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C:\Users\ahmedh\Downloads\"/>
    </mc:Choice>
  </mc:AlternateContent>
  <xr:revisionPtr revIDLastSave="0" documentId="13_ncr:1_{8E46CD7A-EABC-4499-80DF-9D95055158AB}" xr6:coauthVersionLast="47" xr6:coauthVersionMax="47" xr10:uidLastSave="{00000000-0000-0000-0000-000000000000}"/>
  <bookViews>
    <workbookView xWindow="-120" yWindow="-120" windowWidth="24240" windowHeight="13020" tabRatio="823" xr2:uid="{00000000-000D-0000-FFFF-FFFF00000000}"/>
  </bookViews>
  <sheets>
    <sheet name="Summary S" sheetId="1" r:id="rId1"/>
    <sheet name="Supply Status" sheetId="2" r:id="rId2"/>
    <sheet name="Summary E" sheetId="3" r:id="rId3"/>
    <sheet name="DPR Sheet " sheetId="4" state="hidden" r:id="rId4"/>
    <sheet name="DS" sheetId="5" r:id="rId5"/>
    <sheet name="CS" sheetId="6" r:id="rId6"/>
    <sheet name="Hindrance Record" sheetId="7" r:id="rId7"/>
    <sheet name="Earthing" sheetId="8" r:id="rId8"/>
    <sheet name="Foundation" sheetId="9" r:id="rId9"/>
    <sheet name="Erection Compiled" sheetId="10" r:id="rId10"/>
    <sheet name="Tack Welding" sheetId="11" r:id="rId11"/>
    <sheet name="Visual Chart" sheetId="12" r:id="rId12"/>
    <sheet name="WIP" sheetId="13" r:id="rId13"/>
    <sheet name="Statuary clearance" sheetId="14" r:id="rId14"/>
    <sheet name="Stringing" sheetId="15" state="hidden" r:id="rId15"/>
    <sheet name="OPGW" sheetId="16" state="hidden" r:id="rId16"/>
    <sheet name="Accessories" sheetId="17" state="hidden" r:id="rId17"/>
    <sheet name="Shield Wire Earthing" sheetId="18" r:id="rId18"/>
    <sheet name="TS Gantry - AP47" sheetId="19" r:id="rId19"/>
    <sheet name="Project Details" sheetId="20" state="hidden" r:id="rId20"/>
    <sheet name="Sheet1" sheetId="21" r:id="rId21"/>
    <sheet name="L3 Plan" sheetId="22" state="hidden" r:id="rId22"/>
    <sheet name="Supply DPR " sheetId="23" state="hidden" r:id="rId23"/>
    <sheet name="Power line Crossings " sheetId="24" state="hidden" r:id="rId24"/>
    <sheet name="Hardware" sheetId="25" state="hidden" r:id="rId25"/>
  </sheets>
  <definedNames>
    <definedName name="_">#REF!</definedName>
    <definedName name="_________________________________________________________dol12" localSheetId="11">#REF!</definedName>
    <definedName name="_________________________________________________________in18900">#REF!</definedName>
    <definedName name="_________________________________________________________iv19000">#REF!</definedName>
    <definedName name="________________________________________________________dol12" localSheetId="11">#REF!</definedName>
    <definedName name="________________________________________________________dol6" localSheetId="11">#REF!</definedName>
    <definedName name="________________________________________________________in18900">#REF!</definedName>
    <definedName name="________________________________________________________iv19000">#REF!</definedName>
    <definedName name="_______________________________________________________dol12" localSheetId="11">#REF!</definedName>
    <definedName name="_______________________________________________________dol6" localSheetId="11">#REF!</definedName>
    <definedName name="_______________________________________________________in18900">#REF!</definedName>
    <definedName name="_______________________________________________________iv19000">#REF!</definedName>
    <definedName name="______________________________________________________dol12" localSheetId="11">#REF!</definedName>
    <definedName name="______________________________________________________dol6" localSheetId="11">#REF!</definedName>
    <definedName name="_____________________________________________________dol12" localSheetId="11">#REF!</definedName>
    <definedName name="_____________________________________________________dol6" localSheetId="11">#REF!</definedName>
    <definedName name="_____________________________________________________in18900">#REF!</definedName>
    <definedName name="_____________________________________________________iv19000">#REF!</definedName>
    <definedName name="____________________________________________________dol12" localSheetId="11">#REF!</definedName>
    <definedName name="____________________________________________________dol6" localSheetId="11">#REF!</definedName>
    <definedName name="____________________________________________________in18900">#REF!</definedName>
    <definedName name="____________________________________________________iv19000">#REF!</definedName>
    <definedName name="___________________________________________________dol12" localSheetId="11">#REF!</definedName>
    <definedName name="___________________________________________________dol6" localSheetId="11">#REF!</definedName>
    <definedName name="___________________________________________________in18900">#REF!</definedName>
    <definedName name="___________________________________________________iv19000">#REF!</definedName>
    <definedName name="__________________________________________________dol12" localSheetId="11">#REF!</definedName>
    <definedName name="__________________________________________________dol6" localSheetId="11">#REF!</definedName>
    <definedName name="__________________________________________________in18900">#REF!</definedName>
    <definedName name="__________________________________________________iv19000">#REF!</definedName>
    <definedName name="_________________________________________________dol6" localSheetId="11">#REF!</definedName>
    <definedName name="_________________________________________________in18900">#REF!</definedName>
    <definedName name="_________________________________________________iv19000">#REF!</definedName>
    <definedName name="________________________________________________dol12" localSheetId="11">#REF!</definedName>
    <definedName name="________________________________________________in18900">#REF!</definedName>
    <definedName name="________________________________________________iv19000">#REF!</definedName>
    <definedName name="_______________________________________________dol12" localSheetId="11">#REF!</definedName>
    <definedName name="_______________________________________________dol6" localSheetId="11">#REF!</definedName>
    <definedName name="_______________________________________________in18900">#REF!</definedName>
    <definedName name="_______________________________________________iv19000">#REF!</definedName>
    <definedName name="______________________________________________dol12" localSheetId="11">#REF!</definedName>
    <definedName name="______________________________________________dol6" localSheetId="11">#REF!</definedName>
    <definedName name="______________________________________________IDA1" localSheetId="11">#REF!</definedName>
    <definedName name="______________________________________________in18900">#REF!</definedName>
    <definedName name="______________________________________________iv19000">#REF!</definedName>
    <definedName name="______________________________________________xlnm.Print_Area_1">#REF!</definedName>
    <definedName name="______________________________________________xlnm.Print_Area_2">#REF!</definedName>
    <definedName name="______________________________________________xlnm.Print_Titles_1">#REF!</definedName>
    <definedName name="______________________________________________xlnm.Print_Titles_2" localSheetId="11">(#REF!,#REF!)</definedName>
    <definedName name="_____________________________________________dol12" localSheetId="11">#REF!</definedName>
    <definedName name="_____________________________________________dol6" localSheetId="11">#REF!</definedName>
    <definedName name="_____________________________________________IDA1" localSheetId="11">#REF!</definedName>
    <definedName name="_____________________________________________in18900">#REF!</definedName>
    <definedName name="_____________________________________________iv19000">#REF!</definedName>
    <definedName name="____________________________________________dol12" localSheetId="11">#REF!</definedName>
    <definedName name="____________________________________________dol6" localSheetId="11">#REF!</definedName>
    <definedName name="____________________________________________IDA1" localSheetId="11">#REF!</definedName>
    <definedName name="____________________________________________in18900">#REF!</definedName>
    <definedName name="____________________________________________iv19000">#REF!</definedName>
    <definedName name="____________________________________________xlnm.Print_Area_1">#REF!</definedName>
    <definedName name="____________________________________________xlnm.Print_Area_2">#REF!</definedName>
    <definedName name="____________________________________________xlnm.Print_Titles_1">#REF!</definedName>
    <definedName name="____________________________________________xlnm.Print_Titles_2">(#REF!,#REF!)</definedName>
    <definedName name="___________________________________________dol12" localSheetId="11">#REF!</definedName>
    <definedName name="___________________________________________dol6" localSheetId="11">#REF!</definedName>
    <definedName name="___________________________________________IDA1" localSheetId="11">#REF!</definedName>
    <definedName name="___________________________________________in18900">#REF!</definedName>
    <definedName name="___________________________________________iv19000">#REF!</definedName>
    <definedName name="___________________________________________xlnm.Print_Area_1">#REF!</definedName>
    <definedName name="___________________________________________xlnm.Print_Area_2">#REF!</definedName>
    <definedName name="___________________________________________xlnm.Print_Area_3">#REF!</definedName>
    <definedName name="___________________________________________xlnm.Print_Titles_1">#REF!</definedName>
    <definedName name="___________________________________________xlnm.Print_Titles_2" localSheetId="11">(#REF!,#REF!)</definedName>
    <definedName name="___________________________________________xlnm.Print_Titles_3">(#REF!,#REF!)</definedName>
    <definedName name="__________________________________________dol12" localSheetId="11">#REF!</definedName>
    <definedName name="__________________________________________dol6" localSheetId="11">#REF!</definedName>
    <definedName name="__________________________________________IDA1" localSheetId="11">#REF!</definedName>
    <definedName name="__________________________________________in18900">#REF!</definedName>
    <definedName name="__________________________________________iv19000">#REF!</definedName>
    <definedName name="__________________________________________xlnm.Print_Area_1">#REF!</definedName>
    <definedName name="__________________________________________xlnm.Print_Area_2">#REF!</definedName>
    <definedName name="__________________________________________xlnm.Print_Titles_1">#REF!</definedName>
    <definedName name="__________________________________________xlnm.Print_Titles_2">(#REF!,#REF!)</definedName>
    <definedName name="_________________________________________dol12" localSheetId="11">#REF!</definedName>
    <definedName name="_________________________________________dol6" localSheetId="11">#REF!</definedName>
    <definedName name="_________________________________________IDA1" localSheetId="11">#REF!</definedName>
    <definedName name="_________________________________________in18900">#REF!</definedName>
    <definedName name="_________________________________________iv19000">#REF!</definedName>
    <definedName name="_________________________________________xlnm.Print_Area_1">#REF!</definedName>
    <definedName name="_________________________________________xlnm.Print_Area_2">#REF!</definedName>
    <definedName name="_________________________________________xlnm.Print_Area_3">#REF!</definedName>
    <definedName name="_________________________________________xlnm.Print_Titles_1">#REF!</definedName>
    <definedName name="_________________________________________xlnm.Print_Titles_2">(#REF!,#REF!)</definedName>
    <definedName name="_________________________________________xlnm.Print_Titles_3">(#REF!,#REF!)</definedName>
    <definedName name="________________________________________dol12" localSheetId="11">#REF!</definedName>
    <definedName name="________________________________________dol6" localSheetId="11">#REF!</definedName>
    <definedName name="________________________________________IDA1" localSheetId="11">#REF!</definedName>
    <definedName name="________________________________________in18900">#REF!</definedName>
    <definedName name="________________________________________iv19000">#REF!</definedName>
    <definedName name="________________________________________xlnm.Print_Area_1">#REF!</definedName>
    <definedName name="________________________________________xlnm.Print_Area_2">#REF!</definedName>
    <definedName name="________________________________________xlnm.Print_Area_3">#REF!</definedName>
    <definedName name="________________________________________xlnm.Print_Titles_1">#REF!</definedName>
    <definedName name="________________________________________xlnm.Print_Titles_2" localSheetId="11">(#REF!,#REF!)</definedName>
    <definedName name="________________________________________xlnm.Print_Titles_3">(#REF!,#REF!)</definedName>
    <definedName name="_______________________________________dol12" localSheetId="11">#REF!</definedName>
    <definedName name="_______________________________________dol6" localSheetId="11">#REF!</definedName>
    <definedName name="_______________________________________IDA1" localSheetId="11">#REF!</definedName>
    <definedName name="_______________________________________in18900">#REF!</definedName>
    <definedName name="_______________________________________iv19000">#REF!</definedName>
    <definedName name="_______________________________________xlnm.Print_Area_1">#REF!</definedName>
    <definedName name="_______________________________________xlnm.Print_Area_2">#REF!</definedName>
    <definedName name="_______________________________________xlnm.Print_Area_3">#REF!</definedName>
    <definedName name="_______________________________________xlnm.Print_Titles_1">#REF!</definedName>
    <definedName name="_______________________________________xlnm.Print_Titles_2" localSheetId="11">(#REF!,#REF!)</definedName>
    <definedName name="_______________________________________xlnm.Print_Titles_3">(#REF!,#REF!)</definedName>
    <definedName name="______________________________________dol12" localSheetId="11">#REF!</definedName>
    <definedName name="______________________________________dol6" localSheetId="11">#REF!</definedName>
    <definedName name="______________________________________IDA1" localSheetId="11">#REF!</definedName>
    <definedName name="______________________________________in18900">#REF!</definedName>
    <definedName name="______________________________________iv19000">#REF!</definedName>
    <definedName name="______________________________________xlnm.Print_Area_1">#REF!</definedName>
    <definedName name="______________________________________xlnm.Print_Area_2">#REF!</definedName>
    <definedName name="______________________________________xlnm.Print_Area_3">#REF!</definedName>
    <definedName name="______________________________________xlnm.Print_Titles_1">#REF!</definedName>
    <definedName name="______________________________________xlnm.Print_Titles_2" localSheetId="11">(#REF!,#REF!)</definedName>
    <definedName name="______________________________________xlnm.Print_Titles_3">(#REF!,#REF!)</definedName>
    <definedName name="_____________________________________dol12" localSheetId="11">#REF!</definedName>
    <definedName name="_____________________________________dol6" localSheetId="11">#REF!</definedName>
    <definedName name="_____________________________________IDA1" localSheetId="11">#REF!</definedName>
    <definedName name="_____________________________________in18900">#REF!</definedName>
    <definedName name="_____________________________________iv19000">#REF!</definedName>
    <definedName name="_____________________________________xlnm.Print_Area_1">#REF!</definedName>
    <definedName name="_____________________________________xlnm.Print_Area_2">#REF!</definedName>
    <definedName name="_____________________________________xlnm.Print_Area_3">#REF!</definedName>
    <definedName name="_____________________________________xlnm.Print_Titles_1">#REF!</definedName>
    <definedName name="_____________________________________xlnm.Print_Titles_2" localSheetId="11">(#REF!,#REF!)</definedName>
    <definedName name="_____________________________________xlnm.Print_Titles_3">(#REF!,#REF!)</definedName>
    <definedName name="____________________________________dol12" localSheetId="11">#REF!</definedName>
    <definedName name="____________________________________dol6" localSheetId="11">#REF!</definedName>
    <definedName name="____________________________________IDA1" localSheetId="11">#REF!</definedName>
    <definedName name="____________________________________in18900">#REF!</definedName>
    <definedName name="____________________________________iv19000">#REF!</definedName>
    <definedName name="____________________________________xlnm.Print_Area_1">#REF!</definedName>
    <definedName name="____________________________________xlnm.Print_Area_2">#REF!</definedName>
    <definedName name="____________________________________xlnm.Print_Area_3">#REF!</definedName>
    <definedName name="____________________________________xlnm.Print_Titles_1">#REF!</definedName>
    <definedName name="____________________________________xlnm.Print_Titles_2" localSheetId="11">(#REF!,#REF!)</definedName>
    <definedName name="____________________________________xlnm.Print_Titles_3">(#REF!,#REF!)</definedName>
    <definedName name="___________________________________dol12" localSheetId="11">#REF!</definedName>
    <definedName name="___________________________________dol6" localSheetId="11">#REF!</definedName>
    <definedName name="___________________________________IDA1" localSheetId="11">#REF!</definedName>
    <definedName name="___________________________________in18900">#REF!</definedName>
    <definedName name="___________________________________iv19000">#REF!</definedName>
    <definedName name="___________________________________xlnm.Print_Area_1">#REF!</definedName>
    <definedName name="___________________________________xlnm.Print_Area_2">#REF!</definedName>
    <definedName name="___________________________________xlnm.Print_Area_3">#REF!</definedName>
    <definedName name="___________________________________xlnm.Print_Titles_1">#REF!</definedName>
    <definedName name="___________________________________xlnm.Print_Titles_2" localSheetId="11">(#REF!,#REF!)</definedName>
    <definedName name="___________________________________xlnm.Print_Titles_3">(#REF!,#REF!)</definedName>
    <definedName name="__________________________________dol12" localSheetId="11">#REF!</definedName>
    <definedName name="__________________________________dol6" localSheetId="11">#REF!</definedName>
    <definedName name="__________________________________IDA1" localSheetId="11">#REF!</definedName>
    <definedName name="__________________________________in18900">#REF!</definedName>
    <definedName name="__________________________________iv19000">#REF!</definedName>
    <definedName name="__________________________________xlnm.Print_Area_1">#REF!</definedName>
    <definedName name="__________________________________xlnm.Print_Area_2">#REF!</definedName>
    <definedName name="__________________________________xlnm.Print_Area_3">#REF!</definedName>
    <definedName name="__________________________________xlnm.Print_Titles_1">#REF!</definedName>
    <definedName name="__________________________________xlnm.Print_Titles_2" localSheetId="11">(#REF!,#REF!)</definedName>
    <definedName name="__________________________________xlnm.Print_Titles_3">(#REF!,#REF!)</definedName>
    <definedName name="_________________________________dol12" localSheetId="11">#REF!</definedName>
    <definedName name="_________________________________dol6" localSheetId="11">#REF!</definedName>
    <definedName name="_________________________________IDA1" localSheetId="11">#REF!</definedName>
    <definedName name="_________________________________in18900">#REF!</definedName>
    <definedName name="_________________________________iv19000">#REF!</definedName>
    <definedName name="_________________________________xlnm.Print_Area_1">#REF!</definedName>
    <definedName name="_________________________________xlnm.Print_Area_2">#REF!</definedName>
    <definedName name="_________________________________xlnm.Print_Area_3">#REF!</definedName>
    <definedName name="_________________________________xlnm.Print_Titles_1">#REF!</definedName>
    <definedName name="_________________________________xlnm.Print_Titles_2" localSheetId="11">(#REF!,#REF!)</definedName>
    <definedName name="_________________________________xlnm.Print_Titles_3">(#REF!,#REF!)</definedName>
    <definedName name="________________________________dol12" localSheetId="11">#REF!</definedName>
    <definedName name="________________________________dol6" localSheetId="11">#REF!</definedName>
    <definedName name="________________________________IDA1" localSheetId="11">#REF!</definedName>
    <definedName name="________________________________in18900">#REF!</definedName>
    <definedName name="________________________________iv19000">#REF!</definedName>
    <definedName name="________________________________xlnm.Print_Area_1">#REF!</definedName>
    <definedName name="________________________________xlnm.Print_Area_2">#REF!</definedName>
    <definedName name="________________________________xlnm.Print_Area_3">#REF!</definedName>
    <definedName name="________________________________xlnm.Print_Titles_1">#REF!</definedName>
    <definedName name="________________________________xlnm.Print_Titles_2" localSheetId="11">(#REF!,#REF!)</definedName>
    <definedName name="________________________________xlnm.Print_Titles_3">(#REF!,#REF!)</definedName>
    <definedName name="_______________________________dol12" localSheetId="11">#REF!</definedName>
    <definedName name="_______________________________dol6" localSheetId="11">#REF!</definedName>
    <definedName name="_______________________________IDA1" localSheetId="11">#REF!</definedName>
    <definedName name="_______________________________in18900">#REF!</definedName>
    <definedName name="_______________________________iv19000">#REF!</definedName>
    <definedName name="_______________________________xlnm.Print_Area_1">#REF!</definedName>
    <definedName name="_______________________________xlnm.Print_Area_2">#REF!</definedName>
    <definedName name="_______________________________xlnm.Print_Area_3">#REF!</definedName>
    <definedName name="_______________________________xlnm.Print_Titles_1">#REF!</definedName>
    <definedName name="_______________________________xlnm.Print_Titles_2">(#REF!,#REF!)</definedName>
    <definedName name="_______________________________xlnm.Print_Titles_3">(#REF!,#REF!)</definedName>
    <definedName name="______________________________dol12" localSheetId="11">#REF!</definedName>
    <definedName name="______________________________dol6" localSheetId="11">#REF!</definedName>
    <definedName name="______________________________IDA1" localSheetId="11">#REF!</definedName>
    <definedName name="______________________________in18900">#REF!</definedName>
    <definedName name="______________________________iv19000">#REF!</definedName>
    <definedName name="______________________________xlnm.Print_Area_1">#REF!</definedName>
    <definedName name="______________________________xlnm.Print_Area_2">#REF!</definedName>
    <definedName name="______________________________xlnm.Print_Area_3">#REF!</definedName>
    <definedName name="______________________________xlnm.Print_Titles_1">#REF!</definedName>
    <definedName name="______________________________xlnm.Print_Titles_2" localSheetId="11">(#REF!,#REF!)</definedName>
    <definedName name="______________________________xlnm.Print_Titles_3">(#REF!,#REF!)</definedName>
    <definedName name="_____________________________dol12" localSheetId="11">#REF!</definedName>
    <definedName name="_____________________________dol6" localSheetId="11">#REF!</definedName>
    <definedName name="_____________________________IDA1" localSheetId="11">#REF!</definedName>
    <definedName name="_____________________________in18900">#REF!</definedName>
    <definedName name="_____________________________iv19000">#REF!</definedName>
    <definedName name="_____________________________xlnm.Print_Area_1">#REF!</definedName>
    <definedName name="_____________________________xlnm.Print_Area_2">#REF!</definedName>
    <definedName name="_____________________________xlnm.Print_Area_3">#REF!</definedName>
    <definedName name="_____________________________xlnm.Print_Titles_1">#REF!</definedName>
    <definedName name="_____________________________xlnm.Print_Titles_2" localSheetId="11">(#REF!,#REF!)</definedName>
    <definedName name="_____________________________xlnm.Print_Titles_3">(#REF!,#REF!)</definedName>
    <definedName name="____________________________dol12" localSheetId="11">#REF!</definedName>
    <definedName name="____________________________dol6" localSheetId="11">#REF!</definedName>
    <definedName name="____________________________IDA1" localSheetId="11">#REF!</definedName>
    <definedName name="____________________________in18900">#REF!</definedName>
    <definedName name="____________________________iv19000">#REF!</definedName>
    <definedName name="____________________________xlnm.Print_Area_1">#REF!</definedName>
    <definedName name="____________________________xlnm.Print_Area_2">#REF!</definedName>
    <definedName name="____________________________xlnm.Print_Area_3">#REF!</definedName>
    <definedName name="____________________________xlnm.Print_Titles_1">#REF!</definedName>
    <definedName name="____________________________xlnm.Print_Titles_2" localSheetId="11">(#REF!,#REF!)</definedName>
    <definedName name="____________________________xlnm.Print_Titles_3">(#REF!,#REF!)</definedName>
    <definedName name="___________________________dol12" localSheetId="11">#REF!</definedName>
    <definedName name="___________________________dol6" localSheetId="11">#REF!</definedName>
    <definedName name="___________________________IDA1" localSheetId="11">#REF!</definedName>
    <definedName name="___________________________in18900">#REF!</definedName>
    <definedName name="___________________________iv19000">#REF!</definedName>
    <definedName name="___________________________xlnm.Print_Area_1">#REF!</definedName>
    <definedName name="___________________________xlnm.Print_Area_2">#REF!</definedName>
    <definedName name="___________________________xlnm.Print_Area_3">#REF!</definedName>
    <definedName name="___________________________xlnm.Print_Titles_1">#REF!</definedName>
    <definedName name="___________________________xlnm.Print_Titles_2" localSheetId="11">(#REF!,#REF!)</definedName>
    <definedName name="___________________________xlnm.Print_Titles_3">(#REF!,#REF!)</definedName>
    <definedName name="__________________________dol12" localSheetId="11">#REF!</definedName>
    <definedName name="__________________________dol6" localSheetId="11">#REF!</definedName>
    <definedName name="__________________________dol7" localSheetId="11">#REF!</definedName>
    <definedName name="__________________________IDA1" localSheetId="11">#REF!</definedName>
    <definedName name="__________________________in18900">#REF!</definedName>
    <definedName name="__________________________iv19000">#REF!</definedName>
    <definedName name="__________________________xlnm.Print_Area_1">#REF!</definedName>
    <definedName name="__________________________xlnm.Print_Area_2">#REF!</definedName>
    <definedName name="__________________________xlnm.Print_Area_3">#REF!</definedName>
    <definedName name="__________________________xlnm.Print_Titles_1">#REF!</definedName>
    <definedName name="__________________________xlnm.Print_Titles_2" localSheetId="11">(#REF!,#REF!)</definedName>
    <definedName name="__________________________xlnm.Print_Titles_3">(#REF!,#REF!)</definedName>
    <definedName name="_________________________dol12" localSheetId="11">#REF!</definedName>
    <definedName name="_________________________dol6" localSheetId="11">#REF!</definedName>
    <definedName name="_________________________IDA1" localSheetId="11">#REF!</definedName>
    <definedName name="_________________________in18900">#REF!</definedName>
    <definedName name="_________________________iv19000">#REF!</definedName>
    <definedName name="_________________________xlnm.Print_Area_1">#REF!</definedName>
    <definedName name="_________________________xlnm.Print_Area_2">#REF!</definedName>
    <definedName name="_________________________xlnm.Print_Area_3">#REF!</definedName>
    <definedName name="_________________________xlnm.Print_Titles_1">#REF!</definedName>
    <definedName name="_________________________xlnm.Print_Titles_2" localSheetId="11">(#REF!,#REF!)</definedName>
    <definedName name="_________________________xlnm.Print_Titles_3">(#REF!,#REF!)</definedName>
    <definedName name="________________________dol12" localSheetId="11">#REF!</definedName>
    <definedName name="________________________dol6" localSheetId="11">#REF!</definedName>
    <definedName name="________________________IDA1" localSheetId="11">#REF!</definedName>
    <definedName name="________________________in18900">#REF!</definedName>
    <definedName name="________________________iv19000">#REF!</definedName>
    <definedName name="________________________xlnm.Print_Area_1">#REF!</definedName>
    <definedName name="________________________xlnm.Print_Area_2">#REF!</definedName>
    <definedName name="________________________xlnm.Print_Area_3">#REF!</definedName>
    <definedName name="________________________xlnm.Print_Titles_1">#REF!</definedName>
    <definedName name="________________________xlnm.Print_Titles_2" localSheetId="11">(#REF!,#REF!)</definedName>
    <definedName name="________________________xlnm.Print_Titles_3">(#REF!,#REF!)</definedName>
    <definedName name="_______________________dol12" localSheetId="11">#REF!</definedName>
    <definedName name="_______________________dol6" localSheetId="11">#REF!</definedName>
    <definedName name="_______________________IDA1" localSheetId="11">#REF!</definedName>
    <definedName name="_______________________in18900">#REF!</definedName>
    <definedName name="_______________________iv19000">#REF!</definedName>
    <definedName name="_______________________xlnm.Print_Area_1">#REF!</definedName>
    <definedName name="_______________________xlnm.Print_Area_2">#REF!</definedName>
    <definedName name="_______________________xlnm.Print_Area_3">#REF!</definedName>
    <definedName name="_______________________xlnm.Print_Titles_1">#REF!</definedName>
    <definedName name="_______________________xlnm.Print_Titles_2" localSheetId="11">(#REF!,#REF!)</definedName>
    <definedName name="_______________________xlnm.Print_Titles_3">(#REF!,#REF!)</definedName>
    <definedName name="______________________dol12" localSheetId="11">#REF!</definedName>
    <definedName name="______________________dol6" localSheetId="11">#REF!</definedName>
    <definedName name="______________________IDA1" localSheetId="11">#REF!</definedName>
    <definedName name="______________________in18900">#REF!</definedName>
    <definedName name="______________________iv19000">#REF!</definedName>
    <definedName name="______________________xlnm.Print_Area_1">#REF!</definedName>
    <definedName name="______________________xlnm.Print_Area_2">#REF!</definedName>
    <definedName name="______________________xlnm.Print_Area_3">#REF!</definedName>
    <definedName name="______________________xlnm.Print_Titles_1">#REF!</definedName>
    <definedName name="______________________xlnm.Print_Titles_2" localSheetId="11">(#REF!,#REF!)</definedName>
    <definedName name="______________________xlnm.Print_Titles_3">(#REF!,#REF!)</definedName>
    <definedName name="_____________________dol12" localSheetId="11">#REF!</definedName>
    <definedName name="_____________________dol6" localSheetId="11">#REF!</definedName>
    <definedName name="_____________________IDA1" localSheetId="11">#REF!</definedName>
    <definedName name="_____________________in18900">#REF!</definedName>
    <definedName name="_____________________iv19000">#REF!</definedName>
    <definedName name="_____________________xlnm.Print_Area_1">#REF!</definedName>
    <definedName name="_____________________xlnm.Print_Area_2">#REF!</definedName>
    <definedName name="_____________________xlnm.Print_Area_3">#REF!</definedName>
    <definedName name="_____________________xlnm.Print_Titles_1">#REF!</definedName>
    <definedName name="_____________________xlnm.Print_Titles_2" localSheetId="11">(#REF!,#REF!)</definedName>
    <definedName name="_____________________xlnm.Print_Titles_3">(#REF!,#REF!)</definedName>
    <definedName name="____________________dol12" localSheetId="11">#REF!</definedName>
    <definedName name="____________________dol6" localSheetId="11">#REF!</definedName>
    <definedName name="____________________IDA1" localSheetId="11">#REF!</definedName>
    <definedName name="____________________in18900">#REF!</definedName>
    <definedName name="____________________iv19000">#REF!</definedName>
    <definedName name="____________________xlnm.Print_Area_1">#REF!</definedName>
    <definedName name="____________________xlnm.Print_Area_2">#REF!</definedName>
    <definedName name="____________________xlnm.Print_Area_3">#REF!</definedName>
    <definedName name="____________________xlnm.Print_Titles_1">#REF!</definedName>
    <definedName name="____________________xlnm.Print_Titles_2">(#REF!,#REF!)</definedName>
    <definedName name="____________________xlnm.Print_Titles_3">(#REF!,#REF!)</definedName>
    <definedName name="___________________A71614">#REF!</definedName>
    <definedName name="___________________A81614">#REF!</definedName>
    <definedName name="___________________A91614">#REF!</definedName>
    <definedName name="___________________aa1" localSheetId="11">{"'PROFITABILITY'!$A$1:$F$45"}</definedName>
    <definedName name="___________________aa1">{"'PROFITABILITY'!$A$1:$F$45"}</definedName>
    <definedName name="___________________dol12" localSheetId="11">#REF!</definedName>
    <definedName name="___________________dol6" localSheetId="11">#REF!</definedName>
    <definedName name="___________________IDA1" localSheetId="11">#REF!</definedName>
    <definedName name="___________________in18900">#REF!</definedName>
    <definedName name="___________________iv19000">#REF!</definedName>
    <definedName name="___________________Nov2007" localSheetId="11">{"'PROFITABILITY'!$A$1:$F$45"}</definedName>
    <definedName name="___________________Nov2007">{"'PROFITABILITY'!$A$1:$F$45"}</definedName>
    <definedName name="___________________xlnm.Print_Area_1">#REF!</definedName>
    <definedName name="___________________xlnm.Print_Area_2">#REF!</definedName>
    <definedName name="___________________xlnm.Print_Area_3">#REF!</definedName>
    <definedName name="___________________xlnm.Print_Titles_1">#REF!</definedName>
    <definedName name="___________________xlnm.Print_Titles_2">(#REF!,#REF!)</definedName>
    <definedName name="___________________xlnm.Print_Titles_3">(#REF!,#REF!)</definedName>
    <definedName name="__________________aa1" localSheetId="11">{"'PROFITABILITY'!$A$1:$F$45"}</definedName>
    <definedName name="__________________aa1">{"'PROFITABILITY'!$A$1:$F$45"}</definedName>
    <definedName name="__________________dol12" localSheetId="11">#REF!</definedName>
    <definedName name="__________________dol6" localSheetId="11">#REF!</definedName>
    <definedName name="__________________g1">#REF!</definedName>
    <definedName name="__________________IDA1" localSheetId="11">#REF!</definedName>
    <definedName name="__________________in18900">#REF!</definedName>
    <definedName name="__________________iv19000">#REF!</definedName>
    <definedName name="__________________lb1">#REF!</definedName>
    <definedName name="__________________lb2">#REF!</definedName>
    <definedName name="__________________mm1">#REF!</definedName>
    <definedName name="__________________mm2">#REF!</definedName>
    <definedName name="__________________mm3">#REF!</definedName>
    <definedName name="__________________Nov2007" localSheetId="11">{"'PROFITABILITY'!$A$1:$F$45"}</definedName>
    <definedName name="__________________Nov2007">{"'PROFITABILITY'!$A$1:$F$45"}</definedName>
    <definedName name="__________________xlnm.Print_Area_1">#REF!</definedName>
    <definedName name="__________________xlnm.Print_Area_13">#REF!</definedName>
    <definedName name="__________________xlnm.Print_Area_2">#REF!</definedName>
    <definedName name="__________________xlnm.Print_Area_3">#REF!</definedName>
    <definedName name="__________________xlnm.Print_Titles_1">#REF!</definedName>
    <definedName name="__________________xlnm.Print_Titles_2">(#REF!,#REF!)</definedName>
    <definedName name="__________________xlnm.Print_Titles_3">(#REF!,#REF!)</definedName>
    <definedName name="_________________A71614">#REF!</definedName>
    <definedName name="_________________A81614">#REF!</definedName>
    <definedName name="_________________A91614">#REF!</definedName>
    <definedName name="_________________aa1" localSheetId="11">{"'PROFITABILITY'!$A$1:$F$45"}</definedName>
    <definedName name="_________________aa1">{"'PROFITABILITY'!$A$1:$F$45"}</definedName>
    <definedName name="_________________CAN112">13.42</definedName>
    <definedName name="_________________CAN113">12.98</definedName>
    <definedName name="_________________CAN117">12.7</definedName>
    <definedName name="_________________CAN118">13.27</definedName>
    <definedName name="_________________CAN120">11.72</definedName>
    <definedName name="_________________CAN210">10.38</definedName>
    <definedName name="_________________CAN211">10.58</definedName>
    <definedName name="_________________CAN213">10.56</definedName>
    <definedName name="_________________CAN215">10.22</definedName>
    <definedName name="_________________CAN216">9.61</definedName>
    <definedName name="_________________CAN217">10.47</definedName>
    <definedName name="_________________CAN219">10.91</definedName>
    <definedName name="_________________CAN220">11.09</definedName>
    <definedName name="_________________CAN221">11.25</definedName>
    <definedName name="_________________CAN222">10.17</definedName>
    <definedName name="_________________CAN223">9.89</definedName>
    <definedName name="_________________CAN230">10.79</definedName>
    <definedName name="_________________can421">40.2</definedName>
    <definedName name="_________________can422">41.57</definedName>
    <definedName name="_________________can423">43.9</definedName>
    <definedName name="_________________can424">41.19</definedName>
    <definedName name="_________________can425">42.81</definedName>
    <definedName name="_________________can426">40.77</definedName>
    <definedName name="_________________can427">40.92</definedName>
    <definedName name="_________________can428">39.29</definedName>
    <definedName name="_________________can429">45.19</definedName>
    <definedName name="_________________can430">40.73</definedName>
    <definedName name="_________________can431">42.52</definedName>
    <definedName name="_________________can432">42.53</definedName>
    <definedName name="_________________can433">43.69</definedName>
    <definedName name="_________________can434">40.43</definedName>
    <definedName name="_________________can435">43.3</definedName>
    <definedName name="_________________dol12" localSheetId="11">#REF!</definedName>
    <definedName name="_________________dol6" localSheetId="11">#REF!</definedName>
    <definedName name="_________________IDA1" localSheetId="11">#REF!</definedName>
    <definedName name="_________________in18900">#REF!</definedName>
    <definedName name="_________________iv19000">#REF!</definedName>
    <definedName name="_________________m20">#REF!</definedName>
    <definedName name="_________________Nov2007" localSheetId="11">{"'PROFITABILITY'!$A$1:$F$45"}</definedName>
    <definedName name="_________________Nov2007">{"'PROFITABILITY'!$A$1:$F$45"}</definedName>
    <definedName name="_________________xlnm.Print_Area_1">#REF!</definedName>
    <definedName name="_________________xlnm.Print_Area_13">#REF!</definedName>
    <definedName name="_________________xlnm.Print_Area_2">#REF!</definedName>
    <definedName name="_________________xlnm.Print_Area_3">#REF!</definedName>
    <definedName name="_________________xlnm.Print_Titles_1">#REF!</definedName>
    <definedName name="_________________xlnm.Print_Titles_2">(#REF!,#REF!)</definedName>
    <definedName name="_________________xlnm.Print_Titles_3">(#REF!,#REF!)</definedName>
    <definedName name="________________A71614">#REF!</definedName>
    <definedName name="________________A81614">#REF!</definedName>
    <definedName name="________________A91614">#REF!</definedName>
    <definedName name="________________aa1" localSheetId="11">{"'PROFITABILITY'!$A$1:$F$45"}</definedName>
    <definedName name="________________aa1">{"'PROFITABILITY'!$A$1:$F$45"}</definedName>
    <definedName name="________________CAN112">13.42</definedName>
    <definedName name="________________CAN113">12.98</definedName>
    <definedName name="________________CAN117">12.7</definedName>
    <definedName name="________________CAN118">13.27</definedName>
    <definedName name="________________CAN120">11.72</definedName>
    <definedName name="________________CAN210">10.38</definedName>
    <definedName name="________________CAN211">10.58</definedName>
    <definedName name="________________CAN213">10.56</definedName>
    <definedName name="________________CAN215">10.22</definedName>
    <definedName name="________________CAN216">9.61</definedName>
    <definedName name="________________CAN217">10.47</definedName>
    <definedName name="________________CAN219">10.91</definedName>
    <definedName name="________________CAN220">11.09</definedName>
    <definedName name="________________CAN221">11.25</definedName>
    <definedName name="________________CAN222">10.17</definedName>
    <definedName name="________________CAN223">9.89</definedName>
    <definedName name="________________CAN230">10.79</definedName>
    <definedName name="________________can421">40.2</definedName>
    <definedName name="________________can422">41.57</definedName>
    <definedName name="________________can423">43.9</definedName>
    <definedName name="________________can424">41.19</definedName>
    <definedName name="________________can425">42.81</definedName>
    <definedName name="________________can426">40.77</definedName>
    <definedName name="________________can427">40.92</definedName>
    <definedName name="________________can428">39.29</definedName>
    <definedName name="________________can429">45.19</definedName>
    <definedName name="________________can430">40.73</definedName>
    <definedName name="________________can431">42.52</definedName>
    <definedName name="________________can432">42.53</definedName>
    <definedName name="________________can433">43.69</definedName>
    <definedName name="________________can434">40.43</definedName>
    <definedName name="________________can435">43.3</definedName>
    <definedName name="________________dol12" localSheetId="11">#REF!</definedName>
    <definedName name="________________dol6" localSheetId="11">#REF!</definedName>
    <definedName name="________________f1">#REF!</definedName>
    <definedName name="________________g1">#REF!</definedName>
    <definedName name="________________IDA1" localSheetId="11">#REF!</definedName>
    <definedName name="________________in18900">#REF!</definedName>
    <definedName name="________________iv19000">#REF!</definedName>
    <definedName name="________________lb1">#REF!</definedName>
    <definedName name="________________lb2">#REF!</definedName>
    <definedName name="________________m20">#REF!</definedName>
    <definedName name="________________m234">#REF!</definedName>
    <definedName name="________________mm1">#REF!</definedName>
    <definedName name="________________mm2">#REF!</definedName>
    <definedName name="________________mm3">#REF!</definedName>
    <definedName name="________________Nov2007" localSheetId="11">{"'PROFITABILITY'!$A$1:$F$45"}</definedName>
    <definedName name="________________Nov2007">{"'PROFITABILITY'!$A$1:$F$45"}</definedName>
    <definedName name="________________VS2004" localSheetId="11">#REF!</definedName>
    <definedName name="________________xlnm.Print_Area_1">#REF!</definedName>
    <definedName name="________________xlnm.Print_Area_13">#REF!</definedName>
    <definedName name="________________xlnm.Print_Area_2">#REF!</definedName>
    <definedName name="________________xlnm.Print_Area_3">#REF!</definedName>
    <definedName name="________________xlnm.Print_Titles_1">#REF!</definedName>
    <definedName name="________________xlnm.Print_Titles_2">(#REF!,#REF!)</definedName>
    <definedName name="________________xlnm.Print_Titles_3">(#REF!,#REF!)</definedName>
    <definedName name="_______________A71614">#REF!</definedName>
    <definedName name="_______________A81614">#REF!</definedName>
    <definedName name="_______________A91614">#REF!</definedName>
    <definedName name="_______________CAN112">13.42</definedName>
    <definedName name="_______________CAN113">12.98</definedName>
    <definedName name="_______________CAN117">12.7</definedName>
    <definedName name="_______________CAN118">13.27</definedName>
    <definedName name="_______________CAN120">11.72</definedName>
    <definedName name="_______________CAN210">10.38</definedName>
    <definedName name="_______________CAN211">10.58</definedName>
    <definedName name="_______________CAN213">10.56</definedName>
    <definedName name="_______________CAN215">10.22</definedName>
    <definedName name="_______________CAN216">9.61</definedName>
    <definedName name="_______________CAN217">10.47</definedName>
    <definedName name="_______________CAN219">10.91</definedName>
    <definedName name="_______________CAN220">11.09</definedName>
    <definedName name="_______________CAN221">11.25</definedName>
    <definedName name="_______________CAN222">10.17</definedName>
    <definedName name="_______________CAN223">9.89</definedName>
    <definedName name="_______________CAN230">10.79</definedName>
    <definedName name="_______________can421">40.2</definedName>
    <definedName name="_______________can422">41.57</definedName>
    <definedName name="_______________can423">43.9</definedName>
    <definedName name="_______________can424">41.19</definedName>
    <definedName name="_______________can425">42.81</definedName>
    <definedName name="_______________can426">40.77</definedName>
    <definedName name="_______________can427">40.92</definedName>
    <definedName name="_______________can428">39.29</definedName>
    <definedName name="_______________can429">45.19</definedName>
    <definedName name="_______________can430">40.73</definedName>
    <definedName name="_______________can431">42.52</definedName>
    <definedName name="_______________can432">42.53</definedName>
    <definedName name="_______________can433">43.69</definedName>
    <definedName name="_______________can434">40.43</definedName>
    <definedName name="_______________can435">43.3</definedName>
    <definedName name="_______________dol12" localSheetId="11">#REF!</definedName>
    <definedName name="_______________dol6" localSheetId="11">#REF!</definedName>
    <definedName name="_______________f1">#REF!</definedName>
    <definedName name="_______________IDA1" localSheetId="11">#REF!</definedName>
    <definedName name="_______________in18900">#REF!</definedName>
    <definedName name="_______________iv19000">#REF!</definedName>
    <definedName name="_______________m20">#REF!</definedName>
    <definedName name="_______________m234">#REF!</definedName>
    <definedName name="_______________VS2004" localSheetId="11">#REF!</definedName>
    <definedName name="_______________xlnm.Print_Area_1">#REF!</definedName>
    <definedName name="_______________xlnm.Print_Area_13">#REF!</definedName>
    <definedName name="_______________xlnm.Print_Area_2">#REF!</definedName>
    <definedName name="_______________xlnm.Print_Area_3">#REF!</definedName>
    <definedName name="_______________xlnm.Print_Titles_1">#REF!</definedName>
    <definedName name="_______________xlnm.Print_Titles_2">(#REF!,#REF!)</definedName>
    <definedName name="_______________xlnm.Print_Titles_3">(#REF!,#REF!)</definedName>
    <definedName name="______________A71614">#REF!</definedName>
    <definedName name="______________A81614">#REF!</definedName>
    <definedName name="______________A91614">#REF!</definedName>
    <definedName name="______________aa1" localSheetId="11">{"'PROFITABILITY'!$A$1:$F$45"}</definedName>
    <definedName name="______________aa1">{"'PROFITABILITY'!$A$1:$F$45"}</definedName>
    <definedName name="______________CAN112">13.42</definedName>
    <definedName name="______________CAN113">12.98</definedName>
    <definedName name="______________CAN117">12.7</definedName>
    <definedName name="______________CAN118">13.27</definedName>
    <definedName name="______________CAN120">11.72</definedName>
    <definedName name="______________CAN210">10.38</definedName>
    <definedName name="______________CAN211">10.58</definedName>
    <definedName name="______________CAN213">10.56</definedName>
    <definedName name="______________CAN215">10.22</definedName>
    <definedName name="______________CAN216">9.61</definedName>
    <definedName name="______________CAN217">10.47</definedName>
    <definedName name="______________CAN219">10.91</definedName>
    <definedName name="______________CAN220">11.09</definedName>
    <definedName name="______________CAN221">11.25</definedName>
    <definedName name="______________CAN222">10.17</definedName>
    <definedName name="______________CAN223">9.89</definedName>
    <definedName name="______________CAN230">10.79</definedName>
    <definedName name="______________can421">40.2</definedName>
    <definedName name="______________can422">41.57</definedName>
    <definedName name="______________can423">43.9</definedName>
    <definedName name="______________can424">41.19</definedName>
    <definedName name="______________can425">42.81</definedName>
    <definedName name="______________can426">40.77</definedName>
    <definedName name="______________can427">40.92</definedName>
    <definedName name="______________can428">39.29</definedName>
    <definedName name="______________can429">45.19</definedName>
    <definedName name="______________can430">40.73</definedName>
    <definedName name="______________can431">42.52</definedName>
    <definedName name="______________can432">42.53</definedName>
    <definedName name="______________can433">43.69</definedName>
    <definedName name="______________can434">40.43</definedName>
    <definedName name="______________can435">43.3</definedName>
    <definedName name="______________cem124">#REF!</definedName>
    <definedName name="______________dol12" localSheetId="11">#REF!</definedName>
    <definedName name="______________dol6" localSheetId="11">#REF!</definedName>
    <definedName name="______________f1">#REF!</definedName>
    <definedName name="______________g1">#REF!</definedName>
    <definedName name="______________IDA1" localSheetId="11">#REF!</definedName>
    <definedName name="______________in18900">#REF!</definedName>
    <definedName name="______________iv19000">#REF!</definedName>
    <definedName name="______________lb1">#REF!</definedName>
    <definedName name="______________lb2">#REF!</definedName>
    <definedName name="______________m20">#REF!</definedName>
    <definedName name="______________m234">#REF!</definedName>
    <definedName name="______________mm1">#REF!</definedName>
    <definedName name="______________mm2">#REF!</definedName>
    <definedName name="______________mm3">#REF!</definedName>
    <definedName name="______________Nov2007" localSheetId="11">{"'PROFITABILITY'!$A$1:$F$45"}</definedName>
    <definedName name="______________Nov2007">{"'PROFITABILITY'!$A$1:$F$45"}</definedName>
    <definedName name="______________VS2004" localSheetId="11">#REF!</definedName>
    <definedName name="______________xlnm._FilterDatabase_1">#REF!</definedName>
    <definedName name="______________xlnm.Print_Area_1">#REF!</definedName>
    <definedName name="______________xlnm.Print_Area_13">#REF!</definedName>
    <definedName name="______________xlnm.Print_Area_2">#REF!</definedName>
    <definedName name="______________xlnm.Print_Area_3">#REF!</definedName>
    <definedName name="______________xlnm.Print_Titles_1">#REF!</definedName>
    <definedName name="______________xlnm.Print_Titles_2">(#REF!,#REF!)</definedName>
    <definedName name="______________xlnm.Print_Titles_3">(#REF!,#REF!)</definedName>
    <definedName name="_____________A71614">#REF!</definedName>
    <definedName name="_____________A81614">#REF!</definedName>
    <definedName name="_____________A91614">#REF!</definedName>
    <definedName name="_____________aa1" localSheetId="11">{"'PROFITABILITY'!$A$1:$F$45"}</definedName>
    <definedName name="_____________aa1">{"'PROFITABILITY'!$A$1:$F$45"}</definedName>
    <definedName name="_____________CAN112">13.42</definedName>
    <definedName name="_____________CAN113">12.98</definedName>
    <definedName name="_____________CAN117">12.7</definedName>
    <definedName name="_____________CAN118">13.27</definedName>
    <definedName name="_____________CAN120">11.72</definedName>
    <definedName name="_____________CAN210">10.38</definedName>
    <definedName name="_____________CAN211">10.58</definedName>
    <definedName name="_____________CAN213">10.56</definedName>
    <definedName name="_____________CAN215">10.22</definedName>
    <definedName name="_____________CAN216">9.61</definedName>
    <definedName name="_____________CAN217">10.47</definedName>
    <definedName name="_____________CAN219">10.91</definedName>
    <definedName name="_____________CAN220">11.09</definedName>
    <definedName name="_____________CAN221">11.25</definedName>
    <definedName name="_____________CAN222">10.17</definedName>
    <definedName name="_____________CAN223">9.89</definedName>
    <definedName name="_____________CAN230">10.79</definedName>
    <definedName name="_____________can421">40.2</definedName>
    <definedName name="_____________can422">41.57</definedName>
    <definedName name="_____________can423">43.9</definedName>
    <definedName name="_____________can424">41.19</definedName>
    <definedName name="_____________can425">42.81</definedName>
    <definedName name="_____________can426">40.77</definedName>
    <definedName name="_____________can427">40.92</definedName>
    <definedName name="_____________can428">39.29</definedName>
    <definedName name="_____________can429">45.19</definedName>
    <definedName name="_____________can430">40.73</definedName>
    <definedName name="_____________can431">42.52</definedName>
    <definedName name="_____________can432">42.53</definedName>
    <definedName name="_____________can433">43.69</definedName>
    <definedName name="_____________can434">40.43</definedName>
    <definedName name="_____________can435">43.3</definedName>
    <definedName name="_____________cem124">#REF!</definedName>
    <definedName name="_____________dec05" localSheetId="11">{"'Sheet1'!$A$4386:$N$4591"}</definedName>
    <definedName name="_____________dec05">{"'Sheet1'!$A$4386:$N$4591"}</definedName>
    <definedName name="_____________dol12" localSheetId="11">#REF!</definedName>
    <definedName name="_____________dol6" localSheetId="11">#REF!</definedName>
    <definedName name="_____________f1">#REF!</definedName>
    <definedName name="_____________g1">#REF!</definedName>
    <definedName name="_____________IDA1" localSheetId="11">#REF!</definedName>
    <definedName name="_____________in18900">#REF!</definedName>
    <definedName name="_____________iv19000">#REF!</definedName>
    <definedName name="_____________lb1">#REF!</definedName>
    <definedName name="_____________lb2">#REF!</definedName>
    <definedName name="_____________m20">#REF!</definedName>
    <definedName name="_____________m234">#REF!</definedName>
    <definedName name="_____________mac2">200</definedName>
    <definedName name="_____________mix10">4.5</definedName>
    <definedName name="_____________mix15">264/50</definedName>
    <definedName name="_____________mix20">330/50</definedName>
    <definedName name="_____________mix30">350/50</definedName>
    <definedName name="_____________mix40">450/50</definedName>
    <definedName name="_____________mm1">#REF!</definedName>
    <definedName name="_____________mm2">#REF!</definedName>
    <definedName name="_____________mm3">#REF!</definedName>
    <definedName name="_____________Nov2007" localSheetId="11">{"'PROFITABILITY'!$A$1:$F$45"}</definedName>
    <definedName name="_____________Nov2007">{"'PROFITABILITY'!$A$1:$F$45"}</definedName>
    <definedName name="_____________sh1">90</definedName>
    <definedName name="_____________sh2">120</definedName>
    <definedName name="_____________sh3">150</definedName>
    <definedName name="_____________sh4">180</definedName>
    <definedName name="_____________tab1">#REF!</definedName>
    <definedName name="_____________tab2">#REF!</definedName>
    <definedName name="_____________VS2004" localSheetId="11">#REF!</definedName>
    <definedName name="_____________xlnm._FilterDatabase_2">#REF!</definedName>
    <definedName name="_____________xlnm.Print_Area_1">#REF!</definedName>
    <definedName name="_____________xlnm.Print_Area_10">#REF!</definedName>
    <definedName name="_____________xlnm.Print_Area_13">#REF!</definedName>
    <definedName name="_____________xlnm.Print_Area_2">#REF!</definedName>
    <definedName name="_____________xlnm.Print_Area_3">#REF!</definedName>
    <definedName name="_____________xlnm.Print_Area_4">#REF!</definedName>
    <definedName name="_____________xlnm.Print_Area_5">#REF!</definedName>
    <definedName name="_____________xlnm.Print_Area_6">#REF!</definedName>
    <definedName name="_____________xlnm.Print_Area_9">#REF!</definedName>
    <definedName name="_____________xlnm.Print_Titles">#REF!</definedName>
    <definedName name="_____________xlnm.Print_Titles_1">#REF!</definedName>
    <definedName name="_____________xlnm.Print_Titles_2">(#REF!,#REF!)</definedName>
    <definedName name="_____________xlnm.Print_Titles_3">(#REF!,#REF!)</definedName>
    <definedName name="____________A71614">#REF!</definedName>
    <definedName name="____________A81614">#REF!</definedName>
    <definedName name="____________A91614">#REF!</definedName>
    <definedName name="____________aa1" localSheetId="11">{"'PROFITABILITY'!$A$1:$F$45"}</definedName>
    <definedName name="____________aa1">{"'PROFITABILITY'!$A$1:$F$45"}</definedName>
    <definedName name="____________aoc1">#REF!</definedName>
    <definedName name="____________aoc2">#REF!</definedName>
    <definedName name="____________aoc3">#REF!</definedName>
    <definedName name="____________aoc4">#REF!</definedName>
    <definedName name="____________CAN112">13.42</definedName>
    <definedName name="____________CAN113">12.98</definedName>
    <definedName name="____________CAN117">12.7</definedName>
    <definedName name="____________CAN118">13.27</definedName>
    <definedName name="____________CAN120">11.72</definedName>
    <definedName name="____________CAN210">10.38</definedName>
    <definedName name="____________CAN211">10.58</definedName>
    <definedName name="____________CAN213">10.56</definedName>
    <definedName name="____________CAN215">10.22</definedName>
    <definedName name="____________CAN216">9.61</definedName>
    <definedName name="____________CAN217">10.47</definedName>
    <definedName name="____________CAN219">10.91</definedName>
    <definedName name="____________CAN220">11.09</definedName>
    <definedName name="____________CAN221">11.25</definedName>
    <definedName name="____________CAN222">10.17</definedName>
    <definedName name="____________CAN223">9.89</definedName>
    <definedName name="____________CAN230">10.79</definedName>
    <definedName name="____________can421">40.2</definedName>
    <definedName name="____________can422">41.57</definedName>
    <definedName name="____________can423">43.9</definedName>
    <definedName name="____________can424">41.19</definedName>
    <definedName name="____________can425">42.81</definedName>
    <definedName name="____________can426">40.77</definedName>
    <definedName name="____________can427">40.92</definedName>
    <definedName name="____________can428">39.29</definedName>
    <definedName name="____________can429">45.19</definedName>
    <definedName name="____________can430">40.73</definedName>
    <definedName name="____________can431">42.52</definedName>
    <definedName name="____________can432">42.53</definedName>
    <definedName name="____________can433">43.69</definedName>
    <definedName name="____________can434">40.43</definedName>
    <definedName name="____________can435">43.3</definedName>
    <definedName name="____________dec05" localSheetId="11">{"'Sheet1'!$A$4386:$N$4591"}</definedName>
    <definedName name="____________dec05">{"'Sheet1'!$A$4386:$N$4591"}</definedName>
    <definedName name="____________dol12" localSheetId="11">#REF!</definedName>
    <definedName name="____________dol6" localSheetId="11">#REF!</definedName>
    <definedName name="____________f1">#REF!</definedName>
    <definedName name="____________g1">#REF!</definedName>
    <definedName name="____________IDA1" localSheetId="11">#REF!</definedName>
    <definedName name="____________in18900">#REF!</definedName>
    <definedName name="____________iv19000">#REF!</definedName>
    <definedName name="____________lb1">#REF!</definedName>
    <definedName name="____________lb2">#REF!</definedName>
    <definedName name="____________m20">#REF!</definedName>
    <definedName name="____________m234">#REF!</definedName>
    <definedName name="____________m35">#REF!</definedName>
    <definedName name="____________mac2">200</definedName>
    <definedName name="____________mix10">4.5</definedName>
    <definedName name="____________mix15">264/50</definedName>
    <definedName name="____________mix20">330/50</definedName>
    <definedName name="____________mix30">350/50</definedName>
    <definedName name="____________mix40">450/50</definedName>
    <definedName name="____________mm1">#REF!</definedName>
    <definedName name="____________mm2">#REF!</definedName>
    <definedName name="____________mm3">#REF!</definedName>
    <definedName name="____________Nov2007" localSheetId="11">{"'PROFITABILITY'!$A$1:$F$45"}</definedName>
    <definedName name="____________Nov2007">{"'PROFITABILITY'!$A$1:$F$45"}</definedName>
    <definedName name="____________sh1">90</definedName>
    <definedName name="____________sh2">120</definedName>
    <definedName name="____________sh3">150</definedName>
    <definedName name="____________sh4">180</definedName>
    <definedName name="____________tab1">#REF!</definedName>
    <definedName name="____________tab2">#REF!</definedName>
    <definedName name="____________VS2004" localSheetId="11">#REF!</definedName>
    <definedName name="____________xlnm._FilterDatabase_1">"#REF!"</definedName>
    <definedName name="____________xlnm.Print_Area_1">#REF!</definedName>
    <definedName name="____________xlnm.Print_Area_13">#REF!</definedName>
    <definedName name="____________xlnm.Print_Area_2">#REF!</definedName>
    <definedName name="____________xlnm.Print_Area_3">#REF!</definedName>
    <definedName name="____________xlnm.Print_Titles_1">#REF!</definedName>
    <definedName name="____________xlnm.Print_Titles_2">(#REF!,#REF!)</definedName>
    <definedName name="____________xlnm.Print_Titles_3">(#REF!,#REF!)</definedName>
    <definedName name="___________A71614">#REF!</definedName>
    <definedName name="___________A81614">#REF!</definedName>
    <definedName name="___________A91614">#REF!</definedName>
    <definedName name="___________aa1" localSheetId="11">{"'PROFITABILITY'!$A$1:$F$45"}</definedName>
    <definedName name="___________aa1">{"'PROFITABILITY'!$A$1:$F$45"}</definedName>
    <definedName name="___________aoc1">#REF!</definedName>
    <definedName name="___________aoc2">#REF!</definedName>
    <definedName name="___________aoc3">#REF!</definedName>
    <definedName name="___________aoc4">#REF!</definedName>
    <definedName name="___________b111121">#REF!</definedName>
    <definedName name="___________CAN112">13.42</definedName>
    <definedName name="___________CAN113">12.98</definedName>
    <definedName name="___________CAN117">12.7</definedName>
    <definedName name="___________CAN118">13.27</definedName>
    <definedName name="___________CAN120">11.72</definedName>
    <definedName name="___________CAN210">10.38</definedName>
    <definedName name="___________CAN211">10.58</definedName>
    <definedName name="___________CAN213">10.56</definedName>
    <definedName name="___________CAN215">10.22</definedName>
    <definedName name="___________CAN216">9.61</definedName>
    <definedName name="___________CAN217">10.47</definedName>
    <definedName name="___________CAN219">10.91</definedName>
    <definedName name="___________CAN220">11.09</definedName>
    <definedName name="___________CAN221">11.25</definedName>
    <definedName name="___________CAN222">10.17</definedName>
    <definedName name="___________CAN223">9.89</definedName>
    <definedName name="___________CAN230">10.79</definedName>
    <definedName name="___________can421">40.2</definedName>
    <definedName name="___________can422">41.57</definedName>
    <definedName name="___________can423">43.9</definedName>
    <definedName name="___________can424">41.19</definedName>
    <definedName name="___________can425">42.81</definedName>
    <definedName name="___________can426">40.77</definedName>
    <definedName name="___________can427">40.92</definedName>
    <definedName name="___________can428">39.29</definedName>
    <definedName name="___________can429">45.19</definedName>
    <definedName name="___________can430">40.73</definedName>
    <definedName name="___________can431">42.52</definedName>
    <definedName name="___________can432">42.53</definedName>
    <definedName name="___________can433">43.69</definedName>
    <definedName name="___________can434">40.43</definedName>
    <definedName name="___________can435">43.3</definedName>
    <definedName name="___________cem124">#REF!</definedName>
    <definedName name="___________dec05" localSheetId="11">{"'Sheet1'!$A$4386:$N$4591"}</definedName>
    <definedName name="___________dec05">{"'Sheet1'!$A$4386:$N$4591"}</definedName>
    <definedName name="___________dol12" localSheetId="11">#REF!</definedName>
    <definedName name="___________dol6" localSheetId="11">#REF!</definedName>
    <definedName name="___________f1">#REF!</definedName>
    <definedName name="___________g1">#REF!</definedName>
    <definedName name="___________IDA1" localSheetId="11">#REF!</definedName>
    <definedName name="___________in18900">#REF!</definedName>
    <definedName name="___________iv19000">#REF!</definedName>
    <definedName name="___________lb1">#REF!</definedName>
    <definedName name="___________lb2">#REF!</definedName>
    <definedName name="___________m20">#REF!</definedName>
    <definedName name="___________m234">#REF!</definedName>
    <definedName name="___________m35">#REF!</definedName>
    <definedName name="___________mac2">200</definedName>
    <definedName name="___________mix10">4.5</definedName>
    <definedName name="___________mix15">264/50</definedName>
    <definedName name="___________mix20">330/50</definedName>
    <definedName name="___________mix30">350/50</definedName>
    <definedName name="___________mix40">450/50</definedName>
    <definedName name="___________mm1">#REF!</definedName>
    <definedName name="___________mm2">#REF!</definedName>
    <definedName name="___________mm3">#REF!</definedName>
    <definedName name="___________Nov2007" localSheetId="11">{"'PROFITABILITY'!$A$1:$F$45"}</definedName>
    <definedName name="___________Nov2007">{"'PROFITABILITY'!$A$1:$F$45"}</definedName>
    <definedName name="___________sh1">90</definedName>
    <definedName name="___________sh2">120</definedName>
    <definedName name="___________sh3">150</definedName>
    <definedName name="___________sh4">180</definedName>
    <definedName name="___________tab1">#REF!</definedName>
    <definedName name="___________tab2">#REF!</definedName>
    <definedName name="___________VS2004" localSheetId="11">#REF!</definedName>
    <definedName name="___________xlnm._FilterDatabase_1">#REF!</definedName>
    <definedName name="___________xlnm._FilterDatabase_2">#REF!</definedName>
    <definedName name="___________xlnm.Print_Area_1">#REF!</definedName>
    <definedName name="___________xlnm.Print_Area_10">#REF!</definedName>
    <definedName name="___________xlnm.Print_Area_13">#REF!</definedName>
    <definedName name="___________xlnm.Print_Area_2">#REF!</definedName>
    <definedName name="___________xlnm.Print_Area_3" localSheetId="11">"#NAME?"</definedName>
    <definedName name="___________xlnm.Print_Area_3">#REF!</definedName>
    <definedName name="___________xlnm.Print_Area_4">#REF!</definedName>
    <definedName name="___________xlnm.Print_Area_5">#REF!</definedName>
    <definedName name="___________xlnm.Print_Area_6">#REF!</definedName>
    <definedName name="___________xlnm.Print_Area_7">#REF!</definedName>
    <definedName name="___________xlnm.Print_Area_8">#REF!</definedName>
    <definedName name="___________xlnm.Print_Area_9">#REF!</definedName>
    <definedName name="___________xlnm.Print_Titles">#REF!</definedName>
    <definedName name="___________xlnm.Print_Titles_1">#REF!</definedName>
    <definedName name="___________xlnm.Print_Titles_2">(#REF!,#REF!)</definedName>
    <definedName name="___________xlnm.Print_Titles_3">(#REF!,#REF!)</definedName>
    <definedName name="__________A71614">#REF!</definedName>
    <definedName name="__________A81614">#REF!</definedName>
    <definedName name="__________A91614">#REF!</definedName>
    <definedName name="__________aa1" localSheetId="11">{"'PROFITABILITY'!$A$1:$F$45"}</definedName>
    <definedName name="__________aa1">{"'PROFITABILITY'!$A$1:$F$45"}</definedName>
    <definedName name="__________aoc1">#REF!</definedName>
    <definedName name="__________aoc2">#REF!</definedName>
    <definedName name="__________aoc3">#REF!</definedName>
    <definedName name="__________aoc4">#REF!</definedName>
    <definedName name="__________CAN112">13.42</definedName>
    <definedName name="__________CAN113">12.98</definedName>
    <definedName name="__________CAN117">12.7</definedName>
    <definedName name="__________CAN118">13.27</definedName>
    <definedName name="__________CAN120">11.72</definedName>
    <definedName name="__________CAN210">10.38</definedName>
    <definedName name="__________CAN211">10.58</definedName>
    <definedName name="__________CAN213">10.56</definedName>
    <definedName name="__________CAN215">10.22</definedName>
    <definedName name="__________CAN216">9.61</definedName>
    <definedName name="__________CAN217">10.47</definedName>
    <definedName name="__________CAN219">10.91</definedName>
    <definedName name="__________CAN220">11.09</definedName>
    <definedName name="__________CAN221">11.25</definedName>
    <definedName name="__________CAN222">10.17</definedName>
    <definedName name="__________CAN223">9.89</definedName>
    <definedName name="__________CAN230">10.79</definedName>
    <definedName name="__________can421">40.2</definedName>
    <definedName name="__________can422">41.57</definedName>
    <definedName name="__________can423">43.9</definedName>
    <definedName name="__________can424">41.19</definedName>
    <definedName name="__________can425">42.81</definedName>
    <definedName name="__________can426">40.77</definedName>
    <definedName name="__________can427">40.92</definedName>
    <definedName name="__________can428">39.29</definedName>
    <definedName name="__________can429">45.19</definedName>
    <definedName name="__________can430">40.73</definedName>
    <definedName name="__________can431">42.52</definedName>
    <definedName name="__________can432">42.53</definedName>
    <definedName name="__________can433">43.69</definedName>
    <definedName name="__________can434">40.43</definedName>
    <definedName name="__________can435">43.3</definedName>
    <definedName name="__________dec05" localSheetId="11">{"'Sheet1'!$A$4386:$N$4591"}</definedName>
    <definedName name="__________dec05">{"'Sheet1'!$A$4386:$N$4591"}</definedName>
    <definedName name="__________dol12" localSheetId="11">#REF!</definedName>
    <definedName name="__________dol6" localSheetId="11">#REF!</definedName>
    <definedName name="__________f1">#REF!</definedName>
    <definedName name="__________g1">#REF!</definedName>
    <definedName name="__________IDA1">#REF!</definedName>
    <definedName name="__________in18900">#REF!</definedName>
    <definedName name="__________iv19000">#REF!</definedName>
    <definedName name="__________lb1">#REF!</definedName>
    <definedName name="__________lb2">#REF!</definedName>
    <definedName name="__________m20">#REF!</definedName>
    <definedName name="__________m234">#REF!</definedName>
    <definedName name="__________m35">#REF!</definedName>
    <definedName name="__________mac2">200</definedName>
    <definedName name="__________mix10">4.5</definedName>
    <definedName name="__________mix15">264/50</definedName>
    <definedName name="__________mix20">330/50</definedName>
    <definedName name="__________mix30">350/50</definedName>
    <definedName name="__________mix40">450/50</definedName>
    <definedName name="__________mm1">#REF!</definedName>
    <definedName name="__________mm2">#REF!</definedName>
    <definedName name="__________mm3">#REF!</definedName>
    <definedName name="__________Nov2007" localSheetId="11">{"'PROFITABILITY'!$A$1:$F$45"}</definedName>
    <definedName name="__________Nov2007">{"'PROFITABILITY'!$A$1:$F$45"}</definedName>
    <definedName name="__________sh1">90</definedName>
    <definedName name="__________sh2">120</definedName>
    <definedName name="__________sh3">150</definedName>
    <definedName name="__________sh4">180</definedName>
    <definedName name="__________tab1">#REF!</definedName>
    <definedName name="__________tab2">#REF!</definedName>
    <definedName name="__________VS2004" localSheetId="11">#REF!</definedName>
    <definedName name="__________xlnm._FilterDatabase_1">#REF!</definedName>
    <definedName name="__________xlnm._FilterDatabase_2">#REF!</definedName>
    <definedName name="__________xlnm._FilterDatabase_5">#REF!</definedName>
    <definedName name="__________xlnm.Print_Area_1">#REF!</definedName>
    <definedName name="__________xlnm.Print_Area_10">#REF!</definedName>
    <definedName name="__________xlnm.Print_Area_13">#REF!</definedName>
    <definedName name="__________xlnm.Print_Area_2">#REF!</definedName>
    <definedName name="__________xlnm.Print_Area_3">#REF!</definedName>
    <definedName name="__________xlnm.Print_Area_4">#REF!</definedName>
    <definedName name="__________xlnm.Print_Area_5">#REF!</definedName>
    <definedName name="__________xlnm.Print_Area_6">#REF!</definedName>
    <definedName name="__________xlnm.Print_Area_7">#REF!</definedName>
    <definedName name="__________xlnm.Print_Area_8">#REF!</definedName>
    <definedName name="__________xlnm.Print_Area_9">#REF!</definedName>
    <definedName name="__________xlnm.Print_Titles">#REF!</definedName>
    <definedName name="__________xlnm.Print_Titles_1">#REF!</definedName>
    <definedName name="__________xlnm.Print_Titles_2">(#REF!,#REF!)</definedName>
    <definedName name="__________xlnm.Print_Titles_3">(#REF!,#REF!)</definedName>
    <definedName name="_________1____123Graph_ACHART_1" localSheetId="11">#REF!</definedName>
    <definedName name="_________2____123Graph_BCHART_1" localSheetId="11">#REF!</definedName>
    <definedName name="_________3____123Graph_CCHART_1" localSheetId="11">#REF!</definedName>
    <definedName name="_________4___123Graph_ACHART_1" localSheetId="11">#REF!</definedName>
    <definedName name="_________5___123Graph_BCHART_1" localSheetId="11">#REF!</definedName>
    <definedName name="_________6___123Graph_CCHART_1" localSheetId="11">#REF!</definedName>
    <definedName name="_________7__123Graph_ACHART_1" localSheetId="11">#REF!</definedName>
    <definedName name="_________8__123Graph_BCHART_1" localSheetId="11">#REF!</definedName>
    <definedName name="_________9__123Graph_CCHART_1" localSheetId="11">#REF!</definedName>
    <definedName name="_________A71614">#REF!</definedName>
    <definedName name="_________A81614">#REF!</definedName>
    <definedName name="_________A91614">#REF!</definedName>
    <definedName name="_________aa1" localSheetId="11">{"'PROFITABILITY'!$A$1:$F$45"}</definedName>
    <definedName name="_________aa1">{"'PROFITABILITY'!$A$1:$F$45"}</definedName>
    <definedName name="_________aoc1">#REF!</definedName>
    <definedName name="_________aoc2">#REF!</definedName>
    <definedName name="_________aoc3">#REF!</definedName>
    <definedName name="_________aoc4">#REF!</definedName>
    <definedName name="_________b111121">#REF!</definedName>
    <definedName name="_________CAN112">13.42</definedName>
    <definedName name="_________CAN113">12.98</definedName>
    <definedName name="_________CAN117">12.7</definedName>
    <definedName name="_________CAN118">13.27</definedName>
    <definedName name="_________CAN120">11.72</definedName>
    <definedName name="_________CAN210">10.38</definedName>
    <definedName name="_________CAN211">10.58</definedName>
    <definedName name="_________CAN213">10.56</definedName>
    <definedName name="_________CAN215">10.22</definedName>
    <definedName name="_________CAN216">9.61</definedName>
    <definedName name="_________CAN217">10.47</definedName>
    <definedName name="_________CAN219">10.91</definedName>
    <definedName name="_________CAN220">11.09</definedName>
    <definedName name="_________CAN221">11.25</definedName>
    <definedName name="_________CAN222">10.17</definedName>
    <definedName name="_________CAN223">9.89</definedName>
    <definedName name="_________CAN230">10.79</definedName>
    <definedName name="_________can421">40.2</definedName>
    <definedName name="_________can422">41.57</definedName>
    <definedName name="_________can423">43.9</definedName>
    <definedName name="_________can424">41.19</definedName>
    <definedName name="_________can425">42.81</definedName>
    <definedName name="_________can426">40.77</definedName>
    <definedName name="_________can427">40.92</definedName>
    <definedName name="_________can428">39.29</definedName>
    <definedName name="_________can429">45.19</definedName>
    <definedName name="_________can430">40.73</definedName>
    <definedName name="_________can431">42.52</definedName>
    <definedName name="_________can432">42.53</definedName>
    <definedName name="_________can433">43.69</definedName>
    <definedName name="_________can434">40.43</definedName>
    <definedName name="_________can435">43.3</definedName>
    <definedName name="_________cem124">#REF!</definedName>
    <definedName name="_________dec05" localSheetId="11">{"'Sheet1'!$A$4386:$N$4591"}</definedName>
    <definedName name="_________dec05">{"'Sheet1'!$A$4386:$N$4591"}</definedName>
    <definedName name="_________dol12" localSheetId="11">#REF!</definedName>
    <definedName name="_________dol6" localSheetId="11">#REF!</definedName>
    <definedName name="_________f1">#REF!</definedName>
    <definedName name="_________g1">#REF!</definedName>
    <definedName name="_________IDA1">#REF!</definedName>
    <definedName name="_________in18900">#REF!</definedName>
    <definedName name="_________iv19000">#REF!</definedName>
    <definedName name="_________lb1">#REF!</definedName>
    <definedName name="_________lb2">#REF!</definedName>
    <definedName name="_________m20">#REF!</definedName>
    <definedName name="_________m234">#REF!</definedName>
    <definedName name="_________m35">#REF!</definedName>
    <definedName name="_________mac2">200</definedName>
    <definedName name="_________mix10">4.5</definedName>
    <definedName name="_________mix15">264/50</definedName>
    <definedName name="_________mix20">330/50</definedName>
    <definedName name="_________mix30">350/50</definedName>
    <definedName name="_________mix40">450/50</definedName>
    <definedName name="_________mm1">#REF!</definedName>
    <definedName name="_________mm2">#REF!</definedName>
    <definedName name="_________mm3">#REF!</definedName>
    <definedName name="_________Nov2007" localSheetId="11">{"'PROFITABILITY'!$A$1:$F$45"}</definedName>
    <definedName name="_________Nov2007">{"'PROFITABILITY'!$A$1:$F$45"}</definedName>
    <definedName name="_________sh1">90</definedName>
    <definedName name="_________sh2">120</definedName>
    <definedName name="_________sh3">150</definedName>
    <definedName name="_________sh4">180</definedName>
    <definedName name="_________tab1">#REF!</definedName>
    <definedName name="_________tab2">#REF!</definedName>
    <definedName name="_________VS2004" localSheetId="11">#REF!</definedName>
    <definedName name="_________xlnm._FilterDatabase_1">#REF!</definedName>
    <definedName name="_________xlnm._FilterDatabase_2">#REF!</definedName>
    <definedName name="_________xlnm._FilterDatabase_3">#REF!</definedName>
    <definedName name="_________xlnm._FilterDatabase_4">#REF!</definedName>
    <definedName name="_________xlnm._FilterDatabase_5">#REF!</definedName>
    <definedName name="_________xlnm.Print_Area_1">#REF!</definedName>
    <definedName name="_________xlnm.Print_Area_1_1">"#REF!"</definedName>
    <definedName name="_________xlnm.Print_Area_10">#REF!</definedName>
    <definedName name="_________xlnm.Print_Area_10_1">"#REF!"</definedName>
    <definedName name="_________xlnm.Print_Area_11">#REF!</definedName>
    <definedName name="_________xlnm.Print_Area_13">#REF!</definedName>
    <definedName name="_________xlnm.Print_Area_2">#REF!</definedName>
    <definedName name="_________xlnm.Print_Area_2_1">"#REF!"</definedName>
    <definedName name="_________xlnm.Print_Area_3">#REF!</definedName>
    <definedName name="_________xlnm.Print_Area_4">#REF!</definedName>
    <definedName name="_________xlnm.Print_Area_5">#REF!</definedName>
    <definedName name="_________xlnm.Print_Area_6">#REF!</definedName>
    <definedName name="_________xlnm.Print_Area_7">#REF!</definedName>
    <definedName name="_________xlnm.Print_Area_8">#REF!</definedName>
    <definedName name="_________xlnm.Print_Area_9">#REF!</definedName>
    <definedName name="_________xlnm.Print_Titles">#REF!</definedName>
    <definedName name="_________xlnm.Print_Titles_1">#REF!</definedName>
    <definedName name="_________xlnm.Print_Titles_2">(#REF!,#REF!)</definedName>
    <definedName name="_________xlnm.Print_Titles_3">(#REF!,#REF!)</definedName>
    <definedName name="_________xlnm.Print_Titles_4">#REF!</definedName>
    <definedName name="_________xlnm.Print_Titles_7">#REF!</definedName>
    <definedName name="________1____123Graph_ACHART_1" localSheetId="11">#REF!</definedName>
    <definedName name="________2____123Graph_BCHART_1" localSheetId="11">#REF!</definedName>
    <definedName name="________3____123Graph_CCHART_1" localSheetId="11">#REF!</definedName>
    <definedName name="________4_____a">#REF!</definedName>
    <definedName name="________4___123Graph_ACHART_1" localSheetId="11">#REF!</definedName>
    <definedName name="________5___123Graph_BCHART_1" localSheetId="11">#REF!</definedName>
    <definedName name="________6___123Graph_CCHART_1" localSheetId="11">#REF!</definedName>
    <definedName name="________7__123Graph_ACHART_1" localSheetId="11">#REF!</definedName>
    <definedName name="________8__123Graph_BCHART_1" localSheetId="11">#REF!</definedName>
    <definedName name="________9__123Graph_CCHART_1" localSheetId="11">#REF!</definedName>
    <definedName name="________A71614">#REF!</definedName>
    <definedName name="________A81614">#REF!</definedName>
    <definedName name="________A91614">#REF!</definedName>
    <definedName name="________aa1" localSheetId="11">{"'PROFITABILITY'!$A$1:$F$45"}</definedName>
    <definedName name="________aa1">{"'PROFITABILITY'!$A$1:$F$45"}</definedName>
    <definedName name="________aoc1">#REF!</definedName>
    <definedName name="________aoc2">#REF!</definedName>
    <definedName name="________aoc3">#REF!</definedName>
    <definedName name="________aoc4">#REF!</definedName>
    <definedName name="________b111121">#REF!</definedName>
    <definedName name="________CAN112">13.42</definedName>
    <definedName name="________CAN113">12.98</definedName>
    <definedName name="________CAN117">12.7</definedName>
    <definedName name="________CAN118">13.27</definedName>
    <definedName name="________CAN120">11.72</definedName>
    <definedName name="________CAN210">10.38</definedName>
    <definedName name="________CAN211">10.58</definedName>
    <definedName name="________CAN213">10.56</definedName>
    <definedName name="________CAN215">10.22</definedName>
    <definedName name="________CAN216">9.61</definedName>
    <definedName name="________CAN217">10.47</definedName>
    <definedName name="________CAN219">10.91</definedName>
    <definedName name="________CAN220">11.09</definedName>
    <definedName name="________CAN221">11.25</definedName>
    <definedName name="________CAN222">10.17</definedName>
    <definedName name="________CAN223">9.89</definedName>
    <definedName name="________CAN230">10.79</definedName>
    <definedName name="________can421">40.2</definedName>
    <definedName name="________can422">41.57</definedName>
    <definedName name="________can423">43.9</definedName>
    <definedName name="________can424">41.19</definedName>
    <definedName name="________can425">42.81</definedName>
    <definedName name="________can426">40.77</definedName>
    <definedName name="________can427">40.92</definedName>
    <definedName name="________can428">39.29</definedName>
    <definedName name="________can429">45.19</definedName>
    <definedName name="________can430">40.73</definedName>
    <definedName name="________can431">42.52</definedName>
    <definedName name="________can432">42.53</definedName>
    <definedName name="________can433">43.69</definedName>
    <definedName name="________can434">40.43</definedName>
    <definedName name="________can435">43.3</definedName>
    <definedName name="________cem124">#REF!</definedName>
    <definedName name="________CU600" localSheetId="11">{#N/A,#N/A,TRUE,"toc";#N/A,#N/A,TRUE,"general";#N/A,#N/A,TRUE,"compressive";#N/A,#N/A,TRUE,"lateral";#N/A,#N/A,TRUE,"shallow"}</definedName>
    <definedName name="________CU600">{#N/A,#N/A,TRUE,"toc";#N/A,#N/A,TRUE,"general";#N/A,#N/A,TRUE,"compressive";#N/A,#N/A,TRUE,"lateral";#N/A,#N/A,TRUE,"shallow"}</definedName>
    <definedName name="________dec05" localSheetId="11">{"'Sheet1'!$A$4386:$N$4591"}</definedName>
    <definedName name="________dec05">{"'Sheet1'!$A$4386:$N$4591"}</definedName>
    <definedName name="________dol12" localSheetId="11">#REF!</definedName>
    <definedName name="________dol6" localSheetId="11">#REF!</definedName>
    <definedName name="________f1">#REF!</definedName>
    <definedName name="________g1">#REF!</definedName>
    <definedName name="________IDA1">#REF!</definedName>
    <definedName name="________in18900">#REF!</definedName>
    <definedName name="________iv19000">#REF!</definedName>
    <definedName name="________lb1">#REF!</definedName>
    <definedName name="________lb2">#REF!</definedName>
    <definedName name="________m20">#REF!</definedName>
    <definedName name="________m234">#REF!</definedName>
    <definedName name="________m35">#REF!</definedName>
    <definedName name="________mac2">200</definedName>
    <definedName name="________mix10">4.5</definedName>
    <definedName name="________mix15">264/50</definedName>
    <definedName name="________mix20">330/50</definedName>
    <definedName name="________mix30">350/50</definedName>
    <definedName name="________mix40">450/50</definedName>
    <definedName name="________mm1">#REF!</definedName>
    <definedName name="________mm2">#REF!</definedName>
    <definedName name="________mm3">#REF!</definedName>
    <definedName name="________Nov2007" localSheetId="11">{"'PROFITABILITY'!$A$1:$F$45"}</definedName>
    <definedName name="________Nov2007">{"'PROFITABILITY'!$A$1:$F$45"}</definedName>
    <definedName name="________sh1">90</definedName>
    <definedName name="________sh2">120</definedName>
    <definedName name="________sh3">150</definedName>
    <definedName name="________sh4">180</definedName>
    <definedName name="________tab1">#REF!</definedName>
    <definedName name="________tab2">#REF!</definedName>
    <definedName name="________VS2004" localSheetId="11">#REF!</definedName>
    <definedName name="________xlnm._FilterDatabase_1">#REF!</definedName>
    <definedName name="________xlnm._FilterDatabase_2">#REF!</definedName>
    <definedName name="________xlnm._FilterDatabase_3">#REF!</definedName>
    <definedName name="________xlnm._FilterDatabase_4">#REF!</definedName>
    <definedName name="________xlnm._FilterDatabase_5">#REF!</definedName>
    <definedName name="________xlnm.Print_Area_1">#REF!</definedName>
    <definedName name="________xlnm.Print_Area_1_1">"#REF!"</definedName>
    <definedName name="________xlnm.Print_Area_10">#REF!</definedName>
    <definedName name="________xlnm.Print_Area_10_1">"#REF!"</definedName>
    <definedName name="________xlnm.Print_Area_11">#REF!</definedName>
    <definedName name="________xlnm.Print_Area_11_1">"#REF!"</definedName>
    <definedName name="________xlnm.Print_Area_13">#REF!</definedName>
    <definedName name="________xlnm.Print_Area_2">#REF!</definedName>
    <definedName name="________xlnm.Print_Area_3">#REF!</definedName>
    <definedName name="________xlnm.Print_Area_4">#REF!</definedName>
    <definedName name="________xlnm.Print_Area_5">#REF!</definedName>
    <definedName name="________xlnm.Print_Area_6">#REF!</definedName>
    <definedName name="________xlnm.Print_Area_7">#REF!</definedName>
    <definedName name="________xlnm.Print_Area_8">#REF!</definedName>
    <definedName name="________xlnm.Print_Area_9">#REF!</definedName>
    <definedName name="________xlnm.Print_Titles">#REF!</definedName>
    <definedName name="________xlnm.Print_Titles_1">#REF!</definedName>
    <definedName name="________xlnm.Print_Titles_2" localSheetId="11">(#REF!,#REF!)</definedName>
    <definedName name="________xlnm.Print_Titles_3">(#REF!,#REF!)</definedName>
    <definedName name="________xlnm.Print_Titles_4">#REF!</definedName>
    <definedName name="________xlnm.Print_Titles_7">#REF!</definedName>
    <definedName name="_______1____123Graph_ACHART_1" localSheetId="11">#REF!</definedName>
    <definedName name="_______2____123Graph_BCHART_1" localSheetId="11">#REF!</definedName>
    <definedName name="_______3____123Graph_CCHART_1" localSheetId="11">#REF!</definedName>
    <definedName name="_______4___123Graph_ACHART_1" localSheetId="11">#REF!</definedName>
    <definedName name="_______5___123Graph_BCHART_1" localSheetId="11">#REF!</definedName>
    <definedName name="_______6___123Graph_CCHART_1" localSheetId="11">#REF!</definedName>
    <definedName name="_______7__123Graph_ACHART_1" localSheetId="11">#REF!</definedName>
    <definedName name="_______8__123Graph_BCHART_1" localSheetId="11">#REF!</definedName>
    <definedName name="_______9__123Graph_CCHART_1" localSheetId="11">#REF!</definedName>
    <definedName name="_______A71614">#REF!</definedName>
    <definedName name="_______A81614">#REF!</definedName>
    <definedName name="_______A91614">#REF!</definedName>
    <definedName name="_______aa1" localSheetId="11">{"'PROFITABILITY'!$A$1:$F$45"}</definedName>
    <definedName name="_______aa1">{"'PROFITABILITY'!$A$1:$F$45"}</definedName>
    <definedName name="_______aoc1">#REF!</definedName>
    <definedName name="_______aoc2">#REF!</definedName>
    <definedName name="_______aoc3">#REF!</definedName>
    <definedName name="_______aoc4">#REF!</definedName>
    <definedName name="_______b111121">#REF!</definedName>
    <definedName name="_______CAN112">13.42</definedName>
    <definedName name="_______CAN113">12.98</definedName>
    <definedName name="_______CAN117">12.7</definedName>
    <definedName name="_______CAN118">13.27</definedName>
    <definedName name="_______CAN120">11.72</definedName>
    <definedName name="_______CAN210">10.38</definedName>
    <definedName name="_______CAN211">10.58</definedName>
    <definedName name="_______CAN213">10.56</definedName>
    <definedName name="_______CAN215">10.22</definedName>
    <definedName name="_______CAN216">9.61</definedName>
    <definedName name="_______CAN217">10.47</definedName>
    <definedName name="_______CAN219">10.91</definedName>
    <definedName name="_______CAN220">11.09</definedName>
    <definedName name="_______CAN221">11.25</definedName>
    <definedName name="_______CAN222">10.17</definedName>
    <definedName name="_______CAN223">9.89</definedName>
    <definedName name="_______CAN230">10.79</definedName>
    <definedName name="_______can421">40.2</definedName>
    <definedName name="_______can422">41.57</definedName>
    <definedName name="_______can423">43.9</definedName>
    <definedName name="_______can424">41.19</definedName>
    <definedName name="_______can425">42.81</definedName>
    <definedName name="_______can426">40.77</definedName>
    <definedName name="_______can427">40.92</definedName>
    <definedName name="_______can428">39.29</definedName>
    <definedName name="_______can429">45.19</definedName>
    <definedName name="_______can430">40.73</definedName>
    <definedName name="_______can431">42.52</definedName>
    <definedName name="_______can432">42.53</definedName>
    <definedName name="_______can433">43.69</definedName>
    <definedName name="_______can434">40.43</definedName>
    <definedName name="_______can435">43.3</definedName>
    <definedName name="_______cem124">#REF!</definedName>
    <definedName name="_______dec05" localSheetId="11">{"'Sheet1'!$A$4386:$N$4591"}</definedName>
    <definedName name="_______dec05">{"'Sheet1'!$A$4386:$N$4591"}</definedName>
    <definedName name="_______dol12" localSheetId="11">#REF!</definedName>
    <definedName name="_______dol6" localSheetId="11">#REF!</definedName>
    <definedName name="_______f1">#REF!</definedName>
    <definedName name="_______g1">#REF!</definedName>
    <definedName name="_______IDA1">#REF!</definedName>
    <definedName name="_______in18900">#REF!</definedName>
    <definedName name="_______iv19000">#REF!</definedName>
    <definedName name="_______lb1">#REF!</definedName>
    <definedName name="_______lb2">#REF!</definedName>
    <definedName name="_______m20">#REF!</definedName>
    <definedName name="_______m234">#REF!</definedName>
    <definedName name="_______m35">#REF!</definedName>
    <definedName name="_______mac2">200</definedName>
    <definedName name="_______mix10">4.5</definedName>
    <definedName name="_______mix15">264/50</definedName>
    <definedName name="_______mix20">330/50</definedName>
    <definedName name="_______mix30">350/50</definedName>
    <definedName name="_______mix40">450/50</definedName>
    <definedName name="_______mm1">#REF!</definedName>
    <definedName name="_______mm2">#REF!</definedName>
    <definedName name="_______mm3">#REF!</definedName>
    <definedName name="_______Nov2007" localSheetId="11">{"'PROFITABILITY'!$A$1:$F$45"}</definedName>
    <definedName name="_______Nov2007">{"'PROFITABILITY'!$A$1:$F$45"}</definedName>
    <definedName name="_______rs1">#REF!</definedName>
    <definedName name="_______sh1">90</definedName>
    <definedName name="_______sh2">120</definedName>
    <definedName name="_______sh3">150</definedName>
    <definedName name="_______sh4">180</definedName>
    <definedName name="_______tab1">#REF!</definedName>
    <definedName name="_______tab2">#REF!</definedName>
    <definedName name="_______VS2004" localSheetId="11">#REF!</definedName>
    <definedName name="_______xlnm._FilterDatabase_1">#REF!</definedName>
    <definedName name="_______xlnm._FilterDatabase_2">#REF!</definedName>
    <definedName name="_______xlnm._FilterDatabase_3">#REF!</definedName>
    <definedName name="_______xlnm._FilterDatabase_4">#REF!</definedName>
    <definedName name="_______xlnm._FilterDatabase_5">#REF!</definedName>
    <definedName name="_______xlnm.Print_Area_1">#REF!</definedName>
    <definedName name="_______xlnm.Print_Area_1_1">"#REF!"</definedName>
    <definedName name="_______xlnm.Print_Area_10">#REF!</definedName>
    <definedName name="_______xlnm.Print_Area_10_1">"#REF!"</definedName>
    <definedName name="_______xlnm.Print_Area_11">#REF!</definedName>
    <definedName name="_______xlnm.Print_Area_11_1">"#REF!"</definedName>
    <definedName name="_______xlnm.Print_Area_13">#REF!</definedName>
    <definedName name="_______xlnm.Print_Area_2">#REF!</definedName>
    <definedName name="_______xlnm.Print_Area_3">#REF!</definedName>
    <definedName name="_______xlnm.Print_Area_4">#REF!</definedName>
    <definedName name="_______xlnm.Print_Area_5">#REF!</definedName>
    <definedName name="_______xlnm.Print_Area_6">#REF!</definedName>
    <definedName name="_______xlnm.Print_Area_7">#REF!</definedName>
    <definedName name="_______xlnm.Print_Area_8">#REF!</definedName>
    <definedName name="_______xlnm.Print_Area_9">#REF!</definedName>
    <definedName name="_______xlnm.Print_Titles">#REF!</definedName>
    <definedName name="_______xlnm.Print_Titles_1">#REF!</definedName>
    <definedName name="_______xlnm.Print_Titles_2" localSheetId="11">(#REF!,#REF!)</definedName>
    <definedName name="_______xlnm.Print_Titles_3">(#REF!,#REF!)</definedName>
    <definedName name="_______xlnm.Print_Titles_4">#REF!</definedName>
    <definedName name="_______xlnm.Print_Titles_7">#REF!</definedName>
    <definedName name="______1____123Graph_ACHART_1" localSheetId="11">#REF!</definedName>
    <definedName name="______2____123Graph_BCHART_1" localSheetId="11">#REF!</definedName>
    <definedName name="______3____123Graph_CCHART_1" localSheetId="11">#REF!</definedName>
    <definedName name="______4___123Graph_ACHART_1" localSheetId="11">#REF!</definedName>
    <definedName name="______5___123Graph_BCHART_1" localSheetId="11">#REF!</definedName>
    <definedName name="______6___123Graph_CCHART_1" localSheetId="11">#REF!</definedName>
    <definedName name="______7__123Graph_ACHART_1" localSheetId="11">#REF!</definedName>
    <definedName name="______8__123Graph_BCHART_1" localSheetId="11">#REF!</definedName>
    <definedName name="______9__123Graph_CCHART_1" localSheetId="11">#REF!</definedName>
    <definedName name="______A71614">#REF!</definedName>
    <definedName name="______A81614">#REF!</definedName>
    <definedName name="______A91614">#REF!</definedName>
    <definedName name="______aa1" localSheetId="11">{"'PROFITABILITY'!$A$1:$F$45"}</definedName>
    <definedName name="______aa1">{"'PROFITABILITY'!$A$1:$F$45"}</definedName>
    <definedName name="______aoc1">#REF!</definedName>
    <definedName name="______aoc2">#REF!</definedName>
    <definedName name="______aoc3">#REF!</definedName>
    <definedName name="______aoc4">#REF!</definedName>
    <definedName name="______b111121">#REF!</definedName>
    <definedName name="______CAN112">13.42</definedName>
    <definedName name="______CAN113">12.98</definedName>
    <definedName name="______CAN117">12.7</definedName>
    <definedName name="______CAN118">13.27</definedName>
    <definedName name="______CAN120">11.72</definedName>
    <definedName name="______CAN210">10.38</definedName>
    <definedName name="______CAN211">10.58</definedName>
    <definedName name="______CAN213">10.56</definedName>
    <definedName name="______CAN215">10.22</definedName>
    <definedName name="______CAN216">9.61</definedName>
    <definedName name="______CAN217">10.47</definedName>
    <definedName name="______CAN219">10.91</definedName>
    <definedName name="______CAN220">11.09</definedName>
    <definedName name="______CAN221">11.25</definedName>
    <definedName name="______CAN222">10.17</definedName>
    <definedName name="______CAN223">9.89</definedName>
    <definedName name="______CAN230">10.79</definedName>
    <definedName name="______can421">40.2</definedName>
    <definedName name="______can422">41.57</definedName>
    <definedName name="______can423">43.9</definedName>
    <definedName name="______can424">41.19</definedName>
    <definedName name="______can425">42.81</definedName>
    <definedName name="______can426">40.77</definedName>
    <definedName name="______can427">40.92</definedName>
    <definedName name="______can428">39.29</definedName>
    <definedName name="______can429">45.19</definedName>
    <definedName name="______can430">40.73</definedName>
    <definedName name="______can431">42.52</definedName>
    <definedName name="______can432">42.53</definedName>
    <definedName name="______can433">43.69</definedName>
    <definedName name="______can434">40.43</definedName>
    <definedName name="______can435">43.3</definedName>
    <definedName name="______cem124">#REF!</definedName>
    <definedName name="______CU600" localSheetId="11">{#N/A,#N/A,TRUE,"toc";#N/A,#N/A,TRUE,"general";#N/A,#N/A,TRUE,"compressive";#N/A,#N/A,TRUE,"lateral";#N/A,#N/A,TRUE,"shallow"}</definedName>
    <definedName name="______CU600">{#N/A,#N/A,TRUE,"toc";#N/A,#N/A,TRUE,"general";#N/A,#N/A,TRUE,"compressive";#N/A,#N/A,TRUE,"lateral";#N/A,#N/A,TRUE,"shallow"}</definedName>
    <definedName name="______dec05" localSheetId="11">{"'Sheet1'!$A$4386:$N$4591"}</definedName>
    <definedName name="______dec05">{"'Sheet1'!$A$4386:$N$4591"}</definedName>
    <definedName name="______dol12" localSheetId="11">#REF!</definedName>
    <definedName name="______dol6" localSheetId="11">#REF!</definedName>
    <definedName name="______f1">#REF!</definedName>
    <definedName name="______g1">#REF!</definedName>
    <definedName name="______IDA1">#REF!</definedName>
    <definedName name="______in18900">#REF!</definedName>
    <definedName name="______iv19000">#REF!</definedName>
    <definedName name="______lb1">#REF!</definedName>
    <definedName name="______lb2">#REF!</definedName>
    <definedName name="______m20">#REF!</definedName>
    <definedName name="______m234">#REF!</definedName>
    <definedName name="______m35">#REF!</definedName>
    <definedName name="______mac2">200</definedName>
    <definedName name="______mix10">4.5</definedName>
    <definedName name="______mix15">264/50</definedName>
    <definedName name="______mix20">330/50</definedName>
    <definedName name="______mix30">350/50</definedName>
    <definedName name="______mix40">450/50</definedName>
    <definedName name="______mm1">#REF!</definedName>
    <definedName name="______mm2">#REF!</definedName>
    <definedName name="______mm3">#REF!</definedName>
    <definedName name="______Nov2007" localSheetId="11">{"'PROFITABILITY'!$A$1:$F$45"}</definedName>
    <definedName name="______Nov2007">{"'PROFITABILITY'!$A$1:$F$45"}</definedName>
    <definedName name="______rs1">#REF!</definedName>
    <definedName name="______sh1">90</definedName>
    <definedName name="______sh2">120</definedName>
    <definedName name="______sh3">150</definedName>
    <definedName name="______sh4">180</definedName>
    <definedName name="______tab1">#REF!</definedName>
    <definedName name="______tab2">#REF!</definedName>
    <definedName name="______VS2004" localSheetId="11">#REF!</definedName>
    <definedName name="______xlnm._FilterDatabase_1">#REF!</definedName>
    <definedName name="______xlnm._FilterDatabase_2">#REF!</definedName>
    <definedName name="______xlnm._FilterDatabase_3">#REF!</definedName>
    <definedName name="______xlnm._FilterDatabase_4">#REF!</definedName>
    <definedName name="______xlnm._FilterDatabase_5">#REF!</definedName>
    <definedName name="______xlnm.Print_Area_1">#REF!</definedName>
    <definedName name="______xlnm.Print_Area_1_1">"#REF!"</definedName>
    <definedName name="______xlnm.Print_Area_10">#REF!</definedName>
    <definedName name="______xlnm.Print_Area_10_1">"#REF!"</definedName>
    <definedName name="______xlnm.Print_Area_11">#REF!</definedName>
    <definedName name="______xlnm.Print_Area_11_1">"#REF!"</definedName>
    <definedName name="______xlnm.Print_Area_13">#REF!</definedName>
    <definedName name="______xlnm.Print_Area_2">#REF!</definedName>
    <definedName name="______xlnm.Print_Area_3">#REF!</definedName>
    <definedName name="______xlnm.Print_Area_4">#REF!</definedName>
    <definedName name="______xlnm.Print_Area_5">#REF!</definedName>
    <definedName name="______xlnm.Print_Area_6">#REF!</definedName>
    <definedName name="______xlnm.Print_Area_7">#REF!</definedName>
    <definedName name="______xlnm.Print_Area_8">#REF!</definedName>
    <definedName name="______xlnm.Print_Area_9">#REF!</definedName>
    <definedName name="______xlnm.Print_Titles">#REF!</definedName>
    <definedName name="______xlnm.Print_Titles_1">#REF!</definedName>
    <definedName name="______xlnm.Print_Titles_2" localSheetId="11">(#REF!,#REF!)</definedName>
    <definedName name="______xlnm.Print_Titles_3">(#REF!,#REF!)</definedName>
    <definedName name="______xlnm.Print_Titles_4">#REF!</definedName>
    <definedName name="______xlnm.Print_Titles_7">#REF!</definedName>
    <definedName name="_____1____123Graph_ACHART_1" localSheetId="11">#REF!</definedName>
    <definedName name="_____2____123Graph_BCHART_1" localSheetId="11">#REF!</definedName>
    <definedName name="_____3____123Graph_CCHART_1" localSheetId="11">#REF!</definedName>
    <definedName name="_____4___123Graph_ACHART_1" localSheetId="11">#REF!</definedName>
    <definedName name="_____5___123Graph_BCHART_1" localSheetId="11">#REF!</definedName>
    <definedName name="_____6___123Graph_CCHART_1" localSheetId="11">#REF!</definedName>
    <definedName name="_____7__123Graph_ACHART_1" localSheetId="11">#REF!</definedName>
    <definedName name="_____8__123Graph_BCHART_1" localSheetId="11">#REF!</definedName>
    <definedName name="_____9__123Graph_CCHART_1" localSheetId="11">#REF!</definedName>
    <definedName name="_____A71614">#REF!</definedName>
    <definedName name="_____A81614">#REF!</definedName>
    <definedName name="_____A91614">#REF!</definedName>
    <definedName name="_____aa1" localSheetId="11">{"'PROFITABILITY'!$A$1:$F$45"}</definedName>
    <definedName name="_____aa1">{"'PROFITABILITY'!$A$1:$F$45"}</definedName>
    <definedName name="_____aoc1">#REF!</definedName>
    <definedName name="_____aoc2">#REF!</definedName>
    <definedName name="_____aoc3">#REF!</definedName>
    <definedName name="_____aoc4">#REF!</definedName>
    <definedName name="_____b111121">#REF!</definedName>
    <definedName name="_____CAN112">13.42</definedName>
    <definedName name="_____CAN113">12.98</definedName>
    <definedName name="_____CAN117">12.7</definedName>
    <definedName name="_____CAN118">13.27</definedName>
    <definedName name="_____CAN120">11.72</definedName>
    <definedName name="_____CAN210">10.38</definedName>
    <definedName name="_____CAN211">10.58</definedName>
    <definedName name="_____CAN213">10.56</definedName>
    <definedName name="_____CAN215">10.22</definedName>
    <definedName name="_____CAN216">9.61</definedName>
    <definedName name="_____CAN217">10.47</definedName>
    <definedName name="_____CAN219">10.91</definedName>
    <definedName name="_____CAN220">11.09</definedName>
    <definedName name="_____CAN221">11.25</definedName>
    <definedName name="_____CAN222">10.17</definedName>
    <definedName name="_____CAN223">9.89</definedName>
    <definedName name="_____CAN230">10.79</definedName>
    <definedName name="_____can421">40.2</definedName>
    <definedName name="_____can422">41.57</definedName>
    <definedName name="_____can423">43.9</definedName>
    <definedName name="_____can424">41.19</definedName>
    <definedName name="_____can425">42.81</definedName>
    <definedName name="_____can426">40.77</definedName>
    <definedName name="_____can427">40.92</definedName>
    <definedName name="_____can428">39.29</definedName>
    <definedName name="_____can429">45.19</definedName>
    <definedName name="_____can430">40.73</definedName>
    <definedName name="_____can431">42.52</definedName>
    <definedName name="_____can432">42.53</definedName>
    <definedName name="_____can433">43.69</definedName>
    <definedName name="_____can434">40.43</definedName>
    <definedName name="_____can435">43.3</definedName>
    <definedName name="_____cem124">#REF!</definedName>
    <definedName name="_____dec05" localSheetId="11">{"'Sheet1'!$A$4386:$N$4591"}</definedName>
    <definedName name="_____dec05">{"'Sheet1'!$A$4386:$N$4591"}</definedName>
    <definedName name="_____dol12" localSheetId="11">#REF!</definedName>
    <definedName name="_____dol6" localSheetId="11">#REF!</definedName>
    <definedName name="_____f1">#REF!</definedName>
    <definedName name="_____g1">#REF!</definedName>
    <definedName name="_____IDA1">#REF!</definedName>
    <definedName name="_____in18900">#REF!</definedName>
    <definedName name="_____iv19000">#REF!</definedName>
    <definedName name="_____lb1">#REF!</definedName>
    <definedName name="_____lb2">#REF!</definedName>
    <definedName name="_____m20">#REF!</definedName>
    <definedName name="_____m234">#REF!</definedName>
    <definedName name="_____m35">#REF!</definedName>
    <definedName name="_____mac2">200</definedName>
    <definedName name="_____mix10">4.5</definedName>
    <definedName name="_____mix15">264/50</definedName>
    <definedName name="_____mix20">330/50</definedName>
    <definedName name="_____mix30">350/50</definedName>
    <definedName name="_____mix40">450/50</definedName>
    <definedName name="_____mm1">#REF!</definedName>
    <definedName name="_____mm2">#REF!</definedName>
    <definedName name="_____mm3">#REF!</definedName>
    <definedName name="_____Nov2007" localSheetId="11">{"'PROFITABILITY'!$A$1:$F$45"}</definedName>
    <definedName name="_____Nov2007">{"'PROFITABILITY'!$A$1:$F$45"}</definedName>
    <definedName name="_____RAC1">#REF!</definedName>
    <definedName name="_____rs1">#REF!</definedName>
    <definedName name="_____SC01">#REF!</definedName>
    <definedName name="_____SC02">#REF!</definedName>
    <definedName name="_____SC03">#REF!</definedName>
    <definedName name="_____SC04">#REF!</definedName>
    <definedName name="_____SC05">#REF!</definedName>
    <definedName name="_____SC06">#REF!</definedName>
    <definedName name="_____SC11">#REF!</definedName>
    <definedName name="_____SC12">#REF!</definedName>
    <definedName name="_____SC13">#REF!</definedName>
    <definedName name="_____SC21">#REF!</definedName>
    <definedName name="_____SC22">#REF!</definedName>
    <definedName name="_____SC23">#REF!</definedName>
    <definedName name="_____SC24">#REF!</definedName>
    <definedName name="_____SC25">#REF!</definedName>
    <definedName name="_____SC26">#REF!</definedName>
    <definedName name="_____sh1">90</definedName>
    <definedName name="_____sh2">120</definedName>
    <definedName name="_____sh3">150</definedName>
    <definedName name="_____sh4">180</definedName>
    <definedName name="_____tab1">#REF!</definedName>
    <definedName name="_____tab2">#REF!</definedName>
    <definedName name="_____VS2004" localSheetId="11">#REF!</definedName>
    <definedName name="_____xlnm._FilterDatabase">#REF!</definedName>
    <definedName name="_____xlnm._FilterDatabase_1">#REF!</definedName>
    <definedName name="_____xlnm._FilterDatabase_2">#REF!</definedName>
    <definedName name="_____xlnm._FilterDatabase_3">#REF!</definedName>
    <definedName name="_____xlnm._FilterDatabase_4">#REF!</definedName>
    <definedName name="_____xlnm._FilterDatabase_5">#REF!</definedName>
    <definedName name="_____xlnm.Print_Area_1">#REF!</definedName>
    <definedName name="_____xlnm.Print_Area_1_1">"#REF!"</definedName>
    <definedName name="_____xlnm.Print_Area_10">#REF!</definedName>
    <definedName name="_____xlnm.Print_Area_10_1">"#REF!"</definedName>
    <definedName name="_____xlnm.Print_Area_11">#REF!</definedName>
    <definedName name="_____xlnm.Print_Area_11_1">"#REF!"</definedName>
    <definedName name="_____xlnm.Print_Area_13">#REF!</definedName>
    <definedName name="_____xlnm.Print_Area_2">#REF!</definedName>
    <definedName name="_____xlnm.Print_Area_3">#REF!</definedName>
    <definedName name="_____xlnm.Print_Area_4">#REF!</definedName>
    <definedName name="_____xlnm.Print_Area_5">#REF!</definedName>
    <definedName name="_____xlnm.Print_Area_6">#REF!</definedName>
    <definedName name="_____xlnm.Print_Area_7">#REF!</definedName>
    <definedName name="_____xlnm.Print_Area_8">#REF!</definedName>
    <definedName name="_____xlnm.Print_Area_9">#REF!</definedName>
    <definedName name="_____xlnm.Print_Titles">#REF!</definedName>
    <definedName name="_____xlnm.Print_Titles_1" localSheetId="11">"#NAME?"</definedName>
    <definedName name="_____xlnm.Print_Titles_1">#REF!</definedName>
    <definedName name="_____xlnm.Print_Titles_2" localSheetId="11">(#REF!,#REF!)</definedName>
    <definedName name="_____xlnm.Print_Titles_3">(#REF!,#REF!)</definedName>
    <definedName name="_____xlnm.Print_Titles_4">#REF!</definedName>
    <definedName name="_____xlnm.Print_Titles_7">#REF!</definedName>
    <definedName name="____1____123Graph_ACHART_1" localSheetId="11">#REF!</definedName>
    <definedName name="____2____123Graph_BCHART_1" localSheetId="11">#REF!</definedName>
    <definedName name="____3____123Graph_CCHART_1" localSheetId="11">#REF!</definedName>
    <definedName name="____4___123Graph_ACHART_1" localSheetId="11">#REF!</definedName>
    <definedName name="____5___123Graph_BCHART_1" localSheetId="11">#REF!</definedName>
    <definedName name="____6___123Graph_CCHART_1" localSheetId="11">#REF!</definedName>
    <definedName name="____7__123Graph_ACHART_1" localSheetId="11">#REF!</definedName>
    <definedName name="____8__123Graph_BCHART_1" localSheetId="11">#REF!</definedName>
    <definedName name="____9__123Graph_CCHART_1" localSheetId="11">#REF!</definedName>
    <definedName name="____A71614">#REF!</definedName>
    <definedName name="____A81614">#REF!</definedName>
    <definedName name="____A91614">#REF!</definedName>
    <definedName name="____aa1" localSheetId="11">{"'PROFITABILITY'!$A$1:$F$45"}</definedName>
    <definedName name="____aa1">{"'PROFITABILITY'!$A$1:$F$45"}</definedName>
    <definedName name="____aoc1">#REF!</definedName>
    <definedName name="____aoc2">#REF!</definedName>
    <definedName name="____aoc3">#REF!</definedName>
    <definedName name="____aoc4">#REF!</definedName>
    <definedName name="____AXX4">#REF!</definedName>
    <definedName name="____axx5">#REF!</definedName>
    <definedName name="____axx6">#REF!</definedName>
    <definedName name="____AXX7">#REF!</definedName>
    <definedName name="____axx8">#REF!</definedName>
    <definedName name="____b111121">#REF!</definedName>
    <definedName name="____CAN112">13.42</definedName>
    <definedName name="____CAN113">12.98</definedName>
    <definedName name="____CAN117">12.7</definedName>
    <definedName name="____CAN118">13.27</definedName>
    <definedName name="____CAN120">11.72</definedName>
    <definedName name="____CAN210">10.38</definedName>
    <definedName name="____CAN211">10.58</definedName>
    <definedName name="____CAN213">10.56</definedName>
    <definedName name="____CAN215">10.22</definedName>
    <definedName name="____CAN216">9.61</definedName>
    <definedName name="____CAN217">10.47</definedName>
    <definedName name="____CAN219">10.91</definedName>
    <definedName name="____CAN220">11.09</definedName>
    <definedName name="____CAN221">11.25</definedName>
    <definedName name="____CAN222">10.17</definedName>
    <definedName name="____CAN223">9.89</definedName>
    <definedName name="____CAN230">10.79</definedName>
    <definedName name="____can421">40.2</definedName>
    <definedName name="____can422">41.57</definedName>
    <definedName name="____can423">43.9</definedName>
    <definedName name="____can424">41.19</definedName>
    <definedName name="____can425">42.81</definedName>
    <definedName name="____can426">40.77</definedName>
    <definedName name="____can427">40.92</definedName>
    <definedName name="____can428">39.29</definedName>
    <definedName name="____can429">45.19</definedName>
    <definedName name="____can430">40.73</definedName>
    <definedName name="____can431">42.52</definedName>
    <definedName name="____can432">42.53</definedName>
    <definedName name="____can433">43.69</definedName>
    <definedName name="____can434">40.43</definedName>
    <definedName name="____can435">43.3</definedName>
    <definedName name="____CBR220">#REF!</definedName>
    <definedName name="____CBR500">#REF!</definedName>
    <definedName name="____cem124">#REF!</definedName>
    <definedName name="____col33">#REF!</definedName>
    <definedName name="____CTR220">#REF!</definedName>
    <definedName name="____CTR500">#REF!</definedName>
    <definedName name="____CVT220">#REF!</definedName>
    <definedName name="____CVT500">#REF!</definedName>
    <definedName name="____dec05" localSheetId="11">{"'Sheet1'!$A$4386:$N$4591"}</definedName>
    <definedName name="____dec05">{"'Sheet1'!$A$4386:$N$4591"}</definedName>
    <definedName name="____dol12" localSheetId="11">#REF!</definedName>
    <definedName name="____dol6" localSheetId="11">#REF!</definedName>
    <definedName name="____f1">#REF!</definedName>
    <definedName name="____Fpi1">#REF!</definedName>
    <definedName name="____g1">#REF!</definedName>
    <definedName name="____HCO2">#REF!</definedName>
    <definedName name="____hfi2">#REF!</definedName>
    <definedName name="____hfi4">#REF!</definedName>
    <definedName name="____hfi5">#REF!</definedName>
    <definedName name="____hfi6">#REF!</definedName>
    <definedName name="____hfi8">#REF!</definedName>
    <definedName name="____Hra2">#REF!</definedName>
    <definedName name="____Hso2">#REF!</definedName>
    <definedName name="____Hso3">#REF!</definedName>
    <definedName name="____IDA1">#REF!</definedName>
    <definedName name="____IDC2">#REF!</definedName>
    <definedName name="____IDC21">#REF!</definedName>
    <definedName name="____IDC22">#REF!</definedName>
    <definedName name="____IDC23">#REF!</definedName>
    <definedName name="____idc3">#REF!</definedName>
    <definedName name="____in18900">#REF!</definedName>
    <definedName name="____Ism3">#REF!</definedName>
    <definedName name="____iv19000">#REF!</definedName>
    <definedName name="____kd1">#REF!</definedName>
    <definedName name="____kd2">#REF!</definedName>
    <definedName name="____kd3">#REF!</definedName>
    <definedName name="____Ki1">#REF!</definedName>
    <definedName name="____Ki2">#REF!</definedName>
    <definedName name="____LAR220">#REF!</definedName>
    <definedName name="____LAR500">#REF!</definedName>
    <definedName name="____lb1">#REF!</definedName>
    <definedName name="____lb2">#REF!</definedName>
    <definedName name="____LTR220">#REF!</definedName>
    <definedName name="____LTR500">#REF!</definedName>
    <definedName name="____m20">#REF!</definedName>
    <definedName name="____m234">#REF!</definedName>
    <definedName name="____m35">#REF!</definedName>
    <definedName name="____mac2">200</definedName>
    <definedName name="____mcl132">#REF!</definedName>
    <definedName name="____mix10">4.5</definedName>
    <definedName name="____mix15">264/50</definedName>
    <definedName name="____mix20">330/50</definedName>
    <definedName name="____mix30">350/50</definedName>
    <definedName name="____mix40">450/50</definedName>
    <definedName name="____ml3">#REF!</definedName>
    <definedName name="____ml33">#REF!</definedName>
    <definedName name="____mlc33">#REF!</definedName>
    <definedName name="____mm1">#REF!</definedName>
    <definedName name="____mm2">#REF!</definedName>
    <definedName name="____mm3">#REF!</definedName>
    <definedName name="____Nov2007" localSheetId="11">{"'PROFITABILITY'!$A$1:$F$45"}</definedName>
    <definedName name="____Nov2007">{"'PROFITABILITY'!$A$1:$F$45"}</definedName>
    <definedName name="____PLC220">#REF!</definedName>
    <definedName name="____RAC1">#REF!</definedName>
    <definedName name="____RE220">#REF!</definedName>
    <definedName name="____RE500">#REF!</definedName>
    <definedName name="____rs1">#REF!</definedName>
    <definedName name="____run1">#REF!</definedName>
    <definedName name="____run2">#REF!</definedName>
    <definedName name="____run3">#REF!</definedName>
    <definedName name="____SC01">#REF!</definedName>
    <definedName name="____SC02">#REF!</definedName>
    <definedName name="____SC03">#REF!</definedName>
    <definedName name="____SC04">#REF!</definedName>
    <definedName name="____SC05">#REF!</definedName>
    <definedName name="____SC06">#REF!</definedName>
    <definedName name="____SC11">#REF!</definedName>
    <definedName name="____SC12">#REF!</definedName>
    <definedName name="____SC13">#REF!</definedName>
    <definedName name="____SC21">#REF!</definedName>
    <definedName name="____SC22">#REF!</definedName>
    <definedName name="____SC23">#REF!</definedName>
    <definedName name="____SC24">#REF!</definedName>
    <definedName name="____SC25">#REF!</definedName>
    <definedName name="____SC26">#REF!</definedName>
    <definedName name="____sdf1">#REF!</definedName>
    <definedName name="____SDF2">#REF!</definedName>
    <definedName name="____sh1">90</definedName>
    <definedName name="____sh2">120</definedName>
    <definedName name="____sh3">150</definedName>
    <definedName name="____sh4">180</definedName>
    <definedName name="____tab1">#REF!</definedName>
    <definedName name="____tab2">#REF!</definedName>
    <definedName name="____Tk2">#REF!</definedName>
    <definedName name="____TR220">#REF!</definedName>
    <definedName name="____TR500">#REF!</definedName>
    <definedName name="____vr1">#REF!</definedName>
    <definedName name="____VS2004" localSheetId="11">#REF!</definedName>
    <definedName name="____Wc1">#REF!</definedName>
    <definedName name="____WC3">#REF!</definedName>
    <definedName name="____wp1">#REF!</definedName>
    <definedName name="____Wr1">#REF!</definedName>
    <definedName name="____Wr3">#REF!</definedName>
    <definedName name="____xlnm._FilterDatabase">#REF!</definedName>
    <definedName name="____xlnm._FilterDatabase_1">#REF!</definedName>
    <definedName name="____xlnm._FilterDatabase_2">#REF!</definedName>
    <definedName name="____xlnm._FilterDatabase_3">#REF!</definedName>
    <definedName name="____xlnm._FilterDatabase_4">#REF!</definedName>
    <definedName name="____xlnm._FilterDatabase_5">#REF!</definedName>
    <definedName name="____xlnm.Print_Area">#REF!</definedName>
    <definedName name="____xlnm.Print_Area_1">#REF!</definedName>
    <definedName name="____xlnm.Print_Area_1_1">"#REF!"</definedName>
    <definedName name="____xlnm.Print_Area_1_2">"#REF!"</definedName>
    <definedName name="____xlnm.Print_Area_10">#REF!</definedName>
    <definedName name="____xlnm.Print_Area_10_1">"#REF!"</definedName>
    <definedName name="____xlnm.Print_Area_11">#REF!</definedName>
    <definedName name="____xlnm.Print_Area_13">#REF!</definedName>
    <definedName name="____xlnm.Print_Area_2">#REF!</definedName>
    <definedName name="____xlnm.Print_Area_3">#REF!</definedName>
    <definedName name="____xlnm.Print_Area_4">#REF!</definedName>
    <definedName name="____xlnm.Print_Area_5">#REF!</definedName>
    <definedName name="____xlnm.Print_Area_6">#REF!</definedName>
    <definedName name="____xlnm.Print_Area_7">#REF!</definedName>
    <definedName name="____xlnm.Print_Area_8">#REF!</definedName>
    <definedName name="____xlnm.Print_Area_9">#REF!</definedName>
    <definedName name="____xlnm.Print_Titles">#REF!</definedName>
    <definedName name="____xlnm.Print_Titles_1">#REF!</definedName>
    <definedName name="____xlnm.Print_Titles_2">(#REF!,#REF!)</definedName>
    <definedName name="____xlnm.Print_Titles_3">(#REF!,#REF!)</definedName>
    <definedName name="____xlnm.Print_Titles_4">#REF!</definedName>
    <definedName name="____xlnm.Print_Titles_7">#REF!</definedName>
    <definedName name="____ZS1">#REF!</definedName>
    <definedName name="____ZS2">#REF!</definedName>
    <definedName name="___1____123Graph_ACHART_1" localSheetId="11">#REF!</definedName>
    <definedName name="___1__123Graph_ACHART_1">#REF!</definedName>
    <definedName name="___18__123Graph_CCHART_1" localSheetId="11">#REF!</definedName>
    <definedName name="___2____123Graph_BCHART_1" localSheetId="11">#REF!</definedName>
    <definedName name="___2__123Graph_BCHART_1">#REF!</definedName>
    <definedName name="___3____123Graph_CCHART_1" localSheetId="11">#REF!</definedName>
    <definedName name="___3__123Graph_CCHART_1">#REF!</definedName>
    <definedName name="___4___123Graph_ACHART_1" localSheetId="11">#REF!</definedName>
    <definedName name="___5___123Graph_BCHART_1" localSheetId="11">#REF!</definedName>
    <definedName name="___6___123Graph_CCHART_1" localSheetId="11">#REF!</definedName>
    <definedName name="___7__123Graph_ACHART_1" localSheetId="11">#REF!</definedName>
    <definedName name="___8__123Graph_BCHART_1" localSheetId="11">#REF!</definedName>
    <definedName name="___9__123Graph_CCHART_1" localSheetId="11">#REF!</definedName>
    <definedName name="___A71614">#REF!</definedName>
    <definedName name="___A81614">#REF!</definedName>
    <definedName name="___A91614">#REF!</definedName>
    <definedName name="___aa1" localSheetId="11">{"'PROFITABILITY'!$A$1:$F$45"}</definedName>
    <definedName name="___aa1">{"'PROFITABILITY'!$A$1:$F$45"}</definedName>
    <definedName name="___acs1">#REF!</definedName>
    <definedName name="___acs2">#REF!</definedName>
    <definedName name="___aoc1">#REF!</definedName>
    <definedName name="___aoc2">#REF!</definedName>
    <definedName name="___aoc3">#REF!</definedName>
    <definedName name="___aoc4">#REF!</definedName>
    <definedName name="___AXX4">#REF!</definedName>
    <definedName name="___axx5">#REF!</definedName>
    <definedName name="___axx6">#REF!</definedName>
    <definedName name="___AXX7">#REF!</definedName>
    <definedName name="___axx8">#REF!</definedName>
    <definedName name="___b111121">#REF!</definedName>
    <definedName name="___bhh2">#REF!</definedName>
    <definedName name="___CAN112">13.42</definedName>
    <definedName name="___CAN113">12.98</definedName>
    <definedName name="___CAN117">12.7</definedName>
    <definedName name="___CAN118">13.27</definedName>
    <definedName name="___CAN120">11.72</definedName>
    <definedName name="___CAN210">10.38</definedName>
    <definedName name="___CAN211">10.58</definedName>
    <definedName name="___CAN213">10.56</definedName>
    <definedName name="___CAN215">10.22</definedName>
    <definedName name="___CAN216">9.61</definedName>
    <definedName name="___CAN217">10.47</definedName>
    <definedName name="___CAN219">10.91</definedName>
    <definedName name="___CAN220">11.09</definedName>
    <definedName name="___CAN221">11.25</definedName>
    <definedName name="___CAN222">10.17</definedName>
    <definedName name="___CAN223">9.89</definedName>
    <definedName name="___CAN230">10.79</definedName>
    <definedName name="___can421">40.2</definedName>
    <definedName name="___can422">41.57</definedName>
    <definedName name="___can423">43.9</definedName>
    <definedName name="___can424">41.19</definedName>
    <definedName name="___can425">42.81</definedName>
    <definedName name="___can426">40.77</definedName>
    <definedName name="___can427">40.92</definedName>
    <definedName name="___can428">39.29</definedName>
    <definedName name="___can429">45.19</definedName>
    <definedName name="___can430">40.73</definedName>
    <definedName name="___can431">42.52</definedName>
    <definedName name="___can432">42.53</definedName>
    <definedName name="___can433">43.69</definedName>
    <definedName name="___can434">40.43</definedName>
    <definedName name="___can435">43.3</definedName>
    <definedName name="___CBR220">#REF!</definedName>
    <definedName name="___CBR500">#REF!</definedName>
    <definedName name="___cdd2">#REF!</definedName>
    <definedName name="___cff2">#REF!</definedName>
    <definedName name="___col33">#REF!</definedName>
    <definedName name="___cth2">#REF!</definedName>
    <definedName name="___CTR220">#REF!</definedName>
    <definedName name="___CTR500">#REF!</definedName>
    <definedName name="___CVT220">#REF!</definedName>
    <definedName name="___CVT500">#REF!</definedName>
    <definedName name="___dec05" localSheetId="11">{"'Sheet1'!$A$4386:$N$4591"}</definedName>
    <definedName name="___dec05">{"'Sheet1'!$A$4386:$N$4591"}</definedName>
    <definedName name="___del1">#REF!</definedName>
    <definedName name="___dol12" localSheetId="11">#REF!</definedName>
    <definedName name="___dol6" localSheetId="11">#REF!</definedName>
    <definedName name="___eth2">#REF!</definedName>
    <definedName name="___f1">#REF!</definedName>
    <definedName name="___Fpi1">#REF!</definedName>
    <definedName name="___g1">#REF!</definedName>
    <definedName name="___HCO2">#REF!</definedName>
    <definedName name="___hfi2">#REF!</definedName>
    <definedName name="___hfi4">#REF!</definedName>
    <definedName name="___hfi5">#REF!</definedName>
    <definedName name="___hfi6">#REF!</definedName>
    <definedName name="___HFI7">#REF!</definedName>
    <definedName name="___hfi8">#REF!</definedName>
    <definedName name="___Hra2">#REF!</definedName>
    <definedName name="___Hso2">#REF!</definedName>
    <definedName name="___Hso3">#REF!</definedName>
    <definedName name="___IDA1">#REF!</definedName>
    <definedName name="___ifa1">#REF!</definedName>
    <definedName name="___ifa2">#REF!</definedName>
    <definedName name="___III7">"$C4.$#REF!$#REF!"</definedName>
    <definedName name="___in18900">#REF!</definedName>
    <definedName name="___Ism3">#REF!</definedName>
    <definedName name="___iv19000">#REF!</definedName>
    <definedName name="___kd1">#REF!</definedName>
    <definedName name="___kd2">#REF!</definedName>
    <definedName name="___kd3">#REF!</definedName>
    <definedName name="___Ki1">#REF!</definedName>
    <definedName name="___Ki2">#REF!</definedName>
    <definedName name="___LAR220">#REF!</definedName>
    <definedName name="___LAR500">#REF!</definedName>
    <definedName name="___lb1">#REF!</definedName>
    <definedName name="___lb2">#REF!</definedName>
    <definedName name="___LTR220">#REF!</definedName>
    <definedName name="___LTR500">#REF!</definedName>
    <definedName name="___m20">#REF!</definedName>
    <definedName name="___m234">#REF!</definedName>
    <definedName name="___m35">#REF!</definedName>
    <definedName name="___mac2">200</definedName>
    <definedName name="___mcl132">#REF!</definedName>
    <definedName name="___mix10">4.5</definedName>
    <definedName name="___mix15">264/50</definedName>
    <definedName name="___mix20">330/50</definedName>
    <definedName name="___mix30">350/50</definedName>
    <definedName name="___mix40">450/50</definedName>
    <definedName name="___ml3">#REF!</definedName>
    <definedName name="___ml33">#REF!</definedName>
    <definedName name="___mlc33">#REF!</definedName>
    <definedName name="___mm1">#REF!</definedName>
    <definedName name="___mm2">#REF!</definedName>
    <definedName name="___mm3">#REF!</definedName>
    <definedName name="___Nov2007" localSheetId="11">{"'PROFITABILITY'!$A$1:$F$45"}</definedName>
    <definedName name="___Nov2007">{"'PROFITABILITY'!$A$1:$F$45"}</definedName>
    <definedName name="___PLC220">#REF!</definedName>
    <definedName name="___RAC1">#REF!</definedName>
    <definedName name="___rcu2">#REF!</definedName>
    <definedName name="___RE220">#REF!</definedName>
    <definedName name="___RE500">#REF!</definedName>
    <definedName name="___Rl1">#REF!</definedName>
    <definedName name="___rs1">#REF!</definedName>
    <definedName name="___rt1">#REF!</definedName>
    <definedName name="___rt2">#REF!</definedName>
    <definedName name="___rt3">#REF!</definedName>
    <definedName name="___run1">#REF!</definedName>
    <definedName name="___run2">#REF!</definedName>
    <definedName name="___run3">#REF!</definedName>
    <definedName name="___SC01">#REF!</definedName>
    <definedName name="___SC02">#REF!</definedName>
    <definedName name="___SC03">#REF!</definedName>
    <definedName name="___SC04">#REF!</definedName>
    <definedName name="___SC05">#REF!</definedName>
    <definedName name="___SC06">#REF!</definedName>
    <definedName name="___SC11">#REF!</definedName>
    <definedName name="___SC12">#REF!</definedName>
    <definedName name="___SC13">#REF!</definedName>
    <definedName name="___SC21">#REF!</definedName>
    <definedName name="___SC22">#REF!</definedName>
    <definedName name="___SC23">#REF!</definedName>
    <definedName name="___SC24">#REF!</definedName>
    <definedName name="___SC25">#REF!</definedName>
    <definedName name="___SC26">#REF!</definedName>
    <definedName name="___sdf1">#REF!</definedName>
    <definedName name="___SDF2">#REF!</definedName>
    <definedName name="___sh1">90</definedName>
    <definedName name="___sh2">120</definedName>
    <definedName name="___sh3">150</definedName>
    <definedName name="___sh4">180</definedName>
    <definedName name="___tab1">#REF!</definedName>
    <definedName name="___tab2">#REF!</definedName>
    <definedName name="___Tk1">#REF!</definedName>
    <definedName name="___Tk11">#REF!</definedName>
    <definedName name="___Tk2">#REF!</definedName>
    <definedName name="___Tkl1">#REF!</definedName>
    <definedName name="___tl1">#REF!</definedName>
    <definedName name="___tl2">#REF!</definedName>
    <definedName name="___TR220">#REF!</definedName>
    <definedName name="___TR500">#REF!</definedName>
    <definedName name="___Vf1">#REF!</definedName>
    <definedName name="___Vf2">#REF!</definedName>
    <definedName name="___vr1">#REF!</definedName>
    <definedName name="___VS2004" localSheetId="11">#REF!</definedName>
    <definedName name="___Wc1">#REF!</definedName>
    <definedName name="___WC3">#REF!</definedName>
    <definedName name="___wp1">#REF!</definedName>
    <definedName name="___Wr1">#REF!</definedName>
    <definedName name="___Wr3">#REF!</definedName>
    <definedName name="___Xl1">#REF!</definedName>
    <definedName name="___xlnm._FilterDatabase">#REF!</definedName>
    <definedName name="___xlnm._FilterDatabase_1">#REF!</definedName>
    <definedName name="___xlnm._FilterDatabase_2">#REF!</definedName>
    <definedName name="___xlnm._FilterDatabase_3">#REF!</definedName>
    <definedName name="___xlnm._FilterDatabase_4">#REF!</definedName>
    <definedName name="___xlnm._FilterDatabase_5">#REF!</definedName>
    <definedName name="___xlnm.Print_Area">#REF!</definedName>
    <definedName name="___xlnm.Print_Area_1">#REF!</definedName>
    <definedName name="___xlnm.Print_Area_1_1">"#REF!"</definedName>
    <definedName name="___xlnm.Print_Area_1_2">"#REF!"</definedName>
    <definedName name="___xlnm.Print_Area_10">#REF!</definedName>
    <definedName name="___xlnm.Print_Area_10_1">"#REF!"</definedName>
    <definedName name="___xlnm.Print_Area_11">#REF!</definedName>
    <definedName name="___xlnm.Print_Area_13">#REF!</definedName>
    <definedName name="___xlnm.Print_Area_2">#REF!</definedName>
    <definedName name="___xlnm.Print_Area_3">#REF!</definedName>
    <definedName name="___xlnm.Print_Area_4">#REF!</definedName>
    <definedName name="___xlnm.Print_Area_5">#REF!</definedName>
    <definedName name="___xlnm.Print_Area_6">#REF!</definedName>
    <definedName name="___xlnm.Print_Area_7">#REF!</definedName>
    <definedName name="___xlnm.Print_Area_8">#REF!</definedName>
    <definedName name="___xlnm.Print_Area_9">#REF!</definedName>
    <definedName name="___xlnm.Print_Titles">#REF!</definedName>
    <definedName name="___xlnm.Print_Titles_1">#REF!</definedName>
    <definedName name="___xlnm.Print_Titles_2">(#REF!,#REF!)</definedName>
    <definedName name="___xlnm.Print_Titles_3">(#REF!,#REF!)</definedName>
    <definedName name="___xlnm.Print_Titles_4">#REF!</definedName>
    <definedName name="___xlnm.Print_Titles_7">#REF!</definedName>
    <definedName name="___ZS1">#REF!</definedName>
    <definedName name="___ZS2">#REF!</definedName>
    <definedName name="__1_______123Graph_ACHART_1" localSheetId="11">#REF!</definedName>
    <definedName name="__1____123Graph_ACHART_1" localSheetId="11">#REF!</definedName>
    <definedName name="__1__123Graph_ACHART_1">#REF!</definedName>
    <definedName name="__10____123Graph_ACHART_1" localSheetId="11">#REF!</definedName>
    <definedName name="__11____123Graph_BCHART_1" localSheetId="11">#REF!</definedName>
    <definedName name="__12____123Graph_CCHART_1" localSheetId="11">#REF!</definedName>
    <definedName name="__123" localSheetId="11">#REF!</definedName>
    <definedName name="__123Graph_A" localSheetId="11">#REF!</definedName>
    <definedName name="__123Graph_B" localSheetId="11">#REF!</definedName>
    <definedName name="__123Graph_C" localSheetId="11">#REF!</definedName>
    <definedName name="__123Graph_C_1">#REF!</definedName>
    <definedName name="__123Graph_C_1_1">"#N/A"</definedName>
    <definedName name="__123Graph_C_2">#REF!</definedName>
    <definedName name="__123Graph_D">#REF!</definedName>
    <definedName name="__123Graph_E">#REF!</definedName>
    <definedName name="__123Graph_F">#REF!</definedName>
    <definedName name="__123Graph_X" localSheetId="11">#REF!</definedName>
    <definedName name="__13___123Graph_ACHART_1" localSheetId="11">#REF!</definedName>
    <definedName name="__14___123Graph_BCHART_1" localSheetId="11">#REF!</definedName>
    <definedName name="__15___123Graph_CCHART_1" localSheetId="11">#REF!</definedName>
    <definedName name="__16__123Graph_ACHART_1" localSheetId="11">#REF!</definedName>
    <definedName name="__17__123Graph_BCHART_1" localSheetId="11">#REF!</definedName>
    <definedName name="__18__123Graph_CCHART_1" localSheetId="11">#REF!</definedName>
    <definedName name="__2">#REF!</definedName>
    <definedName name="__2_______123Graph_BCHART_1" localSheetId="11">#REF!</definedName>
    <definedName name="__2____123Graph_BCHART_1" localSheetId="11">#REF!</definedName>
    <definedName name="__2__123Graph_BCHART_1">#REF!</definedName>
    <definedName name="__3_______123Graph_CCHART_1" localSheetId="11">#REF!</definedName>
    <definedName name="__3____123Graph_CCHART_1" localSheetId="11">#REF!</definedName>
    <definedName name="__3__123Graph_CCHART_1">#REF!</definedName>
    <definedName name="__4________s">#REF!</definedName>
    <definedName name="__4______123Graph_ACHART_1" localSheetId="11">#REF!</definedName>
    <definedName name="__4___123Graph_ACHART_1" localSheetId="11">#REF!</definedName>
    <definedName name="__5______123Graph_BCHART_1" localSheetId="11">#REF!</definedName>
    <definedName name="__5___123Graph_BCHART_1" localSheetId="11">#REF!</definedName>
    <definedName name="__6______123Graph_CCHART_1" localSheetId="11">#REF!</definedName>
    <definedName name="__6___123Graph_CCHART_1" localSheetId="11">#REF!</definedName>
    <definedName name="__7_____123Graph_ACHART_1" localSheetId="11">#REF!</definedName>
    <definedName name="__7__123Graph_ACHART_1" localSheetId="11">#REF!</definedName>
    <definedName name="__8_____123Graph_BCHART_1" localSheetId="11">#REF!</definedName>
    <definedName name="__8__123Graph_BCHART_1" localSheetId="11">#REF!</definedName>
    <definedName name="__9_____123Graph_CCHART_1" localSheetId="11">#REF!</definedName>
    <definedName name="__9__123Graph_CCHART_1" localSheetId="11">#REF!</definedName>
    <definedName name="__A655600">#REF!</definedName>
    <definedName name="__A71614">#REF!</definedName>
    <definedName name="__A81614">#REF!</definedName>
    <definedName name="__A91614">#REF!</definedName>
    <definedName name="__aa1" localSheetId="11">{"'PROFITABILITY'!$A$1:$F$45"}</definedName>
    <definedName name="__aa1">{"'PROFITABILITY'!$A$1:$F$45"}</definedName>
    <definedName name="__acs1">#REF!</definedName>
    <definedName name="__acs2">#REF!</definedName>
    <definedName name="__aoc1">#REF!</definedName>
    <definedName name="__aoc2">#REF!</definedName>
    <definedName name="__aoc3">#REF!</definedName>
    <definedName name="__aoc4">#REF!</definedName>
    <definedName name="__AXX4">#REF!</definedName>
    <definedName name="__axx5">#REF!</definedName>
    <definedName name="__axx6">#REF!</definedName>
    <definedName name="__AXX7">#REF!</definedName>
    <definedName name="__axx8">#REF!</definedName>
    <definedName name="__b111121">#REF!</definedName>
    <definedName name="__bhh2">#REF!</definedName>
    <definedName name="__CAN112">13.42</definedName>
    <definedName name="__CAN113">12.98</definedName>
    <definedName name="__CAN117">12.7</definedName>
    <definedName name="__CAN118">13.27</definedName>
    <definedName name="__CAN120">11.72</definedName>
    <definedName name="__CAN210">10.38</definedName>
    <definedName name="__CAN211">10.58</definedName>
    <definedName name="__CAN213">10.56</definedName>
    <definedName name="__CAN215">10.22</definedName>
    <definedName name="__CAN216">9.61</definedName>
    <definedName name="__CAN217">10.47</definedName>
    <definedName name="__CAN219">10.91</definedName>
    <definedName name="__CAN220">11.09</definedName>
    <definedName name="__CAN221">11.25</definedName>
    <definedName name="__CAN222">10.17</definedName>
    <definedName name="__CAN223">9.89</definedName>
    <definedName name="__CAN230">10.79</definedName>
    <definedName name="__can421">40.2</definedName>
    <definedName name="__can422">41.57</definedName>
    <definedName name="__can423">43.9</definedName>
    <definedName name="__can424">41.19</definedName>
    <definedName name="__can425">42.81</definedName>
    <definedName name="__can426">40.77</definedName>
    <definedName name="__can427">40.92</definedName>
    <definedName name="__can428">39.29</definedName>
    <definedName name="__can429">45.19</definedName>
    <definedName name="__can430">40.73</definedName>
    <definedName name="__can431">42.52</definedName>
    <definedName name="__can432">42.53</definedName>
    <definedName name="__can433">43.69</definedName>
    <definedName name="__can434">40.43</definedName>
    <definedName name="__can435">43.3</definedName>
    <definedName name="__CBR220">#REF!</definedName>
    <definedName name="__CBR500">#REF!</definedName>
    <definedName name="__cdd2">#REF!</definedName>
    <definedName name="__cff2">#REF!</definedName>
    <definedName name="__col33">#REF!</definedName>
    <definedName name="__cth2">#REF!</definedName>
    <definedName name="__CTR220">#REF!</definedName>
    <definedName name="__CTR500">#REF!</definedName>
    <definedName name="__CVT220">#REF!</definedName>
    <definedName name="__CVT500">#REF!</definedName>
    <definedName name="__dec05" localSheetId="11">{"'Sheet1'!$A$4386:$N$4591"}</definedName>
    <definedName name="__dec05">{"'Sheet1'!$A$4386:$N$4591"}</definedName>
    <definedName name="__del1">#REF!</definedName>
    <definedName name="__dol12" localSheetId="11">#REF!</definedName>
    <definedName name="__dol6" localSheetId="11">#REF!</definedName>
    <definedName name="__drg1">#REF!</definedName>
    <definedName name="__EdFJsKAA">#REF!</definedName>
    <definedName name="__eth2">#REF!</definedName>
    <definedName name="__f1">#REF!</definedName>
    <definedName name="__Fpi1">#REF!</definedName>
    <definedName name="__g1">#REF!</definedName>
    <definedName name="__HCO2">#REF!</definedName>
    <definedName name="__hfi2">#REF!</definedName>
    <definedName name="__hfi4">#REF!</definedName>
    <definedName name="__hfi5">#REF!</definedName>
    <definedName name="__hfi6">#REF!</definedName>
    <definedName name="__HFI7">#REF!</definedName>
    <definedName name="__hfi8">#REF!</definedName>
    <definedName name="__Hra2">#REF!</definedName>
    <definedName name="__Hso2">#REF!</definedName>
    <definedName name="__Hso3">#REF!</definedName>
    <definedName name="__IDA1">#REF!</definedName>
    <definedName name="__ifa1">#REF!</definedName>
    <definedName name="__ifa2">#REF!</definedName>
    <definedName name="__III7">"$C4.$#REF!$#REF!"</definedName>
    <definedName name="__in18900">#REF!</definedName>
    <definedName name="__Ism3">#REF!</definedName>
    <definedName name="__iv19000">#REF!</definedName>
    <definedName name="__kd1">#REF!</definedName>
    <definedName name="__kd2">#REF!</definedName>
    <definedName name="__kd3">#REF!</definedName>
    <definedName name="__Ki1">#REF!</definedName>
    <definedName name="__Ki2">#REF!</definedName>
    <definedName name="__LAR220">#REF!</definedName>
    <definedName name="__LAR500">#REF!</definedName>
    <definedName name="__lb1">#REF!</definedName>
    <definedName name="__lb2">#REF!</definedName>
    <definedName name="__LTR220">#REF!</definedName>
    <definedName name="__LTR500">#REF!</definedName>
    <definedName name="__m20">#REF!</definedName>
    <definedName name="__m234">#REF!</definedName>
    <definedName name="__m35">#REF!</definedName>
    <definedName name="__mac2">200</definedName>
    <definedName name="__mcl132">#REF!</definedName>
    <definedName name="__mix10">4.5</definedName>
    <definedName name="__mix15">264/50</definedName>
    <definedName name="__mix20">330/50</definedName>
    <definedName name="__mix30">350/50</definedName>
    <definedName name="__mix40">450/50</definedName>
    <definedName name="__ml3">#REF!</definedName>
    <definedName name="__ml33">#REF!</definedName>
    <definedName name="__mlc33">#REF!</definedName>
    <definedName name="__mm1">#REF!</definedName>
    <definedName name="__mm2">#REF!</definedName>
    <definedName name="__mm3">#REF!</definedName>
    <definedName name="__Nov2007" localSheetId="11">{"'PROFITABILITY'!$A$1:$F$45"}</definedName>
    <definedName name="__Nov2007">{"'PROFITABILITY'!$A$1:$F$45"}</definedName>
    <definedName name="__PLC220">#REF!</definedName>
    <definedName name="__rcu2">#REF!</definedName>
    <definedName name="__RE220">#REF!</definedName>
    <definedName name="__RE500">#REF!</definedName>
    <definedName name="__Rl1">#REF!</definedName>
    <definedName name="__rs1">#REF!</definedName>
    <definedName name="__rt1">#REF!</definedName>
    <definedName name="__rt2">#REF!</definedName>
    <definedName name="__rt3">#REF!</definedName>
    <definedName name="__run1">#REF!</definedName>
    <definedName name="__run2">#REF!</definedName>
    <definedName name="__run3">#REF!</definedName>
    <definedName name="__sdf1">#REF!</definedName>
    <definedName name="__SDF2">#REF!</definedName>
    <definedName name="__sh1">90</definedName>
    <definedName name="__sh2">120</definedName>
    <definedName name="__sh3">150</definedName>
    <definedName name="__sh4">180</definedName>
    <definedName name="__tab1">#REF!</definedName>
    <definedName name="__tab2">#REF!</definedName>
    <definedName name="__Tk1">#REF!</definedName>
    <definedName name="__Tk11">#REF!</definedName>
    <definedName name="__Tk2">#REF!</definedName>
    <definedName name="__Tkl1">#REF!</definedName>
    <definedName name="__tl1">#REF!</definedName>
    <definedName name="__tl2">#REF!</definedName>
    <definedName name="__TR220">#REF!</definedName>
    <definedName name="__TR500">#REF!</definedName>
    <definedName name="__Vf1">#REF!</definedName>
    <definedName name="__Vf2">#REF!</definedName>
    <definedName name="__vr1">#REF!</definedName>
    <definedName name="__VS2004" localSheetId="11">#REF!</definedName>
    <definedName name="__Wc1">#REF!</definedName>
    <definedName name="__WC3">#REF!</definedName>
    <definedName name="__wp1">#REF!</definedName>
    <definedName name="__Wr1">#REF!</definedName>
    <definedName name="__Wr3">#REF!</definedName>
    <definedName name="__Xl1">#REF!</definedName>
    <definedName name="__xlnm._FilterDatabase">#REF!</definedName>
    <definedName name="__xlnm._FilterDatabase_1">#REF!</definedName>
    <definedName name="__xlnm._FilterDatabase_1_1">"#REF!"</definedName>
    <definedName name="__xlnm._FilterDatabase_2">#REF!</definedName>
    <definedName name="__xlnm._FilterDatabase_2_1">"#REF!"</definedName>
    <definedName name="__xlnm._FilterDatabase_3">#REF!</definedName>
    <definedName name="__xlnm._FilterDatabase_3_1">"#REF!"</definedName>
    <definedName name="__xlnm._FilterDatabase_4">#REF!</definedName>
    <definedName name="__xlnm._FilterDatabase_5">#REF!</definedName>
    <definedName name="__xlnm.Database">"#REF!"</definedName>
    <definedName name="__xlnm.Database_1">"#REF!"</definedName>
    <definedName name="__xlnm.Print_Area" localSheetId="11">#REF!</definedName>
    <definedName name="__xlnm.Print_Area">"$#REF!.$A$1:$D$37"</definedName>
    <definedName name="__xlnm.Print_Area_1" localSheetId="11">#REF!</definedName>
    <definedName name="__xlnm.Print_Area_1">"$#REF!.$A$1:$D$37"</definedName>
    <definedName name="__xlnm.Print_Area_1_1" localSheetId="11">"#REF!"</definedName>
    <definedName name="__xlnm.Print_Area_1_1">#REF!</definedName>
    <definedName name="__xlnm.Print_Area_1_2">"#REF!"</definedName>
    <definedName name="__xlnm.Print_Area_1_3">"#REF!"</definedName>
    <definedName name="__xlnm.Print_Area_10">#REF!</definedName>
    <definedName name="__xlnm.Print_Area_10_1">"#REF!"</definedName>
    <definedName name="__xlnm.Print_Area_11">#REF!</definedName>
    <definedName name="__xlnm.Print_Area_13">#REF!</definedName>
    <definedName name="__xlnm.Print_Area_2" localSheetId="11">#REF!</definedName>
    <definedName name="__xlnm.Print_Area_2">"$#REF!.$A$1:$Z$38"</definedName>
    <definedName name="__xlnm.Print_Area_3" localSheetId="11">#REF!</definedName>
    <definedName name="__xlnm.Print_Area_3">"$#REF!.$A$1:$E$42"</definedName>
    <definedName name="__xlnm.Print_Area_3_1">#REF!</definedName>
    <definedName name="__xlnm.Print_Area_3_2">"#REF!"</definedName>
    <definedName name="__xlnm.Print_Area_3_3">"#REF!"</definedName>
    <definedName name="__xlnm.Print_Area_4" localSheetId="11">#REF!</definedName>
    <definedName name="__xlnm.Print_Area_4">"$#REF!.$A$1:$D$37"</definedName>
    <definedName name="__xlnm.Print_Area_5" localSheetId="11">#REF!</definedName>
    <definedName name="__xlnm.Print_Area_5">"$#REF!.$A$1:$D$37"</definedName>
    <definedName name="__xlnm.Print_Area_6" localSheetId="11">#REF!</definedName>
    <definedName name="__xlnm.Print_Area_6">"$#REF!.$A$1:$O$46"</definedName>
    <definedName name="__xlnm.Print_Area_7" localSheetId="11">#REF!</definedName>
    <definedName name="__xlnm.Print_Area_7">"$#REF!.$A$1:$O$42"</definedName>
    <definedName name="__xlnm.Print_Area_8">#REF!</definedName>
    <definedName name="__xlnm.Print_Area_9">#REF!</definedName>
    <definedName name="__xlnm.Print_Titles">#REF!</definedName>
    <definedName name="__xlnm.Print_Titles_1">#REF!</definedName>
    <definedName name="__xlnm.Print_Titles_1_1">#REF!</definedName>
    <definedName name="__xlnm.Print_Titles_1_2">"#REF!"</definedName>
    <definedName name="__xlnm.Print_Titles_1_3">"#REF!"</definedName>
    <definedName name="__xlnm.Print_Titles_2">#REF!</definedName>
    <definedName name="__xlnm.Print_Titles_3">#REF!</definedName>
    <definedName name="__xlnm.Print_Titles_3_1">#REF!</definedName>
    <definedName name="__xlnm.Print_Titles_3_2">"#REF!"</definedName>
    <definedName name="__xlnm.Print_Titles_3_3">"#REF!"</definedName>
    <definedName name="__xlnm.Print_Titles_4">#REF!</definedName>
    <definedName name="__xlnm.Print_Titles_7">#REF!</definedName>
    <definedName name="__xlnm.Recorder">"#REF!"</definedName>
    <definedName name="__xlnm.Recorder_1">"#REF!"</definedName>
    <definedName name="__ZS1">#REF!</definedName>
    <definedName name="__ZS2">#REF!</definedName>
    <definedName name="_0">#REF!</definedName>
    <definedName name="_0___0">#REF!</definedName>
    <definedName name="_033">#REF!</definedName>
    <definedName name="_066">#REF!</definedName>
    <definedName name="_0790">#REF!</definedName>
    <definedName name="_1" localSheetId="11">#REF!</definedName>
    <definedName name="_1____________123Graph_ACHART_1" localSheetId="11">#REF!</definedName>
    <definedName name="_1_______123Graph_ACHART_1" localSheetId="11">#REF!</definedName>
    <definedName name="_1____123Graph_ACHART_1">#REF!</definedName>
    <definedName name="_1___123Graph_ACHART_1">#REF!</definedName>
    <definedName name="_1__123Graph_ACHART_1">#REF!</definedName>
    <definedName name="_1_Jan17">#REF!</definedName>
    <definedName name="_10________123Graph_ACHART_1" localSheetId="11">#REF!</definedName>
    <definedName name="_10____123Graph_ACHART_1" localSheetId="11">#REF!</definedName>
    <definedName name="_10__123Graph_BCHART_1" localSheetId="11">#REF!</definedName>
    <definedName name="_1000A01">#REF!</definedName>
    <definedName name="_10Excel_BuiltIn_Print_Area_18_1">#REF!</definedName>
    <definedName name="_10Excel_BuiltIn_Print_Area_3_1">#REF!</definedName>
    <definedName name="_10Excel_BuiltIn_Print_Area_4_1_1_1_1">#REF!</definedName>
    <definedName name="_10Excel_BuiltIn_Print_Area_4_1_1_1_1_1_1">#REF!</definedName>
    <definedName name="_10Excel_BuiltIn_Print_Area_7">"$#REF!.$A$1:$Z$43"</definedName>
    <definedName name="_10MACRO_SOMMAIRE_.Bouton5_QuandClic">#REF!</definedName>
    <definedName name="_11">#REF!</definedName>
    <definedName name="_11________123Graph_BCHART_1" localSheetId="11">#REF!</definedName>
    <definedName name="_11____123Graph_BCHART_1" localSheetId="11">#REF!</definedName>
    <definedName name="_11_3_0Crite">#REF!</definedName>
    <definedName name="_11Excel_BuiltIn_Print_Area_18_1">#REF!</definedName>
    <definedName name="_11Excel_BuiltIn_Print_Area_2_1">#REF!</definedName>
    <definedName name="_11Excel_BuiltIn_Print_Area_3_1_1">#REF!</definedName>
    <definedName name="_11Excel_BuiltIn_Print_Area_4_1_1_1_1_1">#REF!</definedName>
    <definedName name="_11Excel_BuiltIn_Print_Area_4_1_1_1_1_1_1_1_1_1_1">#REF!</definedName>
    <definedName name="_11Excel_BuiltIn_Print_Area_8">"$#REF!.$A$1:$Z$41"</definedName>
    <definedName name="_11MACRO_SOMMAIRE_.Bouton6_QuandClic">#REF!</definedName>
    <definedName name="_12________123Graph_CCHART_1" localSheetId="11">#REF!</definedName>
    <definedName name="_12____123Graph_CCHART_1" localSheetId="11">#REF!</definedName>
    <definedName name="_12__123Graph_BCHART_1" localSheetId="11">#REF!</definedName>
    <definedName name="_12__123Graph_CCHART_1" localSheetId="11">#REF!</definedName>
    <definedName name="_12Excel_BuiltIn_Print_Area_2_1_1_1">#REF!</definedName>
    <definedName name="_12Excel_BuiltIn_Print_Area_3_1_1_1">#REF!</definedName>
    <definedName name="_12Excel_BuiltIn_Print_Area_4_1_1_1_1_1_1">#REF!</definedName>
    <definedName name="_12Excel_BuiltIn_Print_Area_4_1_1_1_1_1_1_1_1_1_1_1">#REF!</definedName>
    <definedName name="_12Excel_BuiltIn_Print_Area_9">"$#REF!.$A$1:$S$38"</definedName>
    <definedName name="_12MACRO_SOMMAIRE_.Bouton7_QuandClic">#REF!</definedName>
    <definedName name="_13____123Graph_ACHART_1" localSheetId="11">#REF!</definedName>
    <definedName name="_13___123Graph_ACHART_1" localSheetId="11">#REF!</definedName>
    <definedName name="_13_3_0Criteria">#REF!</definedName>
    <definedName name="_13_ページング_電話関係">#REF!</definedName>
    <definedName name="_132">#REF!</definedName>
    <definedName name="_13Excel_BuiltIn_Print_Area_1_1">"$#REF!.$A$1:$E$42"</definedName>
    <definedName name="_13Excel_BuiltIn_Print_Area_2_1">#REF!</definedName>
    <definedName name="_13Excel_BuiltIn_Print_Area_2_1_1_1_1">#REF!</definedName>
    <definedName name="_13Excel_BuiltIn_Print_Area_3_1_1_1_1">#REF!</definedName>
    <definedName name="_13Excel_BuiltIn_Print_Area_4_1_1_1_1_1_1_1_1_1_1">#REF!</definedName>
    <definedName name="_13Excel_BuiltIn_Print_Area_4_1_1_1_1_1_1_1_1_1_1_1_1">#REF!</definedName>
    <definedName name="_13MACRO_SOMMAIRE_.Bouton8_QuandClic">#REF!</definedName>
    <definedName name="_14____123Graph_BCHART_1" localSheetId="11">#REF!</definedName>
    <definedName name="_14___123Graph_BCHART_1" localSheetId="11">#REF!</definedName>
    <definedName name="_14Excel_BuiltIn_Print_Area_2_1_1_1_1_1">#REF!</definedName>
    <definedName name="_14Excel_BuiltIn_Print_Area_4_1_1_1_1">#REF!</definedName>
    <definedName name="_14Excel_BuiltIn_Print_Area_4_1_1_1_1_1_1_1_1_1_1_1">#REF!</definedName>
    <definedName name="_14Excel_BuiltIn_Print_Area_5_1_1_1_1">#REF!</definedName>
    <definedName name="_14MACRO_SOMMAIRE_.Bouton9_QuandClic">#REF!</definedName>
    <definedName name="_15____123Graph_CCHART_1" localSheetId="11">#REF!</definedName>
    <definedName name="_15___123Graph_CCHART_1" localSheetId="11">#REF!</definedName>
    <definedName name="_15__123Graph_CCHART_1" localSheetId="11">#REF!</definedName>
    <definedName name="_15_3__Crite">#REF!</definedName>
    <definedName name="_15Excel_BuiltIn_Print_Area_2_1_1_1">#REF!</definedName>
    <definedName name="_15Excel_BuiltIn_Print_Area_3_1">#REF!</definedName>
    <definedName name="_15Excel_BuiltIn_Print_Area_4_1_1_1_1_1_1_1_1_1_1_1_1">#REF!</definedName>
    <definedName name="_15Excel_BuiltIn_Print_Area_5_1_1_1">#REF!</definedName>
    <definedName name="_15Excel_BuiltIn_Print_Area_5_1_1_1_1_1_1">#REF!</definedName>
    <definedName name="_15MACROS_IMPRESSION_.Choix">#REF!</definedName>
    <definedName name="_16__123Graph_ACHART_1" localSheetId="11">#REF!</definedName>
    <definedName name="_16Excel_BuiltIn_Print_Area_3_1_1">#REF!</definedName>
    <definedName name="_16Excel_BuiltIn_Print_Area_5_1_1_1_1">#REF!</definedName>
    <definedName name="_16Excel_BuiltIn_Print_Titles_1_1_1">(#REF!,#REF!)</definedName>
    <definedName name="_16Excel_BuiltIn_Print_Titles_4_1">#REF!</definedName>
    <definedName name="_16MACROS_IMPRESSION_.Démare">#REF!</definedName>
    <definedName name="_17__123Graph_BCHART_1" localSheetId="11">#REF!</definedName>
    <definedName name="_17_3__Criteria">#REF!</definedName>
    <definedName name="_17Excel_BuiltIn_Print_Area_2_1_1_1_1">#REF!</definedName>
    <definedName name="_17Excel_BuiltIn_Print_Area_3_1_1_1">#REF!</definedName>
    <definedName name="_17Excel_BuiltIn_Print_Area_7_1_1_1_1">#REF!</definedName>
    <definedName name="_17Excel_BuiltIn_Print_Titles_4_1">#REF!</definedName>
    <definedName name="_18__123Graph_CCHART_1" localSheetId="11">#REF!</definedName>
    <definedName name="_18Excel_BuiltIn_Print_Area_3_1_1_1_1">#REF!</definedName>
    <definedName name="_18Excel_BuiltIn_Print_Area_8_1_1_1_1">#REF!</definedName>
    <definedName name="_18Excel_BuiltIn_Print_Titles_5_1_1">#REF!</definedName>
    <definedName name="_19Excel_BuiltIn_Print_Area_2_1_1_1_1_1">#REF!</definedName>
    <definedName name="_19Excel_BuiltIn_Print_Area_4_1_1_1_1">#REF!</definedName>
    <definedName name="_19Excel_BuiltIn_Print_Area_9_1">#REF!</definedName>
    <definedName name="_19G_0Extr">#REF!</definedName>
    <definedName name="_1Excel_BuiltIn_Print_Area_1">"$#REF!.$A$1:$U$39"</definedName>
    <definedName name="_1Excel_BuiltIn_Print_Area_1_1">#REF!</definedName>
    <definedName name="_1Excel_BuiltIn_Print_Area_10_1">#REF!</definedName>
    <definedName name="_1Excel_BuiltIn_Print_Area_4_1">#REF!</definedName>
    <definedName name="_1MACRO_3___Roof_Plate_.resolution">#REF!</definedName>
    <definedName name="_2">#REF!</definedName>
    <definedName name="_2____________123Graph_BCHART_1" localSheetId="11">#REF!</definedName>
    <definedName name="_2_______123Graph_BCHART_1" localSheetId="11">#REF!</definedName>
    <definedName name="_2____123Graph_BCHART_1">#REF!</definedName>
    <definedName name="_2___123Graph_BCHART_1">#REF!</definedName>
    <definedName name="_2___c">#REF!</definedName>
    <definedName name="_2__123Graph_ACHART_1" localSheetId="11">#REF!</definedName>
    <definedName name="_2__123Graph_BCHART_1">#REF!</definedName>
    <definedName name="_2__a____i">#REF!</definedName>
    <definedName name="_2__a____ii">#REF!</definedName>
    <definedName name="_2__a____iii">#REF!</definedName>
    <definedName name="_2__b">#REF!</definedName>
    <definedName name="_2__c">#REF!</definedName>
    <definedName name="_20Excel_BuiltIn_Print_Area_5_1_1_1">#REF!</definedName>
    <definedName name="_21Excel_BuiltIn_Print_Area_3_1">#REF!</definedName>
    <definedName name="_21Excel_BuiltIn_Print_Area_5_1_1_1_1">#REF!</definedName>
    <definedName name="_21G_0Extract">#REF!</definedName>
    <definedName name="_22" localSheetId="11">#REF!</definedName>
    <definedName name="_22Excel_BuiltIn_Print_Area_7_1_1_1_1">#REF!</definedName>
    <definedName name="_23Excel_BuiltIn_Print_Area_3_1_1">#REF!</definedName>
    <definedName name="_23Excel_BuiltIn_Print_Area_8_1_1_1_1">#REF!</definedName>
    <definedName name="_23G__Extr">#REF!</definedName>
    <definedName name="_24Excel_BuiltIn_Print_Area_9_1">#REF!</definedName>
    <definedName name="_25Excel_BuiltIn_Print_Area_3_1_1_1">#REF!</definedName>
    <definedName name="_25G__Extract">#REF!</definedName>
    <definedName name="_27Excel_BuiltIn_Print_Area_3_1_1_1_1">#REF!</definedName>
    <definedName name="_29Excel_BuiltIn_Print_Area_4_1_1_1_1">#REF!</definedName>
    <definedName name="_2Excel_BuiltIn_Print_Area_10">"$#REF!.$A$1:$V$42"</definedName>
    <definedName name="_2Excel_BuiltIn_Print_Area_12_1_1_1_1">#REF!</definedName>
    <definedName name="_2Excel_BuiltIn_Print_Area_2_1_1_1">#REF!</definedName>
    <definedName name="_2Excel_BuiltIn_Print_Area_3_1">#REF!</definedName>
    <definedName name="_2MACRO_SOMMAIRE_.Bouton1_QuandClic">#REF!</definedName>
    <definedName name="_3">#REF!</definedName>
    <definedName name="_3_______________aq">#REF!</definedName>
    <definedName name="_3______________b">#REF!</definedName>
    <definedName name="_3____________123Graph_CCHART_1" localSheetId="11">#REF!</definedName>
    <definedName name="_3___________e">#REF!</definedName>
    <definedName name="_3________e">#REF!</definedName>
    <definedName name="_3_______123Graph_CCHART_1" localSheetId="11">#REF!</definedName>
    <definedName name="_3____123Graph_CCHART_1">#REF!</definedName>
    <definedName name="_3____c">#REF!</definedName>
    <definedName name="_3___123Graph_CCHART_1">#REF!</definedName>
    <definedName name="_3___f">#REF!</definedName>
    <definedName name="_3__123Graph_ACHART_1" localSheetId="11">#REF!</definedName>
    <definedName name="_3__123Graph_CCHART_1">#REF!</definedName>
    <definedName name="_3__a">#REF!</definedName>
    <definedName name="_3__b">#REF!</definedName>
    <definedName name="_3__e">#REF!</definedName>
    <definedName name="_3_3a">#REF!</definedName>
    <definedName name="_3_a">#REF!</definedName>
    <definedName name="_31_Mar_02">#REF!</definedName>
    <definedName name="_31Excel_BuiltIn_Print_Area_5_1_1_1">#REF!</definedName>
    <definedName name="_33Excel_BuiltIn_Print_Area_5_1_1_1_1">#REF!</definedName>
    <definedName name="_35Excel_BuiltIn_Print_Area_7_1_1_1_1">#REF!</definedName>
    <definedName name="_37Excel_BuiltIn_Print_Area_8_1_1_1_1">#REF!</definedName>
    <definedName name="_39Excel_BuiltIn_Print_Area_9_1">#REF!</definedName>
    <definedName name="_3Excel_BuiltIn_Print_Area_10_1">#REF!</definedName>
    <definedName name="_3Excel_BuiltIn_Print_Area_11">"$#REF!.$A$1:$V$46"</definedName>
    <definedName name="_3Excel_BuiltIn_Print_Area_16_1_1_1_1">#REF!</definedName>
    <definedName name="_3Excel_BuiltIn_Print_Area_2_1_1_1_1_1_1_1_1_1_1_1">#REF!</definedName>
    <definedName name="_3Excel_BuiltIn_Print_Titles_3_1">#REF!</definedName>
    <definedName name="_3MACRO_SOMMAIRE_.Bouton10_QuandClic">#REF!</definedName>
    <definedName name="_4">#REF!</definedName>
    <definedName name="_4_">#REF!</definedName>
    <definedName name="_4_____________">#REF!</definedName>
    <definedName name="_4___________123Graph_ACHART_1" localSheetId="11">#REF!</definedName>
    <definedName name="_4______123Graph_ACHART_1" localSheetId="11">#REF!</definedName>
    <definedName name="_4______a______ii">#REF!</definedName>
    <definedName name="_4______a_____ii">#REF!</definedName>
    <definedName name="_4______i____">#REF!</definedName>
    <definedName name="_4____b________i">#REF!</definedName>
    <definedName name="_4___123Graph_ACHART_1">#REF!</definedName>
    <definedName name="_4___b">#REF!</definedName>
    <definedName name="_4__123Graph_ACHART_1">#REF!</definedName>
    <definedName name="_4__123Graph_BCHART_1" localSheetId="11">#REF!</definedName>
    <definedName name="_4__a____i">#REF!</definedName>
    <definedName name="_4__a____ii">#REF!</definedName>
    <definedName name="_4__a____iii">#REF!</definedName>
    <definedName name="_4__b___iv">#REF!</definedName>
    <definedName name="_4_a______________iii">#REF!</definedName>
    <definedName name="_4_a___iv">#REF!</definedName>
    <definedName name="_4_a___v">#REF!</definedName>
    <definedName name="_4_b_________iiiiiii">#REF!</definedName>
    <definedName name="_4_b___i">#REF!</definedName>
    <definedName name="_4_b___ii">#REF!</definedName>
    <definedName name="_4_b___iii">#REF!</definedName>
    <definedName name="_4_b_iv_______">#REF!</definedName>
    <definedName name="_41aa1_" localSheetId="11">{#N/A,#N/A,FALSE,"CCTV"}</definedName>
    <definedName name="_41aa1_">{#N/A,#N/A,FALSE,"CCTV"}</definedName>
    <definedName name="_4aa1_" localSheetId="11">{#N/A,#N/A,FALSE,"CCTV"}</definedName>
    <definedName name="_4aa1_">{#N/A,#N/A,FALSE,"CCTV"}</definedName>
    <definedName name="_4C_x">#REF!</definedName>
    <definedName name="_4Excel_BuiltIn_Print_Area_12">"$#REF!.$A$1:$P$83"</definedName>
    <definedName name="_4Excel_BuiltIn_Print_Area_17_1_1_1_1">#REF!</definedName>
    <definedName name="_4Excel_BuiltIn_Print_Area_3_1_1_1_1_1_1_1_1_1">#REF!</definedName>
    <definedName name="_4MACRO_SOMMAIRE_.Bouton11_QuandClic">#REF!</definedName>
    <definedName name="_5.0_Hire_and_running_charges_of_winch___grab">#REF!</definedName>
    <definedName name="_5___________123Graph_BCHART_1" localSheetId="11">#REF!</definedName>
    <definedName name="_5______123Graph_BCHART_1" localSheetId="11">#REF!</definedName>
    <definedName name="_5___123Graph_BCHART_1">#REF!</definedName>
    <definedName name="_5___c">#REF!</definedName>
    <definedName name="_5___ci">#REF!</definedName>
    <definedName name="_5__123Graph_ACHART_1" localSheetId="11">#REF!</definedName>
    <definedName name="_5__123Graph_BCHART_1">#REF!</definedName>
    <definedName name="_5__a____i">#REF!</definedName>
    <definedName name="_5__a___ii">#REF!</definedName>
    <definedName name="_5__b">#REF!</definedName>
    <definedName name="_5Excel_BuiltIn_Print_Area_12_1_1_1_1">#REF!</definedName>
    <definedName name="_5Excel_BuiltIn_Print_Area_18_1">#REF!</definedName>
    <definedName name="_5Excel_BuiltIn_Print_Area_2">"$#REF!.$A$1:$U$38"</definedName>
    <definedName name="_5Excel_BuiltIn_Print_Area_4_1">#REF!</definedName>
    <definedName name="_5MACRO_SOMMAIRE_.Bouton12_QuandClic">#REF!</definedName>
    <definedName name="_6___________123Graph_CCHART_1" localSheetId="11">#REF!</definedName>
    <definedName name="_6______123Graph_CCHART_1" localSheetId="11">#REF!</definedName>
    <definedName name="_6___123Graph_CCHART_1">#REF!</definedName>
    <definedName name="_6___c">#REF!</definedName>
    <definedName name="_6__123Graph_ACHART_1" localSheetId="11">#REF!</definedName>
    <definedName name="_6__123Graph_BCHART_1" localSheetId="11">#REF!</definedName>
    <definedName name="_6__123Graph_CCHART_1">#REF!</definedName>
    <definedName name="_6__a">#REF!</definedName>
    <definedName name="_6__b">#REF!</definedName>
    <definedName name="_6__d">#REF!</definedName>
    <definedName name="_6382">#REF!</definedName>
    <definedName name="_6Excel_BuiltIn_Print_Area_1_1">#REF!</definedName>
    <definedName name="_6Excel_BuiltIn_Print_Area_10_1">#REF!</definedName>
    <definedName name="_6Excel_BuiltIn_Print_Area_2_1">#REF!</definedName>
    <definedName name="_6Excel_BuiltIn_Print_Area_3">"$#REF!.$A$1:$R$38"</definedName>
    <definedName name="_6Excel_BuiltIn_Print_Area_4_1_1">#REF!</definedName>
    <definedName name="_6MACRO_SOMMAIRE_.Bouton13_QuandClic">#REF!</definedName>
    <definedName name="_7__________123Graph_ACHART_1" localSheetId="11">#REF!</definedName>
    <definedName name="_7_____123Graph_ACHART_1" localSheetId="11">#REF!</definedName>
    <definedName name="_7__123Graph_ACHART_1">#REF!</definedName>
    <definedName name="_7_a">#REF!</definedName>
    <definedName name="_7Excel_BuiltIn_Print_Area_12_1_1_1_1">#REF!</definedName>
    <definedName name="_7Excel_BuiltIn_Print_Area_16_1_1_1_1">#REF!</definedName>
    <definedName name="_7Excel_BuiltIn_Print_Area_2_1_1_1">#REF!</definedName>
    <definedName name="_7Excel_BuiltIn_Print_Area_4_1">#REF!</definedName>
    <definedName name="_7Excel_BuiltIn_Print_Area_4_1_1_1">#REF!</definedName>
    <definedName name="_7MACRO_SOMMAIRE_.Bouton2_QuandClic">#REF!</definedName>
    <definedName name="_8__________123Graph_BCHART_1" localSheetId="11">#REF!</definedName>
    <definedName name="_8_____123Graph_BCHART_1" localSheetId="11">#REF!</definedName>
    <definedName name="_8__123Graph_BCHART_1">#REF!</definedName>
    <definedName name="_8__a___x">#REF!</definedName>
    <definedName name="_8Excel_BuiltIn_Print_Area_16_1_1_1_1">#REF!</definedName>
    <definedName name="_8Excel_BuiltIn_Print_Area_2_1_1_1_1">#REF!</definedName>
    <definedName name="_8Excel_BuiltIn_Print_Area_4_1_1">#REF!</definedName>
    <definedName name="_8Excel_BuiltIn_Print_Area_4_1_1_1_1">#REF!</definedName>
    <definedName name="_8MACRO_SOMMAIRE_.Bouton3_QuandClic">#REF!</definedName>
    <definedName name="_9__________123Graph_CCHART_1" localSheetId="11">#REF!</definedName>
    <definedName name="_9_____123Graph_CCHART_1" localSheetId="11">#REF!</definedName>
    <definedName name="_9__123Graph_CCHART_1">#REF!</definedName>
    <definedName name="_9Excel_BuiltIn_Print_Area_17_1_1_1_1">#REF!</definedName>
    <definedName name="_9Excel_BuiltIn_Print_Area_2_1_1_1_1_1">#REF!</definedName>
    <definedName name="_9Excel_BuiltIn_Print_Area_4_1_1_1">#REF!</definedName>
    <definedName name="_9Excel_BuiltIn_Print_Area_4_1_1_1_1_1">#REF!</definedName>
    <definedName name="_9Excel_BuiltIn_Print_Area_6">"$#REF!.$A$1:$K$50"</definedName>
    <definedName name="_9MACRO_SOMMAIRE_.Bouton4_QuandClic">#REF!</definedName>
    <definedName name="_a">"#REF!"</definedName>
    <definedName name="_A20000">#REF!</definedName>
    <definedName name="_A65537">#REF!</definedName>
    <definedName name="_A655600">#REF!</definedName>
    <definedName name="_A71614">#REF!</definedName>
    <definedName name="_A80000">#REF!</definedName>
    <definedName name="_A81614">#REF!</definedName>
    <definedName name="_A91614">#REF!</definedName>
    <definedName name="_aa1" localSheetId="11">{"'PROFITABILITY'!$A$1:$F$45"}</definedName>
    <definedName name="_aa1">{"'PROFITABILITY'!$A$1:$F$45"}</definedName>
    <definedName name="_aba2">#REF!</definedName>
    <definedName name="_acs1">#REF!</definedName>
    <definedName name="_acs2">#REF!</definedName>
    <definedName name="_adj1">#REF!</definedName>
    <definedName name="_ahu1">#REF!</definedName>
    <definedName name="_ahu2">#REF!</definedName>
    <definedName name="_am1">#REF!</definedName>
    <definedName name="_am2">#REF!</definedName>
    <definedName name="_AOC2">#REF!</definedName>
    <definedName name="_AtRisk_SimSetting_AutomaticallyGenerateReports">FALSE</definedName>
    <definedName name="_AtRisk_SimSetting_AutomaticResultsDisplayMode">2</definedName>
    <definedName name="_AtRisk_SimSetting_ConvergenceConfidenceLevel">0.95</definedName>
    <definedName name="_AtRisk_SimSetting_ConvergencePercentileToTest">0.9</definedName>
    <definedName name="_AtRisk_SimSetting_ConvergencePerformMeanTest">TRUE</definedName>
    <definedName name="_AtRisk_SimSetting_ConvergencePerformPercentileTest">FALSE</definedName>
    <definedName name="_AtRisk_SimSetting_ConvergencePerformStdDeviationTest">FALSE</definedName>
    <definedName name="_AtRisk_SimSetting_ConvergenceTestAllOutputs">TRUE</definedName>
    <definedName name="_AtRisk_SimSetting_ConvergenceTestingPeriod">100</definedName>
    <definedName name="_AtRisk_SimSetting_ConvergenceTolerance">0.03</definedName>
    <definedName name="_AtRisk_SimSetting_LiveUpdate">TRUE</definedName>
    <definedName name="_AtRisk_SimSetting_LiveUpdatePeriod">-1</definedName>
    <definedName name="_AtRisk_SimSetting_MacroRecalculationBehavior">0</definedName>
    <definedName name="_AtRisk_SimSetting_RandomNumberGenerator">0</definedName>
    <definedName name="_AtRisk_SimSetting_ReportsList">0</definedName>
    <definedName name="_AtRisk_SimSetting_ShowSimulationProgressWindow">TRUE</definedName>
    <definedName name="_AtRisk_SimSetting_SimNameCount">0</definedName>
    <definedName name="_AtRisk_SimSetting_SmartSensitivityAnalysisEnabled">FALSE</definedName>
    <definedName name="_AtRisk_SimSetting_StatisticFunctionUpdating">1</definedName>
    <definedName name="_AtRisk_SimSetting_StdRecalcActiveSimulationNumber">1</definedName>
    <definedName name="_AtRisk_SimSetting_StdRecalcBehavior">0</definedName>
    <definedName name="_AtRisk_SimSetting_StdRecalcWithoutRiskStatic">0</definedName>
    <definedName name="_AtRisk_SimSetting_StdRecalcWithoutRiskStaticPercentile">0.5</definedName>
    <definedName name="_AUX3">#REF!</definedName>
    <definedName name="_AXX1">#REF!</definedName>
    <definedName name="_axx2">#REF!</definedName>
    <definedName name="_B">#REF!</definedName>
    <definedName name="_b111121">#REF!</definedName>
    <definedName name="_BAA1">#REF!</definedName>
    <definedName name="_BAS1">#REF!</definedName>
    <definedName name="_bhh2">#REF!</definedName>
    <definedName name="_bom1">#REF!</definedName>
    <definedName name="_BUB1">#REF!</definedName>
    <definedName name="_BUB2">#REF!</definedName>
    <definedName name="_C">#REF!</definedName>
    <definedName name="_C___0">#REF!</definedName>
    <definedName name="_C___13">#REF!</definedName>
    <definedName name="_CAN112">13.42</definedName>
    <definedName name="_CAN113">12.98</definedName>
    <definedName name="_CAN117">12.7</definedName>
    <definedName name="_CAN118">13.27</definedName>
    <definedName name="_CAN120">11.72</definedName>
    <definedName name="_CAN210">10.38</definedName>
    <definedName name="_CAN211">10.58</definedName>
    <definedName name="_CAN213">10.56</definedName>
    <definedName name="_CAN215">10.22</definedName>
    <definedName name="_CAN216">9.61</definedName>
    <definedName name="_CAN217">10.47</definedName>
    <definedName name="_CAN219">10.91</definedName>
    <definedName name="_CAN220">11.09</definedName>
    <definedName name="_CAN221">11.25</definedName>
    <definedName name="_CAN222">10.17</definedName>
    <definedName name="_CAN223">9.89</definedName>
    <definedName name="_CAN230">10.79</definedName>
    <definedName name="_can421">40.2</definedName>
    <definedName name="_can422">41.57</definedName>
    <definedName name="_can423">43.9</definedName>
    <definedName name="_can424">41.19</definedName>
    <definedName name="_can425">42.81</definedName>
    <definedName name="_can426">40.77</definedName>
    <definedName name="_can427">40.92</definedName>
    <definedName name="_can428">39.29</definedName>
    <definedName name="_can429">45.19</definedName>
    <definedName name="_can430">40.73</definedName>
    <definedName name="_can431">42.52</definedName>
    <definedName name="_can432">42.53</definedName>
    <definedName name="_can433">43.69</definedName>
    <definedName name="_can434">40.43</definedName>
    <definedName name="_can435">43.3</definedName>
    <definedName name="_CBR220">#REF!</definedName>
    <definedName name="_CBR500">#REF!</definedName>
    <definedName name="_cdd2">#REF!</definedName>
    <definedName name="_CDT1">#REF!</definedName>
    <definedName name="_cf2" localSheetId="11">{#N/A,#N/A,FALSE,"Variables";#N/A,#N/A,FALSE,"NPV Cashflows NZ$";#N/A,#N/A,FALSE,"Cashflows NZ$"}</definedName>
    <definedName name="_cf2">{#N/A,#N/A,FALSE,"Variables";#N/A,#N/A,FALSE,"NPV Cashflows NZ$";#N/A,#N/A,FALSE,"Cashflows NZ$"}</definedName>
    <definedName name="_CFB1">#REF!</definedName>
    <definedName name="_CFB2">#REF!</definedName>
    <definedName name="_CFB3">#REF!</definedName>
    <definedName name="_cff2">#REF!</definedName>
    <definedName name="_cth2">#REF!</definedName>
    <definedName name="_CTR220">#REF!</definedName>
    <definedName name="_CTR500">#REF!</definedName>
    <definedName name="_CVT220">#REF!</definedName>
    <definedName name="_CVT500">#REF!</definedName>
    <definedName name="_d">"#REF!"</definedName>
    <definedName name="_DAT1">#REF!</definedName>
    <definedName name="_DAT10">#REF!</definedName>
    <definedName name="_DAT11">#REF!</definedName>
    <definedName name="_DAT12">#REF!</definedName>
    <definedName name="_DAT13">#REF!</definedName>
    <definedName name="_DAT14">#REF!</definedName>
    <definedName name="_DAT15">#REF!</definedName>
    <definedName name="_DAT16">#REF!</definedName>
    <definedName name="_DAT17">#REF!</definedName>
    <definedName name="_DAT18">#REF!</definedName>
    <definedName name="_DAT2">#REF!</definedName>
    <definedName name="_DAT3">#REF!</definedName>
    <definedName name="_DAT4">#REF!</definedName>
    <definedName name="_DAT5">#REF!</definedName>
    <definedName name="_DAT6">#REF!</definedName>
    <definedName name="_DAT7">#REF!</definedName>
    <definedName name="_DAT8">#REF!</definedName>
    <definedName name="_DAT9">#REF!</definedName>
    <definedName name="_dec05" localSheetId="11">{"'Sheet1'!$A$4386:$N$4591"}</definedName>
    <definedName name="_dec05">{"'Sheet1'!$A$4386:$N$4591"}</definedName>
    <definedName name="_del1">#REF!</definedName>
    <definedName name="_DET1">#REF!</definedName>
    <definedName name="_DET2">#REF!</definedName>
    <definedName name="_DET3">#REF!</definedName>
    <definedName name="_DET4">#REF!</definedName>
    <definedName name="_DET5">#REF!</definedName>
    <definedName name="_DET6">#REF!</definedName>
    <definedName name="_Dist_Bin">#REF!</definedName>
    <definedName name="_Dist_Values">#REF!</definedName>
    <definedName name="_dol11">#REF!</definedName>
    <definedName name="_dol12" localSheetId="11">#REF!</definedName>
    <definedName name="_dol13" localSheetId="11">#REF!</definedName>
    <definedName name="_dol6" localSheetId="11">#REF!</definedName>
    <definedName name="_drg1">#REF!</definedName>
    <definedName name="_drg2">#REF!</definedName>
    <definedName name="_ELL45">#REF!</definedName>
    <definedName name="_ELL90">#REF!</definedName>
    <definedName name="_eth2">#REF!</definedName>
    <definedName name="_f">"#REF!"</definedName>
    <definedName name="_F1">#REF!</definedName>
    <definedName name="_F3">#REF!</definedName>
    <definedName name="_fac1">#REF!</definedName>
    <definedName name="_fac2">#REF!</definedName>
    <definedName name="_fac3">#REF!</definedName>
    <definedName name="_FF3">#REF!</definedName>
    <definedName name="_Fill">#REF!</definedName>
    <definedName name="_Fill_1" localSheetId="11">"#REF!"</definedName>
    <definedName name="_Fill_1">#REF!</definedName>
    <definedName name="_xlnm._FilterDatabase" localSheetId="16" hidden="1">Accessories!$A$4:$N$51</definedName>
    <definedName name="_xlnm._FilterDatabase" localSheetId="7" hidden="1">Earthing!$A$4:$L$319</definedName>
    <definedName name="_xlnm._FilterDatabase" localSheetId="9" hidden="1">'Erection Compiled'!$A$4:$U$374</definedName>
    <definedName name="_xlnm._FilterDatabase" localSheetId="8" hidden="1">Foundation!$A$4:$T$357</definedName>
    <definedName name="_xlnm._FilterDatabase" localSheetId="6" hidden="1">'Hindrance Record'!$A$3:$T$322</definedName>
    <definedName name="_xlnm._FilterDatabase" localSheetId="21" hidden="1">'L3 Plan'!$A$5:$W$5</definedName>
    <definedName name="_xlnm._FilterDatabase" localSheetId="17" hidden="1">'Shield Wire Earthing'!$C$1:$C$17</definedName>
    <definedName name="_xlnm._FilterDatabase" localSheetId="14" hidden="1">Stringing!$A$5:$N$81</definedName>
    <definedName name="_xlnm._FilterDatabase" localSheetId="1" hidden="1">'Supply Status'!$A$5:$K$106</definedName>
    <definedName name="_xlnm._FilterDatabase" localSheetId="10" hidden="1">'Tack Welding'!$A$4:$I$223</definedName>
    <definedName name="_xlnm._FilterDatabase" localSheetId="18" hidden="1">'TS Gantry - AP47'!$A$7:$AA$647</definedName>
    <definedName name="_FilterDatabase_0">#REF!</definedName>
    <definedName name="_FilterDatabase_0_0">NA()</definedName>
    <definedName name="_FilterDatabase_0_0_1">NA()</definedName>
    <definedName name="_FilterDatabase_0_1">NA()</definedName>
    <definedName name="_FilterDatabase_0_2">NA()</definedName>
    <definedName name="_FLK1">#REF!</definedName>
    <definedName name="_fos1">#REF!</definedName>
    <definedName name="_g1">#REF!</definedName>
    <definedName name="_GEN1">#REF!</definedName>
    <definedName name="_h">#REF!</definedName>
    <definedName name="_HE02">#REF!</definedName>
    <definedName name="_HE06">#REF!</definedName>
    <definedName name="_HE07">#REF!</definedName>
    <definedName name="_HE08">#REF!</definedName>
    <definedName name="_HE09">#REF!</definedName>
    <definedName name="_HE1">#REF!</definedName>
    <definedName name="_HE11">#REF!</definedName>
    <definedName name="_HE2">#REF!</definedName>
    <definedName name="_HE21">#REF!</definedName>
    <definedName name="_HE3">#REF!</definedName>
    <definedName name="_HE4">#REF!</definedName>
    <definedName name="_HE5">#REF!</definedName>
    <definedName name="_HE61">#REF!</definedName>
    <definedName name="_HE71">#REF!</definedName>
    <definedName name="_HE81">#REF!</definedName>
    <definedName name="_HE91">#REF!</definedName>
    <definedName name="_HFI7">#REF!</definedName>
    <definedName name="_HM1">#REF!</definedName>
    <definedName name="_HM10">#REF!</definedName>
    <definedName name="_HM11">#REF!</definedName>
    <definedName name="_HM12">#REF!</definedName>
    <definedName name="_HM2">#REF!</definedName>
    <definedName name="_HM3">#REF!</definedName>
    <definedName name="_HM4">#REF!</definedName>
    <definedName name="_HM5">#REF!</definedName>
    <definedName name="_HM6">#REF!</definedName>
    <definedName name="_HM7">#REF!</definedName>
    <definedName name="_HM8">#REF!</definedName>
    <definedName name="_HM9">#REF!</definedName>
    <definedName name="_HV1">#REF!</definedName>
    <definedName name="_i">"#REF!"</definedName>
    <definedName name="_Icc01">#REF!</definedName>
    <definedName name="_IDA1">#REF!</definedName>
    <definedName name="_ifa1">#REF!</definedName>
    <definedName name="_ifa2">#REF!</definedName>
    <definedName name="_III7">"$C4.$#REF!$#REF!"</definedName>
    <definedName name="_in18900">#REF!</definedName>
    <definedName name="_IPB1">#REF!</definedName>
    <definedName name="_iv19000">#REF!</definedName>
    <definedName name="_j">"#REF!"</definedName>
    <definedName name="_k">"#REF!"</definedName>
    <definedName name="_Key1">#REF!</definedName>
    <definedName name="_Key2">#REF!</definedName>
    <definedName name="_key3">#REF!</definedName>
    <definedName name="_Ki1">#REF!</definedName>
    <definedName name="_Ki2">#REF!</definedName>
    <definedName name="_KWEY">#REF!</definedName>
    <definedName name="_KWS1">#REF!</definedName>
    <definedName name="_KWS2">#REF!</definedName>
    <definedName name="_KWS3">#REF!</definedName>
    <definedName name="_l">#REF!</definedName>
    <definedName name="_LAR220">#REF!</definedName>
    <definedName name="_LAR500">#REF!</definedName>
    <definedName name="_lb1">#REF!</definedName>
    <definedName name="_lb2">#REF!</definedName>
    <definedName name="_LTR220">#REF!</definedName>
    <definedName name="_LTR500">#REF!</definedName>
    <definedName name="_LV1">#REF!</definedName>
    <definedName name="_lvl1">#REF!</definedName>
    <definedName name="_m">"#REF!"</definedName>
    <definedName name="_m20">#REF!</definedName>
    <definedName name="_m234">#REF!</definedName>
    <definedName name="_m35">#REF!</definedName>
    <definedName name="_mac2">200</definedName>
    <definedName name="_MatInverse_In">#REF!</definedName>
    <definedName name="_mcc1">#REF!</definedName>
    <definedName name="_mcc2">#REF!</definedName>
    <definedName name="_mhr1">#REF!</definedName>
    <definedName name="_mhr2">#REF!</definedName>
    <definedName name="_mhr3">#REF!</definedName>
    <definedName name="_mhr4">#REF!</definedName>
    <definedName name="_mix10">4.5</definedName>
    <definedName name="_mix15">264/50</definedName>
    <definedName name="_mix20">330/50</definedName>
    <definedName name="_mix30">360/50</definedName>
    <definedName name="_mix40">450/50</definedName>
    <definedName name="_mm1">#REF!</definedName>
    <definedName name="_mm2">#REF!</definedName>
    <definedName name="_mm3">#REF!</definedName>
    <definedName name="_mp1">#REF!</definedName>
    <definedName name="_N">#REF!</definedName>
    <definedName name="_ngl3">#REF!</definedName>
    <definedName name="_ngl4">#REF!</definedName>
    <definedName name="_Nov2007" localSheetId="11">{"'PROFITABILITY'!$A$1:$F$45"}</definedName>
    <definedName name="_Nov2007">{"'PROFITABILITY'!$A$1:$F$45"}</definedName>
    <definedName name="_Order1">255</definedName>
    <definedName name="_Order2" localSheetId="11">255</definedName>
    <definedName name="_Order2">0</definedName>
    <definedName name="_out2" localSheetId="11">#REF!</definedName>
    <definedName name="_out2">#REF!</definedName>
    <definedName name="_p">"#REF!"</definedName>
    <definedName name="_P1">#REF!</definedName>
    <definedName name="_P2">#REF!</definedName>
    <definedName name="_P3">#REF!</definedName>
    <definedName name="_P4">#REF!</definedName>
    <definedName name="_P5">#REF!</definedName>
    <definedName name="_Parse_In">#REF!</definedName>
    <definedName name="_Parse_Out">#REF!</definedName>
    <definedName name="_PB1">#REF!</definedName>
    <definedName name="_pdp1" localSheetId="11">#REF!</definedName>
    <definedName name="_pdp1">#REF!</definedName>
    <definedName name="_pdp2" localSheetId="11">#REF!</definedName>
    <definedName name="_pdp2">#REF!</definedName>
    <definedName name="_pdp3" localSheetId="11">#REF!</definedName>
    <definedName name="_pdp3">#REF!</definedName>
    <definedName name="_pep99" localSheetId="11">#REF!</definedName>
    <definedName name="_pep99">#REF!</definedName>
    <definedName name="_PIN1">#REF!</definedName>
    <definedName name="_PLC220">#REF!</definedName>
    <definedName name="_PM123" localSheetId="11">{"'Sheet1'!$A$4386:$N$4591"}</definedName>
    <definedName name="_PM123">{"'Sheet1'!$A$4386:$N$4591"}</definedName>
    <definedName name="_pp" localSheetId="11">{"'PROFITABILITY'!$A$1:$F$45"}</definedName>
    <definedName name="_pp">{"'PROFITABILITY'!$A$1:$F$45"}</definedName>
    <definedName name="_ps1" localSheetId="11">#REF!</definedName>
    <definedName name="_ps1">#REF!</definedName>
    <definedName name="_Q">#REF!</definedName>
    <definedName name="_qqq1">#REF!</definedName>
    <definedName name="_QTY1">#REF!</definedName>
    <definedName name="_qty2">#REF!</definedName>
    <definedName name="_qty3">#REF!</definedName>
    <definedName name="_qty4">#REF!</definedName>
    <definedName name="_r">"#REF!"</definedName>
    <definedName name="_RAC1">#REF!</definedName>
    <definedName name="_RBS1">#REF!</definedName>
    <definedName name="_rc">#REF!</definedName>
    <definedName name="_rcu2">#REF!</definedName>
    <definedName name="_Re1">#REF!</definedName>
    <definedName name="_RE100">#REF!</definedName>
    <definedName name="_RE104">#REF!</definedName>
    <definedName name="_RE112">#REF!</definedName>
    <definedName name="_RE220">#REF!</definedName>
    <definedName name="_RE26">#REF!</definedName>
    <definedName name="_RE28">#REF!</definedName>
    <definedName name="_RE30">#REF!</definedName>
    <definedName name="_RE32">#REF!</definedName>
    <definedName name="_RE34">#REF!</definedName>
    <definedName name="_RE36">#REF!</definedName>
    <definedName name="_RE38">#REF!</definedName>
    <definedName name="_RE40">#REF!</definedName>
    <definedName name="_RE42">#REF!</definedName>
    <definedName name="_RE44">#REF!</definedName>
    <definedName name="_RE48">#REF!</definedName>
    <definedName name="_RE500">#REF!</definedName>
    <definedName name="_RE52">#REF!</definedName>
    <definedName name="_RE56">#REF!</definedName>
    <definedName name="_RE60">#REF!</definedName>
    <definedName name="_RE64">#REF!</definedName>
    <definedName name="_RE68">#REF!</definedName>
    <definedName name="_RE72">#REF!</definedName>
    <definedName name="_RE76">#REF!</definedName>
    <definedName name="_RE80">#REF!</definedName>
    <definedName name="_RE88">#REF!</definedName>
    <definedName name="_RE92">#REF!</definedName>
    <definedName name="_RE96">#REF!</definedName>
    <definedName name="_Regression_Int">1</definedName>
    <definedName name="_Regression_Out">#REF!</definedName>
    <definedName name="_Regression_X">#REF!</definedName>
    <definedName name="_Regression_Y">#REF!</definedName>
    <definedName name="_Rl1">#REF!</definedName>
    <definedName name="_row1" localSheetId="11">#REF!</definedName>
    <definedName name="_row1">#REF!</definedName>
    <definedName name="_rs1">#REF!</definedName>
    <definedName name="_rt1">#REF!</definedName>
    <definedName name="_rt2">#REF!</definedName>
    <definedName name="_rt3">#REF!</definedName>
    <definedName name="_S">#REF!</definedName>
    <definedName name="_SAP1" localSheetId="11">#REF!</definedName>
    <definedName name="_SAP1">#REF!</definedName>
    <definedName name="_SAP10" localSheetId="11">#REF!</definedName>
    <definedName name="_SAP10">#REF!</definedName>
    <definedName name="_SAP11" localSheetId="11">#REF!</definedName>
    <definedName name="_SAP11">#REF!</definedName>
    <definedName name="_SAP2">#REF!</definedName>
    <definedName name="_SAP3">#REF!</definedName>
    <definedName name="_SAP4">#REF!</definedName>
    <definedName name="_SAP5">#REF!</definedName>
    <definedName name="_SAP6">#REF!</definedName>
    <definedName name="_SAP7">#REF!</definedName>
    <definedName name="_SAP8">#REF!</definedName>
    <definedName name="_SAP9">#REF!</definedName>
    <definedName name="_SC01">#REF!</definedName>
    <definedName name="_SC02">#REF!</definedName>
    <definedName name="_SC03">#REF!</definedName>
    <definedName name="_SC04">#REF!</definedName>
    <definedName name="_SC05">#REF!</definedName>
    <definedName name="_SC06">#REF!</definedName>
    <definedName name="_SC11">#REF!</definedName>
    <definedName name="_SC12">#REF!</definedName>
    <definedName name="_SC13">#REF!</definedName>
    <definedName name="_SC21">#REF!</definedName>
    <definedName name="_SC22">#REF!</definedName>
    <definedName name="_SC23">#REF!</definedName>
    <definedName name="_SC24">#REF!</definedName>
    <definedName name="_SC25">#REF!</definedName>
    <definedName name="_SC26">#REF!</definedName>
    <definedName name="_SC7025">#REF!</definedName>
    <definedName name="_SC7042">#REF!</definedName>
    <definedName name="_SC7043">#REF!</definedName>
    <definedName name="_SC7045">#REF!</definedName>
    <definedName name="_SC7048">#REF!</definedName>
    <definedName name="_SCH11">#REF!</definedName>
    <definedName name="_sch2">#REF!</definedName>
    <definedName name="_sch9">#REF!</definedName>
    <definedName name="_sdf1">#REF!</definedName>
    <definedName name="_SDF2">#REF!</definedName>
    <definedName name="_SG1">#REF!</definedName>
    <definedName name="_SG2">#REF!</definedName>
    <definedName name="_sh1">90</definedName>
    <definedName name="_sh2">120</definedName>
    <definedName name="_sh3">150</definedName>
    <definedName name="_sh4">180</definedName>
    <definedName name="_Sort">#REF!</definedName>
    <definedName name="_srk1" localSheetId="1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_srk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_SS402">#REF!</definedName>
    <definedName name="_SS403">#REF!</definedName>
    <definedName name="_SS404">#REF!</definedName>
    <definedName name="_SS405">#REF!</definedName>
    <definedName name="_SS406">#REF!</definedName>
    <definedName name="_SS407">#REF!</definedName>
    <definedName name="_SS408">#REF!</definedName>
    <definedName name="_SS409">#REF!</definedName>
    <definedName name="_SS423">#REF!</definedName>
    <definedName name="_SS424">#REF!</definedName>
    <definedName name="_SSF1">#REF!</definedName>
    <definedName name="_SSF2">#REF!</definedName>
    <definedName name="_SSF3">#REF!</definedName>
    <definedName name="_SUN1">#REF!</definedName>
    <definedName name="_SUN2">#REF!</definedName>
    <definedName name="_SV7025">#REF!</definedName>
    <definedName name="_SV7042">#REF!</definedName>
    <definedName name="_SV7043">#REF!</definedName>
    <definedName name="_SV7045">#REF!</definedName>
    <definedName name="_SV7048">#REF!</definedName>
    <definedName name="_t">"#REF!"</definedName>
    <definedName name="_T141000">#REF!</definedName>
    <definedName name="_T142000">#REF!</definedName>
    <definedName name="_T143100">#REF!</definedName>
    <definedName name="_T143300">#REF!</definedName>
    <definedName name="_T143400">#REF!</definedName>
    <definedName name="_T143600">#REF!</definedName>
    <definedName name="_T143800">#REF!</definedName>
    <definedName name="_T143820">#REF!</definedName>
    <definedName name="_T144100">#REF!</definedName>
    <definedName name="_T144300">#REF!</definedName>
    <definedName name="_T144400">#REF!</definedName>
    <definedName name="_T144500">#REF!</definedName>
    <definedName name="_T144600">#REF!</definedName>
    <definedName name="_T144700">#REF!</definedName>
    <definedName name="_T144800">#REF!</definedName>
    <definedName name="_T145000">#REF!</definedName>
    <definedName name="_T146000">#REF!</definedName>
    <definedName name="_T147000">#REF!</definedName>
    <definedName name="_T147100">#REF!</definedName>
    <definedName name="_T147200">#REF!</definedName>
    <definedName name="_TAB1">#REF!</definedName>
    <definedName name="_TAB2">#REF!</definedName>
    <definedName name="_Tk1">#REF!</definedName>
    <definedName name="_Tk11">#REF!</definedName>
    <definedName name="_Tkl1">#REF!</definedName>
    <definedName name="_tl1">#REF!</definedName>
    <definedName name="_tl2">#REF!</definedName>
    <definedName name="_Tm2">#REF!</definedName>
    <definedName name="_TR220">#REF!</definedName>
    <definedName name="_TR500">#REF!</definedName>
    <definedName name="_try1">#REF!</definedName>
    <definedName name="_U">#REF!</definedName>
    <definedName name="_V">#REF!</definedName>
    <definedName name="_V1">#REF!</definedName>
    <definedName name="_V2">#REF!</definedName>
    <definedName name="_Vf1">#REF!</definedName>
    <definedName name="_Vf2">#REF!</definedName>
    <definedName name="_VS2004" localSheetId="11">#REF!</definedName>
    <definedName name="_WP1">#REF!</definedName>
    <definedName name="_Xl1">#REF!</definedName>
    <definedName name="_ZS1">#REF!</definedName>
    <definedName name="_ZS2">#REF!</definedName>
    <definedName name="A" localSheetId="17">#REF!</definedName>
    <definedName name="A" localSheetId="10">#REF!</definedName>
    <definedName name="a" localSheetId="11">#REF!</definedName>
    <definedName name="A">#REF!</definedName>
    <definedName name="a._Trimmer">#REF!</definedName>
    <definedName name="A.T.RAJAN" localSheetId="17">#REF!</definedName>
    <definedName name="A.T.RAJAN" localSheetId="10">#REF!</definedName>
    <definedName name="A.T.RAJAN">#REF!</definedName>
    <definedName name="a____________">#REF!</definedName>
    <definedName name="a___0">#REF!</definedName>
    <definedName name="a___13">#REF!</definedName>
    <definedName name="a__Labour_charges_for_cutting_bending__welding_including_materials.">#REF!</definedName>
    <definedName name="A_1">"#REF!"</definedName>
    <definedName name="A_D" localSheetId="11">INDEX(#REF!,MATCH(#REF!,#REF!,0))</definedName>
    <definedName name="a_dash">#REF!</definedName>
    <definedName name="A01_">#REF!</definedName>
    <definedName name="A01AC">#REF!</definedName>
    <definedName name="A01CAT">#REF!</definedName>
    <definedName name="A01CODE">#REF!</definedName>
    <definedName name="A01DATA">#REF!</definedName>
    <definedName name="A01MI">#REF!</definedName>
    <definedName name="A01TO">#REF!</definedName>
    <definedName name="A1_" localSheetId="17">#REF!</definedName>
    <definedName name="A1_" localSheetId="10">#REF!</definedName>
    <definedName name="A1_" localSheetId="11">#REF!</definedName>
    <definedName name="A1_">#REF!</definedName>
    <definedName name="A1____0">#REF!</definedName>
    <definedName name="A1____13">#REF!</definedName>
    <definedName name="A10_" localSheetId="17">#REF!</definedName>
    <definedName name="A10_" localSheetId="10">#REF!</definedName>
    <definedName name="A10_" localSheetId="11">#REF!</definedName>
    <definedName name="A10_">#REF!</definedName>
    <definedName name="A10____0">#REF!</definedName>
    <definedName name="A10____13">#REF!</definedName>
    <definedName name="A13_" localSheetId="17">#REF!</definedName>
    <definedName name="A13_" localSheetId="10">#REF!</definedName>
    <definedName name="A13_" localSheetId="11">#REF!</definedName>
    <definedName name="A13_">#REF!</definedName>
    <definedName name="A13____0">#REF!</definedName>
    <definedName name="A13____13">#REF!</definedName>
    <definedName name="a1a">#REF!</definedName>
    <definedName name="A2_" localSheetId="17">#REF!</definedName>
    <definedName name="A2_" localSheetId="10">#REF!</definedName>
    <definedName name="A2_">#REF!</definedName>
    <definedName name="A2____0">#REF!</definedName>
    <definedName name="A2____13">#REF!</definedName>
    <definedName name="a2a">#REF!</definedName>
    <definedName name="A3_" localSheetId="17">#REF!</definedName>
    <definedName name="A3_" localSheetId="10">#REF!</definedName>
    <definedName name="A3_">#REF!</definedName>
    <definedName name="A3____0">#REF!</definedName>
    <definedName name="A3____13">#REF!</definedName>
    <definedName name="A4_" localSheetId="17">#REF!</definedName>
    <definedName name="A4_" localSheetId="10">#REF!</definedName>
    <definedName name="A4_">#REF!</definedName>
    <definedName name="A4____0">#REF!</definedName>
    <definedName name="A4____13">#REF!</definedName>
    <definedName name="a45b45">#REF!</definedName>
    <definedName name="A5_" localSheetId="17">#REF!</definedName>
    <definedName name="A5_" localSheetId="10">#REF!</definedName>
    <definedName name="A5_">#REF!</definedName>
    <definedName name="A5____0">#REF!</definedName>
    <definedName name="A5____13">#REF!</definedName>
    <definedName name="A6_" localSheetId="17">#REF!</definedName>
    <definedName name="A6_" localSheetId="10">#REF!</definedName>
    <definedName name="A6_">#REF!</definedName>
    <definedName name="A6____0">#REF!</definedName>
    <definedName name="A6____13">#REF!</definedName>
    <definedName name="A65379A10">#REF!</definedName>
    <definedName name="A7_" localSheetId="17">#REF!</definedName>
    <definedName name="A7_" localSheetId="10">#REF!</definedName>
    <definedName name="A7_">#REF!</definedName>
    <definedName name="A7____0">#REF!</definedName>
    <definedName name="A7____13">#REF!</definedName>
    <definedName name="A8_" localSheetId="17">#REF!</definedName>
    <definedName name="A8_" localSheetId="10">#REF!</definedName>
    <definedName name="A8_">#REF!</definedName>
    <definedName name="A8____0">#REF!</definedName>
    <definedName name="A8____13">#REF!</definedName>
    <definedName name="A9_" localSheetId="17">#REF!</definedName>
    <definedName name="A9_" localSheetId="10">#REF!</definedName>
    <definedName name="A9_">#REF!</definedName>
    <definedName name="A9____0">#REF!</definedName>
    <definedName name="A9____13">#REF!</definedName>
    <definedName name="AA" localSheetId="17">#REF!</definedName>
    <definedName name="AA" localSheetId="10">#REF!</definedName>
    <definedName name="aa" localSheetId="11">#REF!</definedName>
    <definedName name="AA">#REF!</definedName>
    <definedName name="AAA" localSheetId="11">{#N/A,#N/A,FALSE,"COVER1.XLS ";#N/A,#N/A,FALSE,"RACT1.XLS";#N/A,#N/A,FALSE,"RACT2.XLS";#N/A,#N/A,FALSE,"ECCMP";#N/A,#N/A,FALSE,"WELDER.XLS"}</definedName>
    <definedName name="AAA">{#N/A,#N/A,FALSE,"COVER1.XLS ";#N/A,#N/A,FALSE,"RACT1.XLS";#N/A,#N/A,FALSE,"RACT2.XLS";#N/A,#N/A,FALSE,"ECCMP";#N/A,#N/A,FALSE,"WELDER.XLS"}</definedName>
    <definedName name="aaaa" localSheetId="17">#REF!</definedName>
    <definedName name="aaaa" localSheetId="10">#REF!</definedName>
    <definedName name="aaaa">#REF!</definedName>
    <definedName name="AAAA_1">NA()</definedName>
    <definedName name="aaaaa">#REF!</definedName>
    <definedName name="AAAAAA">#REF!</definedName>
    <definedName name="AAAAAAA">#REF!</definedName>
    <definedName name="AAAAAAAAA">#REF!</definedName>
    <definedName name="AAAAAAAAAAAAA">#REF!</definedName>
    <definedName name="aab" localSheetId="11">{"form-D1",#N/A,FALSE,"FORM-D1";"form-D1_amt",#N/A,FALSE,"FORM-D1"}</definedName>
    <definedName name="aab">{"form-D1",#N/A,FALSE,"FORM-D1";"form-D1_amt",#N/A,FALSE,"FORM-D1"}</definedName>
    <definedName name="aab_1">NA()</definedName>
    <definedName name="aac" localSheetId="11">{"'PROFITABILITY'!$A$1:$F$45"}</definedName>
    <definedName name="aac">{"'PROFITABILITY'!$A$1:$F$45"}</definedName>
    <definedName name="aadf">#REF!</definedName>
    <definedName name="aamin">#REF!</definedName>
    <definedName name="AASDF">#REF!</definedName>
    <definedName name="aav" localSheetId="11">{"'PROFITABILITY'!$A$1:$F$45"}</definedName>
    <definedName name="aav">{"'PROFITABILITY'!$A$1:$F$45"}</definedName>
    <definedName name="aAXX1">#REF!</definedName>
    <definedName name="ab" localSheetId="17">#REF!</definedName>
    <definedName name="ab" localSheetId="10">#REF!</definedName>
    <definedName name="ab" localSheetId="11">#REF!</definedName>
    <definedName name="ab">#REF!</definedName>
    <definedName name="abab">#REF!</definedName>
    <definedName name="ABACUS">#REF!</definedName>
    <definedName name="abb">#REF!</definedName>
    <definedName name="ABC" localSheetId="17">#REF!</definedName>
    <definedName name="ABC" localSheetId="10">#REF!</definedName>
    <definedName name="abc" localSheetId="11">{"'PROFITABILITY'!$A$1:$F$45"}</definedName>
    <definedName name="ABC">#REF!</definedName>
    <definedName name="ABCD" localSheetId="11">#REF!</definedName>
    <definedName name="abcdefg" localSheetId="11">{"'PROFITABILITY'!$A$1:$F$45"}</definedName>
    <definedName name="abcdefg">{"'PROFITABILITY'!$A$1:$F$45"}</definedName>
    <definedName name="abg">#REF!</definedName>
    <definedName name="ABoltDia">#REF!</definedName>
    <definedName name="ABoltLength">#REF!</definedName>
    <definedName name="ABoltProjection">#REF!</definedName>
    <definedName name="ABS">#REF!</definedName>
    <definedName name="ABTemplateOD">#REF!</definedName>
    <definedName name="AC" localSheetId="11">#REF!</definedName>
    <definedName name="AC_DESIGN">#REF!</definedName>
    <definedName name="AC_disc">#REF!</definedName>
    <definedName name="ACARRAY">#REF!</definedName>
    <definedName name="ACCESS">#REF!</definedName>
    <definedName name="ACCESS220">#REF!</definedName>
    <definedName name="AccessDatabase">"C:\WIN95\Desktop\Ramesh\AIC\Aic.mdb"</definedName>
    <definedName name="accp">#REF!</definedName>
    <definedName name="ACDC">#REF!</definedName>
    <definedName name="ACDC220">#REF!</definedName>
    <definedName name="ACT">#REF!</definedName>
    <definedName name="ACTIVITY_5">#REF!</definedName>
    <definedName name="ACTIVITY_6">#REF!</definedName>
    <definedName name="ACTN">#REF!</definedName>
    <definedName name="ACTN2">#REF!</definedName>
    <definedName name="actp" localSheetId="11">{"Total Indirect Manpower",#N/A,FALSE,"J";"Total Direct Manpower",#N/A,FALSE,"J";"Direct Structural Manpower",#N/A,FALSE,"J";"Direct Mechanical Manpower",#N/A,FALSE,"J";"Direct Piping Manpower",#N/A,FALSE,"J";"Direct Tanks Manpower",#N/A,FALSE,"J";"Direct ElecInstrSS Manpower",#N/A,FALSE,"J"}</definedName>
    <definedName name="actp">{"Total Indirect Manpower",#N/A,FALSE,"J";"Total Direct Manpower",#N/A,FALSE,"J";"Direct Structural Manpower",#N/A,FALSE,"J";"Direct Mechanical Manpower",#N/A,FALSE,"J";"Direct Piping Manpower",#N/A,FALSE,"J";"Direct Tanks Manpower",#N/A,FALSE,"J";"Direct ElecInstrSS Manpower",#N/A,FALSE,"J"}</definedName>
    <definedName name="AD" localSheetId="11">{"'Sheet1'!$A$4386:$N$4591"}</definedName>
    <definedName name="AD">{"'Sheet1'!$A$4386:$N$4591"}</definedName>
    <definedName name="ADADADADAD">#REF!</definedName>
    <definedName name="adcbef" localSheetId="11">{"'PROFITABILITY'!$A$1:$F$45"}</definedName>
    <definedName name="adcbef">{"'PROFITABILITY'!$A$1:$F$45"}</definedName>
    <definedName name="ADF">#REF!</definedName>
    <definedName name="ADITION" localSheetId="11">{"'장비'!$A$3:$M$12"}</definedName>
    <definedName name="ADITION">{"'장비'!$A$3:$M$12"}</definedName>
    <definedName name="adj">#REF!</definedName>
    <definedName name="Admixture">#REF!</definedName>
    <definedName name="ADVIK" localSheetId="17">#REF!</definedName>
    <definedName name="ADVIK" localSheetId="10">#REF!</definedName>
    <definedName name="ADVIK">#REF!</definedName>
    <definedName name="ae" localSheetId="11">#REF!</definedName>
    <definedName name="AED">#REF!</definedName>
    <definedName name="AEDproEUR">1/#REF!</definedName>
    <definedName name="af" localSheetId="11">#REF!</definedName>
    <definedName name="AF_00">#REF!</definedName>
    <definedName name="AF_01">#REF!</definedName>
    <definedName name="AF_02">#REF!</definedName>
    <definedName name="AF_98">#REF!</definedName>
    <definedName name="AF_99">#REF!</definedName>
    <definedName name="AF_M_98">#REF!</definedName>
    <definedName name="AF_M_99">#REF!</definedName>
    <definedName name="afdad" localSheetId="11">{"form-D1",#N/A,FALSE,"FORM-D1";"form-D1_amt",#N/A,FALSE,"FORM-D1"}</definedName>
    <definedName name="afdad">{"form-D1",#N/A,FALSE,"FORM-D1";"form-D1_amt",#N/A,FALSE,"FORM-D1"}</definedName>
    <definedName name="afdad_1">NA()</definedName>
    <definedName name="afit">#REF!</definedName>
    <definedName name="AG" localSheetId="11">INDEX(#REF!,MATCH(#REF!,#REF!,0))</definedName>
    <definedName name="Ag___0">#REF!</definedName>
    <definedName name="Ag___13">#REF!</definedName>
    <definedName name="agdump">#REF!</definedName>
    <definedName name="agedump">#REF!</definedName>
    <definedName name="agencydump">#REF!</definedName>
    <definedName name="AGENCYLY">#REF!</definedName>
    <definedName name="AGENCYPLAN">#REF!</definedName>
    <definedName name="agg">#REF!</definedName>
    <definedName name="Agr12mm">#REF!</definedName>
    <definedName name="Agr20mm">#REF!</definedName>
    <definedName name="Agr40mm">#REF!</definedName>
    <definedName name="Agr53mm">#REF!</definedName>
    <definedName name="Agr6mm">#REF!</definedName>
    <definedName name="agrP">#REF!</definedName>
    <definedName name="AH" localSheetId="11">{#N/A,#N/A,FALSE,"CCTV"}</definedName>
    <definedName name="AHAHAHAHAH">#REF!</definedName>
    <definedName name="AI" localSheetId="11">#REF!</definedName>
    <definedName name="Aic_Instrumentation_List">#REF!</definedName>
    <definedName name="AICC_Serv" localSheetId="11">#REF!</definedName>
    <definedName name="AICC_Serv">#REF!</definedName>
    <definedName name="AIR_COOLER_CODES">#REF!</definedName>
    <definedName name="air_trap">#REF!</definedName>
    <definedName name="AirConditioning" localSheetId="11">#REF!</definedName>
    <definedName name="AirConditioning">#REF!</definedName>
    <definedName name="aiv">#REF!</definedName>
    <definedName name="AJ" localSheetId="11">INDEX(#REF!,MATCH(#REF!,#REF!,0))</definedName>
    <definedName name="AK" localSheetId="11">INDEX(#REF!,MATCH(#REF!,#REF!,0))</definedName>
    <definedName name="AL" localSheetId="11">INDEX(#REF!,MATCH(#REF!,#REF!,0))</definedName>
    <definedName name="ALarea">#REF!</definedName>
    <definedName name="alarms" localSheetId="11">#REF!</definedName>
    <definedName name="alarms">#REF!</definedName>
    <definedName name="ALIM">#REF!</definedName>
    <definedName name="All_Item">#REF!</definedName>
    <definedName name="alpha_disc">#REF!</definedName>
    <definedName name="alpha_ed">#REF!</definedName>
    <definedName name="alphaa">#REF!</definedName>
    <definedName name="alphab">#REF!</definedName>
    <definedName name="ALPIN">#REF!</definedName>
    <definedName name="ALPJYOU">#REF!</definedName>
    <definedName name="ALPTOI">#REF!</definedName>
    <definedName name="Alt">#REF!</definedName>
    <definedName name="Alw">#REF!</definedName>
    <definedName name="alwarsump">#REF!</definedName>
    <definedName name="AM" localSheetId="11">INDEX(#REF!,MATCH(#REF!,#REF!,0))</definedName>
    <definedName name="amin">#REF!</definedName>
    <definedName name="amin1">#REF!</definedName>
    <definedName name="amin2">#REF!</definedName>
    <definedName name="amol">#REF!</definedName>
    <definedName name="Analysis">#REF!</definedName>
    <definedName name="Analysis_1">"#REF!"</definedName>
    <definedName name="anchor">#REF!</definedName>
    <definedName name="Anfang">#REF!</definedName>
    <definedName name="Angeb">#REF!</definedName>
    <definedName name="angle">#REF!</definedName>
    <definedName name="ANNEX2">#REF!</definedName>
    <definedName name="ANNEX2A">#REF!</definedName>
    <definedName name="ANNEX4">#REF!</definedName>
    <definedName name="annex4.1">#REF!</definedName>
    <definedName name="annex4.1a">#REF!</definedName>
    <definedName name="ANNEX4A">#REF!</definedName>
    <definedName name="annex6">#REF!</definedName>
    <definedName name="annex6_9">#REF!</definedName>
    <definedName name="annexure_A">#REF!</definedName>
    <definedName name="ANNEXURE_FOR_BILL_NO.EUS_632_FDN_001">#REF!</definedName>
    <definedName name="ANNEXURE_FOR_BILL_NO.EUS_632_FDN_002">#REF!</definedName>
    <definedName name="anscount">1</definedName>
    <definedName name="app">#REF!</definedName>
    <definedName name="APPR">#REF!</definedName>
    <definedName name="Approach">#REF!</definedName>
    <definedName name="APR" localSheetId="11">{"form-D1",#N/A,FALSE,"FORM-D1";"form-D1_amt",#N/A,FALSE,"FORM-D1"}</definedName>
    <definedName name="APR">{"form-D1",#N/A,FALSE,"FORM-D1";"form-D1_amt",#N/A,FALSE,"FORM-D1"}</definedName>
    <definedName name="APR_1">NA()</definedName>
    <definedName name="APRIL">#REF!</definedName>
    <definedName name="april_qty">#REF!</definedName>
    <definedName name="APRIL14" localSheetId="11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APRIL14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apty" localSheetId="11">{#N/A,#N/A,FALSE,"WRSUMMARY";#N/A,#N/A,FALSE,"ANNEX-1";#N/A,#N/A,FALSE,"ANNEX-2";#N/A,#N/A,FALSE,"ANNEX-3";#N/A,#N/A,FALSE,"WORKING"}</definedName>
    <definedName name="apty">{#N/A,#N/A,FALSE,"WRSUMMARY";#N/A,#N/A,FALSE,"ANNEX-1";#N/A,#N/A,FALSE,"ANNEX-2";#N/A,#N/A,FALSE,"ANNEX-3";#N/A,#N/A,FALSE,"WORKING"}</definedName>
    <definedName name="aq">#REF!</definedName>
    <definedName name="ar">#REF!</definedName>
    <definedName name="arb">#REF!</definedName>
    <definedName name="AREA_000">#REF!</definedName>
    <definedName name="AREA_001">#REF!</definedName>
    <definedName name="AreaA1">#REF!,#REF!,#REF!</definedName>
    <definedName name="AreaA3">#REF!,#REF!,#REF!</definedName>
    <definedName name="arrotonda">#REF!</definedName>
    <definedName name="as" localSheetId="11">#REF!</definedName>
    <definedName name="as">#REF!</definedName>
    <definedName name="AS_disc" localSheetId="11">#REF!</definedName>
    <definedName name="AS_disc">#REF!</definedName>
    <definedName name="AS2DocOpenMode">"AS2DocumentEdit"</definedName>
    <definedName name="asd">#REF!</definedName>
    <definedName name="asda">#REF!</definedName>
    <definedName name="asdcasd" localSheetId="11">{"Cost Summary",#N/A,FALSE,"B";"Cost Detail 1",#N/A,FALSE,"C";"Cost Detail 2",#N/A,FALSE,"C";"SalWage Indirect",#N/A,FALSE,"D";"SalWage Direct",#N/A,FALSE,"D";"Sal Calc",#N/A,FALSE,"D";"Mob Demob",#N/A,FALSE,"E";"Equipment Fuel",#N/A,FALSE,"F";"Equipment Hire",#N/A,FALSE,"F";"Equipment MobDemob",#N/A,FALSE,"F";"Site Est 1",#N/A,FALSE,"G";"Site Est 2",#N/A,FALSE,"G";"Finance",#N/A,FALSE,"H";"Equipment TOTAL",#N/A,FALSE,"I";"Total Indirect Manpower",#N/A,FALSE,"J";"Total Direct Manpower",#N/A,FALSE,"J";"Consumables",#N/A,FALSE,"L";"Bought Out",#N/A,FALSE,"M";"Subcontract",#N/A,FALSE,"N"}</definedName>
    <definedName name="asdcasd">{"Cost Summary",#N/A,FALSE,"B";"Cost Detail 1",#N/A,FALSE,"C";"Cost Detail 2",#N/A,FALSE,"C";"SalWage Indirect",#N/A,FALSE,"D";"SalWage Direct",#N/A,FALSE,"D";"Sal Calc",#N/A,FALSE,"D";"Mob Demob",#N/A,FALSE,"E";"Equipment Fuel",#N/A,FALSE,"F";"Equipment Hire",#N/A,FALSE,"F";"Equipment MobDemob",#N/A,FALSE,"F";"Site Est 1",#N/A,FALSE,"G";"Site Est 2",#N/A,FALSE,"G";"Finance",#N/A,FALSE,"H";"Equipment TOTAL",#N/A,FALSE,"I";"Total Indirect Manpower",#N/A,FALSE,"J";"Total Direct Manpower",#N/A,FALSE,"J";"Consumables",#N/A,FALSE,"L";"Bought Out",#N/A,FALSE,"M";"Subcontract",#N/A,FALSE,"N"}</definedName>
    <definedName name="asddfr">#REF!</definedName>
    <definedName name="asdff">#REF!</definedName>
    <definedName name="asdfgf" localSheetId="11">#REF!</definedName>
    <definedName name="ASDFGH">#REF!</definedName>
    <definedName name="asdsad" localSheetId="11">#REF!</definedName>
    <definedName name="asdsad">#REF!</definedName>
    <definedName name="asfdasfas">#REF!</definedName>
    <definedName name="ASHOKA">#REF!</definedName>
    <definedName name="ass" localSheetId="11">#REF!</definedName>
    <definedName name="ASSASAASA">#REF!</definedName>
    <definedName name="assets">#REF!</definedName>
    <definedName name="ASSSSSS">#REF!</definedName>
    <definedName name="asw">#REF!</definedName>
    <definedName name="At">#REF!</definedName>
    <definedName name="Attachment_C_3">#REF!</definedName>
    <definedName name="atype3.0">#REF!</definedName>
    <definedName name="AUD">#REF!</definedName>
    <definedName name="August" localSheetId="17">#REF!</definedName>
    <definedName name="August" localSheetId="10">#REF!</definedName>
    <definedName name="August">#REF!</definedName>
    <definedName name="Auto">#REF!</definedName>
    <definedName name="autofill_data">#REF!</definedName>
    <definedName name="aux">#REF!</definedName>
    <definedName name="Aux.items">#REF!</definedName>
    <definedName name="aw">#REF!</definedName>
    <definedName name="ax">#REF!</definedName>
    <definedName name="ay">#REF!</definedName>
    <definedName name="azsa" localSheetId="11">{"'PROFITABILITY'!$A$1:$F$45"}</definedName>
    <definedName name="azsa">{"'PROFITABILITY'!$A$1:$F$45"}</definedName>
    <definedName name="B" localSheetId="17">#REF!</definedName>
    <definedName name="B" localSheetId="10">#REF!</definedName>
    <definedName name="B">#REF!</definedName>
    <definedName name="B___0">#REF!</definedName>
    <definedName name="B___13">#REF!</definedName>
    <definedName name="b_dash">#REF!</definedName>
    <definedName name="B_FLG">#REF!</definedName>
    <definedName name="b1x">#REF!</definedName>
    <definedName name="b1xx">#REF!</definedName>
    <definedName name="b2x">#REF!</definedName>
    <definedName name="b2xx">#REF!</definedName>
    <definedName name="Ba" localSheetId="11">#REF!</definedName>
    <definedName name="back_pressure">#REF!</definedName>
    <definedName name="BAL">#REF!</definedName>
    <definedName name="ball">#REF!</definedName>
    <definedName name="bas" localSheetId="11">{"'PROFITABILITY'!$A$1:$F$45"}</definedName>
    <definedName name="bas">{"'PROFITABILITY'!$A$1:$F$45"}</definedName>
    <definedName name="BASE_PLATE">#REF!</definedName>
    <definedName name="BaseI1">#REF!</definedName>
    <definedName name="BaseI2">#REF!</definedName>
    <definedName name="BaseI3">#REF!</definedName>
    <definedName name="BaseI4">#REF!</definedName>
    <definedName name="BasekV1">#REF!</definedName>
    <definedName name="BasekV2">#REF!</definedName>
    <definedName name="BasekV3">#REF!</definedName>
    <definedName name="BasekV4">#REF!</definedName>
    <definedName name="BaseMVA">#REF!</definedName>
    <definedName name="basetrav">#REF!</definedName>
    <definedName name="BASHA">#REF!</definedName>
    <definedName name="basic_rtu">#REF!</definedName>
    <definedName name="bat">#REF!</definedName>
    <definedName name="bat_det">#REF!</definedName>
    <definedName name="Batching_hot_mix_plant">#REF!</definedName>
    <definedName name="BAUfaktor">#REF!</definedName>
    <definedName name="bb" localSheetId="17">#REF!</definedName>
    <definedName name="bb" localSheetId="10">#REF!</definedName>
    <definedName name="bb" localSheetId="11">{"'PROFITABILITY'!$A$1:$F$45"}</definedName>
    <definedName name="bb">#REF!</definedName>
    <definedName name="bbb" localSheetId="11">{"'PROFITABILITY'!$A$1:$F$45"}</definedName>
    <definedName name="bbb">{"'PROFITABILITY'!$A$1:$F$45"}</definedName>
    <definedName name="bbbb">#REF!</definedName>
    <definedName name="BBH">#REF!</definedName>
    <definedName name="BBNXN" localSheetId="17">#REF!</definedName>
    <definedName name="BBNXN" localSheetId="10">#REF!</definedName>
    <definedName name="BBNXN">#REF!</definedName>
    <definedName name="bc" localSheetId="11">#REF!</definedName>
    <definedName name="bcv" localSheetId="11">{"'PROFITABILITY'!$A$1:$F$45"}</definedName>
    <definedName name="bcv">{"'PROFITABILITY'!$A$1:$F$45"}</definedName>
    <definedName name="BD" localSheetId="11">INDEX(#REF!,MATCH(#REF!,#REF!,0))</definedName>
    <definedName name="BD1_Meas1">#REF!</definedName>
    <definedName name="BD1_Meas2">#REF!</definedName>
    <definedName name="BD1_Meas3">#REF!</definedName>
    <definedName name="BD1CE">#REF!</definedName>
    <definedName name="BD1CL">#REF!</definedName>
    <definedName name="BD1DeltaT">#REF!</definedName>
    <definedName name="BD1EconMeasure">#REF!</definedName>
    <definedName name="BD1Event">#REF!</definedName>
    <definedName name="BD1EventFeas">#REF!</definedName>
    <definedName name="BD1EventInd">#REF!</definedName>
    <definedName name="BD1EventIndMax">#REF!</definedName>
    <definedName name="BD1EventLogic">#REF!</definedName>
    <definedName name="BD1EventMax">#REF!</definedName>
    <definedName name="BD1EventMin">#REF!</definedName>
    <definedName name="BD1EventNames">#REF!</definedName>
    <definedName name="BD1EventStep">#REF!</definedName>
    <definedName name="BD1HC">#REF!</definedName>
    <definedName name="BD1Lambda">#REF!</definedName>
    <definedName name="BD1Max_System">#REF!</definedName>
    <definedName name="BD1Model_Params">#REF!</definedName>
    <definedName name="BD1Mu">#REF!</definedName>
    <definedName name="BD1Next1">#REF!</definedName>
    <definedName name="BD1Next2">#REF!</definedName>
    <definedName name="BD1P_enter">#REF!</definedName>
    <definedName name="BD1P_leave">#REF!</definedName>
    <definedName name="BD1ParamStore">#REF!</definedName>
    <definedName name="BD1State">#REF!</definedName>
    <definedName name="BD1StateCost">#REF!</definedName>
    <definedName name="BD1StateFeas">#REF!</definedName>
    <definedName name="BD1StateInd">#REF!</definedName>
    <definedName name="BD1StateIndMax">#REF!</definedName>
    <definedName name="BD1StateList">#REF!</definedName>
    <definedName name="BD1StateLogic">#REF!</definedName>
    <definedName name="BD1StateMax">#REF!</definedName>
    <definedName name="BD1StateMin">#REF!</definedName>
    <definedName name="BD1StateNames">#REF!</definedName>
    <definedName name="BD1StateStep">#REF!</definedName>
    <definedName name="BD1TimeMeasure">#REF!</definedName>
    <definedName name="BD1TransCost1">#REF!</definedName>
    <definedName name="BD1TransCost2">#REF!</definedName>
    <definedName name="BD1TransEvent1">#REF!</definedName>
    <definedName name="BD1TransEvent2">#REF!</definedName>
    <definedName name="BD1TransEventLogic1">#REF!</definedName>
    <definedName name="BD1TransEventLogic2">#REF!</definedName>
    <definedName name="BD1TransInd1">#REF!</definedName>
    <definedName name="BD1TransInd2">#REF!</definedName>
    <definedName name="BD1TransLogic1">#REF!</definedName>
    <definedName name="BD1TransLogic2">#REF!</definedName>
    <definedName name="BD1TransName1">#REF!</definedName>
    <definedName name="BD1TransName2">#REF!</definedName>
    <definedName name="BD1TransNextState1">#REF!</definedName>
    <definedName name="BD1TransNextState2">#REF!</definedName>
    <definedName name="BD1TransProb1">#REF!</definedName>
    <definedName name="BD1TransProb2">#REF!</definedName>
    <definedName name="BD1TransState1">#REF!</definedName>
    <definedName name="BD1TransState2">#REF!</definedName>
    <definedName name="BD1TransStateLogic1">#REF!</definedName>
    <definedName name="BD1TransStateLogic2">#REF!</definedName>
    <definedName name="BE" localSheetId="11">INDEX(#REF!,MATCH(#REF!,#REF!,0))</definedName>
    <definedName name="Beldar">#REF!</definedName>
    <definedName name="BEN">#REF!</definedName>
    <definedName name="Benefits">#REF!</definedName>
    <definedName name="beta">#REF!</definedName>
    <definedName name="BF" localSheetId="11">INDEX(#REF!,MATCH(#REF!,#REF!,0))</definedName>
    <definedName name="BG" localSheetId="11">#REF!</definedName>
    <definedName name="BG_CHGS">#REF!</definedName>
    <definedName name="BG_RATE">#REF!</definedName>
    <definedName name="BGrP">#REF!</definedName>
    <definedName name="BGT3_WORKING">#REF!</definedName>
    <definedName name="BH" localSheetId="11">INDEX(#REF!,MATCH(#REF!,#REF!,0))</definedName>
    <definedName name="bhaska1">#REF!</definedName>
    <definedName name="bhaskar">#REF!</definedName>
    <definedName name="Bhisti">#REF!</definedName>
    <definedName name="BI" localSheetId="11">INDEX(#REF!,MATCH(#REF!,#REF!,0))</definedName>
    <definedName name="Bidder_Quote_Ref_No">#REF!</definedName>
    <definedName name="biddername">#REF!</definedName>
    <definedName name="BILLNOWISE">#REF!</definedName>
    <definedName name="Bilu">#REF!</definedName>
    <definedName name="Bilu2">#REF!</definedName>
    <definedName name="Bilu3">#REF!</definedName>
    <definedName name="Bindingwire">#REF!</definedName>
    <definedName name="BJ" localSheetId="11">INDEX(#REF!,MATCH(#REF!,#REF!,0))</definedName>
    <definedName name="BK" localSheetId="11">INDEX(#REF!,MATCH(#REF!,#REF!,0))</definedName>
    <definedName name="BL" localSheetId="11">INDEX(#REF!,MATCH(#REF!,#REF!,0))</definedName>
    <definedName name="BL2A">#REF!</definedName>
    <definedName name="BL2A2">#REF!</definedName>
    <definedName name="BL2AA">#REF!</definedName>
    <definedName name="BL2AAA">#REF!</definedName>
    <definedName name="BL2B">#REF!</definedName>
    <definedName name="BL2BB">#REF!</definedName>
    <definedName name="BL2BBB">#REF!</definedName>
    <definedName name="BL2C">#REF!</definedName>
    <definedName name="BL2CC">#REF!</definedName>
    <definedName name="BL2CCC">#REF!</definedName>
    <definedName name="BL3A">#REF!</definedName>
    <definedName name="BL3AA">#REF!</definedName>
    <definedName name="BL3AAA">#REF!</definedName>
    <definedName name="BL3B">#REF!</definedName>
    <definedName name="BL3BB">#REF!</definedName>
    <definedName name="BL3BBB">#REF!</definedName>
    <definedName name="BL3C">#REF!</definedName>
    <definedName name="BL3CC">#REF!</definedName>
    <definedName name="BL3CCC">#REF!</definedName>
    <definedName name="BL4A">#REF!</definedName>
    <definedName name="BL4AA">#REF!</definedName>
    <definedName name="BL4AAA">#REF!</definedName>
    <definedName name="BL4B">#REF!</definedName>
    <definedName name="BL4BB">#REF!</definedName>
    <definedName name="BL4BBB">#REF!</definedName>
    <definedName name="BL4C">#REF!</definedName>
    <definedName name="BL4CC">#REF!</definedName>
    <definedName name="BL4CCC">#REF!</definedName>
    <definedName name="BL5A">#REF!</definedName>
    <definedName name="BL5AA">#REF!</definedName>
    <definedName name="BL5AAA">#REF!</definedName>
    <definedName name="BL5B">#REF!</definedName>
    <definedName name="BL5BB">#REF!</definedName>
    <definedName name="BL5BBB">#REF!</definedName>
    <definedName name="BL5C">#REF!</definedName>
    <definedName name="BL5CC">#REF!</definedName>
    <definedName name="BL5CCC">#REF!</definedName>
    <definedName name="blhvhb">#REF!</definedName>
    <definedName name="BM" localSheetId="11">#REF!</definedName>
    <definedName name="Bn">#REF!</definedName>
    <definedName name="boisar">#REF!</definedName>
    <definedName name="BOISAR_BAYWISE">#REF!</definedName>
    <definedName name="bol">#REF!</definedName>
    <definedName name="BOLT">#REF!</definedName>
    <definedName name="BoltCircle">#REF!</definedName>
    <definedName name="BoltCircleOrPoleOD">#REF!</definedName>
    <definedName name="bom" localSheetId="11">#REF!</definedName>
    <definedName name="bom">#REF!</definedName>
    <definedName name="boml">#REF!</definedName>
    <definedName name="BONPSCHE">#REF!</definedName>
    <definedName name="BOQ">#REF!</definedName>
    <definedName name="BOQ_1">"#REF!"</definedName>
    <definedName name="boq_type">#REF!</definedName>
    <definedName name="boq_version">#REF!</definedName>
    <definedName name="BOSS">#REF!</definedName>
    <definedName name="botl">#REF!</definedName>
    <definedName name="botn">#REF!</definedName>
    <definedName name="BOX">#REF!</definedName>
    <definedName name="bp">#REF!</definedName>
    <definedName name="bpf">#REF!</definedName>
    <definedName name="bps" localSheetId="11">#REF!</definedName>
    <definedName name="bps">#REF!</definedName>
    <definedName name="BQ">#REF!</definedName>
    <definedName name="BR_Resou" localSheetId="11">#REF!</definedName>
    <definedName name="BR_Resou">#REF!</definedName>
    <definedName name="BRICK">#REF!</definedName>
    <definedName name="Bridge" localSheetId="11">{"form-D1",#N/A,FALSE,"FORM-D1";"form-D1_amt",#N/A,FALSE,"FORM-D1"}</definedName>
    <definedName name="Bridge">{"form-D1",#N/A,FALSE,"FORM-D1";"form-D1_amt",#N/A,FALSE,"FORM-D1"}</definedName>
    <definedName name="brk">#REF!</definedName>
    <definedName name="bs">#REF!</definedName>
    <definedName name="BS_9A">#REF!</definedName>
    <definedName name="BS_9B">#REF!</definedName>
    <definedName name="btb_musd" localSheetId="11">#REF!</definedName>
    <definedName name="btb_musd">#REF!</definedName>
    <definedName name="bua">#REF!</definedName>
    <definedName name="bUB">#REF!</definedName>
    <definedName name="BUDDHA">#REF!</definedName>
    <definedName name="budgets">#REF!</definedName>
    <definedName name="BuiltIn_AutoFilter___1">#REF!</definedName>
    <definedName name="BuiltIn_AutoFilter___17">#REF!</definedName>
    <definedName name="BuiltIn_AutoFilter___19">#REF!</definedName>
    <definedName name="BuiltIn_AutoFilter___6_2">"#REF!"</definedName>
    <definedName name="BuiltIn_AutoFilter___6_3">"#REF!"</definedName>
    <definedName name="BuiltIn_AutoFilter___6_4">"#REF!"</definedName>
    <definedName name="BuiltIn_Consolidate_Area___2">NA()</definedName>
    <definedName name="BuiltIn_Consolidate_Area___3">NA()</definedName>
    <definedName name="BuiltIn_Consolidate_Area___4">NA()</definedName>
    <definedName name="BuiltIn_Consolidate_Area___5">NA()</definedName>
    <definedName name="BuiltIn_Consolidate_Area___6">NA()</definedName>
    <definedName name="BuiltIn_Consolidate_Area___7">NA()</definedName>
    <definedName name="BuiltIn_Consolidate_Area___9">NA()</definedName>
    <definedName name="BuiltIn_Print_Area">#REF!</definedName>
    <definedName name="BuiltIn_Print_Area___0">#REF!</definedName>
    <definedName name="BuiltIn_Print_Area___0___0">#REF!</definedName>
    <definedName name="BuiltIn_Print_Area___0___0___0">#REF!</definedName>
    <definedName name="BuiltIn_Print_Area___0___0___0___0">#REF!</definedName>
    <definedName name="BuiltIn_Print_Area___0___0___0___0___0">#REF!</definedName>
    <definedName name="BuiltIn_Print_Area___0___0___0___0___0___0">#REF!</definedName>
    <definedName name="BuiltIn_Print_Area___0___0___0___0___0___0___0">#REF!</definedName>
    <definedName name="BuiltIn_Print_Area___0___0___0___0___0___0___0___0">#REF!</definedName>
    <definedName name="BuiltIn_Print_Area___0___0___0___0___0___0___0___0___0">#REF!</definedName>
    <definedName name="BuiltIn_Print_Area___0___0___0___0___0___0___0___0___0___0">#REF!</definedName>
    <definedName name="BuiltIn_Print_Area___0___0___0___0___0___0___0___0___0___0___0">#REF!</definedName>
    <definedName name="BuiltIn_Print_Area___0___0___0___0___0___0___0___0___0___0___0___0">#REF!</definedName>
    <definedName name="BuiltIn_Print_Area___0___0___0___0___0___0___0___0___0___0___0___0___0">#REF!</definedName>
    <definedName name="BuiltIn_Print_Area___0___0___0___0___0___0___0___0___0___0___0___0___0___0">#REF!</definedName>
    <definedName name="BuiltIn_Print_Titles">#REF!</definedName>
    <definedName name="BuiltIn_Print_Titles___0">#REF!</definedName>
    <definedName name="BuiltIn_Print_Titles___0___0">#REF!</definedName>
    <definedName name="BuiltIn_Print_Titles___0___0___0">#REF!</definedName>
    <definedName name="BuiltIn_Print_Titles___0___0___0___0">#REF!</definedName>
    <definedName name="BuiltIn_Print_Titles___0___0___0___0___0">#REF!</definedName>
    <definedName name="BuiltIn_Print_Titles___0___0___0___0___0___0">#REF!</definedName>
    <definedName name="BuiltIn_Print_Titles___0___0___0___0___0___0___0">#REF!</definedName>
    <definedName name="BuiltIn_Print_Titles___0___0___0___0___0___0___0___0">#REF!</definedName>
    <definedName name="BuiltIn_Print_Titles___0___0___0___0___0___0___0___0___0">#REF!</definedName>
    <definedName name="BuiltIn_Print_Titles___0___0___0___0___0___0___0___0___0___0">#REF!</definedName>
    <definedName name="BuiltIn_Print_Titles___0___0___0___0___0___0___0___0___0___0___0">#REF!</definedName>
    <definedName name="BuiltIn_Print_Titles___0___0___0___0___0___0___0___0___0___0___0___0">#REF!</definedName>
    <definedName name="BuiltIn_Print_Titles___0___0___0___0___0___0___0___0___0___0___0___0___0">#REF!</definedName>
    <definedName name="BuiltIn_Print_Titles___0___0___0___0___0___0___0___0___0___0___0___0___0___0">#REF!</definedName>
    <definedName name="butterfly">#REF!</definedName>
    <definedName name="Button_5">"AS_PER_TALLY_31_09_04_ONYX_List"</definedName>
    <definedName name="Button_7">"AS_PER_TALLY_31_09_04_ONYX_List1"</definedName>
    <definedName name="Button_8">"AS_PER_TALLY_31_09_04_ONYX_List1"</definedName>
    <definedName name="BW">#REF!</definedName>
    <definedName name="Bx">#REF!</definedName>
    <definedName name="Bx___0">#REF!</definedName>
    <definedName name="Bx___13">#REF!</definedName>
    <definedName name="Bxx">#REF!</definedName>
    <definedName name="by_weld">#REF!</definedName>
    <definedName name="C_" localSheetId="17">#REF!</definedName>
    <definedName name="C_" localSheetId="10">#REF!</definedName>
    <definedName name="C_">#REF!</definedName>
    <definedName name="c_margin">#REF!</definedName>
    <definedName name="C_VALUE">#REF!</definedName>
    <definedName name="Ca" localSheetId="11">#REF!</definedName>
    <definedName name="caa" localSheetId="11">{"'PROFITABILITY'!$A$1:$F$45"}</definedName>
    <definedName name="caa">{"'PROFITABILITY'!$A$1:$F$45"}</definedName>
    <definedName name="CABLE" localSheetId="11">#REF!</definedName>
    <definedName name="CABLE">#REF!</definedName>
    <definedName name="CABLE_A">#REF!</definedName>
    <definedName name="CABLE_G">#REF!</definedName>
    <definedName name="Cable_Size">#REF!</definedName>
    <definedName name="CABLE1">#REF!</definedName>
    <definedName name="cal">#REF!</definedName>
    <definedName name="CalcAgencyPrice">#REF!</definedName>
    <definedName name="can">#REF!</definedName>
    <definedName name="cant">#REF!</definedName>
    <definedName name="cap" localSheetId="11">#REF!</definedName>
    <definedName name="cap">#REF!</definedName>
    <definedName name="CAPA1">#REF!</definedName>
    <definedName name="CAPA11">#REF!</definedName>
    <definedName name="CAPA111">#REF!</definedName>
    <definedName name="CAPA2">#REF!</definedName>
    <definedName name="CAPA22">#REF!</definedName>
    <definedName name="CAPA222">#REF!</definedName>
    <definedName name="CAPA3">#REF!</definedName>
    <definedName name="CAPA33">#REF!</definedName>
    <definedName name="CAPA333">#REF!</definedName>
    <definedName name="CAPA4">#REF!</definedName>
    <definedName name="CAPA44">#REF!</definedName>
    <definedName name="CAPA444">#REF!</definedName>
    <definedName name="CAPA7">#REF!</definedName>
    <definedName name="CAPA77">#REF!</definedName>
    <definedName name="CAPA777">#REF!</definedName>
    <definedName name="CAPAPR">#REF!</definedName>
    <definedName name="CAPAUG">#REF!</definedName>
    <definedName name="CAPDEC">#REF!</definedName>
    <definedName name="CAPFEB">#REF!</definedName>
    <definedName name="CAPJAN">#REF!</definedName>
    <definedName name="CAPJUL">#REF!</definedName>
    <definedName name="CAPJUN">#REF!</definedName>
    <definedName name="CAPMAR">#REF!</definedName>
    <definedName name="CAPMAY">#REF!</definedName>
    <definedName name="CAPNOV">#REF!</definedName>
    <definedName name="CAPOCT">#REF!</definedName>
    <definedName name="CAPSEP">#REF!</definedName>
    <definedName name="carpet">#REF!</definedName>
    <definedName name="carpet___0">#REF!</definedName>
    <definedName name="carpet___11">#REF!</definedName>
    <definedName name="carpet___12">#REF!</definedName>
    <definedName name="CARPI">#REF!</definedName>
    <definedName name="cash">#REF!</definedName>
    <definedName name="cashfloaa">#REF!</definedName>
    <definedName name="cashflow">#REF!</definedName>
    <definedName name="Category_All">#REF!</definedName>
    <definedName name="CATIN">#REF!</definedName>
    <definedName name="CATJYOU">#REF!</definedName>
    <definedName name="CATREC">#REF!</definedName>
    <definedName name="CATSYU">#REF!</definedName>
    <definedName name="CAUSE">#REF!</definedName>
    <definedName name="CB" localSheetId="11">INDEX(#REF!,MATCH(#REF!,#REF!,0))</definedName>
    <definedName name="CBISO" localSheetId="11">#REF!</definedName>
    <definedName name="CBISO">#REF!</definedName>
    <definedName name="CBISO145" localSheetId="11">#REF!</definedName>
    <definedName name="CBISO145">#REF!</definedName>
    <definedName name="CBISO245" localSheetId="11">#REF!</definedName>
    <definedName name="CBISO245">#REF!</definedName>
    <definedName name="CBR220CTL">#REF!</definedName>
    <definedName name="CBR500CTL">#REF!</definedName>
    <definedName name="CC" localSheetId="11">INDEX(#REF!,MATCH(#REF!,#REF!,0))</definedName>
    <definedName name="CCC" localSheetId="11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CCC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cccc">#REF!</definedName>
    <definedName name="cd" localSheetId="11">#REF!</definedName>
    <definedName name="CD_HW">#REF!</definedName>
    <definedName name="CD_SPLADL">#REF!</definedName>
    <definedName name="CD_SW">#REF!</definedName>
    <definedName name="cdays">#REF!</definedName>
    <definedName name="cdds">#REF!</definedName>
    <definedName name="cdfgdf">#REF!</definedName>
    <definedName name="CDT">#REF!</definedName>
    <definedName name="CE" localSheetId="11">INDEX(#REF!,MATCH(#REF!,#REF!,0))</definedName>
    <definedName name="ced">#REF!</definedName>
    <definedName name="CED_BOHW" localSheetId="11">#REF!</definedName>
    <definedName name="CED_BOHW">#REF!</definedName>
    <definedName name="CED_BOSW" localSheetId="11">#REF!</definedName>
    <definedName name="CED_BOSW">#REF!</definedName>
    <definedName name="CED_IDTOHW" localSheetId="11">#REF!</definedName>
    <definedName name="CED_IDTOHW">#REF!</definedName>
    <definedName name="CED_IDTOSW">#REF!</definedName>
    <definedName name="ced_own">#REF!</definedName>
    <definedName name="CED_OWNHW">#REF!</definedName>
    <definedName name="CED_OWNSW">#REF!</definedName>
    <definedName name="CED_pc">#REF!</definedName>
    <definedName name="CED_SW">#REF!</definedName>
    <definedName name="ced_tr">#REF!</definedName>
    <definedName name="CED_TRHW">#REF!</definedName>
    <definedName name="CED_TRSW">#REF!</definedName>
    <definedName name="cee">#REF!</definedName>
    <definedName name="cell">#REF!</definedName>
    <definedName name="cem">190</definedName>
    <definedName name="CF" localSheetId="11">#REF!</definedName>
    <definedName name="cf_musd">#REF!</definedName>
    <definedName name="CG" localSheetId="11">INDEX(#REF!,MATCH(#REF!,#REF!,0))</definedName>
    <definedName name="cgxcf" localSheetId="11">#REF!</definedName>
    <definedName name="CH" localSheetId="11">INDEX(#REF!,MATCH(#REF!,#REF!,0))</definedName>
    <definedName name="ch_area1">#REF!</definedName>
    <definedName name="ch_area2">#REF!</definedName>
    <definedName name="ch_area3">#REF!</definedName>
    <definedName name="ch_area4">#REF!</definedName>
    <definedName name="Charges_of_road_roller">#REF!</definedName>
    <definedName name="check">#REF!</definedName>
    <definedName name="checked">#REF!</definedName>
    <definedName name="CHF">#REF!</definedName>
    <definedName name="chk" localSheetId="11">#REF!</definedName>
    <definedName name="chk">#REF!</definedName>
    <definedName name="CHW">#REF!</definedName>
    <definedName name="CI" localSheetId="11">INDEX(#REF!,MATCH(#REF!,#REF!,0))</definedName>
    <definedName name="CIF_ABB_Imp" localSheetId="11">#REF!</definedName>
    <definedName name="CIF_ABB_Imp">#REF!</definedName>
    <definedName name="CIF_ABB_local" localSheetId="11">#REF!</definedName>
    <definedName name="CIF_ABB_local">#REF!</definedName>
    <definedName name="CIF_ABB_peenya">#REF!</definedName>
    <definedName name="CIF_AIC_Imp">#REF!</definedName>
    <definedName name="CIF_AIC_local">#REF!</definedName>
    <definedName name="CIF_NonABB_Imp">#REF!</definedName>
    <definedName name="CIF_NonABB_local">#REF!</definedName>
    <definedName name="City">#NAME?</definedName>
    <definedName name="civ">#REF!</definedName>
    <definedName name="civil">#REF!</definedName>
    <definedName name="CJ" localSheetId="11">INDEX(#REF!,MATCH(#REF!,#REF!,0))</definedName>
    <definedName name="CK" localSheetId="11">INDEX(#REF!,MATCH(#REF!,#REF!,0))</definedName>
    <definedName name="Cl" localSheetId="11">#REF!</definedName>
    <definedName name="Cl.Preforma" localSheetId="11">{"Execavation",#N/A,FALSE,"furniture (employer)"}</definedName>
    <definedName name="Cl.Preforma">{"Execavation",#N/A,FALSE,"furniture (employer)"}</definedName>
    <definedName name="cl33kv">#REF!</definedName>
    <definedName name="CLAIMB" localSheetId="11">{"Execavation",#N/A,FALSE,"furniture (employer)"}</definedName>
    <definedName name="CLAIMB">{"Execavation",#N/A,FALSE,"furniture (employer)"}</definedName>
    <definedName name="CLAIMSB" localSheetId="11">{"Execavation",#N/A,FALSE,"furniture (employer)"}</definedName>
    <definedName name="CLAIMSB">{"Execavation",#N/A,FALSE,"furniture (employer)"}</definedName>
    <definedName name="Clearance">#REF!</definedName>
    <definedName name="cli">#REF!</definedName>
    <definedName name="CLIENT">#REF!</definedName>
    <definedName name="Client_Markup">#REF!</definedName>
    <definedName name="cll">#REF!</definedName>
    <definedName name="cllf">#REF!</definedName>
    <definedName name="CLM" localSheetId="11">{"Execavation",#N/A,FALSE,"furniture (employer)"}</definedName>
    <definedName name="CLM">{"Execavation",#N/A,FALSE,"furniture (employer)"}</definedName>
    <definedName name="cltf">#REF!</definedName>
    <definedName name="CM" localSheetId="11">INDEX(#REF!,MATCH(#REF!,#REF!,0))</definedName>
    <definedName name="cmort3">#REF!</definedName>
    <definedName name="co">#REF!</definedName>
    <definedName name="Coarsesand">#REF!</definedName>
    <definedName name="coat">#REF!</definedName>
    <definedName name="Code">#REF!</definedName>
    <definedName name="CODES_AND_COSTS">#REF!</definedName>
    <definedName name="COE">#REF!</definedName>
    <definedName name="CoeftMatIDR">#REF!</definedName>
    <definedName name="col">#REF!</definedName>
    <definedName name="col___0">#REF!</definedName>
    <definedName name="col___11">#REF!</definedName>
    <definedName name="col___12">#REF!</definedName>
    <definedName name="col_I">#REF!</definedName>
    <definedName name="collection" localSheetId="11">#REF!</definedName>
    <definedName name="collection">#REF!</definedName>
    <definedName name="Collie">#REF!</definedName>
    <definedName name="COLLSTATUS" localSheetId="11">#REF!</definedName>
    <definedName name="COLLSTATUS">#REF!</definedName>
    <definedName name="collstatuspage1" localSheetId="11">#REF!</definedName>
    <definedName name="collstatuspage1">#REF!</definedName>
    <definedName name="collstatuspage2">#REF!</definedName>
    <definedName name="colors" localSheetId="11">#REF!</definedName>
    <definedName name="colortubets" localSheetId="11">#REF!</definedName>
    <definedName name="COM">#REF!</definedName>
    <definedName name="Comm" localSheetId="17">#REF!</definedName>
    <definedName name="Comm" localSheetId="10">#REF!</definedName>
    <definedName name="Comm">#REF!</definedName>
    <definedName name="Commission">#REF!</definedName>
    <definedName name="commn">#REF!</definedName>
    <definedName name="COMP" localSheetId="11">#REF!</definedName>
    <definedName name="COMP">#REF!</definedName>
    <definedName name="company" localSheetId="11">#REF!</definedName>
    <definedName name="company">#REF!</definedName>
    <definedName name="Company_Name">#REF!</definedName>
    <definedName name="con">#REF!</definedName>
    <definedName name="CONCABLES">#REF!</definedName>
    <definedName name="CONCABLES220">#REF!</definedName>
    <definedName name="cONCRETE" localSheetId="11">{"form-D1",#N/A,FALSE,"FORM-D1";"form-D1_amt",#N/A,FALSE,"FORM-D1"}</definedName>
    <definedName name="cONCRETE">{"form-D1",#N/A,FALSE,"FORM-D1";"form-D1_amt",#N/A,FALSE,"FORM-D1"}</definedName>
    <definedName name="COND">#REF!</definedName>
    <definedName name="cond.span">#REF!</definedName>
    <definedName name="conductor">#REF!</definedName>
    <definedName name="ConductorType">OFFSET(#REF!,0,0,COUNTA(#REF!),1)</definedName>
    <definedName name="CONDUIT">#REF!</definedName>
    <definedName name="config">#REF!</definedName>
    <definedName name="const" localSheetId="11">{"'PROFITABILITY'!$A$1:$F$45"}</definedName>
    <definedName name="const">{"'PROFITABILITY'!$A$1:$F$45"}</definedName>
    <definedName name="ConstEqt_Cost_002FC">#REF!</definedName>
    <definedName name="ConstEqt_Cost_002LC">#REF!</definedName>
    <definedName name="CONSUMABLE">#REF!</definedName>
    <definedName name="CONT">#REF!</definedName>
    <definedName name="Cont.Amt.">#REF!</definedName>
    <definedName name="CONT_BGT4_I_">#REF!</definedName>
    <definedName name="CONT_BGT4_II_">#REF!</definedName>
    <definedName name="CONT_M4">#REF!</definedName>
    <definedName name="CONT1">#REF!</definedName>
    <definedName name="CONTENTS" localSheetId="11">#REF!</definedName>
    <definedName name="CONTENTS">#REF!</definedName>
    <definedName name="CONTRACT_NO" localSheetId="11">#REF!</definedName>
    <definedName name="conversion_type">#REF!</definedName>
    <definedName name="COO">#REF!</definedName>
    <definedName name="cookie">#REF!</definedName>
    <definedName name="cookie1">#REF!</definedName>
    <definedName name="Copyright">"© 1995 Worley Limited"</definedName>
    <definedName name="cord">#REF!</definedName>
    <definedName name="COS">#REF!</definedName>
    <definedName name="Cost__Ex_Works">#REF!</definedName>
    <definedName name="Cost_for_10_Hp_Hr.">#REF!</definedName>
    <definedName name="Cost_of_water_including_filling_the_tanker">#REF!</definedName>
    <definedName name="COST_PSCH">#REF!</definedName>
    <definedName name="COST_PSCH1">#REF!</definedName>
    <definedName name="COU">#REF!</definedName>
    <definedName name="COU___0">#REF!</definedName>
    <definedName name="COU___13">#REF!</definedName>
    <definedName name="Cover_blocks">#REF!</definedName>
    <definedName name="Cover1" localSheetId="11">{"Total Indirect Manpower",#N/A,FALSE,"J";"Total Direct Manpower",#N/A,FALSE,"J";"Direct Structural Manpower",#N/A,FALSE,"J";"Direct Mechanical Manpower",#N/A,FALSE,"J";"Direct Piping Manpower",#N/A,FALSE,"J";"Direct Tanks Manpower",#N/A,FALSE,"J";"Direct ElecInstrSS Manpower",#N/A,FALSE,"J"}</definedName>
    <definedName name="Cover1">{"Total Indirect Manpower",#N/A,FALSE,"J";"Total Direct Manpower",#N/A,FALSE,"J";"Direct Structural Manpower",#N/A,FALSE,"J";"Direct Mechanical Manpower",#N/A,FALSE,"J";"Direct Piping Manpower",#N/A,FALSE,"J";"Direct Tanks Manpower",#N/A,FALSE,"J";"Direct ElecInstrSS Manpower",#N/A,FALSE,"J"}</definedName>
    <definedName name="COVVV" localSheetId="11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COVVV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cp">#REF!</definedName>
    <definedName name="CPLG">#REF!</definedName>
    <definedName name="CPM">#REF!</definedName>
    <definedName name="CPRP">#REF!</definedName>
    <definedName name="cprp_lucknow">#REF!</definedName>
    <definedName name="cprp_mandola">#REF!</definedName>
    <definedName name="CP새단가">#REF!</definedName>
    <definedName name="cr_monthly_interim_application_no__01_revised__payment_certificate">#REF!</definedName>
    <definedName name="CRMB60">#REF!</definedName>
    <definedName name="CRP_Barelliey">#REF!</definedName>
    <definedName name="CRP_Unnao">#REF!</definedName>
    <definedName name="CRRSEP">#REF!</definedName>
    <definedName name="crush_s">#REF!</definedName>
    <definedName name="Cs___0">#REF!</definedName>
    <definedName name="Cs___13">#REF!</definedName>
    <definedName name="csd">#REF!</definedName>
    <definedName name="cst">#REF!</definedName>
    <definedName name="CST_BO">#REF!</definedName>
    <definedName name="CST_IDTO">#REF!</definedName>
    <definedName name="CST_OWN">#REF!</definedName>
    <definedName name="CST_TR">#REF!</definedName>
    <definedName name="cstvat">#REF!</definedName>
    <definedName name="ctf">#REF!</definedName>
    <definedName name="Cth">#REF!</definedName>
    <definedName name="CTR">#REF!</definedName>
    <definedName name="cummeas_may1006">#REF!</definedName>
    <definedName name="cummeas_up_to_mar">#REF!</definedName>
    <definedName name="cur">#REF!</definedName>
    <definedName name="Curr">#REF!</definedName>
    <definedName name="Currency" localSheetId="11">#REF!</definedName>
    <definedName name="currency_lookup" localSheetId="11">#REF!</definedName>
    <definedName name="currency_name">#REF!</definedName>
    <definedName name="CurrencyPhrase">#REF!</definedName>
    <definedName name="current1">#REF!</definedName>
    <definedName name="current2">#REF!</definedName>
    <definedName name="current3">#REF!</definedName>
    <definedName name="current4">#REF!</definedName>
    <definedName name="current5">#REF!</definedName>
    <definedName name="cust">#REF!</definedName>
    <definedName name="CV">#NAME?</definedName>
    <definedName name="cvd">#REF!</definedName>
    <definedName name="CVD_HW">#REF!</definedName>
    <definedName name="CVD_SW">#REF!</definedName>
    <definedName name="cvdcess">#REF!</definedName>
    <definedName name="cw">20</definedName>
    <definedName name="d" localSheetId="17">#REF!</definedName>
    <definedName name="d" localSheetId="10">#REF!</definedName>
    <definedName name="d">#REF!</definedName>
    <definedName name="d._Staging_to_keep_deflactometer___hire_charges_of_deflectometer">#REF!</definedName>
    <definedName name="D_">#REF!</definedName>
    <definedName name="d___0">#REF!</definedName>
    <definedName name="d___13">#REF!</definedName>
    <definedName name="D_D" localSheetId="11">INDEX(#REF!,MATCH(#REF!,#REF!,0))</definedName>
    <definedName name="d_jp" localSheetId="11">{"'Sheet1'!$A$4386:$N$4591"}</definedName>
    <definedName name="d_jp">{"'Sheet1'!$A$4386:$N$4591"}</definedName>
    <definedName name="D65536A1">#REF!</definedName>
    <definedName name="D8Data">#REF!</definedName>
    <definedName name="Da" localSheetId="11">#REF!</definedName>
    <definedName name="Dampers" localSheetId="11">{"'PROFITABILITY'!$A$1:$F$45"}</definedName>
    <definedName name="Dampers">{"'PROFITABILITY'!$A$1:$F$45"}</definedName>
    <definedName name="DANGA">#REF!,#REF!</definedName>
    <definedName name="DaRWk1">#REF!</definedName>
    <definedName name="DaRWk10">#REF!</definedName>
    <definedName name="DaRWk11">#REF!</definedName>
    <definedName name="DaRWk12">#REF!</definedName>
    <definedName name="DaRWk2">#REF!</definedName>
    <definedName name="DaRWk3">#REF!</definedName>
    <definedName name="DaRWk4">#REF!</definedName>
    <definedName name="DaRWk5">#REF!</definedName>
    <definedName name="DaRWk6">#REF!</definedName>
    <definedName name="DaRWk8">#REF!</definedName>
    <definedName name="DaRwk9">#REF!</definedName>
    <definedName name="DAS">#REF!</definedName>
    <definedName name="dasdfds">#REF!</definedName>
    <definedName name="DATA" localSheetId="17">#REF!</definedName>
    <definedName name="DATA" localSheetId="10">#REF!</definedName>
    <definedName name="DATA">#REF!</definedName>
    <definedName name="DATA_13">#REF!</definedName>
    <definedName name="DATA_14">#REF!</definedName>
    <definedName name="DATA_15">#REF!</definedName>
    <definedName name="DATA_16">#REF!</definedName>
    <definedName name="DATA_17">#REF!</definedName>
    <definedName name="DATA_18">#REF!</definedName>
    <definedName name="DATA_19">#REF!</definedName>
    <definedName name="DATA_20">#REF!</definedName>
    <definedName name="DATA_21">#REF!</definedName>
    <definedName name="DATA_22">#REF!</definedName>
    <definedName name="DATA_23">#REF!</definedName>
    <definedName name="DATA_24">#REF!</definedName>
    <definedName name="DATA_25">#REF!</definedName>
    <definedName name="data1">#REF!</definedName>
    <definedName name="DATA15">#REF!</definedName>
    <definedName name="DATA16">#REF!</definedName>
    <definedName name="DATA17">#REF!</definedName>
    <definedName name="DATA18" localSheetId="11">#REF!</definedName>
    <definedName name="DATA18">#REF!</definedName>
    <definedName name="DATA19" localSheetId="11">#REF!</definedName>
    <definedName name="DATA19">#REF!</definedName>
    <definedName name="data2">#REF!</definedName>
    <definedName name="data3">#REF!</definedName>
    <definedName name="datb">#REF!</definedName>
    <definedName name="datc">#REF!</definedName>
    <definedName name="Date">#REF!</definedName>
    <definedName name="Date_of_Data">#REF!</definedName>
    <definedName name="Date2">#REF!</definedName>
    <definedName name="DATTA">#REF!</definedName>
    <definedName name="DaWk7">#REF!</definedName>
    <definedName name="DAY_ENGR">#REF!</definedName>
    <definedName name="DAY_TCHN">#REF!</definedName>
    <definedName name="DAYS">#REF!</definedName>
    <definedName name="DB" localSheetId="11">INDEX(#REF!,MATCH(#REF!,#REF!,0))</definedName>
    <definedName name="db___0">#REF!</definedName>
    <definedName name="db___13">#REF!</definedName>
    <definedName name="dbrwk1">#REF!</definedName>
    <definedName name="dbrwk10">#REF!</definedName>
    <definedName name="dbrwk11">#REF!</definedName>
    <definedName name="dbrwk12">#REF!</definedName>
    <definedName name="dbrwk2">#REF!</definedName>
    <definedName name="dbrwk3">#REF!</definedName>
    <definedName name="dbrwk4">#REF!</definedName>
    <definedName name="dbrwk5">#REF!</definedName>
    <definedName name="dbrwk6">#REF!</definedName>
    <definedName name="dbrwk7">#REF!</definedName>
    <definedName name="dbrwk8">#REF!</definedName>
    <definedName name="dbrwk9">#REF!</definedName>
    <definedName name="dc" localSheetId="11">#REF!</definedName>
    <definedName name="DCARRAY">#REF!</definedName>
    <definedName name="DCARRAY_1">#REF!</definedName>
    <definedName name="dceff">#REF!</definedName>
    <definedName name="DCF">#REF!</definedName>
    <definedName name="dcrw">#REF!</definedName>
    <definedName name="dcrwk1">#REF!</definedName>
    <definedName name="dcrwk10">#REF!</definedName>
    <definedName name="dcrwk11">#REF!</definedName>
    <definedName name="dcrwk12">#REF!</definedName>
    <definedName name="dcrwk2">#REF!</definedName>
    <definedName name="dcrwk3">#REF!</definedName>
    <definedName name="dcrwk4">#REF!</definedName>
    <definedName name="dcrwk5">#REF!</definedName>
    <definedName name="dcrwk6">#REF!</definedName>
    <definedName name="dcrwk7">#REF!</definedName>
    <definedName name="dcrwk8">#REF!</definedName>
    <definedName name="dcrwk9">#REF!</definedName>
    <definedName name="dcvolt">#REF!</definedName>
    <definedName name="dd" localSheetId="11">{"'PROFITABILITY'!$A$1:$F$45"}</definedName>
    <definedName name="dd">{"'PROFITABILITY'!$A$1:$F$45"}</definedName>
    <definedName name="DD_1">NA()</definedName>
    <definedName name="ddash">#REF!</definedName>
    <definedName name="DDD">#REF!</definedName>
    <definedName name="dddd">#REF!</definedName>
    <definedName name="DDDD_1">NA()</definedName>
    <definedName name="ddddd">#REF!</definedName>
    <definedName name="ddf">#REF!</definedName>
    <definedName name="DE" localSheetId="11">INDEX(#REF!,MATCH(#REF!,#REF!,0))</definedName>
    <definedName name="de_cost">#REF!</definedName>
    <definedName name="DEBTORS" localSheetId="11">#REF!</definedName>
    <definedName name="DEBTORS">#REF!</definedName>
    <definedName name="DEC.GH">#REF!</definedName>
    <definedName name="DEED" localSheetId="11">#REF!</definedName>
    <definedName name="DEED">#REF!</definedName>
    <definedName name="DEHRI">#REF!</definedName>
    <definedName name="DelDC">#REF!</definedName>
    <definedName name="DelDm">#REF!</definedName>
    <definedName name="Delivery">#REF!</definedName>
    <definedName name="delk">#REF!</definedName>
    <definedName name="delm">#REF!</definedName>
    <definedName name="delm2">#REF!</definedName>
    <definedName name="DELTA" localSheetId="11">{"'PROFITABILITY'!$A$1:$F$45"}</definedName>
    <definedName name="DELTA">{"'PROFITABILITY'!$A$1:$F$45"}</definedName>
    <definedName name="DELTA1" localSheetId="11">{"'PROFITABILITY'!$A$1:$F$45"}</definedName>
    <definedName name="DELTA1">{"'PROFITABILITY'!$A$1:$F$45"}</definedName>
    <definedName name="DELTA20">#REF!</definedName>
    <definedName name="DELTA20___0">#REF!</definedName>
    <definedName name="DELTA20___13">#REF!</definedName>
    <definedName name="DelType">#REF!</definedName>
    <definedName name="DEM" localSheetId="11">#REF!</definedName>
    <definedName name="DEM">#REF!</definedName>
    <definedName name="den">#REF!</definedName>
    <definedName name="DEPTH">#REF!</definedName>
    <definedName name="deptLookup">#REF!</definedName>
    <definedName name="Description">#REF!</definedName>
    <definedName name="design">#REF!</definedName>
    <definedName name="designed">#REF!</definedName>
    <definedName name="DesignYears">#REF!</definedName>
    <definedName name="DESILTING" localSheetId="11">{#N/A,#N/A,FALSE,"abs";#N/A,#N/A,FALSE,"Annex-I";#N/A,#N/A,FALSE,"Annex-II";#N/A,#N/A,FALSE,"Annex-III";#N/A,#N/A,FALSE,"Annex-IV";#N/A,#N/A,FALSE,"Annex-V";#N/A,#N/A,FALSE,"Annex-VI"}</definedName>
    <definedName name="DESILTING">{#N/A,#N/A,FALSE,"abs";#N/A,#N/A,FALSE,"Annex-I";#N/A,#N/A,FALSE,"Annex-II";#N/A,#N/A,FALSE,"Annex-III";#N/A,#N/A,FALSE,"Annex-IV";#N/A,#N/A,FALSE,"Annex-V";#N/A,#N/A,FALSE,"Annex-VI"}</definedName>
    <definedName name="Dest_Price">#REF!</definedName>
    <definedName name="det_act_plan">#REF!</definedName>
    <definedName name="Detailed">#REF!</definedName>
    <definedName name="Details">#REF!</definedName>
    <definedName name="df" localSheetId="11">#REF!</definedName>
    <definedName name="dfadf">(#REF!,#REF!)</definedName>
    <definedName name="dfadvdsv">#REF!</definedName>
    <definedName name="dfaf" localSheetId="11">{"'장비'!$A$3:$M$12"}</definedName>
    <definedName name="dfaf">{"'장비'!$A$3:$M$12"}</definedName>
    <definedName name="DFD" localSheetId="11">{"'PROFITABILITY'!$A$1:$F$45"}</definedName>
    <definedName name="DFD">{"'PROFITABILITY'!$A$1:$F$45"}</definedName>
    <definedName name="dfdfdfd" localSheetId="11">{"'PROFITABILITY'!$A$1:$F$45"}</definedName>
    <definedName name="dfdfdfd">{"'PROFITABILITY'!$A$1:$F$45"}</definedName>
    <definedName name="dfdfs" localSheetId="11">{"'Sheet1'!$A$4386:$N$4591"}</definedName>
    <definedName name="dfdfs">{"'Sheet1'!$A$4386:$N$4591"}</definedName>
    <definedName name="DFF">#REF!</definedName>
    <definedName name="DFHGFKLJHG">#REF!</definedName>
    <definedName name="dfsga">#REF!</definedName>
    <definedName name="DG" localSheetId="11">#REF!</definedName>
    <definedName name="DG_Total" localSheetId="11">#REF!</definedName>
    <definedName name="DG_Total">#REF!</definedName>
    <definedName name="dgn">#REF!</definedName>
    <definedName name="dgp" localSheetId="11">#REF!</definedName>
    <definedName name="dgp">#REF!</definedName>
    <definedName name="DH" localSheetId="11">INDEX(#REF!,MATCH(#REF!,#REF!,0))</definedName>
    <definedName name="dhgh">#REF!</definedName>
    <definedName name="DHTML" localSheetId="11">{"'Sheet1'!$A$4386:$N$4591"}</definedName>
    <definedName name="DHTML">{"'Sheet1'!$A$4386:$N$4591"}</definedName>
    <definedName name="DI" localSheetId="11">INDEX(#REF!,MATCH(#REF!,#REF!,0))</definedName>
    <definedName name="diacab">#REF!</definedName>
    <definedName name="diameter">#REF!</definedName>
    <definedName name="diaphragm">#REF!</definedName>
    <definedName name="diatubal">#REF!</definedName>
    <definedName name="diff" localSheetId="11">#REF!</definedName>
    <definedName name="diff">#REF!</definedName>
    <definedName name="diff1" localSheetId="11">#REF!</definedName>
    <definedName name="diff1">#REF!</definedName>
    <definedName name="Dis" localSheetId="11">{"'PROFITABILITY'!$A$1:$F$45"}</definedName>
    <definedName name="Dis">{"'PROFITABILITY'!$A$1:$F$45"}</definedName>
    <definedName name="disc" localSheetId="11">#REF!</definedName>
    <definedName name="disc">#REF!</definedName>
    <definedName name="Discount">#REF!</definedName>
    <definedName name="Discount1">#REF!</definedName>
    <definedName name="disdir">#REF!</definedName>
    <definedName name="Distrib">#REF!</definedName>
    <definedName name="DIV">1000000</definedName>
    <definedName name="DJ" localSheetId="11">INDEX(#REF!,MATCH(#REF!,#REF!,0))</definedName>
    <definedName name="DJH">#REF!</definedName>
    <definedName name="DK" localSheetId="11">INDEX(#REF!,MATCH(#REF!,#REF!,0))</definedName>
    <definedName name="dkd" localSheetId="11">#REF!</definedName>
    <definedName name="DKG" localSheetId="11">{"'PROFITABILITY'!$A$1:$F$45"}</definedName>
    <definedName name="DKG">{"'PROFITABILITY'!$A$1:$F$45"}</definedName>
    <definedName name="DL" localSheetId="11">INDEX(#REF!,MATCH(#REF!,#REF!,0))</definedName>
    <definedName name="dl___0">#REF!</definedName>
    <definedName name="dl___13">#REF!</definedName>
    <definedName name="DL_Ave">#REF!</definedName>
    <definedName name="DL_Mobi_Mth">#REF!</definedName>
    <definedName name="DL_Mth">#REF!</definedName>
    <definedName name="DL_Total_002MHs">#REF!</definedName>
    <definedName name="DL_Total_Cost_002FC">#REF!</definedName>
    <definedName name="DL_Total_Cost_002LC">#REF!</definedName>
    <definedName name="DL_Total_Peak">#REF!</definedName>
    <definedName name="DLF">#REF!</definedName>
    <definedName name="DM" localSheetId="11">#REF!</definedName>
    <definedName name="DMUSD">#REF!</definedName>
    <definedName name="Do">#REF!</definedName>
    <definedName name="DOC">#REF!</definedName>
    <definedName name="docu">#REF!</definedName>
    <definedName name="dol">#REF!</definedName>
    <definedName name="dol7.5">#REF!</definedName>
    <definedName name="DOLLARS1">#REF!</definedName>
    <definedName name="DOLLARS2">#REF!</definedName>
    <definedName name="domestic_global">#REF!</definedName>
    <definedName name="Double">#REF!</definedName>
    <definedName name="Doz">#REF!</definedName>
    <definedName name="DPN" localSheetId="11">{#N/A,#N/A,FALSE,"WRSUMMARY";#N/A,#N/A,FALSE,"ANNEX-1";#N/A,#N/A,FALSE,"ANNEX-2";#N/A,#N/A,FALSE,"ANNEX-3";#N/A,#N/A,FALSE,"WORKING"}</definedName>
    <definedName name="DPN">{#N/A,#N/A,FALSE,"WRSUMMARY";#N/A,#N/A,FALSE,"ANNEX-1";#N/A,#N/A,FALSE,"ANNEX-2";#N/A,#N/A,FALSE,"ANNEX-3";#N/A,#N/A,FALSE,"WORKING"}</definedName>
    <definedName name="DPR" localSheetId="11">#REF!&amp;#REF!&amp;#REF!&amp;#REF!&amp;#REF!&amp;#REF!&amp;#REF!&amp;#REF!&amp;#REF!&amp;#REF!</definedName>
    <definedName name="DR.33">#REF!</definedName>
    <definedName name="DR.46">#REF!</definedName>
    <definedName name="DR.56">#REF!</definedName>
    <definedName name="drain_trap">#REF!</definedName>
    <definedName name="DRAWING">#REF!</definedName>
    <definedName name="DRBA3O" localSheetId="11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DRBA3O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DS">#REF!</definedName>
    <definedName name="Ds___0">#REF!</definedName>
    <definedName name="Ds___13">#REF!</definedName>
    <definedName name="dsad" localSheetId="11">{"form-D1",#N/A,FALSE,"FORM-D1";"form-D1_amt",#N/A,FALSE,"FORM-D1"}</definedName>
    <definedName name="dsad">{"form-D1",#N/A,FALSE,"FORM-D1";"form-D1_amt",#N/A,FALSE,"FORM-D1"}</definedName>
    <definedName name="dsad_1">NA()</definedName>
    <definedName name="dsada" localSheetId="11">#REF!</definedName>
    <definedName name="dsat">#REF!</definedName>
    <definedName name="dsds">#REF!</definedName>
    <definedName name="dsdsdls">#REF!</definedName>
    <definedName name="dsgtgx" localSheetId="11">#REF!</definedName>
    <definedName name="dsgtgx">#REF!</definedName>
    <definedName name="DSSWEE" localSheetId="11">{"form-D1",#N/A,FALSE,"FORM-D1";"form-D1_amt",#N/A,FALSE,"FORM-D1"}</definedName>
    <definedName name="DSSWEE">{"form-D1",#N/A,FALSE,"FORM-D1";"form-D1_amt",#N/A,FALSE,"FORM-D1"}</definedName>
    <definedName name="dtnps">#REF!</definedName>
    <definedName name="dual_plate_check">#REF!</definedName>
    <definedName name="dukhan">#REF!</definedName>
    <definedName name="dumppr">#REF!</definedName>
    <definedName name="duplex_strainer">#REF!</definedName>
    <definedName name="Dust">#REF!</definedName>
    <definedName name="Dv">#REF!</definedName>
    <definedName name="dvv">#REF!</definedName>
    <definedName name="dx_shape">#REF!</definedName>
    <definedName name="E" localSheetId="17">#REF!</definedName>
    <definedName name="E" localSheetId="10">#REF!</definedName>
    <definedName name="e" localSheetId="11">#REF!</definedName>
    <definedName name="E">#REF!</definedName>
    <definedName name="E_45E">#REF!</definedName>
    <definedName name="E_90LE">#REF!</definedName>
    <definedName name="E_90SE">#REF!</definedName>
    <definedName name="E_BV">#REF!</definedName>
    <definedName name="E_GV">#REF!</definedName>
    <definedName name="e_margin">#REF!</definedName>
    <definedName name="E_SC">#REF!</definedName>
    <definedName name="E_T">#REF!</definedName>
    <definedName name="EA" localSheetId="11">INDEX(#REF!,MATCH(#REF!,#REF!,0))</definedName>
    <definedName name="Eair">#REF!</definedName>
    <definedName name="EARTH">#REF!</definedName>
    <definedName name="EARTH1">#REF!</definedName>
    <definedName name="EB" localSheetId="11">INDEX(#REF!,MATCH(#REF!,#REF!,0))</definedName>
    <definedName name="EB_Total" localSheetId="11">#REF!</definedName>
    <definedName name="EB_Total">#REF!</definedName>
    <definedName name="EC" localSheetId="11">INDEX(#REF!,MATCH(#REF!,#REF!,0))</definedName>
    <definedName name="ec_charges" localSheetId="11">#REF!</definedName>
    <definedName name="ec_charges">#REF!</definedName>
    <definedName name="ecfact" localSheetId="11">#REF!</definedName>
    <definedName name="ecfact">#REF!</definedName>
    <definedName name="Econd">#REF!</definedName>
    <definedName name="ecs">#REF!</definedName>
    <definedName name="ED" localSheetId="11">#REF!</definedName>
    <definedName name="ED_list">#REF!</definedName>
    <definedName name="ED_list1">#REF!</definedName>
    <definedName name="ED_RTU">#REF!</definedName>
    <definedName name="ED_TRDR">#REF!</definedName>
    <definedName name="ededed" localSheetId="17">#REF!</definedName>
    <definedName name="ededed">#REF!</definedName>
    <definedName name="ee" localSheetId="11">#REF!</definedName>
    <definedName name="eeds">#REF!</definedName>
    <definedName name="eee" localSheetId="11">{"'PROFITABILITY'!$A$1:$F$45"}</definedName>
    <definedName name="eee">{"'PROFITABILITY'!$A$1:$F$45"}</definedName>
    <definedName name="EEEE" localSheetId="11">{"form-D1",#N/A,FALSE,"FORM-D1";"form-D1_amt",#N/A,FALSE,"FORM-D1"}</definedName>
    <definedName name="EEEE">{"form-D1",#N/A,FALSE,"FORM-D1";"form-D1_amt",#N/A,FALSE,"FORM-D1"}</definedName>
    <definedName name="EEEE_1">NA()</definedName>
    <definedName name="eehr">#REF!</definedName>
    <definedName name="eehrw">#REF!</definedName>
    <definedName name="Eela">#REF!</definedName>
    <definedName name="eela2">#REF!</definedName>
    <definedName name="EEpi">#REF!</definedName>
    <definedName name="EEst">#REF!</definedName>
    <definedName name="EF" localSheetId="11">INDEX(#REF!,MATCH(#REF!,#REF!,0))</definedName>
    <definedName name="EFFECT">#REF!</definedName>
    <definedName name="EFFICIENCY">#REF!</definedName>
    <definedName name="EG" localSheetId="11">INDEX(#REF!,MATCH(#REF!,#REF!,0))</definedName>
    <definedName name="EH" localSheetId="11">INDEX(#REF!,MATCH(#REF!,#REF!,0))</definedName>
    <definedName name="EH_001_1">#REF!</definedName>
    <definedName name="EH_001_10">#REF!</definedName>
    <definedName name="EH_001_11">#REF!</definedName>
    <definedName name="EH_001_12">#REF!</definedName>
    <definedName name="EH_001_13">#REF!</definedName>
    <definedName name="EH_001_14">#REF!</definedName>
    <definedName name="EH_001_15">#REF!</definedName>
    <definedName name="EH_001_16">#REF!</definedName>
    <definedName name="EH_001_17">#REF!</definedName>
    <definedName name="EH_001_18">#REF!</definedName>
    <definedName name="EH_001_2">#REF!</definedName>
    <definedName name="EH_001_3">#REF!</definedName>
    <definedName name="EH_001_4">#REF!</definedName>
    <definedName name="EH_001_5">#REF!</definedName>
    <definedName name="EH_001_6">#REF!</definedName>
    <definedName name="EH_001_7">#REF!</definedName>
    <definedName name="EH_001_8">#REF!</definedName>
    <definedName name="EH_001_9">#REF!</definedName>
    <definedName name="EH_002_1">#REF!</definedName>
    <definedName name="EH_002_10">#REF!</definedName>
    <definedName name="EH_002_11">#REF!</definedName>
    <definedName name="EH_002_12">#REF!</definedName>
    <definedName name="EH_002_13">#REF!</definedName>
    <definedName name="EH_002_14">#REF!</definedName>
    <definedName name="EH_002_15">#REF!</definedName>
    <definedName name="EH_002_16">#REF!</definedName>
    <definedName name="EH_002_17">#REF!</definedName>
    <definedName name="EH_002_18">#REF!</definedName>
    <definedName name="EH_002_2">#REF!</definedName>
    <definedName name="EH_002_3">#REF!</definedName>
    <definedName name="EH_002_4">#REF!</definedName>
    <definedName name="EH_002_5">#REF!</definedName>
    <definedName name="EH_002_6">#REF!</definedName>
    <definedName name="EH_002_7">#REF!</definedName>
    <definedName name="EH_002_8">#REF!</definedName>
    <definedName name="EH_002_9">#REF!</definedName>
    <definedName name="EI" localSheetId="11">INDEX(#REF!,MATCH(#REF!,#REF!,0))</definedName>
    <definedName name="EJ" localSheetId="11">INDEX(#REF!,MATCH(#REF!,#REF!,0))</definedName>
    <definedName name="EK" localSheetId="11">INDEX(#REF!,MATCH(#REF!,#REF!,0))</definedName>
    <definedName name="EL" localSheetId="11">INDEX(#REF!,MATCH(#REF!,#REF!,0))</definedName>
    <definedName name="elec">#REF!</definedName>
    <definedName name="EM" localSheetId="11">INDEX(#REF!,MATCH(#REF!,#REF!,0))</definedName>
    <definedName name="Em___0">#REF!</definedName>
    <definedName name="Em___13">#REF!</definedName>
    <definedName name="EM_001_1">#REF!</definedName>
    <definedName name="EM_001_10">#REF!</definedName>
    <definedName name="EM_001_11">#REF!</definedName>
    <definedName name="EM_001_12">#REF!</definedName>
    <definedName name="EM_001_13">#REF!</definedName>
    <definedName name="EM_001_14">#REF!</definedName>
    <definedName name="EM_001_15">#REF!</definedName>
    <definedName name="EM_001_16">#REF!</definedName>
    <definedName name="EM_001_17">#REF!</definedName>
    <definedName name="EM_001_18">#REF!</definedName>
    <definedName name="EM_001_2">#REF!</definedName>
    <definedName name="EM_001_3">#REF!</definedName>
    <definedName name="EM_001_4">#REF!</definedName>
    <definedName name="EM_001_5">#REF!</definedName>
    <definedName name="EM_001_6">#REF!</definedName>
    <definedName name="EM_001_7">#REF!</definedName>
    <definedName name="EM_001_8">#REF!</definedName>
    <definedName name="EM_001_9">#REF!</definedName>
    <definedName name="EM_002_1">#REF!</definedName>
    <definedName name="EM_002_10">#REF!</definedName>
    <definedName name="EM_002_11">#REF!</definedName>
    <definedName name="EM_002_12">#REF!</definedName>
    <definedName name="EM_002_13">#REF!</definedName>
    <definedName name="EM_002_14">#REF!</definedName>
    <definedName name="EM_002_15">#REF!</definedName>
    <definedName name="EM_002_16">#REF!</definedName>
    <definedName name="EM_002_17">#REF!</definedName>
    <definedName name="EM_002_18">#REF!</definedName>
    <definedName name="EM_002_2">#REF!</definedName>
    <definedName name="EM_002_3">#REF!</definedName>
    <definedName name="EM_002_4">#REF!</definedName>
    <definedName name="EM_002_5">#REF!</definedName>
    <definedName name="EM_002_6">#REF!</definedName>
    <definedName name="EM_002_7">#REF!</definedName>
    <definedName name="EM_002_8">#REF!</definedName>
    <definedName name="EM_002_9">#REF!</definedName>
    <definedName name="EM_003_1">#REF!</definedName>
    <definedName name="EM_003_10">#REF!</definedName>
    <definedName name="EM_003_11">#REF!</definedName>
    <definedName name="EM_003_12">#REF!</definedName>
    <definedName name="EM_003_13">#REF!</definedName>
    <definedName name="EM_003_14">#REF!</definedName>
    <definedName name="EM_003_15">#REF!</definedName>
    <definedName name="EM_003_16">#REF!</definedName>
    <definedName name="EM_003_17">#REF!</definedName>
    <definedName name="EM_003_18">#REF!</definedName>
    <definedName name="EM_003_2">#REF!</definedName>
    <definedName name="EM_003_3">#REF!</definedName>
    <definedName name="EM_003_4">#REF!</definedName>
    <definedName name="EM_003_5">#REF!</definedName>
    <definedName name="EM_003_6">#REF!</definedName>
    <definedName name="EM_003_7">#REF!</definedName>
    <definedName name="EM_003_8">#REF!</definedName>
    <definedName name="EM_003_9">#REF!</definedName>
    <definedName name="EM_004_1">#REF!</definedName>
    <definedName name="EM_004_10">#REF!</definedName>
    <definedName name="EM_004_11">#REF!</definedName>
    <definedName name="EM_004_12">#REF!</definedName>
    <definedName name="EM_004_13">#REF!</definedName>
    <definedName name="EM_004_14">#REF!</definedName>
    <definedName name="EM_004_15">#REF!</definedName>
    <definedName name="EM_004_16">#REF!</definedName>
    <definedName name="EM_004_17">#REF!</definedName>
    <definedName name="EM_004_18">#REF!</definedName>
    <definedName name="EM_004_2">#REF!</definedName>
    <definedName name="EM_004_3">#REF!</definedName>
    <definedName name="EM_004_4">#REF!</definedName>
    <definedName name="EM_004_5">#REF!</definedName>
    <definedName name="EM_004_6">#REF!</definedName>
    <definedName name="EM_004_7">#REF!</definedName>
    <definedName name="EM_004_8">#REF!</definedName>
    <definedName name="EM_004_9">#REF!</definedName>
    <definedName name="EM_005_1">#REF!</definedName>
    <definedName name="EM_005_10">#REF!</definedName>
    <definedName name="EM_005_11">#REF!</definedName>
    <definedName name="EM_005_12">#REF!</definedName>
    <definedName name="EM_005_13">#REF!</definedName>
    <definedName name="EM_005_14">#REF!</definedName>
    <definedName name="EM_005_15">#REF!</definedName>
    <definedName name="EM_005_16">#REF!</definedName>
    <definedName name="EM_005_17">#REF!</definedName>
    <definedName name="EM_005_18">#REF!</definedName>
    <definedName name="EM_005_2">#REF!</definedName>
    <definedName name="EM_005_3">#REF!</definedName>
    <definedName name="EM_005_4">#REF!</definedName>
    <definedName name="EM_005_5">#REF!</definedName>
    <definedName name="EM_005_6">#REF!</definedName>
    <definedName name="EM_005_7">#REF!</definedName>
    <definedName name="EM_005_8">#REF!</definedName>
    <definedName name="EM_005_9">#REF!</definedName>
    <definedName name="EM_006_1">#REF!</definedName>
    <definedName name="EM_006_10">#REF!</definedName>
    <definedName name="EM_006_11">#REF!</definedName>
    <definedName name="EM_006_12">#REF!</definedName>
    <definedName name="EM_006_13">#REF!</definedName>
    <definedName name="EM_006_14">#REF!</definedName>
    <definedName name="EM_006_15">#REF!</definedName>
    <definedName name="EM_006_16">#REF!</definedName>
    <definedName name="EM_006_17">#REF!</definedName>
    <definedName name="EM_006_18">#REF!</definedName>
    <definedName name="EM_006_2">#REF!</definedName>
    <definedName name="EM_006_3">#REF!</definedName>
    <definedName name="EM_006_4">#REF!</definedName>
    <definedName name="EM_006_5">#REF!</definedName>
    <definedName name="EM_006_6">#REF!</definedName>
    <definedName name="EM_006_7">#REF!</definedName>
    <definedName name="EM_006_8">#REF!</definedName>
    <definedName name="EM_006_9">#REF!</definedName>
    <definedName name="EM_007_1">#REF!</definedName>
    <definedName name="EM_007_10">#REF!</definedName>
    <definedName name="EM_007_11">#REF!</definedName>
    <definedName name="EM_007_12">#REF!</definedName>
    <definedName name="EM_007_13">#REF!</definedName>
    <definedName name="EM_007_14">#REF!</definedName>
    <definedName name="EM_007_15">#REF!</definedName>
    <definedName name="EM_007_16">#REF!</definedName>
    <definedName name="EM_007_17">#REF!</definedName>
    <definedName name="EM_007_18">#REF!</definedName>
    <definedName name="EM_007_2">#REF!</definedName>
    <definedName name="EM_007_3">#REF!</definedName>
    <definedName name="EM_007_4">#REF!</definedName>
    <definedName name="EM_007_5">#REF!</definedName>
    <definedName name="EM_007_6">#REF!</definedName>
    <definedName name="EM_007_7">#REF!</definedName>
    <definedName name="EM_007_8">#REF!</definedName>
    <definedName name="EM_007_9">#REF!</definedName>
    <definedName name="EM_008_1">#REF!</definedName>
    <definedName name="EM_008_10">#REF!</definedName>
    <definedName name="EM_008_11">#REF!</definedName>
    <definedName name="EM_008_12">#REF!</definedName>
    <definedName name="EM_008_13">#REF!</definedName>
    <definedName name="EM_008_14">#REF!</definedName>
    <definedName name="EM_008_15">#REF!</definedName>
    <definedName name="EM_008_16">#REF!</definedName>
    <definedName name="EM_008_17">#REF!</definedName>
    <definedName name="EM_008_18">#REF!</definedName>
    <definedName name="EM_008_2">#REF!</definedName>
    <definedName name="EM_008_3">#REF!</definedName>
    <definedName name="EM_008_4">#REF!</definedName>
    <definedName name="EM_008_5">#REF!</definedName>
    <definedName name="EM_008_6">#REF!</definedName>
    <definedName name="EM_008_7">#REF!</definedName>
    <definedName name="EM_008_8">#REF!</definedName>
    <definedName name="EM_008_9">#REF!</definedName>
    <definedName name="EM_009_1">#REF!</definedName>
    <definedName name="EM_009_10">#REF!</definedName>
    <definedName name="EM_009_11">#REF!</definedName>
    <definedName name="EM_009_12">#REF!</definedName>
    <definedName name="EM_009_13">#REF!</definedName>
    <definedName name="EM_009_14">#REF!</definedName>
    <definedName name="EM_009_15">#REF!</definedName>
    <definedName name="EM_009_16">#REF!</definedName>
    <definedName name="EM_009_17">#REF!</definedName>
    <definedName name="EM_009_18">#REF!</definedName>
    <definedName name="EM_009_2">#REF!</definedName>
    <definedName name="EM_009_3">#REF!</definedName>
    <definedName name="EM_009_4">#REF!</definedName>
    <definedName name="EM_009_5">#REF!</definedName>
    <definedName name="EM_009_6">#REF!</definedName>
    <definedName name="EM_009_7">#REF!</definedName>
    <definedName name="EM_009_8">#REF!</definedName>
    <definedName name="EM_009_9">#REF!</definedName>
    <definedName name="EM_010_1">#REF!</definedName>
    <definedName name="EM_010_10">#REF!</definedName>
    <definedName name="EM_010_11">#REF!</definedName>
    <definedName name="EM_010_12">#REF!</definedName>
    <definedName name="EM_010_13">#REF!</definedName>
    <definedName name="EM_010_14">#REF!</definedName>
    <definedName name="EM_010_15">#REF!</definedName>
    <definedName name="EM_010_16">#REF!</definedName>
    <definedName name="EM_010_17">#REF!</definedName>
    <definedName name="EM_010_18">#REF!</definedName>
    <definedName name="EM_010_2">#REF!</definedName>
    <definedName name="EM_010_3">#REF!</definedName>
    <definedName name="EM_010_4">#REF!</definedName>
    <definedName name="EM_010_5">#REF!</definedName>
    <definedName name="EM_010_6">#REF!</definedName>
    <definedName name="EM_010_7">#REF!</definedName>
    <definedName name="EM_010_8">#REF!</definedName>
    <definedName name="EM_010_9">#REF!</definedName>
    <definedName name="EM_011_1">#REF!</definedName>
    <definedName name="EM_011_10">#REF!</definedName>
    <definedName name="EM_011_11">#REF!</definedName>
    <definedName name="EM_011_12">#REF!</definedName>
    <definedName name="EM_011_13">#REF!</definedName>
    <definedName name="EM_011_14">#REF!</definedName>
    <definedName name="EM_011_15">#REF!</definedName>
    <definedName name="EM_011_16">#REF!</definedName>
    <definedName name="EM_011_17">#REF!</definedName>
    <definedName name="EM_011_18">#REF!</definedName>
    <definedName name="EM_011_2">#REF!</definedName>
    <definedName name="EM_011_3">#REF!</definedName>
    <definedName name="EM_011_4">#REF!</definedName>
    <definedName name="EM_011_5">#REF!</definedName>
    <definedName name="EM_011_6">#REF!</definedName>
    <definedName name="EM_011_7">#REF!</definedName>
    <definedName name="EM_011_8">#REF!</definedName>
    <definedName name="EM_011_9">#REF!</definedName>
    <definedName name="EM_012_1">#REF!</definedName>
    <definedName name="EM_012_10">#REF!</definedName>
    <definedName name="EM_012_11">#REF!</definedName>
    <definedName name="EM_012_12">#REF!</definedName>
    <definedName name="EM_012_13">#REF!</definedName>
    <definedName name="EM_012_14">#REF!</definedName>
    <definedName name="EM_012_15">#REF!</definedName>
    <definedName name="EM_012_16">#REF!</definedName>
    <definedName name="EM_012_17">#REF!</definedName>
    <definedName name="EM_012_18">#REF!</definedName>
    <definedName name="EM_012_2">#REF!</definedName>
    <definedName name="EM_012_3">#REF!</definedName>
    <definedName name="EM_012_4">#REF!</definedName>
    <definedName name="EM_012_5">#REF!</definedName>
    <definedName name="EM_012_6">#REF!</definedName>
    <definedName name="EM_012_7">#REF!</definedName>
    <definedName name="EM_012_8">#REF!</definedName>
    <definedName name="EM_012_9">#REF!</definedName>
    <definedName name="EM_013_1">#REF!</definedName>
    <definedName name="EM_013_10">#REF!</definedName>
    <definedName name="EM_013_11">#REF!</definedName>
    <definedName name="EM_013_12">#REF!</definedName>
    <definedName name="EM_013_13">#REF!</definedName>
    <definedName name="EM_013_14">#REF!</definedName>
    <definedName name="EM_013_15">#REF!</definedName>
    <definedName name="EM_013_16">#REF!</definedName>
    <definedName name="EM_013_17">#REF!</definedName>
    <definedName name="EM_013_18">#REF!</definedName>
    <definedName name="EM_013_2">#REF!</definedName>
    <definedName name="EM_013_3">#REF!</definedName>
    <definedName name="EM_013_4">#REF!</definedName>
    <definedName name="EM_013_5">#REF!</definedName>
    <definedName name="EM_013_6">#REF!</definedName>
    <definedName name="EM_013_7">#REF!</definedName>
    <definedName name="EM_013_8">#REF!</definedName>
    <definedName name="EM_013_9">#REF!</definedName>
    <definedName name="EM_014_1">#REF!</definedName>
    <definedName name="EM_014_10">#REF!</definedName>
    <definedName name="EM_014_11">#REF!</definedName>
    <definedName name="EM_014_12">#REF!</definedName>
    <definedName name="EM_014_13">#REF!</definedName>
    <definedName name="EM_014_14">#REF!</definedName>
    <definedName name="EM_014_15">#REF!</definedName>
    <definedName name="EM_014_16">#REF!</definedName>
    <definedName name="EM_014_17">#REF!</definedName>
    <definedName name="EM_014_18">#REF!</definedName>
    <definedName name="EM_014_2">#REF!</definedName>
    <definedName name="EM_014_3">#REF!</definedName>
    <definedName name="EM_014_4">#REF!</definedName>
    <definedName name="EM_014_5">#REF!</definedName>
    <definedName name="EM_014_6">#REF!</definedName>
    <definedName name="EM_014_7">#REF!</definedName>
    <definedName name="EM_014_8">#REF!</definedName>
    <definedName name="EM_014_9">#REF!</definedName>
    <definedName name="EM_015_1">#REF!</definedName>
    <definedName name="EM_015_10">#REF!</definedName>
    <definedName name="EM_015_11">#REF!</definedName>
    <definedName name="EM_015_12">#REF!</definedName>
    <definedName name="EM_015_13">#REF!</definedName>
    <definedName name="EM_015_14">#REF!</definedName>
    <definedName name="EM_015_15">#REF!</definedName>
    <definedName name="EM_015_16">#REF!</definedName>
    <definedName name="EM_015_17">#REF!</definedName>
    <definedName name="EM_015_18">#REF!</definedName>
    <definedName name="EM_015_2">#REF!</definedName>
    <definedName name="EM_015_3">#REF!</definedName>
    <definedName name="EM_015_4">#REF!</definedName>
    <definedName name="EM_015_5">#REF!</definedName>
    <definedName name="EM_015_6">#REF!</definedName>
    <definedName name="EM_015_7">#REF!</definedName>
    <definedName name="EM_015_8">#REF!</definedName>
    <definedName name="EM_015_9">#REF!</definedName>
    <definedName name="EM_016_1">#REF!</definedName>
    <definedName name="EM_016_10">#REF!</definedName>
    <definedName name="EM_016_11">#REF!</definedName>
    <definedName name="EM_016_12">#REF!</definedName>
    <definedName name="EM_016_13">#REF!</definedName>
    <definedName name="EM_016_14">#REF!</definedName>
    <definedName name="EM_016_15">#REF!</definedName>
    <definedName name="EM_016_16">#REF!</definedName>
    <definedName name="EM_016_17">#REF!</definedName>
    <definedName name="EM_016_18">#REF!</definedName>
    <definedName name="EM_016_2">#REF!</definedName>
    <definedName name="EM_016_3">#REF!</definedName>
    <definedName name="EM_016_4">#REF!</definedName>
    <definedName name="EM_016_5">#REF!</definedName>
    <definedName name="EM_016_6">#REF!</definedName>
    <definedName name="EM_016_7">#REF!</definedName>
    <definedName name="EM_016_8">#REF!</definedName>
    <definedName name="EM_016_9">#REF!</definedName>
    <definedName name="EM_017_1">#REF!</definedName>
    <definedName name="EM_017_10">#REF!</definedName>
    <definedName name="EM_017_11">#REF!</definedName>
    <definedName name="EM_017_12">#REF!</definedName>
    <definedName name="EM_017_13">#REF!</definedName>
    <definedName name="EM_017_14">#REF!</definedName>
    <definedName name="EM_017_15">#REF!</definedName>
    <definedName name="EM_017_16">#REF!</definedName>
    <definedName name="EM_017_17">#REF!</definedName>
    <definedName name="EM_017_18">#REF!</definedName>
    <definedName name="EM_017_2">#REF!</definedName>
    <definedName name="EM_017_3">#REF!</definedName>
    <definedName name="EM_017_4">#REF!</definedName>
    <definedName name="EM_017_5">#REF!</definedName>
    <definedName name="EM_017_6">#REF!</definedName>
    <definedName name="EM_017_7">#REF!</definedName>
    <definedName name="EM_017_8">#REF!</definedName>
    <definedName name="EM_017_9">#REF!</definedName>
    <definedName name="EM_018_1">#REF!</definedName>
    <definedName name="EM_018_10">#REF!</definedName>
    <definedName name="EM_018_11">#REF!</definedName>
    <definedName name="EM_018_12">#REF!</definedName>
    <definedName name="EM_018_13">#REF!</definedName>
    <definedName name="EM_018_14">#REF!</definedName>
    <definedName name="EM_018_15">#REF!</definedName>
    <definedName name="EM_018_16">#REF!</definedName>
    <definedName name="EM_018_17">#REF!</definedName>
    <definedName name="EM_018_18">#REF!</definedName>
    <definedName name="EM_018_2">#REF!</definedName>
    <definedName name="EM_018_3">#REF!</definedName>
    <definedName name="EM_018_4">#REF!</definedName>
    <definedName name="EM_018_5">#REF!</definedName>
    <definedName name="EM_018_6">#REF!</definedName>
    <definedName name="EM_018_7">#REF!</definedName>
    <definedName name="EM_018_8">#REF!</definedName>
    <definedName name="EM_018_9">#REF!</definedName>
    <definedName name="EM_019_1">#REF!</definedName>
    <definedName name="EM_019_10">#REF!</definedName>
    <definedName name="EM_019_11">#REF!</definedName>
    <definedName name="EM_019_12">#REF!</definedName>
    <definedName name="EM_019_13">#REF!</definedName>
    <definedName name="EM_019_14">#REF!</definedName>
    <definedName name="EM_019_15">#REF!</definedName>
    <definedName name="EM_019_16">#REF!</definedName>
    <definedName name="EM_019_17">#REF!</definedName>
    <definedName name="EM_019_18">#REF!</definedName>
    <definedName name="EM_019_2">#REF!</definedName>
    <definedName name="EM_019_3">#REF!</definedName>
    <definedName name="EM_019_4">#REF!</definedName>
    <definedName name="EM_019_5">#REF!</definedName>
    <definedName name="EM_019_6">#REF!</definedName>
    <definedName name="EM_019_7">#REF!</definedName>
    <definedName name="EM_019_8">#REF!</definedName>
    <definedName name="EM_019_9">#REF!</definedName>
    <definedName name="EM_020_1">#REF!</definedName>
    <definedName name="EM_020_10">#REF!</definedName>
    <definedName name="EM_020_11">#REF!</definedName>
    <definedName name="EM_020_12">#REF!</definedName>
    <definedName name="EM_020_13">#REF!</definedName>
    <definedName name="EM_020_14">#REF!</definedName>
    <definedName name="EM_020_15">#REF!</definedName>
    <definedName name="EM_020_16">#REF!</definedName>
    <definedName name="EM_020_17">#REF!</definedName>
    <definedName name="EM_020_18">#REF!</definedName>
    <definedName name="EM_020_2">#REF!</definedName>
    <definedName name="EM_020_3">#REF!</definedName>
    <definedName name="EM_020_4">#REF!</definedName>
    <definedName name="EM_020_5">#REF!</definedName>
    <definedName name="EM_020_6">#REF!</definedName>
    <definedName name="EM_020_7">#REF!</definedName>
    <definedName name="EM_020_8">#REF!</definedName>
    <definedName name="EM_020_9">#REF!</definedName>
    <definedName name="EM_021_1">#REF!</definedName>
    <definedName name="EM_021_10">#REF!</definedName>
    <definedName name="EM_021_11">#REF!</definedName>
    <definedName name="EM_021_12">#REF!</definedName>
    <definedName name="EM_021_13">#REF!</definedName>
    <definedName name="EM_021_14">#REF!</definedName>
    <definedName name="EM_021_15">#REF!</definedName>
    <definedName name="EM_021_16">#REF!</definedName>
    <definedName name="EM_021_17">#REF!</definedName>
    <definedName name="EM_021_18">#REF!</definedName>
    <definedName name="EM_021_2">#REF!</definedName>
    <definedName name="EM_021_3">#REF!</definedName>
    <definedName name="EM_021_4">#REF!</definedName>
    <definedName name="EM_021_5">#REF!</definedName>
    <definedName name="EM_021_6">#REF!</definedName>
    <definedName name="EM_021_7">#REF!</definedName>
    <definedName name="EM_021_8">#REF!</definedName>
    <definedName name="EM_021_9">#REF!</definedName>
    <definedName name="EM_022_1">#REF!</definedName>
    <definedName name="EM_022_10">#REF!</definedName>
    <definedName name="EM_022_11">#REF!</definedName>
    <definedName name="EM_022_12">#REF!</definedName>
    <definedName name="EM_022_13">#REF!</definedName>
    <definedName name="EM_022_14">#REF!</definedName>
    <definedName name="EM_022_15">#REF!</definedName>
    <definedName name="EM_022_16">#REF!</definedName>
    <definedName name="EM_022_17">#REF!</definedName>
    <definedName name="EM_022_18">#REF!</definedName>
    <definedName name="EM_022_2">#REF!</definedName>
    <definedName name="EM_022_3">#REF!</definedName>
    <definedName name="EM_022_4">#REF!</definedName>
    <definedName name="EM_022_5">#REF!</definedName>
    <definedName name="EM_022_6">#REF!</definedName>
    <definedName name="EM_022_7">#REF!</definedName>
    <definedName name="EM_022_8">#REF!</definedName>
    <definedName name="EM_022_9">#REF!</definedName>
    <definedName name="EM_023_1">#REF!</definedName>
    <definedName name="EM_023_10">#REF!</definedName>
    <definedName name="EM_023_11">#REF!</definedName>
    <definedName name="EM_023_12">#REF!</definedName>
    <definedName name="EM_023_13">#REF!</definedName>
    <definedName name="EM_023_14">#REF!</definedName>
    <definedName name="EM_023_15">#REF!</definedName>
    <definedName name="EM_023_16">#REF!</definedName>
    <definedName name="EM_023_17">#REF!</definedName>
    <definedName name="EM_023_18">#REF!</definedName>
    <definedName name="EM_023_2">#REF!</definedName>
    <definedName name="EM_023_3">#REF!</definedName>
    <definedName name="EM_023_4">#REF!</definedName>
    <definedName name="EM_023_5">#REF!</definedName>
    <definedName name="EM_023_6">#REF!</definedName>
    <definedName name="EM_023_7">#REF!</definedName>
    <definedName name="EM_023_8">#REF!</definedName>
    <definedName name="EM_023_9">#REF!</definedName>
    <definedName name="EM_024_1">#REF!</definedName>
    <definedName name="EM_024_10">#REF!</definedName>
    <definedName name="EM_024_11">#REF!</definedName>
    <definedName name="EM_024_12">#REF!</definedName>
    <definedName name="EM_024_13">#REF!</definedName>
    <definedName name="EM_024_14">#REF!</definedName>
    <definedName name="EM_024_15">#REF!</definedName>
    <definedName name="EM_024_16">#REF!</definedName>
    <definedName name="EM_024_17">#REF!</definedName>
    <definedName name="EM_024_18">#REF!</definedName>
    <definedName name="EM_024_2">#REF!</definedName>
    <definedName name="EM_024_3">#REF!</definedName>
    <definedName name="EM_024_4">#REF!</definedName>
    <definedName name="EM_024_5">#REF!</definedName>
    <definedName name="EM_024_6">#REF!</definedName>
    <definedName name="EM_024_7">#REF!</definedName>
    <definedName name="EM_024_8">#REF!</definedName>
    <definedName name="EM_024_9">#REF!</definedName>
    <definedName name="EM_025_1">#REF!</definedName>
    <definedName name="EM_025_10">#REF!</definedName>
    <definedName name="EM_025_11">#REF!</definedName>
    <definedName name="EM_025_12">#REF!</definedName>
    <definedName name="EM_025_13">#REF!</definedName>
    <definedName name="EM_025_14">#REF!</definedName>
    <definedName name="EM_025_15">#REF!</definedName>
    <definedName name="EM_025_16">#REF!</definedName>
    <definedName name="EM_025_17">#REF!</definedName>
    <definedName name="EM_025_18">#REF!</definedName>
    <definedName name="EM_025_2">#REF!</definedName>
    <definedName name="EM_025_3">#REF!</definedName>
    <definedName name="EM_025_4">#REF!</definedName>
    <definedName name="EM_025_5">#REF!</definedName>
    <definedName name="EM_025_6">#REF!</definedName>
    <definedName name="EM_025_7">#REF!</definedName>
    <definedName name="EM_025_8">#REF!</definedName>
    <definedName name="EM_025_9">#REF!</definedName>
    <definedName name="EM_026_1">#REF!</definedName>
    <definedName name="EM_026_10">#REF!</definedName>
    <definedName name="EM_026_11">#REF!</definedName>
    <definedName name="EM_026_12">#REF!</definedName>
    <definedName name="EM_026_13">#REF!</definedName>
    <definedName name="EM_026_14">#REF!</definedName>
    <definedName name="EM_026_15">#REF!</definedName>
    <definedName name="EM_026_16">#REF!</definedName>
    <definedName name="EM_026_17">#REF!</definedName>
    <definedName name="EM_026_18">#REF!</definedName>
    <definedName name="EM_026_2">#REF!</definedName>
    <definedName name="EM_026_3">#REF!</definedName>
    <definedName name="EM_026_4">#REF!</definedName>
    <definedName name="EM_026_5">#REF!</definedName>
    <definedName name="EM_026_6">#REF!</definedName>
    <definedName name="EM_026_7">#REF!</definedName>
    <definedName name="EM_026_8">#REF!</definedName>
    <definedName name="EM_026_9">#REF!</definedName>
    <definedName name="EM_027_1">#REF!</definedName>
    <definedName name="EM_027_10">#REF!</definedName>
    <definedName name="EM_027_11">#REF!</definedName>
    <definedName name="EM_027_12">#REF!</definedName>
    <definedName name="EM_027_13">#REF!</definedName>
    <definedName name="EM_027_14">#REF!</definedName>
    <definedName name="EM_027_15">#REF!</definedName>
    <definedName name="EM_027_16">#REF!</definedName>
    <definedName name="EM_027_17">#REF!</definedName>
    <definedName name="EM_027_18">#REF!</definedName>
    <definedName name="EM_027_2">#REF!</definedName>
    <definedName name="EM_027_3">#REF!</definedName>
    <definedName name="EM_027_4">#REF!</definedName>
    <definedName name="EM_027_5">#REF!</definedName>
    <definedName name="EM_027_6">#REF!</definedName>
    <definedName name="EM_027_7">#REF!</definedName>
    <definedName name="EM_027_8">#REF!</definedName>
    <definedName name="EM_027_9">#REF!</definedName>
    <definedName name="EM_028_1">#REF!</definedName>
    <definedName name="EM_028_10">#REF!</definedName>
    <definedName name="EM_028_11">#REF!</definedName>
    <definedName name="EM_028_12">#REF!</definedName>
    <definedName name="EM_028_13">#REF!</definedName>
    <definedName name="EM_028_14">#REF!</definedName>
    <definedName name="EM_028_15">#REF!</definedName>
    <definedName name="EM_028_16">#REF!</definedName>
    <definedName name="EM_028_17">#REF!</definedName>
    <definedName name="EM_028_18">#REF!</definedName>
    <definedName name="EM_028_2">#REF!</definedName>
    <definedName name="EM_028_3">#REF!</definedName>
    <definedName name="EM_028_4">#REF!</definedName>
    <definedName name="EM_028_5">#REF!</definedName>
    <definedName name="EM_028_6">#REF!</definedName>
    <definedName name="EM_028_7">#REF!</definedName>
    <definedName name="EM_028_8">#REF!</definedName>
    <definedName name="EM_028_9">#REF!</definedName>
    <definedName name="EM_029_1">#REF!</definedName>
    <definedName name="EM_029_10">#REF!</definedName>
    <definedName name="EM_029_11">#REF!</definedName>
    <definedName name="EM_029_12">#REF!</definedName>
    <definedName name="EM_029_13">#REF!</definedName>
    <definedName name="EM_029_14">#REF!</definedName>
    <definedName name="EM_029_15">#REF!</definedName>
    <definedName name="EM_029_16">#REF!</definedName>
    <definedName name="EM_029_17">#REF!</definedName>
    <definedName name="EM_029_18">#REF!</definedName>
    <definedName name="EM_029_2">#REF!</definedName>
    <definedName name="EM_029_3">#REF!</definedName>
    <definedName name="EM_029_4">#REF!</definedName>
    <definedName name="EM_029_5">#REF!</definedName>
    <definedName name="EM_029_6">#REF!</definedName>
    <definedName name="EM_029_7">#REF!</definedName>
    <definedName name="EM_029_8">#REF!</definedName>
    <definedName name="EM_029_9">#REF!</definedName>
    <definedName name="EM_030_1">#REF!</definedName>
    <definedName name="EM_030_10">#REF!</definedName>
    <definedName name="EM_030_11">#REF!</definedName>
    <definedName name="EM_030_12">#REF!</definedName>
    <definedName name="EM_030_13">#REF!</definedName>
    <definedName name="EM_030_14">#REF!</definedName>
    <definedName name="EM_030_15">#REF!</definedName>
    <definedName name="EM_030_16">#REF!</definedName>
    <definedName name="EM_030_17">#REF!</definedName>
    <definedName name="EM_030_18">#REF!</definedName>
    <definedName name="EM_030_2">#REF!</definedName>
    <definedName name="EM_030_3">#REF!</definedName>
    <definedName name="EM_030_4">#REF!</definedName>
    <definedName name="EM_030_5">#REF!</definedName>
    <definedName name="EM_030_6">#REF!</definedName>
    <definedName name="EM_030_7">#REF!</definedName>
    <definedName name="EM_030_8">#REF!</definedName>
    <definedName name="EM_030_9">#REF!</definedName>
    <definedName name="EM_031_1">#REF!</definedName>
    <definedName name="EM_031_10">#REF!</definedName>
    <definedName name="EM_031_11">#REF!</definedName>
    <definedName name="EM_031_12">#REF!</definedName>
    <definedName name="EM_031_13">#REF!</definedName>
    <definedName name="EM_031_14">#REF!</definedName>
    <definedName name="EM_031_15">#REF!</definedName>
    <definedName name="EM_031_16">#REF!</definedName>
    <definedName name="EM_031_17">#REF!</definedName>
    <definedName name="EM_031_18">#REF!</definedName>
    <definedName name="EM_031_2">#REF!</definedName>
    <definedName name="EM_031_3">#REF!</definedName>
    <definedName name="EM_031_4">#REF!</definedName>
    <definedName name="EM_031_5">#REF!</definedName>
    <definedName name="EM_031_6">#REF!</definedName>
    <definedName name="EM_031_7">#REF!</definedName>
    <definedName name="EM_031_8">#REF!</definedName>
    <definedName name="EM_031_9">#REF!</definedName>
    <definedName name="EM_032_1">#REF!</definedName>
    <definedName name="EM_032_10">#REF!</definedName>
    <definedName name="EM_032_11">#REF!</definedName>
    <definedName name="EM_032_12">#REF!</definedName>
    <definedName name="EM_032_13">#REF!</definedName>
    <definedName name="EM_032_14">#REF!</definedName>
    <definedName name="EM_032_15">#REF!</definedName>
    <definedName name="EM_032_16">#REF!</definedName>
    <definedName name="EM_032_17">#REF!</definedName>
    <definedName name="EM_032_18">#REF!</definedName>
    <definedName name="EM_032_2">#REF!</definedName>
    <definedName name="EM_032_3">#REF!</definedName>
    <definedName name="EM_032_4">#REF!</definedName>
    <definedName name="EM_032_5">#REF!</definedName>
    <definedName name="EM_032_6">#REF!</definedName>
    <definedName name="EM_032_7">#REF!</definedName>
    <definedName name="EM_032_8">#REF!</definedName>
    <definedName name="EM_032_9">#REF!</definedName>
    <definedName name="EM_033_1">#REF!</definedName>
    <definedName name="EM_033_10">#REF!</definedName>
    <definedName name="EM_033_11">#REF!</definedName>
    <definedName name="EM_033_12">#REF!</definedName>
    <definedName name="EM_033_13">#REF!</definedName>
    <definedName name="EM_033_14">#REF!</definedName>
    <definedName name="EM_033_15">#REF!</definedName>
    <definedName name="EM_033_16">#REF!</definedName>
    <definedName name="EM_033_17">#REF!</definedName>
    <definedName name="EM_033_18">#REF!</definedName>
    <definedName name="EM_033_2">#REF!</definedName>
    <definedName name="EM_033_3">#REF!</definedName>
    <definedName name="EM_033_4">#REF!</definedName>
    <definedName name="EM_033_5">#REF!</definedName>
    <definedName name="EM_033_6">#REF!</definedName>
    <definedName name="EM_033_7">#REF!</definedName>
    <definedName name="EM_033_8">#REF!</definedName>
    <definedName name="EM_033_9">#REF!</definedName>
    <definedName name="EM_034_1">#REF!</definedName>
    <definedName name="EM_034_10">#REF!</definedName>
    <definedName name="EM_034_11">#REF!</definedName>
    <definedName name="EM_034_12">#REF!</definedName>
    <definedName name="EM_034_13">#REF!</definedName>
    <definedName name="EM_034_14">#REF!</definedName>
    <definedName name="EM_034_15">#REF!</definedName>
    <definedName name="EM_034_16">#REF!</definedName>
    <definedName name="EM_034_17">#REF!</definedName>
    <definedName name="EM_034_18">#REF!</definedName>
    <definedName name="EM_034_2">#REF!</definedName>
    <definedName name="EM_034_3">#REF!</definedName>
    <definedName name="EM_034_4">#REF!</definedName>
    <definedName name="EM_034_5">#REF!</definedName>
    <definedName name="EM_034_6">#REF!</definedName>
    <definedName name="EM_034_7">#REF!</definedName>
    <definedName name="EM_034_8">#REF!</definedName>
    <definedName name="EM_034_9">#REF!</definedName>
    <definedName name="EM_035_1">#REF!</definedName>
    <definedName name="EM_035_10">#REF!</definedName>
    <definedName name="EM_035_11">#REF!</definedName>
    <definedName name="EM_035_12">#REF!</definedName>
    <definedName name="EM_035_13">#REF!</definedName>
    <definedName name="EM_035_14">#REF!</definedName>
    <definedName name="EM_035_15">#REF!</definedName>
    <definedName name="EM_035_16">#REF!</definedName>
    <definedName name="EM_035_17">#REF!</definedName>
    <definedName name="EM_035_18">#REF!</definedName>
    <definedName name="EM_035_2">#REF!</definedName>
    <definedName name="EM_035_3">#REF!</definedName>
    <definedName name="EM_035_4">#REF!</definedName>
    <definedName name="EM_035_5">#REF!</definedName>
    <definedName name="EM_035_6">#REF!</definedName>
    <definedName name="EM_035_7">#REF!</definedName>
    <definedName name="EM_035_8">#REF!</definedName>
    <definedName name="EM_035_9">#REF!</definedName>
    <definedName name="EM_036_1">#REF!</definedName>
    <definedName name="EM_036_10">#REF!</definedName>
    <definedName name="EM_036_11">#REF!</definedName>
    <definedName name="EM_036_12">#REF!</definedName>
    <definedName name="EM_036_13">#REF!</definedName>
    <definedName name="EM_036_14">#REF!</definedName>
    <definedName name="EM_036_15">#REF!</definedName>
    <definedName name="EM_036_16">#REF!</definedName>
    <definedName name="EM_036_17">#REF!</definedName>
    <definedName name="EM_036_18">#REF!</definedName>
    <definedName name="EM_036_2">#REF!</definedName>
    <definedName name="EM_036_3">#REF!</definedName>
    <definedName name="EM_036_4">#REF!</definedName>
    <definedName name="EM_036_5">#REF!</definedName>
    <definedName name="EM_036_6">#REF!</definedName>
    <definedName name="EM_036_7">#REF!</definedName>
    <definedName name="EM_036_8">#REF!</definedName>
    <definedName name="EM_036_9">#REF!</definedName>
    <definedName name="EM_037_1">#REF!</definedName>
    <definedName name="EM_037_10">#REF!</definedName>
    <definedName name="EM_037_11">#REF!</definedName>
    <definedName name="EM_037_12">#REF!</definedName>
    <definedName name="EM_037_13">#REF!</definedName>
    <definedName name="EM_037_14">#REF!</definedName>
    <definedName name="EM_037_15">#REF!</definedName>
    <definedName name="EM_037_16">#REF!</definedName>
    <definedName name="EM_037_17">#REF!</definedName>
    <definedName name="EM_037_18">#REF!</definedName>
    <definedName name="EM_037_2">#REF!</definedName>
    <definedName name="EM_037_3">#REF!</definedName>
    <definedName name="EM_037_4">#REF!</definedName>
    <definedName name="EM_037_5">#REF!</definedName>
    <definedName name="EM_037_6">#REF!</definedName>
    <definedName name="EM_037_7">#REF!</definedName>
    <definedName name="EM_037_8">#REF!</definedName>
    <definedName name="EM_037_9">#REF!</definedName>
    <definedName name="EM_038_1">#REF!</definedName>
    <definedName name="EM_038_10">#REF!</definedName>
    <definedName name="EM_038_11">#REF!</definedName>
    <definedName name="EM_038_12">#REF!</definedName>
    <definedName name="EM_038_13">#REF!</definedName>
    <definedName name="EM_038_14">#REF!</definedName>
    <definedName name="EM_038_15">#REF!</definedName>
    <definedName name="EM_038_16">#REF!</definedName>
    <definedName name="EM_038_17">#REF!</definedName>
    <definedName name="EM_038_18">#REF!</definedName>
    <definedName name="EM_038_2">#REF!</definedName>
    <definedName name="EM_038_3">#REF!</definedName>
    <definedName name="EM_038_4">#REF!</definedName>
    <definedName name="EM_038_5">#REF!</definedName>
    <definedName name="EM_038_6">#REF!</definedName>
    <definedName name="EM_038_7">#REF!</definedName>
    <definedName name="EM_038_8">#REF!</definedName>
    <definedName name="EM_038_9">#REF!</definedName>
    <definedName name="EM_039_1">#REF!</definedName>
    <definedName name="EM_039_10">#REF!</definedName>
    <definedName name="EM_039_11">#REF!</definedName>
    <definedName name="EM_039_12">#REF!</definedName>
    <definedName name="EM_039_13">#REF!</definedName>
    <definedName name="EM_039_14">#REF!</definedName>
    <definedName name="EM_039_15">#REF!</definedName>
    <definedName name="EM_039_16">#REF!</definedName>
    <definedName name="EM_039_17">#REF!</definedName>
    <definedName name="EM_039_18">#REF!</definedName>
    <definedName name="EM_039_2">#REF!</definedName>
    <definedName name="EM_039_3">#REF!</definedName>
    <definedName name="EM_039_4">#REF!</definedName>
    <definedName name="EM_039_5">#REF!</definedName>
    <definedName name="EM_039_6">#REF!</definedName>
    <definedName name="EM_039_7">#REF!</definedName>
    <definedName name="EM_039_8">#REF!</definedName>
    <definedName name="EM_039_9">#REF!</definedName>
    <definedName name="EM_051_14">#REF!</definedName>
    <definedName name="EM_051_15">#REF!</definedName>
    <definedName name="EM_051_16">#REF!</definedName>
    <definedName name="EM_051_17">#REF!</definedName>
    <definedName name="EM_051_18">#REF!</definedName>
    <definedName name="EM_052_14">#REF!</definedName>
    <definedName name="EM_052_15">#REF!</definedName>
    <definedName name="EM_052_16">#REF!</definedName>
    <definedName name="EM_052_17">#REF!</definedName>
    <definedName name="EM_052_18">#REF!</definedName>
    <definedName name="EM_053_14">#REF!</definedName>
    <definedName name="EM_053_15">#REF!</definedName>
    <definedName name="EM_053_16">#REF!</definedName>
    <definedName name="EM_053_17">#REF!</definedName>
    <definedName name="EM_053_18">#REF!</definedName>
    <definedName name="EM_054_14">#REF!</definedName>
    <definedName name="EM_054_15">#REF!</definedName>
    <definedName name="EM_054_16">#REF!</definedName>
    <definedName name="EM_054_17">#REF!</definedName>
    <definedName name="EM_054_18">#REF!</definedName>
    <definedName name="EM_055_14">#REF!</definedName>
    <definedName name="EM_055_15">#REF!</definedName>
    <definedName name="EM_055_16">#REF!</definedName>
    <definedName name="EM_055_17">#REF!</definedName>
    <definedName name="EM_055_18">#REF!</definedName>
    <definedName name="EM_056_14">#REF!</definedName>
    <definedName name="EM_056_15">#REF!</definedName>
    <definedName name="EM_056_16">#REF!</definedName>
    <definedName name="EM_056_17">#REF!</definedName>
    <definedName name="EM_056_18">#REF!</definedName>
    <definedName name="EM_057_14">#REF!</definedName>
    <definedName name="EM_057_15">#REF!</definedName>
    <definedName name="EM_057_16">#REF!</definedName>
    <definedName name="EM_057_17">#REF!</definedName>
    <definedName name="EM_057_18">#REF!</definedName>
    <definedName name="EM_058_14">#REF!</definedName>
    <definedName name="EM_058_15">#REF!</definedName>
    <definedName name="EM_058_16">#REF!</definedName>
    <definedName name="EM_058_17">#REF!</definedName>
    <definedName name="EM_058_18">#REF!</definedName>
    <definedName name="EM_059_14">#REF!</definedName>
    <definedName name="EM_059_15">#REF!</definedName>
    <definedName name="EM_059_16">#REF!</definedName>
    <definedName name="EM_059_17">#REF!</definedName>
    <definedName name="EM_059_18">#REF!</definedName>
    <definedName name="EM_060_14">#REF!</definedName>
    <definedName name="EM_060_15">#REF!</definedName>
    <definedName name="EM_060_16">#REF!</definedName>
    <definedName name="EM_060_17">#REF!</definedName>
    <definedName name="EM_060_18">#REF!</definedName>
    <definedName name="EM_061_14">#REF!</definedName>
    <definedName name="EM_061_15">#REF!</definedName>
    <definedName name="EM_061_16">#REF!</definedName>
    <definedName name="EM_061_17">#REF!</definedName>
    <definedName name="EM_061_18">#REF!</definedName>
    <definedName name="EM_062_14">#REF!</definedName>
    <definedName name="EM_062_15">#REF!</definedName>
    <definedName name="EM_062_16">#REF!</definedName>
    <definedName name="EM_062_17">#REF!</definedName>
    <definedName name="EM_062_18">#REF!</definedName>
    <definedName name="EM_063_14">#REF!</definedName>
    <definedName name="EM_063_15">#REF!</definedName>
    <definedName name="EM_063_16">#REF!</definedName>
    <definedName name="EM_063_17">#REF!</definedName>
    <definedName name="EM_063_18">#REF!</definedName>
    <definedName name="EM_064_14">#REF!</definedName>
    <definedName name="EM_064_15">#REF!</definedName>
    <definedName name="EM_064_16">#REF!</definedName>
    <definedName name="EM_064_17">#REF!</definedName>
    <definedName name="EM_064_18">#REF!</definedName>
    <definedName name="EM_065_14">#REF!</definedName>
    <definedName name="EM_065_15">#REF!</definedName>
    <definedName name="EM_065_16">#REF!</definedName>
    <definedName name="EM_065_17">#REF!</definedName>
    <definedName name="EM_065_18">#REF!</definedName>
    <definedName name="EM_066_14">#REF!</definedName>
    <definedName name="EM_066_15">#REF!</definedName>
    <definedName name="EM_066_16">#REF!</definedName>
    <definedName name="EM_066_17">#REF!</definedName>
    <definedName name="EM_066_18">#REF!</definedName>
    <definedName name="EM_067_14">#REF!</definedName>
    <definedName name="EM_067_15">#REF!</definedName>
    <definedName name="EM_067_16">#REF!</definedName>
    <definedName name="EM_067_17">#REF!</definedName>
    <definedName name="EM_067_18">#REF!</definedName>
    <definedName name="EM_068_14">#REF!</definedName>
    <definedName name="EM_068_15">#REF!</definedName>
    <definedName name="EM_068_16">#REF!</definedName>
    <definedName name="EM_068_17">#REF!</definedName>
    <definedName name="EM_068_18">#REF!</definedName>
    <definedName name="EM_069_14">#REF!</definedName>
    <definedName name="EM_069_15">#REF!</definedName>
    <definedName name="EM_069_16">#REF!</definedName>
    <definedName name="EM_069_17">#REF!</definedName>
    <definedName name="EM_069_18">#REF!</definedName>
    <definedName name="EM_070_14">#REF!</definedName>
    <definedName name="EM_070_15">#REF!</definedName>
    <definedName name="EM_070_16">#REF!</definedName>
    <definedName name="EM_070_17">#REF!</definedName>
    <definedName name="EM_070_18">#REF!</definedName>
    <definedName name="EM_071_14">#REF!</definedName>
    <definedName name="EM_071_15">#REF!</definedName>
    <definedName name="EM_071_16">#REF!</definedName>
    <definedName name="EM_071_17">#REF!</definedName>
    <definedName name="EM_071_18">#REF!</definedName>
    <definedName name="EM_072_14">#REF!</definedName>
    <definedName name="EM_072_15">#REF!</definedName>
    <definedName name="EM_072_16">#REF!</definedName>
    <definedName name="EM_072_17">#REF!</definedName>
    <definedName name="EM_072_18">#REF!</definedName>
    <definedName name="EM_073_14">#REF!</definedName>
    <definedName name="EM_073_15">#REF!</definedName>
    <definedName name="EM_073_16">#REF!</definedName>
    <definedName name="EM_073_17">#REF!</definedName>
    <definedName name="EM_073_18">#REF!</definedName>
    <definedName name="EM_074_14">#REF!</definedName>
    <definedName name="EM_074_15">#REF!</definedName>
    <definedName name="EM_074_16">#REF!</definedName>
    <definedName name="EM_074_17">#REF!</definedName>
    <definedName name="EM_074_18">#REF!</definedName>
    <definedName name="EMATWKG">#REF!</definedName>
    <definedName name="emb" localSheetId="11">{"Execavation",#N/A,FALSE,"furniture (employer)"}</definedName>
    <definedName name="emb">{"Execavation",#N/A,FALSE,"furniture (employer)"}</definedName>
    <definedName name="EMET">#REF!</definedName>
    <definedName name="eml">#REF!</definedName>
    <definedName name="empl_area1">#REF!</definedName>
    <definedName name="empl_area2">#REF!</definedName>
    <definedName name="empl_area3">#REF!</definedName>
    <definedName name="empl_area4">#REF!</definedName>
    <definedName name="empl_area5">#REF!</definedName>
    <definedName name="empl_bdeg1">#REF!</definedName>
    <definedName name="empl_bdeg2">#REF!</definedName>
    <definedName name="empl_birth_dt">#REF!</definedName>
    <definedName name="empl_bpp1">#REF!</definedName>
    <definedName name="empl_bpp2">#REF!</definedName>
    <definedName name="empl_btgt1">#REF!</definedName>
    <definedName name="empl_btgt2">#REF!</definedName>
    <definedName name="empl_bwt1">#REF!</definedName>
    <definedName name="empl_bwt2">#REF!</definedName>
    <definedName name="empl_carr_comp">#REF!</definedName>
    <definedName name="empl_carr_own">#REF!</definedName>
    <definedName name="empl_imp1">#REF!</definedName>
    <definedName name="empl_imp2">#REF!</definedName>
    <definedName name="empl_imp3">#REF!</definedName>
    <definedName name="empl_imp4">#REF!</definedName>
    <definedName name="empl_imp5">#REF!</definedName>
    <definedName name="empl_job_title">#REF!</definedName>
    <definedName name="empl_join_dt">#REF!</definedName>
    <definedName name="empl_loc">#REF!</definedName>
    <definedName name="empl_name">#REF!</definedName>
    <definedName name="empl_no">#REF!</definedName>
    <definedName name="empl_pdeg1">#REF!</definedName>
    <definedName name="empl_pdeg2">#REF!</definedName>
    <definedName name="empl_pdeg3">#REF!</definedName>
    <definedName name="empl_pdeg4">#REF!</definedName>
    <definedName name="empl_pdeg5">#REF!</definedName>
    <definedName name="empl_period">#REF!</definedName>
    <definedName name="empl_pp_dt">#REF!</definedName>
    <definedName name="empl_ppp1">#REF!</definedName>
    <definedName name="empl_ppp2">#REF!</definedName>
    <definedName name="empl_ppp3">#REF!</definedName>
    <definedName name="empl_ppp4">#REF!</definedName>
    <definedName name="empl_ppp5">#REF!</definedName>
    <definedName name="empl_prog1">#REF!</definedName>
    <definedName name="empl_prog2">#REF!</definedName>
    <definedName name="empl_prog3">#REF!</definedName>
    <definedName name="empl_prog4">#REF!</definedName>
    <definedName name="empl_prog5">#REF!</definedName>
    <definedName name="empl_ptgt1">#REF!</definedName>
    <definedName name="empl_ptgt2">#REF!</definedName>
    <definedName name="empl_ptgt3">#REF!</definedName>
    <definedName name="empl_ptgt4">#REF!</definedName>
    <definedName name="empl_ptgt5">#REF!</definedName>
    <definedName name="empl_pwt1">#REF!</definedName>
    <definedName name="empl_pwt2">#REF!</definedName>
    <definedName name="empl_pwt3">#REF!</definedName>
    <definedName name="empl_pwt4">#REF!</definedName>
    <definedName name="empl_pwt5">#REF!</definedName>
    <definedName name="empl_revw_id">#REF!</definedName>
    <definedName name="empl_summ">#REF!</definedName>
    <definedName name="empl_wl">#REF!</definedName>
    <definedName name="Employees">#REF!</definedName>
    <definedName name="En">#REF!</definedName>
    <definedName name="End_Bal">#REF!</definedName>
    <definedName name="Ende">#REF!</definedName>
    <definedName name="ENG" localSheetId="11">#REF!</definedName>
    <definedName name="ENGG">#REF!</definedName>
    <definedName name="Engg_charges">#REF!</definedName>
    <definedName name="Enot">#REF!</definedName>
    <definedName name="EOL">#REF!</definedName>
    <definedName name="Epi">#REF!</definedName>
    <definedName name="eq_index">#REF!</definedName>
    <definedName name="EQMOB">#REF!</definedName>
    <definedName name="EQUIPCOM">#REF!</definedName>
    <definedName name="EquipmentType">#REF!</definedName>
    <definedName name="er">#REF!</definedName>
    <definedName name="ere" localSheetId="11">#REF!</definedName>
    <definedName name="erec">#REF!</definedName>
    <definedName name="erecps">#REF!</definedName>
    <definedName name="erection">#REF!</definedName>
    <definedName name="ErectionTool">OFFSET(#REF!,0,0,COUNTA(#REF!),1)</definedName>
    <definedName name="ERT" localSheetId="11">IFERROR(LEFT(INDEX(#REF!,MATCH(#REF!,#REF!,0)),3),"")</definedName>
    <definedName name="ERTYYWWS" localSheetId="11">{"form-D1",#N/A,FALSE,"FORM-D1";"form-D1_amt",#N/A,FALSE,"FORM-D1"}</definedName>
    <definedName name="ERTYYWWS">{"form-D1",#N/A,FALSE,"FORM-D1";"form-D1_amt",#N/A,FALSE,"FORM-D1"}</definedName>
    <definedName name="ERV" localSheetId="11">#REF!</definedName>
    <definedName name="ERV">#REF!</definedName>
    <definedName name="Es">#REF!</definedName>
    <definedName name="Es___0">#REF!</definedName>
    <definedName name="Es___13">#REF!</definedName>
    <definedName name="ESC_BOHW" localSheetId="11">#REF!</definedName>
    <definedName name="ESC_BOHW">#REF!</definedName>
    <definedName name="ESC_BOSW" localSheetId="11">#REF!</definedName>
    <definedName name="ESC_BOSW">#REF!</definedName>
    <definedName name="ESC_IDTOHW">#REF!</definedName>
    <definedName name="ESC_IDTOSW">#REF!</definedName>
    <definedName name="ESC_IMPHW">#REF!</definedName>
    <definedName name="ESC_IMPSW">#REF!</definedName>
    <definedName name="ESC_SER">#REF!</definedName>
    <definedName name="ESC_TRHW">#REF!</definedName>
    <definedName name="ESC_TRSW">#REF!</definedName>
    <definedName name="ESCPRD_BOHW">#REF!</definedName>
    <definedName name="ESCPRD_BOSW">#REF!</definedName>
    <definedName name="ESCPRD_IDTOHW">#REF!</definedName>
    <definedName name="ESCPRD_IDTOSW">#REF!</definedName>
    <definedName name="ESCPRD_IMPHW">#REF!</definedName>
    <definedName name="ESCPRD_IMPSW">#REF!</definedName>
    <definedName name="ESCPRD_TRHW">#REF!</definedName>
    <definedName name="ESCPRD_TRSW">#REF!</definedName>
    <definedName name="eskal">#REF!</definedName>
    <definedName name="Est">#REF!</definedName>
    <definedName name="Estep">#REF!</definedName>
    <definedName name="Et">#REF!</definedName>
    <definedName name="Et___0">#REF!</definedName>
    <definedName name="Et___13">#REF!</definedName>
    <definedName name="Eta">#REF!</definedName>
    <definedName name="etaa">#REF!</definedName>
    <definedName name="Eth">#REF!</definedName>
    <definedName name="Etouch">INDIRECT(VLOOKUP(#REF!,#REF!,1,0))</definedName>
    <definedName name="ETUDEBT">#REF!</definedName>
    <definedName name="etwet">#REF!</definedName>
    <definedName name="eun">#REF!</definedName>
    <definedName name="EUR">#REF!</definedName>
    <definedName name="EURO">#REF!</definedName>
    <definedName name="EVA">#REF!</definedName>
    <definedName name="ew">#REF!,#REF!,#REF!,#REF!,#REF!,#REF!,#REF!,#REF!,#REF!,#REF!,#REF!,#REF!,#REF!</definedName>
    <definedName name="ewer" localSheetId="11">{"'PROFITABILITY'!$A$1:$F$45"}</definedName>
    <definedName name="ewer">{"'PROFITABILITY'!$A$1:$F$45"}</definedName>
    <definedName name="EWWW" localSheetId="11">{"form-D1",#N/A,FALSE,"FORM-D1";"form-D1_amt",#N/A,FALSE,"FORM-D1"}</definedName>
    <definedName name="EWWW">{"form-D1",#N/A,FALSE,"FORM-D1";"form-D1_amt",#N/A,FALSE,"FORM-D1"}</definedName>
    <definedName name="ex">#REF!</definedName>
    <definedName name="ex_joint">#REF!</definedName>
    <definedName name="Ex_Rate_LC_per_FC">#REF!</definedName>
    <definedName name="excavcl">#REF!</definedName>
    <definedName name="Excel_BuiltIn__FilterDatabase_1">#REF!</definedName>
    <definedName name="Excel_BuiltIn__FilterDatabase_1_16">#REF!</definedName>
    <definedName name="Excel_BuiltIn__FilterDatabase_1_18">#REF!</definedName>
    <definedName name="Excel_BuiltIn__FilterDatabase_1_18_16">#REF!</definedName>
    <definedName name="Excel_BuiltIn__FilterDatabase_1_18_2">#REF!</definedName>
    <definedName name="Excel_BuiltIn__FilterDatabase_1_18_27">#REF!</definedName>
    <definedName name="Excel_BuiltIn__FilterDatabase_1_18_4">#REF!</definedName>
    <definedName name="Excel_BuiltIn__FilterDatabase_1_2">#REF!</definedName>
    <definedName name="Excel_BuiltIn__FilterDatabase_1_27">#REF!</definedName>
    <definedName name="Excel_BuiltIn__FilterDatabase_1_4">#REF!</definedName>
    <definedName name="Excel_BuiltIn__FilterDatabase_14_16">#REF!</definedName>
    <definedName name="Excel_BuiltIn__FilterDatabase_14_16_16">#REF!</definedName>
    <definedName name="Excel_BuiltIn__FilterDatabase_14_16_2">#REF!</definedName>
    <definedName name="Excel_BuiltIn__FilterDatabase_14_16_27">#REF!</definedName>
    <definedName name="Excel_BuiltIn__FilterDatabase_14_16_4">#REF!</definedName>
    <definedName name="Excel_BuiltIn__FilterDatabase_14_16_5">#REF!</definedName>
    <definedName name="Excel_BuiltIn__FilterDatabase_23">#REF!</definedName>
    <definedName name="Excel_BuiltIn__FilterDatabase_26">#REF!</definedName>
    <definedName name="Excel_BuiltIn__FilterDatabase_26_16">#REF!</definedName>
    <definedName name="Excel_BuiltIn__FilterDatabase_26_2">#REF!</definedName>
    <definedName name="Excel_BuiltIn__FilterDatabase_26_27">#REF!</definedName>
    <definedName name="Excel_BuiltIn__FilterDatabase_26_4">#REF!</definedName>
    <definedName name="Excel_BuiltIn__FilterDatabase_28">#REF!</definedName>
    <definedName name="Excel_BuiltIn__FilterDatabase_28_16">#REF!</definedName>
    <definedName name="Excel_BuiltIn__FilterDatabase_28_2">#REF!</definedName>
    <definedName name="Excel_BuiltIn__FilterDatabase_28_27">#REF!</definedName>
    <definedName name="Excel_BuiltIn__FilterDatabase_28_4">#REF!</definedName>
    <definedName name="Excel_BuiltIn__FilterDatabase_3" localSheetId="17">#REF!</definedName>
    <definedName name="Excel_BuiltIn__FilterDatabase_3" localSheetId="10">#REF!</definedName>
    <definedName name="Excel_BuiltIn__FilterDatabase_3" localSheetId="11">NA()</definedName>
    <definedName name="Excel_BuiltIn__FilterDatabase_3">#REF!</definedName>
    <definedName name="Excel_BuiltIn__FilterDatabase_31">#REF!</definedName>
    <definedName name="Excel_BuiltIn__FilterDatabase_31_1">#REF!</definedName>
    <definedName name="Excel_BuiltIn__FilterDatabase_31_16">#REF!</definedName>
    <definedName name="Excel_BuiltIn__FilterDatabase_31_2">#REF!</definedName>
    <definedName name="Excel_BuiltIn__FilterDatabase_31_27">#REF!</definedName>
    <definedName name="Excel_BuiltIn__FilterDatabase_31_4">#REF!</definedName>
    <definedName name="Excel_BuiltIn__FilterDatabase_4" localSheetId="17">#REF!</definedName>
    <definedName name="Excel_BuiltIn__FilterDatabase_4" localSheetId="10">#REF!</definedName>
    <definedName name="Excel_BuiltIn__FilterDatabase_4">#REF!</definedName>
    <definedName name="Excel_BuiltIn__FilterDatabase_5" localSheetId="17">#REF!</definedName>
    <definedName name="Excel_BuiltIn__FilterDatabase_5" localSheetId="10">#REF!</definedName>
    <definedName name="Excel_BuiltIn__FilterDatabase_5">#REF!</definedName>
    <definedName name="Excel_BuiltIn__FilterDatabase_50">#REF!</definedName>
    <definedName name="Excel_BuiltIn__FilterDatabase_50_16">#REF!</definedName>
    <definedName name="Excel_BuiltIn__FilterDatabase_50_2">#REF!</definedName>
    <definedName name="Excel_BuiltIn__FilterDatabase_50_27">#REF!</definedName>
    <definedName name="Excel_BuiltIn__FilterDatabase_50_4">#REF!</definedName>
    <definedName name="Excel_BuiltIn__FilterDatabase_6" localSheetId="17">#REF!</definedName>
    <definedName name="Excel_BuiltIn__FilterDatabase_6" localSheetId="10">#REF!</definedName>
    <definedName name="Excel_BuiltIn__FilterDatabase_6">#REF!</definedName>
    <definedName name="Excel_BuiltIn__FilterDatabase_7_8">#REF!</definedName>
    <definedName name="Excel_BuiltIn__FilterDatabase_7_8_16">#REF!</definedName>
    <definedName name="Excel_BuiltIn__FilterDatabase_7_8_2">#REF!</definedName>
    <definedName name="Excel_BuiltIn__FilterDatabase_7_8_27">#REF!</definedName>
    <definedName name="Excel_BuiltIn__FilterDatabase_7_8_4">#REF!</definedName>
    <definedName name="Excel_BuiltIn__FilterDatabase_7_8_5">#REF!</definedName>
    <definedName name="Excel_BuiltIn_Database_0">"$#REF!.$A$1:$N$4078"</definedName>
    <definedName name="Excel_BuiltIn_Print_Area">"$#REF!.$A$1:$Z$38"</definedName>
    <definedName name="Excel_BuiltIn_Print_Area_1" localSheetId="11">#REF!</definedName>
    <definedName name="Excel_BuiltIn_Print_Area_1">"$#REF!.$A$1:$O$46"</definedName>
    <definedName name="Excel_BuiltIn_Print_Area_1_1">#REF!</definedName>
    <definedName name="Excel_BuiltIn_Print_Area_1_1_1">#REF!</definedName>
    <definedName name="Excel_BuiltIn_Print_Area_1_1_1_16">#REF!</definedName>
    <definedName name="Excel_BuiltIn_Print_Area_1_1_1_2">#REF!</definedName>
    <definedName name="Excel_BuiltIn_Print_Area_1_1_1_27">#REF!</definedName>
    <definedName name="Excel_BuiltIn_Print_Area_1_1_1_4">#REF!</definedName>
    <definedName name="Excel_BuiltIn_Print_Area_1_1_1_41">#REF!</definedName>
    <definedName name="Excel_BuiltIn_Print_Area_1_1_16">#REF!</definedName>
    <definedName name="Excel_BuiltIn_Print_Area_1_1_2">#REF!</definedName>
    <definedName name="Excel_BuiltIn_Print_Area_1_1_27">#REF!</definedName>
    <definedName name="Excel_BuiltIn_Print_Area_1_1_4">#REF!</definedName>
    <definedName name="Excel_BuiltIn_Print_Area_1_1_41">#REF!</definedName>
    <definedName name="Excel_BuiltIn_Print_Area_1_16">#REF!</definedName>
    <definedName name="Excel_BuiltIn_Print_Area_1_18">#REF!</definedName>
    <definedName name="Excel_BuiltIn_Print_Area_1_18_16">#REF!</definedName>
    <definedName name="Excel_BuiltIn_Print_Area_1_18_2">#REF!</definedName>
    <definedName name="Excel_BuiltIn_Print_Area_1_18_27">#REF!</definedName>
    <definedName name="Excel_BuiltIn_Print_Area_1_18_4">#REF!</definedName>
    <definedName name="Excel_BuiltIn_Print_Area_1_2">#REF!</definedName>
    <definedName name="Excel_BuiltIn_Print_Area_1_27">#REF!</definedName>
    <definedName name="Excel_BuiltIn_Print_Area_1_4">#REF!</definedName>
    <definedName name="Excel_BuiltIn_Print_Area_10">#REF!</definedName>
    <definedName name="Excel_BuiltIn_Print_Area_10_1">#REF!</definedName>
    <definedName name="Excel_BuiltIn_Print_Area_10_1_1">#REF!</definedName>
    <definedName name="Excel_BuiltIn_Print_Area_10_1_1_1">#REF!</definedName>
    <definedName name="Excel_BuiltIn_Print_Area_10_1_1_1_1">#REF!</definedName>
    <definedName name="Excel_BuiltIn_Print_Area_10_1_1_1_1_1">#REF!</definedName>
    <definedName name="Excel_BuiltIn_Print_Area_10_1_1_1_1_1_1">#REF!</definedName>
    <definedName name="Excel_BuiltIn_Print_Area_10_1_1_1_1_1_1_1">#REF!</definedName>
    <definedName name="Excel_BuiltIn_Print_Area_10_1_1_1_16">#REF!</definedName>
    <definedName name="Excel_BuiltIn_Print_Area_10_1_1_1_2">#REF!</definedName>
    <definedName name="Excel_BuiltIn_Print_Area_10_1_1_1_27">#REF!</definedName>
    <definedName name="Excel_BuiltIn_Print_Area_10_1_1_1_4">#REF!</definedName>
    <definedName name="Excel_BuiltIn_Print_Area_10_1_1_16">#REF!</definedName>
    <definedName name="Excel_BuiltIn_Print_Area_10_1_1_16_1">#REF!</definedName>
    <definedName name="Excel_BuiltIn_Print_Area_10_1_1_2">#REF!</definedName>
    <definedName name="Excel_BuiltIn_Print_Area_10_1_1_2_1">#REF!</definedName>
    <definedName name="Excel_BuiltIn_Print_Area_10_1_1_27">#REF!</definedName>
    <definedName name="Excel_BuiltIn_Print_Area_10_1_1_27_1">#REF!</definedName>
    <definedName name="Excel_BuiltIn_Print_Area_10_1_1_4">#REF!</definedName>
    <definedName name="Excel_BuiltIn_Print_Area_10_1_1_4_1">#REF!</definedName>
    <definedName name="Excel_BuiltIn_Print_Area_10_1_10">#REF!</definedName>
    <definedName name="Excel_BuiltIn_Print_Area_10_1_10_16">#REF!</definedName>
    <definedName name="Excel_BuiltIn_Print_Area_10_1_10_2">#REF!</definedName>
    <definedName name="Excel_BuiltIn_Print_Area_10_1_10_27">#REF!</definedName>
    <definedName name="Excel_BuiltIn_Print_Area_10_1_10_4">#REF!</definedName>
    <definedName name="Excel_BuiltIn_Print_Area_10_1_11">#REF!</definedName>
    <definedName name="Excel_BuiltIn_Print_Area_10_1_11_16">#REF!</definedName>
    <definedName name="Excel_BuiltIn_Print_Area_10_1_11_2">#REF!</definedName>
    <definedName name="Excel_BuiltIn_Print_Area_10_1_11_27">#REF!</definedName>
    <definedName name="Excel_BuiltIn_Print_Area_10_1_11_4">#REF!</definedName>
    <definedName name="Excel_BuiltIn_Print_Area_10_1_12">#REF!</definedName>
    <definedName name="Excel_BuiltIn_Print_Area_10_1_12_16">#REF!</definedName>
    <definedName name="Excel_BuiltIn_Print_Area_10_1_12_2">#REF!</definedName>
    <definedName name="Excel_BuiltIn_Print_Area_10_1_12_27">#REF!</definedName>
    <definedName name="Excel_BuiltIn_Print_Area_10_1_12_4">#REF!</definedName>
    <definedName name="Excel_BuiltIn_Print_Area_10_1_13">#REF!</definedName>
    <definedName name="Excel_BuiltIn_Print_Area_10_1_13_16">#REF!</definedName>
    <definedName name="Excel_BuiltIn_Print_Area_10_1_13_2">#REF!</definedName>
    <definedName name="Excel_BuiltIn_Print_Area_10_1_13_27">#REF!</definedName>
    <definedName name="Excel_BuiltIn_Print_Area_10_1_13_4">#REF!</definedName>
    <definedName name="Excel_BuiltIn_Print_Area_10_1_14">#REF!</definedName>
    <definedName name="Excel_BuiltIn_Print_Area_10_1_14_16">#REF!</definedName>
    <definedName name="Excel_BuiltIn_Print_Area_10_1_14_2">#REF!</definedName>
    <definedName name="Excel_BuiltIn_Print_Area_10_1_14_27">#REF!</definedName>
    <definedName name="Excel_BuiltIn_Print_Area_10_1_14_4">#REF!</definedName>
    <definedName name="Excel_BuiltIn_Print_Area_10_1_15">#REF!</definedName>
    <definedName name="Excel_BuiltIn_Print_Area_10_1_15_16">#REF!</definedName>
    <definedName name="Excel_BuiltIn_Print_Area_10_1_15_2">#REF!</definedName>
    <definedName name="Excel_BuiltIn_Print_Area_10_1_15_27">#REF!</definedName>
    <definedName name="Excel_BuiltIn_Print_Area_10_1_15_4">#REF!</definedName>
    <definedName name="Excel_BuiltIn_Print_Area_10_1_16">#REF!</definedName>
    <definedName name="Excel_BuiltIn_Print_Area_10_1_16_1">#REF!</definedName>
    <definedName name="Excel_BuiltIn_Print_Area_10_1_16_16">#REF!</definedName>
    <definedName name="Excel_BuiltIn_Print_Area_10_1_16_2">#REF!</definedName>
    <definedName name="Excel_BuiltIn_Print_Area_10_1_16_2_1">#REF!</definedName>
    <definedName name="Excel_BuiltIn_Print_Area_10_1_16_27">#REF!</definedName>
    <definedName name="Excel_BuiltIn_Print_Area_10_1_16_4">#REF!</definedName>
    <definedName name="Excel_BuiltIn_Print_Area_10_1_17">#REF!</definedName>
    <definedName name="Excel_BuiltIn_Print_Area_10_1_17_16">#REF!</definedName>
    <definedName name="Excel_BuiltIn_Print_Area_10_1_17_2">#REF!</definedName>
    <definedName name="Excel_BuiltIn_Print_Area_10_1_17_27">#REF!</definedName>
    <definedName name="Excel_BuiltIn_Print_Area_10_1_17_4">#REF!</definedName>
    <definedName name="Excel_BuiltIn_Print_Area_10_1_2">#REF!</definedName>
    <definedName name="Excel_BuiltIn_Print_Area_10_1_2_1">#REF!</definedName>
    <definedName name="Excel_BuiltIn_Print_Area_10_1_2_16">#REF!</definedName>
    <definedName name="Excel_BuiltIn_Print_Area_10_1_2_2">#REF!</definedName>
    <definedName name="Excel_BuiltIn_Print_Area_10_1_2_2_1">#REF!</definedName>
    <definedName name="Excel_BuiltIn_Print_Area_10_1_2_27">#REF!</definedName>
    <definedName name="Excel_BuiltIn_Print_Area_10_1_2_4">#REF!</definedName>
    <definedName name="Excel_BuiltIn_Print_Area_10_1_20">#REF!</definedName>
    <definedName name="Excel_BuiltIn_Print_Area_10_1_20_16">#REF!</definedName>
    <definedName name="Excel_BuiltIn_Print_Area_10_1_20_2">#REF!</definedName>
    <definedName name="Excel_BuiltIn_Print_Area_10_1_20_27">#REF!</definedName>
    <definedName name="Excel_BuiltIn_Print_Area_10_1_20_4">#REF!</definedName>
    <definedName name="Excel_BuiltIn_Print_Area_10_1_27">#REF!</definedName>
    <definedName name="Excel_BuiltIn_Print_Area_10_1_3">#REF!</definedName>
    <definedName name="Excel_BuiltIn_Print_Area_10_1_3_16">#REF!</definedName>
    <definedName name="Excel_BuiltIn_Print_Area_10_1_3_2">#REF!</definedName>
    <definedName name="Excel_BuiltIn_Print_Area_10_1_3_27">#REF!</definedName>
    <definedName name="Excel_BuiltIn_Print_Area_10_1_3_4">#REF!</definedName>
    <definedName name="Excel_BuiltIn_Print_Area_10_1_4">#REF!</definedName>
    <definedName name="Excel_BuiltIn_Print_Area_10_1_4_1">#REF!</definedName>
    <definedName name="Excel_BuiltIn_Print_Area_10_1_5">#REF!</definedName>
    <definedName name="Excel_BuiltIn_Print_Area_10_1_5_1">#REF!</definedName>
    <definedName name="Excel_BuiltIn_Print_Area_10_1_5_16">#REF!</definedName>
    <definedName name="Excel_BuiltIn_Print_Area_10_1_5_2">#REF!</definedName>
    <definedName name="Excel_BuiltIn_Print_Area_10_1_5_27">#REF!</definedName>
    <definedName name="Excel_BuiltIn_Print_Area_10_1_5_4">#REF!</definedName>
    <definedName name="Excel_BuiltIn_Print_Area_10_1_6">#REF!</definedName>
    <definedName name="Excel_BuiltIn_Print_Area_10_1_6_16">#REF!</definedName>
    <definedName name="Excel_BuiltIn_Print_Area_10_1_6_2">#REF!</definedName>
    <definedName name="Excel_BuiltIn_Print_Area_10_1_6_27">#REF!</definedName>
    <definedName name="Excel_BuiltIn_Print_Area_10_1_6_4">#REF!</definedName>
    <definedName name="Excel_BuiltIn_Print_Area_10_1_7">#REF!</definedName>
    <definedName name="Excel_BuiltIn_Print_Area_10_1_7_16">#REF!</definedName>
    <definedName name="Excel_BuiltIn_Print_Area_10_1_7_2">#REF!</definedName>
    <definedName name="Excel_BuiltIn_Print_Area_10_1_7_27">#REF!</definedName>
    <definedName name="Excel_BuiltIn_Print_Area_10_1_7_4">#REF!</definedName>
    <definedName name="Excel_BuiltIn_Print_Area_10_1_8">#REF!</definedName>
    <definedName name="Excel_BuiltIn_Print_Area_10_1_8_16">#REF!</definedName>
    <definedName name="Excel_BuiltIn_Print_Area_10_1_8_2">#REF!</definedName>
    <definedName name="Excel_BuiltIn_Print_Area_10_1_8_27">#REF!</definedName>
    <definedName name="Excel_BuiltIn_Print_Area_10_1_8_4">#REF!</definedName>
    <definedName name="Excel_BuiltIn_Print_Area_10_1_9">#REF!</definedName>
    <definedName name="Excel_BuiltIn_Print_Area_10_1_9_16">#REF!</definedName>
    <definedName name="Excel_BuiltIn_Print_Area_10_1_9_2">#REF!</definedName>
    <definedName name="Excel_BuiltIn_Print_Area_10_1_9_27">#REF!</definedName>
    <definedName name="Excel_BuiltIn_Print_Area_10_1_9_4">#REF!</definedName>
    <definedName name="Excel_BuiltIn_Print_Area_10_16">#REF!</definedName>
    <definedName name="Excel_BuiltIn_Print_Area_10_2">#REF!</definedName>
    <definedName name="Excel_BuiltIn_Print_Area_10_27">#REF!</definedName>
    <definedName name="Excel_BuiltIn_Print_Area_10_4">#REF!</definedName>
    <definedName name="Excel_BuiltIn_Print_Area_10_8">#REF!</definedName>
    <definedName name="Excel_BuiltIn_Print_Area_10_8_16">#REF!</definedName>
    <definedName name="Excel_BuiltIn_Print_Area_10_8_2">#REF!</definedName>
    <definedName name="Excel_BuiltIn_Print_Area_10_8_27">#REF!</definedName>
    <definedName name="Excel_BuiltIn_Print_Area_10_8_4">#REF!</definedName>
    <definedName name="Excel_BuiltIn_Print_Area_11">#REF!</definedName>
    <definedName name="Excel_BuiltIn_Print_Area_11_1">#REF!</definedName>
    <definedName name="Excel_BuiltIn_Print_Area_11_1_1">#REF!</definedName>
    <definedName name="Excel_BuiltIn_Print_Area_11_1_1_16">#REF!</definedName>
    <definedName name="Excel_BuiltIn_Print_Area_11_1_1_2">#REF!</definedName>
    <definedName name="Excel_BuiltIn_Print_Area_11_1_1_27">#REF!</definedName>
    <definedName name="Excel_BuiltIn_Print_Area_11_1_1_4">#REF!</definedName>
    <definedName name="Excel_BuiltIn_Print_Area_11_1_10">#REF!</definedName>
    <definedName name="Excel_BuiltIn_Print_Area_11_1_10_16">#REF!</definedName>
    <definedName name="Excel_BuiltIn_Print_Area_11_1_10_2">#REF!</definedName>
    <definedName name="Excel_BuiltIn_Print_Area_11_1_10_27">#REF!</definedName>
    <definedName name="Excel_BuiltIn_Print_Area_11_1_10_4">#REF!</definedName>
    <definedName name="Excel_BuiltIn_Print_Area_11_1_11">#REF!</definedName>
    <definedName name="Excel_BuiltIn_Print_Area_11_1_11_16">#REF!</definedName>
    <definedName name="Excel_BuiltIn_Print_Area_11_1_11_2">#REF!</definedName>
    <definedName name="Excel_BuiltIn_Print_Area_11_1_11_27">#REF!</definedName>
    <definedName name="Excel_BuiltIn_Print_Area_11_1_11_4">#REF!</definedName>
    <definedName name="Excel_BuiltIn_Print_Area_11_1_12">#REF!</definedName>
    <definedName name="Excel_BuiltIn_Print_Area_11_1_12_16">#REF!</definedName>
    <definedName name="Excel_BuiltIn_Print_Area_11_1_12_2">#REF!</definedName>
    <definedName name="Excel_BuiltIn_Print_Area_11_1_12_27">#REF!</definedName>
    <definedName name="Excel_BuiltIn_Print_Area_11_1_12_4">#REF!</definedName>
    <definedName name="Excel_BuiltIn_Print_Area_11_1_13">#REF!</definedName>
    <definedName name="Excel_BuiltIn_Print_Area_11_1_13_16">#REF!</definedName>
    <definedName name="Excel_BuiltIn_Print_Area_11_1_13_2">#REF!</definedName>
    <definedName name="Excel_BuiltIn_Print_Area_11_1_13_27">#REF!</definedName>
    <definedName name="Excel_BuiltIn_Print_Area_11_1_13_4">#REF!</definedName>
    <definedName name="Excel_BuiltIn_Print_Area_11_1_14">#REF!</definedName>
    <definedName name="Excel_BuiltIn_Print_Area_11_1_14_16">#REF!</definedName>
    <definedName name="Excel_BuiltIn_Print_Area_11_1_14_2">#REF!</definedName>
    <definedName name="Excel_BuiltIn_Print_Area_11_1_14_27">#REF!</definedName>
    <definedName name="Excel_BuiltIn_Print_Area_11_1_14_4">#REF!</definedName>
    <definedName name="Excel_BuiltIn_Print_Area_11_1_15">#REF!</definedName>
    <definedName name="Excel_BuiltIn_Print_Area_11_1_15_16">#REF!</definedName>
    <definedName name="Excel_BuiltIn_Print_Area_11_1_15_2">#REF!</definedName>
    <definedName name="Excel_BuiltIn_Print_Area_11_1_15_27">#REF!</definedName>
    <definedName name="Excel_BuiltIn_Print_Area_11_1_15_4">#REF!</definedName>
    <definedName name="Excel_BuiltIn_Print_Area_11_1_16">#REF!</definedName>
    <definedName name="Excel_BuiltIn_Print_Area_11_1_16_1">#REF!</definedName>
    <definedName name="Excel_BuiltIn_Print_Area_11_1_16_16">#REF!</definedName>
    <definedName name="Excel_BuiltIn_Print_Area_11_1_16_2">#REF!</definedName>
    <definedName name="Excel_BuiltIn_Print_Area_11_1_16_27">#REF!</definedName>
    <definedName name="Excel_BuiltIn_Print_Area_11_1_16_4">#REF!</definedName>
    <definedName name="Excel_BuiltIn_Print_Area_11_1_17">#REF!</definedName>
    <definedName name="Excel_BuiltIn_Print_Area_11_1_17_16">#REF!</definedName>
    <definedName name="Excel_BuiltIn_Print_Area_11_1_17_2">#REF!</definedName>
    <definedName name="Excel_BuiltIn_Print_Area_11_1_17_27">#REF!</definedName>
    <definedName name="Excel_BuiltIn_Print_Area_11_1_17_4">#REF!</definedName>
    <definedName name="Excel_BuiltIn_Print_Area_11_1_2">#REF!</definedName>
    <definedName name="Excel_BuiltIn_Print_Area_11_1_2_1">#REF!</definedName>
    <definedName name="Excel_BuiltIn_Print_Area_11_1_2_16">#REF!</definedName>
    <definedName name="Excel_BuiltIn_Print_Area_11_1_2_2">#REF!</definedName>
    <definedName name="Excel_BuiltIn_Print_Area_11_1_2_27">#REF!</definedName>
    <definedName name="Excel_BuiltIn_Print_Area_11_1_2_4">#REF!</definedName>
    <definedName name="Excel_BuiltIn_Print_Area_11_1_20">#REF!</definedName>
    <definedName name="Excel_BuiltIn_Print_Area_11_1_20_16">#REF!</definedName>
    <definedName name="Excel_BuiltIn_Print_Area_11_1_20_2">#REF!</definedName>
    <definedName name="Excel_BuiltIn_Print_Area_11_1_20_27">#REF!</definedName>
    <definedName name="Excel_BuiltIn_Print_Area_11_1_20_4">#REF!</definedName>
    <definedName name="Excel_BuiltIn_Print_Area_11_1_27">#REF!</definedName>
    <definedName name="Excel_BuiltIn_Print_Area_11_1_3">#REF!</definedName>
    <definedName name="Excel_BuiltIn_Print_Area_11_1_3_16">#REF!</definedName>
    <definedName name="Excel_BuiltIn_Print_Area_11_1_3_2">#REF!</definedName>
    <definedName name="Excel_BuiltIn_Print_Area_11_1_3_27">#REF!</definedName>
    <definedName name="Excel_BuiltIn_Print_Area_11_1_3_4">#REF!</definedName>
    <definedName name="Excel_BuiltIn_Print_Area_11_1_4">#REF!</definedName>
    <definedName name="Excel_BuiltIn_Print_Area_11_1_5">#REF!</definedName>
    <definedName name="Excel_BuiltIn_Print_Area_11_1_5_1">#REF!</definedName>
    <definedName name="Excel_BuiltIn_Print_Area_11_1_5_16">#REF!</definedName>
    <definedName name="Excel_BuiltIn_Print_Area_11_1_5_2">#REF!</definedName>
    <definedName name="Excel_BuiltIn_Print_Area_11_1_5_27">#REF!</definedName>
    <definedName name="Excel_BuiltIn_Print_Area_11_1_5_4">#REF!</definedName>
    <definedName name="Excel_BuiltIn_Print_Area_11_1_6">#REF!</definedName>
    <definedName name="Excel_BuiltIn_Print_Area_11_1_6_16">#REF!</definedName>
    <definedName name="Excel_BuiltIn_Print_Area_11_1_6_2">#REF!</definedName>
    <definedName name="Excel_BuiltIn_Print_Area_11_1_6_27">#REF!</definedName>
    <definedName name="Excel_BuiltIn_Print_Area_11_1_6_4">#REF!</definedName>
    <definedName name="Excel_BuiltIn_Print_Area_11_1_7">#REF!</definedName>
    <definedName name="Excel_BuiltIn_Print_Area_11_1_7_16">#REF!</definedName>
    <definedName name="Excel_BuiltIn_Print_Area_11_1_7_2">#REF!</definedName>
    <definedName name="Excel_BuiltIn_Print_Area_11_1_7_27">#REF!</definedName>
    <definedName name="Excel_BuiltIn_Print_Area_11_1_7_4">#REF!</definedName>
    <definedName name="Excel_BuiltIn_Print_Area_11_1_8">#REF!</definedName>
    <definedName name="Excel_BuiltIn_Print_Area_11_1_8_16">#REF!</definedName>
    <definedName name="Excel_BuiltIn_Print_Area_11_1_8_2">#REF!</definedName>
    <definedName name="Excel_BuiltIn_Print_Area_11_1_8_27">#REF!</definedName>
    <definedName name="Excel_BuiltIn_Print_Area_11_1_8_4">#REF!</definedName>
    <definedName name="Excel_BuiltIn_Print_Area_11_1_9">#REF!</definedName>
    <definedName name="Excel_BuiltIn_Print_Area_11_1_9_16">#REF!</definedName>
    <definedName name="Excel_BuiltIn_Print_Area_11_1_9_2">#REF!</definedName>
    <definedName name="Excel_BuiltIn_Print_Area_11_1_9_27">#REF!</definedName>
    <definedName name="Excel_BuiltIn_Print_Area_11_1_9_4">#REF!</definedName>
    <definedName name="Excel_BuiltIn_Print_Area_12_1">#REF!</definedName>
    <definedName name="Excel_BuiltIn_Print_Area_12_1_1">#REF!</definedName>
    <definedName name="Excel_BuiltIn_Print_Area_12_1_1_1">#REF!</definedName>
    <definedName name="Excel_BuiltIn_Print_Area_12_1_1_1_1">#REF!</definedName>
    <definedName name="Excel_BuiltIn_Print_Area_12_1_1_1_1_1">#REF!</definedName>
    <definedName name="Excel_BuiltIn_Print_Area_12_1_1_1_1_16">#REF!</definedName>
    <definedName name="Excel_BuiltIn_Print_Area_12_1_1_1_1_2">#REF!</definedName>
    <definedName name="Excel_BuiltIn_Print_Area_12_1_1_1_1_27">#REF!</definedName>
    <definedName name="Excel_BuiltIn_Print_Area_12_1_1_1_1_4">#REF!</definedName>
    <definedName name="Excel_BuiltIn_Print_Area_12_1_1_1_16">#REF!</definedName>
    <definedName name="Excel_BuiltIn_Print_Area_12_1_1_1_2">#REF!</definedName>
    <definedName name="Excel_BuiltIn_Print_Area_12_1_1_1_27">#REF!</definedName>
    <definedName name="Excel_BuiltIn_Print_Area_12_1_1_1_4">#REF!</definedName>
    <definedName name="Excel_BuiltIn_Print_Area_12_1_1_10">#REF!</definedName>
    <definedName name="Excel_BuiltIn_Print_Area_12_1_1_10_16">#REF!</definedName>
    <definedName name="Excel_BuiltIn_Print_Area_12_1_1_10_2">#REF!</definedName>
    <definedName name="Excel_BuiltIn_Print_Area_12_1_1_10_27">#REF!</definedName>
    <definedName name="Excel_BuiltIn_Print_Area_12_1_1_10_4">#REF!</definedName>
    <definedName name="Excel_BuiltIn_Print_Area_12_1_1_11">#REF!</definedName>
    <definedName name="Excel_BuiltIn_Print_Area_12_1_1_11_16">#REF!</definedName>
    <definedName name="Excel_BuiltIn_Print_Area_12_1_1_11_2">#REF!</definedName>
    <definedName name="Excel_BuiltIn_Print_Area_12_1_1_11_27">#REF!</definedName>
    <definedName name="Excel_BuiltIn_Print_Area_12_1_1_11_4">#REF!</definedName>
    <definedName name="Excel_BuiltIn_Print_Area_12_1_1_12">#REF!</definedName>
    <definedName name="Excel_BuiltIn_Print_Area_12_1_1_12_16">#REF!</definedName>
    <definedName name="Excel_BuiltIn_Print_Area_12_1_1_12_2">#REF!</definedName>
    <definedName name="Excel_BuiltIn_Print_Area_12_1_1_12_27">#REF!</definedName>
    <definedName name="Excel_BuiltIn_Print_Area_12_1_1_12_4">#REF!</definedName>
    <definedName name="Excel_BuiltIn_Print_Area_12_1_1_13">#REF!</definedName>
    <definedName name="Excel_BuiltIn_Print_Area_12_1_1_13_16">#REF!</definedName>
    <definedName name="Excel_BuiltIn_Print_Area_12_1_1_13_2">#REF!</definedName>
    <definedName name="Excel_BuiltIn_Print_Area_12_1_1_13_27">#REF!</definedName>
    <definedName name="Excel_BuiltIn_Print_Area_12_1_1_13_4">#REF!</definedName>
    <definedName name="Excel_BuiltIn_Print_Area_12_1_1_14">#REF!</definedName>
    <definedName name="Excel_BuiltIn_Print_Area_12_1_1_14_16">#REF!</definedName>
    <definedName name="Excel_BuiltIn_Print_Area_12_1_1_14_2">#REF!</definedName>
    <definedName name="Excel_BuiltIn_Print_Area_12_1_1_14_27">#REF!</definedName>
    <definedName name="Excel_BuiltIn_Print_Area_12_1_1_14_4">#REF!</definedName>
    <definedName name="Excel_BuiltIn_Print_Area_12_1_1_15">#REF!</definedName>
    <definedName name="Excel_BuiltIn_Print_Area_12_1_1_15_16">#REF!</definedName>
    <definedName name="Excel_BuiltIn_Print_Area_12_1_1_15_2">#REF!</definedName>
    <definedName name="Excel_BuiltIn_Print_Area_12_1_1_15_27">#REF!</definedName>
    <definedName name="Excel_BuiltIn_Print_Area_12_1_1_15_4">#REF!</definedName>
    <definedName name="Excel_BuiltIn_Print_Area_12_1_1_16">#REF!</definedName>
    <definedName name="Excel_BuiltIn_Print_Area_12_1_1_16_1">#REF!</definedName>
    <definedName name="Excel_BuiltIn_Print_Area_12_1_1_16_16">#REF!</definedName>
    <definedName name="Excel_BuiltIn_Print_Area_12_1_1_16_2">#REF!</definedName>
    <definedName name="Excel_BuiltIn_Print_Area_12_1_1_16_27">#REF!</definedName>
    <definedName name="Excel_BuiltIn_Print_Area_12_1_1_16_4">#REF!</definedName>
    <definedName name="Excel_BuiltIn_Print_Area_12_1_1_17">#REF!</definedName>
    <definedName name="Excel_BuiltIn_Print_Area_12_1_1_17_16">#REF!</definedName>
    <definedName name="Excel_BuiltIn_Print_Area_12_1_1_17_2">#REF!</definedName>
    <definedName name="Excel_BuiltIn_Print_Area_12_1_1_17_27">#REF!</definedName>
    <definedName name="Excel_BuiltIn_Print_Area_12_1_1_17_4">#REF!</definedName>
    <definedName name="Excel_BuiltIn_Print_Area_12_1_1_2">#REF!</definedName>
    <definedName name="Excel_BuiltIn_Print_Area_12_1_1_2_1">#REF!</definedName>
    <definedName name="Excel_BuiltIn_Print_Area_12_1_1_2_16">#REF!</definedName>
    <definedName name="Excel_BuiltIn_Print_Area_12_1_1_2_2">#REF!</definedName>
    <definedName name="Excel_BuiltIn_Print_Area_12_1_1_2_27">#REF!</definedName>
    <definedName name="Excel_BuiltIn_Print_Area_12_1_1_2_4">#REF!</definedName>
    <definedName name="Excel_BuiltIn_Print_Area_12_1_1_20">#REF!</definedName>
    <definedName name="Excel_BuiltIn_Print_Area_12_1_1_20_16">#REF!</definedName>
    <definedName name="Excel_BuiltIn_Print_Area_12_1_1_20_2">#REF!</definedName>
    <definedName name="Excel_BuiltIn_Print_Area_12_1_1_20_27">#REF!</definedName>
    <definedName name="Excel_BuiltIn_Print_Area_12_1_1_20_4">#REF!</definedName>
    <definedName name="Excel_BuiltIn_Print_Area_12_1_1_27">#REF!</definedName>
    <definedName name="Excel_BuiltIn_Print_Area_12_1_1_3">#REF!</definedName>
    <definedName name="Excel_BuiltIn_Print_Area_12_1_1_3_16">#REF!</definedName>
    <definedName name="Excel_BuiltIn_Print_Area_12_1_1_3_2">#REF!</definedName>
    <definedName name="Excel_BuiltIn_Print_Area_12_1_1_3_27">#REF!</definedName>
    <definedName name="Excel_BuiltIn_Print_Area_12_1_1_3_4">#REF!</definedName>
    <definedName name="Excel_BuiltIn_Print_Area_12_1_1_4">#REF!</definedName>
    <definedName name="Excel_BuiltIn_Print_Area_12_1_1_5">#REF!</definedName>
    <definedName name="Excel_BuiltIn_Print_Area_12_1_1_5_1">#REF!</definedName>
    <definedName name="Excel_BuiltIn_Print_Area_12_1_1_5_16">#REF!</definedName>
    <definedName name="Excel_BuiltIn_Print_Area_12_1_1_5_2">#REF!</definedName>
    <definedName name="Excel_BuiltIn_Print_Area_12_1_1_5_27">#REF!</definedName>
    <definedName name="Excel_BuiltIn_Print_Area_12_1_1_5_4">#REF!</definedName>
    <definedName name="Excel_BuiltIn_Print_Area_12_1_1_6">#REF!</definedName>
    <definedName name="Excel_BuiltIn_Print_Area_12_1_1_6_16">#REF!</definedName>
    <definedName name="Excel_BuiltIn_Print_Area_12_1_1_6_2">#REF!</definedName>
    <definedName name="Excel_BuiltIn_Print_Area_12_1_1_6_27">#REF!</definedName>
    <definedName name="Excel_BuiltIn_Print_Area_12_1_1_6_4">#REF!</definedName>
    <definedName name="Excel_BuiltIn_Print_Area_12_1_1_7">#REF!</definedName>
    <definedName name="Excel_BuiltIn_Print_Area_12_1_1_7_16">#REF!</definedName>
    <definedName name="Excel_BuiltIn_Print_Area_12_1_1_7_2">#REF!</definedName>
    <definedName name="Excel_BuiltIn_Print_Area_12_1_1_7_27">#REF!</definedName>
    <definedName name="Excel_BuiltIn_Print_Area_12_1_1_7_4">#REF!</definedName>
    <definedName name="Excel_BuiltIn_Print_Area_12_1_1_8">#REF!</definedName>
    <definedName name="Excel_BuiltIn_Print_Area_12_1_1_8_16">#REF!</definedName>
    <definedName name="Excel_BuiltIn_Print_Area_12_1_1_8_2">#REF!</definedName>
    <definedName name="Excel_BuiltIn_Print_Area_12_1_1_8_27">#REF!</definedName>
    <definedName name="Excel_BuiltIn_Print_Area_12_1_1_8_4">#REF!</definedName>
    <definedName name="Excel_BuiltIn_Print_Area_12_1_1_9">#REF!</definedName>
    <definedName name="Excel_BuiltIn_Print_Area_12_1_1_9_16">#REF!</definedName>
    <definedName name="Excel_BuiltIn_Print_Area_12_1_1_9_2">#REF!</definedName>
    <definedName name="Excel_BuiltIn_Print_Area_12_1_1_9_27">#REF!</definedName>
    <definedName name="Excel_BuiltIn_Print_Area_12_1_1_9_4">#REF!</definedName>
    <definedName name="Excel_BuiltIn_Print_Area_12_1_10">#REF!</definedName>
    <definedName name="Excel_BuiltIn_Print_Area_12_1_10_16">#REF!</definedName>
    <definedName name="Excel_BuiltIn_Print_Area_12_1_10_2">#REF!</definedName>
    <definedName name="Excel_BuiltIn_Print_Area_12_1_10_27">#REF!</definedName>
    <definedName name="Excel_BuiltIn_Print_Area_12_1_10_4">#REF!</definedName>
    <definedName name="Excel_BuiltIn_Print_Area_12_1_11">#REF!</definedName>
    <definedName name="Excel_BuiltIn_Print_Area_12_1_11_16">#REF!</definedName>
    <definedName name="Excel_BuiltIn_Print_Area_12_1_11_2">#REF!</definedName>
    <definedName name="Excel_BuiltIn_Print_Area_12_1_11_27">#REF!</definedName>
    <definedName name="Excel_BuiltIn_Print_Area_12_1_11_4">#REF!</definedName>
    <definedName name="Excel_BuiltIn_Print_Area_12_1_12">#REF!</definedName>
    <definedName name="Excel_BuiltIn_Print_Area_12_1_12_16">#REF!</definedName>
    <definedName name="Excel_BuiltIn_Print_Area_12_1_12_2">#REF!</definedName>
    <definedName name="Excel_BuiltIn_Print_Area_12_1_12_27">#REF!</definedName>
    <definedName name="Excel_BuiltIn_Print_Area_12_1_12_4">#REF!</definedName>
    <definedName name="Excel_BuiltIn_Print_Area_12_1_13">#REF!</definedName>
    <definedName name="Excel_BuiltIn_Print_Area_12_1_13_16">#REF!</definedName>
    <definedName name="Excel_BuiltIn_Print_Area_12_1_13_2">#REF!</definedName>
    <definedName name="Excel_BuiltIn_Print_Area_12_1_13_27">#REF!</definedName>
    <definedName name="Excel_BuiltIn_Print_Area_12_1_13_4">#REF!</definedName>
    <definedName name="Excel_BuiltIn_Print_Area_12_1_14">#REF!</definedName>
    <definedName name="Excel_BuiltIn_Print_Area_12_1_14_16">#REF!</definedName>
    <definedName name="Excel_BuiltIn_Print_Area_12_1_14_2">#REF!</definedName>
    <definedName name="Excel_BuiltIn_Print_Area_12_1_14_27">#REF!</definedName>
    <definedName name="Excel_BuiltIn_Print_Area_12_1_14_4">#REF!</definedName>
    <definedName name="Excel_BuiltIn_Print_Area_12_1_15">#REF!</definedName>
    <definedName name="Excel_BuiltIn_Print_Area_12_1_15_16">#REF!</definedName>
    <definedName name="Excel_BuiltIn_Print_Area_12_1_15_2">#REF!</definedName>
    <definedName name="Excel_BuiltIn_Print_Area_12_1_15_27">#REF!</definedName>
    <definedName name="Excel_BuiltIn_Print_Area_12_1_15_4">#REF!</definedName>
    <definedName name="Excel_BuiltIn_Print_Area_12_1_16">#REF!</definedName>
    <definedName name="Excel_BuiltIn_Print_Area_12_1_16_1">#REF!</definedName>
    <definedName name="Excel_BuiltIn_Print_Area_12_1_16_16">#REF!</definedName>
    <definedName name="Excel_BuiltIn_Print_Area_12_1_16_2">#REF!</definedName>
    <definedName name="Excel_BuiltIn_Print_Area_12_1_16_27">#REF!</definedName>
    <definedName name="Excel_BuiltIn_Print_Area_12_1_16_4">#REF!</definedName>
    <definedName name="Excel_BuiltIn_Print_Area_12_1_17">#REF!</definedName>
    <definedName name="Excel_BuiltIn_Print_Area_12_1_17_16">#REF!</definedName>
    <definedName name="Excel_BuiltIn_Print_Area_12_1_17_2">#REF!</definedName>
    <definedName name="Excel_BuiltIn_Print_Area_12_1_17_27">#REF!</definedName>
    <definedName name="Excel_BuiltIn_Print_Area_12_1_17_4">#REF!</definedName>
    <definedName name="Excel_BuiltIn_Print_Area_12_1_2">#REF!</definedName>
    <definedName name="Excel_BuiltIn_Print_Area_12_1_2_1">#REF!</definedName>
    <definedName name="Excel_BuiltIn_Print_Area_12_1_2_16">#REF!</definedName>
    <definedName name="Excel_BuiltIn_Print_Area_12_1_2_2">#REF!</definedName>
    <definedName name="Excel_BuiltIn_Print_Area_12_1_2_27">#REF!</definedName>
    <definedName name="Excel_BuiltIn_Print_Area_12_1_2_4">#REF!</definedName>
    <definedName name="Excel_BuiltIn_Print_Area_12_1_20">#REF!</definedName>
    <definedName name="Excel_BuiltIn_Print_Area_12_1_20_16">#REF!</definedName>
    <definedName name="Excel_BuiltIn_Print_Area_12_1_20_2">#REF!</definedName>
    <definedName name="Excel_BuiltIn_Print_Area_12_1_20_27">#REF!</definedName>
    <definedName name="Excel_BuiltIn_Print_Area_12_1_20_4">#REF!</definedName>
    <definedName name="Excel_BuiltIn_Print_Area_12_1_27">#REF!</definedName>
    <definedName name="Excel_BuiltIn_Print_Area_12_1_3">#REF!</definedName>
    <definedName name="Excel_BuiltIn_Print_Area_12_1_3_16">#REF!</definedName>
    <definedName name="Excel_BuiltIn_Print_Area_12_1_3_2">#REF!</definedName>
    <definedName name="Excel_BuiltIn_Print_Area_12_1_3_27">#REF!</definedName>
    <definedName name="Excel_BuiltIn_Print_Area_12_1_3_4">#REF!</definedName>
    <definedName name="Excel_BuiltIn_Print_Area_12_1_4">#REF!</definedName>
    <definedName name="Excel_BuiltIn_Print_Area_12_1_5">#REF!</definedName>
    <definedName name="Excel_BuiltIn_Print_Area_12_1_5_1">#REF!</definedName>
    <definedName name="Excel_BuiltIn_Print_Area_12_1_5_16">#REF!</definedName>
    <definedName name="Excel_BuiltIn_Print_Area_12_1_5_2">#REF!</definedName>
    <definedName name="Excel_BuiltIn_Print_Area_12_1_5_27">#REF!</definedName>
    <definedName name="Excel_BuiltIn_Print_Area_12_1_5_4">#REF!</definedName>
    <definedName name="Excel_BuiltIn_Print_Area_12_1_6">#REF!</definedName>
    <definedName name="Excel_BuiltIn_Print_Area_12_1_6_16">#REF!</definedName>
    <definedName name="Excel_BuiltIn_Print_Area_12_1_6_2">#REF!</definedName>
    <definedName name="Excel_BuiltIn_Print_Area_12_1_6_27">#REF!</definedName>
    <definedName name="Excel_BuiltIn_Print_Area_12_1_6_4">#REF!</definedName>
    <definedName name="Excel_BuiltIn_Print_Area_12_1_7">#REF!</definedName>
    <definedName name="Excel_BuiltIn_Print_Area_12_1_7_16">#REF!</definedName>
    <definedName name="Excel_BuiltIn_Print_Area_12_1_7_2">#REF!</definedName>
    <definedName name="Excel_BuiltIn_Print_Area_12_1_7_27">#REF!</definedName>
    <definedName name="Excel_BuiltIn_Print_Area_12_1_7_4">#REF!</definedName>
    <definedName name="Excel_BuiltIn_Print_Area_12_1_8">#REF!</definedName>
    <definedName name="Excel_BuiltIn_Print_Area_12_1_8_16">#REF!</definedName>
    <definedName name="Excel_BuiltIn_Print_Area_12_1_8_2">#REF!</definedName>
    <definedName name="Excel_BuiltIn_Print_Area_12_1_8_27">#REF!</definedName>
    <definedName name="Excel_BuiltIn_Print_Area_12_1_8_4">#REF!</definedName>
    <definedName name="Excel_BuiltIn_Print_Area_12_1_9">#REF!</definedName>
    <definedName name="Excel_BuiltIn_Print_Area_12_1_9_16">#REF!</definedName>
    <definedName name="Excel_BuiltIn_Print_Area_12_1_9_2">#REF!</definedName>
    <definedName name="Excel_BuiltIn_Print_Area_12_1_9_27">#REF!</definedName>
    <definedName name="Excel_BuiltIn_Print_Area_12_1_9_4">#REF!</definedName>
    <definedName name="Excel_BuiltIn_Print_Area_13_1">#REF!</definedName>
    <definedName name="Excel_BuiltIn_Print_Area_13_1_1">#REF!</definedName>
    <definedName name="Excel_BuiltIn_Print_Area_13_1_1_16">#REF!</definedName>
    <definedName name="Excel_BuiltIn_Print_Area_13_1_1_2">#REF!</definedName>
    <definedName name="Excel_BuiltIn_Print_Area_13_1_1_27">#REF!</definedName>
    <definedName name="Excel_BuiltIn_Print_Area_13_1_1_4">#REF!</definedName>
    <definedName name="Excel_BuiltIn_Print_Area_13_1_10">#REF!</definedName>
    <definedName name="Excel_BuiltIn_Print_Area_13_1_10_16">#REF!</definedName>
    <definedName name="Excel_BuiltIn_Print_Area_13_1_10_2">#REF!</definedName>
    <definedName name="Excel_BuiltIn_Print_Area_13_1_10_27">#REF!</definedName>
    <definedName name="Excel_BuiltIn_Print_Area_13_1_10_4">#REF!</definedName>
    <definedName name="Excel_BuiltIn_Print_Area_13_1_11">#REF!</definedName>
    <definedName name="Excel_BuiltIn_Print_Area_13_1_11_16">#REF!</definedName>
    <definedName name="Excel_BuiltIn_Print_Area_13_1_11_2">#REF!</definedName>
    <definedName name="Excel_BuiltIn_Print_Area_13_1_11_27">#REF!</definedName>
    <definedName name="Excel_BuiltIn_Print_Area_13_1_11_4">#REF!</definedName>
    <definedName name="Excel_BuiltIn_Print_Area_13_1_12">#REF!</definedName>
    <definedName name="Excel_BuiltIn_Print_Area_13_1_12_16">#REF!</definedName>
    <definedName name="Excel_BuiltIn_Print_Area_13_1_12_2">#REF!</definedName>
    <definedName name="Excel_BuiltIn_Print_Area_13_1_12_27">#REF!</definedName>
    <definedName name="Excel_BuiltIn_Print_Area_13_1_12_4">#REF!</definedName>
    <definedName name="Excel_BuiltIn_Print_Area_13_1_13">#REF!</definedName>
    <definedName name="Excel_BuiltIn_Print_Area_13_1_13_16">#REF!</definedName>
    <definedName name="Excel_BuiltIn_Print_Area_13_1_13_2">#REF!</definedName>
    <definedName name="Excel_BuiltIn_Print_Area_13_1_13_27">#REF!</definedName>
    <definedName name="Excel_BuiltIn_Print_Area_13_1_13_4">#REF!</definedName>
    <definedName name="Excel_BuiltIn_Print_Area_13_1_14">#REF!</definedName>
    <definedName name="Excel_BuiltIn_Print_Area_13_1_14_16">#REF!</definedName>
    <definedName name="Excel_BuiltIn_Print_Area_13_1_14_2">#REF!</definedName>
    <definedName name="Excel_BuiltIn_Print_Area_13_1_14_27">#REF!</definedName>
    <definedName name="Excel_BuiltIn_Print_Area_13_1_14_4">#REF!</definedName>
    <definedName name="Excel_BuiltIn_Print_Area_13_1_15">#REF!</definedName>
    <definedName name="Excel_BuiltIn_Print_Area_13_1_15_16">#REF!</definedName>
    <definedName name="Excel_BuiltIn_Print_Area_13_1_15_2">#REF!</definedName>
    <definedName name="Excel_BuiltIn_Print_Area_13_1_15_27">#REF!</definedName>
    <definedName name="Excel_BuiltIn_Print_Area_13_1_15_4">#REF!</definedName>
    <definedName name="Excel_BuiltIn_Print_Area_13_1_16">#REF!</definedName>
    <definedName name="Excel_BuiltIn_Print_Area_13_1_16_1">#REF!</definedName>
    <definedName name="Excel_BuiltIn_Print_Area_13_1_16_16">#REF!</definedName>
    <definedName name="Excel_BuiltIn_Print_Area_13_1_16_2">#REF!</definedName>
    <definedName name="Excel_BuiltIn_Print_Area_13_1_16_27">#REF!</definedName>
    <definedName name="Excel_BuiltIn_Print_Area_13_1_16_4">#REF!</definedName>
    <definedName name="Excel_BuiltIn_Print_Area_13_1_17">#REF!</definedName>
    <definedName name="Excel_BuiltIn_Print_Area_13_1_17_16">#REF!</definedName>
    <definedName name="Excel_BuiltIn_Print_Area_13_1_17_2">#REF!</definedName>
    <definedName name="Excel_BuiltIn_Print_Area_13_1_17_27">#REF!</definedName>
    <definedName name="Excel_BuiltIn_Print_Area_13_1_17_4">#REF!</definedName>
    <definedName name="Excel_BuiltIn_Print_Area_13_1_2">#REF!</definedName>
    <definedName name="Excel_BuiltIn_Print_Area_13_1_2_1">#REF!</definedName>
    <definedName name="Excel_BuiltIn_Print_Area_13_1_2_16">#REF!</definedName>
    <definedName name="Excel_BuiltIn_Print_Area_13_1_2_2">#REF!</definedName>
    <definedName name="Excel_BuiltIn_Print_Area_13_1_2_27">#REF!</definedName>
    <definedName name="Excel_BuiltIn_Print_Area_13_1_2_4">#REF!</definedName>
    <definedName name="Excel_BuiltIn_Print_Area_13_1_20">#REF!</definedName>
    <definedName name="Excel_BuiltIn_Print_Area_13_1_20_16">#REF!</definedName>
    <definedName name="Excel_BuiltIn_Print_Area_13_1_20_2">#REF!</definedName>
    <definedName name="Excel_BuiltIn_Print_Area_13_1_20_27">#REF!</definedName>
    <definedName name="Excel_BuiltIn_Print_Area_13_1_20_4">#REF!</definedName>
    <definedName name="Excel_BuiltIn_Print_Area_13_1_27">#REF!</definedName>
    <definedName name="Excel_BuiltIn_Print_Area_13_1_3">#REF!</definedName>
    <definedName name="Excel_BuiltIn_Print_Area_13_1_3_16">#REF!</definedName>
    <definedName name="Excel_BuiltIn_Print_Area_13_1_3_2">#REF!</definedName>
    <definedName name="Excel_BuiltIn_Print_Area_13_1_3_27">#REF!</definedName>
    <definedName name="Excel_BuiltIn_Print_Area_13_1_3_4">#REF!</definedName>
    <definedName name="Excel_BuiltIn_Print_Area_13_1_4">#REF!</definedName>
    <definedName name="Excel_BuiltIn_Print_Area_13_1_5">#REF!</definedName>
    <definedName name="Excel_BuiltIn_Print_Area_13_1_5_1">#REF!</definedName>
    <definedName name="Excel_BuiltIn_Print_Area_13_1_5_16">#REF!</definedName>
    <definedName name="Excel_BuiltIn_Print_Area_13_1_5_2">#REF!</definedName>
    <definedName name="Excel_BuiltIn_Print_Area_13_1_5_27">#REF!</definedName>
    <definedName name="Excel_BuiltIn_Print_Area_13_1_5_4">#REF!</definedName>
    <definedName name="Excel_BuiltIn_Print_Area_13_1_6">#REF!</definedName>
    <definedName name="Excel_BuiltIn_Print_Area_13_1_6_16">#REF!</definedName>
    <definedName name="Excel_BuiltIn_Print_Area_13_1_6_2">#REF!</definedName>
    <definedName name="Excel_BuiltIn_Print_Area_13_1_6_27">#REF!</definedName>
    <definedName name="Excel_BuiltIn_Print_Area_13_1_6_4">#REF!</definedName>
    <definedName name="Excel_BuiltIn_Print_Area_13_1_7">#REF!</definedName>
    <definedName name="Excel_BuiltIn_Print_Area_13_1_7_16">#REF!</definedName>
    <definedName name="Excel_BuiltIn_Print_Area_13_1_7_2">#REF!</definedName>
    <definedName name="Excel_BuiltIn_Print_Area_13_1_7_27">#REF!</definedName>
    <definedName name="Excel_BuiltIn_Print_Area_13_1_7_4">#REF!</definedName>
    <definedName name="Excel_BuiltIn_Print_Area_13_1_8">#REF!</definedName>
    <definedName name="Excel_BuiltIn_Print_Area_13_1_8_16">#REF!</definedName>
    <definedName name="Excel_BuiltIn_Print_Area_13_1_8_2">#REF!</definedName>
    <definedName name="Excel_BuiltIn_Print_Area_13_1_8_27">#REF!</definedName>
    <definedName name="Excel_BuiltIn_Print_Area_13_1_8_4">#REF!</definedName>
    <definedName name="Excel_BuiltIn_Print_Area_13_1_9">#REF!</definedName>
    <definedName name="Excel_BuiltIn_Print_Area_13_1_9_16">#REF!</definedName>
    <definedName name="Excel_BuiltIn_Print_Area_13_1_9_2">#REF!</definedName>
    <definedName name="Excel_BuiltIn_Print_Area_13_1_9_27">#REF!</definedName>
    <definedName name="Excel_BuiltIn_Print_Area_13_1_9_4">#REF!</definedName>
    <definedName name="Excel_BuiltIn_Print_Area_14">#REF!</definedName>
    <definedName name="Excel_BuiltIn_Print_Area_14_1">#REF!</definedName>
    <definedName name="Excel_BuiltIn_Print_Area_14_1_1">#REF!</definedName>
    <definedName name="Excel_BuiltIn_Print_Area_14_1_1_16">#REF!</definedName>
    <definedName name="Excel_BuiltIn_Print_Area_14_1_1_2">#REF!</definedName>
    <definedName name="Excel_BuiltIn_Print_Area_14_1_1_27">#REF!</definedName>
    <definedName name="Excel_BuiltIn_Print_Area_14_1_1_4">#REF!</definedName>
    <definedName name="Excel_BuiltIn_Print_Area_14_1_10">#REF!</definedName>
    <definedName name="Excel_BuiltIn_Print_Area_14_1_10_16">#REF!</definedName>
    <definedName name="Excel_BuiltIn_Print_Area_14_1_10_2">#REF!</definedName>
    <definedName name="Excel_BuiltIn_Print_Area_14_1_10_27">#REF!</definedName>
    <definedName name="Excel_BuiltIn_Print_Area_14_1_10_4">#REF!</definedName>
    <definedName name="Excel_BuiltIn_Print_Area_14_1_11">#REF!</definedName>
    <definedName name="Excel_BuiltIn_Print_Area_14_1_11_16">#REF!</definedName>
    <definedName name="Excel_BuiltIn_Print_Area_14_1_11_2">#REF!</definedName>
    <definedName name="Excel_BuiltIn_Print_Area_14_1_11_27">#REF!</definedName>
    <definedName name="Excel_BuiltIn_Print_Area_14_1_11_4">#REF!</definedName>
    <definedName name="Excel_BuiltIn_Print_Area_14_1_12">#REF!</definedName>
    <definedName name="Excel_BuiltIn_Print_Area_14_1_12_16">#REF!</definedName>
    <definedName name="Excel_BuiltIn_Print_Area_14_1_12_2">#REF!</definedName>
    <definedName name="Excel_BuiltIn_Print_Area_14_1_12_27">#REF!</definedName>
    <definedName name="Excel_BuiltIn_Print_Area_14_1_12_4">#REF!</definedName>
    <definedName name="Excel_BuiltIn_Print_Area_14_1_13">#REF!</definedName>
    <definedName name="Excel_BuiltIn_Print_Area_14_1_13_16">#REF!</definedName>
    <definedName name="Excel_BuiltIn_Print_Area_14_1_13_2">#REF!</definedName>
    <definedName name="Excel_BuiltIn_Print_Area_14_1_13_27">#REF!</definedName>
    <definedName name="Excel_BuiltIn_Print_Area_14_1_13_4">#REF!</definedName>
    <definedName name="Excel_BuiltIn_Print_Area_14_1_14">#REF!</definedName>
    <definedName name="Excel_BuiltIn_Print_Area_14_1_14_16">#REF!</definedName>
    <definedName name="Excel_BuiltIn_Print_Area_14_1_14_2">#REF!</definedName>
    <definedName name="Excel_BuiltIn_Print_Area_14_1_14_27">#REF!</definedName>
    <definedName name="Excel_BuiltIn_Print_Area_14_1_14_4">#REF!</definedName>
    <definedName name="Excel_BuiltIn_Print_Area_14_1_15">#REF!</definedName>
    <definedName name="Excel_BuiltIn_Print_Area_14_1_15_16">#REF!</definedName>
    <definedName name="Excel_BuiltIn_Print_Area_14_1_15_2">#REF!</definedName>
    <definedName name="Excel_BuiltIn_Print_Area_14_1_15_27">#REF!</definedName>
    <definedName name="Excel_BuiltIn_Print_Area_14_1_15_4">#REF!</definedName>
    <definedName name="Excel_BuiltIn_Print_Area_14_1_16">#REF!</definedName>
    <definedName name="Excel_BuiltIn_Print_Area_14_1_16_1">#REF!</definedName>
    <definedName name="Excel_BuiltIn_Print_Area_14_1_16_16">#REF!</definedName>
    <definedName name="Excel_BuiltIn_Print_Area_14_1_16_2">#REF!</definedName>
    <definedName name="Excel_BuiltIn_Print_Area_14_1_16_27">#REF!</definedName>
    <definedName name="Excel_BuiltIn_Print_Area_14_1_16_4">#REF!</definedName>
    <definedName name="Excel_BuiltIn_Print_Area_14_1_17">#REF!</definedName>
    <definedName name="Excel_BuiltIn_Print_Area_14_1_17_16">#REF!</definedName>
    <definedName name="Excel_BuiltIn_Print_Area_14_1_17_2">#REF!</definedName>
    <definedName name="Excel_BuiltIn_Print_Area_14_1_17_27">#REF!</definedName>
    <definedName name="Excel_BuiltIn_Print_Area_14_1_17_4">#REF!</definedName>
    <definedName name="Excel_BuiltIn_Print_Area_14_1_2">#REF!</definedName>
    <definedName name="Excel_BuiltIn_Print_Area_14_1_2_1">#REF!</definedName>
    <definedName name="Excel_BuiltIn_Print_Area_14_1_2_16">#REF!</definedName>
    <definedName name="Excel_BuiltIn_Print_Area_14_1_2_2">#REF!</definedName>
    <definedName name="Excel_BuiltIn_Print_Area_14_1_2_27">#REF!</definedName>
    <definedName name="Excel_BuiltIn_Print_Area_14_1_2_4">#REF!</definedName>
    <definedName name="Excel_BuiltIn_Print_Area_14_1_20">#REF!</definedName>
    <definedName name="Excel_BuiltIn_Print_Area_14_1_20_16">#REF!</definedName>
    <definedName name="Excel_BuiltIn_Print_Area_14_1_20_2">#REF!</definedName>
    <definedName name="Excel_BuiltIn_Print_Area_14_1_20_27">#REF!</definedName>
    <definedName name="Excel_BuiltIn_Print_Area_14_1_20_4">#REF!</definedName>
    <definedName name="Excel_BuiltIn_Print_Area_14_1_27">#REF!</definedName>
    <definedName name="Excel_BuiltIn_Print_Area_14_1_3">#REF!</definedName>
    <definedName name="Excel_BuiltIn_Print_Area_14_1_3_16">#REF!</definedName>
    <definedName name="Excel_BuiltIn_Print_Area_14_1_3_2">#REF!</definedName>
    <definedName name="Excel_BuiltIn_Print_Area_14_1_3_27">#REF!</definedName>
    <definedName name="Excel_BuiltIn_Print_Area_14_1_3_4">#REF!</definedName>
    <definedName name="Excel_BuiltIn_Print_Area_14_1_4">#REF!</definedName>
    <definedName name="Excel_BuiltIn_Print_Area_14_1_5">#REF!</definedName>
    <definedName name="Excel_BuiltIn_Print_Area_14_1_5_1">#REF!</definedName>
    <definedName name="Excel_BuiltIn_Print_Area_14_1_5_16">#REF!</definedName>
    <definedName name="Excel_BuiltIn_Print_Area_14_1_5_2">#REF!</definedName>
    <definedName name="Excel_BuiltIn_Print_Area_14_1_5_27">#REF!</definedName>
    <definedName name="Excel_BuiltIn_Print_Area_14_1_5_4">#REF!</definedName>
    <definedName name="Excel_BuiltIn_Print_Area_14_1_6">#REF!</definedName>
    <definedName name="Excel_BuiltIn_Print_Area_14_1_6_16">#REF!</definedName>
    <definedName name="Excel_BuiltIn_Print_Area_14_1_6_2">#REF!</definedName>
    <definedName name="Excel_BuiltIn_Print_Area_14_1_6_27">#REF!</definedName>
    <definedName name="Excel_BuiltIn_Print_Area_14_1_6_4">#REF!</definedName>
    <definedName name="Excel_BuiltIn_Print_Area_14_1_7">#REF!</definedName>
    <definedName name="Excel_BuiltIn_Print_Area_14_1_7_16">#REF!</definedName>
    <definedName name="Excel_BuiltIn_Print_Area_14_1_7_2">#REF!</definedName>
    <definedName name="Excel_BuiltIn_Print_Area_14_1_7_27">#REF!</definedName>
    <definedName name="Excel_BuiltIn_Print_Area_14_1_7_4">#REF!</definedName>
    <definedName name="Excel_BuiltIn_Print_Area_14_1_8">#REF!</definedName>
    <definedName name="Excel_BuiltIn_Print_Area_14_1_8_16">#REF!</definedName>
    <definedName name="Excel_BuiltIn_Print_Area_14_1_8_2">#REF!</definedName>
    <definedName name="Excel_BuiltIn_Print_Area_14_1_8_27">#REF!</definedName>
    <definedName name="Excel_BuiltIn_Print_Area_14_1_8_4">#REF!</definedName>
    <definedName name="Excel_BuiltIn_Print_Area_14_1_9">#REF!</definedName>
    <definedName name="Excel_BuiltIn_Print_Area_14_1_9_16">#REF!</definedName>
    <definedName name="Excel_BuiltIn_Print_Area_14_1_9_2">#REF!</definedName>
    <definedName name="Excel_BuiltIn_Print_Area_14_1_9_27">#REF!</definedName>
    <definedName name="Excel_BuiltIn_Print_Area_14_1_9_4">#REF!</definedName>
    <definedName name="Excel_BuiltIn_Print_Area_15">#REF!</definedName>
    <definedName name="Excel_BuiltIn_Print_Area_15_1">#REF!</definedName>
    <definedName name="Excel_BuiltIn_Print_Area_15_1_1">#REF!</definedName>
    <definedName name="Excel_BuiltIn_Print_Area_15_1_1_1">#REF!</definedName>
    <definedName name="Excel_BuiltIn_Print_Area_15_1_1_1_16">#REF!</definedName>
    <definedName name="Excel_BuiltIn_Print_Area_15_1_1_1_2">#REF!</definedName>
    <definedName name="Excel_BuiltIn_Print_Area_15_1_1_1_27">#REF!</definedName>
    <definedName name="Excel_BuiltIn_Print_Area_15_1_1_1_4">#REF!</definedName>
    <definedName name="Excel_BuiltIn_Print_Area_15_1_1_16">#REF!</definedName>
    <definedName name="Excel_BuiltIn_Print_Area_15_1_1_2">#REF!</definedName>
    <definedName name="Excel_BuiltIn_Print_Area_15_1_1_27">#REF!</definedName>
    <definedName name="Excel_BuiltIn_Print_Area_15_1_1_4">#REF!</definedName>
    <definedName name="Excel_BuiltIn_Print_Area_15_1_10">#REF!</definedName>
    <definedName name="Excel_BuiltIn_Print_Area_15_1_10_16">#REF!</definedName>
    <definedName name="Excel_BuiltIn_Print_Area_15_1_10_2">#REF!</definedName>
    <definedName name="Excel_BuiltIn_Print_Area_15_1_10_27">#REF!</definedName>
    <definedName name="Excel_BuiltIn_Print_Area_15_1_10_4">#REF!</definedName>
    <definedName name="Excel_BuiltIn_Print_Area_15_1_11">#REF!</definedName>
    <definedName name="Excel_BuiltIn_Print_Area_15_1_11_16">#REF!</definedName>
    <definedName name="Excel_BuiltIn_Print_Area_15_1_11_2">#REF!</definedName>
    <definedName name="Excel_BuiltIn_Print_Area_15_1_11_27">#REF!</definedName>
    <definedName name="Excel_BuiltIn_Print_Area_15_1_11_4">#REF!</definedName>
    <definedName name="Excel_BuiltIn_Print_Area_15_1_12">#REF!</definedName>
    <definedName name="Excel_BuiltIn_Print_Area_15_1_12_16">#REF!</definedName>
    <definedName name="Excel_BuiltIn_Print_Area_15_1_12_2">#REF!</definedName>
    <definedName name="Excel_BuiltIn_Print_Area_15_1_12_27">#REF!</definedName>
    <definedName name="Excel_BuiltIn_Print_Area_15_1_12_4">#REF!</definedName>
    <definedName name="Excel_BuiltIn_Print_Area_15_1_13">#REF!</definedName>
    <definedName name="Excel_BuiltIn_Print_Area_15_1_13_16">#REF!</definedName>
    <definedName name="Excel_BuiltIn_Print_Area_15_1_13_2">#REF!</definedName>
    <definedName name="Excel_BuiltIn_Print_Area_15_1_13_27">#REF!</definedName>
    <definedName name="Excel_BuiltIn_Print_Area_15_1_13_4">#REF!</definedName>
    <definedName name="Excel_BuiltIn_Print_Area_15_1_14">#REF!</definedName>
    <definedName name="Excel_BuiltIn_Print_Area_15_1_14_16">#REF!</definedName>
    <definedName name="Excel_BuiltIn_Print_Area_15_1_14_2">#REF!</definedName>
    <definedName name="Excel_BuiltIn_Print_Area_15_1_14_27">#REF!</definedName>
    <definedName name="Excel_BuiltIn_Print_Area_15_1_14_4">#REF!</definedName>
    <definedName name="Excel_BuiltIn_Print_Area_15_1_15">#REF!</definedName>
    <definedName name="Excel_BuiltIn_Print_Area_15_1_15_16">#REF!</definedName>
    <definedName name="Excel_BuiltIn_Print_Area_15_1_15_2">#REF!</definedName>
    <definedName name="Excel_BuiltIn_Print_Area_15_1_15_27">#REF!</definedName>
    <definedName name="Excel_BuiltIn_Print_Area_15_1_15_4">#REF!</definedName>
    <definedName name="Excel_BuiltIn_Print_Area_15_1_16">#REF!</definedName>
    <definedName name="Excel_BuiltIn_Print_Area_15_1_16_1">#REF!</definedName>
    <definedName name="Excel_BuiltIn_Print_Area_15_1_16_16">#REF!</definedName>
    <definedName name="Excel_BuiltIn_Print_Area_15_1_16_2">#REF!</definedName>
    <definedName name="Excel_BuiltIn_Print_Area_15_1_16_27">#REF!</definedName>
    <definedName name="Excel_BuiltIn_Print_Area_15_1_16_4">#REF!</definedName>
    <definedName name="Excel_BuiltIn_Print_Area_15_1_17">#REF!</definedName>
    <definedName name="Excel_BuiltIn_Print_Area_15_1_17_16">#REF!</definedName>
    <definedName name="Excel_BuiltIn_Print_Area_15_1_17_2">#REF!</definedName>
    <definedName name="Excel_BuiltIn_Print_Area_15_1_17_27">#REF!</definedName>
    <definedName name="Excel_BuiltIn_Print_Area_15_1_17_4">#REF!</definedName>
    <definedName name="Excel_BuiltIn_Print_Area_15_1_2">#REF!</definedName>
    <definedName name="Excel_BuiltIn_Print_Area_15_1_2_1">#REF!</definedName>
    <definedName name="Excel_BuiltIn_Print_Area_15_1_2_16">#REF!</definedName>
    <definedName name="Excel_BuiltIn_Print_Area_15_1_2_2">#REF!</definedName>
    <definedName name="Excel_BuiltIn_Print_Area_15_1_2_27">#REF!</definedName>
    <definedName name="Excel_BuiltIn_Print_Area_15_1_2_4">#REF!</definedName>
    <definedName name="Excel_BuiltIn_Print_Area_15_1_20">#REF!</definedName>
    <definedName name="Excel_BuiltIn_Print_Area_15_1_20_16">#REF!</definedName>
    <definedName name="Excel_BuiltIn_Print_Area_15_1_20_2">#REF!</definedName>
    <definedName name="Excel_BuiltIn_Print_Area_15_1_20_27">#REF!</definedName>
    <definedName name="Excel_BuiltIn_Print_Area_15_1_20_4">#REF!</definedName>
    <definedName name="Excel_BuiltIn_Print_Area_15_1_27">#REF!</definedName>
    <definedName name="Excel_BuiltIn_Print_Area_15_1_3">#REF!</definedName>
    <definedName name="Excel_BuiltIn_Print_Area_15_1_3_16">#REF!</definedName>
    <definedName name="Excel_BuiltIn_Print_Area_15_1_3_2">#REF!</definedName>
    <definedName name="Excel_BuiltIn_Print_Area_15_1_3_27">#REF!</definedName>
    <definedName name="Excel_BuiltIn_Print_Area_15_1_3_4">#REF!</definedName>
    <definedName name="Excel_BuiltIn_Print_Area_15_1_4">#REF!</definedName>
    <definedName name="Excel_BuiltIn_Print_Area_15_1_5">#REF!</definedName>
    <definedName name="Excel_BuiltIn_Print_Area_15_1_5_1">#REF!</definedName>
    <definedName name="Excel_BuiltIn_Print_Area_15_1_5_16">#REF!</definedName>
    <definedName name="Excel_BuiltIn_Print_Area_15_1_5_2">#REF!</definedName>
    <definedName name="Excel_BuiltIn_Print_Area_15_1_5_27">#REF!</definedName>
    <definedName name="Excel_BuiltIn_Print_Area_15_1_5_4">#REF!</definedName>
    <definedName name="Excel_BuiltIn_Print_Area_15_1_6">#REF!</definedName>
    <definedName name="Excel_BuiltIn_Print_Area_15_1_6_16">#REF!</definedName>
    <definedName name="Excel_BuiltIn_Print_Area_15_1_6_2">#REF!</definedName>
    <definedName name="Excel_BuiltIn_Print_Area_15_1_6_27">#REF!</definedName>
    <definedName name="Excel_BuiltIn_Print_Area_15_1_6_4">#REF!</definedName>
    <definedName name="Excel_BuiltIn_Print_Area_15_1_7">#REF!</definedName>
    <definedName name="Excel_BuiltIn_Print_Area_15_1_7_16">#REF!</definedName>
    <definedName name="Excel_BuiltIn_Print_Area_15_1_7_2">#REF!</definedName>
    <definedName name="Excel_BuiltIn_Print_Area_15_1_7_27">#REF!</definedName>
    <definedName name="Excel_BuiltIn_Print_Area_15_1_7_4">#REF!</definedName>
    <definedName name="Excel_BuiltIn_Print_Area_15_1_8">#REF!</definedName>
    <definedName name="Excel_BuiltIn_Print_Area_15_1_8_16">#REF!</definedName>
    <definedName name="Excel_BuiltIn_Print_Area_15_1_8_2">#REF!</definedName>
    <definedName name="Excel_BuiltIn_Print_Area_15_1_8_27">#REF!</definedName>
    <definedName name="Excel_BuiltIn_Print_Area_15_1_8_4">#REF!</definedName>
    <definedName name="Excel_BuiltIn_Print_Area_15_1_9">#REF!</definedName>
    <definedName name="Excel_BuiltIn_Print_Area_15_1_9_16">#REF!</definedName>
    <definedName name="Excel_BuiltIn_Print_Area_15_1_9_2">#REF!</definedName>
    <definedName name="Excel_BuiltIn_Print_Area_15_1_9_27">#REF!</definedName>
    <definedName name="Excel_BuiltIn_Print_Area_15_1_9_4">#REF!</definedName>
    <definedName name="Excel_BuiltIn_Print_Area_16_1">#REF!</definedName>
    <definedName name="Excel_BuiltIn_Print_Area_16_1_1">#REF!</definedName>
    <definedName name="Excel_BuiltIn_Print_Area_16_1_1_1">#REF!</definedName>
    <definedName name="Excel_BuiltIn_Print_Area_16_1_1_1_1">#REF!</definedName>
    <definedName name="Excel_BuiltIn_Print_Area_16_1_1_1_1_1">#REF!</definedName>
    <definedName name="Excel_BuiltIn_Print_Area_16_1_1_1_1_16">#REF!</definedName>
    <definedName name="Excel_BuiltIn_Print_Area_16_1_1_1_1_2">#REF!</definedName>
    <definedName name="Excel_BuiltIn_Print_Area_16_1_1_1_1_27">#REF!</definedName>
    <definedName name="Excel_BuiltIn_Print_Area_16_1_1_1_1_4">#REF!</definedName>
    <definedName name="Excel_BuiltIn_Print_Area_16_1_1_1_16">#REF!</definedName>
    <definedName name="Excel_BuiltIn_Print_Area_16_1_1_1_2">#REF!</definedName>
    <definedName name="Excel_BuiltIn_Print_Area_16_1_1_1_27">#REF!</definedName>
    <definedName name="Excel_BuiltIn_Print_Area_16_1_1_1_4">#REF!</definedName>
    <definedName name="Excel_BuiltIn_Print_Area_16_1_1_10">#REF!</definedName>
    <definedName name="Excel_BuiltIn_Print_Area_16_1_1_10_16">#REF!</definedName>
    <definedName name="Excel_BuiltIn_Print_Area_16_1_1_10_2">#REF!</definedName>
    <definedName name="Excel_BuiltIn_Print_Area_16_1_1_10_27">#REF!</definedName>
    <definedName name="Excel_BuiltIn_Print_Area_16_1_1_10_4">#REF!</definedName>
    <definedName name="Excel_BuiltIn_Print_Area_16_1_1_11">#REF!</definedName>
    <definedName name="Excel_BuiltIn_Print_Area_16_1_1_11_16">#REF!</definedName>
    <definedName name="Excel_BuiltIn_Print_Area_16_1_1_11_2">#REF!</definedName>
    <definedName name="Excel_BuiltIn_Print_Area_16_1_1_11_27">#REF!</definedName>
    <definedName name="Excel_BuiltIn_Print_Area_16_1_1_11_4">#REF!</definedName>
    <definedName name="Excel_BuiltIn_Print_Area_16_1_1_12">#REF!</definedName>
    <definedName name="Excel_BuiltIn_Print_Area_16_1_1_12_16">#REF!</definedName>
    <definedName name="Excel_BuiltIn_Print_Area_16_1_1_12_2">#REF!</definedName>
    <definedName name="Excel_BuiltIn_Print_Area_16_1_1_12_27">#REF!</definedName>
    <definedName name="Excel_BuiltIn_Print_Area_16_1_1_12_4">#REF!</definedName>
    <definedName name="Excel_BuiltIn_Print_Area_16_1_1_13">#REF!</definedName>
    <definedName name="Excel_BuiltIn_Print_Area_16_1_1_13_16">#REF!</definedName>
    <definedName name="Excel_BuiltIn_Print_Area_16_1_1_13_2">#REF!</definedName>
    <definedName name="Excel_BuiltIn_Print_Area_16_1_1_13_27">#REF!</definedName>
    <definedName name="Excel_BuiltIn_Print_Area_16_1_1_13_4">#REF!</definedName>
    <definedName name="Excel_BuiltIn_Print_Area_16_1_1_14">#REF!</definedName>
    <definedName name="Excel_BuiltIn_Print_Area_16_1_1_14_16">#REF!</definedName>
    <definedName name="Excel_BuiltIn_Print_Area_16_1_1_14_2">#REF!</definedName>
    <definedName name="Excel_BuiltIn_Print_Area_16_1_1_14_27">#REF!</definedName>
    <definedName name="Excel_BuiltIn_Print_Area_16_1_1_14_4">#REF!</definedName>
    <definedName name="Excel_BuiltIn_Print_Area_16_1_1_15">#REF!</definedName>
    <definedName name="Excel_BuiltIn_Print_Area_16_1_1_15_16">#REF!</definedName>
    <definedName name="Excel_BuiltIn_Print_Area_16_1_1_15_2">#REF!</definedName>
    <definedName name="Excel_BuiltIn_Print_Area_16_1_1_15_27">#REF!</definedName>
    <definedName name="Excel_BuiltIn_Print_Area_16_1_1_15_4">#REF!</definedName>
    <definedName name="Excel_BuiltIn_Print_Area_16_1_1_16">#REF!</definedName>
    <definedName name="Excel_BuiltIn_Print_Area_16_1_1_16_1">#REF!</definedName>
    <definedName name="Excel_BuiltIn_Print_Area_16_1_1_16_16">#REF!</definedName>
    <definedName name="Excel_BuiltIn_Print_Area_16_1_1_16_2">#REF!</definedName>
    <definedName name="Excel_BuiltIn_Print_Area_16_1_1_16_27">#REF!</definedName>
    <definedName name="Excel_BuiltIn_Print_Area_16_1_1_16_4">#REF!</definedName>
    <definedName name="Excel_BuiltIn_Print_Area_16_1_1_17">#REF!</definedName>
    <definedName name="Excel_BuiltIn_Print_Area_16_1_1_17_16">#REF!</definedName>
    <definedName name="Excel_BuiltIn_Print_Area_16_1_1_17_2">#REF!</definedName>
    <definedName name="Excel_BuiltIn_Print_Area_16_1_1_17_27">#REF!</definedName>
    <definedName name="Excel_BuiltIn_Print_Area_16_1_1_17_4">#REF!</definedName>
    <definedName name="Excel_BuiltIn_Print_Area_16_1_1_2">#REF!</definedName>
    <definedName name="Excel_BuiltIn_Print_Area_16_1_1_2_1">#REF!</definedName>
    <definedName name="Excel_BuiltIn_Print_Area_16_1_1_2_16">#REF!</definedName>
    <definedName name="Excel_BuiltIn_Print_Area_16_1_1_2_2">#REF!</definedName>
    <definedName name="Excel_BuiltIn_Print_Area_16_1_1_2_27">#REF!</definedName>
    <definedName name="Excel_BuiltIn_Print_Area_16_1_1_2_4">#REF!</definedName>
    <definedName name="Excel_BuiltIn_Print_Area_16_1_1_20">#REF!</definedName>
    <definedName name="Excel_BuiltIn_Print_Area_16_1_1_20_16">#REF!</definedName>
    <definedName name="Excel_BuiltIn_Print_Area_16_1_1_20_2">#REF!</definedName>
    <definedName name="Excel_BuiltIn_Print_Area_16_1_1_20_27">#REF!</definedName>
    <definedName name="Excel_BuiltIn_Print_Area_16_1_1_20_4">#REF!</definedName>
    <definedName name="Excel_BuiltIn_Print_Area_16_1_1_27">#REF!</definedName>
    <definedName name="Excel_BuiltIn_Print_Area_16_1_1_3">#REF!</definedName>
    <definedName name="Excel_BuiltIn_Print_Area_16_1_1_3_16">#REF!</definedName>
    <definedName name="Excel_BuiltIn_Print_Area_16_1_1_3_2">#REF!</definedName>
    <definedName name="Excel_BuiltIn_Print_Area_16_1_1_3_27">#REF!</definedName>
    <definedName name="Excel_BuiltIn_Print_Area_16_1_1_3_4">#REF!</definedName>
    <definedName name="Excel_BuiltIn_Print_Area_16_1_1_4">#REF!</definedName>
    <definedName name="Excel_BuiltIn_Print_Area_16_1_1_5">#REF!</definedName>
    <definedName name="Excel_BuiltIn_Print_Area_16_1_1_5_1">#REF!</definedName>
    <definedName name="Excel_BuiltIn_Print_Area_16_1_1_5_16">#REF!</definedName>
    <definedName name="Excel_BuiltIn_Print_Area_16_1_1_5_2">#REF!</definedName>
    <definedName name="Excel_BuiltIn_Print_Area_16_1_1_5_27">#REF!</definedName>
    <definedName name="Excel_BuiltIn_Print_Area_16_1_1_5_4">#REF!</definedName>
    <definedName name="Excel_BuiltIn_Print_Area_16_1_1_6">#REF!</definedName>
    <definedName name="Excel_BuiltIn_Print_Area_16_1_1_6_16">#REF!</definedName>
    <definedName name="Excel_BuiltIn_Print_Area_16_1_1_6_2">#REF!</definedName>
    <definedName name="Excel_BuiltIn_Print_Area_16_1_1_6_27">#REF!</definedName>
    <definedName name="Excel_BuiltIn_Print_Area_16_1_1_6_4">#REF!</definedName>
    <definedName name="Excel_BuiltIn_Print_Area_16_1_1_7">#REF!</definedName>
    <definedName name="Excel_BuiltIn_Print_Area_16_1_1_7_16">#REF!</definedName>
    <definedName name="Excel_BuiltIn_Print_Area_16_1_1_7_2">#REF!</definedName>
    <definedName name="Excel_BuiltIn_Print_Area_16_1_1_7_27">#REF!</definedName>
    <definedName name="Excel_BuiltIn_Print_Area_16_1_1_7_4">#REF!</definedName>
    <definedName name="Excel_BuiltIn_Print_Area_16_1_1_8">#REF!</definedName>
    <definedName name="Excel_BuiltIn_Print_Area_16_1_1_8_16">#REF!</definedName>
    <definedName name="Excel_BuiltIn_Print_Area_16_1_1_8_2">#REF!</definedName>
    <definedName name="Excel_BuiltIn_Print_Area_16_1_1_8_27">#REF!</definedName>
    <definedName name="Excel_BuiltIn_Print_Area_16_1_1_8_4">#REF!</definedName>
    <definedName name="Excel_BuiltIn_Print_Area_16_1_1_9">#REF!</definedName>
    <definedName name="Excel_BuiltIn_Print_Area_16_1_1_9_16">#REF!</definedName>
    <definedName name="Excel_BuiltIn_Print_Area_16_1_1_9_2">#REF!</definedName>
    <definedName name="Excel_BuiltIn_Print_Area_16_1_1_9_27">#REF!</definedName>
    <definedName name="Excel_BuiltIn_Print_Area_16_1_1_9_4">#REF!</definedName>
    <definedName name="Excel_BuiltIn_Print_Area_16_1_10">#REF!</definedName>
    <definedName name="Excel_BuiltIn_Print_Area_16_1_10_16">#REF!</definedName>
    <definedName name="Excel_BuiltIn_Print_Area_16_1_10_2">#REF!</definedName>
    <definedName name="Excel_BuiltIn_Print_Area_16_1_10_27">#REF!</definedName>
    <definedName name="Excel_BuiltIn_Print_Area_16_1_10_4">#REF!</definedName>
    <definedName name="Excel_BuiltIn_Print_Area_16_1_11">#REF!</definedName>
    <definedName name="Excel_BuiltIn_Print_Area_16_1_11_16">#REF!</definedName>
    <definedName name="Excel_BuiltIn_Print_Area_16_1_11_2">#REF!</definedName>
    <definedName name="Excel_BuiltIn_Print_Area_16_1_11_27">#REF!</definedName>
    <definedName name="Excel_BuiltIn_Print_Area_16_1_11_4">#REF!</definedName>
    <definedName name="Excel_BuiltIn_Print_Area_16_1_12">#REF!</definedName>
    <definedName name="Excel_BuiltIn_Print_Area_16_1_12_16">#REF!</definedName>
    <definedName name="Excel_BuiltIn_Print_Area_16_1_12_2">#REF!</definedName>
    <definedName name="Excel_BuiltIn_Print_Area_16_1_12_27">#REF!</definedName>
    <definedName name="Excel_BuiltIn_Print_Area_16_1_12_4">#REF!</definedName>
    <definedName name="Excel_BuiltIn_Print_Area_16_1_13">#REF!</definedName>
    <definedName name="Excel_BuiltIn_Print_Area_16_1_13_16">#REF!</definedName>
    <definedName name="Excel_BuiltIn_Print_Area_16_1_13_2">#REF!</definedName>
    <definedName name="Excel_BuiltIn_Print_Area_16_1_13_27">#REF!</definedName>
    <definedName name="Excel_BuiltIn_Print_Area_16_1_13_4">#REF!</definedName>
    <definedName name="Excel_BuiltIn_Print_Area_16_1_14">#REF!</definedName>
    <definedName name="Excel_BuiltIn_Print_Area_16_1_14_16">#REF!</definedName>
    <definedName name="Excel_BuiltIn_Print_Area_16_1_14_2">#REF!</definedName>
    <definedName name="Excel_BuiltIn_Print_Area_16_1_14_27">#REF!</definedName>
    <definedName name="Excel_BuiltIn_Print_Area_16_1_14_4">#REF!</definedName>
    <definedName name="Excel_BuiltIn_Print_Area_16_1_15">#REF!</definedName>
    <definedName name="Excel_BuiltIn_Print_Area_16_1_15_16">#REF!</definedName>
    <definedName name="Excel_BuiltIn_Print_Area_16_1_15_2">#REF!</definedName>
    <definedName name="Excel_BuiltIn_Print_Area_16_1_15_27">#REF!</definedName>
    <definedName name="Excel_BuiltIn_Print_Area_16_1_15_4">#REF!</definedName>
    <definedName name="Excel_BuiltIn_Print_Area_16_1_16">#REF!</definedName>
    <definedName name="Excel_BuiltIn_Print_Area_16_1_16_1">#REF!</definedName>
    <definedName name="Excel_BuiltIn_Print_Area_16_1_16_16">#REF!</definedName>
    <definedName name="Excel_BuiltIn_Print_Area_16_1_16_2">#REF!</definedName>
    <definedName name="Excel_BuiltIn_Print_Area_16_1_16_27">#REF!</definedName>
    <definedName name="Excel_BuiltIn_Print_Area_16_1_16_4">#REF!</definedName>
    <definedName name="Excel_BuiltIn_Print_Area_16_1_17">#REF!</definedName>
    <definedName name="Excel_BuiltIn_Print_Area_16_1_17_16">#REF!</definedName>
    <definedName name="Excel_BuiltIn_Print_Area_16_1_17_2">#REF!</definedName>
    <definedName name="Excel_BuiltIn_Print_Area_16_1_17_27">#REF!</definedName>
    <definedName name="Excel_BuiltIn_Print_Area_16_1_17_4">#REF!</definedName>
    <definedName name="Excel_BuiltIn_Print_Area_16_1_2">#REF!</definedName>
    <definedName name="Excel_BuiltIn_Print_Area_16_1_2_1">#REF!</definedName>
    <definedName name="Excel_BuiltIn_Print_Area_16_1_2_16">#REF!</definedName>
    <definedName name="Excel_BuiltIn_Print_Area_16_1_2_2">#REF!</definedName>
    <definedName name="Excel_BuiltIn_Print_Area_16_1_2_27">#REF!</definedName>
    <definedName name="Excel_BuiltIn_Print_Area_16_1_2_4">#REF!</definedName>
    <definedName name="Excel_BuiltIn_Print_Area_16_1_20">#REF!</definedName>
    <definedName name="Excel_BuiltIn_Print_Area_16_1_20_16">#REF!</definedName>
    <definedName name="Excel_BuiltIn_Print_Area_16_1_20_2">#REF!</definedName>
    <definedName name="Excel_BuiltIn_Print_Area_16_1_20_27">#REF!</definedName>
    <definedName name="Excel_BuiltIn_Print_Area_16_1_20_4">#REF!</definedName>
    <definedName name="Excel_BuiltIn_Print_Area_16_1_27">#REF!</definedName>
    <definedName name="Excel_BuiltIn_Print_Area_16_1_3">#REF!</definedName>
    <definedName name="Excel_BuiltIn_Print_Area_16_1_3_16">#REF!</definedName>
    <definedName name="Excel_BuiltIn_Print_Area_16_1_3_2">#REF!</definedName>
    <definedName name="Excel_BuiltIn_Print_Area_16_1_3_27">#REF!</definedName>
    <definedName name="Excel_BuiltIn_Print_Area_16_1_3_4">#REF!</definedName>
    <definedName name="Excel_BuiltIn_Print_Area_16_1_4">#REF!</definedName>
    <definedName name="Excel_BuiltIn_Print_Area_16_1_5">#REF!</definedName>
    <definedName name="Excel_BuiltIn_Print_Area_16_1_5_1">#REF!</definedName>
    <definedName name="Excel_BuiltIn_Print_Area_16_1_5_16">#REF!</definedName>
    <definedName name="Excel_BuiltIn_Print_Area_16_1_5_2">#REF!</definedName>
    <definedName name="Excel_BuiltIn_Print_Area_16_1_5_27">#REF!</definedName>
    <definedName name="Excel_BuiltIn_Print_Area_16_1_5_4">#REF!</definedName>
    <definedName name="Excel_BuiltIn_Print_Area_16_1_6">#REF!</definedName>
    <definedName name="Excel_BuiltIn_Print_Area_16_1_6_16">#REF!</definedName>
    <definedName name="Excel_BuiltIn_Print_Area_16_1_6_2">#REF!</definedName>
    <definedName name="Excel_BuiltIn_Print_Area_16_1_6_27">#REF!</definedName>
    <definedName name="Excel_BuiltIn_Print_Area_16_1_6_4">#REF!</definedName>
    <definedName name="Excel_BuiltIn_Print_Area_16_1_7">#REF!</definedName>
    <definedName name="Excel_BuiltIn_Print_Area_16_1_7_16">#REF!</definedName>
    <definedName name="Excel_BuiltIn_Print_Area_16_1_7_2">#REF!</definedName>
    <definedName name="Excel_BuiltIn_Print_Area_16_1_7_27">#REF!</definedName>
    <definedName name="Excel_BuiltIn_Print_Area_16_1_7_4">#REF!</definedName>
    <definedName name="Excel_BuiltIn_Print_Area_16_1_8">#REF!</definedName>
    <definedName name="Excel_BuiltIn_Print_Area_16_1_8_16">#REF!</definedName>
    <definedName name="Excel_BuiltIn_Print_Area_16_1_8_2">#REF!</definedName>
    <definedName name="Excel_BuiltIn_Print_Area_16_1_8_27">#REF!</definedName>
    <definedName name="Excel_BuiltIn_Print_Area_16_1_8_4">#REF!</definedName>
    <definedName name="Excel_BuiltIn_Print_Area_16_1_9">#REF!</definedName>
    <definedName name="Excel_BuiltIn_Print_Area_16_1_9_16">#REF!</definedName>
    <definedName name="Excel_BuiltIn_Print_Area_16_1_9_2">#REF!</definedName>
    <definedName name="Excel_BuiltIn_Print_Area_16_1_9_27">#REF!</definedName>
    <definedName name="Excel_BuiltIn_Print_Area_16_1_9_4">#REF!</definedName>
    <definedName name="Excel_BuiltIn_Print_Area_17">#REF!</definedName>
    <definedName name="Excel_BuiltIn_Print_Area_17_1">#REF!</definedName>
    <definedName name="Excel_BuiltIn_Print_Area_17_1_1">#REF!</definedName>
    <definedName name="Excel_BuiltIn_Print_Area_17_1_1_1">#REF!</definedName>
    <definedName name="Excel_BuiltIn_Print_Area_17_1_1_1_1">#REF!</definedName>
    <definedName name="Excel_BuiltIn_Print_Area_17_1_1_1_1_1">#REF!</definedName>
    <definedName name="Excel_BuiltIn_Print_Area_17_1_1_1_1_16">#REF!</definedName>
    <definedName name="Excel_BuiltIn_Print_Area_17_1_1_1_1_2">#REF!</definedName>
    <definedName name="Excel_BuiltIn_Print_Area_17_1_1_1_1_27">#REF!</definedName>
    <definedName name="Excel_BuiltIn_Print_Area_17_1_1_1_1_4">#REF!</definedName>
    <definedName name="Excel_BuiltIn_Print_Area_17_1_1_1_16">#REF!</definedName>
    <definedName name="Excel_BuiltIn_Print_Area_17_1_1_1_2">#REF!</definedName>
    <definedName name="Excel_BuiltIn_Print_Area_17_1_1_1_27">#REF!</definedName>
    <definedName name="Excel_BuiltIn_Print_Area_17_1_1_1_4">#REF!</definedName>
    <definedName name="Excel_BuiltIn_Print_Area_17_1_1_10">#REF!</definedName>
    <definedName name="Excel_BuiltIn_Print_Area_17_1_1_10_16">#REF!</definedName>
    <definedName name="Excel_BuiltIn_Print_Area_17_1_1_10_2">#REF!</definedName>
    <definedName name="Excel_BuiltIn_Print_Area_17_1_1_10_27">#REF!</definedName>
    <definedName name="Excel_BuiltIn_Print_Area_17_1_1_10_4">#REF!</definedName>
    <definedName name="Excel_BuiltIn_Print_Area_17_1_1_11">#REF!</definedName>
    <definedName name="Excel_BuiltIn_Print_Area_17_1_1_11_16">#REF!</definedName>
    <definedName name="Excel_BuiltIn_Print_Area_17_1_1_11_2">#REF!</definedName>
    <definedName name="Excel_BuiltIn_Print_Area_17_1_1_11_27">#REF!</definedName>
    <definedName name="Excel_BuiltIn_Print_Area_17_1_1_11_4">#REF!</definedName>
    <definedName name="Excel_BuiltIn_Print_Area_17_1_1_12">#REF!</definedName>
    <definedName name="Excel_BuiltIn_Print_Area_17_1_1_12_16">#REF!</definedName>
    <definedName name="Excel_BuiltIn_Print_Area_17_1_1_12_2">#REF!</definedName>
    <definedName name="Excel_BuiltIn_Print_Area_17_1_1_12_27">#REF!</definedName>
    <definedName name="Excel_BuiltIn_Print_Area_17_1_1_12_4">#REF!</definedName>
    <definedName name="Excel_BuiltIn_Print_Area_17_1_1_13">#REF!</definedName>
    <definedName name="Excel_BuiltIn_Print_Area_17_1_1_13_16">#REF!</definedName>
    <definedName name="Excel_BuiltIn_Print_Area_17_1_1_13_2">#REF!</definedName>
    <definedName name="Excel_BuiltIn_Print_Area_17_1_1_13_27">#REF!</definedName>
    <definedName name="Excel_BuiltIn_Print_Area_17_1_1_13_4">#REF!</definedName>
    <definedName name="Excel_BuiltIn_Print_Area_17_1_1_14">#REF!</definedName>
    <definedName name="Excel_BuiltIn_Print_Area_17_1_1_14_16">#REF!</definedName>
    <definedName name="Excel_BuiltIn_Print_Area_17_1_1_14_2">#REF!</definedName>
    <definedName name="Excel_BuiltIn_Print_Area_17_1_1_14_27">#REF!</definedName>
    <definedName name="Excel_BuiltIn_Print_Area_17_1_1_14_4">#REF!</definedName>
    <definedName name="Excel_BuiltIn_Print_Area_17_1_1_15">#REF!</definedName>
    <definedName name="Excel_BuiltIn_Print_Area_17_1_1_15_16">#REF!</definedName>
    <definedName name="Excel_BuiltIn_Print_Area_17_1_1_15_2">#REF!</definedName>
    <definedName name="Excel_BuiltIn_Print_Area_17_1_1_15_27">#REF!</definedName>
    <definedName name="Excel_BuiltIn_Print_Area_17_1_1_15_4">#REF!</definedName>
    <definedName name="Excel_BuiltIn_Print_Area_17_1_1_16">#REF!</definedName>
    <definedName name="Excel_BuiltIn_Print_Area_17_1_1_16_1">#REF!</definedName>
    <definedName name="Excel_BuiltIn_Print_Area_17_1_1_16_16">#REF!</definedName>
    <definedName name="Excel_BuiltIn_Print_Area_17_1_1_16_2">#REF!</definedName>
    <definedName name="Excel_BuiltIn_Print_Area_17_1_1_16_27">#REF!</definedName>
    <definedName name="Excel_BuiltIn_Print_Area_17_1_1_16_4">#REF!</definedName>
    <definedName name="Excel_BuiltIn_Print_Area_17_1_1_17">#REF!</definedName>
    <definedName name="Excel_BuiltIn_Print_Area_17_1_1_17_16">#REF!</definedName>
    <definedName name="Excel_BuiltIn_Print_Area_17_1_1_17_2">#REF!</definedName>
    <definedName name="Excel_BuiltIn_Print_Area_17_1_1_17_27">#REF!</definedName>
    <definedName name="Excel_BuiltIn_Print_Area_17_1_1_17_4">#REF!</definedName>
    <definedName name="Excel_BuiltIn_Print_Area_17_1_1_2">#REF!</definedName>
    <definedName name="Excel_BuiltIn_Print_Area_17_1_1_2_1">#REF!</definedName>
    <definedName name="Excel_BuiltIn_Print_Area_17_1_1_2_16">#REF!</definedName>
    <definedName name="Excel_BuiltIn_Print_Area_17_1_1_2_2">#REF!</definedName>
    <definedName name="Excel_BuiltIn_Print_Area_17_1_1_2_27">#REF!</definedName>
    <definedName name="Excel_BuiltIn_Print_Area_17_1_1_2_4">#REF!</definedName>
    <definedName name="Excel_BuiltIn_Print_Area_17_1_1_20">#REF!</definedName>
    <definedName name="Excel_BuiltIn_Print_Area_17_1_1_20_16">#REF!</definedName>
    <definedName name="Excel_BuiltIn_Print_Area_17_1_1_20_2">#REF!</definedName>
    <definedName name="Excel_BuiltIn_Print_Area_17_1_1_20_27">#REF!</definedName>
    <definedName name="Excel_BuiltIn_Print_Area_17_1_1_20_4">#REF!</definedName>
    <definedName name="Excel_BuiltIn_Print_Area_17_1_1_27">#REF!</definedName>
    <definedName name="Excel_BuiltIn_Print_Area_17_1_1_3">#REF!</definedName>
    <definedName name="Excel_BuiltIn_Print_Area_17_1_1_3_16">#REF!</definedName>
    <definedName name="Excel_BuiltIn_Print_Area_17_1_1_3_2">#REF!</definedName>
    <definedName name="Excel_BuiltIn_Print_Area_17_1_1_3_27">#REF!</definedName>
    <definedName name="Excel_BuiltIn_Print_Area_17_1_1_3_4">#REF!</definedName>
    <definedName name="Excel_BuiltIn_Print_Area_17_1_1_4">#REF!</definedName>
    <definedName name="Excel_BuiltIn_Print_Area_17_1_1_5">#REF!</definedName>
    <definedName name="Excel_BuiltIn_Print_Area_17_1_1_5_1">#REF!</definedName>
    <definedName name="Excel_BuiltIn_Print_Area_17_1_1_5_16">#REF!</definedName>
    <definedName name="Excel_BuiltIn_Print_Area_17_1_1_5_2">#REF!</definedName>
    <definedName name="Excel_BuiltIn_Print_Area_17_1_1_5_27">#REF!</definedName>
    <definedName name="Excel_BuiltIn_Print_Area_17_1_1_5_4">#REF!</definedName>
    <definedName name="Excel_BuiltIn_Print_Area_17_1_1_6">#REF!</definedName>
    <definedName name="Excel_BuiltIn_Print_Area_17_1_1_6_16">#REF!</definedName>
    <definedName name="Excel_BuiltIn_Print_Area_17_1_1_6_2">#REF!</definedName>
    <definedName name="Excel_BuiltIn_Print_Area_17_1_1_6_27">#REF!</definedName>
    <definedName name="Excel_BuiltIn_Print_Area_17_1_1_6_4">#REF!</definedName>
    <definedName name="Excel_BuiltIn_Print_Area_17_1_1_7">#REF!</definedName>
    <definedName name="Excel_BuiltIn_Print_Area_17_1_1_7_16">#REF!</definedName>
    <definedName name="Excel_BuiltIn_Print_Area_17_1_1_7_2">#REF!</definedName>
    <definedName name="Excel_BuiltIn_Print_Area_17_1_1_7_27">#REF!</definedName>
    <definedName name="Excel_BuiltIn_Print_Area_17_1_1_7_4">#REF!</definedName>
    <definedName name="Excel_BuiltIn_Print_Area_17_1_1_8">#REF!</definedName>
    <definedName name="Excel_BuiltIn_Print_Area_17_1_1_8_16">#REF!</definedName>
    <definedName name="Excel_BuiltIn_Print_Area_17_1_1_8_2">#REF!</definedName>
    <definedName name="Excel_BuiltIn_Print_Area_17_1_1_8_27">#REF!</definedName>
    <definedName name="Excel_BuiltIn_Print_Area_17_1_1_8_4">#REF!</definedName>
    <definedName name="Excel_BuiltIn_Print_Area_17_1_1_9">#REF!</definedName>
    <definedName name="Excel_BuiltIn_Print_Area_17_1_1_9_16">#REF!</definedName>
    <definedName name="Excel_BuiltIn_Print_Area_17_1_1_9_2">#REF!</definedName>
    <definedName name="Excel_BuiltIn_Print_Area_17_1_1_9_27">#REF!</definedName>
    <definedName name="Excel_BuiltIn_Print_Area_17_1_1_9_4">#REF!</definedName>
    <definedName name="Excel_BuiltIn_Print_Area_17_1_10">#REF!</definedName>
    <definedName name="Excel_BuiltIn_Print_Area_17_1_10_16">#REF!</definedName>
    <definedName name="Excel_BuiltIn_Print_Area_17_1_10_2">#REF!</definedName>
    <definedName name="Excel_BuiltIn_Print_Area_17_1_10_27">#REF!</definedName>
    <definedName name="Excel_BuiltIn_Print_Area_17_1_10_4">#REF!</definedName>
    <definedName name="Excel_BuiltIn_Print_Area_17_1_11">#REF!</definedName>
    <definedName name="Excel_BuiltIn_Print_Area_17_1_11_16">#REF!</definedName>
    <definedName name="Excel_BuiltIn_Print_Area_17_1_11_2">#REF!</definedName>
    <definedName name="Excel_BuiltIn_Print_Area_17_1_11_27">#REF!</definedName>
    <definedName name="Excel_BuiltIn_Print_Area_17_1_11_4">#REF!</definedName>
    <definedName name="Excel_BuiltIn_Print_Area_17_1_12">#REF!</definedName>
    <definedName name="Excel_BuiltIn_Print_Area_17_1_12_16">#REF!</definedName>
    <definedName name="Excel_BuiltIn_Print_Area_17_1_12_2">#REF!</definedName>
    <definedName name="Excel_BuiltIn_Print_Area_17_1_12_27">#REF!</definedName>
    <definedName name="Excel_BuiltIn_Print_Area_17_1_12_4">#REF!</definedName>
    <definedName name="Excel_BuiltIn_Print_Area_17_1_13">#REF!</definedName>
    <definedName name="Excel_BuiltIn_Print_Area_17_1_13_16">#REF!</definedName>
    <definedName name="Excel_BuiltIn_Print_Area_17_1_13_2">#REF!</definedName>
    <definedName name="Excel_BuiltIn_Print_Area_17_1_13_27">#REF!</definedName>
    <definedName name="Excel_BuiltIn_Print_Area_17_1_13_4">#REF!</definedName>
    <definedName name="Excel_BuiltIn_Print_Area_17_1_14">#REF!</definedName>
    <definedName name="Excel_BuiltIn_Print_Area_17_1_14_16">#REF!</definedName>
    <definedName name="Excel_BuiltIn_Print_Area_17_1_14_2">#REF!</definedName>
    <definedName name="Excel_BuiltIn_Print_Area_17_1_14_27">#REF!</definedName>
    <definedName name="Excel_BuiltIn_Print_Area_17_1_14_4">#REF!</definedName>
    <definedName name="Excel_BuiltIn_Print_Area_17_1_15">#REF!</definedName>
    <definedName name="Excel_BuiltIn_Print_Area_17_1_15_16">#REF!</definedName>
    <definedName name="Excel_BuiltIn_Print_Area_17_1_15_2">#REF!</definedName>
    <definedName name="Excel_BuiltIn_Print_Area_17_1_15_27">#REF!</definedName>
    <definedName name="Excel_BuiltIn_Print_Area_17_1_15_4">#REF!</definedName>
    <definedName name="Excel_BuiltIn_Print_Area_17_1_16">#REF!</definedName>
    <definedName name="Excel_BuiltIn_Print_Area_17_1_16_1">#REF!</definedName>
    <definedName name="Excel_BuiltIn_Print_Area_17_1_16_16">#REF!</definedName>
    <definedName name="Excel_BuiltIn_Print_Area_17_1_16_2">#REF!</definedName>
    <definedName name="Excel_BuiltIn_Print_Area_17_1_16_27">#REF!</definedName>
    <definedName name="Excel_BuiltIn_Print_Area_17_1_16_4">#REF!</definedName>
    <definedName name="Excel_BuiltIn_Print_Area_17_1_17">#REF!</definedName>
    <definedName name="Excel_BuiltIn_Print_Area_17_1_17_16">#REF!</definedName>
    <definedName name="Excel_BuiltIn_Print_Area_17_1_17_2">#REF!</definedName>
    <definedName name="Excel_BuiltIn_Print_Area_17_1_17_27">#REF!</definedName>
    <definedName name="Excel_BuiltIn_Print_Area_17_1_17_4">#REF!</definedName>
    <definedName name="Excel_BuiltIn_Print_Area_17_1_2">#REF!</definedName>
    <definedName name="Excel_BuiltIn_Print_Area_17_1_2_1">#REF!</definedName>
    <definedName name="Excel_BuiltIn_Print_Area_17_1_2_16">#REF!</definedName>
    <definedName name="Excel_BuiltIn_Print_Area_17_1_2_2">#REF!</definedName>
    <definedName name="Excel_BuiltIn_Print_Area_17_1_2_27">#REF!</definedName>
    <definedName name="Excel_BuiltIn_Print_Area_17_1_2_4">#REF!</definedName>
    <definedName name="Excel_BuiltIn_Print_Area_17_1_20">#REF!</definedName>
    <definedName name="Excel_BuiltIn_Print_Area_17_1_20_16">#REF!</definedName>
    <definedName name="Excel_BuiltIn_Print_Area_17_1_20_2">#REF!</definedName>
    <definedName name="Excel_BuiltIn_Print_Area_17_1_20_27">#REF!</definedName>
    <definedName name="Excel_BuiltIn_Print_Area_17_1_20_4">#REF!</definedName>
    <definedName name="Excel_BuiltIn_Print_Area_17_1_27">#REF!</definedName>
    <definedName name="Excel_BuiltIn_Print_Area_17_1_3">#REF!</definedName>
    <definedName name="Excel_BuiltIn_Print_Area_17_1_3_16">#REF!</definedName>
    <definedName name="Excel_BuiltIn_Print_Area_17_1_3_2">#REF!</definedName>
    <definedName name="Excel_BuiltIn_Print_Area_17_1_3_27">#REF!</definedName>
    <definedName name="Excel_BuiltIn_Print_Area_17_1_3_4">#REF!</definedName>
    <definedName name="Excel_BuiltIn_Print_Area_17_1_4">#REF!</definedName>
    <definedName name="Excel_BuiltIn_Print_Area_17_1_5">#REF!</definedName>
    <definedName name="Excel_BuiltIn_Print_Area_17_1_5_1">#REF!</definedName>
    <definedName name="Excel_BuiltIn_Print_Area_17_1_5_16">#REF!</definedName>
    <definedName name="Excel_BuiltIn_Print_Area_17_1_5_2">#REF!</definedName>
    <definedName name="Excel_BuiltIn_Print_Area_17_1_5_27">#REF!</definedName>
    <definedName name="Excel_BuiltIn_Print_Area_17_1_5_4">#REF!</definedName>
    <definedName name="Excel_BuiltIn_Print_Area_17_1_6">#REF!</definedName>
    <definedName name="Excel_BuiltIn_Print_Area_17_1_6_16">#REF!</definedName>
    <definedName name="Excel_BuiltIn_Print_Area_17_1_6_2">#REF!</definedName>
    <definedName name="Excel_BuiltIn_Print_Area_17_1_6_27">#REF!</definedName>
    <definedName name="Excel_BuiltIn_Print_Area_17_1_6_4">#REF!</definedName>
    <definedName name="Excel_BuiltIn_Print_Area_17_1_7">#REF!</definedName>
    <definedName name="Excel_BuiltIn_Print_Area_17_1_7_16">#REF!</definedName>
    <definedName name="Excel_BuiltIn_Print_Area_17_1_7_2">#REF!</definedName>
    <definedName name="Excel_BuiltIn_Print_Area_17_1_7_27">#REF!</definedName>
    <definedName name="Excel_BuiltIn_Print_Area_17_1_7_4">#REF!</definedName>
    <definedName name="Excel_BuiltIn_Print_Area_17_1_8">#REF!</definedName>
    <definedName name="Excel_BuiltIn_Print_Area_17_1_8_16">#REF!</definedName>
    <definedName name="Excel_BuiltIn_Print_Area_17_1_8_2">#REF!</definedName>
    <definedName name="Excel_BuiltIn_Print_Area_17_1_8_27">#REF!</definedName>
    <definedName name="Excel_BuiltIn_Print_Area_17_1_8_4">#REF!</definedName>
    <definedName name="Excel_BuiltIn_Print_Area_17_1_9">#REF!</definedName>
    <definedName name="Excel_BuiltIn_Print_Area_17_1_9_16">#REF!</definedName>
    <definedName name="Excel_BuiltIn_Print_Area_17_1_9_2">#REF!</definedName>
    <definedName name="Excel_BuiltIn_Print_Area_17_1_9_27">#REF!</definedName>
    <definedName name="Excel_BuiltIn_Print_Area_17_1_9_4">#REF!</definedName>
    <definedName name="Excel_BuiltIn_Print_Area_18">#REF!</definedName>
    <definedName name="Excel_BuiltIn_Print_Area_18_1">#REF!</definedName>
    <definedName name="Excel_BuiltIn_Print_Area_18_1_1">#REF!</definedName>
    <definedName name="Excel_BuiltIn_Print_Area_18_1_1_1">#REF!</definedName>
    <definedName name="Excel_BuiltIn_Print_Area_18_1_16">#REF!</definedName>
    <definedName name="Excel_BuiltIn_Print_Area_18_1_2">#REF!</definedName>
    <definedName name="Excel_BuiltIn_Print_Area_18_1_27">#REF!</definedName>
    <definedName name="Excel_BuiltIn_Print_Area_18_1_4">#REF!</definedName>
    <definedName name="Excel_BuiltIn_Print_Area_18_16">#REF!</definedName>
    <definedName name="Excel_BuiltIn_Print_Area_18_2">#REF!</definedName>
    <definedName name="Excel_BuiltIn_Print_Area_18_27">#REF!</definedName>
    <definedName name="Excel_BuiltIn_Print_Area_18_4">#REF!</definedName>
    <definedName name="Excel_BuiltIn_Print_Area_19">#REF!</definedName>
    <definedName name="Excel_BuiltIn_Print_Area_19_1">#REF!</definedName>
    <definedName name="Excel_BuiltIn_Print_Area_19_1_16">#REF!</definedName>
    <definedName name="Excel_BuiltIn_Print_Area_19_1_2">#REF!</definedName>
    <definedName name="Excel_BuiltIn_Print_Area_19_1_27">#REF!</definedName>
    <definedName name="Excel_BuiltIn_Print_Area_19_1_4">#REF!</definedName>
    <definedName name="Excel_BuiltIn_Print_Area_2" localSheetId="17">#REF!</definedName>
    <definedName name="Excel_BuiltIn_Print_Area_2" localSheetId="10">#REF!</definedName>
    <definedName name="Excel_BuiltIn_Print_Area_2" localSheetId="11">"$#REF!.$A$1:$O$42"</definedName>
    <definedName name="Excel_BuiltIn_Print_Area_2">#REF!</definedName>
    <definedName name="Excel_BuiltIn_Print_Area_2_1">#REF!</definedName>
    <definedName name="Excel_BuiltIn_Print_Area_2_1_1">#REF!</definedName>
    <definedName name="Excel_BuiltIn_Print_Area_2_1_1_1">#REF!</definedName>
    <definedName name="Excel_BuiltIn_Print_Area_2_1_1_1_1">#REF!</definedName>
    <definedName name="Excel_BuiltIn_Print_Area_2_1_1_1_1_1">#REF!</definedName>
    <definedName name="Excel_BuiltIn_Print_Area_2_1_1_1_1_1_1">#REF!</definedName>
    <definedName name="Excel_BuiltIn_Print_Area_2_1_1_1_1_1_1_1">#REF!</definedName>
    <definedName name="Excel_BuiltIn_Print_Area_2_1_1_1_1_1_1_1_1">#REF!</definedName>
    <definedName name="Excel_BuiltIn_Print_Area_2_1_1_1_1_1_1_1_1_1">#REF!</definedName>
    <definedName name="Excel_BuiltIn_Print_Area_2_1_1_1_1_1_1_1_1_1_1">#REF!</definedName>
    <definedName name="Excel_BuiltIn_Print_Area_2_1_1_1_1_1_1_1_1_1_1_1">#REF!</definedName>
    <definedName name="Excel_BuiltIn_Print_Area_2_1_1_1_1_1_1_16">#REF!</definedName>
    <definedName name="Excel_BuiltIn_Print_Area_2_1_1_1_1_1_1_2">#REF!</definedName>
    <definedName name="Excel_BuiltIn_Print_Area_2_1_1_1_1_1_1_27">#REF!</definedName>
    <definedName name="Excel_BuiltIn_Print_Area_2_1_1_1_1_1_1_4">#REF!</definedName>
    <definedName name="Excel_BuiltIn_Print_Area_2_1_1_1_1_1_16">#REF!</definedName>
    <definedName name="Excel_BuiltIn_Print_Area_2_1_1_1_1_1_16_1">#REF!</definedName>
    <definedName name="Excel_BuiltIn_Print_Area_2_1_1_1_1_1_2">#REF!</definedName>
    <definedName name="Excel_BuiltIn_Print_Area_2_1_1_1_1_1_2_1">#REF!</definedName>
    <definedName name="Excel_BuiltIn_Print_Area_2_1_1_1_1_1_27">#REF!</definedName>
    <definedName name="Excel_BuiltIn_Print_Area_2_1_1_1_1_1_27_1">#REF!</definedName>
    <definedName name="Excel_BuiltIn_Print_Area_2_1_1_1_1_1_4">#REF!</definedName>
    <definedName name="Excel_BuiltIn_Print_Area_2_1_1_1_1_1_4_1">#REF!</definedName>
    <definedName name="Excel_BuiltIn_Print_Area_2_1_1_1_1_16">#REF!</definedName>
    <definedName name="Excel_BuiltIn_Print_Area_2_1_1_1_1_16_1">#REF!</definedName>
    <definedName name="Excel_BuiltIn_Print_Area_2_1_1_1_1_2">#REF!</definedName>
    <definedName name="Excel_BuiltIn_Print_Area_2_1_1_1_1_2_1">#REF!</definedName>
    <definedName name="Excel_BuiltIn_Print_Area_2_1_1_1_1_27">#REF!</definedName>
    <definedName name="Excel_BuiltIn_Print_Area_2_1_1_1_1_4">#REF!</definedName>
    <definedName name="Excel_BuiltIn_Print_Area_2_1_1_1_1_4_1">#REF!</definedName>
    <definedName name="Excel_BuiltIn_Print_Area_2_1_1_1_1_5">#REF!</definedName>
    <definedName name="Excel_BuiltIn_Print_Area_2_1_1_1_10">#REF!</definedName>
    <definedName name="Excel_BuiltIn_Print_Area_2_1_1_1_10_16">#REF!</definedName>
    <definedName name="Excel_BuiltIn_Print_Area_2_1_1_1_10_2">#REF!</definedName>
    <definedName name="Excel_BuiltIn_Print_Area_2_1_1_1_10_27">#REF!</definedName>
    <definedName name="Excel_BuiltIn_Print_Area_2_1_1_1_10_4">#REF!</definedName>
    <definedName name="Excel_BuiltIn_Print_Area_2_1_1_1_11">#REF!</definedName>
    <definedName name="Excel_BuiltIn_Print_Area_2_1_1_1_11_16">#REF!</definedName>
    <definedName name="Excel_BuiltIn_Print_Area_2_1_1_1_11_2">#REF!</definedName>
    <definedName name="Excel_BuiltIn_Print_Area_2_1_1_1_11_27">#REF!</definedName>
    <definedName name="Excel_BuiltIn_Print_Area_2_1_1_1_11_4">#REF!</definedName>
    <definedName name="Excel_BuiltIn_Print_Area_2_1_1_1_12">#REF!</definedName>
    <definedName name="Excel_BuiltIn_Print_Area_2_1_1_1_12_16">#REF!</definedName>
    <definedName name="Excel_BuiltIn_Print_Area_2_1_1_1_12_2">#REF!</definedName>
    <definedName name="Excel_BuiltIn_Print_Area_2_1_1_1_12_27">#REF!</definedName>
    <definedName name="Excel_BuiltIn_Print_Area_2_1_1_1_12_4">#REF!</definedName>
    <definedName name="Excel_BuiltIn_Print_Area_2_1_1_1_13">#REF!</definedName>
    <definedName name="Excel_BuiltIn_Print_Area_2_1_1_1_13_16">#REF!</definedName>
    <definedName name="Excel_BuiltIn_Print_Area_2_1_1_1_13_2">#REF!</definedName>
    <definedName name="Excel_BuiltIn_Print_Area_2_1_1_1_13_27">#REF!</definedName>
    <definedName name="Excel_BuiltIn_Print_Area_2_1_1_1_13_4">#REF!</definedName>
    <definedName name="Excel_BuiltIn_Print_Area_2_1_1_1_14">#REF!</definedName>
    <definedName name="Excel_BuiltIn_Print_Area_2_1_1_1_14_16">#REF!</definedName>
    <definedName name="Excel_BuiltIn_Print_Area_2_1_1_1_14_2">#REF!</definedName>
    <definedName name="Excel_BuiltIn_Print_Area_2_1_1_1_14_27">#REF!</definedName>
    <definedName name="Excel_BuiltIn_Print_Area_2_1_1_1_14_4">#REF!</definedName>
    <definedName name="Excel_BuiltIn_Print_Area_2_1_1_1_15">#REF!</definedName>
    <definedName name="Excel_BuiltIn_Print_Area_2_1_1_1_15_16">#REF!</definedName>
    <definedName name="Excel_BuiltIn_Print_Area_2_1_1_1_15_2">#REF!</definedName>
    <definedName name="Excel_BuiltIn_Print_Area_2_1_1_1_15_27">#REF!</definedName>
    <definedName name="Excel_BuiltIn_Print_Area_2_1_1_1_15_4">#REF!</definedName>
    <definedName name="Excel_BuiltIn_Print_Area_2_1_1_1_16">#REF!</definedName>
    <definedName name="Excel_BuiltIn_Print_Area_2_1_1_1_16_1">#REF!</definedName>
    <definedName name="Excel_BuiltIn_Print_Area_2_1_1_1_16_16">#REF!</definedName>
    <definedName name="Excel_BuiltIn_Print_Area_2_1_1_1_16_2">#REF!</definedName>
    <definedName name="Excel_BuiltIn_Print_Area_2_1_1_1_16_2_1">#REF!</definedName>
    <definedName name="Excel_BuiltIn_Print_Area_2_1_1_1_16_27">#REF!</definedName>
    <definedName name="Excel_BuiltIn_Print_Area_2_1_1_1_16_4">#REF!</definedName>
    <definedName name="Excel_BuiltIn_Print_Area_2_1_1_1_17">#REF!</definedName>
    <definedName name="Excel_BuiltIn_Print_Area_2_1_1_1_17_16">#REF!</definedName>
    <definedName name="Excel_BuiltIn_Print_Area_2_1_1_1_17_2">#REF!</definedName>
    <definedName name="Excel_BuiltIn_Print_Area_2_1_1_1_17_27">#REF!</definedName>
    <definedName name="Excel_BuiltIn_Print_Area_2_1_1_1_17_4">#REF!</definedName>
    <definedName name="Excel_BuiltIn_Print_Area_2_1_1_1_2">#REF!</definedName>
    <definedName name="Excel_BuiltIn_Print_Area_2_1_1_1_2_1">#REF!</definedName>
    <definedName name="Excel_BuiltIn_Print_Area_2_1_1_1_2_16">#REF!</definedName>
    <definedName name="Excel_BuiltIn_Print_Area_2_1_1_1_2_2">#REF!</definedName>
    <definedName name="Excel_BuiltIn_Print_Area_2_1_1_1_2_2_1">#REF!</definedName>
    <definedName name="Excel_BuiltIn_Print_Area_2_1_1_1_2_27">#REF!</definedName>
    <definedName name="Excel_BuiltIn_Print_Area_2_1_1_1_2_4">#REF!</definedName>
    <definedName name="Excel_BuiltIn_Print_Area_2_1_1_1_20">#REF!</definedName>
    <definedName name="Excel_BuiltIn_Print_Area_2_1_1_1_20_16">#REF!</definedName>
    <definedName name="Excel_BuiltIn_Print_Area_2_1_1_1_20_2">#REF!</definedName>
    <definedName name="Excel_BuiltIn_Print_Area_2_1_1_1_20_27">#REF!</definedName>
    <definedName name="Excel_BuiltIn_Print_Area_2_1_1_1_20_4">#REF!</definedName>
    <definedName name="Excel_BuiltIn_Print_Area_2_1_1_1_27">#REF!</definedName>
    <definedName name="Excel_BuiltIn_Print_Area_2_1_1_1_3">#REF!</definedName>
    <definedName name="Excel_BuiltIn_Print_Area_2_1_1_1_3_16">#REF!</definedName>
    <definedName name="Excel_BuiltIn_Print_Area_2_1_1_1_3_2">#REF!</definedName>
    <definedName name="Excel_BuiltIn_Print_Area_2_1_1_1_3_27">#REF!</definedName>
    <definedName name="Excel_BuiltIn_Print_Area_2_1_1_1_3_4">#REF!</definedName>
    <definedName name="Excel_BuiltIn_Print_Area_2_1_1_1_37">#REF!</definedName>
    <definedName name="Excel_BuiltIn_Print_Area_2_1_1_1_4">#REF!</definedName>
    <definedName name="Excel_BuiltIn_Print_Area_2_1_1_1_4_1">#REF!</definedName>
    <definedName name="Excel_BuiltIn_Print_Area_2_1_1_1_5">#REF!</definedName>
    <definedName name="Excel_BuiltIn_Print_Area_2_1_1_1_5_1">#REF!</definedName>
    <definedName name="Excel_BuiltIn_Print_Area_2_1_1_1_5_16">#REF!</definedName>
    <definedName name="Excel_BuiltIn_Print_Area_2_1_1_1_5_2">#REF!</definedName>
    <definedName name="Excel_BuiltIn_Print_Area_2_1_1_1_5_27">#REF!</definedName>
    <definedName name="Excel_BuiltIn_Print_Area_2_1_1_1_5_4">#REF!</definedName>
    <definedName name="Excel_BuiltIn_Print_Area_2_1_1_1_6">#REF!</definedName>
    <definedName name="Excel_BuiltIn_Print_Area_2_1_1_1_6_16">#REF!</definedName>
    <definedName name="Excel_BuiltIn_Print_Area_2_1_1_1_6_2">#REF!</definedName>
    <definedName name="Excel_BuiltIn_Print_Area_2_1_1_1_6_27">#REF!</definedName>
    <definedName name="Excel_BuiltIn_Print_Area_2_1_1_1_6_4">#REF!</definedName>
    <definedName name="Excel_BuiltIn_Print_Area_2_1_1_1_7">#REF!</definedName>
    <definedName name="Excel_BuiltIn_Print_Area_2_1_1_1_7_16">#REF!</definedName>
    <definedName name="Excel_BuiltIn_Print_Area_2_1_1_1_7_2">#REF!</definedName>
    <definedName name="Excel_BuiltIn_Print_Area_2_1_1_1_7_27">#REF!</definedName>
    <definedName name="Excel_BuiltIn_Print_Area_2_1_1_1_7_4">#REF!</definedName>
    <definedName name="Excel_BuiltIn_Print_Area_2_1_1_1_8">#REF!</definedName>
    <definedName name="Excel_BuiltIn_Print_Area_2_1_1_1_8_16">#REF!</definedName>
    <definedName name="Excel_BuiltIn_Print_Area_2_1_1_1_8_2">#REF!</definedName>
    <definedName name="Excel_BuiltIn_Print_Area_2_1_1_1_8_27">#REF!</definedName>
    <definedName name="Excel_BuiltIn_Print_Area_2_1_1_1_8_4">#REF!</definedName>
    <definedName name="Excel_BuiltIn_Print_Area_2_1_1_1_9">#REF!</definedName>
    <definedName name="Excel_BuiltIn_Print_Area_2_1_1_1_9_16">#REF!</definedName>
    <definedName name="Excel_BuiltIn_Print_Area_2_1_1_1_9_2">#REF!</definedName>
    <definedName name="Excel_BuiltIn_Print_Area_2_1_1_1_9_27">#REF!</definedName>
    <definedName name="Excel_BuiltIn_Print_Area_2_1_1_1_9_4">#REF!</definedName>
    <definedName name="Excel_BuiltIn_Print_Area_2_1_1_10">#REF!</definedName>
    <definedName name="Excel_BuiltIn_Print_Area_2_1_1_10_16">#REF!</definedName>
    <definedName name="Excel_BuiltIn_Print_Area_2_1_1_10_2">#REF!</definedName>
    <definedName name="Excel_BuiltIn_Print_Area_2_1_1_10_27">#REF!</definedName>
    <definedName name="Excel_BuiltIn_Print_Area_2_1_1_10_4">#REF!</definedName>
    <definedName name="Excel_BuiltIn_Print_Area_2_1_1_11">#REF!</definedName>
    <definedName name="Excel_BuiltIn_Print_Area_2_1_1_11_16">#REF!</definedName>
    <definedName name="Excel_BuiltIn_Print_Area_2_1_1_11_2">#REF!</definedName>
    <definedName name="Excel_BuiltIn_Print_Area_2_1_1_11_27">#REF!</definedName>
    <definedName name="Excel_BuiltIn_Print_Area_2_1_1_11_4">#REF!</definedName>
    <definedName name="Excel_BuiltIn_Print_Area_2_1_1_12">#REF!</definedName>
    <definedName name="Excel_BuiltIn_Print_Area_2_1_1_12_16">#REF!</definedName>
    <definedName name="Excel_BuiltIn_Print_Area_2_1_1_12_2">#REF!</definedName>
    <definedName name="Excel_BuiltIn_Print_Area_2_1_1_12_27">#REF!</definedName>
    <definedName name="Excel_BuiltIn_Print_Area_2_1_1_12_4">#REF!</definedName>
    <definedName name="Excel_BuiltIn_Print_Area_2_1_1_13">#REF!</definedName>
    <definedName name="Excel_BuiltIn_Print_Area_2_1_1_13_16">#REF!</definedName>
    <definedName name="Excel_BuiltIn_Print_Area_2_1_1_13_2">#REF!</definedName>
    <definedName name="Excel_BuiltIn_Print_Area_2_1_1_13_27">#REF!</definedName>
    <definedName name="Excel_BuiltIn_Print_Area_2_1_1_13_4">#REF!</definedName>
    <definedName name="Excel_BuiltIn_Print_Area_2_1_1_14">#REF!</definedName>
    <definedName name="Excel_BuiltIn_Print_Area_2_1_1_14_16">#REF!</definedName>
    <definedName name="Excel_BuiltIn_Print_Area_2_1_1_14_2">#REF!</definedName>
    <definedName name="Excel_BuiltIn_Print_Area_2_1_1_14_27">#REF!</definedName>
    <definedName name="Excel_BuiltIn_Print_Area_2_1_1_14_4">#REF!</definedName>
    <definedName name="Excel_BuiltIn_Print_Area_2_1_1_15">#REF!</definedName>
    <definedName name="Excel_BuiltIn_Print_Area_2_1_1_15_16">#REF!</definedName>
    <definedName name="Excel_BuiltIn_Print_Area_2_1_1_15_2">#REF!</definedName>
    <definedName name="Excel_BuiltIn_Print_Area_2_1_1_15_27">#REF!</definedName>
    <definedName name="Excel_BuiltIn_Print_Area_2_1_1_15_4">#REF!</definedName>
    <definedName name="Excel_BuiltIn_Print_Area_2_1_1_16">#REF!</definedName>
    <definedName name="Excel_BuiltIn_Print_Area_2_1_1_16_1">#REF!</definedName>
    <definedName name="Excel_BuiltIn_Print_Area_2_1_1_16_16">#REF!</definedName>
    <definedName name="Excel_BuiltIn_Print_Area_2_1_1_16_2">#REF!</definedName>
    <definedName name="Excel_BuiltIn_Print_Area_2_1_1_16_27">#REF!</definedName>
    <definedName name="Excel_BuiltIn_Print_Area_2_1_1_16_4">#REF!</definedName>
    <definedName name="Excel_BuiltIn_Print_Area_2_1_1_17">#REF!</definedName>
    <definedName name="Excel_BuiltIn_Print_Area_2_1_1_17_16">#REF!</definedName>
    <definedName name="Excel_BuiltIn_Print_Area_2_1_1_17_2">#REF!</definedName>
    <definedName name="Excel_BuiltIn_Print_Area_2_1_1_17_27">#REF!</definedName>
    <definedName name="Excel_BuiltIn_Print_Area_2_1_1_17_4">#REF!</definedName>
    <definedName name="Excel_BuiltIn_Print_Area_2_1_1_2">#REF!</definedName>
    <definedName name="Excel_BuiltIn_Print_Area_2_1_1_2_1">#REF!</definedName>
    <definedName name="Excel_BuiltIn_Print_Area_2_1_1_2_16">#REF!</definedName>
    <definedName name="Excel_BuiltIn_Print_Area_2_1_1_2_2">#REF!</definedName>
    <definedName name="Excel_BuiltIn_Print_Area_2_1_1_2_27">#REF!</definedName>
    <definedName name="Excel_BuiltIn_Print_Area_2_1_1_2_4">#REF!</definedName>
    <definedName name="Excel_BuiltIn_Print_Area_2_1_1_20">#REF!</definedName>
    <definedName name="Excel_BuiltIn_Print_Area_2_1_1_20_16">#REF!</definedName>
    <definedName name="Excel_BuiltIn_Print_Area_2_1_1_20_2">#REF!</definedName>
    <definedName name="Excel_BuiltIn_Print_Area_2_1_1_20_27">#REF!</definedName>
    <definedName name="Excel_BuiltIn_Print_Area_2_1_1_20_4">#REF!</definedName>
    <definedName name="Excel_BuiltIn_Print_Area_2_1_1_27">#REF!</definedName>
    <definedName name="Excel_BuiltIn_Print_Area_2_1_1_3">#REF!</definedName>
    <definedName name="Excel_BuiltIn_Print_Area_2_1_1_3_16">#REF!</definedName>
    <definedName name="Excel_BuiltIn_Print_Area_2_1_1_3_2">#REF!</definedName>
    <definedName name="Excel_BuiltIn_Print_Area_2_1_1_3_27">#REF!</definedName>
    <definedName name="Excel_BuiltIn_Print_Area_2_1_1_3_4">#REF!</definedName>
    <definedName name="Excel_BuiltIn_Print_Area_2_1_1_37">#REF!</definedName>
    <definedName name="Excel_BuiltIn_Print_Area_2_1_1_4">#REF!</definedName>
    <definedName name="Excel_BuiltIn_Print_Area_2_1_1_5">#REF!</definedName>
    <definedName name="Excel_BuiltIn_Print_Area_2_1_1_5_16">#REF!</definedName>
    <definedName name="Excel_BuiltIn_Print_Area_2_1_1_5_2">#REF!</definedName>
    <definedName name="Excel_BuiltIn_Print_Area_2_1_1_5_27">#REF!</definedName>
    <definedName name="Excel_BuiltIn_Print_Area_2_1_1_5_4">#REF!</definedName>
    <definedName name="Excel_BuiltIn_Print_Area_2_1_1_6">#REF!</definedName>
    <definedName name="Excel_BuiltIn_Print_Area_2_1_1_6_16">#REF!</definedName>
    <definedName name="Excel_BuiltIn_Print_Area_2_1_1_6_2">#REF!</definedName>
    <definedName name="Excel_BuiltIn_Print_Area_2_1_1_6_27">#REF!</definedName>
    <definedName name="Excel_BuiltIn_Print_Area_2_1_1_6_4">#REF!</definedName>
    <definedName name="Excel_BuiltIn_Print_Area_2_1_1_7">#REF!</definedName>
    <definedName name="Excel_BuiltIn_Print_Area_2_1_1_7_16">#REF!</definedName>
    <definedName name="Excel_BuiltIn_Print_Area_2_1_1_7_2">#REF!</definedName>
    <definedName name="Excel_BuiltIn_Print_Area_2_1_1_7_27">#REF!</definedName>
    <definedName name="Excel_BuiltIn_Print_Area_2_1_1_7_4">#REF!</definedName>
    <definedName name="Excel_BuiltIn_Print_Area_2_1_1_8">#REF!</definedName>
    <definedName name="Excel_BuiltIn_Print_Area_2_1_1_8_16">#REF!</definedName>
    <definedName name="Excel_BuiltIn_Print_Area_2_1_1_8_2">#REF!</definedName>
    <definedName name="Excel_BuiltIn_Print_Area_2_1_1_8_27">#REF!</definedName>
    <definedName name="Excel_BuiltIn_Print_Area_2_1_1_8_4">#REF!</definedName>
    <definedName name="Excel_BuiltIn_Print_Area_2_1_1_9">#REF!</definedName>
    <definedName name="Excel_BuiltIn_Print_Area_2_1_1_9_16">#REF!</definedName>
    <definedName name="Excel_BuiltIn_Print_Area_2_1_1_9_2">#REF!</definedName>
    <definedName name="Excel_BuiltIn_Print_Area_2_1_1_9_27">#REF!</definedName>
    <definedName name="Excel_BuiltIn_Print_Area_2_1_1_9_4">#REF!</definedName>
    <definedName name="Excel_BuiltIn_Print_Area_2_1_10">#REF!</definedName>
    <definedName name="Excel_BuiltIn_Print_Area_2_1_10_16">#REF!</definedName>
    <definedName name="Excel_BuiltIn_Print_Area_2_1_10_2">#REF!</definedName>
    <definedName name="Excel_BuiltIn_Print_Area_2_1_10_27">#REF!</definedName>
    <definedName name="Excel_BuiltIn_Print_Area_2_1_10_4">#REF!</definedName>
    <definedName name="Excel_BuiltIn_Print_Area_2_1_11">#REF!</definedName>
    <definedName name="Excel_BuiltIn_Print_Area_2_1_11_16">#REF!</definedName>
    <definedName name="Excel_BuiltIn_Print_Area_2_1_11_2">#REF!</definedName>
    <definedName name="Excel_BuiltIn_Print_Area_2_1_11_27">#REF!</definedName>
    <definedName name="Excel_BuiltIn_Print_Area_2_1_11_4">#REF!</definedName>
    <definedName name="Excel_BuiltIn_Print_Area_2_1_12">#REF!</definedName>
    <definedName name="Excel_BuiltIn_Print_Area_2_1_12_16">#REF!</definedName>
    <definedName name="Excel_BuiltIn_Print_Area_2_1_12_2">#REF!</definedName>
    <definedName name="Excel_BuiltIn_Print_Area_2_1_12_27">#REF!</definedName>
    <definedName name="Excel_BuiltIn_Print_Area_2_1_12_4">#REF!</definedName>
    <definedName name="Excel_BuiltIn_Print_Area_2_1_13">#REF!</definedName>
    <definedName name="Excel_BuiltIn_Print_Area_2_1_13_16">#REF!</definedName>
    <definedName name="Excel_BuiltIn_Print_Area_2_1_13_2">#REF!</definedName>
    <definedName name="Excel_BuiltIn_Print_Area_2_1_13_27">#REF!</definedName>
    <definedName name="Excel_BuiltIn_Print_Area_2_1_13_4">#REF!</definedName>
    <definedName name="Excel_BuiltIn_Print_Area_2_1_14">#REF!</definedName>
    <definedName name="Excel_BuiltIn_Print_Area_2_1_14_16">#REF!</definedName>
    <definedName name="Excel_BuiltIn_Print_Area_2_1_14_2">#REF!</definedName>
    <definedName name="Excel_BuiltIn_Print_Area_2_1_14_27">#REF!</definedName>
    <definedName name="Excel_BuiltIn_Print_Area_2_1_14_4">#REF!</definedName>
    <definedName name="Excel_BuiltIn_Print_Area_2_1_15">#REF!</definedName>
    <definedName name="Excel_BuiltIn_Print_Area_2_1_15_16">#REF!</definedName>
    <definedName name="Excel_BuiltIn_Print_Area_2_1_15_2">#REF!</definedName>
    <definedName name="Excel_BuiltIn_Print_Area_2_1_15_27">#REF!</definedName>
    <definedName name="Excel_BuiltIn_Print_Area_2_1_15_4">#REF!</definedName>
    <definedName name="Excel_BuiltIn_Print_Area_2_1_16">#REF!</definedName>
    <definedName name="Excel_BuiltIn_Print_Area_2_1_16_1">#REF!</definedName>
    <definedName name="Excel_BuiltIn_Print_Area_2_1_16_16">#REF!</definedName>
    <definedName name="Excel_BuiltIn_Print_Area_2_1_16_2">#REF!</definedName>
    <definedName name="Excel_BuiltIn_Print_Area_2_1_16_27">#REF!</definedName>
    <definedName name="Excel_BuiltIn_Print_Area_2_1_16_4">#REF!</definedName>
    <definedName name="Excel_BuiltIn_Print_Area_2_1_17">#REF!</definedName>
    <definedName name="Excel_BuiltIn_Print_Area_2_1_17_16">#REF!</definedName>
    <definedName name="Excel_BuiltIn_Print_Area_2_1_17_2">#REF!</definedName>
    <definedName name="Excel_BuiltIn_Print_Area_2_1_17_27">#REF!</definedName>
    <definedName name="Excel_BuiltIn_Print_Area_2_1_17_4">#REF!</definedName>
    <definedName name="Excel_BuiltIn_Print_Area_2_1_2">#REF!</definedName>
    <definedName name="Excel_BuiltIn_Print_Area_2_1_2_1">#REF!</definedName>
    <definedName name="Excel_BuiltIn_Print_Area_2_1_2_16">#REF!</definedName>
    <definedName name="Excel_BuiltIn_Print_Area_2_1_2_2">#REF!</definedName>
    <definedName name="Excel_BuiltIn_Print_Area_2_1_2_27">#REF!</definedName>
    <definedName name="Excel_BuiltIn_Print_Area_2_1_2_4">#REF!</definedName>
    <definedName name="Excel_BuiltIn_Print_Area_2_1_20">#REF!</definedName>
    <definedName name="Excel_BuiltIn_Print_Area_2_1_20_16">#REF!</definedName>
    <definedName name="Excel_BuiltIn_Print_Area_2_1_20_2">#REF!</definedName>
    <definedName name="Excel_BuiltIn_Print_Area_2_1_20_27">#REF!</definedName>
    <definedName name="Excel_BuiltIn_Print_Area_2_1_20_4">#REF!</definedName>
    <definedName name="Excel_BuiltIn_Print_Area_2_1_27">#REF!</definedName>
    <definedName name="Excel_BuiltIn_Print_Area_2_1_3">#REF!</definedName>
    <definedName name="Excel_BuiltIn_Print_Area_2_1_3_16">#REF!</definedName>
    <definedName name="Excel_BuiltIn_Print_Area_2_1_3_2">#REF!</definedName>
    <definedName name="Excel_BuiltIn_Print_Area_2_1_3_27">#REF!</definedName>
    <definedName name="Excel_BuiltIn_Print_Area_2_1_3_4">#REF!</definedName>
    <definedName name="Excel_BuiltIn_Print_Area_2_1_37">#REF!</definedName>
    <definedName name="Excel_BuiltIn_Print_Area_2_1_4">#REF!</definedName>
    <definedName name="Excel_BuiltIn_Print_Area_2_1_5">#REF!</definedName>
    <definedName name="Excel_BuiltIn_Print_Area_2_1_5_16">#REF!</definedName>
    <definedName name="Excel_BuiltIn_Print_Area_2_1_5_2">#REF!</definedName>
    <definedName name="Excel_BuiltIn_Print_Area_2_1_5_27">#REF!</definedName>
    <definedName name="Excel_BuiltIn_Print_Area_2_1_5_4">#REF!</definedName>
    <definedName name="Excel_BuiltIn_Print_Area_2_1_6">#REF!</definedName>
    <definedName name="Excel_BuiltIn_Print_Area_2_1_6_16">#REF!</definedName>
    <definedName name="Excel_BuiltIn_Print_Area_2_1_6_2">#REF!</definedName>
    <definedName name="Excel_BuiltIn_Print_Area_2_1_6_27">#REF!</definedName>
    <definedName name="Excel_BuiltIn_Print_Area_2_1_6_4">#REF!</definedName>
    <definedName name="Excel_BuiltIn_Print_Area_2_1_7">#REF!</definedName>
    <definedName name="Excel_BuiltIn_Print_Area_2_1_7_16">#REF!</definedName>
    <definedName name="Excel_BuiltIn_Print_Area_2_1_7_2">#REF!</definedName>
    <definedName name="Excel_BuiltIn_Print_Area_2_1_7_27">#REF!</definedName>
    <definedName name="Excel_BuiltIn_Print_Area_2_1_7_4">#REF!</definedName>
    <definedName name="Excel_BuiltIn_Print_Area_2_1_8">#REF!</definedName>
    <definedName name="Excel_BuiltIn_Print_Area_2_1_8_16">#REF!</definedName>
    <definedName name="Excel_BuiltIn_Print_Area_2_1_8_2">#REF!</definedName>
    <definedName name="Excel_BuiltIn_Print_Area_2_1_8_27">#REF!</definedName>
    <definedName name="Excel_BuiltIn_Print_Area_2_1_8_4">#REF!</definedName>
    <definedName name="Excel_BuiltIn_Print_Area_2_1_9">#REF!</definedName>
    <definedName name="Excel_BuiltIn_Print_Area_2_1_9_16">#REF!</definedName>
    <definedName name="Excel_BuiltIn_Print_Area_2_1_9_2">#REF!</definedName>
    <definedName name="Excel_BuiltIn_Print_Area_2_1_9_27">#REF!</definedName>
    <definedName name="Excel_BuiltIn_Print_Area_2_1_9_4">#REF!</definedName>
    <definedName name="Excel_BuiltIn_Print_Area_20">#REF!</definedName>
    <definedName name="Excel_BuiltIn_Print_Area_20_1">#REF!</definedName>
    <definedName name="Excel_BuiltIn_Print_Area_20_1_16">#REF!</definedName>
    <definedName name="Excel_BuiltIn_Print_Area_20_1_2">#REF!</definedName>
    <definedName name="Excel_BuiltIn_Print_Area_20_1_27">#REF!</definedName>
    <definedName name="Excel_BuiltIn_Print_Area_20_1_4">#REF!</definedName>
    <definedName name="Excel_BuiltIn_Print_Area_25">#REF!</definedName>
    <definedName name="Excel_BuiltIn_Print_Area_28">#REF!</definedName>
    <definedName name="Excel_BuiltIn_Print_Area_28_1">#REF!</definedName>
    <definedName name="Excel_BuiltIn_Print_Area_28_1_1">#REF!</definedName>
    <definedName name="Excel_BuiltIn_Print_Area_28_1_16">#REF!</definedName>
    <definedName name="Excel_BuiltIn_Print_Area_28_1_2">#REF!</definedName>
    <definedName name="Excel_BuiltIn_Print_Area_28_1_27">#REF!</definedName>
    <definedName name="Excel_BuiltIn_Print_Area_28_1_4">#REF!</definedName>
    <definedName name="Excel_BuiltIn_Print_Area_28_10">#REF!</definedName>
    <definedName name="Excel_BuiltIn_Print_Area_28_10_16">#REF!</definedName>
    <definedName name="Excel_BuiltIn_Print_Area_28_10_2">#REF!</definedName>
    <definedName name="Excel_BuiltIn_Print_Area_28_10_27">#REF!</definedName>
    <definedName name="Excel_BuiltIn_Print_Area_28_10_4">#REF!</definedName>
    <definedName name="Excel_BuiltIn_Print_Area_28_11">#REF!</definedName>
    <definedName name="Excel_BuiltIn_Print_Area_28_11_16">#REF!</definedName>
    <definedName name="Excel_BuiltIn_Print_Area_28_11_2">#REF!</definedName>
    <definedName name="Excel_BuiltIn_Print_Area_28_11_27">#REF!</definedName>
    <definedName name="Excel_BuiltIn_Print_Area_28_11_4">#REF!</definedName>
    <definedName name="Excel_BuiltIn_Print_Area_28_12">#REF!</definedName>
    <definedName name="Excel_BuiltIn_Print_Area_28_12_16">#REF!</definedName>
    <definedName name="Excel_BuiltIn_Print_Area_28_12_2">#REF!</definedName>
    <definedName name="Excel_BuiltIn_Print_Area_28_12_27">#REF!</definedName>
    <definedName name="Excel_BuiltIn_Print_Area_28_12_4">#REF!</definedName>
    <definedName name="Excel_BuiltIn_Print_Area_28_13">#REF!</definedName>
    <definedName name="Excel_BuiltIn_Print_Area_28_13_16">#REF!</definedName>
    <definedName name="Excel_BuiltIn_Print_Area_28_13_2">#REF!</definedName>
    <definedName name="Excel_BuiltIn_Print_Area_28_13_27">#REF!</definedName>
    <definedName name="Excel_BuiltIn_Print_Area_28_13_4">#REF!</definedName>
    <definedName name="Excel_BuiltIn_Print_Area_28_14">#REF!</definedName>
    <definedName name="Excel_BuiltIn_Print_Area_28_14_16">#REF!</definedName>
    <definedName name="Excel_BuiltIn_Print_Area_28_14_2">#REF!</definedName>
    <definedName name="Excel_BuiltIn_Print_Area_28_14_27">#REF!</definedName>
    <definedName name="Excel_BuiltIn_Print_Area_28_14_4">#REF!</definedName>
    <definedName name="Excel_BuiltIn_Print_Area_28_15">#REF!</definedName>
    <definedName name="Excel_BuiltIn_Print_Area_28_15_16">#REF!</definedName>
    <definedName name="Excel_BuiltIn_Print_Area_28_15_2">#REF!</definedName>
    <definedName name="Excel_BuiltIn_Print_Area_28_15_27">#REF!</definedName>
    <definedName name="Excel_BuiltIn_Print_Area_28_15_4">#REF!</definedName>
    <definedName name="Excel_BuiltIn_Print_Area_28_16">#REF!</definedName>
    <definedName name="Excel_BuiltIn_Print_Area_28_16_1">#REF!</definedName>
    <definedName name="Excel_BuiltIn_Print_Area_28_16_16">#REF!</definedName>
    <definedName name="Excel_BuiltIn_Print_Area_28_16_2">#REF!</definedName>
    <definedName name="Excel_BuiltIn_Print_Area_28_16_27">#REF!</definedName>
    <definedName name="Excel_BuiltIn_Print_Area_28_16_4">#REF!</definedName>
    <definedName name="Excel_BuiltIn_Print_Area_28_17">#REF!</definedName>
    <definedName name="Excel_BuiltIn_Print_Area_28_17_16">#REF!</definedName>
    <definedName name="Excel_BuiltIn_Print_Area_28_17_2">#REF!</definedName>
    <definedName name="Excel_BuiltIn_Print_Area_28_17_27">#REF!</definedName>
    <definedName name="Excel_BuiltIn_Print_Area_28_17_4">#REF!</definedName>
    <definedName name="Excel_BuiltIn_Print_Area_28_2">#REF!</definedName>
    <definedName name="Excel_BuiltIn_Print_Area_28_2_1">#REF!</definedName>
    <definedName name="Excel_BuiltIn_Print_Area_28_2_16">#REF!</definedName>
    <definedName name="Excel_BuiltIn_Print_Area_28_2_2">#REF!</definedName>
    <definedName name="Excel_BuiltIn_Print_Area_28_2_27">#REF!</definedName>
    <definedName name="Excel_BuiltIn_Print_Area_28_2_4">#REF!</definedName>
    <definedName name="Excel_BuiltIn_Print_Area_28_20">#REF!</definedName>
    <definedName name="Excel_BuiltIn_Print_Area_28_20_16">#REF!</definedName>
    <definedName name="Excel_BuiltIn_Print_Area_28_20_2">#REF!</definedName>
    <definedName name="Excel_BuiltIn_Print_Area_28_20_27">#REF!</definedName>
    <definedName name="Excel_BuiltIn_Print_Area_28_20_4">#REF!</definedName>
    <definedName name="Excel_BuiltIn_Print_Area_28_27">#REF!</definedName>
    <definedName name="Excel_BuiltIn_Print_Area_28_3">#REF!</definedName>
    <definedName name="Excel_BuiltIn_Print_Area_28_3_16">#REF!</definedName>
    <definedName name="Excel_BuiltIn_Print_Area_28_3_2">#REF!</definedName>
    <definedName name="Excel_BuiltIn_Print_Area_28_3_27">#REF!</definedName>
    <definedName name="Excel_BuiltIn_Print_Area_28_3_4">#REF!</definedName>
    <definedName name="Excel_BuiltIn_Print_Area_28_4">#REF!</definedName>
    <definedName name="Excel_BuiltIn_Print_Area_28_5">#REF!</definedName>
    <definedName name="Excel_BuiltIn_Print_Area_28_5_16">#REF!</definedName>
    <definedName name="Excel_BuiltIn_Print_Area_28_5_2">#REF!</definedName>
    <definedName name="Excel_BuiltIn_Print_Area_28_5_27">#REF!</definedName>
    <definedName name="Excel_BuiltIn_Print_Area_28_5_4">#REF!</definedName>
    <definedName name="Excel_BuiltIn_Print_Area_28_6">#REF!</definedName>
    <definedName name="Excel_BuiltIn_Print_Area_28_6_16">#REF!</definedName>
    <definedName name="Excel_BuiltIn_Print_Area_28_6_2">#REF!</definedName>
    <definedName name="Excel_BuiltIn_Print_Area_28_6_27">#REF!</definedName>
    <definedName name="Excel_BuiltIn_Print_Area_28_6_4">#REF!</definedName>
    <definedName name="Excel_BuiltIn_Print_Area_28_7">#REF!</definedName>
    <definedName name="Excel_BuiltIn_Print_Area_28_7_16">#REF!</definedName>
    <definedName name="Excel_BuiltIn_Print_Area_28_7_2">#REF!</definedName>
    <definedName name="Excel_BuiltIn_Print_Area_28_7_27">#REF!</definedName>
    <definedName name="Excel_BuiltIn_Print_Area_28_7_4">#REF!</definedName>
    <definedName name="Excel_BuiltIn_Print_Area_28_8">#REF!</definedName>
    <definedName name="Excel_BuiltIn_Print_Area_28_8_16">#REF!</definedName>
    <definedName name="Excel_BuiltIn_Print_Area_28_8_2">#REF!</definedName>
    <definedName name="Excel_BuiltIn_Print_Area_28_8_27">#REF!</definedName>
    <definedName name="Excel_BuiltIn_Print_Area_28_8_4">#REF!</definedName>
    <definedName name="Excel_BuiltIn_Print_Area_28_9">#REF!</definedName>
    <definedName name="Excel_BuiltIn_Print_Area_28_9_16">#REF!</definedName>
    <definedName name="Excel_BuiltIn_Print_Area_28_9_2">#REF!</definedName>
    <definedName name="Excel_BuiltIn_Print_Area_28_9_27">#REF!</definedName>
    <definedName name="Excel_BuiltIn_Print_Area_28_9_4">#REF!</definedName>
    <definedName name="Excel_BuiltIn_Print_Area_29">#REF!</definedName>
    <definedName name="Excel_BuiltIn_Print_Area_29_1">#REF!</definedName>
    <definedName name="Excel_BuiltIn_Print_Area_29_1_1">#REF!</definedName>
    <definedName name="Excel_BuiltIn_Print_Area_29_1_16">#REF!</definedName>
    <definedName name="Excel_BuiltIn_Print_Area_29_1_2">#REF!</definedName>
    <definedName name="Excel_BuiltIn_Print_Area_29_1_27">#REF!</definedName>
    <definedName name="Excel_BuiltIn_Print_Area_29_1_4">#REF!</definedName>
    <definedName name="Excel_BuiltIn_Print_Area_29_10">#REF!</definedName>
    <definedName name="Excel_BuiltIn_Print_Area_29_10_16">#REF!</definedName>
    <definedName name="Excel_BuiltIn_Print_Area_29_10_2">#REF!</definedName>
    <definedName name="Excel_BuiltIn_Print_Area_29_10_27">#REF!</definedName>
    <definedName name="Excel_BuiltIn_Print_Area_29_10_4">#REF!</definedName>
    <definedName name="Excel_BuiltIn_Print_Area_29_11">#REF!</definedName>
    <definedName name="Excel_BuiltIn_Print_Area_29_11_16">#REF!</definedName>
    <definedName name="Excel_BuiltIn_Print_Area_29_11_2">#REF!</definedName>
    <definedName name="Excel_BuiltIn_Print_Area_29_11_27">#REF!</definedName>
    <definedName name="Excel_BuiltIn_Print_Area_29_11_4">#REF!</definedName>
    <definedName name="Excel_BuiltIn_Print_Area_29_12">#REF!</definedName>
    <definedName name="Excel_BuiltIn_Print_Area_29_12_16">#REF!</definedName>
    <definedName name="Excel_BuiltIn_Print_Area_29_12_2">#REF!</definedName>
    <definedName name="Excel_BuiltIn_Print_Area_29_12_27">#REF!</definedName>
    <definedName name="Excel_BuiltIn_Print_Area_29_12_4">#REF!</definedName>
    <definedName name="Excel_BuiltIn_Print_Area_29_13">#REF!</definedName>
    <definedName name="Excel_BuiltIn_Print_Area_29_13_16">#REF!</definedName>
    <definedName name="Excel_BuiltIn_Print_Area_29_13_2">#REF!</definedName>
    <definedName name="Excel_BuiltIn_Print_Area_29_13_27">#REF!</definedName>
    <definedName name="Excel_BuiltIn_Print_Area_29_13_4">#REF!</definedName>
    <definedName name="Excel_BuiltIn_Print_Area_29_14">#REF!</definedName>
    <definedName name="Excel_BuiltIn_Print_Area_29_14_16">#REF!</definedName>
    <definedName name="Excel_BuiltIn_Print_Area_29_14_2">#REF!</definedName>
    <definedName name="Excel_BuiltIn_Print_Area_29_14_27">#REF!</definedName>
    <definedName name="Excel_BuiltIn_Print_Area_29_14_4">#REF!</definedName>
    <definedName name="Excel_BuiltIn_Print_Area_29_15">#REF!</definedName>
    <definedName name="Excel_BuiltIn_Print_Area_29_15_16">#REF!</definedName>
    <definedName name="Excel_BuiltIn_Print_Area_29_15_2">#REF!</definedName>
    <definedName name="Excel_BuiltIn_Print_Area_29_15_27">#REF!</definedName>
    <definedName name="Excel_BuiltIn_Print_Area_29_15_4">#REF!</definedName>
    <definedName name="Excel_BuiltIn_Print_Area_29_16">#REF!</definedName>
    <definedName name="Excel_BuiltIn_Print_Area_29_16_1">#REF!</definedName>
    <definedName name="Excel_BuiltIn_Print_Area_29_16_16">#REF!</definedName>
    <definedName name="Excel_BuiltIn_Print_Area_29_16_2">#REF!</definedName>
    <definedName name="Excel_BuiltIn_Print_Area_29_16_27">#REF!</definedName>
    <definedName name="Excel_BuiltIn_Print_Area_29_16_4">#REF!</definedName>
    <definedName name="Excel_BuiltIn_Print_Area_29_17">#REF!</definedName>
    <definedName name="Excel_BuiltIn_Print_Area_29_17_16">#REF!</definedName>
    <definedName name="Excel_BuiltIn_Print_Area_29_17_2">#REF!</definedName>
    <definedName name="Excel_BuiltIn_Print_Area_29_17_27">#REF!</definedName>
    <definedName name="Excel_BuiltIn_Print_Area_29_17_4">#REF!</definedName>
    <definedName name="Excel_BuiltIn_Print_Area_29_2">#REF!</definedName>
    <definedName name="Excel_BuiltIn_Print_Area_29_2_1">#REF!</definedName>
    <definedName name="Excel_BuiltIn_Print_Area_29_2_16">#REF!</definedName>
    <definedName name="Excel_BuiltIn_Print_Area_29_2_2">#REF!</definedName>
    <definedName name="Excel_BuiltIn_Print_Area_29_2_27">#REF!</definedName>
    <definedName name="Excel_BuiltIn_Print_Area_29_2_4">#REF!</definedName>
    <definedName name="Excel_BuiltIn_Print_Area_29_20">#REF!</definedName>
    <definedName name="Excel_BuiltIn_Print_Area_29_20_16">#REF!</definedName>
    <definedName name="Excel_BuiltIn_Print_Area_29_20_2">#REF!</definedName>
    <definedName name="Excel_BuiltIn_Print_Area_29_20_27">#REF!</definedName>
    <definedName name="Excel_BuiltIn_Print_Area_29_20_4">#REF!</definedName>
    <definedName name="Excel_BuiltIn_Print_Area_29_27">#REF!</definedName>
    <definedName name="Excel_BuiltIn_Print_Area_29_3">#REF!</definedName>
    <definedName name="Excel_BuiltIn_Print_Area_29_3_16">#REF!</definedName>
    <definedName name="Excel_BuiltIn_Print_Area_29_3_2">#REF!</definedName>
    <definedName name="Excel_BuiltIn_Print_Area_29_3_27">#REF!</definedName>
    <definedName name="Excel_BuiltIn_Print_Area_29_3_4">#REF!</definedName>
    <definedName name="Excel_BuiltIn_Print_Area_29_4">#REF!</definedName>
    <definedName name="Excel_BuiltIn_Print_Area_29_5">#REF!</definedName>
    <definedName name="Excel_BuiltIn_Print_Area_29_5_16">#REF!</definedName>
    <definedName name="Excel_BuiltIn_Print_Area_29_5_2">#REF!</definedName>
    <definedName name="Excel_BuiltIn_Print_Area_29_5_27">#REF!</definedName>
    <definedName name="Excel_BuiltIn_Print_Area_29_5_4">#REF!</definedName>
    <definedName name="Excel_BuiltIn_Print_Area_29_6">#REF!</definedName>
    <definedName name="Excel_BuiltIn_Print_Area_29_6_16">#REF!</definedName>
    <definedName name="Excel_BuiltIn_Print_Area_29_6_2">#REF!</definedName>
    <definedName name="Excel_BuiltIn_Print_Area_29_6_27">#REF!</definedName>
    <definedName name="Excel_BuiltIn_Print_Area_29_6_4">#REF!</definedName>
    <definedName name="Excel_BuiltIn_Print_Area_29_7">#REF!</definedName>
    <definedName name="Excel_BuiltIn_Print_Area_29_7_16">#REF!</definedName>
    <definedName name="Excel_BuiltIn_Print_Area_29_7_2">#REF!</definedName>
    <definedName name="Excel_BuiltIn_Print_Area_29_7_27">#REF!</definedName>
    <definedName name="Excel_BuiltIn_Print_Area_29_7_4">#REF!</definedName>
    <definedName name="Excel_BuiltIn_Print_Area_29_8">#REF!</definedName>
    <definedName name="Excel_BuiltIn_Print_Area_29_8_16">#REF!</definedName>
    <definedName name="Excel_BuiltIn_Print_Area_29_8_2">#REF!</definedName>
    <definedName name="Excel_BuiltIn_Print_Area_29_8_27">#REF!</definedName>
    <definedName name="Excel_BuiltIn_Print_Area_29_8_4">#REF!</definedName>
    <definedName name="Excel_BuiltIn_Print_Area_29_9">#REF!</definedName>
    <definedName name="Excel_BuiltIn_Print_Area_29_9_16">#REF!</definedName>
    <definedName name="Excel_BuiltIn_Print_Area_29_9_2">#REF!</definedName>
    <definedName name="Excel_BuiltIn_Print_Area_29_9_27">#REF!</definedName>
    <definedName name="Excel_BuiltIn_Print_Area_29_9_4">#REF!</definedName>
    <definedName name="Excel_BuiltIn_Print_Area_3">#REF!</definedName>
    <definedName name="Excel_BuiltIn_Print_Area_3_1">#REF!</definedName>
    <definedName name="Excel_BuiltIn_Print_Area_3_1_1">#REF!</definedName>
    <definedName name="Excel_BuiltIn_Print_Area_3_1_1_1">"$#REF!.$A$1:$G$149"</definedName>
    <definedName name="Excel_BuiltIn_Print_Area_3_1_1_1_1">#REF!</definedName>
    <definedName name="Excel_BuiltIn_Print_Area_3_1_1_1_1_1">#REF!</definedName>
    <definedName name="Excel_BuiltIn_Print_Area_3_1_1_1_1_1_1">#REF!</definedName>
    <definedName name="Excel_BuiltIn_Print_Area_3_1_1_1_1_1_1_1">#REF!</definedName>
    <definedName name="Excel_BuiltIn_Print_Area_3_1_1_1_1_1_1_1_1">#REF!</definedName>
    <definedName name="Excel_BuiltIn_Print_Area_3_1_1_1_1_1_1_1_1_1">#REF!</definedName>
    <definedName name="Excel_BuiltIn_Print_Area_3_1_1_1_1_16">#REF!</definedName>
    <definedName name="Excel_BuiltIn_Print_Area_3_1_1_1_1_16_1">#REF!</definedName>
    <definedName name="Excel_BuiltIn_Print_Area_3_1_1_1_1_2">#REF!</definedName>
    <definedName name="Excel_BuiltIn_Print_Area_3_1_1_1_1_2_1">#REF!</definedName>
    <definedName name="Excel_BuiltIn_Print_Area_3_1_1_1_1_27">#REF!</definedName>
    <definedName name="Excel_BuiltIn_Print_Area_3_1_1_1_1_27_1">#REF!</definedName>
    <definedName name="Excel_BuiltIn_Print_Area_3_1_1_1_1_4">#REF!</definedName>
    <definedName name="Excel_BuiltIn_Print_Area_3_1_1_1_1_4_1">#REF!</definedName>
    <definedName name="Excel_BuiltIn_Print_Area_3_1_1_1_16">#REF!</definedName>
    <definedName name="Excel_BuiltIn_Print_Area_3_1_1_1_16_1">#REF!</definedName>
    <definedName name="Excel_BuiltIn_Print_Area_3_1_1_1_2">#REF!</definedName>
    <definedName name="Excel_BuiltIn_Print_Area_3_1_1_1_2_1">#REF!</definedName>
    <definedName name="Excel_BuiltIn_Print_Area_3_1_1_1_27">#REF!</definedName>
    <definedName name="Excel_BuiltIn_Print_Area_3_1_1_1_27_1">#REF!</definedName>
    <definedName name="Excel_BuiltIn_Print_Area_3_1_1_1_4">#REF!</definedName>
    <definedName name="Excel_BuiltIn_Print_Area_3_1_1_1_4_1">#REF!</definedName>
    <definedName name="Excel_BuiltIn_Print_Area_3_1_1_16">#REF!</definedName>
    <definedName name="Excel_BuiltIn_Print_Area_3_1_1_2">#REF!</definedName>
    <definedName name="Excel_BuiltIn_Print_Area_3_1_1_27">#REF!</definedName>
    <definedName name="Excel_BuiltIn_Print_Area_3_1_1_4">#REF!</definedName>
    <definedName name="Excel_BuiltIn_Print_Area_3_1_1_5">#REF!</definedName>
    <definedName name="Excel_BuiltIn_Print_Area_3_1_10">#REF!</definedName>
    <definedName name="Excel_BuiltIn_Print_Area_3_1_10_16">#REF!</definedName>
    <definedName name="Excel_BuiltIn_Print_Area_3_1_10_2">#REF!</definedName>
    <definedName name="Excel_BuiltIn_Print_Area_3_1_10_27">#REF!</definedName>
    <definedName name="Excel_BuiltIn_Print_Area_3_1_10_4">#REF!</definedName>
    <definedName name="Excel_BuiltIn_Print_Area_3_1_11">#REF!</definedName>
    <definedName name="Excel_BuiltIn_Print_Area_3_1_11_16">#REF!</definedName>
    <definedName name="Excel_BuiltIn_Print_Area_3_1_11_2">#REF!</definedName>
    <definedName name="Excel_BuiltIn_Print_Area_3_1_11_27">#REF!</definedName>
    <definedName name="Excel_BuiltIn_Print_Area_3_1_11_4">#REF!</definedName>
    <definedName name="Excel_BuiltIn_Print_Area_3_1_12">#REF!</definedName>
    <definedName name="Excel_BuiltIn_Print_Area_3_1_12_16">#REF!</definedName>
    <definedName name="Excel_BuiltIn_Print_Area_3_1_12_2">#REF!</definedName>
    <definedName name="Excel_BuiltIn_Print_Area_3_1_12_27">#REF!</definedName>
    <definedName name="Excel_BuiltIn_Print_Area_3_1_12_4">#REF!</definedName>
    <definedName name="Excel_BuiltIn_Print_Area_3_1_13">#REF!</definedName>
    <definedName name="Excel_BuiltIn_Print_Area_3_1_13_16">#REF!</definedName>
    <definedName name="Excel_BuiltIn_Print_Area_3_1_13_2">#REF!</definedName>
    <definedName name="Excel_BuiltIn_Print_Area_3_1_13_27">#REF!</definedName>
    <definedName name="Excel_BuiltIn_Print_Area_3_1_13_4">#REF!</definedName>
    <definedName name="Excel_BuiltIn_Print_Area_3_1_14">#REF!</definedName>
    <definedName name="Excel_BuiltIn_Print_Area_3_1_14_16">#REF!</definedName>
    <definedName name="Excel_BuiltIn_Print_Area_3_1_14_2">#REF!</definedName>
    <definedName name="Excel_BuiltIn_Print_Area_3_1_14_27">#REF!</definedName>
    <definedName name="Excel_BuiltIn_Print_Area_3_1_14_4">#REF!</definedName>
    <definedName name="Excel_BuiltIn_Print_Area_3_1_15">#REF!</definedName>
    <definedName name="Excel_BuiltIn_Print_Area_3_1_15_16">#REF!</definedName>
    <definedName name="Excel_BuiltIn_Print_Area_3_1_15_2">#REF!</definedName>
    <definedName name="Excel_BuiltIn_Print_Area_3_1_15_27">#REF!</definedName>
    <definedName name="Excel_BuiltIn_Print_Area_3_1_15_4">#REF!</definedName>
    <definedName name="Excel_BuiltIn_Print_Area_3_1_16">#REF!</definedName>
    <definedName name="Excel_BuiltIn_Print_Area_3_1_16_1">#REF!</definedName>
    <definedName name="Excel_BuiltIn_Print_Area_3_1_16_16">#REF!</definedName>
    <definedName name="Excel_BuiltIn_Print_Area_3_1_16_2">#REF!</definedName>
    <definedName name="Excel_BuiltIn_Print_Area_3_1_16_27">#REF!</definedName>
    <definedName name="Excel_BuiltIn_Print_Area_3_1_16_4">#REF!</definedName>
    <definedName name="Excel_BuiltIn_Print_Area_3_1_17">#REF!</definedName>
    <definedName name="Excel_BuiltIn_Print_Area_3_1_17_16">#REF!</definedName>
    <definedName name="Excel_BuiltIn_Print_Area_3_1_17_2">#REF!</definedName>
    <definedName name="Excel_BuiltIn_Print_Area_3_1_17_27">#REF!</definedName>
    <definedName name="Excel_BuiltIn_Print_Area_3_1_17_4">#REF!</definedName>
    <definedName name="Excel_BuiltIn_Print_Area_3_1_2">#REF!</definedName>
    <definedName name="Excel_BuiltIn_Print_Area_3_1_2_1">#REF!</definedName>
    <definedName name="Excel_BuiltIn_Print_Area_3_1_2_16">#REF!</definedName>
    <definedName name="Excel_BuiltIn_Print_Area_3_1_2_2">#REF!</definedName>
    <definedName name="Excel_BuiltIn_Print_Area_3_1_2_27">#REF!</definedName>
    <definedName name="Excel_BuiltIn_Print_Area_3_1_2_4">#REF!</definedName>
    <definedName name="Excel_BuiltIn_Print_Area_3_1_20">#REF!</definedName>
    <definedName name="Excel_BuiltIn_Print_Area_3_1_20_16">#REF!</definedName>
    <definedName name="Excel_BuiltIn_Print_Area_3_1_20_2">#REF!</definedName>
    <definedName name="Excel_BuiltIn_Print_Area_3_1_20_27">#REF!</definedName>
    <definedName name="Excel_BuiltIn_Print_Area_3_1_20_4">#REF!</definedName>
    <definedName name="Excel_BuiltIn_Print_Area_3_1_27">#REF!</definedName>
    <definedName name="Excel_BuiltIn_Print_Area_3_1_3">#REF!</definedName>
    <definedName name="Excel_BuiltIn_Print_Area_3_1_3_16">#REF!</definedName>
    <definedName name="Excel_BuiltIn_Print_Area_3_1_3_2">#REF!</definedName>
    <definedName name="Excel_BuiltIn_Print_Area_3_1_3_27">#REF!</definedName>
    <definedName name="Excel_BuiltIn_Print_Area_3_1_3_4">#REF!</definedName>
    <definedName name="Excel_BuiltIn_Print_Area_3_1_4">#REF!</definedName>
    <definedName name="Excel_BuiltIn_Print_Area_3_1_5">#REF!</definedName>
    <definedName name="Excel_BuiltIn_Print_Area_3_1_5_1">#REF!</definedName>
    <definedName name="Excel_BuiltIn_Print_Area_3_1_5_16">#REF!</definedName>
    <definedName name="Excel_BuiltIn_Print_Area_3_1_5_2">#REF!</definedName>
    <definedName name="Excel_BuiltIn_Print_Area_3_1_5_27">#REF!</definedName>
    <definedName name="Excel_BuiltIn_Print_Area_3_1_5_4">#REF!</definedName>
    <definedName name="Excel_BuiltIn_Print_Area_3_1_6">#REF!</definedName>
    <definedName name="Excel_BuiltIn_Print_Area_3_1_6_16">#REF!</definedName>
    <definedName name="Excel_BuiltIn_Print_Area_3_1_6_2">#REF!</definedName>
    <definedName name="Excel_BuiltIn_Print_Area_3_1_6_27">#REF!</definedName>
    <definedName name="Excel_BuiltIn_Print_Area_3_1_6_4">#REF!</definedName>
    <definedName name="Excel_BuiltIn_Print_Area_3_1_7">#REF!</definedName>
    <definedName name="Excel_BuiltIn_Print_Area_3_1_7_16">#REF!</definedName>
    <definedName name="Excel_BuiltIn_Print_Area_3_1_7_2">#REF!</definedName>
    <definedName name="Excel_BuiltIn_Print_Area_3_1_7_27">#REF!</definedName>
    <definedName name="Excel_BuiltIn_Print_Area_3_1_7_4">#REF!</definedName>
    <definedName name="Excel_BuiltIn_Print_Area_3_1_8">#REF!</definedName>
    <definedName name="Excel_BuiltIn_Print_Area_3_1_8_16">#REF!</definedName>
    <definedName name="Excel_BuiltIn_Print_Area_3_1_8_2">#REF!</definedName>
    <definedName name="Excel_BuiltIn_Print_Area_3_1_8_27">#REF!</definedName>
    <definedName name="Excel_BuiltIn_Print_Area_3_1_8_4">#REF!</definedName>
    <definedName name="Excel_BuiltIn_Print_Area_3_1_9">#REF!</definedName>
    <definedName name="Excel_BuiltIn_Print_Area_3_1_9_16">#REF!</definedName>
    <definedName name="Excel_BuiltIn_Print_Area_3_1_9_2">#REF!</definedName>
    <definedName name="Excel_BuiltIn_Print_Area_3_1_9_27">#REF!</definedName>
    <definedName name="Excel_BuiltIn_Print_Area_3_1_9_4">#REF!</definedName>
    <definedName name="Excel_BuiltIn_Print_Area_3_16">#REF!</definedName>
    <definedName name="Excel_BuiltIn_Print_Area_3_2">#REF!</definedName>
    <definedName name="Excel_BuiltIn_Print_Area_3_27">#REF!</definedName>
    <definedName name="Excel_BuiltIn_Print_Area_3_4">#REF!</definedName>
    <definedName name="Excel_BuiltIn_Print_Area_4">#REF!</definedName>
    <definedName name="Excel_BuiltIn_Print_Area_4_1">#REF!</definedName>
    <definedName name="Excel_BuiltIn_Print_Area_4_1_1">#REF!</definedName>
    <definedName name="Excel_BuiltIn_Print_Area_4_1_1_1">#REF!</definedName>
    <definedName name="Excel_BuiltIn_Print_Area_4_1_1_1_1">#REF!</definedName>
    <definedName name="Excel_BuiltIn_Print_Area_4_1_1_1_1_1">#REF!</definedName>
    <definedName name="Excel_BuiltIn_Print_Area_4_1_1_1_1_1_1">#REF!</definedName>
    <definedName name="Excel_BuiltIn_Print_Area_4_1_1_1_1_1_1_1">#REF!</definedName>
    <definedName name="Excel_BuiltIn_Print_Area_4_1_1_1_1_1_1_1_1">#REF!</definedName>
    <definedName name="Excel_BuiltIn_Print_Area_4_1_1_1_1_1_1_1_1_1">#REF!</definedName>
    <definedName name="Excel_BuiltIn_Print_Area_4_1_1_1_1_1_1_1_1_1_1">#REF!</definedName>
    <definedName name="Excel_BuiltIn_Print_Area_4_1_1_1_1_1_1_1_1_1_1_1">#REF!</definedName>
    <definedName name="Excel_BuiltIn_Print_Area_4_1_1_1_1_1_1_1_1_1_1_1_1">#REF!</definedName>
    <definedName name="Excel_BuiltIn_Print_Area_4_1_1_1_1_16">#REF!</definedName>
    <definedName name="Excel_BuiltIn_Print_Area_4_1_1_1_1_2">#REF!</definedName>
    <definedName name="Excel_BuiltIn_Print_Area_4_1_1_1_1_27">#REF!</definedName>
    <definedName name="Excel_BuiltIn_Print_Area_4_1_1_1_1_4">#REF!</definedName>
    <definedName name="Excel_BuiltIn_Print_Area_4_1_1_1_16">#REF!</definedName>
    <definedName name="Excel_BuiltIn_Print_Area_4_1_1_1_2">#REF!</definedName>
    <definedName name="Excel_BuiltIn_Print_Area_4_1_1_1_27">#REF!</definedName>
    <definedName name="Excel_BuiltIn_Print_Area_4_1_1_1_4">#REF!</definedName>
    <definedName name="Excel_BuiltIn_Print_Area_4_1_1_10">#REF!</definedName>
    <definedName name="Excel_BuiltIn_Print_Area_4_1_1_10_16">#REF!</definedName>
    <definedName name="Excel_BuiltIn_Print_Area_4_1_1_10_2">#REF!</definedName>
    <definedName name="Excel_BuiltIn_Print_Area_4_1_1_10_27">#REF!</definedName>
    <definedName name="Excel_BuiltIn_Print_Area_4_1_1_10_4">#REF!</definedName>
    <definedName name="Excel_BuiltIn_Print_Area_4_1_1_11">#REF!</definedName>
    <definedName name="Excel_BuiltIn_Print_Area_4_1_1_11_16">#REF!</definedName>
    <definedName name="Excel_BuiltIn_Print_Area_4_1_1_11_2">#REF!</definedName>
    <definedName name="Excel_BuiltIn_Print_Area_4_1_1_11_27">#REF!</definedName>
    <definedName name="Excel_BuiltIn_Print_Area_4_1_1_11_4">#REF!</definedName>
    <definedName name="Excel_BuiltIn_Print_Area_4_1_1_12">#REF!</definedName>
    <definedName name="Excel_BuiltIn_Print_Area_4_1_1_12_16">#REF!</definedName>
    <definedName name="Excel_BuiltIn_Print_Area_4_1_1_12_2">#REF!</definedName>
    <definedName name="Excel_BuiltIn_Print_Area_4_1_1_12_27">#REF!</definedName>
    <definedName name="Excel_BuiltIn_Print_Area_4_1_1_12_4">#REF!</definedName>
    <definedName name="Excel_BuiltIn_Print_Area_4_1_1_13">#REF!</definedName>
    <definedName name="Excel_BuiltIn_Print_Area_4_1_1_13_16">#REF!</definedName>
    <definedName name="Excel_BuiltIn_Print_Area_4_1_1_13_2">#REF!</definedName>
    <definedName name="Excel_BuiltIn_Print_Area_4_1_1_13_27">#REF!</definedName>
    <definedName name="Excel_BuiltIn_Print_Area_4_1_1_13_4">#REF!</definedName>
    <definedName name="Excel_BuiltIn_Print_Area_4_1_1_14">#REF!</definedName>
    <definedName name="Excel_BuiltIn_Print_Area_4_1_1_14_16">#REF!</definedName>
    <definedName name="Excel_BuiltIn_Print_Area_4_1_1_14_2">#REF!</definedName>
    <definedName name="Excel_BuiltIn_Print_Area_4_1_1_14_27">#REF!</definedName>
    <definedName name="Excel_BuiltIn_Print_Area_4_1_1_14_4">#REF!</definedName>
    <definedName name="Excel_BuiltIn_Print_Area_4_1_1_15">#REF!</definedName>
    <definedName name="Excel_BuiltIn_Print_Area_4_1_1_15_16">#REF!</definedName>
    <definedName name="Excel_BuiltIn_Print_Area_4_1_1_15_2">#REF!</definedName>
    <definedName name="Excel_BuiltIn_Print_Area_4_1_1_15_27">#REF!</definedName>
    <definedName name="Excel_BuiltIn_Print_Area_4_1_1_15_4">#REF!</definedName>
    <definedName name="Excel_BuiltIn_Print_Area_4_1_1_16">#REF!</definedName>
    <definedName name="Excel_BuiltIn_Print_Area_4_1_1_16_1">#REF!</definedName>
    <definedName name="Excel_BuiltIn_Print_Area_4_1_1_16_16">#REF!</definedName>
    <definedName name="Excel_BuiltIn_Print_Area_4_1_1_16_2">#REF!</definedName>
    <definedName name="Excel_BuiltIn_Print_Area_4_1_1_16_27">#REF!</definedName>
    <definedName name="Excel_BuiltIn_Print_Area_4_1_1_16_4">#REF!</definedName>
    <definedName name="Excel_BuiltIn_Print_Area_4_1_1_17">#REF!</definedName>
    <definedName name="Excel_BuiltIn_Print_Area_4_1_1_17_16">#REF!</definedName>
    <definedName name="Excel_BuiltIn_Print_Area_4_1_1_17_2">#REF!</definedName>
    <definedName name="Excel_BuiltIn_Print_Area_4_1_1_17_27">#REF!</definedName>
    <definedName name="Excel_BuiltIn_Print_Area_4_1_1_17_4">#REF!</definedName>
    <definedName name="Excel_BuiltIn_Print_Area_4_1_1_2">#REF!</definedName>
    <definedName name="Excel_BuiltIn_Print_Area_4_1_1_2_1">#REF!</definedName>
    <definedName name="Excel_BuiltIn_Print_Area_4_1_1_2_16">#REF!</definedName>
    <definedName name="Excel_BuiltIn_Print_Area_4_1_1_2_2">#REF!</definedName>
    <definedName name="Excel_BuiltIn_Print_Area_4_1_1_2_27">#REF!</definedName>
    <definedName name="Excel_BuiltIn_Print_Area_4_1_1_2_4">#REF!</definedName>
    <definedName name="Excel_BuiltIn_Print_Area_4_1_1_20">#REF!</definedName>
    <definedName name="Excel_BuiltIn_Print_Area_4_1_1_20_16">#REF!</definedName>
    <definedName name="Excel_BuiltIn_Print_Area_4_1_1_20_2">#REF!</definedName>
    <definedName name="Excel_BuiltIn_Print_Area_4_1_1_20_27">#REF!</definedName>
    <definedName name="Excel_BuiltIn_Print_Area_4_1_1_20_4">#REF!</definedName>
    <definedName name="Excel_BuiltIn_Print_Area_4_1_1_27">#REF!</definedName>
    <definedName name="Excel_BuiltIn_Print_Area_4_1_1_3">#REF!</definedName>
    <definedName name="Excel_BuiltIn_Print_Area_4_1_1_3_16">#REF!</definedName>
    <definedName name="Excel_BuiltIn_Print_Area_4_1_1_3_2">#REF!</definedName>
    <definedName name="Excel_BuiltIn_Print_Area_4_1_1_3_27">#REF!</definedName>
    <definedName name="Excel_BuiltIn_Print_Area_4_1_1_3_4">#REF!</definedName>
    <definedName name="Excel_BuiltIn_Print_Area_4_1_1_4">#REF!</definedName>
    <definedName name="Excel_BuiltIn_Print_Area_4_1_1_5">#REF!</definedName>
    <definedName name="Excel_BuiltIn_Print_Area_4_1_1_5_1">#REF!</definedName>
    <definedName name="Excel_BuiltIn_Print_Area_4_1_1_5_16">#REF!</definedName>
    <definedName name="Excel_BuiltIn_Print_Area_4_1_1_5_2">#REF!</definedName>
    <definedName name="Excel_BuiltIn_Print_Area_4_1_1_5_27">#REF!</definedName>
    <definedName name="Excel_BuiltIn_Print_Area_4_1_1_5_4">#REF!</definedName>
    <definedName name="Excel_BuiltIn_Print_Area_4_1_1_6">#REF!</definedName>
    <definedName name="Excel_BuiltIn_Print_Area_4_1_1_6_16">#REF!</definedName>
    <definedName name="Excel_BuiltIn_Print_Area_4_1_1_6_2">#REF!</definedName>
    <definedName name="Excel_BuiltIn_Print_Area_4_1_1_6_27">#REF!</definedName>
    <definedName name="Excel_BuiltIn_Print_Area_4_1_1_6_4">#REF!</definedName>
    <definedName name="Excel_BuiltIn_Print_Area_4_1_1_7">#REF!</definedName>
    <definedName name="Excel_BuiltIn_Print_Area_4_1_1_7_16">#REF!</definedName>
    <definedName name="Excel_BuiltIn_Print_Area_4_1_1_7_2">#REF!</definedName>
    <definedName name="Excel_BuiltIn_Print_Area_4_1_1_7_27">#REF!</definedName>
    <definedName name="Excel_BuiltIn_Print_Area_4_1_1_7_4">#REF!</definedName>
    <definedName name="Excel_BuiltIn_Print_Area_4_1_1_8">#REF!</definedName>
    <definedName name="Excel_BuiltIn_Print_Area_4_1_1_8_16">#REF!</definedName>
    <definedName name="Excel_BuiltIn_Print_Area_4_1_1_8_2">#REF!</definedName>
    <definedName name="Excel_BuiltIn_Print_Area_4_1_1_8_27">#REF!</definedName>
    <definedName name="Excel_BuiltIn_Print_Area_4_1_1_8_4">#REF!</definedName>
    <definedName name="Excel_BuiltIn_Print_Area_4_1_1_9">#REF!</definedName>
    <definedName name="Excel_BuiltIn_Print_Area_4_1_1_9_16">#REF!</definedName>
    <definedName name="Excel_BuiltIn_Print_Area_4_1_1_9_2">#REF!</definedName>
    <definedName name="Excel_BuiltIn_Print_Area_4_1_1_9_27">#REF!</definedName>
    <definedName name="Excel_BuiltIn_Print_Area_4_1_1_9_4">#REF!</definedName>
    <definedName name="Excel_BuiltIn_Print_Area_4_1_10">#REF!</definedName>
    <definedName name="Excel_BuiltIn_Print_Area_4_1_10_16">#REF!</definedName>
    <definedName name="Excel_BuiltIn_Print_Area_4_1_10_2">#REF!</definedName>
    <definedName name="Excel_BuiltIn_Print_Area_4_1_10_27">#REF!</definedName>
    <definedName name="Excel_BuiltIn_Print_Area_4_1_10_4">#REF!</definedName>
    <definedName name="Excel_BuiltIn_Print_Area_4_1_11">#REF!</definedName>
    <definedName name="Excel_BuiltIn_Print_Area_4_1_11_16">#REF!</definedName>
    <definedName name="Excel_BuiltIn_Print_Area_4_1_11_2">#REF!</definedName>
    <definedName name="Excel_BuiltIn_Print_Area_4_1_11_27">#REF!</definedName>
    <definedName name="Excel_BuiltIn_Print_Area_4_1_11_4">#REF!</definedName>
    <definedName name="Excel_BuiltIn_Print_Area_4_1_12">#REF!</definedName>
    <definedName name="Excel_BuiltIn_Print_Area_4_1_12_16">#REF!</definedName>
    <definedName name="Excel_BuiltIn_Print_Area_4_1_12_2">#REF!</definedName>
    <definedName name="Excel_BuiltIn_Print_Area_4_1_12_27">#REF!</definedName>
    <definedName name="Excel_BuiltIn_Print_Area_4_1_12_4">#REF!</definedName>
    <definedName name="Excel_BuiltIn_Print_Area_4_1_13">#REF!</definedName>
    <definedName name="Excel_BuiltIn_Print_Area_4_1_13_16">#REF!</definedName>
    <definedName name="Excel_BuiltIn_Print_Area_4_1_13_2">#REF!</definedName>
    <definedName name="Excel_BuiltIn_Print_Area_4_1_13_27">#REF!</definedName>
    <definedName name="Excel_BuiltIn_Print_Area_4_1_13_4">#REF!</definedName>
    <definedName name="Excel_BuiltIn_Print_Area_4_1_14">#REF!</definedName>
    <definedName name="Excel_BuiltIn_Print_Area_4_1_14_16">#REF!</definedName>
    <definedName name="Excel_BuiltIn_Print_Area_4_1_14_2">#REF!</definedName>
    <definedName name="Excel_BuiltIn_Print_Area_4_1_14_27">#REF!</definedName>
    <definedName name="Excel_BuiltIn_Print_Area_4_1_14_4">#REF!</definedName>
    <definedName name="Excel_BuiltIn_Print_Area_4_1_15">#REF!</definedName>
    <definedName name="Excel_BuiltIn_Print_Area_4_1_15_16">#REF!</definedName>
    <definedName name="Excel_BuiltIn_Print_Area_4_1_15_2">#REF!</definedName>
    <definedName name="Excel_BuiltIn_Print_Area_4_1_15_27">#REF!</definedName>
    <definedName name="Excel_BuiltIn_Print_Area_4_1_15_4">#REF!</definedName>
    <definedName name="Excel_BuiltIn_Print_Area_4_1_16">#REF!</definedName>
    <definedName name="Excel_BuiltIn_Print_Area_4_1_16_1">#REF!</definedName>
    <definedName name="Excel_BuiltIn_Print_Area_4_1_16_16">#REF!</definedName>
    <definedName name="Excel_BuiltIn_Print_Area_4_1_16_2">#REF!</definedName>
    <definedName name="Excel_BuiltIn_Print_Area_4_1_16_27">#REF!</definedName>
    <definedName name="Excel_BuiltIn_Print_Area_4_1_16_4">#REF!</definedName>
    <definedName name="Excel_BuiltIn_Print_Area_4_1_17">#REF!</definedName>
    <definedName name="Excel_BuiltIn_Print_Area_4_1_17_16">#REF!</definedName>
    <definedName name="Excel_BuiltIn_Print_Area_4_1_17_2">#REF!</definedName>
    <definedName name="Excel_BuiltIn_Print_Area_4_1_17_27">#REF!</definedName>
    <definedName name="Excel_BuiltIn_Print_Area_4_1_17_4">#REF!</definedName>
    <definedName name="Excel_BuiltIn_Print_Area_4_1_2">#REF!</definedName>
    <definedName name="Excel_BuiltIn_Print_Area_4_1_2_1">#REF!</definedName>
    <definedName name="Excel_BuiltIn_Print_Area_4_1_2_16">#REF!</definedName>
    <definedName name="Excel_BuiltIn_Print_Area_4_1_2_2">#REF!</definedName>
    <definedName name="Excel_BuiltIn_Print_Area_4_1_2_27">#REF!</definedName>
    <definedName name="Excel_BuiltIn_Print_Area_4_1_2_4">#REF!</definedName>
    <definedName name="Excel_BuiltIn_Print_Area_4_1_20">#REF!</definedName>
    <definedName name="Excel_BuiltIn_Print_Area_4_1_20_16">#REF!</definedName>
    <definedName name="Excel_BuiltIn_Print_Area_4_1_20_2">#REF!</definedName>
    <definedName name="Excel_BuiltIn_Print_Area_4_1_20_27">#REF!</definedName>
    <definedName name="Excel_BuiltIn_Print_Area_4_1_20_4">#REF!</definedName>
    <definedName name="Excel_BuiltIn_Print_Area_4_1_27">#REF!</definedName>
    <definedName name="Excel_BuiltIn_Print_Area_4_1_3">#REF!</definedName>
    <definedName name="Excel_BuiltIn_Print_Area_4_1_3_16">#REF!</definedName>
    <definedName name="Excel_BuiltIn_Print_Area_4_1_3_2">#REF!</definedName>
    <definedName name="Excel_BuiltIn_Print_Area_4_1_3_27">#REF!</definedName>
    <definedName name="Excel_BuiltIn_Print_Area_4_1_3_4">#REF!</definedName>
    <definedName name="Excel_BuiltIn_Print_Area_4_1_4">#REF!</definedName>
    <definedName name="Excel_BuiltIn_Print_Area_4_1_5">#REF!</definedName>
    <definedName name="Excel_BuiltIn_Print_Area_4_1_5_1">#REF!</definedName>
    <definedName name="Excel_BuiltIn_Print_Area_4_1_5_16">#REF!</definedName>
    <definedName name="Excel_BuiltIn_Print_Area_4_1_5_2">#REF!</definedName>
    <definedName name="Excel_BuiltIn_Print_Area_4_1_5_27">#REF!</definedName>
    <definedName name="Excel_BuiltIn_Print_Area_4_1_5_4">#REF!</definedName>
    <definedName name="Excel_BuiltIn_Print_Area_4_1_6">#REF!</definedName>
    <definedName name="Excel_BuiltIn_Print_Area_4_1_6_16">#REF!</definedName>
    <definedName name="Excel_BuiltIn_Print_Area_4_1_6_2">#REF!</definedName>
    <definedName name="Excel_BuiltIn_Print_Area_4_1_6_27">#REF!</definedName>
    <definedName name="Excel_BuiltIn_Print_Area_4_1_6_4">#REF!</definedName>
    <definedName name="Excel_BuiltIn_Print_Area_4_1_7">#REF!</definedName>
    <definedName name="Excel_BuiltIn_Print_Area_4_1_7_16">#REF!</definedName>
    <definedName name="Excel_BuiltIn_Print_Area_4_1_7_2">#REF!</definedName>
    <definedName name="Excel_BuiltIn_Print_Area_4_1_7_27">#REF!</definedName>
    <definedName name="Excel_BuiltIn_Print_Area_4_1_7_4">#REF!</definedName>
    <definedName name="Excel_BuiltIn_Print_Area_4_1_8">#REF!</definedName>
    <definedName name="Excel_BuiltIn_Print_Area_4_1_8_16">#REF!</definedName>
    <definedName name="Excel_BuiltIn_Print_Area_4_1_8_2">#REF!</definedName>
    <definedName name="Excel_BuiltIn_Print_Area_4_1_8_27">#REF!</definedName>
    <definedName name="Excel_BuiltIn_Print_Area_4_1_8_4">#REF!</definedName>
    <definedName name="Excel_BuiltIn_Print_Area_4_1_9">#REF!</definedName>
    <definedName name="Excel_BuiltIn_Print_Area_4_1_9_16">#REF!</definedName>
    <definedName name="Excel_BuiltIn_Print_Area_4_1_9_2">#REF!</definedName>
    <definedName name="Excel_BuiltIn_Print_Area_4_1_9_27">#REF!</definedName>
    <definedName name="Excel_BuiltIn_Print_Area_4_1_9_4">#REF!</definedName>
    <definedName name="Excel_BuiltIn_Print_Area_4_2">"$#REF!.#REF!$#REF!"</definedName>
    <definedName name="Excel_BuiltIn_Print_Area_4_4">"$#REF!.#REF!$#REF!"</definedName>
    <definedName name="Excel_BuiltIn_Print_Area_4_6">"$#REF!.$#REF!$#REF!"</definedName>
    <definedName name="Excel_BuiltIn_Print_Area_5">#REF!</definedName>
    <definedName name="Excel_BuiltIn_Print_Area_5_1">#REF!</definedName>
    <definedName name="Excel_BuiltIn_Print_Area_5_1_1">#REF!</definedName>
    <definedName name="Excel_BuiltIn_Print_Area_5_1_1_1">#REF!</definedName>
    <definedName name="Excel_BuiltIn_Print_Area_5_1_1_1_1">#REF!</definedName>
    <definedName name="Excel_BuiltIn_Print_Area_5_1_1_1_1_1">#REF!</definedName>
    <definedName name="Excel_BuiltIn_Print_Area_5_1_1_1_1_1_1">#REF!</definedName>
    <definedName name="Excel_BuiltIn_Print_Area_5_1_1_1_1_1_1_1">#REF!</definedName>
    <definedName name="Excel_BuiltIn_Print_Area_5_1_1_1_1_1_1_1_1">#REF!</definedName>
    <definedName name="Excel_BuiltIn_Print_Area_5_1_1_1_1_16">#REF!</definedName>
    <definedName name="Excel_BuiltIn_Print_Area_5_1_1_1_1_16_1">#REF!</definedName>
    <definedName name="Excel_BuiltIn_Print_Area_5_1_1_1_1_2">#REF!</definedName>
    <definedName name="Excel_BuiltIn_Print_Area_5_1_1_1_1_2_1">#REF!</definedName>
    <definedName name="Excel_BuiltIn_Print_Area_5_1_1_1_1_27">#REF!</definedName>
    <definedName name="Excel_BuiltIn_Print_Area_5_1_1_1_1_4">#REF!</definedName>
    <definedName name="Excel_BuiltIn_Print_Area_5_1_1_1_1_4_1">#REF!</definedName>
    <definedName name="Excel_BuiltIn_Print_Area_5_1_1_1_16">#REF!</definedName>
    <definedName name="Excel_BuiltIn_Print_Area_5_1_1_1_2">#REF!</definedName>
    <definedName name="Excel_BuiltIn_Print_Area_5_1_1_1_27">#REF!</definedName>
    <definedName name="Excel_BuiltIn_Print_Area_5_1_1_1_4">#REF!</definedName>
    <definedName name="Excel_BuiltIn_Print_Area_5_1_1_10">#REF!</definedName>
    <definedName name="Excel_BuiltIn_Print_Area_5_1_1_10_16">#REF!</definedName>
    <definedName name="Excel_BuiltIn_Print_Area_5_1_1_10_2">#REF!</definedName>
    <definedName name="Excel_BuiltIn_Print_Area_5_1_1_10_27">#REF!</definedName>
    <definedName name="Excel_BuiltIn_Print_Area_5_1_1_10_4">#REF!</definedName>
    <definedName name="Excel_BuiltIn_Print_Area_5_1_1_11">#REF!</definedName>
    <definedName name="Excel_BuiltIn_Print_Area_5_1_1_11_16">#REF!</definedName>
    <definedName name="Excel_BuiltIn_Print_Area_5_1_1_11_2">#REF!</definedName>
    <definedName name="Excel_BuiltIn_Print_Area_5_1_1_11_27">#REF!</definedName>
    <definedName name="Excel_BuiltIn_Print_Area_5_1_1_11_4">#REF!</definedName>
    <definedName name="Excel_BuiltIn_Print_Area_5_1_1_12">#REF!</definedName>
    <definedName name="Excel_BuiltIn_Print_Area_5_1_1_12_16">#REF!</definedName>
    <definedName name="Excel_BuiltIn_Print_Area_5_1_1_12_2">#REF!</definedName>
    <definedName name="Excel_BuiltIn_Print_Area_5_1_1_12_27">#REF!</definedName>
    <definedName name="Excel_BuiltIn_Print_Area_5_1_1_12_4">#REF!</definedName>
    <definedName name="Excel_BuiltIn_Print_Area_5_1_1_13">#REF!</definedName>
    <definedName name="Excel_BuiltIn_Print_Area_5_1_1_13_16">#REF!</definedName>
    <definedName name="Excel_BuiltIn_Print_Area_5_1_1_13_2">#REF!</definedName>
    <definedName name="Excel_BuiltIn_Print_Area_5_1_1_13_27">#REF!</definedName>
    <definedName name="Excel_BuiltIn_Print_Area_5_1_1_13_4">#REF!</definedName>
    <definedName name="Excel_BuiltIn_Print_Area_5_1_1_14">#REF!</definedName>
    <definedName name="Excel_BuiltIn_Print_Area_5_1_1_14_16">#REF!</definedName>
    <definedName name="Excel_BuiltIn_Print_Area_5_1_1_14_2">#REF!</definedName>
    <definedName name="Excel_BuiltIn_Print_Area_5_1_1_14_27">#REF!</definedName>
    <definedName name="Excel_BuiltIn_Print_Area_5_1_1_14_4">#REF!</definedName>
    <definedName name="Excel_BuiltIn_Print_Area_5_1_1_15">#REF!</definedName>
    <definedName name="Excel_BuiltIn_Print_Area_5_1_1_15_16">#REF!</definedName>
    <definedName name="Excel_BuiltIn_Print_Area_5_1_1_15_2">#REF!</definedName>
    <definedName name="Excel_BuiltIn_Print_Area_5_1_1_15_27">#REF!</definedName>
    <definedName name="Excel_BuiltIn_Print_Area_5_1_1_15_4">#REF!</definedName>
    <definedName name="Excel_BuiltIn_Print_Area_5_1_1_16">#REF!</definedName>
    <definedName name="Excel_BuiltIn_Print_Area_5_1_1_16_1">#REF!</definedName>
    <definedName name="Excel_BuiltIn_Print_Area_5_1_1_16_16">#REF!</definedName>
    <definedName name="Excel_BuiltIn_Print_Area_5_1_1_16_2">#REF!</definedName>
    <definedName name="Excel_BuiltIn_Print_Area_5_1_1_16_27">#REF!</definedName>
    <definedName name="Excel_BuiltIn_Print_Area_5_1_1_16_4">#REF!</definedName>
    <definedName name="Excel_BuiltIn_Print_Area_5_1_1_17">#REF!</definedName>
    <definedName name="Excel_BuiltIn_Print_Area_5_1_1_17_16">#REF!</definedName>
    <definedName name="Excel_BuiltIn_Print_Area_5_1_1_17_2">#REF!</definedName>
    <definedName name="Excel_BuiltIn_Print_Area_5_1_1_17_27">#REF!</definedName>
    <definedName name="Excel_BuiltIn_Print_Area_5_1_1_17_4">#REF!</definedName>
    <definedName name="Excel_BuiltIn_Print_Area_5_1_1_2">#REF!</definedName>
    <definedName name="Excel_BuiltIn_Print_Area_5_1_1_2_1">#REF!</definedName>
    <definedName name="Excel_BuiltIn_Print_Area_5_1_1_2_16">#REF!</definedName>
    <definedName name="Excel_BuiltIn_Print_Area_5_1_1_2_2">#REF!</definedName>
    <definedName name="Excel_BuiltIn_Print_Area_5_1_1_2_27">#REF!</definedName>
    <definedName name="Excel_BuiltIn_Print_Area_5_1_1_2_4">#REF!</definedName>
    <definedName name="Excel_BuiltIn_Print_Area_5_1_1_20">#REF!</definedName>
    <definedName name="Excel_BuiltIn_Print_Area_5_1_1_20_16">#REF!</definedName>
    <definedName name="Excel_BuiltIn_Print_Area_5_1_1_20_2">#REF!</definedName>
    <definedName name="Excel_BuiltIn_Print_Area_5_1_1_20_27">#REF!</definedName>
    <definedName name="Excel_BuiltIn_Print_Area_5_1_1_20_4">#REF!</definedName>
    <definedName name="Excel_BuiltIn_Print_Area_5_1_1_27">#REF!</definedName>
    <definedName name="Excel_BuiltIn_Print_Area_5_1_1_3">#REF!</definedName>
    <definedName name="Excel_BuiltIn_Print_Area_5_1_1_3_16">#REF!</definedName>
    <definedName name="Excel_BuiltIn_Print_Area_5_1_1_3_2">#REF!</definedName>
    <definedName name="Excel_BuiltIn_Print_Area_5_1_1_3_27">#REF!</definedName>
    <definedName name="Excel_BuiltIn_Print_Area_5_1_1_3_4">#REF!</definedName>
    <definedName name="Excel_BuiltIn_Print_Area_5_1_1_4">#REF!</definedName>
    <definedName name="Excel_BuiltIn_Print_Area_5_1_1_5">#REF!</definedName>
    <definedName name="Excel_BuiltIn_Print_Area_5_1_1_5_1">#REF!</definedName>
    <definedName name="Excel_BuiltIn_Print_Area_5_1_1_5_16">#REF!</definedName>
    <definedName name="Excel_BuiltIn_Print_Area_5_1_1_5_2">#REF!</definedName>
    <definedName name="Excel_BuiltIn_Print_Area_5_1_1_5_27">#REF!</definedName>
    <definedName name="Excel_BuiltIn_Print_Area_5_1_1_5_4">#REF!</definedName>
    <definedName name="Excel_BuiltIn_Print_Area_5_1_1_6">#REF!</definedName>
    <definedName name="Excel_BuiltIn_Print_Area_5_1_1_6_16">#REF!</definedName>
    <definedName name="Excel_BuiltIn_Print_Area_5_1_1_6_2">#REF!</definedName>
    <definedName name="Excel_BuiltIn_Print_Area_5_1_1_6_27">#REF!</definedName>
    <definedName name="Excel_BuiltIn_Print_Area_5_1_1_6_4">#REF!</definedName>
    <definedName name="Excel_BuiltIn_Print_Area_5_1_1_7">#REF!</definedName>
    <definedName name="Excel_BuiltIn_Print_Area_5_1_1_7_16">#REF!</definedName>
    <definedName name="Excel_BuiltIn_Print_Area_5_1_1_7_2">#REF!</definedName>
    <definedName name="Excel_BuiltIn_Print_Area_5_1_1_7_27">#REF!</definedName>
    <definedName name="Excel_BuiltIn_Print_Area_5_1_1_7_4">#REF!</definedName>
    <definedName name="Excel_BuiltIn_Print_Area_5_1_1_8">#REF!</definedName>
    <definedName name="Excel_BuiltIn_Print_Area_5_1_1_8_16">#REF!</definedName>
    <definedName name="Excel_BuiltIn_Print_Area_5_1_1_8_2">#REF!</definedName>
    <definedName name="Excel_BuiltIn_Print_Area_5_1_1_8_27">#REF!</definedName>
    <definedName name="Excel_BuiltIn_Print_Area_5_1_1_8_4">#REF!</definedName>
    <definedName name="Excel_BuiltIn_Print_Area_5_1_1_9">#REF!</definedName>
    <definedName name="Excel_BuiltIn_Print_Area_5_1_1_9_16">#REF!</definedName>
    <definedName name="Excel_BuiltIn_Print_Area_5_1_1_9_2">#REF!</definedName>
    <definedName name="Excel_BuiltIn_Print_Area_5_1_1_9_27">#REF!</definedName>
    <definedName name="Excel_BuiltIn_Print_Area_5_1_1_9_4">#REF!</definedName>
    <definedName name="Excel_BuiltIn_Print_Area_5_1_10">#REF!</definedName>
    <definedName name="Excel_BuiltIn_Print_Area_5_1_10_16">#REF!</definedName>
    <definedName name="Excel_BuiltIn_Print_Area_5_1_10_2">#REF!</definedName>
    <definedName name="Excel_BuiltIn_Print_Area_5_1_10_27">#REF!</definedName>
    <definedName name="Excel_BuiltIn_Print_Area_5_1_10_4">#REF!</definedName>
    <definedName name="Excel_BuiltIn_Print_Area_5_1_11">#REF!</definedName>
    <definedName name="Excel_BuiltIn_Print_Area_5_1_11_16">#REF!</definedName>
    <definedName name="Excel_BuiltIn_Print_Area_5_1_11_2">#REF!</definedName>
    <definedName name="Excel_BuiltIn_Print_Area_5_1_11_27">#REF!</definedName>
    <definedName name="Excel_BuiltIn_Print_Area_5_1_11_4">#REF!</definedName>
    <definedName name="Excel_BuiltIn_Print_Area_5_1_12">#REF!</definedName>
    <definedName name="Excel_BuiltIn_Print_Area_5_1_12_16">#REF!</definedName>
    <definedName name="Excel_BuiltIn_Print_Area_5_1_12_2">#REF!</definedName>
    <definedName name="Excel_BuiltIn_Print_Area_5_1_12_27">#REF!</definedName>
    <definedName name="Excel_BuiltIn_Print_Area_5_1_12_4">#REF!</definedName>
    <definedName name="Excel_BuiltIn_Print_Area_5_1_13">#REF!</definedName>
    <definedName name="Excel_BuiltIn_Print_Area_5_1_13_16">#REF!</definedName>
    <definedName name="Excel_BuiltIn_Print_Area_5_1_13_2">#REF!</definedName>
    <definedName name="Excel_BuiltIn_Print_Area_5_1_13_27">#REF!</definedName>
    <definedName name="Excel_BuiltIn_Print_Area_5_1_13_4">#REF!</definedName>
    <definedName name="Excel_BuiltIn_Print_Area_5_1_14">#REF!</definedName>
    <definedName name="Excel_BuiltIn_Print_Area_5_1_14_16">#REF!</definedName>
    <definedName name="Excel_BuiltIn_Print_Area_5_1_14_2">#REF!</definedName>
    <definedName name="Excel_BuiltIn_Print_Area_5_1_14_27">#REF!</definedName>
    <definedName name="Excel_BuiltIn_Print_Area_5_1_14_4">#REF!</definedName>
    <definedName name="Excel_BuiltIn_Print_Area_5_1_15">#REF!</definedName>
    <definedName name="Excel_BuiltIn_Print_Area_5_1_15_16">#REF!</definedName>
    <definedName name="Excel_BuiltIn_Print_Area_5_1_15_2">#REF!</definedName>
    <definedName name="Excel_BuiltIn_Print_Area_5_1_15_27">#REF!</definedName>
    <definedName name="Excel_BuiltIn_Print_Area_5_1_15_4">#REF!</definedName>
    <definedName name="Excel_BuiltIn_Print_Area_5_1_16">#REF!</definedName>
    <definedName name="Excel_BuiltIn_Print_Area_5_1_16_1">#REF!</definedName>
    <definedName name="Excel_BuiltIn_Print_Area_5_1_16_16">#REF!</definedName>
    <definedName name="Excel_BuiltIn_Print_Area_5_1_16_2">#REF!</definedName>
    <definedName name="Excel_BuiltIn_Print_Area_5_1_16_27">#REF!</definedName>
    <definedName name="Excel_BuiltIn_Print_Area_5_1_16_4">#REF!</definedName>
    <definedName name="Excel_BuiltIn_Print_Area_5_1_17">#REF!</definedName>
    <definedName name="Excel_BuiltIn_Print_Area_5_1_17_16">#REF!</definedName>
    <definedName name="Excel_BuiltIn_Print_Area_5_1_17_2">#REF!</definedName>
    <definedName name="Excel_BuiltIn_Print_Area_5_1_17_27">#REF!</definedName>
    <definedName name="Excel_BuiltIn_Print_Area_5_1_17_4">#REF!</definedName>
    <definedName name="Excel_BuiltIn_Print_Area_5_1_2">#REF!</definedName>
    <definedName name="Excel_BuiltIn_Print_Area_5_1_2_1">#REF!</definedName>
    <definedName name="Excel_BuiltIn_Print_Area_5_1_2_16">#REF!</definedName>
    <definedName name="Excel_BuiltIn_Print_Area_5_1_2_2">#REF!</definedName>
    <definedName name="Excel_BuiltIn_Print_Area_5_1_2_27">#REF!</definedName>
    <definedName name="Excel_BuiltIn_Print_Area_5_1_2_4">#REF!</definedName>
    <definedName name="Excel_BuiltIn_Print_Area_5_1_20">#REF!</definedName>
    <definedName name="Excel_BuiltIn_Print_Area_5_1_20_16">#REF!</definedName>
    <definedName name="Excel_BuiltIn_Print_Area_5_1_20_2">#REF!</definedName>
    <definedName name="Excel_BuiltIn_Print_Area_5_1_20_27">#REF!</definedName>
    <definedName name="Excel_BuiltIn_Print_Area_5_1_20_4">#REF!</definedName>
    <definedName name="Excel_BuiltIn_Print_Area_5_1_27">#REF!</definedName>
    <definedName name="Excel_BuiltIn_Print_Area_5_1_3">#REF!</definedName>
    <definedName name="Excel_BuiltIn_Print_Area_5_1_3_16">#REF!</definedName>
    <definedName name="Excel_BuiltIn_Print_Area_5_1_3_2">#REF!</definedName>
    <definedName name="Excel_BuiltIn_Print_Area_5_1_3_27">#REF!</definedName>
    <definedName name="Excel_BuiltIn_Print_Area_5_1_3_4">#REF!</definedName>
    <definedName name="Excel_BuiltIn_Print_Area_5_1_4">#REF!</definedName>
    <definedName name="Excel_BuiltIn_Print_Area_5_1_5">#REF!</definedName>
    <definedName name="Excel_BuiltIn_Print_Area_5_1_5_1">#REF!</definedName>
    <definedName name="Excel_BuiltIn_Print_Area_5_1_5_16">#REF!</definedName>
    <definedName name="Excel_BuiltIn_Print_Area_5_1_5_2">#REF!</definedName>
    <definedName name="Excel_BuiltIn_Print_Area_5_1_5_27">#REF!</definedName>
    <definedName name="Excel_BuiltIn_Print_Area_5_1_5_4">#REF!</definedName>
    <definedName name="Excel_BuiltIn_Print_Area_5_1_6">#REF!</definedName>
    <definedName name="Excel_BuiltIn_Print_Area_5_1_6_16">#REF!</definedName>
    <definedName name="Excel_BuiltIn_Print_Area_5_1_6_2">#REF!</definedName>
    <definedName name="Excel_BuiltIn_Print_Area_5_1_6_27">#REF!</definedName>
    <definedName name="Excel_BuiltIn_Print_Area_5_1_6_4">#REF!</definedName>
    <definedName name="Excel_BuiltIn_Print_Area_5_1_7">#REF!</definedName>
    <definedName name="Excel_BuiltIn_Print_Area_5_1_7_16">#REF!</definedName>
    <definedName name="Excel_BuiltIn_Print_Area_5_1_7_2">#REF!</definedName>
    <definedName name="Excel_BuiltIn_Print_Area_5_1_7_27">#REF!</definedName>
    <definedName name="Excel_BuiltIn_Print_Area_5_1_7_4">#REF!</definedName>
    <definedName name="Excel_BuiltIn_Print_Area_5_1_8">#REF!</definedName>
    <definedName name="Excel_BuiltIn_Print_Area_5_1_8_16">#REF!</definedName>
    <definedName name="Excel_BuiltIn_Print_Area_5_1_8_2">#REF!</definedName>
    <definedName name="Excel_BuiltIn_Print_Area_5_1_8_27">#REF!</definedName>
    <definedName name="Excel_BuiltIn_Print_Area_5_1_8_4">#REF!</definedName>
    <definedName name="Excel_BuiltIn_Print_Area_5_1_9">#REF!</definedName>
    <definedName name="Excel_BuiltIn_Print_Area_5_1_9_16">#REF!</definedName>
    <definedName name="Excel_BuiltIn_Print_Area_5_1_9_2">#REF!</definedName>
    <definedName name="Excel_BuiltIn_Print_Area_5_1_9_27">#REF!</definedName>
    <definedName name="Excel_BuiltIn_Print_Area_5_1_9_4">#REF!</definedName>
    <definedName name="Excel_BuiltIn_Print_Area_5_10">#REF!</definedName>
    <definedName name="Excel_BuiltIn_Print_Area_5_10_16">#REF!</definedName>
    <definedName name="Excel_BuiltIn_Print_Area_5_10_2">#REF!</definedName>
    <definedName name="Excel_BuiltIn_Print_Area_5_10_27">#REF!</definedName>
    <definedName name="Excel_BuiltIn_Print_Area_5_10_4">#REF!</definedName>
    <definedName name="Excel_BuiltIn_Print_Area_5_11">#REF!</definedName>
    <definedName name="Excel_BuiltIn_Print_Area_5_11_16">#REF!</definedName>
    <definedName name="Excel_BuiltIn_Print_Area_5_11_2">#REF!</definedName>
    <definedName name="Excel_BuiltIn_Print_Area_5_11_27">#REF!</definedName>
    <definedName name="Excel_BuiltIn_Print_Area_5_11_4">#REF!</definedName>
    <definedName name="Excel_BuiltIn_Print_Area_5_12">#REF!</definedName>
    <definedName name="Excel_BuiltIn_Print_Area_5_12_16">#REF!</definedName>
    <definedName name="Excel_BuiltIn_Print_Area_5_12_2">#REF!</definedName>
    <definedName name="Excel_BuiltIn_Print_Area_5_12_27">#REF!</definedName>
    <definedName name="Excel_BuiltIn_Print_Area_5_12_4">#REF!</definedName>
    <definedName name="Excel_BuiltIn_Print_Area_5_13">#REF!</definedName>
    <definedName name="Excel_BuiltIn_Print_Area_5_13_16">#REF!</definedName>
    <definedName name="Excel_BuiltIn_Print_Area_5_13_2">#REF!</definedName>
    <definedName name="Excel_BuiltIn_Print_Area_5_13_27">#REF!</definedName>
    <definedName name="Excel_BuiltIn_Print_Area_5_13_4">#REF!</definedName>
    <definedName name="Excel_BuiltIn_Print_Area_5_14">#REF!</definedName>
    <definedName name="Excel_BuiltIn_Print_Area_5_14_16">#REF!</definedName>
    <definedName name="Excel_BuiltIn_Print_Area_5_14_2">#REF!</definedName>
    <definedName name="Excel_BuiltIn_Print_Area_5_14_27">#REF!</definedName>
    <definedName name="Excel_BuiltIn_Print_Area_5_14_4">#REF!</definedName>
    <definedName name="Excel_BuiltIn_Print_Area_5_15">#REF!</definedName>
    <definedName name="Excel_BuiltIn_Print_Area_5_15_16">#REF!</definedName>
    <definedName name="Excel_BuiltIn_Print_Area_5_15_2">#REF!</definedName>
    <definedName name="Excel_BuiltIn_Print_Area_5_15_27">#REF!</definedName>
    <definedName name="Excel_BuiltIn_Print_Area_5_15_4">#REF!</definedName>
    <definedName name="Excel_BuiltIn_Print_Area_5_16">#REF!</definedName>
    <definedName name="Excel_BuiltIn_Print_Area_5_16_1">#REF!</definedName>
    <definedName name="Excel_BuiltIn_Print_Area_5_16_16">#REF!</definedName>
    <definedName name="Excel_BuiltIn_Print_Area_5_16_2">#REF!</definedName>
    <definedName name="Excel_BuiltIn_Print_Area_5_16_27">#REF!</definedName>
    <definedName name="Excel_BuiltIn_Print_Area_5_16_4">#REF!</definedName>
    <definedName name="Excel_BuiltIn_Print_Area_5_17">#REF!</definedName>
    <definedName name="Excel_BuiltIn_Print_Area_5_17_16">#REF!</definedName>
    <definedName name="Excel_BuiltIn_Print_Area_5_17_2">#REF!</definedName>
    <definedName name="Excel_BuiltIn_Print_Area_5_17_27">#REF!</definedName>
    <definedName name="Excel_BuiltIn_Print_Area_5_17_4">#REF!</definedName>
    <definedName name="Excel_BuiltIn_Print_Area_5_2">#REF!</definedName>
    <definedName name="Excel_BuiltIn_Print_Area_5_2_1">#REF!</definedName>
    <definedName name="Excel_BuiltIn_Print_Area_5_2_16">#REF!</definedName>
    <definedName name="Excel_BuiltIn_Print_Area_5_2_2">#REF!</definedName>
    <definedName name="Excel_BuiltIn_Print_Area_5_2_27">#REF!</definedName>
    <definedName name="Excel_BuiltIn_Print_Area_5_2_4">#REF!</definedName>
    <definedName name="Excel_BuiltIn_Print_Area_5_20">#REF!</definedName>
    <definedName name="Excel_BuiltIn_Print_Area_5_20_16">#REF!</definedName>
    <definedName name="Excel_BuiltIn_Print_Area_5_20_2">#REF!</definedName>
    <definedName name="Excel_BuiltIn_Print_Area_5_20_27">#REF!</definedName>
    <definedName name="Excel_BuiltIn_Print_Area_5_20_4">#REF!</definedName>
    <definedName name="Excel_BuiltIn_Print_Area_5_27">#REF!</definedName>
    <definedName name="Excel_BuiltIn_Print_Area_5_3">#REF!</definedName>
    <definedName name="Excel_BuiltIn_Print_Area_5_3_16">#REF!</definedName>
    <definedName name="Excel_BuiltIn_Print_Area_5_3_2">#REF!</definedName>
    <definedName name="Excel_BuiltIn_Print_Area_5_3_27">#REF!</definedName>
    <definedName name="Excel_BuiltIn_Print_Area_5_3_4">#REF!</definedName>
    <definedName name="Excel_BuiltIn_Print_Area_5_4">#REF!</definedName>
    <definedName name="Excel_BuiltIn_Print_Area_5_5">#REF!</definedName>
    <definedName name="Excel_BuiltIn_Print_Area_5_5_16">#REF!</definedName>
    <definedName name="Excel_BuiltIn_Print_Area_5_5_2">#REF!</definedName>
    <definedName name="Excel_BuiltIn_Print_Area_5_5_27">#REF!</definedName>
    <definedName name="Excel_BuiltIn_Print_Area_5_5_4">#REF!</definedName>
    <definedName name="Excel_BuiltIn_Print_Area_5_6">#REF!</definedName>
    <definedName name="Excel_BuiltIn_Print_Area_5_6_16">#REF!</definedName>
    <definedName name="Excel_BuiltIn_Print_Area_5_6_2">#REF!</definedName>
    <definedName name="Excel_BuiltIn_Print_Area_5_6_27">#REF!</definedName>
    <definedName name="Excel_BuiltIn_Print_Area_5_6_4">#REF!</definedName>
    <definedName name="Excel_BuiltIn_Print_Area_5_7">#REF!</definedName>
    <definedName name="Excel_BuiltIn_Print_Area_5_7_16">#REF!</definedName>
    <definedName name="Excel_BuiltIn_Print_Area_5_7_2">#REF!</definedName>
    <definedName name="Excel_BuiltIn_Print_Area_5_7_27">#REF!</definedName>
    <definedName name="Excel_BuiltIn_Print_Area_5_7_4">#REF!</definedName>
    <definedName name="Excel_BuiltIn_Print_Area_5_8">#REF!</definedName>
    <definedName name="Excel_BuiltIn_Print_Area_5_8_16">#REF!</definedName>
    <definedName name="Excel_BuiltIn_Print_Area_5_8_2">#REF!</definedName>
    <definedName name="Excel_BuiltIn_Print_Area_5_8_27">#REF!</definedName>
    <definedName name="Excel_BuiltIn_Print_Area_5_8_4">#REF!</definedName>
    <definedName name="Excel_BuiltIn_Print_Area_5_9">#REF!</definedName>
    <definedName name="Excel_BuiltIn_Print_Area_5_9_16">#REF!</definedName>
    <definedName name="Excel_BuiltIn_Print_Area_5_9_2">#REF!</definedName>
    <definedName name="Excel_BuiltIn_Print_Area_5_9_27">#REF!</definedName>
    <definedName name="Excel_BuiltIn_Print_Area_5_9_4">#REF!</definedName>
    <definedName name="Excel_BuiltIn_Print_Area_6">#REF!</definedName>
    <definedName name="Excel_BuiltIn_Print_Area_6_1">#REF!</definedName>
    <definedName name="Excel_BuiltIn_Print_Area_6_1_1">#REF!</definedName>
    <definedName name="Excel_BuiltIn_Print_Area_6_1_1_1">#REF!</definedName>
    <definedName name="Excel_BuiltIn_Print_Area_6_1_1_16">#REF!</definedName>
    <definedName name="Excel_BuiltIn_Print_Area_6_1_1_2">#REF!</definedName>
    <definedName name="Excel_BuiltIn_Print_Area_6_1_1_27">#REF!</definedName>
    <definedName name="Excel_BuiltIn_Print_Area_6_1_1_4">#REF!</definedName>
    <definedName name="Excel_BuiltIn_Print_Area_6_1_10">#REF!</definedName>
    <definedName name="Excel_BuiltIn_Print_Area_6_1_10_16">#REF!</definedName>
    <definedName name="Excel_BuiltIn_Print_Area_6_1_10_2">#REF!</definedName>
    <definedName name="Excel_BuiltIn_Print_Area_6_1_10_27">#REF!</definedName>
    <definedName name="Excel_BuiltIn_Print_Area_6_1_10_4">#REF!</definedName>
    <definedName name="Excel_BuiltIn_Print_Area_6_1_11">#REF!</definedName>
    <definedName name="Excel_BuiltIn_Print_Area_6_1_11_16">#REF!</definedName>
    <definedName name="Excel_BuiltIn_Print_Area_6_1_11_2">#REF!</definedName>
    <definedName name="Excel_BuiltIn_Print_Area_6_1_11_27">#REF!</definedName>
    <definedName name="Excel_BuiltIn_Print_Area_6_1_11_4">#REF!</definedName>
    <definedName name="Excel_BuiltIn_Print_Area_6_1_12">#REF!</definedName>
    <definedName name="Excel_BuiltIn_Print_Area_6_1_12_16">#REF!</definedName>
    <definedName name="Excel_BuiltIn_Print_Area_6_1_12_2">#REF!</definedName>
    <definedName name="Excel_BuiltIn_Print_Area_6_1_12_27">#REF!</definedName>
    <definedName name="Excel_BuiltIn_Print_Area_6_1_12_4">#REF!</definedName>
    <definedName name="Excel_BuiltIn_Print_Area_6_1_13">#REF!</definedName>
    <definedName name="Excel_BuiltIn_Print_Area_6_1_13_16">#REF!</definedName>
    <definedName name="Excel_BuiltIn_Print_Area_6_1_13_2">#REF!</definedName>
    <definedName name="Excel_BuiltIn_Print_Area_6_1_13_27">#REF!</definedName>
    <definedName name="Excel_BuiltIn_Print_Area_6_1_13_4">#REF!</definedName>
    <definedName name="Excel_BuiltIn_Print_Area_6_1_14">#REF!</definedName>
    <definedName name="Excel_BuiltIn_Print_Area_6_1_14_16">#REF!</definedName>
    <definedName name="Excel_BuiltIn_Print_Area_6_1_14_2">#REF!</definedName>
    <definedName name="Excel_BuiltIn_Print_Area_6_1_14_27">#REF!</definedName>
    <definedName name="Excel_BuiltIn_Print_Area_6_1_14_4">#REF!</definedName>
    <definedName name="Excel_BuiltIn_Print_Area_6_1_15">#REF!</definedName>
    <definedName name="Excel_BuiltIn_Print_Area_6_1_15_16">#REF!</definedName>
    <definedName name="Excel_BuiltIn_Print_Area_6_1_15_2">#REF!</definedName>
    <definedName name="Excel_BuiltIn_Print_Area_6_1_15_27">#REF!</definedName>
    <definedName name="Excel_BuiltIn_Print_Area_6_1_15_4">#REF!</definedName>
    <definedName name="Excel_BuiltIn_Print_Area_6_1_16">#REF!</definedName>
    <definedName name="Excel_BuiltIn_Print_Area_6_1_16_1">#REF!</definedName>
    <definedName name="Excel_BuiltIn_Print_Area_6_1_16_16">#REF!</definedName>
    <definedName name="Excel_BuiltIn_Print_Area_6_1_16_2">#REF!</definedName>
    <definedName name="Excel_BuiltIn_Print_Area_6_1_16_27">#REF!</definedName>
    <definedName name="Excel_BuiltIn_Print_Area_6_1_16_4">#REF!</definedName>
    <definedName name="Excel_BuiltIn_Print_Area_6_1_17">#REF!</definedName>
    <definedName name="Excel_BuiltIn_Print_Area_6_1_17_16">#REF!</definedName>
    <definedName name="Excel_BuiltIn_Print_Area_6_1_17_2">#REF!</definedName>
    <definedName name="Excel_BuiltIn_Print_Area_6_1_17_27">#REF!</definedName>
    <definedName name="Excel_BuiltIn_Print_Area_6_1_17_4">#REF!</definedName>
    <definedName name="Excel_BuiltIn_Print_Area_6_1_2">#REF!</definedName>
    <definedName name="Excel_BuiltIn_Print_Area_6_1_2_1">#REF!</definedName>
    <definedName name="Excel_BuiltIn_Print_Area_6_1_2_16">#REF!</definedName>
    <definedName name="Excel_BuiltIn_Print_Area_6_1_2_2">#REF!</definedName>
    <definedName name="Excel_BuiltIn_Print_Area_6_1_2_27">#REF!</definedName>
    <definedName name="Excel_BuiltIn_Print_Area_6_1_2_4">#REF!</definedName>
    <definedName name="Excel_BuiltIn_Print_Area_6_1_20">#REF!</definedName>
    <definedName name="Excel_BuiltIn_Print_Area_6_1_20_16">#REF!</definedName>
    <definedName name="Excel_BuiltIn_Print_Area_6_1_20_2">#REF!</definedName>
    <definedName name="Excel_BuiltIn_Print_Area_6_1_20_27">#REF!</definedName>
    <definedName name="Excel_BuiltIn_Print_Area_6_1_20_4">#REF!</definedName>
    <definedName name="Excel_BuiltIn_Print_Area_6_1_27">#REF!</definedName>
    <definedName name="Excel_BuiltIn_Print_Area_6_1_3">#REF!</definedName>
    <definedName name="Excel_BuiltIn_Print_Area_6_1_3_16">#REF!</definedName>
    <definedName name="Excel_BuiltIn_Print_Area_6_1_3_2">#REF!</definedName>
    <definedName name="Excel_BuiltIn_Print_Area_6_1_3_27">#REF!</definedName>
    <definedName name="Excel_BuiltIn_Print_Area_6_1_3_4">#REF!</definedName>
    <definedName name="Excel_BuiltIn_Print_Area_6_1_4">#REF!</definedName>
    <definedName name="Excel_BuiltIn_Print_Area_6_1_5">#REF!</definedName>
    <definedName name="Excel_BuiltIn_Print_Area_6_1_5_1">#REF!</definedName>
    <definedName name="Excel_BuiltIn_Print_Area_6_1_5_16">#REF!</definedName>
    <definedName name="Excel_BuiltIn_Print_Area_6_1_5_2">#REF!</definedName>
    <definedName name="Excel_BuiltIn_Print_Area_6_1_5_27">#REF!</definedName>
    <definedName name="Excel_BuiltIn_Print_Area_6_1_5_4">#REF!</definedName>
    <definedName name="Excel_BuiltIn_Print_Area_6_1_6">#REF!</definedName>
    <definedName name="Excel_BuiltIn_Print_Area_6_1_6_16">#REF!</definedName>
    <definedName name="Excel_BuiltIn_Print_Area_6_1_6_2">#REF!</definedName>
    <definedName name="Excel_BuiltIn_Print_Area_6_1_6_27">#REF!</definedName>
    <definedName name="Excel_BuiltIn_Print_Area_6_1_6_4">#REF!</definedName>
    <definedName name="Excel_BuiltIn_Print_Area_6_1_7">#REF!</definedName>
    <definedName name="Excel_BuiltIn_Print_Area_6_1_7_16">#REF!</definedName>
    <definedName name="Excel_BuiltIn_Print_Area_6_1_7_2">#REF!</definedName>
    <definedName name="Excel_BuiltIn_Print_Area_6_1_7_27">#REF!</definedName>
    <definedName name="Excel_BuiltIn_Print_Area_6_1_7_4">#REF!</definedName>
    <definedName name="Excel_BuiltIn_Print_Area_6_1_8">#REF!</definedName>
    <definedName name="Excel_BuiltIn_Print_Area_6_1_8_16">#REF!</definedName>
    <definedName name="Excel_BuiltIn_Print_Area_6_1_8_2">#REF!</definedName>
    <definedName name="Excel_BuiltIn_Print_Area_6_1_8_27">#REF!</definedName>
    <definedName name="Excel_BuiltIn_Print_Area_6_1_8_4">#REF!</definedName>
    <definedName name="Excel_BuiltIn_Print_Area_6_1_9">#REF!</definedName>
    <definedName name="Excel_BuiltIn_Print_Area_6_1_9_16">#REF!</definedName>
    <definedName name="Excel_BuiltIn_Print_Area_6_1_9_2">#REF!</definedName>
    <definedName name="Excel_BuiltIn_Print_Area_6_1_9_27">#REF!</definedName>
    <definedName name="Excel_BuiltIn_Print_Area_6_1_9_4">#REF!</definedName>
    <definedName name="Excel_BuiltIn_Print_Area_6_20">#REF!</definedName>
    <definedName name="Excel_BuiltIn_Print_Area_6_20_16">#REF!</definedName>
    <definedName name="Excel_BuiltIn_Print_Area_6_20_2">#REF!</definedName>
    <definedName name="Excel_BuiltIn_Print_Area_6_20_27">#REF!</definedName>
    <definedName name="Excel_BuiltIn_Print_Area_6_20_4">#REF!</definedName>
    <definedName name="Excel_BuiltIn_Print_Area_7">#REF!</definedName>
    <definedName name="Excel_BuiltIn_Print_Area_7_1">#REF!</definedName>
    <definedName name="Excel_BuiltIn_Print_Area_7_1_1">#REF!</definedName>
    <definedName name="Excel_BuiltIn_Print_Area_7_1_1_1">#REF!</definedName>
    <definedName name="Excel_BuiltIn_Print_Area_7_1_1_1_1">#REF!</definedName>
    <definedName name="Excel_BuiltIn_Print_Area_7_1_1_1_1_1">#REF!</definedName>
    <definedName name="Excel_BuiltIn_Print_Area_7_1_1_1_1_16">#REF!</definedName>
    <definedName name="Excel_BuiltIn_Print_Area_7_1_1_1_1_2">#REF!</definedName>
    <definedName name="Excel_BuiltIn_Print_Area_7_1_1_1_1_27">#REF!</definedName>
    <definedName name="Excel_BuiltIn_Print_Area_7_1_1_1_1_4">#REF!</definedName>
    <definedName name="Excel_BuiltIn_Print_Area_7_1_1_1_16">#REF!</definedName>
    <definedName name="Excel_BuiltIn_Print_Area_7_1_1_1_2">#REF!</definedName>
    <definedName name="Excel_BuiltIn_Print_Area_7_1_1_1_27">#REF!</definedName>
    <definedName name="Excel_BuiltIn_Print_Area_7_1_1_1_4">#REF!</definedName>
    <definedName name="Excel_BuiltIn_Print_Area_7_1_1_10">#REF!</definedName>
    <definedName name="Excel_BuiltIn_Print_Area_7_1_1_10_16">#REF!</definedName>
    <definedName name="Excel_BuiltIn_Print_Area_7_1_1_10_2">#REF!</definedName>
    <definedName name="Excel_BuiltIn_Print_Area_7_1_1_10_27">#REF!</definedName>
    <definedName name="Excel_BuiltIn_Print_Area_7_1_1_10_4">#REF!</definedName>
    <definedName name="Excel_BuiltIn_Print_Area_7_1_1_11">#REF!</definedName>
    <definedName name="Excel_BuiltIn_Print_Area_7_1_1_11_16">#REF!</definedName>
    <definedName name="Excel_BuiltIn_Print_Area_7_1_1_11_2">#REF!</definedName>
    <definedName name="Excel_BuiltIn_Print_Area_7_1_1_11_27">#REF!</definedName>
    <definedName name="Excel_BuiltIn_Print_Area_7_1_1_11_4">#REF!</definedName>
    <definedName name="Excel_BuiltIn_Print_Area_7_1_1_12">#REF!</definedName>
    <definedName name="Excel_BuiltIn_Print_Area_7_1_1_12_16">#REF!</definedName>
    <definedName name="Excel_BuiltIn_Print_Area_7_1_1_12_2">#REF!</definedName>
    <definedName name="Excel_BuiltIn_Print_Area_7_1_1_12_27">#REF!</definedName>
    <definedName name="Excel_BuiltIn_Print_Area_7_1_1_12_4">#REF!</definedName>
    <definedName name="Excel_BuiltIn_Print_Area_7_1_1_13">#REF!</definedName>
    <definedName name="Excel_BuiltIn_Print_Area_7_1_1_13_16">#REF!</definedName>
    <definedName name="Excel_BuiltIn_Print_Area_7_1_1_13_2">#REF!</definedName>
    <definedName name="Excel_BuiltIn_Print_Area_7_1_1_13_27">#REF!</definedName>
    <definedName name="Excel_BuiltIn_Print_Area_7_1_1_13_4">#REF!</definedName>
    <definedName name="Excel_BuiltIn_Print_Area_7_1_1_14">#REF!</definedName>
    <definedName name="Excel_BuiltIn_Print_Area_7_1_1_14_16">#REF!</definedName>
    <definedName name="Excel_BuiltIn_Print_Area_7_1_1_14_2">#REF!</definedName>
    <definedName name="Excel_BuiltIn_Print_Area_7_1_1_14_27">#REF!</definedName>
    <definedName name="Excel_BuiltIn_Print_Area_7_1_1_14_4">#REF!</definedName>
    <definedName name="Excel_BuiltIn_Print_Area_7_1_1_15">#REF!</definedName>
    <definedName name="Excel_BuiltIn_Print_Area_7_1_1_15_16">#REF!</definedName>
    <definedName name="Excel_BuiltIn_Print_Area_7_1_1_15_2">#REF!</definedName>
    <definedName name="Excel_BuiltIn_Print_Area_7_1_1_15_27">#REF!</definedName>
    <definedName name="Excel_BuiltIn_Print_Area_7_1_1_15_4">#REF!</definedName>
    <definedName name="Excel_BuiltIn_Print_Area_7_1_1_16">#REF!</definedName>
    <definedName name="Excel_BuiltIn_Print_Area_7_1_1_16_1">#REF!</definedName>
    <definedName name="Excel_BuiltIn_Print_Area_7_1_1_16_16">#REF!</definedName>
    <definedName name="Excel_BuiltIn_Print_Area_7_1_1_16_2">#REF!</definedName>
    <definedName name="Excel_BuiltIn_Print_Area_7_1_1_16_27">#REF!</definedName>
    <definedName name="Excel_BuiltIn_Print_Area_7_1_1_16_4">#REF!</definedName>
    <definedName name="Excel_BuiltIn_Print_Area_7_1_1_17">#REF!</definedName>
    <definedName name="Excel_BuiltIn_Print_Area_7_1_1_17_16">#REF!</definedName>
    <definedName name="Excel_BuiltIn_Print_Area_7_1_1_17_2">#REF!</definedName>
    <definedName name="Excel_BuiltIn_Print_Area_7_1_1_17_27">#REF!</definedName>
    <definedName name="Excel_BuiltIn_Print_Area_7_1_1_17_4">#REF!</definedName>
    <definedName name="Excel_BuiltIn_Print_Area_7_1_1_2">#REF!</definedName>
    <definedName name="Excel_BuiltIn_Print_Area_7_1_1_2_1">#REF!</definedName>
    <definedName name="Excel_BuiltIn_Print_Area_7_1_1_2_16">#REF!</definedName>
    <definedName name="Excel_BuiltIn_Print_Area_7_1_1_2_2">#REF!</definedName>
    <definedName name="Excel_BuiltIn_Print_Area_7_1_1_2_27">#REF!</definedName>
    <definedName name="Excel_BuiltIn_Print_Area_7_1_1_2_4">#REF!</definedName>
    <definedName name="Excel_BuiltIn_Print_Area_7_1_1_20">#REF!</definedName>
    <definedName name="Excel_BuiltIn_Print_Area_7_1_1_20_16">#REF!</definedName>
    <definedName name="Excel_BuiltIn_Print_Area_7_1_1_20_2">#REF!</definedName>
    <definedName name="Excel_BuiltIn_Print_Area_7_1_1_20_27">#REF!</definedName>
    <definedName name="Excel_BuiltIn_Print_Area_7_1_1_20_4">#REF!</definedName>
    <definedName name="Excel_BuiltIn_Print_Area_7_1_1_27">#REF!</definedName>
    <definedName name="Excel_BuiltIn_Print_Area_7_1_1_3">#REF!</definedName>
    <definedName name="Excel_BuiltIn_Print_Area_7_1_1_3_16">#REF!</definedName>
    <definedName name="Excel_BuiltIn_Print_Area_7_1_1_3_2">#REF!</definedName>
    <definedName name="Excel_BuiltIn_Print_Area_7_1_1_3_27">#REF!</definedName>
    <definedName name="Excel_BuiltIn_Print_Area_7_1_1_3_4">#REF!</definedName>
    <definedName name="Excel_BuiltIn_Print_Area_7_1_1_4">#REF!</definedName>
    <definedName name="Excel_BuiltIn_Print_Area_7_1_1_5">#REF!</definedName>
    <definedName name="Excel_BuiltIn_Print_Area_7_1_1_5_16">#REF!</definedName>
    <definedName name="Excel_BuiltIn_Print_Area_7_1_1_5_2">#REF!</definedName>
    <definedName name="Excel_BuiltIn_Print_Area_7_1_1_5_27">#REF!</definedName>
    <definedName name="Excel_BuiltIn_Print_Area_7_1_1_5_4">#REF!</definedName>
    <definedName name="Excel_BuiltIn_Print_Area_7_1_1_6">#REF!</definedName>
    <definedName name="Excel_BuiltIn_Print_Area_7_1_1_6_16">#REF!</definedName>
    <definedName name="Excel_BuiltIn_Print_Area_7_1_1_6_2">#REF!</definedName>
    <definedName name="Excel_BuiltIn_Print_Area_7_1_1_6_27">#REF!</definedName>
    <definedName name="Excel_BuiltIn_Print_Area_7_1_1_6_4">#REF!</definedName>
    <definedName name="Excel_BuiltIn_Print_Area_7_1_1_7">#REF!</definedName>
    <definedName name="Excel_BuiltIn_Print_Area_7_1_1_7_16">#REF!</definedName>
    <definedName name="Excel_BuiltIn_Print_Area_7_1_1_7_2">#REF!</definedName>
    <definedName name="Excel_BuiltIn_Print_Area_7_1_1_7_27">#REF!</definedName>
    <definedName name="Excel_BuiltIn_Print_Area_7_1_1_7_4">#REF!</definedName>
    <definedName name="Excel_BuiltIn_Print_Area_7_1_1_8">#REF!</definedName>
    <definedName name="Excel_BuiltIn_Print_Area_7_1_1_8_16">#REF!</definedName>
    <definedName name="Excel_BuiltIn_Print_Area_7_1_1_8_2">#REF!</definedName>
    <definedName name="Excel_BuiltIn_Print_Area_7_1_1_8_27">#REF!</definedName>
    <definedName name="Excel_BuiltIn_Print_Area_7_1_1_8_4">#REF!</definedName>
    <definedName name="Excel_BuiltIn_Print_Area_7_1_1_9">#REF!</definedName>
    <definedName name="Excel_BuiltIn_Print_Area_7_1_1_9_16">#REF!</definedName>
    <definedName name="Excel_BuiltIn_Print_Area_7_1_1_9_2">#REF!</definedName>
    <definedName name="Excel_BuiltIn_Print_Area_7_1_1_9_27">#REF!</definedName>
    <definedName name="Excel_BuiltIn_Print_Area_7_1_1_9_4">#REF!</definedName>
    <definedName name="Excel_BuiltIn_Print_Area_7_1_10">#REF!</definedName>
    <definedName name="Excel_BuiltIn_Print_Area_7_1_10_16">#REF!</definedName>
    <definedName name="Excel_BuiltIn_Print_Area_7_1_10_2">#REF!</definedName>
    <definedName name="Excel_BuiltIn_Print_Area_7_1_10_27">#REF!</definedName>
    <definedName name="Excel_BuiltIn_Print_Area_7_1_10_4">#REF!</definedName>
    <definedName name="Excel_BuiltIn_Print_Area_7_1_11">#REF!</definedName>
    <definedName name="Excel_BuiltIn_Print_Area_7_1_11_16">#REF!</definedName>
    <definedName name="Excel_BuiltIn_Print_Area_7_1_11_2">#REF!</definedName>
    <definedName name="Excel_BuiltIn_Print_Area_7_1_11_27">#REF!</definedName>
    <definedName name="Excel_BuiltIn_Print_Area_7_1_11_4">#REF!</definedName>
    <definedName name="Excel_BuiltIn_Print_Area_7_1_12">#REF!</definedName>
    <definedName name="Excel_BuiltIn_Print_Area_7_1_12_16">#REF!</definedName>
    <definedName name="Excel_BuiltIn_Print_Area_7_1_12_2">#REF!</definedName>
    <definedName name="Excel_BuiltIn_Print_Area_7_1_12_27">#REF!</definedName>
    <definedName name="Excel_BuiltIn_Print_Area_7_1_12_4">#REF!</definedName>
    <definedName name="Excel_BuiltIn_Print_Area_7_1_13">#REF!</definedName>
    <definedName name="Excel_BuiltIn_Print_Area_7_1_13_16">#REF!</definedName>
    <definedName name="Excel_BuiltIn_Print_Area_7_1_13_2">#REF!</definedName>
    <definedName name="Excel_BuiltIn_Print_Area_7_1_13_27">#REF!</definedName>
    <definedName name="Excel_BuiltIn_Print_Area_7_1_13_4">#REF!</definedName>
    <definedName name="Excel_BuiltIn_Print_Area_7_1_14">#REF!</definedName>
    <definedName name="Excel_BuiltIn_Print_Area_7_1_14_16">#REF!</definedName>
    <definedName name="Excel_BuiltIn_Print_Area_7_1_14_2">#REF!</definedName>
    <definedName name="Excel_BuiltIn_Print_Area_7_1_14_27">#REF!</definedName>
    <definedName name="Excel_BuiltIn_Print_Area_7_1_14_4">#REF!</definedName>
    <definedName name="Excel_BuiltIn_Print_Area_7_1_15">#REF!</definedName>
    <definedName name="Excel_BuiltIn_Print_Area_7_1_15_16">#REF!</definedName>
    <definedName name="Excel_BuiltIn_Print_Area_7_1_15_2">#REF!</definedName>
    <definedName name="Excel_BuiltIn_Print_Area_7_1_15_27">#REF!</definedName>
    <definedName name="Excel_BuiltIn_Print_Area_7_1_15_4">#REF!</definedName>
    <definedName name="Excel_BuiltIn_Print_Area_7_1_16">#REF!</definedName>
    <definedName name="Excel_BuiltIn_Print_Area_7_1_16_1">#REF!</definedName>
    <definedName name="Excel_BuiltIn_Print_Area_7_1_16_16">#REF!</definedName>
    <definedName name="Excel_BuiltIn_Print_Area_7_1_16_2">#REF!</definedName>
    <definedName name="Excel_BuiltIn_Print_Area_7_1_16_27">#REF!</definedName>
    <definedName name="Excel_BuiltIn_Print_Area_7_1_16_4">#REF!</definedName>
    <definedName name="Excel_BuiltIn_Print_Area_7_1_17">#REF!</definedName>
    <definedName name="Excel_BuiltIn_Print_Area_7_1_17_1">#REF!</definedName>
    <definedName name="Excel_BuiltIn_Print_Area_7_1_17_1_16">#REF!</definedName>
    <definedName name="Excel_BuiltIn_Print_Area_7_1_17_1_2">#REF!</definedName>
    <definedName name="Excel_BuiltIn_Print_Area_7_1_17_1_27">#REF!</definedName>
    <definedName name="Excel_BuiltIn_Print_Area_7_1_17_1_4">#REF!</definedName>
    <definedName name="Excel_BuiltIn_Print_Area_7_1_17_16">#REF!</definedName>
    <definedName name="Excel_BuiltIn_Print_Area_7_1_17_2">#REF!</definedName>
    <definedName name="Excel_BuiltIn_Print_Area_7_1_17_27">#REF!</definedName>
    <definedName name="Excel_BuiltIn_Print_Area_7_1_17_4">#REF!</definedName>
    <definedName name="Excel_BuiltIn_Print_Area_7_1_2">#REF!</definedName>
    <definedName name="Excel_BuiltIn_Print_Area_7_1_2_1">#REF!</definedName>
    <definedName name="Excel_BuiltIn_Print_Area_7_1_2_16">#REF!</definedName>
    <definedName name="Excel_BuiltIn_Print_Area_7_1_2_2">#REF!</definedName>
    <definedName name="Excel_BuiltIn_Print_Area_7_1_2_27">#REF!</definedName>
    <definedName name="Excel_BuiltIn_Print_Area_7_1_2_4">#REF!</definedName>
    <definedName name="Excel_BuiltIn_Print_Area_7_1_20">#REF!</definedName>
    <definedName name="Excel_BuiltIn_Print_Area_7_1_20_16">#REF!</definedName>
    <definedName name="Excel_BuiltIn_Print_Area_7_1_20_2">#REF!</definedName>
    <definedName name="Excel_BuiltIn_Print_Area_7_1_20_27">#REF!</definedName>
    <definedName name="Excel_BuiltIn_Print_Area_7_1_20_4">#REF!</definedName>
    <definedName name="Excel_BuiltIn_Print_Area_7_1_27">#REF!</definedName>
    <definedName name="Excel_BuiltIn_Print_Area_7_1_3">#REF!</definedName>
    <definedName name="Excel_BuiltIn_Print_Area_7_1_3_16">#REF!</definedName>
    <definedName name="Excel_BuiltIn_Print_Area_7_1_3_2">#REF!</definedName>
    <definedName name="Excel_BuiltIn_Print_Area_7_1_3_27">#REF!</definedName>
    <definedName name="Excel_BuiltIn_Print_Area_7_1_3_4">#REF!</definedName>
    <definedName name="Excel_BuiltIn_Print_Area_7_1_4">#REF!</definedName>
    <definedName name="Excel_BuiltIn_Print_Area_7_1_5">#REF!</definedName>
    <definedName name="Excel_BuiltIn_Print_Area_7_1_5_16">#REF!</definedName>
    <definedName name="Excel_BuiltIn_Print_Area_7_1_5_2">#REF!</definedName>
    <definedName name="Excel_BuiltIn_Print_Area_7_1_5_27">#REF!</definedName>
    <definedName name="Excel_BuiltIn_Print_Area_7_1_5_4">#REF!</definedName>
    <definedName name="Excel_BuiltIn_Print_Area_7_1_6">#REF!</definedName>
    <definedName name="Excel_BuiltIn_Print_Area_7_1_6_16">#REF!</definedName>
    <definedName name="Excel_BuiltIn_Print_Area_7_1_6_2">#REF!</definedName>
    <definedName name="Excel_BuiltIn_Print_Area_7_1_6_27">#REF!</definedName>
    <definedName name="Excel_BuiltIn_Print_Area_7_1_6_4">#REF!</definedName>
    <definedName name="Excel_BuiltIn_Print_Area_7_1_7">#REF!</definedName>
    <definedName name="Excel_BuiltIn_Print_Area_7_1_7_16">#REF!</definedName>
    <definedName name="Excel_BuiltIn_Print_Area_7_1_7_2">#REF!</definedName>
    <definedName name="Excel_BuiltIn_Print_Area_7_1_7_27">#REF!</definedName>
    <definedName name="Excel_BuiltIn_Print_Area_7_1_7_4">#REF!</definedName>
    <definedName name="Excel_BuiltIn_Print_Area_7_1_8">#REF!</definedName>
    <definedName name="Excel_BuiltIn_Print_Area_7_1_8_16">#REF!</definedName>
    <definedName name="Excel_BuiltIn_Print_Area_7_1_8_2">#REF!</definedName>
    <definedName name="Excel_BuiltIn_Print_Area_7_1_8_27">#REF!</definedName>
    <definedName name="Excel_BuiltIn_Print_Area_7_1_8_4">#REF!</definedName>
    <definedName name="Excel_BuiltIn_Print_Area_7_1_9">#REF!</definedName>
    <definedName name="Excel_BuiltIn_Print_Area_7_1_9_16">#REF!</definedName>
    <definedName name="Excel_BuiltIn_Print_Area_7_1_9_2">#REF!</definedName>
    <definedName name="Excel_BuiltIn_Print_Area_7_1_9_27">#REF!</definedName>
    <definedName name="Excel_BuiltIn_Print_Area_7_1_9_4">#REF!</definedName>
    <definedName name="Excel_BuiltIn_Print_Area_8">#REF!</definedName>
    <definedName name="Excel_BuiltIn_Print_Area_8_1">#REF!</definedName>
    <definedName name="Excel_BuiltIn_Print_Area_8_1_1">#REF!</definedName>
    <definedName name="Excel_BuiltIn_Print_Area_8_1_1_1">#REF!</definedName>
    <definedName name="Excel_BuiltIn_Print_Area_8_1_1_1_1">#REF!</definedName>
    <definedName name="Excel_BuiltIn_Print_Area_8_1_1_1_1_1">#REF!</definedName>
    <definedName name="Excel_BuiltIn_Print_Area_8_1_1_1_1_16">#REF!</definedName>
    <definedName name="Excel_BuiltIn_Print_Area_8_1_1_1_1_2">#REF!</definedName>
    <definedName name="Excel_BuiltIn_Print_Area_8_1_1_1_1_27">#REF!</definedName>
    <definedName name="Excel_BuiltIn_Print_Area_8_1_1_1_1_4">#REF!</definedName>
    <definedName name="Excel_BuiltIn_Print_Area_8_1_1_1_16">#REF!</definedName>
    <definedName name="Excel_BuiltIn_Print_Area_8_1_1_1_2">#REF!</definedName>
    <definedName name="Excel_BuiltIn_Print_Area_8_1_1_1_27">#REF!</definedName>
    <definedName name="Excel_BuiltIn_Print_Area_8_1_1_1_4">#REF!</definedName>
    <definedName name="Excel_BuiltIn_Print_Area_8_1_1_10">#REF!</definedName>
    <definedName name="Excel_BuiltIn_Print_Area_8_1_1_10_16">#REF!</definedName>
    <definedName name="Excel_BuiltIn_Print_Area_8_1_1_10_2">#REF!</definedName>
    <definedName name="Excel_BuiltIn_Print_Area_8_1_1_10_27">#REF!</definedName>
    <definedName name="Excel_BuiltIn_Print_Area_8_1_1_10_4">#REF!</definedName>
    <definedName name="Excel_BuiltIn_Print_Area_8_1_1_11">#REF!</definedName>
    <definedName name="Excel_BuiltIn_Print_Area_8_1_1_11_16">#REF!</definedName>
    <definedName name="Excel_BuiltIn_Print_Area_8_1_1_11_2">#REF!</definedName>
    <definedName name="Excel_BuiltIn_Print_Area_8_1_1_11_27">#REF!</definedName>
    <definedName name="Excel_BuiltIn_Print_Area_8_1_1_11_4">#REF!</definedName>
    <definedName name="Excel_BuiltIn_Print_Area_8_1_1_12">#REF!</definedName>
    <definedName name="Excel_BuiltIn_Print_Area_8_1_1_12_16">#REF!</definedName>
    <definedName name="Excel_BuiltIn_Print_Area_8_1_1_12_2">#REF!</definedName>
    <definedName name="Excel_BuiltIn_Print_Area_8_1_1_12_27">#REF!</definedName>
    <definedName name="Excel_BuiltIn_Print_Area_8_1_1_12_4">#REF!</definedName>
    <definedName name="Excel_BuiltIn_Print_Area_8_1_1_13">#REF!</definedName>
    <definedName name="Excel_BuiltIn_Print_Area_8_1_1_13_16">#REF!</definedName>
    <definedName name="Excel_BuiltIn_Print_Area_8_1_1_13_2">#REF!</definedName>
    <definedName name="Excel_BuiltIn_Print_Area_8_1_1_13_27">#REF!</definedName>
    <definedName name="Excel_BuiltIn_Print_Area_8_1_1_13_4">#REF!</definedName>
    <definedName name="Excel_BuiltIn_Print_Area_8_1_1_14">#REF!</definedName>
    <definedName name="Excel_BuiltIn_Print_Area_8_1_1_14_16">#REF!</definedName>
    <definedName name="Excel_BuiltIn_Print_Area_8_1_1_14_2">#REF!</definedName>
    <definedName name="Excel_BuiltIn_Print_Area_8_1_1_14_27">#REF!</definedName>
    <definedName name="Excel_BuiltIn_Print_Area_8_1_1_14_4">#REF!</definedName>
    <definedName name="Excel_BuiltIn_Print_Area_8_1_1_15">#REF!</definedName>
    <definedName name="Excel_BuiltIn_Print_Area_8_1_1_15_16">#REF!</definedName>
    <definedName name="Excel_BuiltIn_Print_Area_8_1_1_15_2">#REF!</definedName>
    <definedName name="Excel_BuiltIn_Print_Area_8_1_1_15_27">#REF!</definedName>
    <definedName name="Excel_BuiltIn_Print_Area_8_1_1_15_4">#REF!</definedName>
    <definedName name="Excel_BuiltIn_Print_Area_8_1_1_16">#REF!</definedName>
    <definedName name="Excel_BuiltIn_Print_Area_8_1_1_16_1">#REF!</definedName>
    <definedName name="Excel_BuiltIn_Print_Area_8_1_1_16_16">#REF!</definedName>
    <definedName name="Excel_BuiltIn_Print_Area_8_1_1_16_2">#REF!</definedName>
    <definedName name="Excel_BuiltIn_Print_Area_8_1_1_16_27">#REF!</definedName>
    <definedName name="Excel_BuiltIn_Print_Area_8_1_1_16_4">#REF!</definedName>
    <definedName name="Excel_BuiltIn_Print_Area_8_1_1_17">#REF!</definedName>
    <definedName name="Excel_BuiltIn_Print_Area_8_1_1_17_16">#REF!</definedName>
    <definedName name="Excel_BuiltIn_Print_Area_8_1_1_17_2">#REF!</definedName>
    <definedName name="Excel_BuiltIn_Print_Area_8_1_1_17_27">#REF!</definedName>
    <definedName name="Excel_BuiltIn_Print_Area_8_1_1_17_4">#REF!</definedName>
    <definedName name="Excel_BuiltIn_Print_Area_8_1_1_2">#REF!</definedName>
    <definedName name="Excel_BuiltIn_Print_Area_8_1_1_2_1">#REF!</definedName>
    <definedName name="Excel_BuiltIn_Print_Area_8_1_1_2_16">#REF!</definedName>
    <definedName name="Excel_BuiltIn_Print_Area_8_1_1_2_2">#REF!</definedName>
    <definedName name="Excel_BuiltIn_Print_Area_8_1_1_2_27">#REF!</definedName>
    <definedName name="Excel_BuiltIn_Print_Area_8_1_1_2_4">#REF!</definedName>
    <definedName name="Excel_BuiltIn_Print_Area_8_1_1_20">#REF!</definedName>
    <definedName name="Excel_BuiltIn_Print_Area_8_1_1_20_16">#REF!</definedName>
    <definedName name="Excel_BuiltIn_Print_Area_8_1_1_20_2">#REF!</definedName>
    <definedName name="Excel_BuiltIn_Print_Area_8_1_1_20_27">#REF!</definedName>
    <definedName name="Excel_BuiltIn_Print_Area_8_1_1_20_4">#REF!</definedName>
    <definedName name="Excel_BuiltIn_Print_Area_8_1_1_27">#REF!</definedName>
    <definedName name="Excel_BuiltIn_Print_Area_8_1_1_3">#REF!</definedName>
    <definedName name="Excel_BuiltIn_Print_Area_8_1_1_3_16">#REF!</definedName>
    <definedName name="Excel_BuiltIn_Print_Area_8_1_1_3_2">#REF!</definedName>
    <definedName name="Excel_BuiltIn_Print_Area_8_1_1_3_27">#REF!</definedName>
    <definedName name="Excel_BuiltIn_Print_Area_8_1_1_3_4">#REF!</definedName>
    <definedName name="Excel_BuiltIn_Print_Area_8_1_1_4">#REF!</definedName>
    <definedName name="Excel_BuiltIn_Print_Area_8_1_1_5">#REF!</definedName>
    <definedName name="Excel_BuiltIn_Print_Area_8_1_1_5_1">#REF!</definedName>
    <definedName name="Excel_BuiltIn_Print_Area_8_1_1_5_16">#REF!</definedName>
    <definedName name="Excel_BuiltIn_Print_Area_8_1_1_5_2">#REF!</definedName>
    <definedName name="Excel_BuiltIn_Print_Area_8_1_1_5_27">#REF!</definedName>
    <definedName name="Excel_BuiltIn_Print_Area_8_1_1_5_4">#REF!</definedName>
    <definedName name="Excel_BuiltIn_Print_Area_8_1_1_6">#REF!</definedName>
    <definedName name="Excel_BuiltIn_Print_Area_8_1_1_6_16">#REF!</definedName>
    <definedName name="Excel_BuiltIn_Print_Area_8_1_1_6_2">#REF!</definedName>
    <definedName name="Excel_BuiltIn_Print_Area_8_1_1_6_27">#REF!</definedName>
    <definedName name="Excel_BuiltIn_Print_Area_8_1_1_6_4">#REF!</definedName>
    <definedName name="Excel_BuiltIn_Print_Area_8_1_1_7">#REF!</definedName>
    <definedName name="Excel_BuiltIn_Print_Area_8_1_1_7_16">#REF!</definedName>
    <definedName name="Excel_BuiltIn_Print_Area_8_1_1_7_2">#REF!</definedName>
    <definedName name="Excel_BuiltIn_Print_Area_8_1_1_7_27">#REF!</definedName>
    <definedName name="Excel_BuiltIn_Print_Area_8_1_1_7_4">#REF!</definedName>
    <definedName name="Excel_BuiltIn_Print_Area_8_1_1_8">#REF!</definedName>
    <definedName name="Excel_BuiltIn_Print_Area_8_1_1_8_16">#REF!</definedName>
    <definedName name="Excel_BuiltIn_Print_Area_8_1_1_8_2">#REF!</definedName>
    <definedName name="Excel_BuiltIn_Print_Area_8_1_1_8_27">#REF!</definedName>
    <definedName name="Excel_BuiltIn_Print_Area_8_1_1_8_4">#REF!</definedName>
    <definedName name="Excel_BuiltIn_Print_Area_8_1_1_9">#REF!</definedName>
    <definedName name="Excel_BuiltIn_Print_Area_8_1_1_9_16">#REF!</definedName>
    <definedName name="Excel_BuiltIn_Print_Area_8_1_1_9_2">#REF!</definedName>
    <definedName name="Excel_BuiltIn_Print_Area_8_1_1_9_27">#REF!</definedName>
    <definedName name="Excel_BuiltIn_Print_Area_8_1_1_9_4">#REF!</definedName>
    <definedName name="Excel_BuiltIn_Print_Area_8_1_10">#REF!</definedName>
    <definedName name="Excel_BuiltIn_Print_Area_8_1_10_16">#REF!</definedName>
    <definedName name="Excel_BuiltIn_Print_Area_8_1_10_2">#REF!</definedName>
    <definedName name="Excel_BuiltIn_Print_Area_8_1_10_27">#REF!</definedName>
    <definedName name="Excel_BuiltIn_Print_Area_8_1_10_4">#REF!</definedName>
    <definedName name="Excel_BuiltIn_Print_Area_8_1_11">#REF!</definedName>
    <definedName name="Excel_BuiltIn_Print_Area_8_1_11_16">#REF!</definedName>
    <definedName name="Excel_BuiltIn_Print_Area_8_1_11_2">#REF!</definedName>
    <definedName name="Excel_BuiltIn_Print_Area_8_1_11_27">#REF!</definedName>
    <definedName name="Excel_BuiltIn_Print_Area_8_1_11_4">#REF!</definedName>
    <definedName name="Excel_BuiltIn_Print_Area_8_1_12">#REF!</definedName>
    <definedName name="Excel_BuiltIn_Print_Area_8_1_12_16">#REF!</definedName>
    <definedName name="Excel_BuiltIn_Print_Area_8_1_12_2">#REF!</definedName>
    <definedName name="Excel_BuiltIn_Print_Area_8_1_12_27">#REF!</definedName>
    <definedName name="Excel_BuiltIn_Print_Area_8_1_12_4">#REF!</definedName>
    <definedName name="Excel_BuiltIn_Print_Area_8_1_13">#REF!</definedName>
    <definedName name="Excel_BuiltIn_Print_Area_8_1_13_16">#REF!</definedName>
    <definedName name="Excel_BuiltIn_Print_Area_8_1_13_2">#REF!</definedName>
    <definedName name="Excel_BuiltIn_Print_Area_8_1_13_27">#REF!</definedName>
    <definedName name="Excel_BuiltIn_Print_Area_8_1_13_4">#REF!</definedName>
    <definedName name="Excel_BuiltIn_Print_Area_8_1_14">#REF!</definedName>
    <definedName name="Excel_BuiltIn_Print_Area_8_1_14_16">#REF!</definedName>
    <definedName name="Excel_BuiltIn_Print_Area_8_1_14_2">#REF!</definedName>
    <definedName name="Excel_BuiltIn_Print_Area_8_1_14_27">#REF!</definedName>
    <definedName name="Excel_BuiltIn_Print_Area_8_1_14_4">#REF!</definedName>
    <definedName name="Excel_BuiltIn_Print_Area_8_1_15">#REF!</definedName>
    <definedName name="Excel_BuiltIn_Print_Area_8_1_15_16">#REF!</definedName>
    <definedName name="Excel_BuiltIn_Print_Area_8_1_15_2">#REF!</definedName>
    <definedName name="Excel_BuiltIn_Print_Area_8_1_15_27">#REF!</definedName>
    <definedName name="Excel_BuiltIn_Print_Area_8_1_15_4">#REF!</definedName>
    <definedName name="Excel_BuiltIn_Print_Area_8_1_16">#REF!</definedName>
    <definedName name="Excel_BuiltIn_Print_Area_8_1_16_1">#REF!</definedName>
    <definedName name="Excel_BuiltIn_Print_Area_8_1_16_16">#REF!</definedName>
    <definedName name="Excel_BuiltIn_Print_Area_8_1_16_2">#REF!</definedName>
    <definedName name="Excel_BuiltIn_Print_Area_8_1_16_27">#REF!</definedName>
    <definedName name="Excel_BuiltIn_Print_Area_8_1_16_4">#REF!</definedName>
    <definedName name="Excel_BuiltIn_Print_Area_8_1_17">#REF!</definedName>
    <definedName name="Excel_BuiltIn_Print_Area_8_1_17_16">#REF!</definedName>
    <definedName name="Excel_BuiltIn_Print_Area_8_1_17_2">#REF!</definedName>
    <definedName name="Excel_BuiltIn_Print_Area_8_1_17_27">#REF!</definedName>
    <definedName name="Excel_BuiltIn_Print_Area_8_1_17_4">#REF!</definedName>
    <definedName name="Excel_BuiltIn_Print_Area_8_1_2">#REF!</definedName>
    <definedName name="Excel_BuiltIn_Print_Area_8_1_2_1">#REF!</definedName>
    <definedName name="Excel_BuiltIn_Print_Area_8_1_2_16">#REF!</definedName>
    <definedName name="Excel_BuiltIn_Print_Area_8_1_2_2">#REF!</definedName>
    <definedName name="Excel_BuiltIn_Print_Area_8_1_2_27">#REF!</definedName>
    <definedName name="Excel_BuiltIn_Print_Area_8_1_2_4">#REF!</definedName>
    <definedName name="Excel_BuiltIn_Print_Area_8_1_20">#REF!</definedName>
    <definedName name="Excel_BuiltIn_Print_Area_8_1_20_16">#REF!</definedName>
    <definedName name="Excel_BuiltIn_Print_Area_8_1_20_2">#REF!</definedName>
    <definedName name="Excel_BuiltIn_Print_Area_8_1_20_27">#REF!</definedName>
    <definedName name="Excel_BuiltIn_Print_Area_8_1_20_4">#REF!</definedName>
    <definedName name="Excel_BuiltIn_Print_Area_8_1_27">#REF!</definedName>
    <definedName name="Excel_BuiltIn_Print_Area_8_1_3">#REF!</definedName>
    <definedName name="Excel_BuiltIn_Print_Area_8_1_3_16">#REF!</definedName>
    <definedName name="Excel_BuiltIn_Print_Area_8_1_3_2">#REF!</definedName>
    <definedName name="Excel_BuiltIn_Print_Area_8_1_3_27">#REF!</definedName>
    <definedName name="Excel_BuiltIn_Print_Area_8_1_3_4">#REF!</definedName>
    <definedName name="Excel_BuiltIn_Print_Area_8_1_4">#REF!</definedName>
    <definedName name="Excel_BuiltIn_Print_Area_8_1_5">#REF!</definedName>
    <definedName name="Excel_BuiltIn_Print_Area_8_1_5_1">#REF!</definedName>
    <definedName name="Excel_BuiltIn_Print_Area_8_1_5_16">#REF!</definedName>
    <definedName name="Excel_BuiltIn_Print_Area_8_1_5_2">#REF!</definedName>
    <definedName name="Excel_BuiltIn_Print_Area_8_1_5_27">#REF!</definedName>
    <definedName name="Excel_BuiltIn_Print_Area_8_1_5_4">#REF!</definedName>
    <definedName name="Excel_BuiltIn_Print_Area_8_1_6">#REF!</definedName>
    <definedName name="Excel_BuiltIn_Print_Area_8_1_6_16">#REF!</definedName>
    <definedName name="Excel_BuiltIn_Print_Area_8_1_6_2">#REF!</definedName>
    <definedName name="Excel_BuiltIn_Print_Area_8_1_6_27">#REF!</definedName>
    <definedName name="Excel_BuiltIn_Print_Area_8_1_6_4">#REF!</definedName>
    <definedName name="Excel_BuiltIn_Print_Area_8_1_7">#REF!</definedName>
    <definedName name="Excel_BuiltIn_Print_Area_8_1_7_16">#REF!</definedName>
    <definedName name="Excel_BuiltIn_Print_Area_8_1_7_2">#REF!</definedName>
    <definedName name="Excel_BuiltIn_Print_Area_8_1_7_27">#REF!</definedName>
    <definedName name="Excel_BuiltIn_Print_Area_8_1_7_4">#REF!</definedName>
    <definedName name="Excel_BuiltIn_Print_Area_8_1_8">#REF!</definedName>
    <definedName name="Excel_BuiltIn_Print_Area_8_1_8_16">#REF!</definedName>
    <definedName name="Excel_BuiltIn_Print_Area_8_1_8_2">#REF!</definedName>
    <definedName name="Excel_BuiltIn_Print_Area_8_1_8_27">#REF!</definedName>
    <definedName name="Excel_BuiltIn_Print_Area_8_1_8_4">#REF!</definedName>
    <definedName name="Excel_BuiltIn_Print_Area_8_1_9">#REF!</definedName>
    <definedName name="Excel_BuiltIn_Print_Area_8_1_9_16">#REF!</definedName>
    <definedName name="Excel_BuiltIn_Print_Area_8_1_9_2">#REF!</definedName>
    <definedName name="Excel_BuiltIn_Print_Area_8_1_9_27">#REF!</definedName>
    <definedName name="Excel_BuiltIn_Print_Area_8_1_9_4">#REF!</definedName>
    <definedName name="Excel_BuiltIn_Print_Area_9">#REF!</definedName>
    <definedName name="Excel_BuiltIn_Print_Area_9_1">#REF!</definedName>
    <definedName name="Excel_BuiltIn_Print_Area_9_1_1">#REF!</definedName>
    <definedName name="Excel_BuiltIn_Print_Area_9_1_1_1">#REF!</definedName>
    <definedName name="Excel_BuiltIn_Print_Area_9_1_1_1_1">#REF!</definedName>
    <definedName name="Excel_BuiltIn_Print_Area_9_1_1_1_1_1">#REF!</definedName>
    <definedName name="Excel_BuiltIn_Print_Area_9_1_1_16">#REF!</definedName>
    <definedName name="Excel_BuiltIn_Print_Area_9_1_1_2">#REF!</definedName>
    <definedName name="Excel_BuiltIn_Print_Area_9_1_1_27">#REF!</definedName>
    <definedName name="Excel_BuiltIn_Print_Area_9_1_1_4">#REF!</definedName>
    <definedName name="Excel_BuiltIn_Print_Area_9_1_10">#REF!</definedName>
    <definedName name="Excel_BuiltIn_Print_Area_9_1_10_16">#REF!</definedName>
    <definedName name="Excel_BuiltIn_Print_Area_9_1_10_2">#REF!</definedName>
    <definedName name="Excel_BuiltIn_Print_Area_9_1_10_27">#REF!</definedName>
    <definedName name="Excel_BuiltIn_Print_Area_9_1_10_4">#REF!</definedName>
    <definedName name="Excel_BuiltIn_Print_Area_9_1_11">#REF!</definedName>
    <definedName name="Excel_BuiltIn_Print_Area_9_1_11_16">#REF!</definedName>
    <definedName name="Excel_BuiltIn_Print_Area_9_1_11_2">#REF!</definedName>
    <definedName name="Excel_BuiltIn_Print_Area_9_1_11_27">#REF!</definedName>
    <definedName name="Excel_BuiltIn_Print_Area_9_1_11_4">#REF!</definedName>
    <definedName name="Excel_BuiltIn_Print_Area_9_1_12">#REF!</definedName>
    <definedName name="Excel_BuiltIn_Print_Area_9_1_12_16">#REF!</definedName>
    <definedName name="Excel_BuiltIn_Print_Area_9_1_12_2">#REF!</definedName>
    <definedName name="Excel_BuiltIn_Print_Area_9_1_12_27">#REF!</definedName>
    <definedName name="Excel_BuiltIn_Print_Area_9_1_12_4">#REF!</definedName>
    <definedName name="Excel_BuiltIn_Print_Area_9_1_13">#REF!</definedName>
    <definedName name="Excel_BuiltIn_Print_Area_9_1_13_16">#REF!</definedName>
    <definedName name="Excel_BuiltIn_Print_Area_9_1_13_2">#REF!</definedName>
    <definedName name="Excel_BuiltIn_Print_Area_9_1_13_27">#REF!</definedName>
    <definedName name="Excel_BuiltIn_Print_Area_9_1_13_4">#REF!</definedName>
    <definedName name="Excel_BuiltIn_Print_Area_9_1_14">#REF!</definedName>
    <definedName name="Excel_BuiltIn_Print_Area_9_1_14_16">#REF!</definedName>
    <definedName name="Excel_BuiltIn_Print_Area_9_1_14_2">#REF!</definedName>
    <definedName name="Excel_BuiltIn_Print_Area_9_1_14_27">#REF!</definedName>
    <definedName name="Excel_BuiltIn_Print_Area_9_1_14_4">#REF!</definedName>
    <definedName name="Excel_BuiltIn_Print_Area_9_1_15">#REF!</definedName>
    <definedName name="Excel_BuiltIn_Print_Area_9_1_15_16">#REF!</definedName>
    <definedName name="Excel_BuiltIn_Print_Area_9_1_15_2">#REF!</definedName>
    <definedName name="Excel_BuiltIn_Print_Area_9_1_15_27">#REF!</definedName>
    <definedName name="Excel_BuiltIn_Print_Area_9_1_15_4">#REF!</definedName>
    <definedName name="Excel_BuiltIn_Print_Area_9_1_16">#REF!</definedName>
    <definedName name="Excel_BuiltIn_Print_Area_9_1_16_1">#REF!</definedName>
    <definedName name="Excel_BuiltIn_Print_Area_9_1_16_16">#REF!</definedName>
    <definedName name="Excel_BuiltIn_Print_Area_9_1_16_2">#REF!</definedName>
    <definedName name="Excel_BuiltIn_Print_Area_9_1_16_2_1">#REF!</definedName>
    <definedName name="Excel_BuiltIn_Print_Area_9_1_16_27">#REF!</definedName>
    <definedName name="Excel_BuiltIn_Print_Area_9_1_16_4">#REF!</definedName>
    <definedName name="Excel_BuiltIn_Print_Area_9_1_17">#REF!</definedName>
    <definedName name="Excel_BuiltIn_Print_Area_9_1_17_16">#REF!</definedName>
    <definedName name="Excel_BuiltIn_Print_Area_9_1_17_2">#REF!</definedName>
    <definedName name="Excel_BuiltIn_Print_Area_9_1_17_27">#REF!</definedName>
    <definedName name="Excel_BuiltIn_Print_Area_9_1_17_4">#REF!</definedName>
    <definedName name="Excel_BuiltIn_Print_Area_9_1_2">#REF!</definedName>
    <definedName name="Excel_BuiltIn_Print_Area_9_1_2_1">#REF!</definedName>
    <definedName name="Excel_BuiltIn_Print_Area_9_1_2_16">#REF!</definedName>
    <definedName name="Excel_BuiltIn_Print_Area_9_1_2_2">#REF!</definedName>
    <definedName name="Excel_BuiltIn_Print_Area_9_1_2_2_1">#REF!</definedName>
    <definedName name="Excel_BuiltIn_Print_Area_9_1_2_27">#REF!</definedName>
    <definedName name="Excel_BuiltIn_Print_Area_9_1_2_4">#REF!</definedName>
    <definedName name="Excel_BuiltIn_Print_Area_9_1_20">#REF!</definedName>
    <definedName name="Excel_BuiltIn_Print_Area_9_1_20_16">#REF!</definedName>
    <definedName name="Excel_BuiltIn_Print_Area_9_1_20_2">#REF!</definedName>
    <definedName name="Excel_BuiltIn_Print_Area_9_1_20_27">#REF!</definedName>
    <definedName name="Excel_BuiltIn_Print_Area_9_1_20_4">#REF!</definedName>
    <definedName name="Excel_BuiltIn_Print_Area_9_1_27">#REF!</definedName>
    <definedName name="Excel_BuiltIn_Print_Area_9_1_3">#REF!</definedName>
    <definedName name="Excel_BuiltIn_Print_Area_9_1_3_16">#REF!</definedName>
    <definedName name="Excel_BuiltIn_Print_Area_9_1_3_2">#REF!</definedName>
    <definedName name="Excel_BuiltIn_Print_Area_9_1_3_27">#REF!</definedName>
    <definedName name="Excel_BuiltIn_Print_Area_9_1_3_4">#REF!</definedName>
    <definedName name="Excel_BuiltIn_Print_Area_9_1_4">#REF!</definedName>
    <definedName name="Excel_BuiltIn_Print_Area_9_1_4_1">#REF!</definedName>
    <definedName name="Excel_BuiltIn_Print_Area_9_1_5">#REF!</definedName>
    <definedName name="Excel_BuiltIn_Print_Area_9_1_5_1">#REF!</definedName>
    <definedName name="Excel_BuiltIn_Print_Area_9_1_5_16">#REF!</definedName>
    <definedName name="Excel_BuiltIn_Print_Area_9_1_5_2">#REF!</definedName>
    <definedName name="Excel_BuiltIn_Print_Area_9_1_5_27">#REF!</definedName>
    <definedName name="Excel_BuiltIn_Print_Area_9_1_5_4">#REF!</definedName>
    <definedName name="Excel_BuiltIn_Print_Area_9_1_6">#REF!</definedName>
    <definedName name="Excel_BuiltIn_Print_Area_9_1_6_16">#REF!</definedName>
    <definedName name="Excel_BuiltIn_Print_Area_9_1_6_2">#REF!</definedName>
    <definedName name="Excel_BuiltIn_Print_Area_9_1_6_27">#REF!</definedName>
    <definedName name="Excel_BuiltIn_Print_Area_9_1_6_4">#REF!</definedName>
    <definedName name="Excel_BuiltIn_Print_Area_9_1_7">#REF!</definedName>
    <definedName name="Excel_BuiltIn_Print_Area_9_1_7_16">#REF!</definedName>
    <definedName name="Excel_BuiltIn_Print_Area_9_1_7_2">#REF!</definedName>
    <definedName name="Excel_BuiltIn_Print_Area_9_1_7_27">#REF!</definedName>
    <definedName name="Excel_BuiltIn_Print_Area_9_1_7_4">#REF!</definedName>
    <definedName name="Excel_BuiltIn_Print_Area_9_1_8">#REF!</definedName>
    <definedName name="Excel_BuiltIn_Print_Area_9_1_8_16">#REF!</definedName>
    <definedName name="Excel_BuiltIn_Print_Area_9_1_8_2">#REF!</definedName>
    <definedName name="Excel_BuiltIn_Print_Area_9_1_8_27">#REF!</definedName>
    <definedName name="Excel_BuiltIn_Print_Area_9_1_8_4">#REF!</definedName>
    <definedName name="Excel_BuiltIn_Print_Area_9_1_9">#REF!</definedName>
    <definedName name="Excel_BuiltIn_Print_Area_9_1_9_16">#REF!</definedName>
    <definedName name="Excel_BuiltIn_Print_Area_9_1_9_2">#REF!</definedName>
    <definedName name="Excel_BuiltIn_Print_Area_9_1_9_27">#REF!</definedName>
    <definedName name="Excel_BuiltIn_Print_Area_9_1_9_4">#REF!</definedName>
    <definedName name="Excel_BuiltIn_Print_Titles">#REF!,#REF!</definedName>
    <definedName name="Excel_BuiltIn_Print_Titles_1">#REF!</definedName>
    <definedName name="Excel_BuiltIn_Print_Titles_1_1">#REF!</definedName>
    <definedName name="Excel_BuiltIn_Print_Titles_1_1_1">"$#REF!.$A$1:$IU$6"</definedName>
    <definedName name="Excel_BuiltIn_Print_Titles_1_4">#REF!</definedName>
    <definedName name="Excel_BuiltIn_Print_Titles_10">#REF!</definedName>
    <definedName name="Excel_BuiltIn_Print_Titles_11">#REF!</definedName>
    <definedName name="Excel_BuiltIn_Print_Titles_13">#REF!</definedName>
    <definedName name="Excel_BuiltIn_Print_Titles_14">#REF!</definedName>
    <definedName name="Excel_BuiltIn_Print_Titles_15">#REF!</definedName>
    <definedName name="Excel_BuiltIn_Print_Titles_15_1">#REF!</definedName>
    <definedName name="Excel_BuiltIn_Print_Titles_16">#REF!</definedName>
    <definedName name="Excel_BuiltIn_Print_Titles_17">#REF!,#REF!</definedName>
    <definedName name="Excel_BuiltIn_Print_Titles_18">#REF!</definedName>
    <definedName name="Excel_BuiltIn_Print_Titles_19">#REF!</definedName>
    <definedName name="Excel_BuiltIn_Print_Titles_2">#REF!</definedName>
    <definedName name="Excel_BuiltIn_Print_Titles_2_1">#REF!</definedName>
    <definedName name="Excel_BuiltIn_Print_Titles_2_1_1">#REF!</definedName>
    <definedName name="Excel_BuiltIn_Print_Titles_20">#REF!</definedName>
    <definedName name="Excel_BuiltIn_Print_Titles_20_1">#REF!</definedName>
    <definedName name="Excel_BuiltIn_Print_Titles_20_1_16">#REF!</definedName>
    <definedName name="Excel_BuiltIn_Print_Titles_20_1_2">#REF!</definedName>
    <definedName name="Excel_BuiltIn_Print_Titles_20_1_27">#REF!</definedName>
    <definedName name="Excel_BuiltIn_Print_Titles_20_1_4">#REF!</definedName>
    <definedName name="Excel_BuiltIn_Print_Titles_3">#REF!</definedName>
    <definedName name="Excel_BuiltIn_Print_Titles_3_1">#REF!</definedName>
    <definedName name="Excel_BuiltIn_Print_Titles_3_1_1">#REF!</definedName>
    <definedName name="Excel_BuiltIn_Print_Titles_4_1">#REF!</definedName>
    <definedName name="Excel_BuiltIn_Print_Titles_4_1_1">#REF!</definedName>
    <definedName name="Excel_BuiltIn_Print_Titles_4_1_1_16">#REF!</definedName>
    <definedName name="Excel_BuiltIn_Print_Titles_4_1_1_2">#REF!</definedName>
    <definedName name="Excel_BuiltIn_Print_Titles_4_1_1_27">#REF!</definedName>
    <definedName name="Excel_BuiltIn_Print_Titles_4_1_1_4">#REF!</definedName>
    <definedName name="Excel_BuiltIn_Print_Titles_4_1_16">#REF!</definedName>
    <definedName name="Excel_BuiltIn_Print_Titles_4_1_2">#REF!</definedName>
    <definedName name="Excel_BuiltIn_Print_Titles_4_1_27">#REF!</definedName>
    <definedName name="Excel_BuiltIn_Print_Titles_4_1_4">#REF!</definedName>
    <definedName name="Excel_BuiltIn_Print_Titles_5">#REF!</definedName>
    <definedName name="Excel_BuiltIn_Print_Titles_5_1">#REF!</definedName>
    <definedName name="Excel_BuiltIn_Print_Titles_5_1_1">#REF!</definedName>
    <definedName name="Excel_BuiltIn_Print_Titles_6">#REF!</definedName>
    <definedName name="Excel_BuiltIn_Print_Titles_6_1">#REF!</definedName>
    <definedName name="Excel_BuiltIn_Print_Titles_6_1_1">#REF!</definedName>
    <definedName name="Excel_BuiltIn_Print_Titles_6_1_1_1">#REF!</definedName>
    <definedName name="Excel_BuiltIn_Print_Titles_7">#REF!</definedName>
    <definedName name="Excel_BuiltIn_Print_Titles_7_1">#REF!</definedName>
    <definedName name="Excel_BuiltIn_Print_Titles_7_1_1">#REF!</definedName>
    <definedName name="Excel_BuiltIn_Print_Titles_8">#REF!</definedName>
    <definedName name="Excel_BuiltIn_Print_Titles_9">#REF!</definedName>
    <definedName name="Excel_BuiltIn_Print_Titles_9_1">#REF!</definedName>
    <definedName name="Excel_BuiltIn_Print_Titles_9_16">#REF!</definedName>
    <definedName name="Excel_BuiltIn_Print_Titles_9_2">#REF!</definedName>
    <definedName name="Excel_BuiltIn_Print_Titles_9_27">#REF!</definedName>
    <definedName name="Excel_BuiltIn_Print_Titles_9_4">#REF!</definedName>
    <definedName name="Excel_BuiltIn_Recorder">#REF!</definedName>
    <definedName name="Excise">#REF!</definedName>
    <definedName name="Excise_Duty">#REF!</definedName>
    <definedName name="Excised">#REF!</definedName>
    <definedName name="ExciseDuty">#REF!</definedName>
    <definedName name="exist">#REF!</definedName>
    <definedName name="EXIT">#REF!</definedName>
    <definedName name="exp_ch">#REF!</definedName>
    <definedName name="expense">#REF!</definedName>
    <definedName name="EXPHEADS" localSheetId="11">#REF!</definedName>
    <definedName name="EXPHEADS">#REF!</definedName>
    <definedName name="Exrate">#REF!</definedName>
    <definedName name="external" localSheetId="11">#REF!</definedName>
    <definedName name="external">#REF!</definedName>
    <definedName name="ExtraCredit">#REF!</definedName>
    <definedName name="exwks" localSheetId="11">#REF!</definedName>
    <definedName name="exwks">#REF!</definedName>
    <definedName name="F" localSheetId="17">#REF!</definedName>
    <definedName name="F" localSheetId="10">#REF!</definedName>
    <definedName name="f" localSheetId="11">#REF!</definedName>
    <definedName name="F">#REF!</definedName>
    <definedName name="F___0">#REF!</definedName>
    <definedName name="f_1" localSheetId="11">{"'PROFITABILITY'!$A$1:$F$45"}</definedName>
    <definedName name="f_1">{"'PROFITABILITY'!$A$1:$F$45"}</definedName>
    <definedName name="f_shape">#REF!</definedName>
    <definedName name="FA" localSheetId="17">#REF!</definedName>
    <definedName name="FA" localSheetId="10">#REF!</definedName>
    <definedName name="FA" localSheetId="11">INDEX(#REF!,MATCH(#REF!,#REF!,0))</definedName>
    <definedName name="FA">#REF!</definedName>
    <definedName name="FabricatedTMT">#REF!</definedName>
    <definedName name="fac">0.825</definedName>
    <definedName name="facplc">#REF!</definedName>
    <definedName name="Factor">#REF!</definedName>
    <definedName name="Factora">#REF!/#REF!</definedName>
    <definedName name="fasf" localSheetId="17">#REF!</definedName>
    <definedName name="fasf" localSheetId="10">#REF!</definedName>
    <definedName name="fasf">#REF!</definedName>
    <definedName name="fasfa" localSheetId="11">{"'PROFITABILITY'!$A$1:$F$45"}</definedName>
    <definedName name="fasfa">{"'PROFITABILITY'!$A$1:$F$45"}</definedName>
    <definedName name="faultMVA">#REF!</definedName>
    <definedName name="FB" localSheetId="11">INDEX(#REF!,MATCH(#REF!,#REF!,0))</definedName>
    <definedName name="FC" localSheetId="11">#REF!</definedName>
    <definedName name="FCL">#REF!</definedName>
    <definedName name="FD" localSheetId="11">INDEX(#REF!,MATCH(#REF!,#REF!,0))</definedName>
    <definedName name="fda">#REF!</definedName>
    <definedName name="fdb">#REF!</definedName>
    <definedName name="fdfds" localSheetId="11">#REF!</definedName>
    <definedName name="FDGSDFG" localSheetId="11">{#N/A,#N/A,TRUE,"STEEL";#N/A,#N/A,TRUE,"OUTSIDE FAB.";#N/A,#N/A,TRUE,"WIP";#N/A,#N/A,TRUE,"FINISHED GOODS";#N/A,#N/A,TRUE,"SCRAP"}</definedName>
    <definedName name="FDGSDFG">{#N/A,#N/A,TRUE,"STEEL";#N/A,#N/A,TRUE,"OUTSIDE FAB.";#N/A,#N/A,TRUE,"WIP";#N/A,#N/A,TRUE,"FINISHED GOODS";#N/A,#N/A,TRUE,"SCRAP"}</definedName>
    <definedName name="Fdl">#REF!</definedName>
    <definedName name="FDN" localSheetId="11">IFERROR(LEFT(INDEX(#REF!,MATCH(#REF!,#REF!,0)),3),"")</definedName>
    <definedName name="FDN_Conc" localSheetId="11">IFERROR(IF(#REF!&gt;=44242,(_xlfn.XLOOKUP(#REF!&amp;#REF!,#REF!,#REF!)),0),"")</definedName>
    <definedName name="fdn_no">#REF!</definedName>
    <definedName name="FDN_Rate" localSheetId="11">IFERROR(_xlfn.XLOOKUP(#REF!&amp;#REF!,#REF!,#REF!),"")</definedName>
    <definedName name="FDN_Revenue" localSheetId="11">IFERROR(IF(#REF!&gt;=44242,(_xlfn.XLOOKUP(#REF!&amp;#REF!,#REF!,#REF!)),0),"")</definedName>
    <definedName name="FE" localSheetId="11">#REF!</definedName>
    <definedName name="feb_qty_rev_3">#REF!</definedName>
    <definedName name="feb_rev4_qty">#REF!</definedName>
    <definedName name="FEC">#REF!</definedName>
    <definedName name="FF" localSheetId="11">#REF!</definedName>
    <definedName name="fff">#REF!</definedName>
    <definedName name="ffff">#REF!</definedName>
    <definedName name="ffffff">#REF!</definedName>
    <definedName name="ffhfhf">#REF!</definedName>
    <definedName name="FFR" localSheetId="11">#REF!</definedName>
    <definedName name="FFR">#REF!</definedName>
    <definedName name="fg" localSheetId="11">{"'PROFITABILITY'!$A$1:$F$45"}</definedName>
    <definedName name="FG46TBTB4RTDKDK">#REF!</definedName>
    <definedName name="fgdfgg" localSheetId="11">#REF!</definedName>
    <definedName name="fgdfgg">#REF!</definedName>
    <definedName name="fgf">#REF!</definedName>
    <definedName name="fgRKRKRKRKRKRKRKRKRKRKRKTBTBSPD">#REF!</definedName>
    <definedName name="FH" localSheetId="11">INDEX(#REF!,MATCH(#REF!,#REF!,0))</definedName>
    <definedName name="Fha">#REF!</definedName>
    <definedName name="Fhwa">#REF!</definedName>
    <definedName name="Fhwl">#REF!</definedName>
    <definedName name="FI" localSheetId="11">#REF!</definedName>
    <definedName name="FI_AIRHW">#REF!</definedName>
    <definedName name="FI_AIRSW">#REF!</definedName>
    <definedName name="FI_BOHW">#REF!</definedName>
    <definedName name="FI_BOSW">#REF!</definedName>
    <definedName name="FI_IDTOHW">#REF!</definedName>
    <definedName name="FI_IDTOSW">#REF!</definedName>
    <definedName name="FI_SITEHW">#REF!</definedName>
    <definedName name="FI_SITESW">#REF!</definedName>
    <definedName name="fibres" localSheetId="11">#REF!</definedName>
    <definedName name="FIM">#REF!</definedName>
    <definedName name="FIN_CHARGE">#REF!</definedName>
    <definedName name="Fin_charges">#REF!</definedName>
    <definedName name="FIN_MAN">#REF!</definedName>
    <definedName name="FIN_MAT">#REF!</definedName>
    <definedName name="FIN_SC">#REF!</definedName>
    <definedName name="FINC2">#REF!</definedName>
    <definedName name="FIrate">#REF!</definedName>
    <definedName name="FIratye">#REF!</definedName>
    <definedName name="FIRE_AREA">#REF!</definedName>
    <definedName name="FireFighting">#REF!</definedName>
    <definedName name="FIT">#REF!</definedName>
    <definedName name="FIT___0">#REF!</definedName>
    <definedName name="FIT___13">#REF!</definedName>
    <definedName name="FJ" localSheetId="11">INDEX(#REF!,MATCH(#REF!,#REF!,0))</definedName>
    <definedName name="fjhgfd" localSheetId="11">{"'Sheet1'!$A$4386:$N$4591"}</definedName>
    <definedName name="fjhgfd">{"'Sheet1'!$A$4386:$N$4591"}</definedName>
    <definedName name="FK" localSheetId="11">INDEX(#REF!,MATCH(#REF!,#REF!,0))</definedName>
    <definedName name="FL" localSheetId="11">INDEX(#REF!,MATCH(#REF!,#REF!,0))</definedName>
    <definedName name="FLG">#REF!</definedName>
    <definedName name="FLG_Orifice">#REF!</definedName>
    <definedName name="FLK">#REF!</definedName>
    <definedName name="flow">#REF!</definedName>
    <definedName name="FM" localSheetId="11">INDEX(#REF!,MATCH(#REF!,#REF!,0))</definedName>
    <definedName name="fme">#REF!</definedName>
    <definedName name="Fml">#REF!</definedName>
    <definedName name="Fmr">#REF!</definedName>
    <definedName name="fmw">#REF!</definedName>
    <definedName name="fn">#REF!</definedName>
    <definedName name="fo">#REF!</definedName>
    <definedName name="foa">#REF!</definedName>
    <definedName name="for_item">#REF!</definedName>
    <definedName name="Forecast">#REF!</definedName>
    <definedName name="Forecast_Receivables">#REF!</definedName>
    <definedName name="foren" localSheetId="11">{"Execavation",#N/A,FALSE,"furniture (employer)"}</definedName>
    <definedName name="foren">{"Execavation",#N/A,FALSE,"furniture (employer)"}</definedName>
    <definedName name="formu">#REF!</definedName>
    <definedName name="forthemonth" localSheetId="11">#REF!</definedName>
    <definedName name="forthemonth">#REF!</definedName>
    <definedName name="FOS">#REF!</definedName>
    <definedName name="FOS.NLC">#REF!</definedName>
    <definedName name="FOS.SCF">#REF!</definedName>
    <definedName name="FoundationTool">OFFSET(#REF!,0,0,COUNTA(#REF!),1)</definedName>
    <definedName name="Fpi">#REF!</definedName>
    <definedName name="Fr" localSheetId="11">{"'PROFITABILITY'!$A$1:$F$45"}</definedName>
    <definedName name="Fr">{"'PROFITABILITY'!$A$1:$F$45"}</definedName>
    <definedName name="Fr_charges" localSheetId="11">#REF!</definedName>
    <definedName name="Fr_charges">#REF!</definedName>
    <definedName name="FRANCS">#REF!</definedName>
    <definedName name="fri">#REF!</definedName>
    <definedName name="frierect" localSheetId="11">#REF!</definedName>
    <definedName name="frierect">#REF!</definedName>
    <definedName name="Frl">#REF!</definedName>
    <definedName name="frnorms">#REF!</definedName>
    <definedName name="FRONTPAGE">#REF!</definedName>
    <definedName name="FRRRRR">#REF!</definedName>
    <definedName name="Fruit">#REF!</definedName>
    <definedName name="fsg">#REF!</definedName>
    <definedName name="Fst">#REF!</definedName>
    <definedName name="FT">#REF!</definedName>
    <definedName name="Fuel_Type">#REF!</definedName>
    <definedName name="fullview">#REF!</definedName>
    <definedName name="FUND_M8_A_B">#REF!</definedName>
    <definedName name="FUNDFLOW_B8A">#REF!</definedName>
    <definedName name="FUNDFLOW_B8B">#REF!</definedName>
    <definedName name="funds" localSheetId="11">{"'Sheet1'!$A$4386:$N$4591"}</definedName>
    <definedName name="funds">{"'Sheet1'!$A$4386:$N$4591"}</definedName>
    <definedName name="Fv">#REF!</definedName>
    <definedName name="Fvl">#REF!</definedName>
    <definedName name="fw">#REF!</definedName>
    <definedName name="fwi">#REF!</definedName>
    <definedName name="fwii">#REF!</definedName>
    <definedName name="fwio">#REF!</definedName>
    <definedName name="fww">#REF!</definedName>
    <definedName name="fytyfhjyguky">#REF!</definedName>
    <definedName name="G" localSheetId="17">#REF!</definedName>
    <definedName name="G" localSheetId="10">#REF!</definedName>
    <definedName name="g" localSheetId="11">#REF!</definedName>
    <definedName name="G">#REF!</definedName>
    <definedName name="G083BAAN1">#REF!</definedName>
    <definedName name="GA" localSheetId="11">INDEX(#REF!,MATCH(#REF!,#REF!,0))</definedName>
    <definedName name="gama">#REF!</definedName>
    <definedName name="gamah">#REF!</definedName>
    <definedName name="gamma">#REF!</definedName>
    <definedName name="GangStructure">#REF!</definedName>
    <definedName name="GAS">#REF!</definedName>
    <definedName name="gate">#REF!</definedName>
    <definedName name="GB" localSheetId="11">INDEX(#REF!,MATCH(#REF!,#REF!,0))</definedName>
    <definedName name="GC" localSheetId="11">INDEX(#REF!,MATCH(#REF!,#REF!,0))</definedName>
    <definedName name="gcr">#REF!</definedName>
    <definedName name="GD" localSheetId="11">INDEX(#REF!,MATCH(#REF!,#REF!,0))</definedName>
    <definedName name="GE" localSheetId="11">INDEX(#REF!,MATCH(#REF!,#REF!,0))</definedName>
    <definedName name="ge_1">#REF!</definedName>
    <definedName name="GEN">#REF!</definedName>
    <definedName name="GF" localSheetId="11">INDEX(#REF!,MATCH(#REF!,#REF!,0))</definedName>
    <definedName name="GFA">#REF!</definedName>
    <definedName name="GFA_1">"#REF!"</definedName>
    <definedName name="GFGFG" localSheetId="11">#REF!</definedName>
    <definedName name="GFJR">#REF!</definedName>
    <definedName name="gg" localSheetId="11">#REF!</definedName>
    <definedName name="ggg" localSheetId="11">{"'PROFITABILITY'!$A$1:$F$45"}</definedName>
    <definedName name="ggg">{"'PROFITABILITY'!$A$1:$F$45"}</definedName>
    <definedName name="GGGG">#REF!</definedName>
    <definedName name="GH" localSheetId="11">INDEX(#REF!,MATCH(#REF!,#REF!,0))</definedName>
    <definedName name="GI" localSheetId="11">INDEX(#REF!,MATCH(#REF!,#REF!,0))</definedName>
    <definedName name="girder.span">#REF!</definedName>
    <definedName name="GIUIO" localSheetId="11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GIUIO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GIULIO" localSheetId="11">{"CLAIM 3A",#N/A,FALSE,"CLAIM 3A";"CLAIM 4A",#N/A,FALSE,"CLAIM 4A";"CLAIM 5A CEM EXP STEEL ABSTRACT",#N/A,FALSE,"CLAIM 5A CEM&amp;EXP&amp;STEEL ABSTRACT";"CLAIM 5A CEMENT ROAD TAX INVOICE",#N/A,FALSE,"CLAIM 5A CEMENT ROADTAX INVOICE";"CLAIM 5A EXPL ROAD TAX INVOICE",#N/A,FALSE,"CLAIM 5A EXPLOS ROADTAX INVOICE";"CLAIM 5A CEM ADD. GOOD TAX INVOICE",#N/A,FALSE,"CLAIM5A CEM ADD.GOODTAX INVOICE";"CLAIM 5A EXP ADD. GOOD TAX INVOICE",#N/A,FALSE,"CLAIM5A EXP ADD.GOODTAX INVOICE";"CLAIM 5A STEEL ADD. GOOD TAX INVOICE",#N/A,FALSE,"CLAIM5A STEEL ADD.GOOD TAX INV.";"CLAIM 5A OTHER TAX ABSTRACT",#N/A,FALSE,"CLAIM 5A OTHER TAX ABSTRACT";"CLAIM 5A PASS GOOD TAX INVOICE",#N/A,FALSE,"CLAIM 5A PASS&amp;GOOD TAX INVOICE";"CLAIM 5A INSUR PREMIUM INVOICE",#N/A,FALSE,"CLAIM 5A INSUR.PREMIUM INVOICE";"CLAIM 6A",#N/A,FALSE,"CLAIM 6A";"CLAIM 7",#N/A,FALSE,"CLAIM 7";"CLAIM 10",#N/A,FALSE,"CLAIM 10";"CLAIM 11",#N/A,FALSE,"CLAIM 11";"CLAIM 12",#N/A,FALSE,"CLAIM 12";"CLAIM 13A",#N/A,FALSE,"CLAIM 13A";"CLAIM 15",#N/A,FALSE,"CLAIM 15";"CLAIM 16",#N/A,FALSE,"CLAIM 16";"CLAIM 17A",#N/A,FALSE,"CLAIM 17A";"CLAIM 18",#N/A,FALSE,"CLAIM 18";"CLAIM 21",#N/A,FALSE,"CLAIM 21";"CLAIM 20",#N/A,FALSE,"CLAIM 20";"CLAIM 22",#N/A,FALSE,"CLAIM 22";"CLAIM 23",#N/A,FALSE,"CLAIM 23";"CLAIM 25C WADHAL ABSTRACT",#N/A,FALSE,"25C WADHAL ABSTRACT";"CLAIM 25C WADHAL COMPENSATION",#N/A,FALSE,"25C WADHAL COMPENSATION";"CLAIM 25C WADHAL LOSS OF PROD. LABOUR",#N/A,FALSE,"25C WADHAL LOSS OF PROD. LABOUR";"CLAIM 25C WADHAL LOSS OF PROD. PLANT",#N/A,FALSE,"25C WADHAL LOSS OF PROD. PLANT";"CLAIM 25C MANGLAD ABSTRACT",#N/A,FALSE,"25C MANGLAD ABSTRACT";"CLAIM 25C MANGLAD COMPENSATION",#N/A,FALSE,"25C MANGLAD COMPENSATION";"CLAIM 25C MANGLAD LOSS OF PROD. LABOUR",#N/A,FALSE,"25C MANGLAD LOSS OF PROD.LABOUR";"CLAIM 25C MANGLAD LOSS OF PROD. PLANT",#N/A,FALSE,"25C MANGLAD LOSS OF PROD. PLANT";"CLAIM 25C RATTANPUR ABSTRACT",#N/A,FALSE,"25C RATTANPUR ABSTRACT";"CLAIM 25C RATTANPUR COMPENSATION",#N/A,FALSE,"25C RATTANPUR COMPENSATION";"CLAIM 25C RATT. LOSS OF PROD. LABOUR",#N/A,FALSE,"25C RATTAN.LOSS OF PROD. LABOUR";"CLAIM 25C RATTAN. LOSS OF PROD PLANT",#N/A,FALSE,"25C RATTAN. LOSS OF PROD. PLANT";"CLAIM 25C 6th FACE ABSTRACT",#N/A,FALSE,"25C 6th FACE ABSTRACT";"CLAIM 25C 6th FACE COMPENSATION",#N/A,FALSE,"25C 6th FACE COMPENSATION";"CLAIM 25C 6th LOSS OF PROD . LABOUR",#N/A,FALSE,"25C 6th LOSS OF PROD. LABOUR";"CLAIM 25C 6th LOSS OF PROD. PLANT",#N/A,FALSE,"25C 6th LOSS OF PROD. PLANT";"CLAIM 25C SURGE SHAFT ABSTRACT",#N/A,FALSE,"25C SURGE SHAFT ABSTRACT";"CLAIM 25C SURGE SHAFT COMPENSATION",#N/A,FALSE,"25C SURGE SHAFT COMPENSATION";"CLAIM 25C SHAFT LOSS OF PROD. LABOUR",#N/A,FALSE,"25C SHAFT LOSS OF PROD. LABOUR";"CLAIM 25C SHAFT LOSS OF PROD. PLANT",#N/A,FALSE,"25C SHAFT LOSS OF PROD. PLANT";"CLAIM 29",#N/A,FALSE,"CLAIM 29";"CLAIM 27",#N/A,FALSE,"CLAIM 27";"CLAIM 13A 17A ESCALATION ABSTRACT",#N/A,FALSE,"13A &amp; 17A ESCALATION ABSTRACT";"CLAIM 13A 17A ESCAL. LABOUR",#N/A,FALSE,"13A &amp; 17A ESCAL. LABOUR";"CLAIM 13A 17A ESCAL. FUEL",#N/A,FALSE,"13A &amp; 17A ESCAL. FUEL";"CLAIM 13A 17A ESCALATION wpi",#N/A,FALSE,"13A &amp; 17A ESCALATION - wpi";"CLAIM 13A 17A ESCAL. weighted wpi",#N/A,FALSE,"13A &amp; 17A ESCAL. weighted wpi";"CLAIM 13A 17A ESCAL. OTEHR MATERIAL",#N/A,FALSE,"13A &amp; 17A ESCAL. OTHER MATERIAL"}</definedName>
    <definedName name="GIULIO">{"CLAIM 3A",#N/A,FALSE,"CLAIM 3A";"CLAIM 4A",#N/A,FALSE,"CLAIM 4A";"CLAIM 5A CEM EXP STEEL ABSTRACT",#N/A,FALSE,"CLAIM 5A CEM&amp;EXP&amp;STEEL ABSTRACT";"CLAIM 5A CEMENT ROAD TAX INVOICE",#N/A,FALSE,"CLAIM 5A CEMENT ROADTAX INVOICE";"CLAIM 5A EXPL ROAD TAX INVOICE",#N/A,FALSE,"CLAIM 5A EXPLOS ROADTAX INVOICE";"CLAIM 5A CEM ADD. GOOD TAX INVOICE",#N/A,FALSE,"CLAIM5A CEM ADD.GOODTAX INVOICE";"CLAIM 5A EXP ADD. GOOD TAX INVOICE",#N/A,FALSE,"CLAIM5A EXP ADD.GOODTAX INVOICE";"CLAIM 5A STEEL ADD. GOOD TAX INVOICE",#N/A,FALSE,"CLAIM5A STEEL ADD.GOOD TAX INV.";"CLAIM 5A OTHER TAX ABSTRACT",#N/A,FALSE,"CLAIM 5A OTHER TAX ABSTRACT";"CLAIM 5A PASS GOOD TAX INVOICE",#N/A,FALSE,"CLAIM 5A PASS&amp;GOOD TAX INVOICE";"CLAIM 5A INSUR PREMIUM INVOICE",#N/A,FALSE,"CLAIM 5A INSUR.PREMIUM INVOICE";"CLAIM 6A",#N/A,FALSE,"CLAIM 6A";"CLAIM 7",#N/A,FALSE,"CLAIM 7";"CLAIM 10",#N/A,FALSE,"CLAIM 10";"CLAIM 11",#N/A,FALSE,"CLAIM 11";"CLAIM 12",#N/A,FALSE,"CLAIM 12";"CLAIM 13A",#N/A,FALSE,"CLAIM 13A";"CLAIM 15",#N/A,FALSE,"CLAIM 15";"CLAIM 16",#N/A,FALSE,"CLAIM 16";"CLAIM 17A",#N/A,FALSE,"CLAIM 17A";"CLAIM 18",#N/A,FALSE,"CLAIM 18";"CLAIM 21",#N/A,FALSE,"CLAIM 21";"CLAIM 20",#N/A,FALSE,"CLAIM 20";"CLAIM 22",#N/A,FALSE,"CLAIM 22";"CLAIM 23",#N/A,FALSE,"CLAIM 23";"CLAIM 25C WADHAL ABSTRACT",#N/A,FALSE,"25C WADHAL ABSTRACT";"CLAIM 25C WADHAL COMPENSATION",#N/A,FALSE,"25C WADHAL COMPENSATION";"CLAIM 25C WADHAL LOSS OF PROD. LABOUR",#N/A,FALSE,"25C WADHAL LOSS OF PROD. LABOUR";"CLAIM 25C WADHAL LOSS OF PROD. PLANT",#N/A,FALSE,"25C WADHAL LOSS OF PROD. PLANT";"CLAIM 25C MANGLAD ABSTRACT",#N/A,FALSE,"25C MANGLAD ABSTRACT";"CLAIM 25C MANGLAD COMPENSATION",#N/A,FALSE,"25C MANGLAD COMPENSATION";"CLAIM 25C MANGLAD LOSS OF PROD. LABOUR",#N/A,FALSE,"25C MANGLAD LOSS OF PROD.LABOUR";"CLAIM 25C MANGLAD LOSS OF PROD. PLANT",#N/A,FALSE,"25C MANGLAD LOSS OF PROD. PLANT";"CLAIM 25C RATTANPUR ABSTRACT",#N/A,FALSE,"25C RATTANPUR ABSTRACT";"CLAIM 25C RATTANPUR COMPENSATION",#N/A,FALSE,"25C RATTANPUR COMPENSATION";"CLAIM 25C RATT. LOSS OF PROD. LABOUR",#N/A,FALSE,"25C RATTAN.LOSS OF PROD. LABOUR";"CLAIM 25C RATTAN. LOSS OF PROD PLANT",#N/A,FALSE,"25C RATTAN. LOSS OF PROD. PLANT";"CLAIM 25C 6th FACE ABSTRACT",#N/A,FALSE,"25C 6th FACE ABSTRACT";"CLAIM 25C 6th FACE COMPENSATION",#N/A,FALSE,"25C 6th FACE COMPENSATION";"CLAIM 25C 6th LOSS OF PROD . LABOUR",#N/A,FALSE,"25C 6th LOSS OF PROD. LABOUR";"CLAIM 25C 6th LOSS OF PROD. PLANT",#N/A,FALSE,"25C 6th LOSS OF PROD. PLANT";"CLAIM 25C SURGE SHAFT ABSTRACT",#N/A,FALSE,"25C SURGE SHAFT ABSTRACT";"CLAIM 25C SURGE SHAFT COMPENSATION",#N/A,FALSE,"25C SURGE SHAFT COMPENSATION";"CLAIM 25C SHAFT LOSS OF PROD. LABOUR",#N/A,FALSE,"25C SHAFT LOSS OF PROD. LABOUR";"CLAIM 25C SHAFT LOSS OF PROD. PLANT",#N/A,FALSE,"25C SHAFT LOSS OF PROD. PLANT";"CLAIM 29",#N/A,FALSE,"CLAIM 29";"CLAIM 27",#N/A,FALSE,"CLAIM 27";"CLAIM 13A 17A ESCALATION ABSTRACT",#N/A,FALSE,"13A &amp; 17A ESCALATION ABSTRACT";"CLAIM 13A 17A ESCAL. LABOUR",#N/A,FALSE,"13A &amp; 17A ESCAL. LABOUR";"CLAIM 13A 17A ESCAL. FUEL",#N/A,FALSE,"13A &amp; 17A ESCAL. FUEL";"CLAIM 13A 17A ESCALATION wpi",#N/A,FALSE,"13A &amp; 17A ESCALATION - wpi";"CLAIM 13A 17A ESCAL. weighted wpi",#N/A,FALSE,"13A &amp; 17A ESCAL. weighted wpi";"CLAIM 13A 17A ESCAL. OTEHR MATERIAL",#N/A,FALSE,"13A &amp; 17A ESCAL. OTHER MATERIAL"}</definedName>
    <definedName name="GJ" localSheetId="11">INDEX(#REF!,MATCH(#REF!,#REF!,0))</definedName>
    <definedName name="gk" localSheetId="11">#REF!</definedName>
    <definedName name="GL" localSheetId="11">INDEX(#REF!,MATCH(#REF!,#REF!,0))</definedName>
    <definedName name="globe">#REF!</definedName>
    <definedName name="GM" localSheetId="11">INDEX(#REF!,MATCH(#REF!,#REF!,0))</definedName>
    <definedName name="GMR">#REF!</definedName>
    <definedName name="gn">#REF!</definedName>
    <definedName name="gngn">#REF!</definedName>
    <definedName name="Godavari">#REF!</definedName>
    <definedName name="GP" localSheetId="11">#REF!</definedName>
    <definedName name="GP">#REF!</definedName>
    <definedName name="GPR">#REF!</definedName>
    <definedName name="GPs" localSheetId="11">#REF!</definedName>
    <definedName name="GPs">#REF!</definedName>
    <definedName name="Gravel_incl_transport">#REF!</definedName>
    <definedName name="GrdLineMr">#REF!</definedName>
    <definedName name="GrdLineShear">#REF!</definedName>
    <definedName name="grid">#REF!</definedName>
    <definedName name="GRLvl">#REF!</definedName>
    <definedName name="gross" localSheetId="11">#REF!</definedName>
    <definedName name="gross">#REF!</definedName>
    <definedName name="GROUND">#REF!</definedName>
    <definedName name="GROUND220">#REF!</definedName>
    <definedName name="Groundinga" localSheetId="11">{"'PROFITABILITY'!$A$1:$F$45"}</definedName>
    <definedName name="Groundinga">{"'PROFITABILITY'!$A$1:$F$45"}</definedName>
    <definedName name="Group">#REF!</definedName>
    <definedName name="Group_Mth">#REF!</definedName>
    <definedName name="Group_PM">#REF!</definedName>
    <definedName name="Group_PM1">#REF!</definedName>
    <definedName name="Group_PY">#REF!</definedName>
    <definedName name="Group_PY1">#REF!</definedName>
    <definedName name="Group_YTD">#REF!</definedName>
    <definedName name="Group1">#REF!</definedName>
    <definedName name="Group2">#REF!</definedName>
    <definedName name="Group3">#REF!</definedName>
    <definedName name="Group4">#REF!</definedName>
    <definedName name="grout_type">#REF!</definedName>
    <definedName name="GrphActSales">#REF!</definedName>
    <definedName name="GrphActStk">#REF!</definedName>
    <definedName name="GrphPlanSales">#REF!</definedName>
    <definedName name="GrphTgtStk">#REF!</definedName>
    <definedName name="gtst">#REF!</definedName>
    <definedName name="GTTA">#REF!</definedName>
    <definedName name="GTTB">#REF!</definedName>
    <definedName name="GUPTAVP">#REF!</definedName>
    <definedName name="GV" localSheetId="11">{#N/A,#N/A,FALSE,"CCTV"}</definedName>
    <definedName name="GV">{#N/A,#N/A,FALSE,"CCTV"}</definedName>
    <definedName name="GW">#REF!</definedName>
    <definedName name="h">#REF!</definedName>
    <definedName name="H___0">#REF!</definedName>
    <definedName name="H___13">#REF!</definedName>
    <definedName name="h_af">#REF!</definedName>
    <definedName name="h_bf">#REF!</definedName>
    <definedName name="H0___0">#REF!</definedName>
    <definedName name="H0___13">#REF!</definedName>
    <definedName name="HA" localSheetId="11">INDEX(#REF!,MATCH(#REF!,#REF!,0))</definedName>
    <definedName name="haba">#REF!</definedName>
    <definedName name="haj">#REF!</definedName>
    <definedName name="HANDL">#REF!</definedName>
    <definedName name="HB" localSheetId="11">INDEX(#REF!,MATCH(#REF!,#REF!,0))</definedName>
    <definedName name="HC" localSheetId="11">INDEX(#REF!,MATCH(#REF!,#REF!,0))</definedName>
    <definedName name="HD" localSheetId="11">INDEX(#REF!,MATCH(#REF!,#REF!,0))</definedName>
    <definedName name="HE" localSheetId="11">#REF!</definedName>
    <definedName name="Header">#REF!</definedName>
    <definedName name="HEATER_DATA">#REF!</definedName>
    <definedName name="hed">#REF!</definedName>
    <definedName name="HEDGING">#REF!</definedName>
    <definedName name="Herstellerangaben">#REF!</definedName>
    <definedName name="hf" localSheetId="11">#REF!</definedName>
    <definedName name="hfi">#REF!</definedName>
    <definedName name="HG" localSheetId="11">INDEX(#REF!,MATCH(#REF!,#REF!,0))</definedName>
    <definedName name="HGDFGD" localSheetId="11">{"CLAIM 3A",#N/A,FALSE,"CLAIM 3A";"CLAIM 4A",#N/A,FALSE,"CLAIM 4A";"CLAIM 5A CEM EXP STEEL ABSTRACT",#N/A,FALSE,"CLAIM 5A CEM&amp;EXP&amp;STEEL ABSTRACT";"CLAIM 5A CEMENT ROAD TAX INVOICE",#N/A,FALSE,"CLAIM 5A CEMENT ROADTAX INVOICE";"CLAIM 5A EXPL ROAD TAX INVOICE",#N/A,FALSE,"CLAIM 5A EXPLOS ROADTAX INVOICE";"CLAIM 5A CEM ADD. GOOD TAX INVOICE",#N/A,FALSE,"CLAIM5A CEM ADD.GOODTAX INVOICE";"CLAIM 5A EXP ADD. GOOD TAX INVOICE",#N/A,FALSE,"CLAIM5A EXP ADD.GOODTAX INVOICE";"CLAIM 5A STEEL ADD. GOOD TAX INVOICE",#N/A,FALSE,"CLAIM5A STEEL ADD.GOOD TAX INV.";"CLAIM 5A OTHER TAX ABSTRACT",#N/A,FALSE,"CLAIM 5A OTHER TAX ABSTRACT";"CLAIM 5A PASS GOOD TAX INVOICE",#N/A,FALSE,"CLAIM 5A PASS&amp;GOOD TAX INVOICE";"CLAIM 5A INSUR PREMIUM INVOICE",#N/A,FALSE,"CLAIM 5A INSUR.PREMIUM INVOICE";"CLAIM 6A",#N/A,FALSE,"CLAIM 6A";"CLAIM 7",#N/A,FALSE,"CLAIM 7";"CLAIM 10",#N/A,FALSE,"CLAIM 10";"CLAIM 11",#N/A,FALSE,"CLAIM 11";"CLAIM 12",#N/A,FALSE,"CLAIM 12";"CLAIM 13A",#N/A,FALSE,"CLAIM 13A";"CLAIM 15",#N/A,FALSE,"CLAIM 15";"CLAIM 16",#N/A,FALSE,"CLAIM 16";"CLAIM 17A",#N/A,FALSE,"CLAIM 17A";"CLAIM 18",#N/A,FALSE,"CLAIM 18";"CLAIM 21",#N/A,FALSE,"CLAIM 21";"CLAIM 20",#N/A,FALSE,"CLAIM 20";"CLAIM 22",#N/A,FALSE,"CLAIM 22";"CLAIM 23",#N/A,FALSE,"CLAIM 23";"CLAIM 25C WADHAL ABSTRACT",#N/A,FALSE,"25C WADHAL ABSTRACT";"CLAIM 25C WADHAL COMPENSATION",#N/A,FALSE,"25C WADHAL COMPENSATION";"CLAIM 25C WADHAL LOSS OF PROD. LABOUR",#N/A,FALSE,"25C WADHAL LOSS OF PROD. LABOUR";"CLAIM 25C WADHAL LOSS OF PROD. PLANT",#N/A,FALSE,"25C WADHAL LOSS OF PROD. PLANT";"CLAIM 25C MANGLAD ABSTRACT",#N/A,FALSE,"25C MANGLAD ABSTRACT";"CLAIM 25C MANGLAD COMPENSATION",#N/A,FALSE,"25C MANGLAD COMPENSATION";"CLAIM 25C MANGLAD LOSS OF PROD. LABOUR",#N/A,FALSE,"25C MANGLAD LOSS OF PROD.LABOUR";"CLAIM 25C MANGLAD LOSS OF PROD. PLANT",#N/A,FALSE,"25C MANGLAD LOSS OF PROD. PLANT";"CLAIM 25C RATTANPUR ABSTRACT",#N/A,FALSE,"25C RATTANPUR ABSTRACT";"CLAIM 25C RATTANPUR COMPENSATION",#N/A,FALSE,"25C RATTANPUR COMPENSATION";"CLAIM 25C RATT. LOSS OF PROD. LABOUR",#N/A,FALSE,"25C RATTAN.LOSS OF PROD. LABOUR";"CLAIM 25C RATTAN. LOSS OF PROD PLANT",#N/A,FALSE,"25C RATTAN. LOSS OF PROD. PLANT";"CLAIM 25C 6th FACE ABSTRACT",#N/A,FALSE,"25C 6th FACE ABSTRACT";"CLAIM 25C 6th FACE COMPENSATION",#N/A,FALSE,"25C 6th FACE COMPENSATION";"CLAIM 25C 6th LOSS OF PROD . LABOUR",#N/A,FALSE,"25C 6th LOSS OF PROD. LABOUR";"CLAIM 25C 6th LOSS OF PROD. PLANT",#N/A,FALSE,"25C 6th LOSS OF PROD. PLANT";"CLAIM 25C SURGE SHAFT ABSTRACT",#N/A,FALSE,"25C SURGE SHAFT ABSTRACT";"CLAIM 25C SURGE SHAFT COMPENSATION",#N/A,FALSE,"25C SURGE SHAFT COMPENSATION";"CLAIM 25C SHAFT LOSS OF PROD. LABOUR",#N/A,FALSE,"25C SHAFT LOSS OF PROD. LABOUR";"CLAIM 25C SHAFT LOSS OF PROD. PLANT",#N/A,FALSE,"25C SHAFT LOSS OF PROD. PLANT";"CLAIM 29",#N/A,FALSE,"CLAIM 29";"CLAIM 27",#N/A,FALSE,"CLAIM 27";"CLAIM 13A 17A ESCALATION ABSTRACT",#N/A,FALSE,"13A &amp; 17A ESCALATION ABSTRACT";"CLAIM 13A 17A ESCAL. LABOUR",#N/A,FALSE,"13A &amp; 17A ESCAL. LABOUR";"CLAIM 13A 17A ESCAL. FUEL",#N/A,FALSE,"13A &amp; 17A ESCAL. FUEL";"CLAIM 13A 17A ESCALATION wpi",#N/A,FALSE,"13A &amp; 17A ESCALATION - wpi";"CLAIM 13A 17A ESCAL. weighted wpi",#N/A,FALSE,"13A &amp; 17A ESCAL. weighted wpi";"CLAIM 13A 17A ESCAL. OTEHR MATERIAL",#N/A,FALSE,"13A &amp; 17A ESCAL. OTHER MATERIAL"}</definedName>
    <definedName name="HGDFGD">{"CLAIM 3A",#N/A,FALSE,"CLAIM 3A";"CLAIM 4A",#N/A,FALSE,"CLAIM 4A";"CLAIM 5A CEM EXP STEEL ABSTRACT",#N/A,FALSE,"CLAIM 5A CEM&amp;EXP&amp;STEEL ABSTRACT";"CLAIM 5A CEMENT ROAD TAX INVOICE",#N/A,FALSE,"CLAIM 5A CEMENT ROADTAX INVOICE";"CLAIM 5A EXPL ROAD TAX INVOICE",#N/A,FALSE,"CLAIM 5A EXPLOS ROADTAX INVOICE";"CLAIM 5A CEM ADD. GOOD TAX INVOICE",#N/A,FALSE,"CLAIM5A CEM ADD.GOODTAX INVOICE";"CLAIM 5A EXP ADD. GOOD TAX INVOICE",#N/A,FALSE,"CLAIM5A EXP ADD.GOODTAX INVOICE";"CLAIM 5A STEEL ADD. GOOD TAX INVOICE",#N/A,FALSE,"CLAIM5A STEEL ADD.GOOD TAX INV.";"CLAIM 5A OTHER TAX ABSTRACT",#N/A,FALSE,"CLAIM 5A OTHER TAX ABSTRACT";"CLAIM 5A PASS GOOD TAX INVOICE",#N/A,FALSE,"CLAIM 5A PASS&amp;GOOD TAX INVOICE";"CLAIM 5A INSUR PREMIUM INVOICE",#N/A,FALSE,"CLAIM 5A INSUR.PREMIUM INVOICE";"CLAIM 6A",#N/A,FALSE,"CLAIM 6A";"CLAIM 7",#N/A,FALSE,"CLAIM 7";"CLAIM 10",#N/A,FALSE,"CLAIM 10";"CLAIM 11",#N/A,FALSE,"CLAIM 11";"CLAIM 12",#N/A,FALSE,"CLAIM 12";"CLAIM 13A",#N/A,FALSE,"CLAIM 13A";"CLAIM 15",#N/A,FALSE,"CLAIM 15";"CLAIM 16",#N/A,FALSE,"CLAIM 16";"CLAIM 17A",#N/A,FALSE,"CLAIM 17A";"CLAIM 18",#N/A,FALSE,"CLAIM 18";"CLAIM 21",#N/A,FALSE,"CLAIM 21";"CLAIM 20",#N/A,FALSE,"CLAIM 20";"CLAIM 22",#N/A,FALSE,"CLAIM 22";"CLAIM 23",#N/A,FALSE,"CLAIM 23";"CLAIM 25C WADHAL ABSTRACT",#N/A,FALSE,"25C WADHAL ABSTRACT";"CLAIM 25C WADHAL COMPENSATION",#N/A,FALSE,"25C WADHAL COMPENSATION";"CLAIM 25C WADHAL LOSS OF PROD. LABOUR",#N/A,FALSE,"25C WADHAL LOSS OF PROD. LABOUR";"CLAIM 25C WADHAL LOSS OF PROD. PLANT",#N/A,FALSE,"25C WADHAL LOSS OF PROD. PLANT";"CLAIM 25C MANGLAD ABSTRACT",#N/A,FALSE,"25C MANGLAD ABSTRACT";"CLAIM 25C MANGLAD COMPENSATION",#N/A,FALSE,"25C MANGLAD COMPENSATION";"CLAIM 25C MANGLAD LOSS OF PROD. LABOUR",#N/A,FALSE,"25C MANGLAD LOSS OF PROD.LABOUR";"CLAIM 25C MANGLAD LOSS OF PROD. PLANT",#N/A,FALSE,"25C MANGLAD LOSS OF PROD. PLANT";"CLAIM 25C RATTANPUR ABSTRACT",#N/A,FALSE,"25C RATTANPUR ABSTRACT";"CLAIM 25C RATTANPUR COMPENSATION",#N/A,FALSE,"25C RATTANPUR COMPENSATION";"CLAIM 25C RATT. LOSS OF PROD. LABOUR",#N/A,FALSE,"25C RATTAN.LOSS OF PROD. LABOUR";"CLAIM 25C RATTAN. LOSS OF PROD PLANT",#N/A,FALSE,"25C RATTAN. LOSS OF PROD. PLANT";"CLAIM 25C 6th FACE ABSTRACT",#N/A,FALSE,"25C 6th FACE ABSTRACT";"CLAIM 25C 6th FACE COMPENSATION",#N/A,FALSE,"25C 6th FACE COMPENSATION";"CLAIM 25C 6th LOSS OF PROD . LABOUR",#N/A,FALSE,"25C 6th LOSS OF PROD. LABOUR";"CLAIM 25C 6th LOSS OF PROD. PLANT",#N/A,FALSE,"25C 6th LOSS OF PROD. PLANT";"CLAIM 25C SURGE SHAFT ABSTRACT",#N/A,FALSE,"25C SURGE SHAFT ABSTRACT";"CLAIM 25C SURGE SHAFT COMPENSATION",#N/A,FALSE,"25C SURGE SHAFT COMPENSATION";"CLAIM 25C SHAFT LOSS OF PROD. LABOUR",#N/A,FALSE,"25C SHAFT LOSS OF PROD. LABOUR";"CLAIM 25C SHAFT LOSS OF PROD. PLANT",#N/A,FALSE,"25C SHAFT LOSS OF PROD. PLANT";"CLAIM 29",#N/A,FALSE,"CLAIM 29";"CLAIM 27",#N/A,FALSE,"CLAIM 27";"CLAIM 13A 17A ESCALATION ABSTRACT",#N/A,FALSE,"13A &amp; 17A ESCALATION ABSTRACT";"CLAIM 13A 17A ESCAL. LABOUR",#N/A,FALSE,"13A &amp; 17A ESCAL. LABOUR";"CLAIM 13A 17A ESCAL. FUEL",#N/A,FALSE,"13A &amp; 17A ESCAL. FUEL";"CLAIM 13A 17A ESCALATION wpi",#N/A,FALSE,"13A &amp; 17A ESCALATION - wpi";"CLAIM 13A 17A ESCAL. weighted wpi",#N/A,FALSE,"13A &amp; 17A ESCAL. weighted wpi";"CLAIM 13A 17A ESCAL. OTEHR MATERIAL",#N/A,FALSE,"13A &amp; 17A ESCAL. OTHER MATERIAL"}</definedName>
    <definedName name="HGGDF" localSheetId="11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HGGDF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hgr">#REF!</definedName>
    <definedName name="hh" localSheetId="11">#REF!</definedName>
    <definedName name="hh___0">#REF!</definedName>
    <definedName name="hh___13">#REF!</definedName>
    <definedName name="hhh">#REF!</definedName>
    <definedName name="hhh_1">#REF!</definedName>
    <definedName name="hhhh">#REF!</definedName>
    <definedName name="hhhkh">#REF!</definedName>
    <definedName name="hhmm">#REF!</definedName>
    <definedName name="hhs">#REF!</definedName>
    <definedName name="hhss">#REF!</definedName>
    <definedName name="HI" localSheetId="11">INDEX(#REF!,MATCH(#REF!,#REF!,0))</definedName>
    <definedName name="hijkl" localSheetId="11">{"'PROFITABILITY'!$A$1:$F$45"}</definedName>
    <definedName name="hijkl">{"'PROFITABILITY'!$A$1:$F$45"}</definedName>
    <definedName name="HINDHUSTAN">#REF!</definedName>
    <definedName name="HINDI">#REF!</definedName>
    <definedName name="Hire_Amortize">#REF!</definedName>
    <definedName name="His" localSheetId="11">{"Cost Summary",#N/A,FALSE,"B";"Cost Detail 1",#N/A,FALSE,"C";"Cost Detail 2",#N/A,FALSE,"C";"SalWage Indirect",#N/A,FALSE,"D";"SalWage Direct",#N/A,FALSE,"D";"Sal Calc",#N/A,FALSE,"D";"Mob Demob",#N/A,FALSE,"E";"Equipment Fuel",#N/A,FALSE,"F";"Equipment Hire",#N/A,FALSE,"F";"Equipment MobDemob",#N/A,FALSE,"F";"Site Est 1",#N/A,FALSE,"G";"Site Est 2",#N/A,FALSE,"G";"Finance",#N/A,FALSE,"H";"Equipment TOTAL",#N/A,FALSE,"I";"Total Indirect Manpower",#N/A,FALSE,"J";"Total Direct Manpower",#N/A,FALSE,"J";"Consumables",#N/A,FALSE,"L";"Bought Out",#N/A,FALSE,"M";"Subcontract",#N/A,FALSE,"N"}</definedName>
    <definedName name="His">{"Cost Summary",#N/A,FALSE,"B";"Cost Detail 1",#N/A,FALSE,"C";"Cost Detail 2",#N/A,FALSE,"C";"SalWage Indirect",#N/A,FALSE,"D";"SalWage Direct",#N/A,FALSE,"D";"Sal Calc",#N/A,FALSE,"D";"Mob Demob",#N/A,FALSE,"E";"Equipment Fuel",#N/A,FALSE,"F";"Equipment Hire",#N/A,FALSE,"F";"Equipment MobDemob",#N/A,FALSE,"F";"Site Est 1",#N/A,FALSE,"G";"Site Est 2",#N/A,FALSE,"G";"Finance",#N/A,FALSE,"H";"Equipment TOTAL",#N/A,FALSE,"I";"Total Indirect Manpower",#N/A,FALSE,"J";"Total Direct Manpower",#N/A,FALSE,"J";"Consumables",#N/A,FALSE,"L";"Bought Out",#N/A,FALSE,"M";"Subcontract",#N/A,FALSE,"N"}</definedName>
    <definedName name="hiuhiuhpoho">#REF!</definedName>
    <definedName name="Hiway">#REF!</definedName>
    <definedName name="HJ" localSheetId="11">INDEX(#REF!,MATCH(#REF!,#REF!,0))</definedName>
    <definedName name="HK" localSheetId="11">INDEX(#REF!,MATCH(#REF!,#REF!,0))</definedName>
    <definedName name="HL" localSheetId="11">INDEX(#REF!,MATCH(#REF!,#REF!,0))</definedName>
    <definedName name="hleft">#REF!</definedName>
    <definedName name="HM" localSheetId="11">#REF!</definedName>
    <definedName name="ＨＭ_ＨＥ_合__計">#REF!</definedName>
    <definedName name="HMD">#REF!</definedName>
    <definedName name="HN">#REF!</definedName>
    <definedName name="HNDCLR_CHGS">#REF!</definedName>
    <definedName name="ho" localSheetId="11">#REF!</definedName>
    <definedName name="ho___0">#REF!</definedName>
    <definedName name="ho___13">#REF!</definedName>
    <definedName name="hoo">#REF!</definedName>
    <definedName name="HR">#REF!</definedName>
    <definedName name="hright">#REF!</definedName>
    <definedName name="hS">#REF!</definedName>
    <definedName name="hS___0">#REF!</definedName>
    <definedName name="hS___13">#REF!</definedName>
    <definedName name="HSn">#REF!</definedName>
    <definedName name="HSS">#REF!</definedName>
    <definedName name="HTd">#REF!</definedName>
    <definedName name="html" localSheetId="11">{"'PROFITABILITY'!$A$1:$F$45"}</definedName>
    <definedName name="html">{"'PROFITABILITY'!$A$1:$F$45"}</definedName>
    <definedName name="HTML_CodePage">1252</definedName>
    <definedName name="HTML_Control" localSheetId="11">{"'PROFITABILITY'!$A$1:$F$45"}</definedName>
    <definedName name="HTML_Control">{"'PROFITABILITY'!$A$1:$F$45"}</definedName>
    <definedName name="HTML_Control_1" localSheetId="11">{"'PROFITABILITY'!$A$1:$F$45"}</definedName>
    <definedName name="HTML_Control_1">{"'PROFITABILITY'!$A$1:$F$45"}</definedName>
    <definedName name="HTML_control2" localSheetId="11">{"'Sheet1'!$A$4386:$N$4591"}</definedName>
    <definedName name="HTML_control2">{"'Sheet1'!$A$4386:$N$4591"}</definedName>
    <definedName name="HTML_Description">""</definedName>
    <definedName name="HTML_Email">""</definedName>
    <definedName name="HTML_Header">"PRICE AND PROFOTABILITY"</definedName>
    <definedName name="HTML_LastUpdate">"2/9/99"</definedName>
    <definedName name="HTML_LineAfter">TRUE</definedName>
    <definedName name="HTML_LineBefore">TRUE</definedName>
    <definedName name="HTML_Name">"KEC  INTERNATIONAL"</definedName>
    <definedName name="HTML_OBDlg2">TRUE</definedName>
    <definedName name="HTML_OBDlg4">TRUE</definedName>
    <definedName name="HTML_OS">0</definedName>
    <definedName name="HTML_PathFile">"C:\My Documents\XLS.htm"</definedName>
    <definedName name="HTML_Title">"MANANTALI PROJECT"</definedName>
    <definedName name="html2" localSheetId="11">{"'PROFITABILITY'!$A$1:$F$45"}</definedName>
    <definedName name="html2">{"'PROFITABILITY'!$A$1:$F$45"}</definedName>
    <definedName name="HTn">#REF!</definedName>
    <definedName name="htwo">#REF!</definedName>
    <definedName name="Hu">#REF!</definedName>
    <definedName name="Hu___0">#REF!</definedName>
    <definedName name="Hu___13">#REF!</definedName>
    <definedName name="HV">#REF!</definedName>
    <definedName name="Hw">#REF!</definedName>
    <definedName name="HX">#REF!</definedName>
    <definedName name="hxa">#REF!</definedName>
    <definedName name="hxc">#REF!</definedName>
    <definedName name="hxd">#REF!</definedName>
    <definedName name="hyio">#REF!</definedName>
    <definedName name="hysdqrate">#REF!</definedName>
    <definedName name="Hz">#REF!</definedName>
    <definedName name="I">#REF!</definedName>
    <definedName name="I___0">#REF!</definedName>
    <definedName name="I___13">#REF!</definedName>
    <definedName name="I00.48">#REF!</definedName>
    <definedName name="I0138.0">#REF!</definedName>
    <definedName name="I04.16">#REF!</definedName>
    <definedName name="I2m">#REF!</definedName>
    <definedName name="i3phf">#REF!</definedName>
    <definedName name="IA" localSheetId="11">INDEX(#REF!,MATCH(#REF!,#REF!,0))</definedName>
    <definedName name="IAM" localSheetId="11">{"'Sheet1'!$A$4386:$N$4591"}</definedName>
    <definedName name="IAM">{"'Sheet1'!$A$4386:$N$4591"}</definedName>
    <definedName name="IB" localSheetId="11">INDEX(#REF!,MATCH(#REF!,#REF!,0))</definedName>
    <definedName name="IC" localSheetId="11">INDEX(#REF!,MATCH(#REF!,#REF!,0))</definedName>
    <definedName name="Icc">#REF!*#REF!</definedName>
    <definedName name="IceThickness">#REF!</definedName>
    <definedName name="icfai">#REF!</definedName>
    <definedName name="ICS_DISCUSSION_C_ISSUES_List" localSheetId="11">#REF!</definedName>
    <definedName name="ICS_DISCUSSION_C_ISSUES_List">#REF!</definedName>
    <definedName name="ID" localSheetId="11">#REF!</definedName>
    <definedName name="IDA">#REF!</definedName>
    <definedName name="IDIOT">#REF!</definedName>
    <definedName name="IDLandS_Peak_MP">#REF!</definedName>
    <definedName name="idto" localSheetId="11">#REF!</definedName>
    <definedName name="idto">#REF!</definedName>
    <definedName name="idyn">#REF!</definedName>
    <definedName name="ie" localSheetId="11">#REF!</definedName>
    <definedName name="IELWSALES">#REF!</definedName>
    <definedName name="IELYSALES">#REF!</definedName>
    <definedName name="IEPLANSALES">#REF!</definedName>
    <definedName name="IESP">#REF!</definedName>
    <definedName name="IF" localSheetId="11">INDEX(#REF!,MATCH(#REF!,#REF!,0))</definedName>
    <definedName name="If_1">#REF!</definedName>
    <definedName name="IF_J_1_RUN__PROG1" localSheetId="11">#REF!</definedName>
    <definedName name="IF_J_1_RUN__PROG1">#REF!</definedName>
    <definedName name="IG" localSheetId="11">INDEX(#REF!,MATCH(#REF!,#REF!,0))</definedName>
    <definedName name="Ig___0">#REF!</definedName>
    <definedName name="Ig___13">#REF!</definedName>
    <definedName name="IG0.48">#REF!</definedName>
    <definedName name="IG138.0">#REF!</definedName>
    <definedName name="IGP_M">#REF!</definedName>
    <definedName name="IH" localSheetId="11">INDEX(#REF!,MATCH(#REF!,#REF!,0))</definedName>
    <definedName name="II" localSheetId="11">#REF!</definedName>
    <definedName name="iii">#REF!</definedName>
    <definedName name="iiiiii" localSheetId="17">#REF!</definedName>
    <definedName name="iiiiii" localSheetId="10">#REF!</definedName>
    <definedName name="iiiiii">#REF!</definedName>
    <definedName name="IJ" localSheetId="11">INDEX(#REF!,MATCH(#REF!,#REF!,0))</definedName>
    <definedName name="IK" localSheetId="11">INDEX(#REF!,MATCH(#REF!,#REF!,0))</definedName>
    <definedName name="ikmax">#REF!</definedName>
    <definedName name="IL" localSheetId="11">INDEX(#REF!,MATCH(#REF!,#REF!,0))</definedName>
    <definedName name="ilgf">#REF!</definedName>
    <definedName name="illgf">#REF!</definedName>
    <definedName name="Illumination">#REF!</definedName>
    <definedName name="IM" localSheetId="11">INDEX(#REF!,MATCH(#REF!,#REF!,0))</definedName>
    <definedName name="IMADO">#REF!</definedName>
    <definedName name="IMADOKH">#REF!</definedName>
    <definedName name="in" localSheetId="11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in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INCOME_BGT2">#REF!</definedName>
    <definedName name="INCOME_M2">#REF!</definedName>
    <definedName name="Index_Sheet_Kutools">#REF!</definedName>
    <definedName name="Individual_Mth">#REF!</definedName>
    <definedName name="Individual_PM">#REF!</definedName>
    <definedName name="Individual_PY">#REF!</definedName>
    <definedName name="Individual_YTD">#REF!</definedName>
    <definedName name="Indra">#REF!</definedName>
    <definedName name="INFEUR1">#REF!</definedName>
    <definedName name="INFEUR2">#REF!</definedName>
    <definedName name="INFR2">#REF!</definedName>
    <definedName name="INFRP">#REF!</definedName>
    <definedName name="INFRP1">#REF!</definedName>
    <definedName name="INFRP2">#REF!</definedName>
    <definedName name="INFRP3">#REF!</definedName>
    <definedName name="INFSPL">#REF!</definedName>
    <definedName name="INFUSD1">#REF!</definedName>
    <definedName name="INFUSD2">#REF!</definedName>
    <definedName name="InputFile">#REF!</definedName>
    <definedName name="inr">#REF!</definedName>
    <definedName name="INS" localSheetId="11">#REF!</definedName>
    <definedName name="inserplate_joint_1">#REF!</definedName>
    <definedName name="insertplate_and_exp_joint">#REF!</definedName>
    <definedName name="inspol">#REF!</definedName>
    <definedName name="Inst.">#REF!</definedName>
    <definedName name="INSTR">#REF!</definedName>
    <definedName name="Instrument_Index">#REF!</definedName>
    <definedName name="Insurance">#REF!</definedName>
    <definedName name="Int_CFsheet">#REF!</definedName>
    <definedName name="INT_CHGS">#REF!</definedName>
    <definedName name="Int_Topsheet">#REF!</definedName>
    <definedName name="inter">#REF!</definedName>
    <definedName name="Interest_Rate">#REF!</definedName>
    <definedName name="Interior">#REF!</definedName>
    <definedName name="internaluse">#REF!</definedName>
    <definedName name="IntFreeCred">#REF!</definedName>
    <definedName name="IntroParagraph">#REF!</definedName>
    <definedName name="INV">#REF!</definedName>
    <definedName name="io" localSheetId="11">#REF!</definedName>
    <definedName name="IPB">#REF!</definedName>
    <definedName name="ipc">#REF!</definedName>
    <definedName name="ipn">#REF!</definedName>
    <definedName name="IPT">#REF!</definedName>
    <definedName name="ipu">#REF!</definedName>
    <definedName name="ipu___0">#REF!</definedName>
    <definedName name="ipu___13">#REF!</definedName>
    <definedName name="ir">#REF!</definedName>
    <definedName name="Irated">#REF!</definedName>
    <definedName name="IRR">#REF!</definedName>
    <definedName name="IRRPH">#REF!</definedName>
    <definedName name="IRUSD">#REF!</definedName>
    <definedName name="Is">#REF!</definedName>
    <definedName name="Isc">#REF!</definedName>
    <definedName name="ISLG4.16">#REF!</definedName>
    <definedName name="isn">#REF!</definedName>
    <definedName name="ISo">#REF!</definedName>
    <definedName name="ISO1E220">#REF!</definedName>
    <definedName name="ISO1E500">#REF!</definedName>
    <definedName name="ISO2E220">#REF!</definedName>
    <definedName name="ISO2E500">#REF!</definedName>
    <definedName name="It">#REF!</definedName>
    <definedName name="Item">#REF!</definedName>
    <definedName name="ItemReference">#REF!</definedName>
    <definedName name="Items">#REF!</definedName>
    <definedName name="ItemTotalPrice">#REF!</definedName>
    <definedName name="iteration">#REF!</definedName>
    <definedName name="itmax">#REF!</definedName>
    <definedName name="ITRY">#REF!</definedName>
    <definedName name="ITRY1">#REF!</definedName>
    <definedName name="j">#REF!</definedName>
    <definedName name="j_filler">#REF!</definedName>
    <definedName name="JA" localSheetId="11">INDEX(#REF!,MATCH(#REF!,#REF!,0))</definedName>
    <definedName name="Jabalpur">#REF!</definedName>
    <definedName name="JAHSGFRE">#REF!</definedName>
    <definedName name="jawed">#REF!</definedName>
    <definedName name="JB" localSheetId="11">INDEX(#REF!,MATCH(#REF!,#REF!,0))</definedName>
    <definedName name="JC" localSheetId="11">INDEX(#REF!,MATCH(#REF!,#REF!,0))</definedName>
    <definedName name="JD" localSheetId="11">INDEX(#REF!,MATCH(#REF!,#REF!,0))</definedName>
    <definedName name="JDKSK" localSheetId="11">#REF!</definedName>
    <definedName name="JE" localSheetId="11">INDEX(#REF!,MATCH(#REF!,#REF!,0))</definedName>
    <definedName name="JEERATE">#REF!</definedName>
    <definedName name="JEJS">#REF!</definedName>
    <definedName name="JEJS___0">#REF!</definedName>
    <definedName name="JEJS___11">#REF!</definedName>
    <definedName name="JEJS___12">#REF!</definedName>
    <definedName name="JEJS___13">#REF!</definedName>
    <definedName name="JEJS___4">#REF!</definedName>
    <definedName name="JF" localSheetId="11">INDEX(#REF!,MATCH(#REF!,#REF!,0))</definedName>
    <definedName name="JFHGDT">#REF!</definedName>
    <definedName name="JG" localSheetId="11">INDEX(#REF!,MATCH(#REF!,#REF!,0))</definedName>
    <definedName name="JGGJKGKGJK">#REF!</definedName>
    <definedName name="JH" localSheetId="11">INDEX(#REF!,MATCH(#REF!,#REF!,0))</definedName>
    <definedName name="JHA">#REF!</definedName>
    <definedName name="jhdfjhfkhkzfsqsqs">#REF!</definedName>
    <definedName name="JHKDJRFIA">#REF!</definedName>
    <definedName name="JI" localSheetId="11">INDEX(#REF!,MATCH(#REF!,#REF!,0))</definedName>
    <definedName name="jj" localSheetId="11">#REF!</definedName>
    <definedName name="jjj">#REF!</definedName>
    <definedName name="jjjj" localSheetId="11">{"form-D1",#N/A,FALSE,"FORM-D1";"form-D1_amt",#N/A,FALSE,"FORM-D1"}</definedName>
    <definedName name="jjjj">{"form-D1",#N/A,FALSE,"FORM-D1";"form-D1_amt",#N/A,FALSE,"FORM-D1"}</definedName>
    <definedName name="JK" localSheetId="11">INDEX(#REF!,MATCH(#REF!,#REF!,0))</definedName>
    <definedName name="jkjj">#REF!</definedName>
    <definedName name="JL" localSheetId="11">INDEX(#REF!,MATCH(#REF!,#REF!,0))</definedName>
    <definedName name="JM" localSheetId="11">INDEX(#REF!,MATCH(#REF!,#REF!,0))</definedName>
    <definedName name="JobID">#REF!</definedName>
    <definedName name="Jobtypes">#REF!</definedName>
    <definedName name="Jobtypes_3">#REF!</definedName>
    <definedName name="JOINT">#REF!</definedName>
    <definedName name="ju">#REF!</definedName>
    <definedName name="July">#REF!</definedName>
    <definedName name="JULY1">#REF!</definedName>
    <definedName name="june">#REF!</definedName>
    <definedName name="jv">#REF!</definedName>
    <definedName name="K" localSheetId="17">#REF!</definedName>
    <definedName name="K" localSheetId="10">#REF!</definedName>
    <definedName name="k" localSheetId="11">{"'PROFITABILITY'!$A$1:$F$45"}</definedName>
    <definedName name="K">#REF!</definedName>
    <definedName name="K___0">#REF!</definedName>
    <definedName name="K___13">#REF!</definedName>
    <definedName name="k_1">NA()</definedName>
    <definedName name="K_183_PKTCL_LM_15" localSheetId="17">#REF!</definedName>
    <definedName name="K_183_PKTCL_LM_15" localSheetId="10">#REF!</definedName>
    <definedName name="K_183_PKTCL_LM_15">#REF!</definedName>
    <definedName name="K_209_PGC_LM_PV_03" localSheetId="17">#REF!</definedName>
    <definedName name="K_209_PGC_LM_PV_03" localSheetId="10">#REF!</definedName>
    <definedName name="K_209_PGC_LM_PV_03">#REF!</definedName>
    <definedName name="k1_table">#REF!</definedName>
    <definedName name="k1s">#REF!</definedName>
    <definedName name="k1x">#REF!</definedName>
    <definedName name="k1y">#REF!</definedName>
    <definedName name="k2s">#REF!</definedName>
    <definedName name="k2x">#REF!</definedName>
    <definedName name="k2y">#REF!</definedName>
    <definedName name="KA" localSheetId="11">#REF!</definedName>
    <definedName name="kailash">#REF!</definedName>
    <definedName name="KALPAN">#REF!</definedName>
    <definedName name="KAMREM">#REF!</definedName>
    <definedName name="kar">#REF!</definedName>
    <definedName name="KARAM">#REF!</definedName>
    <definedName name="KB" localSheetId="11">INDEX(#REF!,MATCH(#REF!,#REF!,0))</definedName>
    <definedName name="KC" localSheetId="11">INDEX(#REF!,MATCH(#REF!,#REF!,0))</definedName>
    <definedName name="KD" localSheetId="11">INDEX(#REF!,MATCH(#REF!,#REF!,0))</definedName>
    <definedName name="KE" localSheetId="11">#REF!</definedName>
    <definedName name="KEC">#REF!</definedName>
    <definedName name="KEC_TopManagement">OFFSET(#REF!,0,0,COUNTA(#REF!),1)</definedName>
    <definedName name="KECStaff">#REF!</definedName>
    <definedName name="KEPL">#REF!</definedName>
    <definedName name="KET" localSheetId="11">#REF!</definedName>
    <definedName name="KET">#REF!</definedName>
    <definedName name="KF" localSheetId="11">INDEX(#REF!,MATCH(#REF!,#REF!,0))</definedName>
    <definedName name="KG" localSheetId="11">INDEX(#REF!,MATCH(#REF!,#REF!,0))</definedName>
    <definedName name="KH" localSheetId="11">INDEX(#REF!,MATCH(#REF!,#REF!,0))</definedName>
    <definedName name="Kh___0">#REF!</definedName>
    <definedName name="Kh___13">#REF!</definedName>
    <definedName name="KHA">#REF!</definedName>
    <definedName name="KHALILO">#REF!</definedName>
    <definedName name="KHJKHKHJK">#REF!</definedName>
    <definedName name="KI" localSheetId="11">INDEX(#REF!,MATCH(#REF!,#REF!,0))</definedName>
    <definedName name="Ki___0">#REF!</definedName>
    <definedName name="Ki___13">#REF!</definedName>
    <definedName name="Ki1___0">#REF!</definedName>
    <definedName name="Ki1___13">#REF!</definedName>
    <definedName name="Ki2___0">#REF!</definedName>
    <definedName name="Ki2___13">#REF!</definedName>
    <definedName name="kib">#REF!</definedName>
    <definedName name="Kii">#REF!</definedName>
    <definedName name="Kii___0">#REF!</definedName>
    <definedName name="Kii___13">#REF!</definedName>
    <definedName name="kililil">#REF!</definedName>
    <definedName name="kir">#REF!</definedName>
    <definedName name="KISHOR">#REF!</definedName>
    <definedName name="KJ" localSheetId="11">INDEX(#REF!,MATCH(#REF!,#REF!,0))</definedName>
    <definedName name="KJGDFLKHGKJDFHG" localSheetId="11">{#N/A,#N/A,FALSE,"WRSUMMARY";#N/A,#N/A,FALSE,"ANNEX-1";#N/A,#N/A,FALSE,"ANNEX-2";#N/A,#N/A,FALSE,"ANNEX-3";#N/A,#N/A,FALSE,"WORKING"}</definedName>
    <definedName name="KJGDFLKHGKJDFHG">{#N/A,#N/A,FALSE,"WRSUMMARY";#N/A,#N/A,FALSE,"ANNEX-1";#N/A,#N/A,FALSE,"ANNEX-2";#N/A,#N/A,FALSE,"ANNEX-3";#N/A,#N/A,FALSE,"WORKING"}</definedName>
    <definedName name="kjh" localSheetId="11">#REF!</definedName>
    <definedName name="KJU">#REF!</definedName>
    <definedName name="kk" localSheetId="11">#REF!</definedName>
    <definedName name="KKK" localSheetId="17">#REF!</definedName>
    <definedName name="KKK" localSheetId="10">#REF!</definedName>
    <definedName name="KKK">#REF!</definedName>
    <definedName name="kkkk" localSheetId="11">{"'PROFITABILITY'!$A$1:$F$45"}</definedName>
    <definedName name="kkkk">{"'PROFITABILITY'!$A$1:$F$45"}</definedName>
    <definedName name="kkkkk">#REF!</definedName>
    <definedName name="KL" localSheetId="11">INDEX(#REF!,MATCH(#REF!,#REF!,0))</definedName>
    <definedName name="kltp" localSheetId="11">{"'PROFITABILITY'!$A$1:$F$45"}</definedName>
    <definedName name="kltp">{"'PROFITABILITY'!$A$1:$F$45"}</definedName>
    <definedName name="KM" localSheetId="11">INDEX(#REF!,MATCH(#REF!,#REF!,0))</definedName>
    <definedName name="Km___0">#REF!</definedName>
    <definedName name="Km___13">#REF!</definedName>
    <definedName name="kmrc" localSheetId="11">{"CLAIM 3A",#N/A,FALSE,"CLAIM 3A";"CLAIM 4A",#N/A,FALSE,"CLAIM 4A";"CLAIM 5A CEM EXP STEEL ABSTRACT",#N/A,FALSE,"CLAIM 5A CEM&amp;EXP&amp;STEEL ABSTRACT";"CLAIM 5A CEMENT ROAD TAX INVOICE",#N/A,FALSE,"CLAIM 5A CEMENT ROADTAX INVOICE";"CLAIM 5A EXPL ROAD TAX INVOICE",#N/A,FALSE,"CLAIM 5A EXPLOS ROADTAX INVOICE";"CLAIM 5A CEM ADD. GOOD TAX INVOICE",#N/A,FALSE,"CLAIM5A CEM ADD.GOODTAX INVOICE";"CLAIM 5A EXP ADD. GOOD TAX INVOICE",#N/A,FALSE,"CLAIM5A EXP ADD.GOODTAX INVOICE";"CLAIM 5A STEEL ADD. GOOD TAX INVOICE",#N/A,FALSE,"CLAIM5A STEEL ADD.GOOD TAX INV.";"CLAIM 5A OTHER TAX ABSTRACT",#N/A,FALSE,"CLAIM 5A OTHER TAX ABSTRACT";"CLAIM 5A PASS GOOD TAX INVOICE",#N/A,FALSE,"CLAIM 5A PASS&amp;GOOD TAX INVOICE";"CLAIM 5A INSUR PREMIUM INVOICE",#N/A,FALSE,"CLAIM 5A INSUR.PREMIUM INVOICE";"CLAIM 6A",#N/A,FALSE,"CLAIM 6A";"CLAIM 7",#N/A,FALSE,"CLAIM 7";"CLAIM 10",#N/A,FALSE,"CLAIM 10";"CLAIM 11",#N/A,FALSE,"CLAIM 11";"CLAIM 12",#N/A,FALSE,"CLAIM 12";"CLAIM 13A",#N/A,FALSE,"CLAIM 13A";"CLAIM 15",#N/A,FALSE,"CLAIM 15";"CLAIM 16",#N/A,FALSE,"CLAIM 16";"CLAIM 17A",#N/A,FALSE,"CLAIM 17A";"CLAIM 18",#N/A,FALSE,"CLAIM 18";"CLAIM 21",#N/A,FALSE,"CLAIM 21";"CLAIM 20",#N/A,FALSE,"CLAIM 20";"CLAIM 22",#N/A,FALSE,"CLAIM 22";"CLAIM 23",#N/A,FALSE,"CLAIM 23";"CLAIM 25C WADHAL ABSTRACT",#N/A,FALSE,"25C WADHAL ABSTRACT";"CLAIM 25C WADHAL COMPENSATION",#N/A,FALSE,"25C WADHAL COMPENSATION";"CLAIM 25C WADHAL LOSS OF PROD. LABOUR",#N/A,FALSE,"25C WADHAL LOSS OF PROD. LABOUR";"CLAIM 25C WADHAL LOSS OF PROD. PLANT",#N/A,FALSE,"25C WADHAL LOSS OF PROD. PLANT";"CLAIM 25C MANGLAD ABSTRACT",#N/A,FALSE,"25C MANGLAD ABSTRACT";"CLAIM 25C MANGLAD COMPENSATION",#N/A,FALSE,"25C MANGLAD COMPENSATION";"CLAIM 25C MANGLAD LOSS OF PROD. LABOUR",#N/A,FALSE,"25C MANGLAD LOSS OF PROD.LABOUR";"CLAIM 25C MANGLAD LOSS OF PROD. PLANT",#N/A,FALSE,"25C MANGLAD LOSS OF PROD. PLANT";"CLAIM 25C RATTANPUR ABSTRACT",#N/A,FALSE,"25C RATTANPUR ABSTRACT";"CLAIM 25C RATTANPUR COMPENSATION",#N/A,FALSE,"25C RATTANPUR COMPENSATION";"CLAIM 25C RATT. LOSS OF PROD. LABOUR",#N/A,FALSE,"25C RATTAN.LOSS OF PROD. LABOUR";"CLAIM 25C RATTAN. LOSS OF PROD PLANT",#N/A,FALSE,"25C RATTAN. LOSS OF PROD. PLANT";"CLAIM 25C 6th FACE ABSTRACT",#N/A,FALSE,"25C 6th FACE ABSTRACT";"CLAIM 25C 6th FACE COMPENSATION",#N/A,FALSE,"25C 6th FACE COMPENSATION";"CLAIM 25C 6th LOSS OF PROD . LABOUR",#N/A,FALSE,"25C 6th LOSS OF PROD. LABOUR";"CLAIM 25C 6th LOSS OF PROD. PLANT",#N/A,FALSE,"25C 6th LOSS OF PROD. PLANT";"CLAIM 25C SURGE SHAFT ABSTRACT",#N/A,FALSE,"25C SURGE SHAFT ABSTRACT";"CLAIM 25C SURGE SHAFT COMPENSATION",#N/A,FALSE,"25C SURGE SHAFT COMPENSATION";"CLAIM 25C SHAFT LOSS OF PROD. LABOUR",#N/A,FALSE,"25C SHAFT LOSS OF PROD. LABOUR";"CLAIM 25C SHAFT LOSS OF PROD. PLANT",#N/A,FALSE,"25C SHAFT LOSS OF PROD. PLANT";"CLAIM 29",#N/A,FALSE,"CLAIM 29";"CLAIM 27",#N/A,FALSE,"CLAIM 27";"CLAIM 13A 17A ESCALATION ABSTRACT",#N/A,FALSE,"13A &amp; 17A ESCALATION ABSTRACT";"CLAIM 13A 17A ESCAL. LABOUR",#N/A,FALSE,"13A &amp; 17A ESCAL. LABOUR";"CLAIM 13A 17A ESCAL. FUEL",#N/A,FALSE,"13A &amp; 17A ESCAL. FUEL";"CLAIM 13A 17A ESCALATION wpi",#N/A,FALSE,"13A &amp; 17A ESCALATION - wpi";"CLAIM 13A 17A ESCAL. weighted wpi",#N/A,FALSE,"13A &amp; 17A ESCAL. weighted wpi";"CLAIM 13A 17A ESCAL. OTEHR MATERIAL",#N/A,FALSE,"13A &amp; 17A ESCAL. OTHER MATERIAL"}</definedName>
    <definedName name="kmrc">{"CLAIM 3A",#N/A,FALSE,"CLAIM 3A";"CLAIM 4A",#N/A,FALSE,"CLAIM 4A";"CLAIM 5A CEM EXP STEEL ABSTRACT",#N/A,FALSE,"CLAIM 5A CEM&amp;EXP&amp;STEEL ABSTRACT";"CLAIM 5A CEMENT ROAD TAX INVOICE",#N/A,FALSE,"CLAIM 5A CEMENT ROADTAX INVOICE";"CLAIM 5A EXPL ROAD TAX INVOICE",#N/A,FALSE,"CLAIM 5A EXPLOS ROADTAX INVOICE";"CLAIM 5A CEM ADD. GOOD TAX INVOICE",#N/A,FALSE,"CLAIM5A CEM ADD.GOODTAX INVOICE";"CLAIM 5A EXP ADD. GOOD TAX INVOICE",#N/A,FALSE,"CLAIM5A EXP ADD.GOODTAX INVOICE";"CLAIM 5A STEEL ADD. GOOD TAX INVOICE",#N/A,FALSE,"CLAIM5A STEEL ADD.GOOD TAX INV.";"CLAIM 5A OTHER TAX ABSTRACT",#N/A,FALSE,"CLAIM 5A OTHER TAX ABSTRACT";"CLAIM 5A PASS GOOD TAX INVOICE",#N/A,FALSE,"CLAIM 5A PASS&amp;GOOD TAX INVOICE";"CLAIM 5A INSUR PREMIUM INVOICE",#N/A,FALSE,"CLAIM 5A INSUR.PREMIUM INVOICE";"CLAIM 6A",#N/A,FALSE,"CLAIM 6A";"CLAIM 7",#N/A,FALSE,"CLAIM 7";"CLAIM 10",#N/A,FALSE,"CLAIM 10";"CLAIM 11",#N/A,FALSE,"CLAIM 11";"CLAIM 12",#N/A,FALSE,"CLAIM 12";"CLAIM 13A",#N/A,FALSE,"CLAIM 13A";"CLAIM 15",#N/A,FALSE,"CLAIM 15";"CLAIM 16",#N/A,FALSE,"CLAIM 16";"CLAIM 17A",#N/A,FALSE,"CLAIM 17A";"CLAIM 18",#N/A,FALSE,"CLAIM 18";"CLAIM 21",#N/A,FALSE,"CLAIM 21";"CLAIM 20",#N/A,FALSE,"CLAIM 20";"CLAIM 22",#N/A,FALSE,"CLAIM 22";"CLAIM 23",#N/A,FALSE,"CLAIM 23";"CLAIM 25C WADHAL ABSTRACT",#N/A,FALSE,"25C WADHAL ABSTRACT";"CLAIM 25C WADHAL COMPENSATION",#N/A,FALSE,"25C WADHAL COMPENSATION";"CLAIM 25C WADHAL LOSS OF PROD. LABOUR",#N/A,FALSE,"25C WADHAL LOSS OF PROD. LABOUR";"CLAIM 25C WADHAL LOSS OF PROD. PLANT",#N/A,FALSE,"25C WADHAL LOSS OF PROD. PLANT";"CLAIM 25C MANGLAD ABSTRACT",#N/A,FALSE,"25C MANGLAD ABSTRACT";"CLAIM 25C MANGLAD COMPENSATION",#N/A,FALSE,"25C MANGLAD COMPENSATION";"CLAIM 25C MANGLAD LOSS OF PROD. LABOUR",#N/A,FALSE,"25C MANGLAD LOSS OF PROD.LABOUR";"CLAIM 25C MANGLAD LOSS OF PROD. PLANT",#N/A,FALSE,"25C MANGLAD LOSS OF PROD. PLANT";"CLAIM 25C RATTANPUR ABSTRACT",#N/A,FALSE,"25C RATTANPUR ABSTRACT";"CLAIM 25C RATTANPUR COMPENSATION",#N/A,FALSE,"25C RATTANPUR COMPENSATION";"CLAIM 25C RATT. LOSS OF PROD. LABOUR",#N/A,FALSE,"25C RATTAN.LOSS OF PROD. LABOUR";"CLAIM 25C RATTAN. LOSS OF PROD PLANT",#N/A,FALSE,"25C RATTAN. LOSS OF PROD. PLANT";"CLAIM 25C 6th FACE ABSTRACT",#N/A,FALSE,"25C 6th FACE ABSTRACT";"CLAIM 25C 6th FACE COMPENSATION",#N/A,FALSE,"25C 6th FACE COMPENSATION";"CLAIM 25C 6th LOSS OF PROD . LABOUR",#N/A,FALSE,"25C 6th LOSS OF PROD. LABOUR";"CLAIM 25C 6th LOSS OF PROD. PLANT",#N/A,FALSE,"25C 6th LOSS OF PROD. PLANT";"CLAIM 25C SURGE SHAFT ABSTRACT",#N/A,FALSE,"25C SURGE SHAFT ABSTRACT";"CLAIM 25C SURGE SHAFT COMPENSATION",#N/A,FALSE,"25C SURGE SHAFT COMPENSATION";"CLAIM 25C SHAFT LOSS OF PROD. LABOUR",#N/A,FALSE,"25C SHAFT LOSS OF PROD. LABOUR";"CLAIM 25C SHAFT LOSS OF PROD. PLANT",#N/A,FALSE,"25C SHAFT LOSS OF PROD. PLANT";"CLAIM 29",#N/A,FALSE,"CLAIM 29";"CLAIM 27",#N/A,FALSE,"CLAIM 27";"CLAIM 13A 17A ESCALATION ABSTRACT",#N/A,FALSE,"13A &amp; 17A ESCALATION ABSTRACT";"CLAIM 13A 17A ESCAL. LABOUR",#N/A,FALSE,"13A &amp; 17A ESCAL. LABOUR";"CLAIM 13A 17A ESCAL. FUEL",#N/A,FALSE,"13A &amp; 17A ESCAL. FUEL";"CLAIM 13A 17A ESCALATION wpi",#N/A,FALSE,"13A &amp; 17A ESCALATION - wpi";"CLAIM 13A 17A ESCAL. weighted wpi",#N/A,FALSE,"13A &amp; 17A ESCAL. weighted wpi";"CLAIM 13A 17A ESCAL. OTEHR MATERIAL",#N/A,FALSE,"13A &amp; 17A ESCAL. OTHER MATERIAL"}</definedName>
    <definedName name="ko">#REF!</definedName>
    <definedName name="Kone">#REF!</definedName>
    <definedName name="KP" localSheetId="17">#REF!</definedName>
    <definedName name="KP" localSheetId="10">#REF!</definedName>
    <definedName name="KP">#REF!</definedName>
    <definedName name="KPI_BGT3">#REF!</definedName>
    <definedName name="KPI_M3">#REF!</definedName>
    <definedName name="KPIBRB">#REF!</definedName>
    <definedName name="kptl">#REF!</definedName>
    <definedName name="KR">#REF!</definedName>
    <definedName name="Ks">#REF!</definedName>
    <definedName name="Ks___0">#REF!</definedName>
    <definedName name="Ks___13">#REF!</definedName>
    <definedName name="kscc">#REF!</definedName>
    <definedName name="KSK">#REF!</definedName>
    <definedName name="KSN">#REF!</definedName>
    <definedName name="KST" localSheetId="11">#REF!</definedName>
    <definedName name="KST">#REF!</definedName>
    <definedName name="kst_4.20" localSheetId="11">#REF!</definedName>
    <definedName name="kst_4.20">#REF!</definedName>
    <definedName name="KT">#REF!</definedName>
    <definedName name="KTA">#REF!</definedName>
    <definedName name="KTB">#REF!</definedName>
    <definedName name="ktd">#REF!</definedName>
    <definedName name="KTX">#REF!</definedName>
    <definedName name="KU">#REF!</definedName>
    <definedName name="kususdd" localSheetId="11">{"'PROFITABILITY'!$A$1:$F$45"}</definedName>
    <definedName name="kususdd">{"'PROFITABILITY'!$A$1:$F$45"}</definedName>
    <definedName name="Kw">#REF!</definedName>
    <definedName name="Kw__50_kg">#REF!</definedName>
    <definedName name="Kw__70_kg">#REF!</definedName>
    <definedName name="kweys">#REF!</definedName>
    <definedName name="Kwfa">#REF!</definedName>
    <definedName name="Kwoe" localSheetId="11">#REF!</definedName>
    <definedName name="Kwsa">#REF!</definedName>
    <definedName name="Kwto">#REF!</definedName>
    <definedName name="L">#REF!</definedName>
    <definedName name="L_">#REF!</definedName>
    <definedName name="L___0">#REF!</definedName>
    <definedName name="L___13">#REF!</definedName>
    <definedName name="l_10">#REF!</definedName>
    <definedName name="l_2">#REF!</definedName>
    <definedName name="l_20">#REF!</definedName>
    <definedName name="l_30">#REF!</definedName>
    <definedName name="l_40">#REF!</definedName>
    <definedName name="L_conc">#REF!</definedName>
    <definedName name="L_Mate">#REF!</definedName>
    <definedName name="L_Mazdoor">#REF!</definedName>
    <definedName name="L_Mazdoor_Skilled">#REF!</definedName>
    <definedName name="l1x">#REF!</definedName>
    <definedName name="l1xx">#REF!</definedName>
    <definedName name="l2x">#REF!</definedName>
    <definedName name="l2xx">#REF!</definedName>
    <definedName name="LA" localSheetId="11">INDEX(#REF!,MATCH(#REF!,#REF!,0))</definedName>
    <definedName name="Labourers">OFFSET(#REF!,0,0,COUNTA(#REF!),1)</definedName>
    <definedName name="LABPOL">#REF!</definedName>
    <definedName name="lamda">#REF!</definedName>
    <definedName name="LAMP">#REF!</definedName>
    <definedName name="LAMP___0">#REF!</definedName>
    <definedName name="LAMP___13">#REF!</definedName>
    <definedName name="LanguageComment">#REF!</definedName>
    <definedName name="LAS">#REF!</definedName>
    <definedName name="Last_Row">#REF!</definedName>
    <definedName name="Layerno">#REF!</definedName>
    <definedName name="LB" localSheetId="11">INDEX(#REF!,MATCH(#REF!,#REF!,0))</definedName>
    <definedName name="LBA">#REF!</definedName>
    <definedName name="LBA_1">#REF!</definedName>
    <definedName name="LC" localSheetId="11">#REF!</definedName>
    <definedName name="Lc___0">#REF!</definedName>
    <definedName name="Lc___13">#REF!</definedName>
    <definedName name="LC_CHGS">#REF!</definedName>
    <definedName name="lc1i4f">#REF!</definedName>
    <definedName name="lc1i5f">#REF!</definedName>
    <definedName name="lc2i1bc8f">#REF!</definedName>
    <definedName name="lc350mcbc">#REF!</definedName>
    <definedName name="lc350mcfdr">#REF!</definedName>
    <definedName name="lc350mcic">#REF!</definedName>
    <definedName name="lc350pcfdr">#REF!</definedName>
    <definedName name="lc350pcic">#REF!</definedName>
    <definedName name="lc500mcbc">#REF!</definedName>
    <definedName name="lc500mcfdr">#REF!</definedName>
    <definedName name="lc500mcic">#REF!</definedName>
    <definedName name="lcabbbc">#REF!</definedName>
    <definedName name="lcabbfdr">#REF!</definedName>
    <definedName name="lcabbic">#REF!</definedName>
    <definedName name="lcs">#REF!</definedName>
    <definedName name="Ld" localSheetId="11">#REF!</definedName>
    <definedName name="LD_Analysis">#REF!</definedName>
    <definedName name="ldlen1">#REF!</definedName>
    <definedName name="ldlen2">#REF!</definedName>
    <definedName name="LE" localSheetId="11">INDEX(#REF!,MATCH(#REF!,#REF!,0))</definedName>
    <definedName name="lean">#REF!</definedName>
    <definedName name="leave" localSheetId="11">#REF!</definedName>
    <definedName name="lef">#REF!</definedName>
    <definedName name="LEGEND">#REF!</definedName>
    <definedName name="lel">#REF!</definedName>
    <definedName name="len">#REF!</definedName>
    <definedName name="LF" localSheetId="11">INDEX(#REF!,MATCH(#REF!,#REF!,0))</definedName>
    <definedName name="Lg" localSheetId="11">#REF!</definedName>
    <definedName name="LH" localSheetId="11">INDEX(#REF!,MATCH(#REF!,#REF!,0))</definedName>
    <definedName name="li" localSheetId="11">#REF!</definedName>
    <definedName name="LIK">#REF!</definedName>
    <definedName name="line">#REF!</definedName>
    <definedName name="Line_1">#REF!</definedName>
    <definedName name="Line_2">#REF!</definedName>
    <definedName name="Line_3">#REF!</definedName>
    <definedName name="Line_4">#REF!</definedName>
    <definedName name="Line_type">#REF!</definedName>
    <definedName name="LINE1">#REF!</definedName>
    <definedName name="LineType">OFFSET(#REF!,0,0,COUNTA(#REF!),1)</definedName>
    <definedName name="LineVoltage">OFFSET(#REF!,0,0,COUNTA(#REF!),1)</definedName>
    <definedName name="LIRA">#REF!</definedName>
    <definedName name="LJ" localSheetId="11">INDEX(#REF!,MATCH(#REF!,#REF!,0))</definedName>
    <definedName name="lk" localSheetId="11">{#N/A,#N/A,FALSE,"CCTV"}</definedName>
    <definedName name="lkalgk" localSheetId="11">#REF!</definedName>
    <definedName name="LKJ">#REF!</definedName>
    <definedName name="LKJHG">#REF!</definedName>
    <definedName name="lku">#REF!</definedName>
    <definedName name="LL" localSheetId="11">#REF!</definedName>
    <definedName name="LLL" localSheetId="17">#REF!</definedName>
    <definedName name="LLL" localSheetId="10">#REF!</definedName>
    <definedName name="LLL">#REF!</definedName>
    <definedName name="LLLL" localSheetId="11">{"form-D1",#N/A,FALSE,"FORM-D1";"form-D1_amt",#N/A,FALSE,"FORM-D1"}</definedName>
    <definedName name="LLLL">{"form-D1",#N/A,FALSE,"FORM-D1";"form-D1_amt",#N/A,FALSE,"FORM-D1"}</definedName>
    <definedName name="LM" localSheetId="11">INDEX(#REF!,MATCH(#REF!,#REF!,0))</definedName>
    <definedName name="lmcaccp">#REF!</definedName>
    <definedName name="lmcecp">#REF!</definedName>
    <definedName name="lmcmcc.1">#REF!</definedName>
    <definedName name="lmcmcc.2">#REF!</definedName>
    <definedName name="lmcmcc.3">#REF!</definedName>
    <definedName name="lmcmltsb">#REF!</definedName>
    <definedName name="lmcmsb.ups">#REF!</definedName>
    <definedName name="lmcsmsb.1">#REF!</definedName>
    <definedName name="lmcsmsb.2">#REF!</definedName>
    <definedName name="lmcsmsb.3">#REF!</definedName>
    <definedName name="lmcsmsb.b">#REF!</definedName>
    <definedName name="lmcsmsb.g">#REF!</definedName>
    <definedName name="lmcsmsb.lab">#REF!</definedName>
    <definedName name="lmcsmsb.main">#REF!</definedName>
    <definedName name="lmcsmsb.t">#REF!</definedName>
    <definedName name="lmcsmsb.ups">#REF!</definedName>
    <definedName name="lmcup.1">#REF!</definedName>
    <definedName name="lmcup.2">#REF!</definedName>
    <definedName name="LMG">#REF!</definedName>
    <definedName name="LMO">#REF!</definedName>
    <definedName name="LMO_1">#REF!</definedName>
    <definedName name="LN">#REF!</definedName>
    <definedName name="LND_CHGS" localSheetId="11">#REF!</definedName>
    <definedName name="LND_CHGS">#REF!</definedName>
    <definedName name="Load">#REF!</definedName>
    <definedName name="Loan_Amount">#REF!</definedName>
    <definedName name="Loan_Start">#REF!</definedName>
    <definedName name="Loan_Years">#REF!</definedName>
    <definedName name="Location___10">#REF!</definedName>
    <definedName name="Location___11">#REF!</definedName>
    <definedName name="Location___16">#REF!</definedName>
    <definedName name="Location___17">#REF!</definedName>
    <definedName name="Location___20">#REF!</definedName>
    <definedName name="Location___22">#REF!</definedName>
    <definedName name="Location___23">#REF!</definedName>
    <definedName name="Location___24">#REF!</definedName>
    <definedName name="Location___25">#REF!</definedName>
    <definedName name="Location___31">#REF!</definedName>
    <definedName name="Location___6">#REF!</definedName>
    <definedName name="logo1">"Picture 7"</definedName>
    <definedName name="logoa">#REF!</definedName>
    <definedName name="lohari" localSheetId="11">{"form-D1",#N/A,FALSE,"FORM-D1";"form-D1_amt",#N/A,FALSE,"FORM-D1"}</definedName>
    <definedName name="lohari">{"form-D1",#N/A,FALSE,"FORM-D1";"form-D1_amt",#N/A,FALSE,"FORM-D1"}</definedName>
    <definedName name="look">#REF!</definedName>
    <definedName name="Lot" localSheetId="11">{"'PROFITABILITY'!$A$1:$F$45"}</definedName>
    <definedName name="Lot">{"'PROFITABILITY'!$A$1:$F$45"}</definedName>
    <definedName name="lp">#REF!</definedName>
    <definedName name="LPROT220">#REF!</definedName>
    <definedName name="LPROT500">#REF!</definedName>
    <definedName name="Lr">#REF!</definedName>
    <definedName name="Lr___0">#REF!</definedName>
    <definedName name="Lr___13">#REF!</definedName>
    <definedName name="ls">#REF!</definedName>
    <definedName name="lte">#REF!</definedName>
    <definedName name="LTErate">#REF!</definedName>
    <definedName name="LTK">#REF!</definedName>
    <definedName name="LTR">#REF!</definedName>
    <definedName name="LTR_1">#REF!</definedName>
    <definedName name="LTswitchgear">#REF!</definedName>
    <definedName name="LTTrafo">#REF!</definedName>
    <definedName name="luckt" localSheetId="11">#REF!</definedName>
    <definedName name="LUMEN">#REF!</definedName>
    <definedName name="LUMEN___0">#REF!</definedName>
    <definedName name="LUMEN___13">#REF!</definedName>
    <definedName name="LUX">#REF!</definedName>
    <definedName name="LUX___0">#REF!</definedName>
    <definedName name="LUX___13">#REF!</definedName>
    <definedName name="LV">#REF!</definedName>
    <definedName name="LWSALES">#REF!</definedName>
    <definedName name="lx">#REF!</definedName>
    <definedName name="Lx___0">#REF!</definedName>
    <definedName name="Lx___13">#REF!</definedName>
    <definedName name="Lxx">#REF!</definedName>
    <definedName name="ly">#REF!</definedName>
    <definedName name="LYBin">#REF!</definedName>
    <definedName name="LYHolds">#REF!</definedName>
    <definedName name="LYNet">#REF!</definedName>
    <definedName name="LYoos">#REF!</definedName>
    <definedName name="LYReselects">#REF!</definedName>
    <definedName name="LYReturns">#REF!</definedName>
    <definedName name="LYSales">#REF!</definedName>
    <definedName name="LYTotal">#REF!</definedName>
    <definedName name="M" localSheetId="11">#REF!</definedName>
    <definedName name="M">#REF!</definedName>
    <definedName name="m___0">#REF!</definedName>
    <definedName name="m___13">#REF!</definedName>
    <definedName name="M_01">#REF!</definedName>
    <definedName name="M_25_box_Culvert">#REF!</definedName>
    <definedName name="M_25_box_Culvert_1">"#REF!"</definedName>
    <definedName name="M_F" localSheetId="11">INDEX(#REF!,MATCH(#REF!,#REF!,0))</definedName>
    <definedName name="M_s.MAMTHA_CONTRACTORS" localSheetId="17">#REF!</definedName>
    <definedName name="M_s.MAMTHA_CONTRACTORS" localSheetId="10">#REF!</definedName>
    <definedName name="M_s.MAMTHA_CONTRACTORS">#REF!</definedName>
    <definedName name="M_Water">#REF!</definedName>
    <definedName name="M_WellGradedGranularBaseMaterial_GradeA_236mm">#REF!</definedName>
    <definedName name="M_WellGradedGranularBaseMaterial_GradeA_265_475mm">#REF!</definedName>
    <definedName name="M_WellGradedGranularBaseMaterial_GradeA_53_265mm">#REF!</definedName>
    <definedName name="M1_">#REF!</definedName>
    <definedName name="M10cement">#REF!</definedName>
    <definedName name="M15cement">#REF!</definedName>
    <definedName name="M1x">#REF!</definedName>
    <definedName name="M1y">#REF!</definedName>
    <definedName name="M2_">#REF!</definedName>
    <definedName name="m2_bop_f">#REF!</definedName>
    <definedName name="m2_bop_v">#REF!</definedName>
    <definedName name="m2_bop_w">#REF!</definedName>
    <definedName name="m2_civ_f">#REF!</definedName>
    <definedName name="m2_civ_v">#REF!</definedName>
    <definedName name="m2_civ_w">#REF!</definedName>
    <definedName name="m2_cond_f">#REF!</definedName>
    <definedName name="m2_cond_v">#REF!</definedName>
    <definedName name="m2_cond_w">#REF!</definedName>
    <definedName name="m2_ct_f">#REF!</definedName>
    <definedName name="m2_ct_v">#REF!</definedName>
    <definedName name="m2_ct_w">#REF!</definedName>
    <definedName name="m2_e_f">#REF!</definedName>
    <definedName name="m2_e_v">#REF!</definedName>
    <definedName name="m2_e_w">#REF!</definedName>
    <definedName name="m2_ec_f">#REF!</definedName>
    <definedName name="m2_ec_v">#REF!</definedName>
    <definedName name="m2_ec_w">#REF!</definedName>
    <definedName name="m2_fuel_f">#REF!</definedName>
    <definedName name="m2_fuel_v">#REF!</definedName>
    <definedName name="m2_fuel_w">#REF!</definedName>
    <definedName name="m2_geno_f">#REF!</definedName>
    <definedName name="m2_geno_v">#REF!</definedName>
    <definedName name="m2_geno_w">#REF!</definedName>
    <definedName name="m2_gt_f">#REF!</definedName>
    <definedName name="m2_gt_v">#REF!</definedName>
    <definedName name="m2_gt_w">#REF!</definedName>
    <definedName name="m2_gtax_f">#REF!</definedName>
    <definedName name="m2_gtax_v">#REF!</definedName>
    <definedName name="m2_gtax_w">#REF!</definedName>
    <definedName name="m2_hrsg_f">#REF!</definedName>
    <definedName name="m2_hrsg_v">#REF!</definedName>
    <definedName name="m2_hrsg_w">#REF!</definedName>
    <definedName name="m2_ic_f">#REF!</definedName>
    <definedName name="m2_ic_v">#REF!</definedName>
    <definedName name="m2_ic_w">#REF!</definedName>
    <definedName name="m2_st_f">#REF!</definedName>
    <definedName name="m2_st_v">#REF!</definedName>
    <definedName name="m2_st_w">#REF!</definedName>
    <definedName name="M20PCCcement">#REF!</definedName>
    <definedName name="M20RCCcement">#REF!</definedName>
    <definedName name="M25PCCcement">#REF!</definedName>
    <definedName name="M25RCCcement">#REF!</definedName>
    <definedName name="M2A_KPI">#REF!</definedName>
    <definedName name="M2A_KPI2">#REF!</definedName>
    <definedName name="M2x">#REF!</definedName>
    <definedName name="M2y">#REF!</definedName>
    <definedName name="M30cement">#REF!</definedName>
    <definedName name="M35cement">#REF!</definedName>
    <definedName name="M40cement">#REF!</definedName>
    <definedName name="M50cement">#REF!</definedName>
    <definedName name="m8_bop_f">#REF!</definedName>
    <definedName name="m8_bop_v">#REF!</definedName>
    <definedName name="m8_bop_w">#REF!</definedName>
    <definedName name="m8_civ_f">#REF!</definedName>
    <definedName name="m8_civ_v">#REF!</definedName>
    <definedName name="m8_civ_w">#REF!</definedName>
    <definedName name="m8_cond_f">#REF!</definedName>
    <definedName name="m8_cond_v">#REF!</definedName>
    <definedName name="m8_cond_w">#REF!</definedName>
    <definedName name="m8_ct_f">#REF!</definedName>
    <definedName name="m8_ct_v">#REF!</definedName>
    <definedName name="m8_ct_w">#REF!</definedName>
    <definedName name="m8_e_f">#REF!</definedName>
    <definedName name="m8_e_v">#REF!</definedName>
    <definedName name="m8_e_w">#REF!</definedName>
    <definedName name="m8_ec_f">#REF!</definedName>
    <definedName name="m8_ec_v">#REF!</definedName>
    <definedName name="m8_ec_w">#REF!</definedName>
    <definedName name="m8_fuel_f">#REF!</definedName>
    <definedName name="m8_fuel_v">#REF!</definedName>
    <definedName name="m8_fuel_w">#REF!</definedName>
    <definedName name="m8_geno_f">#REF!</definedName>
    <definedName name="m8_geno_v">#REF!</definedName>
    <definedName name="m8_geno_w">#REF!</definedName>
    <definedName name="m8_gt_f">#REF!</definedName>
    <definedName name="m8_gt_v">#REF!</definedName>
    <definedName name="m8_gt_w">#REF!</definedName>
    <definedName name="m8_gtax_f">#REF!</definedName>
    <definedName name="m8_gtax_v">#REF!</definedName>
    <definedName name="m8_gtax_w">#REF!</definedName>
    <definedName name="m8_hrsg_f">#REF!</definedName>
    <definedName name="m8_hrsg_v">#REF!</definedName>
    <definedName name="m8_hrsg_w">#REF!</definedName>
    <definedName name="m8_ic_f">#REF!</definedName>
    <definedName name="m8_ic_v">#REF!</definedName>
    <definedName name="m8_ic_w">#REF!</definedName>
    <definedName name="m8_st_f">#REF!</definedName>
    <definedName name="m8_st_v">#REF!</definedName>
    <definedName name="m8_st_w">#REF!</definedName>
    <definedName name="M9A_BS">#REF!</definedName>
    <definedName name="M9B_BS">#REF!</definedName>
    <definedName name="MA" localSheetId="11">INDEX(#REF!,MATCH(#REF!,#REF!,0))</definedName>
    <definedName name="ma_3">"#REF!"</definedName>
    <definedName name="ma_4">"#REF!"</definedName>
    <definedName name="MAACONSTN" localSheetId="17">#REF!</definedName>
    <definedName name="MAACONSTN" localSheetId="10">#REF!</definedName>
    <definedName name="MAACONSTN">#REF!</definedName>
    <definedName name="mac">75</definedName>
    <definedName name="MADHU">#REF!</definedName>
    <definedName name="madhu218" localSheetId="11">#REF!</definedName>
    <definedName name="mahan">#REF!</definedName>
    <definedName name="majord" localSheetId="11">#REF!</definedName>
    <definedName name="majord">#REF!</definedName>
    <definedName name="majororders" localSheetId="11">#REF!</definedName>
    <definedName name="majororders">#REF!</definedName>
    <definedName name="man">#REF!</definedName>
    <definedName name="man___0">#REF!</definedName>
    <definedName name="man___11">#REF!</definedName>
    <definedName name="man___12">#REF!</definedName>
    <definedName name="MAN_SALE">#REF!</definedName>
    <definedName name="MAN_SALE_FACT">#REF!</definedName>
    <definedName name="Manday_Rate">#REF!</definedName>
    <definedName name="manday1">#REF!</definedName>
    <definedName name="manday1___0">#REF!</definedName>
    <definedName name="manday1___11">#REF!</definedName>
    <definedName name="manday1___12">#REF!</definedName>
    <definedName name="MANHOUR">#REF!</definedName>
    <definedName name="manpower">#REF!</definedName>
    <definedName name="MANU1">#REF!</definedName>
    <definedName name="MANU11">#REF!</definedName>
    <definedName name="MANU111">#REF!</definedName>
    <definedName name="MANU2">#REF!</definedName>
    <definedName name="MANU22">#REF!</definedName>
    <definedName name="MANU222">#REF!</definedName>
    <definedName name="MANU3">#REF!</definedName>
    <definedName name="MANU33">#REF!</definedName>
    <definedName name="MANU333">#REF!</definedName>
    <definedName name="MANU4">#REF!</definedName>
    <definedName name="MANU44">#REF!</definedName>
    <definedName name="MANU444">#REF!</definedName>
    <definedName name="MANU5">#REF!</definedName>
    <definedName name="MANU55">#REF!</definedName>
    <definedName name="MANU555">#REF!</definedName>
    <definedName name="MARAN">#REF!</definedName>
    <definedName name="march_qty">#REF!</definedName>
    <definedName name="MARGIN_MAN">#REF!</definedName>
    <definedName name="MARGIN_MAT">#REF!</definedName>
    <definedName name="MARGIN_MISC">#REF!</definedName>
    <definedName name="MARGIN_SC">#REF!</definedName>
    <definedName name="MARGINPLAN">#REF!</definedName>
    <definedName name="MARGINPROJ">#REF!</definedName>
    <definedName name="mason">#REF!</definedName>
    <definedName name="MASTER">#REF!</definedName>
    <definedName name="Mat_Percentage">#REF!</definedName>
    <definedName name="MAT_SALE">#REF!</definedName>
    <definedName name="MAT_SALE_FAC">#REF!</definedName>
    <definedName name="Mat_Sales">#REF!</definedName>
    <definedName name="Material">#REF!</definedName>
    <definedName name="MATHS">#REF!</definedName>
    <definedName name="MaxLegDownWard">#REF!</definedName>
    <definedName name="MaxLegShear">#REF!</definedName>
    <definedName name="MaxLegUplift">#REF!</definedName>
    <definedName name="MaxSNo">#REF!</definedName>
    <definedName name="MAZI">#REF!</definedName>
    <definedName name="MB" localSheetId="11">INDEX(#REF!,MATCH(#REF!,#REF!,0))</definedName>
    <definedName name="MC" localSheetId="11">INDEX(#REF!,MATCH(#REF!,#REF!,0))</definedName>
    <definedName name="MC_ABB_Imp">#REF!</definedName>
    <definedName name="MC_ABB_local">#REF!</definedName>
    <definedName name="MC_ABB_peenya">#REF!</definedName>
    <definedName name="MC_AIC_Imp">#REF!</definedName>
    <definedName name="MC_AIC_local">#REF!</definedName>
    <definedName name="MC_DEMHW">#REF!</definedName>
    <definedName name="MC_DEMSW">#REF!</definedName>
    <definedName name="MC_FFRHW">#REF!</definedName>
    <definedName name="MC_FFRSW">#REF!</definedName>
    <definedName name="MC_FIMHW">#REF!</definedName>
    <definedName name="MC_FIMSW">#REF!</definedName>
    <definedName name="MC_NOKHW">#REF!</definedName>
    <definedName name="MC_NOKSW">#REF!</definedName>
    <definedName name="MC_NonABB_Imp">#REF!</definedName>
    <definedName name="MC_NonABB_local">#REF!</definedName>
    <definedName name="MC_SEKHW">#REF!</definedName>
    <definedName name="MC_SEKSW">#REF!</definedName>
    <definedName name="MC_SFRHW">#REF!</definedName>
    <definedName name="MC_SFRSW">#REF!</definedName>
    <definedName name="MC_UKPHW">#REF!</definedName>
    <definedName name="MC_UKPSW">#REF!</definedName>
    <definedName name="MC_USDHW">#REF!</definedName>
    <definedName name="MC_USDSW">#REF!</definedName>
    <definedName name="MC_YENHW">#REF!</definedName>
    <definedName name="MC_YENSW">#REF!</definedName>
    <definedName name="mcabb3501i5f">#REF!</definedName>
    <definedName name="mcabb3502i1bc8f">#REF!</definedName>
    <definedName name="mcabb5002i1bc8f">#REF!</definedName>
    <definedName name="Mcbdo">#REF!</definedName>
    <definedName name="MCi" localSheetId="11">#REF!</definedName>
    <definedName name="mcl">#REF!</definedName>
    <definedName name="mcl33b1">#REF!</definedName>
    <definedName name="mcl33b2">#REF!</definedName>
    <definedName name="mcl33b3">#REF!</definedName>
    <definedName name="mcmc1i5f" localSheetId="11">#REF!</definedName>
    <definedName name="mcmc1i5f">#REF!</definedName>
    <definedName name="mcmc3502i1bc8f" localSheetId="11">#REF!</definedName>
    <definedName name="mcmc3502i1bc8f">#REF!</definedName>
    <definedName name="mcmc5002i1bc8f" localSheetId="11">#REF!</definedName>
    <definedName name="mcmc5002i1bc8f">#REF!</definedName>
    <definedName name="mcpc1i4f">#REF!</definedName>
    <definedName name="Mcwc">#REF!</definedName>
    <definedName name="Mcws">#REF!</definedName>
    <definedName name="MD" localSheetId="11">INDEX(#REF!,MATCH(#REF!,#REF!,0))</definedName>
    <definedName name="Md_v">#REF!</definedName>
    <definedName name="mdp">#REF!</definedName>
    <definedName name="MDVT_ABSP" localSheetId="11">#REF!</definedName>
    <definedName name="MDVT_ABSP">#REF!</definedName>
    <definedName name="ME" localSheetId="11">#REF!</definedName>
    <definedName name="Me_v">#REF!</definedName>
    <definedName name="Meat">#REF!</definedName>
    <definedName name="MENU">#REF!</definedName>
    <definedName name="Metal12mm">188*1.5</definedName>
    <definedName name="Metal20mm">#REF!</definedName>
    <definedName name="Metal40mm">#REF!</definedName>
    <definedName name="Metal6mm">#REF!</definedName>
    <definedName name="METTL">#REF!</definedName>
    <definedName name="mf" localSheetId="11">{"'PROFITABILITY'!$A$1:$F$45"}</definedName>
    <definedName name="mf">{"'PROFITABILITY'!$A$1:$F$45"}</definedName>
    <definedName name="MF___0">#REF!</definedName>
    <definedName name="MF___13">#REF!</definedName>
    <definedName name="MF_ABB_local" localSheetId="11">#REF!</definedName>
    <definedName name="MF_ABB_local">#REF!</definedName>
    <definedName name="MF_ABB_peenya" localSheetId="11">#REF!</definedName>
    <definedName name="MF_ABB_peenya">#REF!</definedName>
    <definedName name="MF_AIC_Imp">#REF!</definedName>
    <definedName name="MF_AIC_local">#REF!</definedName>
    <definedName name="MF_AUTImp_ABB">#REF!</definedName>
    <definedName name="MF_AUTImp_NonABB">#REF!</definedName>
    <definedName name="MF_NonABB_local">#REF!</definedName>
    <definedName name="Mf_v">#REF!</definedName>
    <definedName name="mff">#REF!</definedName>
    <definedName name="MFit">#REF!</definedName>
    <definedName name="MG" localSheetId="11">INDEX(#REF!,MATCH(#REF!,#REF!,0))</definedName>
    <definedName name="Mg_v">#REF!</definedName>
    <definedName name="MH" localSheetId="11">INDEX(#REF!,MATCH(#REF!,#REF!,0))</definedName>
    <definedName name="Mh_v">#REF!</definedName>
    <definedName name="MHR">#REF!</definedName>
    <definedName name="MHs_per_MM">#REF!</definedName>
    <definedName name="MI" localSheetId="11">INDEX(#REF!,MATCH(#REF!,#REF!,0))</definedName>
    <definedName name="MinSM">#REF!</definedName>
    <definedName name="MinSNo">#REF!</definedName>
    <definedName name="misc">#REF!</definedName>
    <definedName name="Misc_charges">#REF!</definedName>
    <definedName name="Misc_Sales">#REF!</definedName>
    <definedName name="MJ" localSheetId="11">INDEX(#REF!,MATCH(#REF!,#REF!,0))</definedName>
    <definedName name="MK" localSheetId="11">INDEX(#REF!,MATCH(#REF!,#REF!,0))</definedName>
    <definedName name="MKP">#REF!</definedName>
    <definedName name="ML" localSheetId="11">INDEX(#REF!,MATCH(#REF!,#REF!,0))</definedName>
    <definedName name="ml33b1">#REF!</definedName>
    <definedName name="ml33b2">#REF!</definedName>
    <definedName name="ml33b3">#REF!</definedName>
    <definedName name="ml33kv">#REF!</definedName>
    <definedName name="mlc33b1">#REF!</definedName>
    <definedName name="mlc33b2">#REF!</definedName>
    <definedName name="mlc33b3">#REF!</definedName>
    <definedName name="mlclf">#REF!</definedName>
    <definedName name="mllf">#REF!</definedName>
    <definedName name="mltf">#REF!</definedName>
    <definedName name="MM" localSheetId="11">#REF!</definedName>
    <definedName name="MM3_to_M3">0.000001</definedName>
    <definedName name="mmm">#REF!</definedName>
    <definedName name="MN">#REF!</definedName>
    <definedName name="mo">#REF!</definedName>
    <definedName name="modassar">#REF!</definedName>
    <definedName name="mode_list">#REF!</definedName>
    <definedName name="ModelNo">#REF!</definedName>
    <definedName name="modvat" localSheetId="11">#REF!</definedName>
    <definedName name="modvat">#REF!</definedName>
    <definedName name="MONEY">#REF!,#REF!</definedName>
    <definedName name="monomode" localSheetId="11">#REF!</definedName>
    <definedName name="Montagesatz">#REF!</definedName>
    <definedName name="Month">#REF!</definedName>
    <definedName name="Monthly">#REF!</definedName>
    <definedName name="months">#REF!</definedName>
    <definedName name="MOO">#REF!</definedName>
    <definedName name="MoreFruit">#REF!</definedName>
    <definedName name="MoreItem">#REF!</definedName>
    <definedName name="MoreItems">#REF!</definedName>
    <definedName name="MP" localSheetId="11">{#N/A,#N/A,FALSE,"CCTV"}</definedName>
    <definedName name="MP">{#N/A,#N/A,FALSE,"CCTV"}</definedName>
    <definedName name="MPMOB">#REF!</definedName>
    <definedName name="MPwr_Percent">#REF!</definedName>
    <definedName name="Mpwr_Sales">#REF!</definedName>
    <definedName name="ms">125</definedName>
    <definedName name="MS.NO">#REF!</definedName>
    <definedName name="MS_Royalty" localSheetId="11">#REF!</definedName>
    <definedName name="MS_Royalty">#REF!</definedName>
    <definedName name="MS200202rev2">#REF!</definedName>
    <definedName name="ms2002may1706">#REF!</definedName>
    <definedName name="Msbdo">#REF!</definedName>
    <definedName name="msjune1807">#REF!</definedName>
    <definedName name="MSL">#REF!</definedName>
    <definedName name="mss">#REF!</definedName>
    <definedName name="MTR">#REF!</definedName>
    <definedName name="mu">#REF!</definedName>
    <definedName name="mue">#REF!</definedName>
    <definedName name="mugab">#REF!</definedName>
    <definedName name="mullootubnomtau" localSheetId="11">#REF!</definedName>
    <definedName name="mullootubnumcol" localSheetId="11">#REF!</definedName>
    <definedName name="MultipleSets">#REF!</definedName>
    <definedName name="MultipleSetsArea">#REF!</definedName>
    <definedName name="MultipleSetsLabel">#REF!</definedName>
    <definedName name="MultipleSetsPrice">#REF!</definedName>
    <definedName name="MUNION">#REF!</definedName>
    <definedName name="MUNON">#REF!</definedName>
    <definedName name="MUTP">#REF!</definedName>
    <definedName name="MVP_Total" localSheetId="11">#REF!</definedName>
    <definedName name="MVP_Total">#REF!</definedName>
    <definedName name="MyList">#REF!</definedName>
    <definedName name="n" localSheetId="11">#REF!</definedName>
    <definedName name="N___0">#REF!</definedName>
    <definedName name="N___13">#REF!</definedName>
    <definedName name="n1x">#REF!</definedName>
    <definedName name="n1xx">#REF!</definedName>
    <definedName name="n1y">#REF!</definedName>
    <definedName name="n1yy">#REF!</definedName>
    <definedName name="n2x">#REF!</definedName>
    <definedName name="n2xx">#REF!</definedName>
    <definedName name="n2y">#REF!</definedName>
    <definedName name="n2yy">#REF!</definedName>
    <definedName name="NA" localSheetId="11">INDEX(#REF!,MATCH(#REF!,#REF!,0))</definedName>
    <definedName name="NAAC">#REF!</definedName>
    <definedName name="NAAR">#REF!</definedName>
    <definedName name="name">#REF!</definedName>
    <definedName name="Name_Company">#REF!</definedName>
    <definedName name="Name_Project">#REF!</definedName>
    <definedName name="nameofbags">#REF!</definedName>
    <definedName name="Nature">#REF!</definedName>
    <definedName name="NB" localSheetId="11">INDEX(#REF!,MATCH(#REF!,#REF!,0))</definedName>
    <definedName name="NC" localSheetId="11">INDEX(#REF!,MATCH(#REF!,#REF!,0))</definedName>
    <definedName name="ND" localSheetId="11">INDEX(#REF!,MATCH(#REF!,#REF!,0))</definedName>
    <definedName name="ND1VisualChart" localSheetId="17">#REF!</definedName>
    <definedName name="ND1VisualChart" localSheetId="10">#REF!</definedName>
    <definedName name="ND1VisualChart">#REF!</definedName>
    <definedName name="NE" localSheetId="11">INDEX(#REF!,MATCH(#REF!,#REF!,0))</definedName>
    <definedName name="needle">#REF!</definedName>
    <definedName name="Neg_Margin">#REF!</definedName>
    <definedName name="NEng">#REF!</definedName>
    <definedName name="NET">#REF!</definedName>
    <definedName name="New">#REF!</definedName>
    <definedName name="NEWNAME" localSheetId="11">{#N/A,#N/A,FALSE,"CCTV"}</definedName>
    <definedName name="NEWNAME">{#N/A,#N/A,FALSE,"CCTV"}</definedName>
    <definedName name="NF" localSheetId="11">INDEX(#REF!,MATCH(#REF!,#REF!,0))</definedName>
    <definedName name="NG" localSheetId="11">INDEX(#REF!,MATCH(#REF!,#REF!,0))</definedName>
    <definedName name="ngl4tank">#REF!</definedName>
    <definedName name="NH" localSheetId="11">INDEX(#REF!,MATCH(#REF!,#REF!,0))</definedName>
    <definedName name="NHGG">#REF!</definedName>
    <definedName name="NHJK">#REF!</definedName>
    <definedName name="NHP">#REF!</definedName>
    <definedName name="NI" localSheetId="11">INDEX(#REF!,MATCH(#REF!,#REF!,0))</definedName>
    <definedName name="nikhil">#REF!</definedName>
    <definedName name="NIL" localSheetId="11">#REF!</definedName>
    <definedName name="NIL">#REF!</definedName>
    <definedName name="NIPP">#REF!</definedName>
    <definedName name="nitin">#REF!</definedName>
    <definedName name="NJ" localSheetId="11">INDEX(#REF!,MATCH(#REF!,#REF!,0))</definedName>
    <definedName name="NJPE">#REF!</definedName>
    <definedName name="njspsche">#REF!</definedName>
    <definedName name="NK" localSheetId="11">INDEX(#REF!,MATCH(#REF!,#REF!,0))</definedName>
    <definedName name="NL" localSheetId="11">INDEX(#REF!,MATCH(#REF!,#REF!,0))</definedName>
    <definedName name="nlg_cd" localSheetId="11">#REF!</definedName>
    <definedName name="nlg_cd">#REF!</definedName>
    <definedName name="nlg_er" localSheetId="11">#REF!</definedName>
    <definedName name="nlg_er">#REF!</definedName>
    <definedName name="nlg_fi" localSheetId="11">#REF!</definedName>
    <definedName name="nlg_fi">#REF!</definedName>
    <definedName name="NM" localSheetId="11">INDEX(#REF!,MATCH(#REF!,#REF!,0))</definedName>
    <definedName name="NN">#REF!</definedName>
    <definedName name="NN___0">#REF!</definedName>
    <definedName name="NN___13">#REF!</definedName>
    <definedName name="NNN">#REF!</definedName>
    <definedName name="NNNN" localSheetId="11">{"'PROFITABILITY'!$A$1:$F$45"}</definedName>
    <definedName name="NNNN">{"'PROFITABILITY'!$A$1:$F$45"}</definedName>
    <definedName name="no_name">#REF!</definedName>
    <definedName name="NoABolts">#REF!</definedName>
    <definedName name="NOK">#REF!</definedName>
    <definedName name="NOMDEVIS">#REF!</definedName>
    <definedName name="non">#REF!</definedName>
    <definedName name="Nos">#REF!</definedName>
    <definedName name="NOZZLE_PRESS">#REF!</definedName>
    <definedName name="NPS">#REF!</definedName>
    <definedName name="NS">#REF!</definedName>
    <definedName name="NSS">#REF!</definedName>
    <definedName name="Nst">#REF!</definedName>
    <definedName name="Nsu">#REF!</definedName>
    <definedName name="NTPC">#REF!</definedName>
    <definedName name="nuclisopgw">#REF!</definedName>
    <definedName name="num">#REF!</definedName>
    <definedName name="Number">#REF!</definedName>
    <definedName name="numfib">#REF!</definedName>
    <definedName name="NW">#REF!</definedName>
    <definedName name="Nx">#REF!</definedName>
    <definedName name="Nx___0">#REF!</definedName>
    <definedName name="Nx___13">#REF!</definedName>
    <definedName name="nxs">#REF!</definedName>
    <definedName name="Nxx">#REF!</definedName>
    <definedName name="Ny">#REF!</definedName>
    <definedName name="Ny___0">#REF!</definedName>
    <definedName name="Ny___13">#REF!</definedName>
    <definedName name="nys">#REF!</definedName>
    <definedName name="Nyy">#REF!</definedName>
    <definedName name="o">#REF!</definedName>
    <definedName name="O.">#REF!</definedName>
    <definedName name="OA" localSheetId="11">INDEX(#REF!,MATCH(#REF!,#REF!,0))</definedName>
    <definedName name="OB" localSheetId="11">INDEX(#REF!,MATCH(#REF!,#REF!,0))</definedName>
    <definedName name="OBJ">#REF!</definedName>
    <definedName name="OC" localSheetId="11">INDEX(#REF!,MATCH(#REF!,#REF!,0))</definedName>
    <definedName name="OCTROI">#REF!</definedName>
    <definedName name="OCTROI_HW">#REF!</definedName>
    <definedName name="OCTROI_SW">#REF!</definedName>
    <definedName name="OD" localSheetId="11">INDEX(#REF!,MATCH(#REF!,#REF!,0))</definedName>
    <definedName name="ODH">#REF!</definedName>
    <definedName name="OE" localSheetId="11">INDEX(#REF!,MATCH(#REF!,#REF!,0))</definedName>
    <definedName name="OF" localSheetId="11">INDEX(#REF!,MATCH(#REF!,#REF!,0))</definedName>
    <definedName name="OFFICE_LIGHTING">#REF!</definedName>
    <definedName name="OG" localSheetId="11">INDEX(#REF!,MATCH(#REF!,#REF!,0))</definedName>
    <definedName name="oh" localSheetId="11">#REF!</definedName>
    <definedName name="oh_work_sept">#REF!</definedName>
    <definedName name="OH_workings_sept">#REF!</definedName>
    <definedName name="ohe">#REF!</definedName>
    <definedName name="OI" localSheetId="11">INDEX(#REF!,MATCH(#REF!,#REF!,0))</definedName>
    <definedName name="OJ" localSheetId="11">INDEX(#REF!,MATCH(#REF!,#REF!,0))</definedName>
    <definedName name="ok" localSheetId="17">#REF!</definedName>
    <definedName name="ok" localSheetId="10">#REF!</definedName>
    <definedName name="ok" localSheetId="11">#REF!</definedName>
    <definedName name="ok">#REF!</definedName>
    <definedName name="OL" localSheetId="11">INDEX(#REF!,MATCH(#REF!,#REF!,0))</definedName>
    <definedName name="OLE_LINK1">"$boq.$"</definedName>
    <definedName name="OLE_LINK2">"$boq.$"</definedName>
    <definedName name="OM" localSheetId="11">INDEX(#REF!,MATCH(#REF!,#REF!,0))</definedName>
    <definedName name="OO">#REF!</definedName>
    <definedName name="oper">#REF!</definedName>
    <definedName name="oper.">#REF!</definedName>
    <definedName name="OPEX_BGT7">#REF!</definedName>
    <definedName name="OPEX_M7">#REF!</definedName>
    <definedName name="OPGW">#REF!</definedName>
    <definedName name="Opt">#REF!</definedName>
    <definedName name="optio_2">#REF!</definedName>
    <definedName name="optio_22">#REF!</definedName>
    <definedName name="option">#REF!</definedName>
    <definedName name="option_">#REF!</definedName>
    <definedName name="option9">#REF!</definedName>
    <definedName name="Options">#REF!</definedName>
    <definedName name="Options2">#REF!</definedName>
    <definedName name="ord_musd">#REF!</definedName>
    <definedName name="order">#REF!</definedName>
    <definedName name="orderbacklog" localSheetId="11">#REF!</definedName>
    <definedName name="orderbacklog">#REF!</definedName>
    <definedName name="orderbooked98" localSheetId="11">#REF!</definedName>
    <definedName name="orderbooked98">#REF!</definedName>
    <definedName name="ORDERSTATUS" localSheetId="11">#REF!</definedName>
    <definedName name="ORDERSTATUS">#REF!</definedName>
    <definedName name="OrderTable">#REF!</definedName>
    <definedName name="ORDREVCOLL" localSheetId="11">#REF!</definedName>
    <definedName name="ORDREVCOLL">#REF!</definedName>
    <definedName name="OSF">#REF!</definedName>
    <definedName name="osm">#REF!</definedName>
    <definedName name="OTH">#REF!</definedName>
    <definedName name="other_boq">#REF!</definedName>
    <definedName name="OTHERS">#REF!</definedName>
    <definedName name="OTRY">#REF!</definedName>
    <definedName name="OTRY1">#REF!</definedName>
    <definedName name="Overall_Mobi_Mth">#REF!</definedName>
    <definedName name="Overall_Mth">#REF!</definedName>
    <definedName name="p">#REF!</definedName>
    <definedName name="p.s" localSheetId="11">#REF!</definedName>
    <definedName name="p.s">#REF!</definedName>
    <definedName name="p____2___m____p___l_______ln__4___l___d____1___2___K1____l___SQRT_A_____SQRT_m__1__2">"ki1"</definedName>
    <definedName name="p___0">#REF!</definedName>
    <definedName name="p___13">#REF!</definedName>
    <definedName name="P_1" localSheetId="11">#REF!</definedName>
    <definedName name="P_1">#REF!</definedName>
    <definedName name="P_3" localSheetId="11">#REF!</definedName>
    <definedName name="P_3">#REF!</definedName>
    <definedName name="P_4" localSheetId="11">#REF!</definedName>
    <definedName name="P_4">#REF!</definedName>
    <definedName name="P_5" localSheetId="11">#REF!</definedName>
    <definedName name="P_5">#REF!</definedName>
    <definedName name="P_6DSO" localSheetId="11">#REF!</definedName>
    <definedName name="P_6DSO">#REF!</definedName>
    <definedName name="P_7DPO" localSheetId="11">#REF!</definedName>
    <definedName name="P_7DPO">#REF!</definedName>
    <definedName name="p_shape">#REF!</definedName>
    <definedName name="p11i4f" localSheetId="11">#REF!</definedName>
    <definedName name="p11i4f">#REF!</definedName>
    <definedName name="p11i5f" localSheetId="11">#REF!</definedName>
    <definedName name="p11i5f">#REF!</definedName>
    <definedName name="p12i1bc8f" localSheetId="11">#REF!</definedName>
    <definedName name="p12i1bc8f">#REF!</definedName>
    <definedName name="p1350mcbc">#REF!</definedName>
    <definedName name="p1350mcfdr">#REF!</definedName>
    <definedName name="p1350mcic">#REF!</definedName>
    <definedName name="p1350pcfdr">#REF!</definedName>
    <definedName name="p1350pcic">#REF!</definedName>
    <definedName name="p1500mcbc">#REF!</definedName>
    <definedName name="p1500mcfdr">#REF!</definedName>
    <definedName name="p1500mcic">#REF!</definedName>
    <definedName name="p1abbbc">#REF!</definedName>
    <definedName name="p1abbfdr">#REF!</definedName>
    <definedName name="p1abbic">#REF!</definedName>
    <definedName name="p1accp">#REF!</definedName>
    <definedName name="p1acdb1">#REF!</definedName>
    <definedName name="p1acdb2">#REF!</definedName>
    <definedName name="p1acdb3">#REF!</definedName>
    <definedName name="p1amf">#REF!</definedName>
    <definedName name="p1apcc1" localSheetId="11">#REF!</definedName>
    <definedName name="p1apcc1">#REF!</definedName>
    <definedName name="p1apcc2" localSheetId="11">#REF!</definedName>
    <definedName name="p1apcc2">#REF!</definedName>
    <definedName name="p1apcc3" localSheetId="11">#REF!</definedName>
    <definedName name="p1apcc3">#REF!</definedName>
    <definedName name="p1clp">#REF!</definedName>
    <definedName name="p1csp">#REF!</definedName>
    <definedName name="p1db">#REF!</definedName>
    <definedName name="p1ht" localSheetId="11">#REF!</definedName>
    <definedName name="p1ht">#REF!</definedName>
    <definedName name="p1ksk">#REF!</definedName>
    <definedName name="p1ldb" localSheetId="11">#REF!</definedName>
    <definedName name="p1ldb">#REF!</definedName>
    <definedName name="p1lift" localSheetId="11">#REF!</definedName>
    <definedName name="p1lift">#REF!</definedName>
    <definedName name="p1ltsba1" localSheetId="11">#REF!</definedName>
    <definedName name="p1ltsba1">#REF!</definedName>
    <definedName name="p1ltsba2">#REF!</definedName>
    <definedName name="p1ltsbb1">#REF!</definedName>
    <definedName name="p1ltsbb2">#REF!</definedName>
    <definedName name="p1mcc1">#REF!</definedName>
    <definedName name="p1mcc10">#REF!</definedName>
    <definedName name="p1mcc11">#REF!</definedName>
    <definedName name="p1mcc12">#REF!</definedName>
    <definedName name="p1mcc13">#REF!</definedName>
    <definedName name="p1mcc14">#REF!</definedName>
    <definedName name="p1mcc15">#REF!</definedName>
    <definedName name="p1mcc17">#REF!</definedName>
    <definedName name="p1mcc2">#REF!</definedName>
    <definedName name="p1mcc3">#REF!</definedName>
    <definedName name="p1mcc4">#REF!</definedName>
    <definedName name="p1mcc5">#REF!</definedName>
    <definedName name="p1mcc6">#REF!</definedName>
    <definedName name="p1mcc7">#REF!</definedName>
    <definedName name="p1mcc8">#REF!</definedName>
    <definedName name="p1mcc9">#REF!</definedName>
    <definedName name="p1mldb">#REF!</definedName>
    <definedName name="p1mlp">#REF!</definedName>
    <definedName name="p1mltp">#REF!</definedName>
    <definedName name="p1mpcc" localSheetId="11">#REF!</definedName>
    <definedName name="p1mpcc">#REF!</definedName>
    <definedName name="p1mpdb" localSheetId="11">#REF!</definedName>
    <definedName name="p1mpdb">#REF!</definedName>
    <definedName name="p1mpdp" localSheetId="11">#REF!</definedName>
    <definedName name="p1mpdp">#REF!</definedName>
    <definedName name="p1mrlp">#REF!</definedName>
    <definedName name="p1pcc">#REF!</definedName>
    <definedName name="p1pccm">#REF!</definedName>
    <definedName name="p1pdb">#REF!</definedName>
    <definedName name="P1R">#REF!</definedName>
    <definedName name="p1ssb1">#REF!</definedName>
    <definedName name="p1ssb2">#REF!</definedName>
    <definedName name="p1upsdb">#REF!</definedName>
    <definedName name="p1upsip" localSheetId="11">#REF!</definedName>
    <definedName name="p1upsip">#REF!</definedName>
    <definedName name="p1upsmdb" localSheetId="11">#REF!</definedName>
    <definedName name="p1upsmdb">#REF!</definedName>
    <definedName name="p1upsop" localSheetId="11">#REF!</definedName>
    <definedName name="p1upsop">#REF!</definedName>
    <definedName name="P2R">#REF!</definedName>
    <definedName name="P3R">#REF!</definedName>
    <definedName name="P4R">#REF!</definedName>
    <definedName name="P5R">#REF!</definedName>
    <definedName name="PA" localSheetId="11">#REF!</definedName>
    <definedName name="pa___0">#REF!</definedName>
    <definedName name="pa___13">#REF!</definedName>
    <definedName name="pad_baywise">#REF!</definedName>
    <definedName name="PAGE1" localSheetId="17">#REF!</definedName>
    <definedName name="PAGE1" localSheetId="10">#REF!</definedName>
    <definedName name="PAGE1">#REF!</definedName>
    <definedName name="PAGE1_1">"#REF!"</definedName>
    <definedName name="PAGE1_2">"#REF!"</definedName>
    <definedName name="PAGE10">#REF!</definedName>
    <definedName name="PAGE11">#REF!</definedName>
    <definedName name="PAGE2">#REF!</definedName>
    <definedName name="PAGE3">#REF!</definedName>
    <definedName name="PAGE4">#REF!</definedName>
    <definedName name="PAGE5">#REF!</definedName>
    <definedName name="PAGE6">#REF!</definedName>
    <definedName name="PAGE7">#REF!</definedName>
    <definedName name="PAGE8">#REF!</definedName>
    <definedName name="PAGE9">#REF!</definedName>
    <definedName name="PAGEA">#REF!</definedName>
    <definedName name="PAGEB">#REF!</definedName>
    <definedName name="PAGEC">#REF!</definedName>
    <definedName name="PAGED">#REF!</definedName>
    <definedName name="Pal_Workbook_GUID">"E9TT7WTUL973YIQMHP4L53VJ"</definedName>
    <definedName name="PAN">#REF!</definedName>
    <definedName name="panch">#REF!</definedName>
    <definedName name="Pancham">#REF!</definedName>
    <definedName name="Pane2">#REF!</definedName>
    <definedName name="Pane2___0">#REF!</definedName>
    <definedName name="Pane2___13">#REF!</definedName>
    <definedName name="PAR">#REF!</definedName>
    <definedName name="pare" localSheetId="11">{"form-D1",#N/A,FALSE,"FORM-D1";"form-D1_amt",#N/A,FALSE,"FORM-D1"}</definedName>
    <definedName name="pare">{"form-D1",#N/A,FALSE,"FORM-D1";"form-D1_amt",#N/A,FALSE,"FORM-D1"}</definedName>
    <definedName name="part">#REF!</definedName>
    <definedName name="part2">0.91</definedName>
    <definedName name="PATH1">#REF!</definedName>
    <definedName name="PATH11">#REF!</definedName>
    <definedName name="PATH111">#REF!</definedName>
    <definedName name="PATH2">#REF!</definedName>
    <definedName name="PATH22">#REF!</definedName>
    <definedName name="PATH222">#REF!</definedName>
    <definedName name="PATH3">#REF!</definedName>
    <definedName name="PATH33">#REF!</definedName>
    <definedName name="PATH333">#REF!</definedName>
    <definedName name="PATH4">#REF!</definedName>
    <definedName name="PATH44">#REF!</definedName>
    <definedName name="PATH444">#REF!</definedName>
    <definedName name="PATH5">#REF!</definedName>
    <definedName name="PATH55">#REF!</definedName>
    <definedName name="PATH555">#REF!</definedName>
    <definedName name="PATHAR1">#REF!</definedName>
    <definedName name="PATHAR2">#REF!</definedName>
    <definedName name="PATHAR3">#REF!</definedName>
    <definedName name="PATHJV1">#REF!</definedName>
    <definedName name="PATHJV11">#REF!</definedName>
    <definedName name="PATHJV111">#REF!</definedName>
    <definedName name="PATHJV2">#REF!</definedName>
    <definedName name="PATHJV22">#REF!</definedName>
    <definedName name="PATHJV222">#REF!</definedName>
    <definedName name="PATHJV3">#REF!</definedName>
    <definedName name="PATHJV33">#REF!</definedName>
    <definedName name="PATHJV333">#REF!</definedName>
    <definedName name="PATHJVPR1">#REF!</definedName>
    <definedName name="PATHJVPR11">#REF!</definedName>
    <definedName name="PATHJVPR111">#REF!</definedName>
    <definedName name="PATHJVPR2">#REF!</definedName>
    <definedName name="PATHJVPR22">#REF!</definedName>
    <definedName name="PATHJVPR222">#REF!</definedName>
    <definedName name="PATHLA1">#REF!</definedName>
    <definedName name="PATHLA2">#REF!</definedName>
    <definedName name="PATHLA3">#REF!</definedName>
    <definedName name="PATHLP1">#REF!</definedName>
    <definedName name="PATHLP2">#REF!</definedName>
    <definedName name="PATHLP3">#REF!</definedName>
    <definedName name="PATHPR1">#REF!</definedName>
    <definedName name="PATHPR2">#REF!</definedName>
    <definedName name="PB" localSheetId="11">#REF!</definedName>
    <definedName name="pb___0">#REF!</definedName>
    <definedName name="pb___11">#REF!</definedName>
    <definedName name="pb___12">#REF!</definedName>
    <definedName name="Pbx">#REF!</definedName>
    <definedName name="Pby">#REF!</definedName>
    <definedName name="PC" localSheetId="11">INDEX(#REF!,MATCH(#REF!,#REF!,0))</definedName>
    <definedName name="PC_ED">#REF!</definedName>
    <definedName name="pcc">#REF!</definedName>
    <definedName name="pccp">#REF!</definedName>
    <definedName name="pccproj">#REF!</definedName>
    <definedName name="pcct">#REF!</definedName>
    <definedName name="pccthk">#REF!</definedName>
    <definedName name="PCD">#REF!</definedName>
    <definedName name="PD" localSheetId="11">#REF!</definedName>
    <definedName name="PDP">#REF!</definedName>
    <definedName name="PE" localSheetId="11">INDEX(#REF!,MATCH(#REF!,#REF!,0))</definedName>
    <definedName name="ped_no">#REF!</definedName>
    <definedName name="PER">#REF!</definedName>
    <definedName name="PERCENT">#REF!</definedName>
    <definedName name="PERCENT_1">"#REF!"</definedName>
    <definedName name="Personal">#REF!</definedName>
    <definedName name="PERSONAL_TRANSPORT">#REF!</definedName>
    <definedName name="PERSONNEL">#REF!</definedName>
    <definedName name="PF" localSheetId="11">INDEX(#REF!,MATCH(#REF!,#REF!,0))</definedName>
    <definedName name="PG" localSheetId="11">INDEX(#REF!,MATCH(#REF!,#REF!,0))</definedName>
    <definedName name="PH" localSheetId="11">INDEX(#REF!,MATCH(#REF!,#REF!,0))</definedName>
    <definedName name="pH___0">#REF!</definedName>
    <definedName name="pH___13">#REF!</definedName>
    <definedName name="PhaseCode">#REF!</definedName>
    <definedName name="phi">#REF!</definedName>
    <definedName name="PI" localSheetId="11">INDEX(#REF!,MATCH(#REF!,#REF!,0))</definedName>
    <definedName name="pIaccp">#REF!</definedName>
    <definedName name="picture_1">"Picture 1"</definedName>
    <definedName name="pIecp">#REF!</definedName>
    <definedName name="pile_no">#REF!</definedName>
    <definedName name="pImcc.1">#REF!</definedName>
    <definedName name="pImcc.2">#REF!</definedName>
    <definedName name="pImcc.3">#REF!</definedName>
    <definedName name="pImltsb">#REF!</definedName>
    <definedName name="pImsb.ups">#REF!</definedName>
    <definedName name="PIN">#REF!</definedName>
    <definedName name="PIO">#REF!</definedName>
    <definedName name="PIPE">#REF!</definedName>
    <definedName name="PIPE_ID">#REF!</definedName>
    <definedName name="PIPE_SIZE">#REF!</definedName>
    <definedName name="PIPELENGTH">#REF!</definedName>
    <definedName name="pIsmsb.1">#REF!</definedName>
    <definedName name="pIsmsb.2">#REF!</definedName>
    <definedName name="pIsmsb.3">#REF!</definedName>
    <definedName name="pIsmsb.b">#REF!</definedName>
    <definedName name="pIsmsb.g">#REF!</definedName>
    <definedName name="pIsmsb.lab">#REF!</definedName>
    <definedName name="pIsmsb.main">#REF!</definedName>
    <definedName name="pIsmsb.t">#REF!</definedName>
    <definedName name="pIsmsb.ups">#REF!</definedName>
    <definedName name="pIup.1">#REF!</definedName>
    <definedName name="pIup.2">#REF!</definedName>
    <definedName name="PJ" localSheetId="11">INDEX(#REF!,MATCH(#REF!,#REF!,0))</definedName>
    <definedName name="PK" localSheetId="11">INDEX(#REF!,MATCH(#REF!,#REF!,0))</definedName>
    <definedName name="PKGFRD_HW">#REF!</definedName>
    <definedName name="PKGFRD_SW">#REF!</definedName>
    <definedName name="PL" localSheetId="11">INDEX(#REF!,MATCH(#REF!,#REF!,0))</definedName>
    <definedName name="plan">#REF!</definedName>
    <definedName name="PLASTER">#REF!</definedName>
    <definedName name="PLC">#REF!</definedName>
    <definedName name="PLCUM">#REF!</definedName>
    <definedName name="PLMON">#REF!</definedName>
    <definedName name="PLR">#REF!</definedName>
    <definedName name="plsdata" localSheetId="17">#REF!</definedName>
    <definedName name="plsdata" localSheetId="10">#REF!</definedName>
    <definedName name="plsdata">#REF!</definedName>
    <definedName name="PLUG">#REF!</definedName>
    <definedName name="PM" localSheetId="11">INDEX(#REF!,MATCH(#REF!,#REF!,0))</definedName>
    <definedName name="PM_MotorGrader">#REF!</definedName>
    <definedName name="PM_ThreeWheeled_80_100kN_StaticRoller">#REF!</definedName>
    <definedName name="PM_Tractor_Rotavator">#REF!</definedName>
    <definedName name="PM_WaterTanker_6kl">#REF!</definedName>
    <definedName name="PmtFreq_TL">#REF!</definedName>
    <definedName name="PNum">#REF!</definedName>
    <definedName name="POLU">#REF!</definedName>
    <definedName name="PONDA">#REF!</definedName>
    <definedName name="popop" localSheetId="11">#REF!</definedName>
    <definedName name="POR">#REF!</definedName>
    <definedName name="POST">#REF!</definedName>
    <definedName name="pound">#REF!</definedName>
    <definedName name="POUNDS">#REF!</definedName>
    <definedName name="pp">#REF!</definedName>
    <definedName name="ppo">#REF!</definedName>
    <definedName name="ppp">#REF!</definedName>
    <definedName name="pppp">#REF!</definedName>
    <definedName name="PPPPPP" localSheetId="11">{#N/A,#N/A,FALSE,"COVER1.XLS ";#N/A,#N/A,FALSE,"RACT1.XLS";#N/A,#N/A,FALSE,"RACT2.XLS";#N/A,#N/A,FALSE,"ECCMP";#N/A,#N/A,FALSE,"WELDER.XLS"}</definedName>
    <definedName name="PPPPPP">{#N/A,#N/A,FALSE,"COVER1.XLS ";#N/A,#N/A,FALSE,"RACT1.XLS";#N/A,#N/A,FALSE,"RACT2.XLS";#N/A,#N/A,FALSE,"ECCMP";#N/A,#N/A,FALSE,"WELDER.XLS"}</definedName>
    <definedName name="PR" localSheetId="1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PR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PR_BO">#REF!</definedName>
    <definedName name="PR_IDTO">#REF!</definedName>
    <definedName name="PR_IMP">#REF!</definedName>
    <definedName name="PR_TR">#REF!</definedName>
    <definedName name="PRA_DETAILSMAR01">#REF!</definedName>
    <definedName name="PRADETAILS">#REF!</definedName>
    <definedName name="PRASAD" localSheetId="11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PRASAD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prashant">#REF!</definedName>
    <definedName name="pratap" localSheetId="11">{"'Sheet1'!$A$4386:$N$4591"}</definedName>
    <definedName name="pratap">{"'Sheet1'!$A$4386:$N$4591"}</definedName>
    <definedName name="PRDump">#REF!</definedName>
    <definedName name="PREHE">#REF!</definedName>
    <definedName name="PREHP">#REF!</definedName>
    <definedName name="PREHS">#REF!</definedName>
    <definedName name="PREHT">#REF!</definedName>
    <definedName name="PREP">#REF!</definedName>
    <definedName name="PrevYears">#REF!</definedName>
    <definedName name="PRICE">#REF!</definedName>
    <definedName name="priced_end">#REF!</definedName>
    <definedName name="PriceEach">#REF!</definedName>
    <definedName name="Print_Area_0">NA()</definedName>
    <definedName name="Print_Area_0_0">NA()</definedName>
    <definedName name="Print_Area_0_0_0">NA()</definedName>
    <definedName name="Print_Area_0_0_0_0">NA()</definedName>
    <definedName name="Print_Area_0_0_0_0_1">NA()</definedName>
    <definedName name="Print_Area_0_0_0_1">NA()</definedName>
    <definedName name="Print_Area_0_0_1">NA()</definedName>
    <definedName name="Print_Area_0_1">NA()</definedName>
    <definedName name="Print_Area_1">#REF!</definedName>
    <definedName name="Print_Area_2">#REF!</definedName>
    <definedName name="Print_Area_3">#REF!</definedName>
    <definedName name="PRINT_AREA_MI" localSheetId="17">#REF!</definedName>
    <definedName name="PRINT_AREA_MI" localSheetId="10">#REF!</definedName>
    <definedName name="PRINT_AREA_MI">#REF!</definedName>
    <definedName name="PRINT_AREA_MI___0">#REF!</definedName>
    <definedName name="Print_Area_MI_1">"#REF!"</definedName>
    <definedName name="Print_Area_MI_17">#REF!</definedName>
    <definedName name="Print_Area_MI1">#REF!</definedName>
    <definedName name="Print_Area_Reset">#REF!</definedName>
    <definedName name="PRINT_AREA1">#REF!</definedName>
    <definedName name="PRINT_AREA2">#REF!</definedName>
    <definedName name="Print_Range">#REF!</definedName>
    <definedName name="Print_Titles_0">NA()</definedName>
    <definedName name="Print_Titles_0_0">NA()</definedName>
    <definedName name="Print_Titles_0_0_0">NA()</definedName>
    <definedName name="Print_Titles_0_0_0_0">NA()</definedName>
    <definedName name="Print_Titles_0_0_0_0_1">NA()</definedName>
    <definedName name="Print_Titles_0_0_0_1">NA()</definedName>
    <definedName name="Print_Titles_0_0_1">NA()</definedName>
    <definedName name="Print_Titles_0_1">NA()</definedName>
    <definedName name="Print_Titles_1">#REF!,#REF!</definedName>
    <definedName name="Print_Titles_2">#REF!</definedName>
    <definedName name="PRINT_TITLES_MI" localSheetId="17">#REF!</definedName>
    <definedName name="PRINT_TITLES_MI" localSheetId="10">#REF!</definedName>
    <definedName name="PRINT_TITLES_MI" localSheetId="11">#REF!</definedName>
    <definedName name="PRINT_TITLES_MI">#REF!</definedName>
    <definedName name="print1">#REF!</definedName>
    <definedName name="printedname">#REF!</definedName>
    <definedName name="printn">#REF!</definedName>
    <definedName name="PRMIL_HW" localSheetId="11">#REF!</definedName>
    <definedName name="PRMIL_HW">#REF!</definedName>
    <definedName name="PRMIL_SW">#REF!</definedName>
    <definedName name="pro">#REF!</definedName>
    <definedName name="ProdForm">#REF!</definedName>
    <definedName name="Product">#REF!</definedName>
    <definedName name="Professional___Audit_Fees">#REF!</definedName>
    <definedName name="Proffees">#REF!</definedName>
    <definedName name="proj">#REF!</definedName>
    <definedName name="PROJECT">#REF!</definedName>
    <definedName name="project_lookup" localSheetId="11">#REF!</definedName>
    <definedName name="PROPS">#REF!</definedName>
    <definedName name="PROVISIONS">#REF!</definedName>
    <definedName name="ps">#REF!</definedName>
    <definedName name="PS___0">#REF!</definedName>
    <definedName name="PS___13">#REF!</definedName>
    <definedName name="psi">#REF!</definedName>
    <definedName name="pt">#REF!</definedName>
    <definedName name="pti">#REF!</definedName>
    <definedName name="PublicDocuments" localSheetId="11">#REF!</definedName>
    <definedName name="PublicDocuments">#REF!</definedName>
    <definedName name="PUMPS_DATA">#REF!</definedName>
    <definedName name="Puz">#REF!</definedName>
    <definedName name="Pwl">#REF!</definedName>
    <definedName name="q" localSheetId="11">#REF!</definedName>
    <definedName name="q">#REF!</definedName>
    <definedName name="QA" localSheetId="11">INDEX(#REF!,MATCH(#REF!,#REF!,0))</definedName>
    <definedName name="QB" localSheetId="11">INDEX(#REF!,MATCH(#REF!,#REF!,0))</definedName>
    <definedName name="QC" localSheetId="11">INDEX(#REF!,MATCH(#REF!,#REF!,0))</definedName>
    <definedName name="Qc___0">#REF!</definedName>
    <definedName name="Qc___13">#REF!</definedName>
    <definedName name="QD" localSheetId="11">INDEX(#REF!,MATCH(#REF!,#REF!,0))</definedName>
    <definedName name="QE" localSheetId="11">INDEX(#REF!,MATCH(#REF!,#REF!,0))</definedName>
    <definedName name="QF" localSheetId="11">INDEX(#REF!,MATCH(#REF!,#REF!,0))</definedName>
    <definedName name="Qf___0">#REF!</definedName>
    <definedName name="Qf___13">#REF!</definedName>
    <definedName name="qfc" localSheetId="11">#REF!</definedName>
    <definedName name="qfc">#REF!</definedName>
    <definedName name="QFC_AUDh">#REF!</definedName>
    <definedName name="QFC_AUDs">#REF!</definedName>
    <definedName name="QFC_AUDspa">#REF!</definedName>
    <definedName name="QFC_BO">#REF!</definedName>
    <definedName name="QFC_DEMh">#REF!</definedName>
    <definedName name="QFC_DEMs">#REF!</definedName>
    <definedName name="QFC_DEMspa">#REF!</definedName>
    <definedName name="QFC_FIMh">#REF!</definedName>
    <definedName name="QFC_FIMs">#REF!</definedName>
    <definedName name="QFC_FIMspa">#REF!</definedName>
    <definedName name="QFC_FIs">#REF!</definedName>
    <definedName name="QFC_NOKh">#REF!</definedName>
    <definedName name="QFC_NOKs">#REF!</definedName>
    <definedName name="QFC_NOKspa">#REF!</definedName>
    <definedName name="QFC_OWN">#REF!</definedName>
    <definedName name="qfc_s00">#REF!</definedName>
    <definedName name="QFC_S01">#REF!</definedName>
    <definedName name="QFC_S02">#REF!</definedName>
    <definedName name="QFC_S03">#REF!</definedName>
    <definedName name="qfc_s98">#REF!</definedName>
    <definedName name="qfc_s99">#REF!</definedName>
    <definedName name="QFC_SEKh">#REF!</definedName>
    <definedName name="QFC_SEKs">#REF!</definedName>
    <definedName name="QFC_SFRh">#REF!</definedName>
    <definedName name="QFC_SFRs">#REF!</definedName>
    <definedName name="QFC_SPC">#REF!</definedName>
    <definedName name="QFC_TR">#REF!</definedName>
    <definedName name="QFC_UKPh">#REF!</definedName>
    <definedName name="QFC_UKPs">#REF!</definedName>
    <definedName name="QFC_USDh">#REF!</definedName>
    <definedName name="QFC_USDs">#REF!</definedName>
    <definedName name="QFC_USDspa">#REF!</definedName>
    <definedName name="QG" localSheetId="11">INDEX(#REF!,MATCH(#REF!,#REF!,0))</definedName>
    <definedName name="QH" localSheetId="11">INDEX(#REF!,MATCH(#REF!,#REF!,0))</definedName>
    <definedName name="QI" localSheetId="11">INDEX(#REF!,MATCH(#REF!,#REF!,0))</definedName>
    <definedName name="Qi___0">#REF!</definedName>
    <definedName name="Qi___13">#REF!</definedName>
    <definedName name="QJ" localSheetId="11">INDEX(#REF!,MATCH(#REF!,#REF!,0))</definedName>
    <definedName name="QK" localSheetId="11">INDEX(#REF!,MATCH(#REF!,#REF!,0))</definedName>
    <definedName name="QL" localSheetId="11">INDEX(#REF!,MATCH(#REF!,#REF!,0))</definedName>
    <definedName name="Ql___0">#REF!</definedName>
    <definedName name="Ql___13">#REF!</definedName>
    <definedName name="QM" localSheetId="11">INDEX(#REF!,MATCH(#REF!,#REF!,0))</definedName>
    <definedName name="qq">#REF!</definedName>
    <definedName name="QQ_1">NA()</definedName>
    <definedName name="qqq">#REF!</definedName>
    <definedName name="QQQQ" localSheetId="11">{"form-D1",#N/A,FALSE,"FORM-D1";"form-D1_amt",#N/A,FALSE,"FORM-D1"}</definedName>
    <definedName name="QQQQ">{"form-D1",#N/A,FALSE,"FORM-D1";"form-D1_amt",#N/A,FALSE,"FORM-D1"}</definedName>
    <definedName name="QQQQ_1">NA()</definedName>
    <definedName name="QQQQQQQQQQ">#REF!</definedName>
    <definedName name="Qr">#REF!</definedName>
    <definedName name="qryEqptOrdDelyETAProfile_byConstrMgr">#REF!</definedName>
    <definedName name="qryEqptOrdPODelProfile_ByConstrMgr">#REF!</definedName>
    <definedName name="Qspan">#REF!</definedName>
    <definedName name="Qt">#REF!</definedName>
    <definedName name="QTY">#REF!</definedName>
    <definedName name="QTY_1">"#REF!"</definedName>
    <definedName name="QTY_2">"#REF!"</definedName>
    <definedName name="Qty_as_on_apr">#REF!</definedName>
    <definedName name="QUANTITY" localSheetId="17">#REF!</definedName>
    <definedName name="QUANTITY" localSheetId="10">#REF!</definedName>
    <definedName name="QUANTITY">#REF!</definedName>
    <definedName name="Quote_Rev_No">#REF!</definedName>
    <definedName name="Qv">#REF!</definedName>
    <definedName name="qw" localSheetId="11">{"'PROFITABILITY'!$A$1:$F$45"}</definedName>
    <definedName name="qw">{"'PROFITABILITY'!$A$1:$F$45"}</definedName>
    <definedName name="qwer">#REF!</definedName>
    <definedName name="qwerty">#REF!</definedName>
    <definedName name="r_">#REF!</definedName>
    <definedName name="R___variation_factor_in_capacity_per_degree_Celcius">#REF!</definedName>
    <definedName name="RA" localSheetId="11">INDEX(#REF!,MATCH(#REF!,#REF!,0))</definedName>
    <definedName name="raaa" localSheetId="11">{"'Sheet1'!$A$4386:$N$4591"}</definedName>
    <definedName name="raaa">{"'Sheet1'!$A$4386:$N$4591"}</definedName>
    <definedName name="RAB_GI_Mranggen">#REF!</definedName>
    <definedName name="Rac">#REF!</definedName>
    <definedName name="RAD">#REF!</definedName>
    <definedName name="Radio" localSheetId="11">{"'PROFITABILITY'!$A$1:$F$45"}</definedName>
    <definedName name="Radio">{"'PROFITABILITY'!$A$1:$F$45"}</definedName>
    <definedName name="RaftD">#REF!</definedName>
    <definedName name="RaftSlbThk">#REF!</definedName>
    <definedName name="raghu" localSheetId="11">#REF!</definedName>
    <definedName name="raghu">#REF!</definedName>
    <definedName name="rahee" localSheetId="11">{#N/A,#N/A,FALSE,"CCTV"}</definedName>
    <definedName name="rahee">{#N/A,#N/A,FALSE,"CCTV"}</definedName>
    <definedName name="rahee2" localSheetId="11">{#N/A,#N/A,FALSE,"CCTV"}</definedName>
    <definedName name="rahee2">{#N/A,#N/A,FALSE,"CCTV"}</definedName>
    <definedName name="RAIL">#REF!</definedName>
    <definedName name="Raj" localSheetId="11">{"'Sheet1'!$A$4386:$N$4591"}</definedName>
    <definedName name="Raj">{"'Sheet1'!$A$4386:$N$4591"}</definedName>
    <definedName name="raja" localSheetId="11">#REF!</definedName>
    <definedName name="raja">#REF!</definedName>
    <definedName name="RAJEEV_ERECTORS" localSheetId="17">#REF!</definedName>
    <definedName name="RAJEEV_ERECTORS" localSheetId="10">#REF!</definedName>
    <definedName name="RAJEEV_ERECTORS">#REF!</definedName>
    <definedName name="rakesh">#REF!</definedName>
    <definedName name="ram">#REF!</definedName>
    <definedName name="Rango_a_imprimir">#REF!</definedName>
    <definedName name="RAPS">#REF!</definedName>
    <definedName name="RARA" localSheetId="17">#REF!</definedName>
    <definedName name="RARA" localSheetId="10">#REF!</definedName>
    <definedName name="RARA">#REF!</definedName>
    <definedName name="RATE">#REF!</definedName>
    <definedName name="RATE___0">#REF!</definedName>
    <definedName name="RATEST">#REF!</definedName>
    <definedName name="raverage">#REF!</definedName>
    <definedName name="RAVI" localSheetId="17">#REF!</definedName>
    <definedName name="RAVI" localSheetId="10">#REF!</definedName>
    <definedName name="RAVI">#REF!</definedName>
    <definedName name="RawAgencyPrice">#REF!</definedName>
    <definedName name="RawData">#REF!</definedName>
    <definedName name="RB" localSheetId="11">INDEX(#REF!,MATCH(#REF!,#REF!,0))</definedName>
    <definedName name="RBData">#REF!</definedName>
    <definedName name="RC_" localSheetId="11">INDEX(#REF!,MATCH(#REF!,#REF!,0))</definedName>
    <definedName name="RCArea">#REF!</definedName>
    <definedName name="RCC">#REF!</definedName>
    <definedName name="RCCpipe300">#REF!</definedName>
    <definedName name="RCCpipe600">#REF!</definedName>
    <definedName name="RCD">#REF!</definedName>
    <definedName name="RCS">#REF!</definedName>
    <definedName name="RCT">#REF!</definedName>
    <definedName name="RD" localSheetId="11">INDEX(#REF!,MATCH(#REF!,#REF!,0))</definedName>
    <definedName name="rdc">#REF!</definedName>
    <definedName name="re" localSheetId="11">#REF!</definedName>
    <definedName name="Re___0">#REF!</definedName>
    <definedName name="Re___13">#REF!</definedName>
    <definedName name="re_bar">#REF!</definedName>
    <definedName name="RE_SIZE">#REF!</definedName>
    <definedName name="REACT220CTL">#REF!</definedName>
    <definedName name="REACT220FIRE">#REF!</definedName>
    <definedName name="REACT500">#REF!</definedName>
    <definedName name="REACT500CTL">#REF!</definedName>
    <definedName name="REACT500FIRE">#REF!</definedName>
    <definedName name="REBAR">#REF!</definedName>
    <definedName name="REC6RD">#REF!</definedName>
    <definedName name="RECAPITUL">#REF!</definedName>
    <definedName name="Receivables_yearwise" localSheetId="11">#REF!</definedName>
    <definedName name="Receivables_yearwise">#REF!</definedName>
    <definedName name="RECORD">#REF!</definedName>
    <definedName name="RECOUT">#REF!</definedName>
    <definedName name="rect_4_415">#REF!</definedName>
    <definedName name="RED">#REF!</definedName>
    <definedName name="ref">#REF!</definedName>
    <definedName name="Ref__EUS_632_FDN_001">#REF!</definedName>
    <definedName name="Ref__EUS_632_FDN_002">#REF!</definedName>
    <definedName name="region">#REF!</definedName>
    <definedName name="rel">#REF!</definedName>
    <definedName name="Rel.per">#REF!</definedName>
    <definedName name="Rel.perm">#REF!</definedName>
    <definedName name="REN">#REF!</definedName>
    <definedName name="RENT">#REF!</definedName>
    <definedName name="REP">#REF!</definedName>
    <definedName name="Repairs">#REF!</definedName>
    <definedName name="req">#REF!</definedName>
    <definedName name="requi">#REF!</definedName>
    <definedName name="Reselects">#REF!</definedName>
    <definedName name="resistivite">#REF!</definedName>
    <definedName name="Result33">#REF!</definedName>
    <definedName name="Result51">#REF!</definedName>
    <definedName name="Result61">#REF!</definedName>
    <definedName name="Rev" localSheetId="11">#REF!</definedName>
    <definedName name="Rev">#REF!</definedName>
    <definedName name="revconstn">#REF!</definedName>
    <definedName name="REVISION">#REF!</definedName>
    <definedName name="REVSTATUS" localSheetId="11">#REF!</definedName>
    <definedName name="REVSTATUS">#REF!</definedName>
    <definedName name="revstatuspage1">#REF!</definedName>
    <definedName name="revstatuspage2">#REF!</definedName>
    <definedName name="RevTable">#REF!</definedName>
    <definedName name="RF" localSheetId="11">{#N/A,#N/A,FALSE,"CCTV"}</definedName>
    <definedName name="RFP003A">#REF!</definedName>
    <definedName name="RFP003B">#REF!</definedName>
    <definedName name="RFP003C">#REF!</definedName>
    <definedName name="RFP003D">#REF!</definedName>
    <definedName name="RFP003E">#REF!</definedName>
    <definedName name="RFP003F">#REF!</definedName>
    <definedName name="RFP004Material_Total_LC">#REF!</definedName>
    <definedName name="RFP004Materiall_Total_FC">#REF!</definedName>
    <definedName name="RFP012DL_Total_MM">#REF!</definedName>
    <definedName name="rfsaf" localSheetId="11">{"'PROFITABILITY'!$A$1:$F$45"}</definedName>
    <definedName name="rfsaf">{"'PROFITABILITY'!$A$1:$F$45"}</definedName>
    <definedName name="RG" localSheetId="11">INDEX(#REF!,MATCH(#REF!,#REF!,0))</definedName>
    <definedName name="rgs">#REF!</definedName>
    <definedName name="RH" localSheetId="11">INDEX(#REF!,MATCH(#REF!,#REF!,0))</definedName>
    <definedName name="rho">#REF!</definedName>
    <definedName name="RI" localSheetId="11">INDEX(#REF!,MATCH(#REF!,#REF!,0))</definedName>
    <definedName name="ric">#REF!</definedName>
    <definedName name="rig">#REF!</definedName>
    <definedName name="rishraetc">#REF!</definedName>
    <definedName name="risk">#REF!</definedName>
    <definedName name="risk1">#REF!</definedName>
    <definedName name="risk3">#REF!</definedName>
    <definedName name="RiskAfterRecalcMacro">""</definedName>
    <definedName name="RiskAfterSimMacro">""</definedName>
    <definedName name="RiskBeforeRecalcMacro">""</definedName>
    <definedName name="RiskBeforeSimMacro">""</definedName>
    <definedName name="RiskCollectDistributionSamples">2</definedName>
    <definedName name="RiskFixedSeed">1</definedName>
    <definedName name="RiskHasSettings">6</definedName>
    <definedName name="RiskMinimizeOnStart">FALSE</definedName>
    <definedName name="RiskMonitorConvergence">FALSE</definedName>
    <definedName name="RiskMultipleCPUSupportEnabled">TRUE</definedName>
    <definedName name="RiskNumIterations">1000</definedName>
    <definedName name="RiskNumSimulations">1</definedName>
    <definedName name="RiskPauseOnError">FALSE</definedName>
    <definedName name="RiskRunAfterRecalcMacro">FALSE</definedName>
    <definedName name="RiskRunAfterSimMacro">FALSE</definedName>
    <definedName name="RiskRunBeforeRecalcMacro">FALSE</definedName>
    <definedName name="RiskRunBeforeSimMacro">FALSE</definedName>
    <definedName name="RiskSamplingType">2</definedName>
    <definedName name="RiskStandardRecalc">1</definedName>
    <definedName name="RiskUpdateDisplay">FALSE</definedName>
    <definedName name="RiskUseDifferentSeedForEachSim">FALSE</definedName>
    <definedName name="RiskUseFixedSeed">FALSE</definedName>
    <definedName name="RiskUseMultipleCPUs">TRUE</definedName>
    <definedName name="RiverGodavari">#REF!</definedName>
    <definedName name="RJ" localSheetId="11">INDEX(#REF!,MATCH(#REF!,#REF!,0))</definedName>
    <definedName name="RK" localSheetId="11">INDEX(#REF!,MATCH(#REF!,#REF!,0))</definedName>
    <definedName name="RL" localSheetId="11">INDEX(#REF!,MATCH(#REF!,#REF!,0))</definedName>
    <definedName name="Rl___0">#REF!</definedName>
    <definedName name="Rl___13">#REF!</definedName>
    <definedName name="rldif">#REF!</definedName>
    <definedName name="rldis">#REF!</definedName>
    <definedName name="Rlead">#REF!</definedName>
    <definedName name="RLPS">#REF!</definedName>
    <definedName name="RM" localSheetId="11">INDEX(#REF!,MATCH(#REF!,#REF!,0))</definedName>
    <definedName name="rmcaccp">#REF!</definedName>
    <definedName name="rmcecp">#REF!</definedName>
    <definedName name="rmcmcc.1">#REF!</definedName>
    <definedName name="rmcmcc.2">#REF!</definedName>
    <definedName name="rmcmcc.3">#REF!</definedName>
    <definedName name="rmcmltsb">#REF!</definedName>
    <definedName name="rmcmsb.ups">#REF!</definedName>
    <definedName name="rmcsmsb.1">#REF!</definedName>
    <definedName name="rmcsmsb.2">#REF!</definedName>
    <definedName name="rmcsmsb.3">#REF!</definedName>
    <definedName name="rmcsmsb.b">#REF!</definedName>
    <definedName name="rmcsmsb.g">#REF!</definedName>
    <definedName name="rmcsmsb.lab">#REF!</definedName>
    <definedName name="rmcsmsb.main">#REF!</definedName>
    <definedName name="rmcsmsb.t">#REF!</definedName>
    <definedName name="rmcsmsb.ups">#REF!</definedName>
    <definedName name="rmcup.1">#REF!</definedName>
    <definedName name="rmcup.2">#REF!</definedName>
    <definedName name="robot">#REF!</definedName>
    <definedName name="RODS">#REF!</definedName>
    <definedName name="ROLLFCCASHFLOW" localSheetId="11">#REF!</definedName>
    <definedName name="ROLLFCCASHFLOW">#REF!</definedName>
    <definedName name="ROLLFCWKGS" localSheetId="11">#REF!</definedName>
    <definedName name="ROLLFCWKGS">#REF!</definedName>
    <definedName name="ROLLGFC" localSheetId="11">#REF!</definedName>
    <definedName name="ROLLGFC">#REF!</definedName>
    <definedName name="root1">#REF!</definedName>
    <definedName name="root2">#REF!</definedName>
    <definedName name="root3">#REF!</definedName>
    <definedName name="rorp">#REF!</definedName>
    <definedName name="rosid">#REF!</definedName>
    <definedName name="rousd">#REF!</definedName>
    <definedName name="rout_t">#REF!</definedName>
    <definedName name="Roxy">#REF!</definedName>
    <definedName name="rp">#REF!</definedName>
    <definedName name="RPROT220">#REF!</definedName>
    <definedName name="RPROT500">#REF!</definedName>
    <definedName name="RPRTO500">#REF!</definedName>
    <definedName name="RPRTOT500">#REF!</definedName>
    <definedName name="rr">#REF!</definedName>
    <definedName name="RRecorderecorder">#REF!</definedName>
    <definedName name="Rrelay">#REF!</definedName>
    <definedName name="rrrr" localSheetId="11">#REF!</definedName>
    <definedName name="RRRRRRRRRRRRRRRRRRRRRR">#REF!</definedName>
    <definedName name="RRstones">#REF!</definedName>
    <definedName name="Rs" localSheetId="11">#REF!</definedName>
    <definedName name="Rs___0">#REF!</definedName>
    <definedName name="Rs___13">#REF!</definedName>
    <definedName name="rsat">#REF!</definedName>
    <definedName name="Rse">#REF!</definedName>
    <definedName name="Rse___0">#REF!</definedName>
    <definedName name="Rse___13">#REF!</definedName>
    <definedName name="RSP">#REF!</definedName>
    <definedName name="Rt">#REF!</definedName>
    <definedName name="rtferty" localSheetId="11">#REF!</definedName>
    <definedName name="rtfr">#REF!</definedName>
    <definedName name="rts">#REF!</definedName>
    <definedName name="RTU1_AI">#REF!</definedName>
    <definedName name="RTU1_DI">#REF!</definedName>
    <definedName name="RTU1_DO">#REF!</definedName>
    <definedName name="RTU1_PC">#REF!</definedName>
    <definedName name="RTU2_AI">#REF!</definedName>
    <definedName name="RTU2_DI">#REF!</definedName>
    <definedName name="RTU2_DO">#REF!</definedName>
    <definedName name="RTU2_PC">#REF!</definedName>
    <definedName name="RUPEES">#REF!</definedName>
    <definedName name="RUPEES_1">#REF!</definedName>
    <definedName name="rx">#REF!</definedName>
    <definedName name="rxearthing">#REF!</definedName>
    <definedName name="s" localSheetId="11">#REF!</definedName>
    <definedName name="s.f">#REF!</definedName>
    <definedName name="s_1" localSheetId="11">{"'PROFITABILITY'!$A$1:$F$45"}</definedName>
    <definedName name="s_1">{"'PROFITABILITY'!$A$1:$F$45"}</definedName>
    <definedName name="SA" localSheetId="11">#REF!</definedName>
    <definedName name="SAFAFSDF" localSheetId="17">#REF!</definedName>
    <definedName name="SAFAFSDF" localSheetId="10">#REF!</definedName>
    <definedName name="SAFAFSDF">#REF!</definedName>
    <definedName name="sak">#REF!</definedName>
    <definedName name="sal">#REF!</definedName>
    <definedName name="salar">#REF!</definedName>
    <definedName name="SALARIES___WAGES">#REF!</definedName>
    <definedName name="salary">#REF!</definedName>
    <definedName name="SALEFACT" localSheetId="11">#REF!</definedName>
    <definedName name="SALEFACT">#REF!</definedName>
    <definedName name="SALESPLAN">#REF!</definedName>
    <definedName name="SAME" localSheetId="17">#REF!</definedName>
    <definedName name="SAME" localSheetId="10">#REF!</definedName>
    <definedName name="SAME">#REF!</definedName>
    <definedName name="SandI_Mobi_Mth">#REF!</definedName>
    <definedName name="SandI_Mth">#REF!</definedName>
    <definedName name="Sanitary">#REF!</definedName>
    <definedName name="SAP_SUMM" localSheetId="11">#REF!</definedName>
    <definedName name="SAP_SUMM">#REF!</definedName>
    <definedName name="sarava">#REF!</definedName>
    <definedName name="sarita" localSheetId="11">#REF!</definedName>
    <definedName name="sarita">#REF!</definedName>
    <definedName name="SATYA">#REF!</definedName>
    <definedName name="SAUN">#REF!</definedName>
    <definedName name="SB" localSheetId="11">INDEX(#REF!,MATCH(#REF!,#REF!,0))</definedName>
    <definedName name="SC" localSheetId="11">INDEX(#REF!,MATCH(#REF!,#REF!,0))</definedName>
    <definedName name="SC_Ave">#REF!</definedName>
    <definedName name="SC_Mobi_Mth">#REF!</definedName>
    <definedName name="SC_MP_Peak">#REF!</definedName>
    <definedName name="SC_Mth">#REF!</definedName>
    <definedName name="SC_percentage">#REF!</definedName>
    <definedName name="SC_SALE_FACT">#REF!</definedName>
    <definedName name="SC_Sales">#REF!</definedName>
    <definedName name="SCADA">#REF!</definedName>
    <definedName name="SCADA220">#REF!</definedName>
    <definedName name="SCADA220SS">#REF!</definedName>
    <definedName name="scale">#REF!</definedName>
    <definedName name="scbwo">#REF!</definedName>
    <definedName name="scf">#REF!</definedName>
    <definedName name="SCH">#REF!</definedName>
    <definedName name="sch.40">#REF!</definedName>
    <definedName name="schedule" localSheetId="11">{"form-D1",#N/A,FALSE,"FORM-D1";"form-D1_amt",#N/A,FALSE,"FORM-D1"}</definedName>
    <definedName name="schedule">{"form-D1",#N/A,FALSE,"FORM-D1";"form-D1_amt",#N/A,FALSE,"FORM-D1"}</definedName>
    <definedName name="SCHEDULE_NO._1">#REF!</definedName>
    <definedName name="SCHEDULE_NO._10___Loans___Advances">#REF!</definedName>
    <definedName name="SCHEDULE_NO._11a___Current_Liabilities">#REF!</definedName>
    <definedName name="SCHEDULE_NO._11b___Provisions">#REF!</definedName>
    <definedName name="SCHEDULE_NO._2___Reserves___Surplus_P__L">#REF!</definedName>
    <definedName name="SCHEDULE_NO._4___UnSecured_Loans">#REF!</definedName>
    <definedName name="SCHEDULE_NO._5___Fixed_Assets">#REF!</definedName>
    <definedName name="SCHEDULE_NO._6___Investments">#REF!</definedName>
    <definedName name="SCHEDULE_NO._6a___Interest_accrued_on_Investments">#REF!</definedName>
    <definedName name="SCHEDULE_NO._7___Inventories">#REF!</definedName>
    <definedName name="SCHEDULE_NO._8___Sundry_Debtors">#REF!</definedName>
    <definedName name="SCHEDULE_NO._9___Bank_Balances">#REF!</definedName>
    <definedName name="SCHEDULE_NO_10">#REF!</definedName>
    <definedName name="SCHEDULE_NO_13">#REF!</definedName>
    <definedName name="ScheduleArea">#REF!</definedName>
    <definedName name="ScheduleName">#REF!</definedName>
    <definedName name="ScheduleReference">#REF!</definedName>
    <definedName name="SchList">#REF!</definedName>
    <definedName name="SCIENCE">#REF!</definedName>
    <definedName name="scrb">#REF!</definedName>
    <definedName name="sd" localSheetId="17">#REF!</definedName>
    <definedName name="sd" localSheetId="10">#REF!</definedName>
    <definedName name="Sd" localSheetId="11">#REF!</definedName>
    <definedName name="sd">#REF!</definedName>
    <definedName name="Sdate">#REF!</definedName>
    <definedName name="sdf">#REF!</definedName>
    <definedName name="SDF2A">#REF!</definedName>
    <definedName name="sdif">#REF!</definedName>
    <definedName name="sdjghkkjhg">#REF!</definedName>
    <definedName name="sdsdsd">#REF!</definedName>
    <definedName name="SE" localSheetId="11">INDEX(#REF!,MATCH(#REF!,#REF!,0))</definedName>
    <definedName name="se_">#REF!</definedName>
    <definedName name="SEAL">#REF!</definedName>
    <definedName name="SEAL1">#REF!</definedName>
    <definedName name="sect_table">#REF!:#REF!</definedName>
    <definedName name="SECTAB">#REF!:#REF!</definedName>
    <definedName name="SECTION">#REF!</definedName>
    <definedName name="sedf" localSheetId="11">{"Cost Summary",#N/A,FALSE,"B";"Cost Detail 1",#N/A,FALSE,"C";"Cost Detail 2",#N/A,FALSE,"C"}</definedName>
    <definedName name="sedf">{"Cost Summary",#N/A,FALSE,"B";"Cost Detail 1",#N/A,FALSE,"C";"Cost Detail 2",#N/A,FALSE,"C"}</definedName>
    <definedName name="sek">#REF!</definedName>
    <definedName name="SEK_C">#REF!</definedName>
    <definedName name="Sel_Choice_Rail_OHE">#REF!</definedName>
    <definedName name="Sel_SiteInfra_Rail_OHE">#REF!</definedName>
    <definedName name="Select">#REF!</definedName>
    <definedName name="SelectD1OrC1">#REF!</definedName>
    <definedName name="SelectLessOrExcess">#REF!</definedName>
    <definedName name="SER_TAX">#REF!</definedName>
    <definedName name="Service">#REF!</definedName>
    <definedName name="ServiceTax">#REF!</definedName>
    <definedName name="SESHA_SAI_CONSTRUCTION" localSheetId="17">#REF!</definedName>
    <definedName name="SESHA_SAI_CONSTRUCTION" localSheetId="10">#REF!</definedName>
    <definedName name="SESHA_SAI_CONSTRUCTION">#REF!</definedName>
    <definedName name="sf" localSheetId="11">#REF!</definedName>
    <definedName name="sfcon_idr">#REF!</definedName>
    <definedName name="sfcon_usd">#REF!</definedName>
    <definedName name="sfd" localSheetId="11">#REF!</definedName>
    <definedName name="sfdism">#REF!</definedName>
    <definedName name="sfdism_idr">#REF!</definedName>
    <definedName name="sfdism_usd">#REF!</definedName>
    <definedName name="sfearthing_idr">#REF!</definedName>
    <definedName name="sfearthing_usd">#REF!</definedName>
    <definedName name="sfew_idr">#REF!</definedName>
    <definedName name="sfew_usd">#REF!</definedName>
    <definedName name="sffew_idr">#REF!</definedName>
    <definedName name="sffg">#REF!</definedName>
    <definedName name="sffitting_idr">#REF!</definedName>
    <definedName name="sffitting_usd">#REF!</definedName>
    <definedName name="sffound_idr">#REF!</definedName>
    <definedName name="sffound_usd">#REF!</definedName>
    <definedName name="sfinstall">#REF!</definedName>
    <definedName name="sfinsul_idr">#REF!</definedName>
    <definedName name="sfinsul_usd">#REF!</definedName>
    <definedName name="sfjk" localSheetId="11">#REF!</definedName>
    <definedName name="sfmisc">#REF!</definedName>
    <definedName name="sfmisc_idr">#REF!</definedName>
    <definedName name="sfmisc_usd">#REF!</definedName>
    <definedName name="sfmisce_idr">#REF!</definedName>
    <definedName name="sfnumplate_idr">#REF!</definedName>
    <definedName name="sfnumplate_usd">#REF!</definedName>
    <definedName name="SFR">#REF!</definedName>
    <definedName name="sfsurvey_idr">#REF!</definedName>
    <definedName name="sfsurvey_usd">#REF!</definedName>
    <definedName name="sftest_idr">#REF!</definedName>
    <definedName name="sftest_usd">#REF!</definedName>
    <definedName name="sftower_idr">#REF!</definedName>
    <definedName name="sftower_usd">#REF!</definedName>
    <definedName name="sftransport">#REF!</definedName>
    <definedName name="SG" localSheetId="11">#REF!</definedName>
    <definedName name="sg_304L">7.945</definedName>
    <definedName name="sg_316L">7.945</definedName>
    <definedName name="sg_317L">7.945</definedName>
    <definedName name="sg_70_30">8.921</definedName>
    <definedName name="sg_90_10">8.927</definedName>
    <definedName name="sg_brass">8.41</definedName>
    <definedName name="sg_bronze">7.78</definedName>
    <definedName name="sg_titanium">4.51</definedName>
    <definedName name="SH" localSheetId="11">#REF!</definedName>
    <definedName name="SHAB">#REF!</definedName>
    <definedName name="Shakti">#REF!</definedName>
    <definedName name="sharada">185</definedName>
    <definedName name="SHEET">#REF!</definedName>
    <definedName name="sheet1" localSheetId="17">#REF!</definedName>
    <definedName name="sheet1" localSheetId="10">#REF!</definedName>
    <definedName name="sheet1">#REF!</definedName>
    <definedName name="sheet1___0">#REF!</definedName>
    <definedName name="sheet1___13">#REF!</definedName>
    <definedName name="sheet3">#REF!</definedName>
    <definedName name="SHELL___TUBE_DATA">#REF!</definedName>
    <definedName name="Shipping" localSheetId="11">{"Total Indirect Manpower",#N/A,FALSE,"J";"Total Direct Manpower",#N/A,FALSE,"J";"Direct Structural Manpower",#N/A,FALSE,"J";"Direct Mechanical Manpower",#N/A,FALSE,"J";"Direct Piping Manpower",#N/A,FALSE,"J";"Direct Tanks Manpower",#N/A,FALSE,"J";"Direct ElecInstrSS Manpower",#N/A,FALSE,"J"}</definedName>
    <definedName name="Shipping">{"Total Indirect Manpower",#N/A,FALSE,"J";"Total Direct Manpower",#N/A,FALSE,"J";"Direct Structural Manpower",#N/A,FALSE,"J";"Direct Mechanical Manpower",#N/A,FALSE,"J";"Direct Piping Manpower",#N/A,FALSE,"J";"Direct Tanks Manpower",#N/A,FALSE,"J";"Direct ElecInstrSS Manpower",#N/A,FALSE,"J"}</definedName>
    <definedName name="shpe">#REF!</definedName>
    <definedName name="SHS">#REF!</definedName>
    <definedName name="SHTA">#REF!</definedName>
    <definedName name="Shuttering">#REF!</definedName>
    <definedName name="SHV">#REF!</definedName>
    <definedName name="SI" localSheetId="11">INDEX(#REF!,MATCH(#REF!,#REF!,0))</definedName>
    <definedName name="Side">#REF!</definedName>
    <definedName name="sigma0.2">#REF!</definedName>
    <definedName name="sigma0_2">#REF!</definedName>
    <definedName name="sigmab">#REF!</definedName>
    <definedName name="sigmah">#REF!</definedName>
    <definedName name="sigmat">#REF!</definedName>
    <definedName name="sii">#REF!</definedName>
    <definedName name="Sim1_FirstRow">#REF!</definedName>
    <definedName name="Sim1_LastRow">#REF!</definedName>
    <definedName name="Sim1_Param">#REF!</definedName>
    <definedName name="Sim1_Param2">#REF!</definedName>
    <definedName name="Sim1_RepCount">#REF!</definedName>
    <definedName name="Sim1_Seeds">#REF!</definedName>
    <definedName name="Sim1_SimData">#REF!</definedName>
    <definedName name="Sim1_TopRow">#REF!</definedName>
    <definedName name="SINC2">#REF!</definedName>
    <definedName name="SITE">#REF!</definedName>
    <definedName name="Site_est">#REF!</definedName>
    <definedName name="Site_office_rev_24.05.2005">#REF!</definedName>
    <definedName name="SIZE">#REF!</definedName>
    <definedName name="SIZEC">#REF!</definedName>
    <definedName name="SJ" localSheetId="11">INDEX(#REF!,MATCH(#REF!,#REF!,0))</definedName>
    <definedName name="SK" localSheetId="11">INDEX(#REF!,MATCH(#REF!,#REF!,0))</definedName>
    <definedName name="skilled">#REF!</definedName>
    <definedName name="SL" localSheetId="11">INDEX(#REF!,MATCH(#REF!,#REF!,0))</definedName>
    <definedName name="slab_p" localSheetId="11">{"form-D1",#N/A,FALSE,"FORM-D1";"form-D1_amt",#N/A,FALSE,"FORM-D1"}</definedName>
    <definedName name="slab_p">{"form-D1",#N/A,FALSE,"FORM-D1";"form-D1_amt",#N/A,FALSE,"FORM-D1"}</definedName>
    <definedName name="slab_p_1">NA()</definedName>
    <definedName name="SlabD">#REF!</definedName>
    <definedName name="slope">#REF!</definedName>
    <definedName name="SlopeAreaQ">#REF!</definedName>
    <definedName name="SM" localSheetId="11">INDEX(#REF!,MATCH(#REF!,#REF!,0))</definedName>
    <definedName name="SMP" localSheetId="11">INDEX(#REF!,MATCH(#REF!,#REF!,0))</definedName>
    <definedName name="SMPL" localSheetId="11">INDEX(#REF!,MATCH(#REF!,#REF!,0))</definedName>
    <definedName name="smsb">#REF!</definedName>
    <definedName name="snlkjhsljbhdsjbkj">#REF!</definedName>
    <definedName name="SNS">"Picture 2"</definedName>
    <definedName name="soh">0%</definedName>
    <definedName name="SOL">#REF!</definedName>
    <definedName name="SortAREA">#REF!</definedName>
    <definedName name="Source_Price">#REF!</definedName>
    <definedName name="sourceF">#REF!</definedName>
    <definedName name="SourceV">#REF!</definedName>
    <definedName name="sp">4%</definedName>
    <definedName name="SpacerDamper" localSheetId="11">{"'PROFITABILITY'!$A$1:$F$45"}</definedName>
    <definedName name="SpacerDamper">{"'PROFITABILITY'!$A$1:$F$45"}</definedName>
    <definedName name="Spalls">#REF!</definedName>
    <definedName name="SPAN" localSheetId="11">VLOOKUP(#REF!&amp;#REF!,#REF!,4,FALSE)</definedName>
    <definedName name="SPAR">#REF!</definedName>
    <definedName name="Spare" localSheetId="11">{"'PROFITABILITY'!$A$1:$F$45"}</definedName>
    <definedName name="Spare">{"'PROFITABILITY'!$A$1:$F$45"}</definedName>
    <definedName name="SPEC_13">#REF!</definedName>
    <definedName name="SPEC_14">#REF!</definedName>
    <definedName name="SPEC_15">#REF!</definedName>
    <definedName name="SPEC_16">#REF!</definedName>
    <definedName name="SPEC_17">#REF!</definedName>
    <definedName name="SPEC_18">#REF!</definedName>
    <definedName name="SPEC_19">#REF!</definedName>
    <definedName name="SPEC_20">#REF!</definedName>
    <definedName name="SPEC_21">#REF!</definedName>
    <definedName name="SPEC_22">#REF!</definedName>
    <definedName name="SPEC_23">#REF!</definedName>
    <definedName name="SPEC_24">#REF!</definedName>
    <definedName name="SPEC_25">#REF!</definedName>
    <definedName name="SPEC2">#REF!</definedName>
    <definedName name="SpecialPrice">#REF!</definedName>
    <definedName name="spfactor">#REF!</definedName>
    <definedName name="Spl">#REF!</definedName>
    <definedName name="SQRT__1___0.6___1.0">#REF!</definedName>
    <definedName name="SQRT__1___0_6___1_0">#REF!</definedName>
    <definedName name="SQRT__1___0_6___1_0___0">#REF!</definedName>
    <definedName name="SQRT__1___0_6___1_0___13">#REF!</definedName>
    <definedName name="sr">#REF!</definedName>
    <definedName name="sraica">#REF!</definedName>
    <definedName name="srk" localSheetId="1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srk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ss" localSheetId="11">#REF!</definedName>
    <definedName name="SS400_401">#REF!</definedName>
    <definedName name="ss401_404">#REF!</definedName>
    <definedName name="ss405_408">#REF!</definedName>
    <definedName name="SS421_422">#REF!</definedName>
    <definedName name="ss421_424">#REF!</definedName>
    <definedName name="ss6_bop_f">#REF!</definedName>
    <definedName name="ss6_bop_v">#REF!</definedName>
    <definedName name="ss6_bop_w">#REF!</definedName>
    <definedName name="ss6_civ_f">#REF!</definedName>
    <definedName name="ss6_civ_v">#REF!</definedName>
    <definedName name="ss6_civ_w">#REF!</definedName>
    <definedName name="ss6_cond_f">#REF!</definedName>
    <definedName name="ss6_cond_v">#REF!</definedName>
    <definedName name="ss6_cond_w">#REF!</definedName>
    <definedName name="ss6_ct_f">#REF!</definedName>
    <definedName name="ss6_ct_v">#REF!</definedName>
    <definedName name="ss6_ct_w">#REF!</definedName>
    <definedName name="ss6_e_f">#REF!</definedName>
    <definedName name="ss6_e_v">#REF!</definedName>
    <definedName name="ss6_e_w">#REF!</definedName>
    <definedName name="ss6_ec_f">#REF!</definedName>
    <definedName name="ss6_ec_v">#REF!</definedName>
    <definedName name="ss6_ec_w">#REF!</definedName>
    <definedName name="ss6_fuel_f">#REF!</definedName>
    <definedName name="ss6_fuel_v">#REF!</definedName>
    <definedName name="ss6_fuel_w">#REF!</definedName>
    <definedName name="ss6_geno_f">#REF!</definedName>
    <definedName name="ss6_geno_v">#REF!</definedName>
    <definedName name="ss6_geno_w">#REF!</definedName>
    <definedName name="ss6_gt_f">#REF!</definedName>
    <definedName name="ss6_gt_v">#REF!</definedName>
    <definedName name="ss6_gt_w">#REF!</definedName>
    <definedName name="ss6_gtax_f">#REF!</definedName>
    <definedName name="ss6_gtax_v">#REF!</definedName>
    <definedName name="ss6_gtax_w">#REF!</definedName>
    <definedName name="ss6_hrsg_f">#REF!</definedName>
    <definedName name="ss6_hrsg_v">#REF!</definedName>
    <definedName name="ss6_hrsg_w">#REF!</definedName>
    <definedName name="ss6_ic_f">#REF!</definedName>
    <definedName name="ss6_ic_v">#REF!</definedName>
    <definedName name="ss6_ic_w">#REF!</definedName>
    <definedName name="ss6_st_f">#REF!</definedName>
    <definedName name="ss6_st_v">#REF!</definedName>
    <definedName name="ss6_st_w">#REF!</definedName>
    <definedName name="ss8_bop_f">#REF!</definedName>
    <definedName name="ss8_bop_v">#REF!</definedName>
    <definedName name="ss8_bop_w">#REF!</definedName>
    <definedName name="ss8_civ_f">#REF!</definedName>
    <definedName name="ss8_civ_v">#REF!</definedName>
    <definedName name="ss8_civ_w">#REF!</definedName>
    <definedName name="ss8_cond_f">#REF!</definedName>
    <definedName name="ss8_cond_v">#REF!</definedName>
    <definedName name="ss8_cond_w">#REF!</definedName>
    <definedName name="ss8_ct_f">#REF!</definedName>
    <definedName name="ss8_ct_v">#REF!</definedName>
    <definedName name="ss8_ct_w">#REF!</definedName>
    <definedName name="ss8_e_f">#REF!</definedName>
    <definedName name="ss8_e_v">#REF!</definedName>
    <definedName name="ss8_e_w">#REF!</definedName>
    <definedName name="ss8_ec_f">#REF!</definedName>
    <definedName name="ss8_ec_v">#REF!</definedName>
    <definedName name="ss8_ec_w">#REF!</definedName>
    <definedName name="ss8_fuel_f">#REF!</definedName>
    <definedName name="ss8_fuel_v">#REF!</definedName>
    <definedName name="ss8_fuel_w">#REF!</definedName>
    <definedName name="ss8_geno_f">#REF!</definedName>
    <definedName name="ss8_geno_v">#REF!</definedName>
    <definedName name="ss8_geno_w">#REF!</definedName>
    <definedName name="ss8_gt_f">#REF!</definedName>
    <definedName name="ss8_gt_v">#REF!</definedName>
    <definedName name="ss8_gt_w">#REF!</definedName>
    <definedName name="ss8_gtax_f">#REF!</definedName>
    <definedName name="ss8_gtax_v">#REF!</definedName>
    <definedName name="ss8_gtax_w">#REF!</definedName>
    <definedName name="ss8_hrsg_f">#REF!</definedName>
    <definedName name="ss8_hrsg_v">#REF!</definedName>
    <definedName name="ss8_hrsg_w">#REF!</definedName>
    <definedName name="ss8_ic_f">#REF!</definedName>
    <definedName name="ss8_ic_v">#REF!</definedName>
    <definedName name="ss8_ic_w">#REF!</definedName>
    <definedName name="ss8_st_f">#REF!</definedName>
    <definedName name="ss8_st_v">#REF!</definedName>
    <definedName name="ss8_st_w">#REF!</definedName>
    <definedName name="ss9_bop_f">#REF!</definedName>
    <definedName name="ss9_bop_v">#REF!</definedName>
    <definedName name="ss9_bop_w">#REF!</definedName>
    <definedName name="ss9_civ_f">#REF!</definedName>
    <definedName name="ss9_civ_v">#REF!</definedName>
    <definedName name="ss9_civ_w">#REF!</definedName>
    <definedName name="ss9_cond_f">#REF!</definedName>
    <definedName name="ss9_cond_v">#REF!</definedName>
    <definedName name="ss9_cond_w">#REF!</definedName>
    <definedName name="ss9_ct_f">#REF!</definedName>
    <definedName name="ss9_ct_v">#REF!</definedName>
    <definedName name="ss9_ct_w">#REF!</definedName>
    <definedName name="ss9_e_f">#REF!</definedName>
    <definedName name="ss9_e_v">#REF!</definedName>
    <definedName name="ss9_e_w">#REF!</definedName>
    <definedName name="ss9_ec_f">#REF!</definedName>
    <definedName name="ss9_ec_v">#REF!</definedName>
    <definedName name="ss9_ec_w">#REF!</definedName>
    <definedName name="ss9_fuel_f">#REF!</definedName>
    <definedName name="ss9_fuel_v">#REF!</definedName>
    <definedName name="ss9_fuel_w">#REF!</definedName>
    <definedName name="ss9_geno_f">#REF!</definedName>
    <definedName name="ss9_geno_v">#REF!</definedName>
    <definedName name="ss9_geno_w">#REF!</definedName>
    <definedName name="ss9_gt_f">#REF!</definedName>
    <definedName name="ss9_gt_v">#REF!</definedName>
    <definedName name="ss9_gt_w">#REF!</definedName>
    <definedName name="ss9_gtax_f">#REF!</definedName>
    <definedName name="ss9_gtax_v">#REF!</definedName>
    <definedName name="ss9_gtax_w">#REF!</definedName>
    <definedName name="ss9_hrsg_f">#REF!</definedName>
    <definedName name="ss9_hrsg_v">#REF!</definedName>
    <definedName name="ss9_hrsg_w">#REF!</definedName>
    <definedName name="ss9_ic_f">#REF!</definedName>
    <definedName name="ss9_ic_v">#REF!</definedName>
    <definedName name="ss9_ic_w">#REF!</definedName>
    <definedName name="ss9_st_f">#REF!</definedName>
    <definedName name="ss9_st_v">#REF!</definedName>
    <definedName name="ss9_st_w">#REF!</definedName>
    <definedName name="SSDFF">#REF!</definedName>
    <definedName name="ssf">#REF!</definedName>
    <definedName name="ssfsd">#REF!</definedName>
    <definedName name="Ssm">#REF!</definedName>
    <definedName name="SSS" localSheetId="17">#REF!</definedName>
    <definedName name="SSS" localSheetId="10">#REF!</definedName>
    <definedName name="SSS">#REF!</definedName>
    <definedName name="sss_1">#REF!</definedName>
    <definedName name="ssss">#REF!</definedName>
    <definedName name="sssss">#REF!</definedName>
    <definedName name="sssssssss" localSheetId="11">#REF!</definedName>
    <definedName name="SSSSSSSSSSSS">#REF!</definedName>
    <definedName name="ST" localSheetId="11">#REF!</definedName>
    <definedName name="ST">#REF!</definedName>
    <definedName name="st_list">#REF!</definedName>
    <definedName name="ST220CTL">#REF!</definedName>
    <definedName name="STA22SCADA">#REF!</definedName>
    <definedName name="STA2SCADA">#REF!</definedName>
    <definedName name="STA2STCTL">#REF!</definedName>
    <definedName name="Staff_and_IDL_Ave">#REF!</definedName>
    <definedName name="StaffGrades">#REF!</definedName>
    <definedName name="Staircase">#REF!</definedName>
    <definedName name="Staircase2">#REF!</definedName>
    <definedName name="StartLine">#REF!</definedName>
    <definedName name="state">#REF!</definedName>
    <definedName name="STATEMENT_1">#REF!</definedName>
    <definedName name="STATEMENT_2" localSheetId="11">#REF!</definedName>
    <definedName name="STATEMENT_3">#REF!</definedName>
    <definedName name="STATEMENT_4">#REF!</definedName>
    <definedName name="Status">#REF!</definedName>
    <definedName name="STCTL">#REF!</definedName>
    <definedName name="STCTL2">#REF!</definedName>
    <definedName name="STCTL220">#REF!</definedName>
    <definedName name="STD" localSheetId="11">#REF!</definedName>
    <definedName name="STD">#REF!</definedName>
    <definedName name="ste">#REF!</definedName>
    <definedName name="steam_props">#REF!</definedName>
    <definedName name="steam_trap">#REF!</definedName>
    <definedName name="STEEL">#REF!</definedName>
    <definedName name="STEEL220">#REF!</definedName>
    <definedName name="stfr">#REF!</definedName>
    <definedName name="Stg_Sub">#REF!</definedName>
    <definedName name="Stg_Super">#REF!</definedName>
    <definedName name="STR">IFERROR(LEFT(INDEX(#REF!,MATCH(#REF!,#REF!,0)),3),"")</definedName>
    <definedName name="Str.1" localSheetId="11">{"form-D1",#N/A,FALSE,"FORM-D1";"form-D1_amt",#N/A,FALSE,"FORM-D1"}</definedName>
    <definedName name="Str.1">{"form-D1",#N/A,FALSE,"FORM-D1";"form-D1_amt",#N/A,FALSE,"FORM-D1"}</definedName>
    <definedName name="Stretch">#REF!</definedName>
    <definedName name="StrID">#REF!</definedName>
    <definedName name="StringingTool">OFFSET(#REF!,0,0,COUNTA(#REF!),1)</definedName>
    <definedName name="stru_det">#REF!</definedName>
    <definedName name="Structure" localSheetId="11">#REF!</definedName>
    <definedName name="Structure">#REF!</definedName>
    <definedName name="StructureType">#REF!</definedName>
    <definedName name="su">#REF!</definedName>
    <definedName name="Subcontract">#REF!</definedName>
    <definedName name="Subject">#REF!</definedName>
    <definedName name="SubTotalArea">#REF!</definedName>
    <definedName name="SubTotalPrice">#REF!</definedName>
    <definedName name="sum">#REF!</definedName>
    <definedName name="sumana">#REF!</definedName>
    <definedName name="SUMExtraCredit">#REF!</definedName>
    <definedName name="SUMIF">#REF!</definedName>
    <definedName name="SUMIFExtraCredit">#REF!</definedName>
    <definedName name="SUMM" localSheetId="11">#REF!</definedName>
    <definedName name="SUMMARY" localSheetId="11">#REF!</definedName>
    <definedName name="SUMMARY">#REF!</definedName>
    <definedName name="SUMMARY_OTHER_EXPS" localSheetId="11">#REF!</definedName>
    <definedName name="SUMMARY_OTHER_EXPS">#REF!</definedName>
    <definedName name="SummaryNew">#REF!</definedName>
    <definedName name="SUMMARYR" localSheetId="11">#REF!</definedName>
    <definedName name="Summaryy">#REF!</definedName>
    <definedName name="sump">#REF!</definedName>
    <definedName name="sumtotal">#REF!</definedName>
    <definedName name="sUNDR" localSheetId="11">#REF!</definedName>
    <definedName name="Supplies">#REF!</definedName>
    <definedName name="SUPPLY" localSheetId="17">#REF!</definedName>
    <definedName name="SUPPLY" localSheetId="10">#REF!</definedName>
    <definedName name="SUPPLY">#REF!</definedName>
    <definedName name="Supplykalpaka160714">#REF!</definedName>
    <definedName name="supplysch">#REF!</definedName>
    <definedName name="suresh123">#REF!</definedName>
    <definedName name="SurveyTool">OFFSET(#REF!,0,0,COUNTA(#REF!),1)</definedName>
    <definedName name="Sv">#REF!</definedName>
    <definedName name="swd_Adl_dis">#REF!</definedName>
    <definedName name="swd_cd">#REF!</definedName>
    <definedName name="swd_er">#REF!</definedName>
    <definedName name="swd_fi">#REF!</definedName>
    <definedName name="SWGR12">#REF!</definedName>
    <definedName name="SWGR345">#REF!</definedName>
    <definedName name="SWH">#REF!</definedName>
    <definedName name="SWH_">#REF!</definedName>
    <definedName name="swi">#REF!</definedName>
    <definedName name="sws">#REF!</definedName>
    <definedName name="swt">#REF!</definedName>
    <definedName name="t">#REF!</definedName>
    <definedName name="t___0">#REF!</definedName>
    <definedName name="t___13">#REF!</definedName>
    <definedName name="T_Type" localSheetId="11">IFERROR(VLOOKUP(#REF!,#REF!,2,FALSE)," ")</definedName>
    <definedName name="T1_">#REF!</definedName>
    <definedName name="T2_">#REF!</definedName>
    <definedName name="T3_">#REF!</definedName>
    <definedName name="T4_">#REF!</definedName>
    <definedName name="Ta" localSheetId="11">#REF!</definedName>
    <definedName name="TAB">#REF!</definedName>
    <definedName name="Table">#REF!</definedName>
    <definedName name="Table1">#REF!</definedName>
    <definedName name="tableau1">#REF!</definedName>
    <definedName name="tables">#REF!</definedName>
    <definedName name="Taf">#REF!</definedName>
    <definedName name="tala" localSheetId="11">#REF!</definedName>
    <definedName name="tala_1">#REF!</definedName>
    <definedName name="tala_1_1">"#N/A"</definedName>
    <definedName name="tala_2">#REF!</definedName>
    <definedName name="tamil">#REF!</definedName>
    <definedName name="Target" localSheetId="11">#REF!</definedName>
    <definedName name="Target">#REF!</definedName>
    <definedName name="Tav">#REF!</definedName>
    <definedName name="Tax">#REF!</definedName>
    <definedName name="TaxTV">10%</definedName>
    <definedName name="TaxXL">5%</definedName>
    <definedName name="TB" localSheetId="11">#REF!</definedName>
    <definedName name="TBL">#REF!</definedName>
    <definedName name="tbl_ProdInfo">#REF!</definedName>
    <definedName name="tc" localSheetId="11">#REF!</definedName>
    <definedName name="tcap">#REF!</definedName>
    <definedName name="tcr">#REF!</definedName>
    <definedName name="te" localSheetId="11">#REF!</definedName>
    <definedName name="TE_Rate" localSheetId="11">IFERROR(_xlfn.XLOOKUP(#REF!,#REF!,#REF!),"")</definedName>
    <definedName name="TEC_Inquiry_No">#REF!</definedName>
    <definedName name="TEE">#REF!</definedName>
    <definedName name="tel" localSheetId="11">#REF!</definedName>
    <definedName name="tel">#REF!</definedName>
    <definedName name="temp">#REF!</definedName>
    <definedName name="temp_strainer">#REF!</definedName>
    <definedName name="temp1">#REF!</definedName>
    <definedName name="tempcoeff">#REF!</definedName>
    <definedName name="Ten">#REF!</definedName>
    <definedName name="TenderNumberPS">#REF!</definedName>
    <definedName name="ter_vapi">#REF!</definedName>
    <definedName name="TEs">#REF!</definedName>
    <definedName name="TEs___0">#REF!</definedName>
    <definedName name="TEs___13">#REF!</definedName>
    <definedName name="TEST" localSheetId="17">#REF!</definedName>
    <definedName name="TEST" localSheetId="10">#REF!</definedName>
    <definedName name="test" localSheetId="11">#REF!</definedName>
    <definedName name="TEST">#REF!</definedName>
    <definedName name="TEST_1">"#REF!"</definedName>
    <definedName name="TEST0">#REF!</definedName>
    <definedName name="TEST1">#REF!</definedName>
    <definedName name="TEST10">#REF!</definedName>
    <definedName name="TEST11">#REF!</definedName>
    <definedName name="TEST12">#REF!</definedName>
    <definedName name="TEST13">#REF!</definedName>
    <definedName name="TEST14">#REF!</definedName>
    <definedName name="TEST2">#REF!</definedName>
    <definedName name="TEST3">#REF!</definedName>
    <definedName name="TEST4">#REF!</definedName>
    <definedName name="TEST5">#REF!</definedName>
    <definedName name="TEST6">#REF!</definedName>
    <definedName name="TEST7">#REF!</definedName>
    <definedName name="TEST8">#REF!</definedName>
    <definedName name="TEST9">#REF!</definedName>
    <definedName name="TESTHKEY">#REF!</definedName>
    <definedName name="TESTKEYS">#REF!</definedName>
    <definedName name="TestTest">#REF!</definedName>
    <definedName name="TESTVKEY">#REF!</definedName>
    <definedName name="TEt">#REF!</definedName>
    <definedName name="TEt___0">#REF!</definedName>
    <definedName name="TEt___13">#REF!</definedName>
    <definedName name="TextRefCopyRangeCount">1</definedName>
    <definedName name="TF" localSheetId="11">#REF!</definedName>
    <definedName name="Tfc">#REF!</definedName>
    <definedName name="Tfd">#REF!</definedName>
    <definedName name="TG" localSheetId="11">#REF!</definedName>
    <definedName name="THK">#REF!</definedName>
    <definedName name="ThreeD">#REF!</definedName>
    <definedName name="ThreeTd">#REF!</definedName>
    <definedName name="ThreeTn">#REF!</definedName>
    <definedName name="TIL">#REF!</definedName>
    <definedName name="Tip">#REF!</definedName>
    <definedName name="TITL">#REF!</definedName>
    <definedName name="TITLE">#REF!</definedName>
    <definedName name="Title1">#REF!</definedName>
    <definedName name="Title2">#REF!</definedName>
    <definedName name="Tk" localSheetId="11">#REF!</definedName>
    <definedName name="Tkl">#REF!</definedName>
    <definedName name="Tm" localSheetId="11">#REF!</definedName>
    <definedName name="TMBPLA">#REF!</definedName>
    <definedName name="TMBSCA">#REF!</definedName>
    <definedName name="TMTbars">#REF!</definedName>
    <definedName name="TNEBJSR">#REF!</definedName>
    <definedName name="tnr">#REF!</definedName>
    <definedName name="TnSWindSpeed">#REF!</definedName>
    <definedName name="TOL">#REF!</definedName>
    <definedName name="TOOL">#REF!</definedName>
    <definedName name="top">#REF!</definedName>
    <definedName name="top_ser">#REF!</definedName>
    <definedName name="TOP_SUP">#REF!</definedName>
    <definedName name="topl">#REF!</definedName>
    <definedName name="TopMgmtGrades">#REF!</definedName>
    <definedName name="topn">#REF!</definedName>
    <definedName name="TopSlbThk">#REF!</definedName>
    <definedName name="TOT">#REF!,#REF!,#REF!,#REF!,#REF!,#REF!,#REF!,#REF!,#REF!,#REF!,#REF!</definedName>
    <definedName name="TOT_ST">#REF!</definedName>
    <definedName name="total">#REF!</definedName>
    <definedName name="TOTAL_1">"#REF!"</definedName>
    <definedName name="Total_EB">#REF!</definedName>
    <definedName name="Total_MP_Peak">#REF!</definedName>
    <definedName name="Total_Mth">#REF!</definedName>
    <definedName name="Total_YTD">#REF!</definedName>
    <definedName name="TOTAL1RP">#REF!</definedName>
    <definedName name="TOTAL2RP">#REF!</definedName>
    <definedName name="totalmc">#REF!</definedName>
    <definedName name="totalmc1">#REF!</definedName>
    <definedName name="TotalValueForOffer">#REF!</definedName>
    <definedName name="tower" localSheetId="11">{"'PROFITABILITY'!$A$1:$F$45"}</definedName>
    <definedName name="tower">{"'PROFITABILITY'!$A$1:$F$45"}</definedName>
    <definedName name="TowerBaseShear">#REF!</definedName>
    <definedName name="TowerBaseWeight">#REF!</definedName>
    <definedName name="TowerBottomFaceWidth">#REF!</definedName>
    <definedName name="towercosting" localSheetId="11">{"'PROFITABILITY'!$A$1:$F$45"}</definedName>
    <definedName name="towercosting">{"'PROFITABILITY'!$A$1:$F$45"}</definedName>
    <definedName name="TowerOverturningMoment">#REF!</definedName>
    <definedName name="TPROT220">#REF!</definedName>
    <definedName name="TPROT500">#REF!</definedName>
    <definedName name="TR">#REF!</definedName>
    <definedName name="TR220CTL">#REF!</definedName>
    <definedName name="TR220FIRE">#REF!</definedName>
    <definedName name="TR500CTL">#REF!</definedName>
    <definedName name="TR500FIRE">#REF!</definedName>
    <definedName name="TRANS">#REF!</definedName>
    <definedName name="Transport">#REF!</definedName>
    <definedName name="TransportCharge">#REF!</definedName>
    <definedName name="TransportTypeName">#REF!</definedName>
    <definedName name="TRAV">#REF!</definedName>
    <definedName name="TRAY_DATA">#REF!</definedName>
    <definedName name="Tres">#REF!</definedName>
    <definedName name="tres4">#REF!</definedName>
    <definedName name="try">#REF!</definedName>
    <definedName name="ts" localSheetId="11">#REF!</definedName>
    <definedName name="ts">#REF!</definedName>
    <definedName name="tS___0">#REF!</definedName>
    <definedName name="tS___13">#REF!</definedName>
    <definedName name="TSD">#REF!</definedName>
    <definedName name="TSK">#REF!</definedName>
    <definedName name="TSS">#REF!</definedName>
    <definedName name="tt" localSheetId="11">#REF!</definedName>
    <definedName name="tt">#REF!</definedName>
    <definedName name="TTA">#REF!</definedName>
    <definedName name="TTB">#REF!</definedName>
    <definedName name="TTDI">#REF!</definedName>
    <definedName name="TTE" localSheetId="11">IFERROR(VLOOKUP(#REF!,#REF!,2,FALSE)," ")</definedName>
    <definedName name="TTMH">#REF!</definedName>
    <definedName name="TTMT">#REF!</definedName>
    <definedName name="ttp">#REF!</definedName>
    <definedName name="ttt">#REF!</definedName>
    <definedName name="TTWT">#REF!</definedName>
    <definedName name="TTX">#REF!</definedName>
    <definedName name="tube_test_press1_12">#REF!</definedName>
    <definedName name="TUES1">#REF!</definedName>
    <definedName name="tvr">#REF!</definedName>
    <definedName name="Twr">#REF!</definedName>
    <definedName name="TWR_WT" localSheetId="11">IFERROR(VLOOKUP(#REF!,#REF!,2,FALSE),"")</definedName>
    <definedName name="TY">#REF!</definedName>
    <definedName name="type">#REF!</definedName>
    <definedName name="TYPE_OF_LINE">#REF!</definedName>
    <definedName name="Type3">#REF!</definedName>
    <definedName name="typeofbidder">#REF!</definedName>
    <definedName name="Typerate">#REF!</definedName>
    <definedName name="TYPICALARRAY">#REF!</definedName>
    <definedName name="u" localSheetId="11">#REF!</definedName>
    <definedName name="u">#REF!</definedName>
    <definedName name="UÀ1576">#REF!</definedName>
    <definedName name="UBAI">#REF!</definedName>
    <definedName name="ueber">#REF!</definedName>
    <definedName name="UI" localSheetId="11">#REF!</definedName>
    <definedName name="UKP" localSheetId="11">#REF!</definedName>
    <definedName name="UKP">#REF!</definedName>
    <definedName name="un">#REF!</definedName>
    <definedName name="UNION">#REF!</definedName>
    <definedName name="Unit">"D1"</definedName>
    <definedName name="UNIT_PRICE_SCHEDULE" localSheetId="11">#REF!</definedName>
    <definedName name="UNIT_PRICE_SCHEDULE">#REF!</definedName>
    <definedName name="Unit_Rate">"E1"</definedName>
    <definedName name="unitdisc" localSheetId="11">#REF!</definedName>
    <definedName name="unitdisc">#REF!</definedName>
    <definedName name="UNITS">#REF!</definedName>
    <definedName name="unnamed_2">#REF!</definedName>
    <definedName name="unnamed_3">#REF!</definedName>
    <definedName name="unnamed_4">#REF!</definedName>
    <definedName name="Unskilledmazdoor">#REF!</definedName>
    <definedName name="Uo">#REF!</definedName>
    <definedName name="UP">#REF!</definedName>
    <definedName name="UPS">#REF!</definedName>
    <definedName name="us_cd">#REF!</definedName>
    <definedName name="us_er">#REF!</definedName>
    <definedName name="us_fi">#REF!</definedName>
    <definedName name="us_n">#REF!</definedName>
    <definedName name="USD">#REF!</definedName>
    <definedName name="USD_EUR">#REF!</definedName>
    <definedName name="USDproEUR">#REF!</definedName>
    <definedName name="usn">#REF!</definedName>
    <definedName name="Ut">#REF!</definedName>
    <definedName name="uu">#REF!</definedName>
    <definedName name="uuu">#REF!</definedName>
    <definedName name="v">#REF!</definedName>
    <definedName name="va">#REF!</definedName>
    <definedName name="va___0">#REF!</definedName>
    <definedName name="va___13">#REF!</definedName>
    <definedName name="vaib">#REF!</definedName>
    <definedName name="Valn_File">#REF!</definedName>
    <definedName name="Valuation_Date">#REF!</definedName>
    <definedName name="Value0">#REF!</definedName>
    <definedName name="Value1">#REF!</definedName>
    <definedName name="Value10">#REF!</definedName>
    <definedName name="Value11">#REF!</definedName>
    <definedName name="Value12">#REF!</definedName>
    <definedName name="Value13">#REF!</definedName>
    <definedName name="Value14">#REF!</definedName>
    <definedName name="Value15">#REF!</definedName>
    <definedName name="Value16">#REF!</definedName>
    <definedName name="Value17">#REF!</definedName>
    <definedName name="Value18">#REF!</definedName>
    <definedName name="Value19">#REF!</definedName>
    <definedName name="Value2">#REF!</definedName>
    <definedName name="Value20">#REF!</definedName>
    <definedName name="Value21">#REF!</definedName>
    <definedName name="Value22">#REF!</definedName>
    <definedName name="Value23">#REF!</definedName>
    <definedName name="Value24">#REF!</definedName>
    <definedName name="Value25">#REF!</definedName>
    <definedName name="Value26">#REF!</definedName>
    <definedName name="Value27">#REF!</definedName>
    <definedName name="Value28">#REF!</definedName>
    <definedName name="Value29">#REF!</definedName>
    <definedName name="Value3">#REF!</definedName>
    <definedName name="Value30">#REF!</definedName>
    <definedName name="Value31">#REF!</definedName>
    <definedName name="Value32">#REF!</definedName>
    <definedName name="Value33">#REF!</definedName>
    <definedName name="Value34">#REF!</definedName>
    <definedName name="Value35">#REF!</definedName>
    <definedName name="Value36">#REF!</definedName>
    <definedName name="Value37">#REF!</definedName>
    <definedName name="Value38">#REF!</definedName>
    <definedName name="Value39">#REF!</definedName>
    <definedName name="Value4">#REF!</definedName>
    <definedName name="Value40">#REF!</definedName>
    <definedName name="Value41">#REF!</definedName>
    <definedName name="Value42">#REF!</definedName>
    <definedName name="Value43">#REF!</definedName>
    <definedName name="Value44">#REF!</definedName>
    <definedName name="Value45">#REF!</definedName>
    <definedName name="Value46">#REF!</definedName>
    <definedName name="Value47">#REF!</definedName>
    <definedName name="Value48">#REF!</definedName>
    <definedName name="Value49">#REF!</definedName>
    <definedName name="Value5">#REF!</definedName>
    <definedName name="Value50">#REF!</definedName>
    <definedName name="Value51">#REF!</definedName>
    <definedName name="Value52">#REF!</definedName>
    <definedName name="Value53">#REF!</definedName>
    <definedName name="Value54">#REF!</definedName>
    <definedName name="Value55">#REF!</definedName>
    <definedName name="Value6">#REF!</definedName>
    <definedName name="Value7">#REF!</definedName>
    <definedName name="Value8">#REF!</definedName>
    <definedName name="Value9">#REF!</definedName>
    <definedName name="VANDEMATARAM">#REF!</definedName>
    <definedName name="vapi_baywise">#REF!</definedName>
    <definedName name="Var._IGP_M_Dez_00">#REF!</definedName>
    <definedName name="VB">#REF!</definedName>
    <definedName name="Vc">#REF!</definedName>
    <definedName name="vcp">#REF!</definedName>
    <definedName name="vct" localSheetId="11">INDEX(#REF!,MATCH(#REF!,#REF!,0))</definedName>
    <definedName name="VD">#REF!</definedName>
    <definedName name="Vdes">#REF!</definedName>
    <definedName name="VehicleList">OFFSET(#REF!,0,0,COUNTA(#REF!),1)</definedName>
    <definedName name="VehicleLookUp">OFFSET(#REF!,0,0,COUNTA(#REF!),8)</definedName>
    <definedName name="VELOKAL">#REF!</definedName>
    <definedName name="Vend">#REF!</definedName>
    <definedName name="venu">150</definedName>
    <definedName name="vertical_col_and_corner_walls">#REF!</definedName>
    <definedName name="VertPltWt">#REF!</definedName>
    <definedName name="VESWH">#REF!</definedName>
    <definedName name="VETRI">#REF!</definedName>
    <definedName name="Vf">#REF!</definedName>
    <definedName name="Vfour">#REF!</definedName>
    <definedName name="vfourc">#REF!</definedName>
    <definedName name="vggfd" localSheetId="11">{"'Sheet1'!$A$4386:$N$4591"}</definedName>
    <definedName name="vggfd">{"'Sheet1'!$A$4386:$N$4591"}</definedName>
    <definedName name="vgwer">#REF!</definedName>
    <definedName name="view" localSheetId="11">{"'PROFITABILITY'!$A$1:$F$45"}</definedName>
    <definedName name="view">{"'PROFITABILITY'!$A$1:$F$45"}</definedName>
    <definedName name="vij">#REF!</definedName>
    <definedName name="VIJAY" localSheetId="17">#REF!</definedName>
    <definedName name="VIJAY" localSheetId="10">#REF!</definedName>
    <definedName name="VIJAY">#REF!</definedName>
    <definedName name="VISUAL" localSheetId="17">#REF!</definedName>
    <definedName name="VISUAL" localSheetId="10">#REF!</definedName>
    <definedName name="VISUAL">#REF!</definedName>
    <definedName name="Viual_chart" localSheetId="17">#REF!</definedName>
    <definedName name="Viual_chart" localSheetId="10">#REF!</definedName>
    <definedName name="Viual_chart">#REF!</definedName>
    <definedName name="VIVEKANANDA">#REF!</definedName>
    <definedName name="viz">#REF!</definedName>
    <definedName name="vo">#REF!</definedName>
    <definedName name="Vone">#REF!</definedName>
    <definedName name="VPer">#REF!</definedName>
    <definedName name="vr">#REF!</definedName>
    <definedName name="Vref">#REF!</definedName>
    <definedName name="vrr">#REF!</definedName>
    <definedName name="vs" localSheetId="11">{"'PROFITABILITY'!$A$1:$F$45"}</definedName>
    <definedName name="vs">{"'PROFITABILITY'!$A$1:$F$45"}</definedName>
    <definedName name="Vsigma">#REF!</definedName>
    <definedName name="Vsigma1">#REF!</definedName>
    <definedName name="vthree">#REF!</definedName>
    <definedName name="vtw">#REF!</definedName>
    <definedName name="Vtwo">#REF!</definedName>
    <definedName name="Vtwo1">#REF!</definedName>
    <definedName name="VUTP">#REF!</definedName>
    <definedName name="vv">#REF!</definedName>
    <definedName name="vvv">#REF!</definedName>
    <definedName name="vwo">#REF!</definedName>
    <definedName name="Vz">#REF!</definedName>
    <definedName name="W" localSheetId="17">#REF!</definedName>
    <definedName name="W" localSheetId="10">#REF!</definedName>
    <definedName name="W">#REF!</definedName>
    <definedName name="w1_w2">#REF!</definedName>
    <definedName name="Waiting">"Picture 1"</definedName>
    <definedName name="wallht">#REF!</definedName>
    <definedName name="wallthk">#REF!</definedName>
    <definedName name="water_funds" localSheetId="11">{"'Sheet1'!$A$4386:$N$4591"}</definedName>
    <definedName name="water_funds">{"'Sheet1'!$A$4386:$N$4591"}</definedName>
    <definedName name="Wc">#REF!</definedName>
    <definedName name="wcl">#REF!</definedName>
    <definedName name="WCT" localSheetId="11">#REF!</definedName>
    <definedName name="wds" localSheetId="11">{"Cost Summary",#N/A,FALSE,"B";"Cost Detail 1",#N/A,FALSE,"C";"Cost Detail 2",#N/A,FALSE,"C"}</definedName>
    <definedName name="wds">{"Cost Summary",#N/A,FALSE,"B";"Cost Detail 1",#N/A,FALSE,"C";"Cost Detail 2",#N/A,FALSE,"C"}</definedName>
    <definedName name="we" localSheetId="17">#REF!</definedName>
    <definedName name="we" localSheetId="10">#REF!</definedName>
    <definedName name="WE" localSheetId="11">{#N/A,#N/A,FALSE,"CCTV"}</definedName>
    <definedName name="we">#REF!</definedName>
    <definedName name="WEIGHT_FACTORS_drums">#REF!</definedName>
    <definedName name="wer">#REF!</definedName>
    <definedName name="wertt" localSheetId="11">{#N/A,#N/A,FALSE,"COVER1.XLS ";#N/A,#N/A,FALSE,"RACT1.XLS";#N/A,#N/A,FALSE,"RACT2.XLS";#N/A,#N/A,FALSE,"ECCMP";#N/A,#N/A,FALSE,"WELDER.XLS"}</definedName>
    <definedName name="wertt">{#N/A,#N/A,FALSE,"COVER1.XLS ";#N/A,#N/A,FALSE,"RACT1.XLS";#N/A,#N/A,FALSE,"RACT2.XLS";#N/A,#N/A,FALSE,"ECCMP";#N/A,#N/A,FALSE,"WELDER.XLS"}</definedName>
    <definedName name="werw">#REF!</definedName>
    <definedName name="werwer">#REF!</definedName>
    <definedName name="Wg">#REF!</definedName>
    <definedName name="wid">#REF!</definedName>
    <definedName name="wind.m">#REF!</definedName>
    <definedName name="wind_pressure">#REF!</definedName>
    <definedName name="Winform">#REF!</definedName>
    <definedName name="wkarea">#REF!</definedName>
    <definedName name="wktable">#REF!</definedName>
    <definedName name="Wm_50_kg">#REF!</definedName>
    <definedName name="Wm_70_kg">#REF!</definedName>
    <definedName name="wndf">#REF!</definedName>
    <definedName name="WOL">#REF!</definedName>
    <definedName name="word">#REF!</definedName>
    <definedName name="wordings">#REF!</definedName>
    <definedName name="WORKCAPTAL_BGT2">#REF!</definedName>
    <definedName name="WORKING_BGT2">#REF!</definedName>
    <definedName name="WP">#REF!</definedName>
    <definedName name="wqwqe" localSheetId="11">#REF!</definedName>
    <definedName name="wrd" localSheetId="11">{#N/A,#N/A,FALSE,"WRSUMMARY";#N/A,#N/A,FALSE,"ANNEX-1";#N/A,#N/A,FALSE,"ANNEX-2";#N/A,#N/A,FALSE,"ANNEX-3";#N/A,#N/A,FALSE,"WORKING"}</definedName>
    <definedName name="wrd">{#N/A,#N/A,FALSE,"WRSUMMARY";#N/A,#N/A,FALSE,"ANNEX-1";#N/A,#N/A,FALSE,"ANNEX-2";#N/A,#N/A,FALSE,"ANNEX-3";#N/A,#N/A,FALSE,"WORKING"}</definedName>
    <definedName name="WRITE" localSheetId="11">{#N/A,#N/A,FALSE,"CCTV"}</definedName>
    <definedName name="WRITE">{#N/A,#N/A,FALSE,"CCTV"}</definedName>
    <definedName name="wrn.abc." localSheetId="11">{"Execavation",#N/A,FALSE,"furniture (employer)"}</definedName>
    <definedName name="wrn.abc.">{"Execavation",#N/A,FALSE,"furniture (employer)"}</definedName>
    <definedName name="wrn.BM." localSheetId="11">{#N/A,#N/A,FALSE,"CCTV"}</definedName>
    <definedName name="wrn.BM.">{#N/A,#N/A,FALSE,"CCTV"}</definedName>
    <definedName name="wrn.budget." localSheetId="11">{"form-D1",#N/A,FALSE,"FORM-D1";"form-D1_amt",#N/A,FALSE,"FORM-D1"}</definedName>
    <definedName name="wrn.budget.">{"form-D1",#N/A,FALSE,"FORM-D1";"form-D1_amt",#N/A,FALSE,"FORM-D1"}</definedName>
    <definedName name="wrn.budget._1">NA()</definedName>
    <definedName name="wrn.Co." localSheetId="11">{#N/A,#N/A,TRUE,"GW-Cond";#N/A,#N/A,TRUE,"HW"}</definedName>
    <definedName name="wrn.Co.">{#N/A,#N/A,TRUE,"GW-Cond";#N/A,#N/A,TRUE,"HW"}</definedName>
    <definedName name="wrn.Complete._.Cost._.Sheet." localSheetId="11">{"Cost Summary",#N/A,FALSE,"B";"Cost Detail 1",#N/A,FALSE,"C";"Cost Detail 2",#N/A,FALSE,"C";"SalWage Indirect",#N/A,FALSE,"D";"SalWage Direct",#N/A,FALSE,"D";"Sal Calc",#N/A,FALSE,"D";"Mob Demob",#N/A,FALSE,"E";"Equipment Fuel",#N/A,FALSE,"F";"Equipment Hire",#N/A,FALSE,"F";"Equipment MobDemob",#N/A,FALSE,"F";"Site Est 1",#N/A,FALSE,"G";"Site Est 2",#N/A,FALSE,"G";"Finance",#N/A,FALSE,"H";"Equipment TOTAL",#N/A,FALSE,"I";"Total Indirect Manpower",#N/A,FALSE,"J";"Total Direct Manpower",#N/A,FALSE,"J";"Consumables",#N/A,FALSE,"L";"Bought Out",#N/A,FALSE,"M";"Subcontract",#N/A,FALSE,"N"}</definedName>
    <definedName name="wrn.Complete._.Cost._.Sheet.">{"Cost Summary",#N/A,FALSE,"B";"Cost Detail 1",#N/A,FALSE,"C";"Cost Detail 2",#N/A,FALSE,"C";"SalWage Indirect",#N/A,FALSE,"D";"SalWage Direct",#N/A,FALSE,"D";"Sal Calc",#N/A,FALSE,"D";"Mob Demob",#N/A,FALSE,"E";"Equipment Fuel",#N/A,FALSE,"F";"Equipment Hire",#N/A,FALSE,"F";"Equipment MobDemob",#N/A,FALSE,"F";"Site Est 1",#N/A,FALSE,"G";"Site Est 2",#N/A,FALSE,"G";"Finance",#N/A,FALSE,"H";"Equipment TOTAL",#N/A,FALSE,"I";"Total Indirect Manpower",#N/A,FALSE,"J";"Total Direct Manpower",#N/A,FALSE,"J";"Consumables",#N/A,FALSE,"L";"Bought Out",#N/A,FALSE,"M";"Subcontract",#N/A,FALSE,"N"}</definedName>
    <definedName name="wrn.cost." localSheetId="11">{#N/A,#N/A,FALSE,"abs";#N/A,#N/A,FALSE,"Annex-I";#N/A,#N/A,FALSE,"Annex-II";#N/A,#N/A,FALSE,"Annex-III";#N/A,#N/A,FALSE,"Annex-IV";#N/A,#N/A,FALSE,"Annex-V";#N/A,#N/A,FALSE,"Annex-VI"}</definedName>
    <definedName name="wrn.cost.">{#N/A,#N/A,FALSE,"abs";#N/A,#N/A,FALSE,"Annex-I";#N/A,#N/A,FALSE,"Annex-II";#N/A,#N/A,FALSE,"Annex-III";#N/A,#N/A,FALSE,"Annex-IV";#N/A,#N/A,FALSE,"Annex-V";#N/A,#N/A,FALSE,"Annex-VI"}</definedName>
    <definedName name="wrn.Cost._.Summary." localSheetId="11">{"Cost Summary",#N/A,FALSE,"B";"Cost Detail 1",#N/A,FALSE,"C";"Cost Detail 2",#N/A,FALSE,"C"}</definedName>
    <definedName name="wrn.Cost._.Summary.">{"Cost Summary",#N/A,FALSE,"B";"Cost Detail 1",#N/A,FALSE,"C";"Cost Detail 2",#N/A,FALSE,"C"}</definedName>
    <definedName name="wrn.costprint." localSheetId="11">{"cost",#N/A,FALSE,"B";"Sum",#N/A,FALSE,"C";"Sal1",#N/A,FALSE,"D";"Sal2",#N/A,FALSE,"D";"Mob",#N/A,FALSE,"E";"Eqpcst1",#N/A,FALSE,"F";"Eqpcst2",#N/A,FALSE,"F";"Eqpcst3",#N/A,FALSE,"F";"Est1",#N/A,FALSE,"G";"Est2",#N/A,FALSE,"G";"Fin",#N/A,FALSE,"H";"EqpCal",#N/A,FALSE,"I";"ManCal1",#N/A,FALSE,"J";"ManCal2",#N/A,FALSE,"J";"Consm",#N/A,FALSE,"L";"B O",#N/A,FALSE,"M";"S C",#N/A,FALSE,"N"}</definedName>
    <definedName name="wrn.costprint.">{"cost",#N/A,FALSE,"B";"Sum",#N/A,FALSE,"C";"Sal1",#N/A,FALSE,"D";"Sal2",#N/A,FALSE,"D";"Mob",#N/A,FALSE,"E";"Eqpcst1",#N/A,FALSE,"F";"Eqpcst2",#N/A,FALSE,"F";"Eqpcst3",#N/A,FALSE,"F";"Est1",#N/A,FALSE,"G";"Est2",#N/A,FALSE,"G";"Fin",#N/A,FALSE,"H";"EqpCal",#N/A,FALSE,"I";"ManCal1",#N/A,FALSE,"J";"ManCal2",#N/A,FALSE,"J";"Consm",#N/A,FALSE,"L";"B O",#N/A,FALSE,"M";"S C",#N/A,FALSE,"N"}</definedName>
    <definedName name="wrn.cp" localSheetId="11">{"cost",#N/A,FALSE,"B";"Sum",#N/A,FALSE,"C";"Sal1",#N/A,FALSE,"D";"Sal2",#N/A,FALSE,"D";"Mob",#N/A,FALSE,"E";"Eqpcst1",#N/A,FALSE,"F";"Eqpcst2",#N/A,FALSE,"F";"Eqpcst3",#N/A,FALSE,"F";"Est1",#N/A,FALSE,"G";"Est2",#N/A,FALSE,"G";"Fin",#N/A,FALSE,"H";"EqpCal",#N/A,FALSE,"I";"ManCal1",#N/A,FALSE,"J";"ManCal2",#N/A,FALSE,"J";"Consm",#N/A,FALSE,"L";"B O",#N/A,FALSE,"M";"S C",#N/A,FALSE,"N"}</definedName>
    <definedName name="wrn.cp">{"cost",#N/A,FALSE,"B";"Sum",#N/A,FALSE,"C";"Sal1",#N/A,FALSE,"D";"Sal2",#N/A,FALSE,"D";"Mob",#N/A,FALSE,"E";"Eqpcst1",#N/A,FALSE,"F";"Eqpcst2",#N/A,FALSE,"F";"Eqpcst3",#N/A,FALSE,"F";"Est1",#N/A,FALSE,"G";"Est2",#N/A,FALSE,"G";"Fin",#N/A,FALSE,"H";"EqpCal",#N/A,FALSE,"I";"ManCal1",#N/A,FALSE,"J";"ManCal2",#N/A,FALSE,"J";"Consm",#N/A,FALSE,"L";"B O",#N/A,FALSE,"M";"S C",#N/A,FALSE,"N"}</definedName>
    <definedName name="wrn.DRB._.CLAIMS._.FOR._.BILL._.A3._.SIZE." localSheetId="11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wrn.DRB._.CLAIMS._.FOR._.BILL._.A3._.SIZE.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wrn.DRB._.CLAIMS._.FOR._.BILL._.A4._.SIZE." localSheetId="11">{"CLAIM 3A",#N/A,FALSE,"CLAIM 3A";"CLAIM 4A",#N/A,FALSE,"CLAIM 4A";"CLAIM 5A CEM EXP STEEL ABSTRACT",#N/A,FALSE,"CLAIM 5A CEM&amp;EXP&amp;STEEL ABSTRACT";"CLAIM 5A CEMENT ROAD TAX INVOICE",#N/A,FALSE,"CLAIM 5A CEMENT ROADTAX INVOICE";"CLAIM 5A EXPL ROAD TAX INVOICE",#N/A,FALSE,"CLAIM 5A EXPLOS ROADTAX INVOICE";"CLAIM 5A CEM ADD. GOOD TAX INVOICE",#N/A,FALSE,"CLAIM5A CEM ADD.GOODTAX INVOICE";"CLAIM 5A EXP ADD. GOOD TAX INVOICE",#N/A,FALSE,"CLAIM5A EXP ADD.GOODTAX INVOICE";"CLAIM 5A STEEL ADD. GOOD TAX INVOICE",#N/A,FALSE,"CLAIM5A STEEL ADD.GOOD TAX INV.";"CLAIM 5A OTHER TAX ABSTRACT",#N/A,FALSE,"CLAIM 5A OTHER TAX ABSTRACT";"CLAIM 5A PASS GOOD TAX INVOICE",#N/A,FALSE,"CLAIM 5A PASS&amp;GOOD TAX INVOICE";"CLAIM 5A INSUR PREMIUM INVOICE",#N/A,FALSE,"CLAIM 5A INSUR.PREMIUM INVOICE";"CLAIM 6A",#N/A,FALSE,"CLAIM 6A";"CLAIM 7",#N/A,FALSE,"CLAIM 7";"CLAIM 10",#N/A,FALSE,"CLAIM 10";"CLAIM 11",#N/A,FALSE,"CLAIM 11";"CLAIM 12",#N/A,FALSE,"CLAIM 12";"CLAIM 13A",#N/A,FALSE,"CLAIM 13A";"CLAIM 15",#N/A,FALSE,"CLAIM 15";"CLAIM 16",#N/A,FALSE,"CLAIM 16";"CLAIM 17A",#N/A,FALSE,"CLAIM 17A";"CLAIM 18",#N/A,FALSE,"CLAIM 18";"CLAIM 21",#N/A,FALSE,"CLAIM 21";"CLAIM 20",#N/A,FALSE,"CLAIM 20";"CLAIM 22",#N/A,FALSE,"CLAIM 22";"CLAIM 23",#N/A,FALSE,"CLAIM 23";"CLAIM 25C WADHAL ABSTRACT",#N/A,FALSE,"25C WADHAL ABSTRACT";"CLAIM 25C WADHAL COMPENSATION",#N/A,FALSE,"25C WADHAL COMPENSATION";"CLAIM 25C WADHAL LOSS OF PROD. LABOUR",#N/A,FALSE,"25C WADHAL LOSS OF PROD. LABOUR";"CLAIM 25C WADHAL LOSS OF PROD. PLANT",#N/A,FALSE,"25C WADHAL LOSS OF PROD. PLANT";"CLAIM 25C MANGLAD ABSTRACT",#N/A,FALSE,"25C MANGLAD ABSTRACT";"CLAIM 25C MANGLAD COMPENSATION",#N/A,FALSE,"25C MANGLAD COMPENSATION";"CLAIM 25C MANGLAD LOSS OF PROD. LABOUR",#N/A,FALSE,"25C MANGLAD LOSS OF PROD.LABOUR";"CLAIM 25C MANGLAD LOSS OF PROD. PLANT",#N/A,FALSE,"25C MANGLAD LOSS OF PROD. PLANT";"CLAIM 25C RATTANPUR ABSTRACT",#N/A,FALSE,"25C RATTANPUR ABSTRACT";"CLAIM 25C RATTANPUR COMPENSATION",#N/A,FALSE,"25C RATTANPUR COMPENSATION";"CLAIM 25C RATT. LOSS OF PROD. LABOUR",#N/A,FALSE,"25C RATTAN.LOSS OF PROD. LABOUR";"CLAIM 25C RATTAN. LOSS OF PROD PLANT",#N/A,FALSE,"25C RATTAN. LOSS OF PROD. PLANT";"CLAIM 25C 6th FACE ABSTRACT",#N/A,FALSE,"25C 6th FACE ABSTRACT";"CLAIM 25C 6th FACE COMPENSATION",#N/A,FALSE,"25C 6th FACE COMPENSATION";"CLAIM 25C 6th LOSS OF PROD . LABOUR",#N/A,FALSE,"25C 6th LOSS OF PROD. LABOUR";"CLAIM 25C 6th LOSS OF PROD. PLANT",#N/A,FALSE,"25C 6th LOSS OF PROD. PLANT";"CLAIM 25C SURGE SHAFT ABSTRACT",#N/A,FALSE,"25C SURGE SHAFT ABSTRACT";"CLAIM 25C SURGE SHAFT COMPENSATION",#N/A,FALSE,"25C SURGE SHAFT COMPENSATION";"CLAIM 25C SHAFT LOSS OF PROD. LABOUR",#N/A,FALSE,"25C SHAFT LOSS OF PROD. LABOUR";"CLAIM 25C SHAFT LOSS OF PROD. PLANT",#N/A,FALSE,"25C SHAFT LOSS OF PROD. PLANT";"CLAIM 29",#N/A,FALSE,"CLAIM 29";"CLAIM 27",#N/A,FALSE,"CLAIM 27";"CLAIM 13A 17A ESCALATION ABSTRACT",#N/A,FALSE,"13A &amp; 17A ESCALATION ABSTRACT";"CLAIM 13A 17A ESCAL. LABOUR",#N/A,FALSE,"13A &amp; 17A ESCAL. LABOUR";"CLAIM 13A 17A ESCAL. FUEL",#N/A,FALSE,"13A &amp; 17A ESCAL. FUEL";"CLAIM 13A 17A ESCALATION wpi",#N/A,FALSE,"13A &amp; 17A ESCALATION - wpi";"CLAIM 13A 17A ESCAL. weighted wpi",#N/A,FALSE,"13A &amp; 17A ESCAL. weighted wpi";"CLAIM 13A 17A ESCAL. OTEHR MATERIAL",#N/A,FALSE,"13A &amp; 17A ESCAL. OTHER MATERIAL"}</definedName>
    <definedName name="wrn.DRB._.CLAIMS._.FOR._.BILL._.A4._.SIZE.">{"CLAIM 3A",#N/A,FALSE,"CLAIM 3A";"CLAIM 4A",#N/A,FALSE,"CLAIM 4A";"CLAIM 5A CEM EXP STEEL ABSTRACT",#N/A,FALSE,"CLAIM 5A CEM&amp;EXP&amp;STEEL ABSTRACT";"CLAIM 5A CEMENT ROAD TAX INVOICE",#N/A,FALSE,"CLAIM 5A CEMENT ROADTAX INVOICE";"CLAIM 5A EXPL ROAD TAX INVOICE",#N/A,FALSE,"CLAIM 5A EXPLOS ROADTAX INVOICE";"CLAIM 5A CEM ADD. GOOD TAX INVOICE",#N/A,FALSE,"CLAIM5A CEM ADD.GOODTAX INVOICE";"CLAIM 5A EXP ADD. GOOD TAX INVOICE",#N/A,FALSE,"CLAIM5A EXP ADD.GOODTAX INVOICE";"CLAIM 5A STEEL ADD. GOOD TAX INVOICE",#N/A,FALSE,"CLAIM5A STEEL ADD.GOOD TAX INV.";"CLAIM 5A OTHER TAX ABSTRACT",#N/A,FALSE,"CLAIM 5A OTHER TAX ABSTRACT";"CLAIM 5A PASS GOOD TAX INVOICE",#N/A,FALSE,"CLAIM 5A PASS&amp;GOOD TAX INVOICE";"CLAIM 5A INSUR PREMIUM INVOICE",#N/A,FALSE,"CLAIM 5A INSUR.PREMIUM INVOICE";"CLAIM 6A",#N/A,FALSE,"CLAIM 6A";"CLAIM 7",#N/A,FALSE,"CLAIM 7";"CLAIM 10",#N/A,FALSE,"CLAIM 10";"CLAIM 11",#N/A,FALSE,"CLAIM 11";"CLAIM 12",#N/A,FALSE,"CLAIM 12";"CLAIM 13A",#N/A,FALSE,"CLAIM 13A";"CLAIM 15",#N/A,FALSE,"CLAIM 15";"CLAIM 16",#N/A,FALSE,"CLAIM 16";"CLAIM 17A",#N/A,FALSE,"CLAIM 17A";"CLAIM 18",#N/A,FALSE,"CLAIM 18";"CLAIM 21",#N/A,FALSE,"CLAIM 21";"CLAIM 20",#N/A,FALSE,"CLAIM 20";"CLAIM 22",#N/A,FALSE,"CLAIM 22";"CLAIM 23",#N/A,FALSE,"CLAIM 23";"CLAIM 25C WADHAL ABSTRACT",#N/A,FALSE,"25C WADHAL ABSTRACT";"CLAIM 25C WADHAL COMPENSATION",#N/A,FALSE,"25C WADHAL COMPENSATION";"CLAIM 25C WADHAL LOSS OF PROD. LABOUR",#N/A,FALSE,"25C WADHAL LOSS OF PROD. LABOUR";"CLAIM 25C WADHAL LOSS OF PROD. PLANT",#N/A,FALSE,"25C WADHAL LOSS OF PROD. PLANT";"CLAIM 25C MANGLAD ABSTRACT",#N/A,FALSE,"25C MANGLAD ABSTRACT";"CLAIM 25C MANGLAD COMPENSATION",#N/A,FALSE,"25C MANGLAD COMPENSATION";"CLAIM 25C MANGLAD LOSS OF PROD. LABOUR",#N/A,FALSE,"25C MANGLAD LOSS OF PROD.LABOUR";"CLAIM 25C MANGLAD LOSS OF PROD. PLANT",#N/A,FALSE,"25C MANGLAD LOSS OF PROD. PLANT";"CLAIM 25C RATTANPUR ABSTRACT",#N/A,FALSE,"25C RATTANPUR ABSTRACT";"CLAIM 25C RATTANPUR COMPENSATION",#N/A,FALSE,"25C RATTANPUR COMPENSATION";"CLAIM 25C RATT. LOSS OF PROD. LABOUR",#N/A,FALSE,"25C RATTAN.LOSS OF PROD. LABOUR";"CLAIM 25C RATTAN. LOSS OF PROD PLANT",#N/A,FALSE,"25C RATTAN. LOSS OF PROD. PLANT";"CLAIM 25C 6th FACE ABSTRACT",#N/A,FALSE,"25C 6th FACE ABSTRACT";"CLAIM 25C 6th FACE COMPENSATION",#N/A,FALSE,"25C 6th FACE COMPENSATION";"CLAIM 25C 6th LOSS OF PROD . LABOUR",#N/A,FALSE,"25C 6th LOSS OF PROD. LABOUR";"CLAIM 25C 6th LOSS OF PROD. PLANT",#N/A,FALSE,"25C 6th LOSS OF PROD. PLANT";"CLAIM 25C SURGE SHAFT ABSTRACT",#N/A,FALSE,"25C SURGE SHAFT ABSTRACT";"CLAIM 25C SURGE SHAFT COMPENSATION",#N/A,FALSE,"25C SURGE SHAFT COMPENSATION";"CLAIM 25C SHAFT LOSS OF PROD. LABOUR",#N/A,FALSE,"25C SHAFT LOSS OF PROD. LABOUR";"CLAIM 25C SHAFT LOSS OF PROD. PLANT",#N/A,FALSE,"25C SHAFT LOSS OF PROD. PLANT";"CLAIM 29",#N/A,FALSE,"CLAIM 29";"CLAIM 27",#N/A,FALSE,"CLAIM 27";"CLAIM 13A 17A ESCALATION ABSTRACT",#N/A,FALSE,"13A &amp; 17A ESCALATION ABSTRACT";"CLAIM 13A 17A ESCAL. LABOUR",#N/A,FALSE,"13A &amp; 17A ESCAL. LABOUR";"CLAIM 13A 17A ESCAL. FUEL",#N/A,FALSE,"13A &amp; 17A ESCAL. FUEL";"CLAIM 13A 17A ESCALATION wpi",#N/A,FALSE,"13A &amp; 17A ESCALATION - wpi";"CLAIM 13A 17A ESCAL. weighted wpi",#N/A,FALSE,"13A &amp; 17A ESCAL. weighted wpi";"CLAIM 13A 17A ESCAL. OTEHR MATERIAL",#N/A,FALSE,"13A &amp; 17A ESCAL. OTHER MATERIAL"}</definedName>
    <definedName name="wrn.full." localSheetId="11">{"b",#N/A,FALSE,"B";"C 1",#N/A,FALSE,"C";"C 2",#N/A,FALSE,"C";"D 1",#N/A,FALSE,"D";"d 2",#N/A,FALSE,"D";"D 3",#N/A,FALSE,"D";"E",#N/A,FALSE,"E";"F 1",#N/A,FALSE,"F";"F 2",#N/A,FALSE,"F";"F 3",#N/A,FALSE,"F";"G 1",#N/A,FALSE,"G";"G 2",#N/A,FALSE,"G";"I 1",#N/A,FALSE,"I";"J 1",#N/A,FALSE,"J";"J 2",#N/A,FALSE,"J";"L",#N/A,FALSE,"L";"M 1",#N/A,FALSE,"M";"N",#N/A,FALSE,"N"}</definedName>
    <definedName name="wrn.full.">{"b",#N/A,FALSE,"B";"C 1",#N/A,FALSE,"C";"C 2",#N/A,FALSE,"C";"D 1",#N/A,FALSE,"D";"d 2",#N/A,FALSE,"D";"D 3",#N/A,FALSE,"D";"E",#N/A,FALSE,"E";"F 1",#N/A,FALSE,"F";"F 2",#N/A,FALSE,"F";"F 3",#N/A,FALSE,"F";"G 1",#N/A,FALSE,"G";"G 2",#N/A,FALSE,"G";"I 1",#N/A,FALSE,"I";"J 1",#N/A,FALSE,"J";"J 2",#N/A,FALSE,"J";"L",#N/A,FALSE,"L";"M 1",#N/A,FALSE,"M";"N",#N/A,FALSE,"N"}</definedName>
    <definedName name="wrn.Full._.Report." localSheetId="1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wrn.Full._.Report.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wrn.item1." localSheetId="11">{#N/A,#N/A,FALSE,"Wadhal";#N/A,#N/A,FALSE,"Manglad U-S";#N/A,#N/A,FALSE,"Manglad D-S";#N/A,#N/A,FALSE,"Ratanpur U-S";#N/A,#N/A,FALSE,"Ratanpur D-S";#N/A,#N/A,FALSE,"VI Face"}</definedName>
    <definedName name="wrn.item1.">{#N/A,#N/A,FALSE,"Wadhal";#N/A,#N/A,FALSE,"Manglad U-S";#N/A,#N/A,FALSE,"Manglad D-S";#N/A,#N/A,FALSE,"Ratanpur U-S";#N/A,#N/A,FALSE,"Ratanpur D-S";#N/A,#N/A,FALSE,"VI Face"}</definedName>
    <definedName name="wrn.Manpower._.Details." localSheetId="11">{"Total Indirect Manpower",#N/A,FALSE,"J";"Total Direct Manpower",#N/A,FALSE,"J";"Direct Structural Manpower",#N/A,FALSE,"J";"Direct Mechanical Manpower",#N/A,FALSE,"J";"Direct Piping Manpower",#N/A,FALSE,"J";"Direct Tanks Manpower",#N/A,FALSE,"J";"Direct ElecInstrSS Manpower",#N/A,FALSE,"J"}</definedName>
    <definedName name="wrn.Manpower._.Details.">{"Total Indirect Manpower",#N/A,FALSE,"J";"Total Direct Manpower",#N/A,FALSE,"J";"Direct Structural Manpower",#N/A,FALSE,"J";"Direct Mechanical Manpower",#N/A,FALSE,"J";"Direct Piping Manpower",#N/A,FALSE,"J";"Direct Tanks Manpower",#N/A,FALSE,"J";"Direct ElecInstrSS Manpower",#N/A,FALSE,"J"}</definedName>
    <definedName name="wrn.Monthly._.Report." localSheetId="11">{#N/A,#N/A,TRUE,"STEEL";#N/A,#N/A,TRUE,"OUTSIDE FAB.";#N/A,#N/A,TRUE,"WIP";#N/A,#N/A,TRUE,"FINISHED GOODS";#N/A,#N/A,TRUE,"SCRAP"}</definedName>
    <definedName name="wrn.Monthly._.Report.">{#N/A,#N/A,TRUE,"STEEL";#N/A,#N/A,TRUE,"OUTSIDE FAB.";#N/A,#N/A,TRUE,"WIP";#N/A,#N/A,TRUE,"FINISHED GOODS";#N/A,#N/A,TRUE,"SCRAP"}</definedName>
    <definedName name="wrn.piping." localSheetId="1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wrn.piping.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wrn.PLANNING." localSheetId="11">{"PLANNING",#N/A,FALSE,"A"}</definedName>
    <definedName name="wrn.PLANNING.">{"PLANNING",#N/A,FALSE,"A"}</definedName>
    <definedName name="wrn.RCC." localSheetId="11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wrn.RCC.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wrn.report." localSheetId="11">{#N/A,#N/A,FALSE,"COVER.XLS";#N/A,#N/A,FALSE,"RACT1.XLS";#N/A,#N/A,FALSE,"RACT2.XLS";#N/A,#N/A,FALSE,"ECCMP";#N/A,#N/A,FALSE,"WELDER.XLS"}</definedName>
    <definedName name="wrn.report.">{#N/A,#N/A,FALSE,"COVER.XLS";#N/A,#N/A,FALSE,"RACT1.XLS";#N/A,#N/A,FALSE,"RACT2.XLS";#N/A,#N/A,FALSE,"ECCMP";#N/A,#N/A,FALSE,"WELDER.XLS"}</definedName>
    <definedName name="wrn.RPLINS." localSheetId="11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wrn.RPLINS.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wrn.summary." localSheetId="11">{#N/A,#N/A,FALSE,"COVER1.XLS ";#N/A,#N/A,FALSE,"RACT1.XLS";#N/A,#N/A,FALSE,"RACT2.XLS";#N/A,#N/A,FALSE,"ECCMP";#N/A,#N/A,FALSE,"WELDER.XLS"}</definedName>
    <definedName name="wrn.summary.">{#N/A,#N/A,FALSE,"COVER1.XLS ";#N/A,#N/A,FALSE,"RACT1.XLS";#N/A,#N/A,FALSE,"RACT2.XLS";#N/A,#N/A,FALSE,"ECCMP";#N/A,#N/A,FALSE,"WELDER.XLS"}</definedName>
    <definedName name="wrn.Test._.Report." localSheetId="11">{#N/A,#N/A,FALSE,"DATA D.I.";#N/A,#N/A,FALSE,"DATA C.I."}</definedName>
    <definedName name="wrn.Test._.Report.">{#N/A,#N/A,FALSE,"DATA D.I.";#N/A,#N/A,FALSE,"DATA C.I."}</definedName>
    <definedName name="wrn.WEEKLY." localSheetId="11">{#N/A,#N/A,FALSE,"WRSUMMARY";#N/A,#N/A,FALSE,"ANNEX-1";#N/A,#N/A,FALSE,"ANNEX-2";#N/A,#N/A,FALSE,"ANNEX-3";#N/A,#N/A,FALSE,"WORKING"}</definedName>
    <definedName name="wrn.WEEKLY.">{#N/A,#N/A,FALSE,"WRSUMMARY";#N/A,#N/A,FALSE,"ANNEX-1";#N/A,#N/A,FALSE,"ANNEX-2";#N/A,#N/A,FALSE,"ANNEX-3";#N/A,#N/A,FALSE,"WORKING"}</definedName>
    <definedName name="WT">#REF!</definedName>
    <definedName name="wt.m">#REF!</definedName>
    <definedName name="wu">#REF!</definedName>
    <definedName name="ww" localSheetId="11">#REF!</definedName>
    <definedName name="www">#REF!</definedName>
    <definedName name="wwww" localSheetId="11">#REF!</definedName>
    <definedName name="x" localSheetId="11">#REF!</definedName>
    <definedName name="x">#REF!</definedName>
    <definedName name="X_1">"#REF!"</definedName>
    <definedName name="X_2">"#REF!"</definedName>
    <definedName name="X0G">#REF!</definedName>
    <definedName name="x1byr1">#REF!</definedName>
    <definedName name="x1x">#REF!</definedName>
    <definedName name="X2G">#REF!</definedName>
    <definedName name="x2x">#REF!</definedName>
    <definedName name="x3x">#REF!</definedName>
    <definedName name="xbyr">#REF!</definedName>
    <definedName name="xd">#REF!</definedName>
    <definedName name="Xl">#REF!</definedName>
    <definedName name="Xl___0">#REF!</definedName>
    <definedName name="Xl___13">#REF!</definedName>
    <definedName name="XREF_COLUMN_1">#REF!</definedName>
    <definedName name="XREF_COLUMN_10">#REF!</definedName>
    <definedName name="XREF_COLUMN_11">#REF!</definedName>
    <definedName name="XREF_COLUMN_12">#REF!</definedName>
    <definedName name="XREF_COLUMN_13">#REF!</definedName>
    <definedName name="XREF_COLUMN_14">#REF!</definedName>
    <definedName name="XREF_COLUMN_15">#REF!</definedName>
    <definedName name="XREF_COLUMN_16">#REF!</definedName>
    <definedName name="XREF_COLUMN_17">#REF!</definedName>
    <definedName name="XREF_COLUMN_18">#REF!</definedName>
    <definedName name="XREF_COLUMN_19">#REF!</definedName>
    <definedName name="XREF_COLUMN_1yyyyyyyy">#REF!</definedName>
    <definedName name="XREF_COLUMN_2">#REF!</definedName>
    <definedName name="XREF_COLUMN_20">#REF!</definedName>
    <definedName name="XREF_COLUMN_21">#REF!</definedName>
    <definedName name="XREF_COLUMN_22">#REF!</definedName>
    <definedName name="XREF_COLUMN_3">#REF!</definedName>
    <definedName name="XREF_COLUMN_4">#REF!</definedName>
    <definedName name="XREF_COLUMN_5">#REF!</definedName>
    <definedName name="XREF_COLUMN_6">#REF!</definedName>
    <definedName name="XREF_COLUMN_7">#REF!</definedName>
    <definedName name="XREF_COLUMN_8">#REF!</definedName>
    <definedName name="XREF_COLUMN_9">#REF!</definedName>
    <definedName name="XRefActiveRow">#REF!</definedName>
    <definedName name="XRefColumnsCount">20</definedName>
    <definedName name="XRefCopy1">#REF!</definedName>
    <definedName name="XRefCopy10">#REF!</definedName>
    <definedName name="XRefCopy10Row">#REF!</definedName>
    <definedName name="XRefCopy11">#REF!</definedName>
    <definedName name="XRefCopy11Row">#REF!</definedName>
    <definedName name="XRefCopy12">#REF!</definedName>
    <definedName name="XRefCopy12Row">#REF!</definedName>
    <definedName name="XRefCopy13">#REF!</definedName>
    <definedName name="XRefCopy13Row">#REF!</definedName>
    <definedName name="XRefCopy14">#REF!</definedName>
    <definedName name="XRefCopy14Row">#REF!</definedName>
    <definedName name="XRefCopy15">#REF!</definedName>
    <definedName name="XRefCopy15Row">#REF!</definedName>
    <definedName name="XRefCopy16">#REF!</definedName>
    <definedName name="XRefCopy16Row">#REF!</definedName>
    <definedName name="XRefCopy17">#REF!</definedName>
    <definedName name="XRefCopy17Row">#REF!</definedName>
    <definedName name="XRefCopy18">#REF!</definedName>
    <definedName name="XRefCopy18Row">#REF!</definedName>
    <definedName name="XRefCopy19">#REF!</definedName>
    <definedName name="XRefCopy19Row">#REF!</definedName>
    <definedName name="XRefCopy1Row">#REF!</definedName>
    <definedName name="XRefCopy2">#REF!</definedName>
    <definedName name="XRefCopy20">#REF!</definedName>
    <definedName name="XRefCopy20Row">#REF!</definedName>
    <definedName name="XRefCopy21">#REF!</definedName>
    <definedName name="XRefCopy21Row">#REF!</definedName>
    <definedName name="XRefCopy22">#REF!</definedName>
    <definedName name="XRefCopy22Row">#REF!</definedName>
    <definedName name="XRefCopy23">#REF!</definedName>
    <definedName name="XRefCopy23Row">#REF!</definedName>
    <definedName name="XRefCopy24">#REF!</definedName>
    <definedName name="XRefCopy24Row">#REF!</definedName>
    <definedName name="XRefCopy25">#REF!</definedName>
    <definedName name="XRefCopy25Row">#REF!</definedName>
    <definedName name="XRefCopy26">#REF!</definedName>
    <definedName name="XRefCopy27">#REF!</definedName>
    <definedName name="XRefCopy27Row">#REF!</definedName>
    <definedName name="XRefCopy28">#REF!</definedName>
    <definedName name="XRefCopy28Row">#REF!</definedName>
    <definedName name="XRefCopy29">#REF!</definedName>
    <definedName name="XRefCopy29Row">#REF!</definedName>
    <definedName name="XRefCopy2Row">#REF!</definedName>
    <definedName name="XRefCopy3">#REF!</definedName>
    <definedName name="XRefCopy30">#REF!</definedName>
    <definedName name="XRefCopy30Row">#REF!</definedName>
    <definedName name="XRefCopy31">#REF!</definedName>
    <definedName name="XRefCopy31Row">#REF!</definedName>
    <definedName name="XRefCopy32">#REF!</definedName>
    <definedName name="XRefCopy32Row">#REF!</definedName>
    <definedName name="XRefCopy33">#REF!</definedName>
    <definedName name="XRefCopy33Row">#REF!</definedName>
    <definedName name="XRefCopy34">#REF!</definedName>
    <definedName name="XRefCopy34Row">#REF!</definedName>
    <definedName name="XRefCopy35">#REF!</definedName>
    <definedName name="XRefCopy35Row">#REF!</definedName>
    <definedName name="XRefCopy36">#REF!</definedName>
    <definedName name="XRefCopy36Row">#REF!</definedName>
    <definedName name="XRefCopy37">#REF!</definedName>
    <definedName name="XRefCopy37Row">#REF!</definedName>
    <definedName name="XRefCopy38">#REF!</definedName>
    <definedName name="XRefCopy38Row">#REF!</definedName>
    <definedName name="XRefCopy39">#REF!</definedName>
    <definedName name="XRefCopy39Row">#REF!</definedName>
    <definedName name="XRefCopy3Row">#REF!</definedName>
    <definedName name="XRefCopy40">#REF!</definedName>
    <definedName name="XRefCopy40Row">#REF!</definedName>
    <definedName name="XRefCopy41">#REF!</definedName>
    <definedName name="XRefCopy41Row">#REF!</definedName>
    <definedName name="XRefCopy42">#REF!</definedName>
    <definedName name="XRefCopy42Row">#REF!</definedName>
    <definedName name="XRefCopy43">#REF!</definedName>
    <definedName name="XRefCopy43Row">#REF!</definedName>
    <definedName name="XRefCopy44">#REF!</definedName>
    <definedName name="XRefCopy44Row">#REF!</definedName>
    <definedName name="XRefCopy45">#REF!</definedName>
    <definedName name="XRefCopy45Row">#REF!</definedName>
    <definedName name="XRefCopy46">#REF!</definedName>
    <definedName name="XRefCopy46Row">#REF!</definedName>
    <definedName name="XRefCopy47">#REF!</definedName>
    <definedName name="XRefCopy47Row">#REF!</definedName>
    <definedName name="XRefCopy48">#REF!</definedName>
    <definedName name="XRefCopy48Row">#REF!</definedName>
    <definedName name="XRefCopy49Row">#REF!</definedName>
    <definedName name="XRefCopy4Row">#REF!</definedName>
    <definedName name="XRefCopy5">#REF!</definedName>
    <definedName name="XRefCopy50">#REF!</definedName>
    <definedName name="XRefCopy50Row">#REF!</definedName>
    <definedName name="XRefCopy51">#REF!</definedName>
    <definedName name="XRefCopy51Row">#REF!</definedName>
    <definedName name="XRefCopy52">#REF!</definedName>
    <definedName name="XRefCopy52Row">#REF!</definedName>
    <definedName name="XRefCopy53">#REF!</definedName>
    <definedName name="XRefCopy53Row">#REF!</definedName>
    <definedName name="XRefCopy54">#REF!</definedName>
    <definedName name="XRefCopy54Row">#REF!</definedName>
    <definedName name="XRefCopy55">#REF!</definedName>
    <definedName name="XRefCopy55Row">#REF!</definedName>
    <definedName name="XRefCopy56">#REF!</definedName>
    <definedName name="XRefCopy56Row">#REF!</definedName>
    <definedName name="XRefCopy57">#REF!</definedName>
    <definedName name="XRefCopy57Row">#REF!</definedName>
    <definedName name="XRefCopy58">#REF!</definedName>
    <definedName name="XRefCopy59">#REF!</definedName>
    <definedName name="XRefCopy59Row">#REF!</definedName>
    <definedName name="XRefCopy5Row">#REF!</definedName>
    <definedName name="XRefCopy6">#REF!</definedName>
    <definedName name="XRefCopy60">#REF!</definedName>
    <definedName name="XRefCopy60Row">#REF!</definedName>
    <definedName name="XRefCopy62">#REF!</definedName>
    <definedName name="XRefCopy62Row">#REF!</definedName>
    <definedName name="XRefCopy63">#REF!</definedName>
    <definedName name="XRefCopy63Row">#REF!</definedName>
    <definedName name="XRefCopy64">#REF!</definedName>
    <definedName name="XRefCopy64Row">#REF!</definedName>
    <definedName name="XRefCopy65">#REF!</definedName>
    <definedName name="XRefCopy65Row">#REF!</definedName>
    <definedName name="XRefCopy68">#REF!</definedName>
    <definedName name="XRefCopy68Row">#REF!</definedName>
    <definedName name="XRefCopy69">#REF!</definedName>
    <definedName name="XRefCopy69Row">#REF!</definedName>
    <definedName name="XRefCopy6Row">#REF!</definedName>
    <definedName name="XRefCopy7">#REF!</definedName>
    <definedName name="XRefCopy70">#REF!</definedName>
    <definedName name="XRefCopy70Row">#REF!</definedName>
    <definedName name="XRefCopy7Row">#REF!</definedName>
    <definedName name="XRefCopy8">#REF!</definedName>
    <definedName name="XRefCopy8Row">#REF!</definedName>
    <definedName name="XRefCopy9">#REF!</definedName>
    <definedName name="XRefCopy9Row">#REF!</definedName>
    <definedName name="XRefCopyRangeCount">56</definedName>
    <definedName name="XRefPaste10">#REF!</definedName>
    <definedName name="XRefPaste10Row">#REF!</definedName>
    <definedName name="XRefPaste11">#REF!</definedName>
    <definedName name="XRefPaste11Row">#REF!</definedName>
    <definedName name="XRefPaste12">#REF!</definedName>
    <definedName name="XRefPaste12Row">#REF!</definedName>
    <definedName name="XRefPaste13">#REF!</definedName>
    <definedName name="XRefPaste13Row">#REF!</definedName>
    <definedName name="XRefPaste14">#REF!</definedName>
    <definedName name="XRefPaste14Row">#REF!</definedName>
    <definedName name="XRefPaste15">#REF!</definedName>
    <definedName name="XRefPaste15Row">#REF!</definedName>
    <definedName name="XRefPaste16">#REF!</definedName>
    <definedName name="XRefPaste16Row">#REF!</definedName>
    <definedName name="XRefPaste17">#REF!</definedName>
    <definedName name="XRefPaste17Row">#REF!</definedName>
    <definedName name="XRefPaste18">#REF!</definedName>
    <definedName name="XRefPaste18Row">#REF!</definedName>
    <definedName name="XRefPaste19">#REF!</definedName>
    <definedName name="XRefPaste19Row">#REF!</definedName>
    <definedName name="XRefPaste1Row">#REF!</definedName>
    <definedName name="XRefPaste2">#REF!</definedName>
    <definedName name="XRefPaste20">#REF!</definedName>
    <definedName name="XRefPaste20Row">#REF!</definedName>
    <definedName name="XRefPaste21">#REF!</definedName>
    <definedName name="XRefPaste21Row">#REF!</definedName>
    <definedName name="XRefPaste22">#REF!</definedName>
    <definedName name="XRefPaste22Row">#REF!</definedName>
    <definedName name="XRefPaste23">#REF!</definedName>
    <definedName name="XRefPaste23Row">#REF!</definedName>
    <definedName name="XRefPaste24">#REF!</definedName>
    <definedName name="XRefPaste24Row">#REF!</definedName>
    <definedName name="XRefPaste25">#REF!</definedName>
    <definedName name="XRefPaste25Row">#REF!</definedName>
    <definedName name="XRefPaste26">#REF!</definedName>
    <definedName name="XRefPaste26Row">#REF!</definedName>
    <definedName name="XRefPaste27">#REF!</definedName>
    <definedName name="XRefPaste27Row">#REF!</definedName>
    <definedName name="XRefPaste28">#REF!</definedName>
    <definedName name="XRefPaste28Row">#REF!</definedName>
    <definedName name="XRefPaste29">#REF!</definedName>
    <definedName name="XRefPaste29Row">#REF!</definedName>
    <definedName name="XRefPaste2Row">#REF!</definedName>
    <definedName name="XRefPaste3">#REF!</definedName>
    <definedName name="XRefPaste30">#REF!</definedName>
    <definedName name="XRefPaste30Row">#REF!</definedName>
    <definedName name="XRefPaste31">#REF!</definedName>
    <definedName name="XRefPaste31Row">#REF!</definedName>
    <definedName name="XRefPaste32">#REF!</definedName>
    <definedName name="XRefPaste32Row">#REF!</definedName>
    <definedName name="XRefPaste33">#REF!</definedName>
    <definedName name="XRefPaste33Row">#REF!</definedName>
    <definedName name="XRefPaste34">#REF!</definedName>
    <definedName name="XRefPaste34Row">#REF!</definedName>
    <definedName name="XRefPaste35">#REF!</definedName>
    <definedName name="XRefPaste35Row">#REF!</definedName>
    <definedName name="XRefPaste36">#REF!</definedName>
    <definedName name="XRefPaste36Row">#REF!</definedName>
    <definedName name="XRefPaste37">#REF!</definedName>
    <definedName name="XRefPaste37Row">#REF!</definedName>
    <definedName name="XRefPaste38">#REF!</definedName>
    <definedName name="XRefPaste38Row">#REF!</definedName>
    <definedName name="XRefPaste39">#REF!</definedName>
    <definedName name="XRefPaste39Row">#REF!</definedName>
    <definedName name="XRefPaste3Row">#REF!</definedName>
    <definedName name="XRefPaste4">#REF!</definedName>
    <definedName name="XRefPaste42">#REF!</definedName>
    <definedName name="XRefPaste42Row">#REF!</definedName>
    <definedName name="XRefPaste43">#REF!</definedName>
    <definedName name="XRefPaste43Row">#REF!</definedName>
    <definedName name="XRefPaste44Row">#REF!</definedName>
    <definedName name="XRefPaste45Row">#REF!</definedName>
    <definedName name="XRefPaste4Row">#REF!</definedName>
    <definedName name="XRefPaste5">#REF!</definedName>
    <definedName name="XRefPaste50">#REF!</definedName>
    <definedName name="XRefPaste50Row">#REF!</definedName>
    <definedName name="XRefPaste51">#REF!</definedName>
    <definedName name="XRefPaste51Row">#REF!</definedName>
    <definedName name="XRefPaste5Row">#REF!</definedName>
    <definedName name="XRefPaste6">#REF!</definedName>
    <definedName name="XRefPaste6Row">#REF!</definedName>
    <definedName name="XRefPaste7">#REF!</definedName>
    <definedName name="XRefPaste7Row">#REF!</definedName>
    <definedName name="XRefPaste8">#REF!</definedName>
    <definedName name="XRefPaste8Row">#REF!</definedName>
    <definedName name="XRefPaste9">#REF!</definedName>
    <definedName name="XRefPaste9Row">#REF!</definedName>
    <definedName name="XRefPasteRangeCount">45</definedName>
    <definedName name="XX">#REF!</definedName>
    <definedName name="XXX">#REF!</definedName>
    <definedName name="XXXX">#REF!</definedName>
    <definedName name="XXXXX">#REF!</definedName>
    <definedName name="XYZ">#REF!</definedName>
    <definedName name="XZZ" localSheetId="17">#REF!</definedName>
    <definedName name="XZZ" localSheetId="10">#REF!</definedName>
    <definedName name="XZZ">#REF!</definedName>
    <definedName name="y">#REF!</definedName>
    <definedName name="y_strainer">#REF!</definedName>
    <definedName name="Yen">#REF!</definedName>
    <definedName name="YG">#REF!</definedName>
    <definedName name="ygk" localSheetId="11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ygk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yhh">#REF!</definedName>
    <definedName name="yit">#REF!</definedName>
    <definedName name="yry">#REF!</definedName>
    <definedName name="ys">#REF!</definedName>
    <definedName name="yy">#REF!</definedName>
    <definedName name="yyy" localSheetId="11">{"'PROFITABILITY'!$A$1:$F$45"}</definedName>
    <definedName name="yyy">{"'PROFITABILITY'!$A$1:$F$45"}</definedName>
    <definedName name="yyyyyyyyyyy">#REF!</definedName>
    <definedName name="z" localSheetId="11">{"'PROFITABILITY'!$A$1:$F$45"}</definedName>
    <definedName name="z">{"'PROFITABILITY'!$A$1:$F$45"}</definedName>
    <definedName name="z0at">#REF!</definedName>
    <definedName name="Z0eq138">#REF!</definedName>
    <definedName name="Z0eq4.16">#REF!</definedName>
    <definedName name="Z0G">#REF!</definedName>
    <definedName name="Z0p">#REF!</definedName>
    <definedName name="Z0ps">#REF!</definedName>
    <definedName name="Z0s">#REF!</definedName>
    <definedName name="Z0So">#REF!</definedName>
    <definedName name="Z0t">#REF!</definedName>
    <definedName name="Z1A">#REF!</definedName>
    <definedName name="z1at">#REF!</definedName>
    <definedName name="Z1eq138">#REF!</definedName>
    <definedName name="Z1eq4.16">#REF!</definedName>
    <definedName name="Z1G">#REF!</definedName>
    <definedName name="Z1p">#REF!</definedName>
    <definedName name="Z1ps">#REF!</definedName>
    <definedName name="Z1s">#REF!</definedName>
    <definedName name="Z1so">#REF!</definedName>
    <definedName name="Z1t">#REF!</definedName>
    <definedName name="Z1x">#REF!</definedName>
    <definedName name="Z1y">#REF!</definedName>
    <definedName name="Z2A">#REF!</definedName>
    <definedName name="z2at">#REF!</definedName>
    <definedName name="Z2eq138">#REF!</definedName>
    <definedName name="Z2eq4.16">#REF!</definedName>
    <definedName name="Z2G">#REF!</definedName>
    <definedName name="Z2p">#REF!</definedName>
    <definedName name="Z2ps">#REF!</definedName>
    <definedName name="Z2s">#REF!</definedName>
    <definedName name="Z2So">#REF!</definedName>
    <definedName name="Z2t">#REF!</definedName>
    <definedName name="Z2x">#REF!</definedName>
    <definedName name="z2y">#REF!</definedName>
    <definedName name="za">#REF!</definedName>
    <definedName name="ZAA">#REF!</definedName>
    <definedName name="zae">#REF!</definedName>
    <definedName name="Zbat">#REF!</definedName>
    <definedName name="Zch">#REF!</definedName>
    <definedName name="Ze">#REF!</definedName>
    <definedName name="Zeq00.48">#REF!</definedName>
    <definedName name="zeq10.48">#REF!</definedName>
    <definedName name="Zeq20.48">#REF!</definedName>
    <definedName name="zeta">#REF!</definedName>
    <definedName name="ZG">#REF!</definedName>
    <definedName name="Zh">#REF!</definedName>
    <definedName name="zl">#REF!</definedName>
    <definedName name="zl___0">#REF!</definedName>
    <definedName name="zl___13">#REF!</definedName>
    <definedName name="zlpu">#REF!</definedName>
    <definedName name="zlpu___0">#REF!</definedName>
    <definedName name="zlpu___13">#REF!</definedName>
    <definedName name="Zm">#REF!</definedName>
    <definedName name="znDonnéesRelais">#REF!</definedName>
    <definedName name="zngr">#REF!</definedName>
    <definedName name="znTypesRelais">#REF!</definedName>
    <definedName name="Zone_impres_MI">#REF!</definedName>
    <definedName name="zp">#REF!</definedName>
    <definedName name="Zps">#REF!</definedName>
    <definedName name="zpsb">#REF!</definedName>
    <definedName name="Zpt">#REF!</definedName>
    <definedName name="zptb">#REF!</definedName>
    <definedName name="ZR">#REF!</definedName>
    <definedName name="zs">#REF!</definedName>
    <definedName name="zs___0">#REF!</definedName>
    <definedName name="zs___13">#REF!</definedName>
    <definedName name="ZSo">#REF!</definedName>
    <definedName name="Zspan">#REF!</definedName>
    <definedName name="zspu">#REF!</definedName>
    <definedName name="zspu___0">#REF!</definedName>
    <definedName name="zspu___13">#REF!</definedName>
    <definedName name="ZSS">#REF!</definedName>
    <definedName name="ZSS___0">#REF!</definedName>
    <definedName name="ZSS___13">#REF!</definedName>
    <definedName name="Zst">#REF!</definedName>
    <definedName name="zstb">#REF!</definedName>
    <definedName name="Zt">#REF!</definedName>
    <definedName name="ztpu">#REF!</definedName>
    <definedName name="ztpu___0">#REF!</definedName>
    <definedName name="ztpu___13">#REF!</definedName>
    <definedName name="Zusammenfassung">#REF!</definedName>
    <definedName name="ZY">#REF!</definedName>
    <definedName name="ZY___0">#REF!</definedName>
    <definedName name="ZY___13">#REF!</definedName>
    <definedName name="zz">#REF!</definedName>
    <definedName name="ZZZ" localSheetId="11">{"'PROFITABILITY'!$A$1:$F$45"}</definedName>
    <definedName name="ZZZ">{"'PROFITABILITY'!$A$1:$F$45"}</definedName>
    <definedName name="ZZZZ">#REF!</definedName>
    <definedName name="zzzzzz">#REF!</definedName>
    <definedName name="π">PI()</definedName>
    <definedName name="ガス_灯油混焼">#REF!</definedName>
    <definedName name="صص">#REF!</definedName>
    <definedName name="قغغغ">#REF!</definedName>
    <definedName name="كبرببح">#REF!</definedName>
    <definedName name="محكنج">#REF!</definedName>
    <definedName name="نتمهحت">#REF!</definedName>
    <definedName name="يثظثتكنم">#REF!</definedName>
    <definedName name="ينتثيمنثي">#REF!</definedName>
    <definedName name="ينمتاستا">#REF!</definedName>
    <definedName name="간경1">#REF!</definedName>
    <definedName name="간경2">#REF!</definedName>
    <definedName name="간경3">#REF!</definedName>
    <definedName name="간경4">#REF!</definedName>
    <definedName name="간노1">#REF!</definedName>
    <definedName name="간노2">#REF!</definedName>
    <definedName name="간재">#REF!</definedName>
    <definedName name="감가">#REF!</definedName>
    <definedName name="건축">#REF!</definedName>
    <definedName name="견적비교">#REF!</definedName>
    <definedName name="결산정리">#REF!</definedName>
    <definedName name="결산조정계정">#REF!</definedName>
    <definedName name="계정">#REF!</definedName>
    <definedName name="공">#REF!</definedName>
    <definedName name="공장">#REF!</definedName>
    <definedName name="공종">#REF!</definedName>
    <definedName name="관급">#REF!,#REF!,#REF!</definedName>
    <definedName name="구분">#REF!</definedName>
    <definedName name="기계">#REF!</definedName>
    <definedName name="기타">#REF!</definedName>
    <definedName name="ㄷ1">#REF!</definedName>
    <definedName name="단가비교">#REF!</definedName>
    <definedName name="단가비교표">#REF!,#REF!</definedName>
    <definedName name="도면외주">#REF!</definedName>
    <definedName name="도면용역비">#REF!</definedName>
    <definedName name="리리리">#REF!,#REF!,#REF!</definedName>
    <definedName name="ㅁ1">#REF!</definedName>
    <definedName name="버티">#REF!</definedName>
    <definedName name="부대공사">#REF!</definedName>
    <definedName name="사외">#REF!</definedName>
    <definedName name="사진">#REF!</definedName>
    <definedName name="소모비">#REF!</definedName>
    <definedName name="ㅇ191">#REF!</definedName>
    <definedName name="약수">#REF!</definedName>
    <definedName name="원가">#REF!</definedName>
    <definedName name="월별영업">#REF!</definedName>
    <definedName name="인원">#REF!</definedName>
    <definedName name="일위">#REF!,#REF!</definedName>
    <definedName name="임용태">#REF!</definedName>
    <definedName name="작업계획">#REF!</definedName>
    <definedName name="전">#REF!</definedName>
    <definedName name="전계장금액">#REF!</definedName>
    <definedName name="전기계장">#REF!</definedName>
    <definedName name="전체" localSheetId="17">#REF!</definedName>
    <definedName name="전체" localSheetId="10">#REF!</definedName>
    <definedName name="전체" localSheetId="11">#REF!</definedName>
    <definedName name="전체">#REF!</definedName>
    <definedName name="조직">#REF!</definedName>
    <definedName name="조직1">#REF!</definedName>
    <definedName name="주택사업본부">#REF!</definedName>
    <definedName name="중기">#REF!</definedName>
    <definedName name="직노">#REF!</definedName>
    <definedName name="철구사업본부">#REF!</definedName>
    <definedName name="추가분" localSheetId="11">{"'장비'!$A$3:$M$12"}</definedName>
    <definedName name="추가분">{"'장비'!$A$3:$M$12"}</definedName>
    <definedName name="토목">#REF!</definedName>
    <definedName name="토목1">#REF!</definedName>
    <definedName name="토목변경" localSheetId="11">{"'장비'!$A$3:$M$12"}</definedName>
    <definedName name="토목변경">{"'장비'!$A$3:$M$12"}</definedName>
    <definedName name="토목실행예산" localSheetId="11">{"'장비'!$A$3:$M$12"}</definedName>
    <definedName name="토목실행예산">{"'장비'!$A$3:$M$12"}</definedName>
    <definedName name="토목조정분" localSheetId="11">{"'장비'!$A$3:$M$12"}</definedName>
    <definedName name="토목조정분">{"'장비'!$A$3:$M$12"}</definedName>
    <definedName name="표지1">#REF!</definedName>
    <definedName name="한강진">#REF!</definedName>
    <definedName name="후_담당간사에게_제출한다.">#REF!</definedName>
    <definedName name="ㅣ814">#REF!</definedName>
    <definedName name="ㅣ833">#REF!</definedName>
    <definedName name="中操ｹｰﾌﾞﾙ処理室">#REF!</definedName>
    <definedName name="合計">#REF!</definedName>
    <definedName name="小計">#REF!</definedName>
    <definedName name="材料費">#REF!</definedName>
    <definedName name="直接経費">#REF!</definedName>
    <definedName name="間接費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44" i="11" l="1"/>
  <c r="D45" i="11"/>
  <c r="D46" i="11"/>
  <c r="E222" i="10"/>
  <c r="E221" i="10"/>
  <c r="E220" i="10"/>
  <c r="E307" i="9"/>
  <c r="D16" i="13"/>
  <c r="A215" i="10"/>
  <c r="A216" i="10" s="1"/>
  <c r="A217" i="10" s="1"/>
  <c r="A218" i="10" s="1"/>
  <c r="A219" i="10" s="1"/>
  <c r="A220" i="10" s="1"/>
  <c r="A221" i="10" s="1"/>
  <c r="A222" i="10" s="1"/>
  <c r="A223" i="10" s="1"/>
  <c r="A224" i="10" s="1"/>
  <c r="A225" i="10" s="1"/>
  <c r="A226" i="10" s="1"/>
  <c r="A227" i="10" s="1"/>
  <c r="N219" i="10"/>
  <c r="M219" i="10"/>
  <c r="L219" i="10"/>
  <c r="E219" i="10"/>
  <c r="J2" i="1"/>
  <c r="H42" i="25"/>
  <c r="F42" i="25"/>
  <c r="E42" i="25"/>
  <c r="D42" i="25"/>
  <c r="H41" i="25"/>
  <c r="F41" i="25"/>
  <c r="H40" i="25"/>
  <c r="F40" i="25"/>
  <c r="H39" i="25"/>
  <c r="F39" i="25"/>
  <c r="H38" i="25"/>
  <c r="F38" i="25"/>
  <c r="H37" i="25"/>
  <c r="F37" i="25"/>
  <c r="H36" i="25"/>
  <c r="F36" i="25"/>
  <c r="H35" i="25"/>
  <c r="F35" i="25"/>
  <c r="H34" i="25"/>
  <c r="H33" i="25"/>
  <c r="F33" i="25"/>
  <c r="H32" i="25"/>
  <c r="F32" i="25"/>
  <c r="H31" i="25"/>
  <c r="F31" i="25"/>
  <c r="H30" i="25"/>
  <c r="F30" i="25"/>
  <c r="H29" i="25"/>
  <c r="F29" i="25"/>
  <c r="H28" i="25"/>
  <c r="F28" i="25"/>
  <c r="H27" i="25"/>
  <c r="F27" i="25"/>
  <c r="H26" i="25"/>
  <c r="F26" i="25"/>
  <c r="H25" i="25"/>
  <c r="F25" i="25"/>
  <c r="H24" i="25"/>
  <c r="F24" i="25"/>
  <c r="H23" i="25"/>
  <c r="F23" i="25"/>
  <c r="H22" i="25"/>
  <c r="F22" i="25"/>
  <c r="H21" i="25"/>
  <c r="F21" i="25"/>
  <c r="H20" i="25"/>
  <c r="F20" i="25"/>
  <c r="H18" i="25"/>
  <c r="F18" i="25"/>
  <c r="H17" i="25"/>
  <c r="F17" i="25"/>
  <c r="H16" i="25"/>
  <c r="F16" i="25"/>
  <c r="H15" i="25"/>
  <c r="F15" i="25"/>
  <c r="H14" i="25"/>
  <c r="F14" i="25"/>
  <c r="H13" i="25"/>
  <c r="F13" i="25"/>
  <c r="H12" i="25"/>
  <c r="F12" i="25"/>
  <c r="H11" i="25"/>
  <c r="F11" i="25"/>
  <c r="H10" i="25"/>
  <c r="F10" i="25"/>
  <c r="H8" i="25"/>
  <c r="G8" i="25"/>
  <c r="F8" i="25"/>
  <c r="H7" i="25"/>
  <c r="F7" i="25"/>
  <c r="H6" i="25"/>
  <c r="F6" i="25"/>
  <c r="H5" i="25"/>
  <c r="F5" i="25"/>
  <c r="O100" i="23"/>
  <c r="O95" i="23"/>
  <c r="P90" i="23"/>
  <c r="P89" i="23"/>
  <c r="P88" i="23"/>
  <c r="P87" i="23"/>
  <c r="P86" i="23"/>
  <c r="P85" i="23"/>
  <c r="P84" i="23"/>
  <c r="P83" i="23"/>
  <c r="P82" i="23"/>
  <c r="P81" i="23"/>
  <c r="P80" i="23"/>
  <c r="P79" i="23"/>
  <c r="P78" i="23"/>
  <c r="P77" i="23"/>
  <c r="P76" i="23"/>
  <c r="P75" i="23"/>
  <c r="P74" i="23"/>
  <c r="P73" i="23"/>
  <c r="P72" i="23"/>
  <c r="P71" i="23"/>
  <c r="P70" i="23"/>
  <c r="P69" i="23"/>
  <c r="P68" i="23"/>
  <c r="P67" i="23"/>
  <c r="P66" i="23"/>
  <c r="P65" i="23"/>
  <c r="P64" i="23"/>
  <c r="P63" i="23"/>
  <c r="P62" i="23"/>
  <c r="P61" i="23"/>
  <c r="P60" i="23"/>
  <c r="P59" i="23"/>
  <c r="P58" i="23"/>
  <c r="P57" i="23"/>
  <c r="P56" i="23"/>
  <c r="P55" i="23"/>
  <c r="P54" i="23"/>
  <c r="P53" i="23"/>
  <c r="P52" i="23"/>
  <c r="P51" i="23"/>
  <c r="P50" i="23"/>
  <c r="P49" i="23"/>
  <c r="P48" i="23"/>
  <c r="P47" i="23"/>
  <c r="P46" i="23"/>
  <c r="P45" i="23"/>
  <c r="P44" i="23"/>
  <c r="P43" i="23"/>
  <c r="P42" i="23"/>
  <c r="P41" i="23"/>
  <c r="P40" i="23"/>
  <c r="P39" i="23"/>
  <c r="P38" i="23"/>
  <c r="P37" i="23"/>
  <c r="P36" i="23"/>
  <c r="P35" i="23"/>
  <c r="P34" i="23"/>
  <c r="P33" i="23"/>
  <c r="P32" i="23"/>
  <c r="P31" i="23"/>
  <c r="P30" i="23"/>
  <c r="P29" i="23"/>
  <c r="P28" i="23"/>
  <c r="P27" i="23"/>
  <c r="P26" i="23"/>
  <c r="P25" i="23"/>
  <c r="P24" i="23"/>
  <c r="P23" i="23"/>
  <c r="P22" i="23"/>
  <c r="P21" i="23"/>
  <c r="P20" i="23"/>
  <c r="P19" i="23"/>
  <c r="P18" i="23"/>
  <c r="P17" i="23"/>
  <c r="P16" i="23"/>
  <c r="O15" i="23"/>
  <c r="P14" i="23"/>
  <c r="P13" i="23"/>
  <c r="P12" i="23"/>
  <c r="P11" i="23"/>
  <c r="P10" i="23"/>
  <c r="O9" i="23"/>
  <c r="B2" i="23"/>
  <c r="F447" i="22"/>
  <c r="E447" i="22"/>
  <c r="N412" i="22"/>
  <c r="N410" i="22"/>
  <c r="N392" i="22"/>
  <c r="N342" i="22"/>
  <c r="N332" i="22"/>
  <c r="M332" i="22"/>
  <c r="F331" i="22"/>
  <c r="L328" i="22"/>
  <c r="N324" i="22"/>
  <c r="F321" i="22"/>
  <c r="N290" i="22"/>
  <c r="M290" i="22"/>
  <c r="L288" i="22"/>
  <c r="K288" i="22"/>
  <c r="L286" i="22"/>
  <c r="K286" i="22"/>
  <c r="N284" i="22"/>
  <c r="L282" i="22"/>
  <c r="K282" i="22"/>
  <c r="L276" i="22"/>
  <c r="K276" i="22"/>
  <c r="L274" i="22"/>
  <c r="K274" i="22"/>
  <c r="L272" i="22"/>
  <c r="K272" i="22"/>
  <c r="L270" i="22"/>
  <c r="K270" i="22"/>
  <c r="L268" i="22"/>
  <c r="N258" i="22"/>
  <c r="T250" i="22"/>
  <c r="S250" i="22"/>
  <c r="N248" i="22"/>
  <c r="T240" i="22"/>
  <c r="S240" i="22"/>
  <c r="T224" i="22"/>
  <c r="T222" i="22"/>
  <c r="T220" i="22"/>
  <c r="T218" i="22"/>
  <c r="T216" i="22"/>
  <c r="T214" i="22"/>
  <c r="T212" i="22"/>
  <c r="N212" i="22"/>
  <c r="L200" i="22"/>
  <c r="K200" i="22"/>
  <c r="L198" i="22"/>
  <c r="L196" i="22"/>
  <c r="K196" i="22"/>
  <c r="L194" i="22"/>
  <c r="K194" i="22"/>
  <c r="L192" i="22"/>
  <c r="K192" i="22"/>
  <c r="L190" i="22"/>
  <c r="K190" i="22"/>
  <c r="L188" i="22"/>
  <c r="K188" i="22"/>
  <c r="L186" i="22"/>
  <c r="K186" i="22"/>
  <c r="L184" i="22"/>
  <c r="L182" i="22"/>
  <c r="K182" i="22"/>
  <c r="L176" i="22"/>
  <c r="K176" i="22"/>
  <c r="N172" i="22"/>
  <c r="N170" i="22"/>
  <c r="M170" i="22"/>
  <c r="N168" i="22"/>
  <c r="M168" i="22"/>
  <c r="N166" i="22"/>
  <c r="N164" i="22"/>
  <c r="M164" i="22"/>
  <c r="L162" i="22"/>
  <c r="N156" i="22"/>
  <c r="L142" i="22"/>
  <c r="L140" i="22"/>
  <c r="K140" i="22"/>
  <c r="L138" i="22"/>
  <c r="K138" i="22"/>
  <c r="F135" i="22"/>
  <c r="L134" i="22"/>
  <c r="N130" i="22"/>
  <c r="N128" i="22"/>
  <c r="M128" i="22"/>
  <c r="T126" i="22"/>
  <c r="N126" i="22"/>
  <c r="F125" i="22"/>
  <c r="T124" i="22"/>
  <c r="T108" i="22"/>
  <c r="S108" i="22"/>
  <c r="T106" i="22"/>
  <c r="L106" i="22"/>
  <c r="T104" i="22"/>
  <c r="L104" i="22"/>
  <c r="T102" i="22"/>
  <c r="L102" i="22"/>
  <c r="L100" i="22"/>
  <c r="L90" i="22"/>
  <c r="L88" i="22"/>
  <c r="L86" i="22"/>
  <c r="L82" i="22"/>
  <c r="N76" i="22"/>
  <c r="M76" i="22"/>
  <c r="L76" i="22"/>
  <c r="L74" i="22"/>
  <c r="N66" i="22"/>
  <c r="M66" i="22"/>
  <c r="L66" i="22"/>
  <c r="N64" i="22"/>
  <c r="N60" i="22"/>
  <c r="M60" i="22"/>
  <c r="L60" i="22"/>
  <c r="N58" i="22"/>
  <c r="L58" i="22"/>
  <c r="N56" i="22"/>
  <c r="M56" i="22"/>
  <c r="L56" i="22"/>
  <c r="N50" i="22"/>
  <c r="M50" i="22"/>
  <c r="N48" i="22"/>
  <c r="L48" i="22"/>
  <c r="F47" i="22"/>
  <c r="N46" i="22"/>
  <c r="M46" i="22"/>
  <c r="L46" i="22"/>
  <c r="N44" i="22"/>
  <c r="N24" i="22"/>
  <c r="M24" i="22"/>
  <c r="N22" i="22"/>
  <c r="M22" i="22"/>
  <c r="N20" i="22"/>
  <c r="L20" i="22"/>
  <c r="N18" i="22"/>
  <c r="M18" i="22"/>
  <c r="N16" i="22"/>
  <c r="M16" i="22"/>
  <c r="N14" i="22"/>
  <c r="F7" i="22"/>
  <c r="C690" i="19"/>
  <c r="C688" i="19"/>
  <c r="C687" i="19"/>
  <c r="C686" i="19"/>
  <c r="C685" i="19"/>
  <c r="C684" i="19"/>
  <c r="C683" i="19"/>
  <c r="C682" i="19"/>
  <c r="C681" i="19"/>
  <c r="C680" i="19"/>
  <c r="C679" i="19"/>
  <c r="C678" i="19"/>
  <c r="C677" i="19"/>
  <c r="C676" i="19"/>
  <c r="C675" i="19"/>
  <c r="C674" i="19"/>
  <c r="C673" i="19"/>
  <c r="C672" i="19"/>
  <c r="C671" i="19"/>
  <c r="C670" i="19"/>
  <c r="C669" i="19"/>
  <c r="C668" i="19"/>
  <c r="C667" i="19"/>
  <c r="C666" i="19"/>
  <c r="C665" i="19"/>
  <c r="C664" i="19"/>
  <c r="C663" i="19"/>
  <c r="C661" i="19"/>
  <c r="C660" i="19"/>
  <c r="C659" i="19"/>
  <c r="C658" i="19"/>
  <c r="C657" i="19"/>
  <c r="C656" i="19"/>
  <c r="C655" i="19"/>
  <c r="C654" i="19"/>
  <c r="C653" i="19"/>
  <c r="C652" i="19"/>
  <c r="C651" i="19"/>
  <c r="C650" i="19"/>
  <c r="I647" i="19"/>
  <c r="H647" i="19"/>
  <c r="G647" i="19"/>
  <c r="AC646" i="19"/>
  <c r="L646" i="19"/>
  <c r="G646" i="19"/>
  <c r="A646" i="19"/>
  <c r="AC645" i="19"/>
  <c r="I645" i="19"/>
  <c r="AC644" i="19"/>
  <c r="L644" i="19"/>
  <c r="G644" i="19"/>
  <c r="A644" i="19"/>
  <c r="AC643" i="19"/>
  <c r="I643" i="19"/>
  <c r="AC642" i="19"/>
  <c r="L642" i="19"/>
  <c r="G642" i="19"/>
  <c r="A642" i="19"/>
  <c r="AC641" i="19"/>
  <c r="I641" i="19"/>
  <c r="AC640" i="19"/>
  <c r="L640" i="19"/>
  <c r="A640" i="19"/>
  <c r="AC639" i="19"/>
  <c r="I639" i="19"/>
  <c r="AC638" i="19"/>
  <c r="L638" i="19"/>
  <c r="G638" i="19"/>
  <c r="A638" i="19"/>
  <c r="AC637" i="19"/>
  <c r="I637" i="19"/>
  <c r="AC636" i="19"/>
  <c r="L636" i="19"/>
  <c r="G636" i="19"/>
  <c r="A636" i="19"/>
  <c r="AC635" i="19"/>
  <c r="I635" i="19"/>
  <c r="AC634" i="19"/>
  <c r="L634" i="19"/>
  <c r="G634" i="19"/>
  <c r="A634" i="19"/>
  <c r="AC633" i="19"/>
  <c r="I633" i="19"/>
  <c r="AC632" i="19"/>
  <c r="L632" i="19"/>
  <c r="A632" i="19"/>
  <c r="AC631" i="19"/>
  <c r="I631" i="19"/>
  <c r="AC630" i="19"/>
  <c r="L630" i="19"/>
  <c r="A630" i="19"/>
  <c r="AC629" i="19"/>
  <c r="I629" i="19"/>
  <c r="AC628" i="19"/>
  <c r="L628" i="19"/>
  <c r="A628" i="19"/>
  <c r="AC627" i="19"/>
  <c r="I627" i="19"/>
  <c r="AC626" i="19"/>
  <c r="L626" i="19"/>
  <c r="A626" i="19"/>
  <c r="AC625" i="19"/>
  <c r="I625" i="19"/>
  <c r="AC624" i="19"/>
  <c r="L624" i="19"/>
  <c r="A624" i="19"/>
  <c r="AC623" i="19"/>
  <c r="I623" i="19"/>
  <c r="AC622" i="19"/>
  <c r="L622" i="19"/>
  <c r="A622" i="19"/>
  <c r="AC621" i="19"/>
  <c r="I621" i="19"/>
  <c r="AC620" i="19"/>
  <c r="L620" i="19"/>
  <c r="G620" i="19"/>
  <c r="A620" i="19"/>
  <c r="AC619" i="19"/>
  <c r="I619" i="19"/>
  <c r="AC618" i="19"/>
  <c r="L618" i="19"/>
  <c r="A618" i="19"/>
  <c r="AC617" i="19"/>
  <c r="I617" i="19"/>
  <c r="AC616" i="19"/>
  <c r="L616" i="19"/>
  <c r="A616" i="19"/>
  <c r="AC615" i="19"/>
  <c r="I615" i="19"/>
  <c r="AC614" i="19"/>
  <c r="L614" i="19"/>
  <c r="A614" i="19"/>
  <c r="AC613" i="19"/>
  <c r="I613" i="19"/>
  <c r="AC612" i="19"/>
  <c r="L612" i="19"/>
  <c r="A612" i="19"/>
  <c r="AC611" i="19"/>
  <c r="I611" i="19"/>
  <c r="AC610" i="19"/>
  <c r="L610" i="19"/>
  <c r="G610" i="19"/>
  <c r="A610" i="19"/>
  <c r="AC609" i="19"/>
  <c r="I609" i="19"/>
  <c r="AC608" i="19"/>
  <c r="L608" i="19"/>
  <c r="G608" i="19"/>
  <c r="A608" i="19"/>
  <c r="AC607" i="19"/>
  <c r="I607" i="19"/>
  <c r="AC606" i="19"/>
  <c r="L606" i="19"/>
  <c r="A606" i="19"/>
  <c r="AC605" i="19"/>
  <c r="I605" i="19"/>
  <c r="AC604" i="19"/>
  <c r="L604" i="19"/>
  <c r="A604" i="19"/>
  <c r="AC603" i="19"/>
  <c r="I603" i="19"/>
  <c r="AC602" i="19"/>
  <c r="L602" i="19"/>
  <c r="G602" i="19"/>
  <c r="A602" i="19"/>
  <c r="AC601" i="19"/>
  <c r="I601" i="19"/>
  <c r="AC600" i="19"/>
  <c r="L600" i="19"/>
  <c r="A600" i="19"/>
  <c r="AC599" i="19"/>
  <c r="I599" i="19"/>
  <c r="AC598" i="19"/>
  <c r="L598" i="19"/>
  <c r="A598" i="19"/>
  <c r="AC597" i="19"/>
  <c r="I597" i="19"/>
  <c r="AC596" i="19"/>
  <c r="L596" i="19"/>
  <c r="A596" i="19"/>
  <c r="AC595" i="19"/>
  <c r="I595" i="19"/>
  <c r="AC594" i="19"/>
  <c r="L594" i="19"/>
  <c r="A594" i="19"/>
  <c r="AC593" i="19"/>
  <c r="I593" i="19"/>
  <c r="AC592" i="19"/>
  <c r="L592" i="19"/>
  <c r="A592" i="19"/>
  <c r="AC591" i="19"/>
  <c r="I591" i="19"/>
  <c r="AC590" i="19"/>
  <c r="L590" i="19"/>
  <c r="A590" i="19"/>
  <c r="AC589" i="19"/>
  <c r="I589" i="19"/>
  <c r="AC588" i="19"/>
  <c r="L588" i="19"/>
  <c r="A588" i="19"/>
  <c r="AC587" i="19"/>
  <c r="I587" i="19"/>
  <c r="AC586" i="19"/>
  <c r="L586" i="19"/>
  <c r="A586" i="19"/>
  <c r="AC585" i="19"/>
  <c r="I585" i="19"/>
  <c r="AC584" i="19"/>
  <c r="L584" i="19"/>
  <c r="A584" i="19"/>
  <c r="AC583" i="19"/>
  <c r="I583" i="19"/>
  <c r="AC582" i="19"/>
  <c r="L582" i="19"/>
  <c r="A582" i="19"/>
  <c r="AC581" i="19"/>
  <c r="I581" i="19"/>
  <c r="AC580" i="19"/>
  <c r="L580" i="19"/>
  <c r="G580" i="19"/>
  <c r="A580" i="19"/>
  <c r="AC579" i="19"/>
  <c r="I579" i="19"/>
  <c r="AC578" i="19"/>
  <c r="L578" i="19"/>
  <c r="A578" i="19"/>
  <c r="AC577" i="19"/>
  <c r="I577" i="19"/>
  <c r="AC576" i="19"/>
  <c r="L576" i="19"/>
  <c r="A576" i="19"/>
  <c r="AC575" i="19"/>
  <c r="I575" i="19"/>
  <c r="AC574" i="19"/>
  <c r="L574" i="19"/>
  <c r="A574" i="19"/>
  <c r="AC573" i="19"/>
  <c r="I573" i="19"/>
  <c r="AC572" i="19"/>
  <c r="L572" i="19"/>
  <c r="A572" i="19"/>
  <c r="AC571" i="19"/>
  <c r="I571" i="19"/>
  <c r="AC570" i="19"/>
  <c r="L570" i="19"/>
  <c r="A570" i="19"/>
  <c r="AC569" i="19"/>
  <c r="I569" i="19"/>
  <c r="AC568" i="19"/>
  <c r="L568" i="19"/>
  <c r="A568" i="19"/>
  <c r="AC567" i="19"/>
  <c r="I567" i="19"/>
  <c r="AC566" i="19"/>
  <c r="L566" i="19"/>
  <c r="A566" i="19"/>
  <c r="AC565" i="19"/>
  <c r="I565" i="19"/>
  <c r="AC564" i="19"/>
  <c r="L564" i="19"/>
  <c r="A564" i="19"/>
  <c r="AC563" i="19"/>
  <c r="I563" i="19"/>
  <c r="AC562" i="19"/>
  <c r="L562" i="19"/>
  <c r="A562" i="19"/>
  <c r="AC561" i="19"/>
  <c r="I561" i="19"/>
  <c r="AC560" i="19"/>
  <c r="L560" i="19"/>
  <c r="G560" i="19"/>
  <c r="A560" i="19"/>
  <c r="AC559" i="19"/>
  <c r="I559" i="19"/>
  <c r="AC558" i="19"/>
  <c r="L558" i="19"/>
  <c r="A558" i="19"/>
  <c r="AC557" i="19"/>
  <c r="I557" i="19"/>
  <c r="AC556" i="19"/>
  <c r="L556" i="19"/>
  <c r="A556" i="19"/>
  <c r="AC555" i="19"/>
  <c r="I555" i="19"/>
  <c r="AC554" i="19"/>
  <c r="L554" i="19"/>
  <c r="A554" i="19"/>
  <c r="AC553" i="19"/>
  <c r="I553" i="19"/>
  <c r="AC552" i="19"/>
  <c r="L552" i="19"/>
  <c r="A552" i="19"/>
  <c r="AC551" i="19"/>
  <c r="I551" i="19"/>
  <c r="AC550" i="19"/>
  <c r="L550" i="19"/>
  <c r="A550" i="19"/>
  <c r="AC549" i="19"/>
  <c r="I549" i="19"/>
  <c r="AC548" i="19"/>
  <c r="L548" i="19"/>
  <c r="A548" i="19"/>
  <c r="AC547" i="19"/>
  <c r="I547" i="19"/>
  <c r="AC546" i="19"/>
  <c r="L546" i="19"/>
  <c r="A546" i="19"/>
  <c r="AC545" i="19"/>
  <c r="I545" i="19"/>
  <c r="AC544" i="19"/>
  <c r="L544" i="19"/>
  <c r="A544" i="19"/>
  <c r="AC543" i="19"/>
  <c r="I543" i="19"/>
  <c r="AC542" i="19"/>
  <c r="L542" i="19"/>
  <c r="A542" i="19"/>
  <c r="AC541" i="19"/>
  <c r="I541" i="19"/>
  <c r="AC540" i="19"/>
  <c r="L540" i="19"/>
  <c r="G540" i="19"/>
  <c r="A540" i="19"/>
  <c r="AC539" i="19"/>
  <c r="I539" i="19"/>
  <c r="AC538" i="19"/>
  <c r="L538" i="19"/>
  <c r="A538" i="19"/>
  <c r="AC537" i="19"/>
  <c r="I537" i="19"/>
  <c r="AC536" i="19"/>
  <c r="L536" i="19"/>
  <c r="A536" i="19"/>
  <c r="AC535" i="19"/>
  <c r="I535" i="19"/>
  <c r="AC534" i="19"/>
  <c r="L534" i="19"/>
  <c r="A534" i="19"/>
  <c r="AC533" i="19"/>
  <c r="I533" i="19"/>
  <c r="AC532" i="19"/>
  <c r="L532" i="19"/>
  <c r="A532" i="19"/>
  <c r="AC531" i="19"/>
  <c r="I531" i="19"/>
  <c r="AC530" i="19"/>
  <c r="L530" i="19"/>
  <c r="A530" i="19"/>
  <c r="AC529" i="19"/>
  <c r="I529" i="19"/>
  <c r="AC528" i="19"/>
  <c r="L528" i="19"/>
  <c r="A528" i="19"/>
  <c r="AC527" i="19"/>
  <c r="I527" i="19"/>
  <c r="AC526" i="19"/>
  <c r="L526" i="19"/>
  <c r="A526" i="19"/>
  <c r="AC525" i="19"/>
  <c r="I525" i="19"/>
  <c r="AC524" i="19"/>
  <c r="L524" i="19"/>
  <c r="A524" i="19"/>
  <c r="AC523" i="19"/>
  <c r="I523" i="19"/>
  <c r="AC522" i="19"/>
  <c r="L522" i="19"/>
  <c r="A522" i="19"/>
  <c r="AC521" i="19"/>
  <c r="I521" i="19"/>
  <c r="AC520" i="19"/>
  <c r="L520" i="19"/>
  <c r="A520" i="19"/>
  <c r="AC519" i="19"/>
  <c r="I519" i="19"/>
  <c r="AC518" i="19"/>
  <c r="L518" i="19"/>
  <c r="G518" i="19"/>
  <c r="A518" i="19"/>
  <c r="AC517" i="19"/>
  <c r="I517" i="19"/>
  <c r="AC516" i="19"/>
  <c r="L516" i="19"/>
  <c r="G516" i="19"/>
  <c r="A516" i="19"/>
  <c r="AC515" i="19"/>
  <c r="I515" i="19"/>
  <c r="AC514" i="19"/>
  <c r="L514" i="19"/>
  <c r="A514" i="19"/>
  <c r="AC513" i="19"/>
  <c r="I513" i="19"/>
  <c r="AC512" i="19"/>
  <c r="L512" i="19"/>
  <c r="A512" i="19"/>
  <c r="AC511" i="19"/>
  <c r="I511" i="19"/>
  <c r="AC510" i="19"/>
  <c r="L510" i="19"/>
  <c r="A510" i="19"/>
  <c r="AC509" i="19"/>
  <c r="I509" i="19"/>
  <c r="AC508" i="19"/>
  <c r="L508" i="19"/>
  <c r="A508" i="19"/>
  <c r="AC507" i="19"/>
  <c r="I507" i="19"/>
  <c r="AC506" i="19"/>
  <c r="L506" i="19"/>
  <c r="G506" i="19"/>
  <c r="A506" i="19"/>
  <c r="AC505" i="19"/>
  <c r="I505" i="19"/>
  <c r="AC504" i="19"/>
  <c r="L504" i="19"/>
  <c r="A504" i="19"/>
  <c r="AC503" i="19"/>
  <c r="I503" i="19"/>
  <c r="AC502" i="19"/>
  <c r="L502" i="19"/>
  <c r="A502" i="19"/>
  <c r="AC501" i="19"/>
  <c r="I501" i="19"/>
  <c r="AC500" i="19"/>
  <c r="L500" i="19"/>
  <c r="A500" i="19"/>
  <c r="AC499" i="19"/>
  <c r="I499" i="19"/>
  <c r="AC498" i="19"/>
  <c r="L498" i="19"/>
  <c r="A498" i="19"/>
  <c r="AC497" i="19"/>
  <c r="I497" i="19"/>
  <c r="AC496" i="19"/>
  <c r="L496" i="19"/>
  <c r="A496" i="19"/>
  <c r="AC495" i="19"/>
  <c r="I495" i="19"/>
  <c r="AC494" i="19"/>
  <c r="L494" i="19"/>
  <c r="A494" i="19"/>
  <c r="AC493" i="19"/>
  <c r="I493" i="19"/>
  <c r="AC492" i="19"/>
  <c r="L492" i="19"/>
  <c r="A492" i="19"/>
  <c r="AC491" i="19"/>
  <c r="I491" i="19"/>
  <c r="AC490" i="19"/>
  <c r="L490" i="19"/>
  <c r="A490" i="19"/>
  <c r="AC489" i="19"/>
  <c r="I489" i="19"/>
  <c r="AC488" i="19"/>
  <c r="L488" i="19"/>
  <c r="A488" i="19"/>
  <c r="AC487" i="19"/>
  <c r="I487" i="19"/>
  <c r="AC486" i="19"/>
  <c r="L486" i="19"/>
  <c r="A486" i="19"/>
  <c r="AC485" i="19"/>
  <c r="I485" i="19"/>
  <c r="AC484" i="19"/>
  <c r="L484" i="19"/>
  <c r="G484" i="19"/>
  <c r="A484" i="19"/>
  <c r="AC483" i="19"/>
  <c r="I483" i="19"/>
  <c r="AC482" i="19"/>
  <c r="L482" i="19"/>
  <c r="A482" i="19"/>
  <c r="AC481" i="19"/>
  <c r="I481" i="19"/>
  <c r="AC480" i="19"/>
  <c r="L480" i="19"/>
  <c r="A480" i="19"/>
  <c r="AC479" i="19"/>
  <c r="I479" i="19"/>
  <c r="AC478" i="19"/>
  <c r="L478" i="19"/>
  <c r="A478" i="19"/>
  <c r="AC477" i="19"/>
  <c r="I477" i="19"/>
  <c r="AC476" i="19"/>
  <c r="L476" i="19"/>
  <c r="A476" i="19"/>
  <c r="AC475" i="19"/>
  <c r="I475" i="19"/>
  <c r="AC474" i="19"/>
  <c r="L474" i="19"/>
  <c r="A474" i="19"/>
  <c r="AC473" i="19"/>
  <c r="I473" i="19"/>
  <c r="AC472" i="19"/>
  <c r="L472" i="19"/>
  <c r="A472" i="19"/>
  <c r="AC471" i="19"/>
  <c r="I471" i="19"/>
  <c r="AC470" i="19"/>
  <c r="L470" i="19"/>
  <c r="A470" i="19"/>
  <c r="AC469" i="19"/>
  <c r="I469" i="19"/>
  <c r="AC468" i="19"/>
  <c r="L468" i="19"/>
  <c r="A468" i="19"/>
  <c r="AC467" i="19"/>
  <c r="I467" i="19"/>
  <c r="AC466" i="19"/>
  <c r="L466" i="19"/>
  <c r="A466" i="19"/>
  <c r="AC465" i="19"/>
  <c r="I465" i="19"/>
  <c r="AC464" i="19"/>
  <c r="L464" i="19"/>
  <c r="G464" i="19"/>
  <c r="A464" i="19"/>
  <c r="AC463" i="19"/>
  <c r="I463" i="19"/>
  <c r="AC462" i="19"/>
  <c r="L462" i="19"/>
  <c r="A462" i="19"/>
  <c r="AC461" i="19"/>
  <c r="I461" i="19"/>
  <c r="AC460" i="19"/>
  <c r="L460" i="19"/>
  <c r="A460" i="19"/>
  <c r="AC459" i="19"/>
  <c r="I459" i="19"/>
  <c r="AC458" i="19"/>
  <c r="L458" i="19"/>
  <c r="A458" i="19"/>
  <c r="AC457" i="19"/>
  <c r="I457" i="19"/>
  <c r="AC456" i="19"/>
  <c r="L456" i="19"/>
  <c r="A456" i="19"/>
  <c r="AC455" i="19"/>
  <c r="I455" i="19"/>
  <c r="AC454" i="19"/>
  <c r="L454" i="19"/>
  <c r="A454" i="19"/>
  <c r="AC453" i="19"/>
  <c r="I453" i="19"/>
  <c r="AC452" i="19"/>
  <c r="L452" i="19"/>
  <c r="A452" i="19"/>
  <c r="AC451" i="19"/>
  <c r="I451" i="19"/>
  <c r="AC450" i="19"/>
  <c r="L450" i="19"/>
  <c r="A450" i="19"/>
  <c r="AC449" i="19"/>
  <c r="I449" i="19"/>
  <c r="AC448" i="19"/>
  <c r="L448" i="19"/>
  <c r="A448" i="19"/>
  <c r="AC447" i="19"/>
  <c r="I447" i="19"/>
  <c r="AC446" i="19"/>
  <c r="L446" i="19"/>
  <c r="G446" i="19"/>
  <c r="A446" i="19"/>
  <c r="AC445" i="19"/>
  <c r="I445" i="19"/>
  <c r="AC444" i="19"/>
  <c r="L444" i="19"/>
  <c r="A444" i="19"/>
  <c r="AC443" i="19"/>
  <c r="I443" i="19"/>
  <c r="AC442" i="19"/>
  <c r="L442" i="19"/>
  <c r="A442" i="19"/>
  <c r="AC441" i="19"/>
  <c r="I441" i="19"/>
  <c r="AC440" i="19"/>
  <c r="L440" i="19"/>
  <c r="A440" i="19"/>
  <c r="AC439" i="19"/>
  <c r="I439" i="19"/>
  <c r="AC438" i="19"/>
  <c r="L438" i="19"/>
  <c r="A438" i="19"/>
  <c r="AC437" i="19"/>
  <c r="I437" i="19"/>
  <c r="AC436" i="19"/>
  <c r="L436" i="19"/>
  <c r="A436" i="19"/>
  <c r="AC435" i="19"/>
  <c r="I435" i="19"/>
  <c r="AC434" i="19"/>
  <c r="L434" i="19"/>
  <c r="A434" i="19"/>
  <c r="AC433" i="19"/>
  <c r="I433" i="19"/>
  <c r="AC432" i="19"/>
  <c r="L432" i="19"/>
  <c r="A432" i="19"/>
  <c r="AC431" i="19"/>
  <c r="I431" i="19"/>
  <c r="AC430" i="19"/>
  <c r="L430" i="19"/>
  <c r="A430" i="19"/>
  <c r="AC429" i="19"/>
  <c r="I429" i="19"/>
  <c r="AC428" i="19"/>
  <c r="L428" i="19"/>
  <c r="G428" i="19"/>
  <c r="A428" i="19"/>
  <c r="AC427" i="19"/>
  <c r="I427" i="19"/>
  <c r="AC426" i="19"/>
  <c r="L426" i="19"/>
  <c r="A426" i="19"/>
  <c r="AC425" i="19"/>
  <c r="I425" i="19"/>
  <c r="AC424" i="19"/>
  <c r="L424" i="19"/>
  <c r="A424" i="19"/>
  <c r="AC423" i="19"/>
  <c r="I423" i="19"/>
  <c r="AC422" i="19"/>
  <c r="L422" i="19"/>
  <c r="A422" i="19"/>
  <c r="AC421" i="19"/>
  <c r="I421" i="19"/>
  <c r="AC420" i="19"/>
  <c r="L420" i="19"/>
  <c r="A420" i="19"/>
  <c r="AC419" i="19"/>
  <c r="I419" i="19"/>
  <c r="AC418" i="19"/>
  <c r="L418" i="19"/>
  <c r="A418" i="19"/>
  <c r="AC417" i="19"/>
  <c r="I417" i="19"/>
  <c r="AC416" i="19"/>
  <c r="L416" i="19"/>
  <c r="A416" i="19"/>
  <c r="AC415" i="19"/>
  <c r="I415" i="19"/>
  <c r="AC414" i="19"/>
  <c r="L414" i="19"/>
  <c r="A414" i="19"/>
  <c r="AC413" i="19"/>
  <c r="I413" i="19"/>
  <c r="AC412" i="19"/>
  <c r="L412" i="19"/>
  <c r="A412" i="19"/>
  <c r="AC411" i="19"/>
  <c r="I411" i="19"/>
  <c r="AC410" i="19"/>
  <c r="L410" i="19"/>
  <c r="A410" i="19"/>
  <c r="AC409" i="19"/>
  <c r="I409" i="19"/>
  <c r="AC408" i="19"/>
  <c r="L408" i="19"/>
  <c r="G408" i="19"/>
  <c r="A408" i="19"/>
  <c r="AC407" i="19"/>
  <c r="I407" i="19"/>
  <c r="AC406" i="19"/>
  <c r="L406" i="19"/>
  <c r="A406" i="19"/>
  <c r="AC405" i="19"/>
  <c r="I405" i="19"/>
  <c r="AC404" i="19"/>
  <c r="L404" i="19"/>
  <c r="A404" i="19"/>
  <c r="AC403" i="19"/>
  <c r="I403" i="19"/>
  <c r="AC402" i="19"/>
  <c r="L402" i="19"/>
  <c r="A402" i="19"/>
  <c r="AC401" i="19"/>
  <c r="I401" i="19"/>
  <c r="AC400" i="19"/>
  <c r="L400" i="19"/>
  <c r="A400" i="19"/>
  <c r="AC399" i="19"/>
  <c r="I399" i="19"/>
  <c r="AC398" i="19"/>
  <c r="L398" i="19"/>
  <c r="A398" i="19"/>
  <c r="AC397" i="19"/>
  <c r="I397" i="19"/>
  <c r="AC396" i="19"/>
  <c r="L396" i="19"/>
  <c r="A396" i="19"/>
  <c r="AC395" i="19"/>
  <c r="I395" i="19"/>
  <c r="AC394" i="19"/>
  <c r="L394" i="19"/>
  <c r="A394" i="19"/>
  <c r="AC393" i="19"/>
  <c r="I393" i="19"/>
  <c r="AC392" i="19"/>
  <c r="L392" i="19"/>
  <c r="A392" i="19"/>
  <c r="AC391" i="19"/>
  <c r="I391" i="19"/>
  <c r="AC390" i="19"/>
  <c r="L390" i="19"/>
  <c r="G390" i="19"/>
  <c r="A390" i="19"/>
  <c r="AC389" i="19"/>
  <c r="I389" i="19"/>
  <c r="AC388" i="19"/>
  <c r="L388" i="19"/>
  <c r="A388" i="19"/>
  <c r="AC387" i="19"/>
  <c r="I387" i="19"/>
  <c r="AC386" i="19"/>
  <c r="L386" i="19"/>
  <c r="A386" i="19"/>
  <c r="AC385" i="19"/>
  <c r="I385" i="19"/>
  <c r="AC384" i="19"/>
  <c r="L384" i="19"/>
  <c r="A384" i="19"/>
  <c r="AC383" i="19"/>
  <c r="I383" i="19"/>
  <c r="AC382" i="19"/>
  <c r="L382" i="19"/>
  <c r="A382" i="19"/>
  <c r="AC381" i="19"/>
  <c r="I381" i="19"/>
  <c r="AC380" i="19"/>
  <c r="L380" i="19"/>
  <c r="A380" i="19"/>
  <c r="AC379" i="19"/>
  <c r="I379" i="19"/>
  <c r="AC378" i="19"/>
  <c r="L378" i="19"/>
  <c r="A378" i="19"/>
  <c r="AC377" i="19"/>
  <c r="I377" i="19"/>
  <c r="AC376" i="19"/>
  <c r="L376" i="19"/>
  <c r="A376" i="19"/>
  <c r="AC375" i="19"/>
  <c r="I375" i="19"/>
  <c r="AC374" i="19"/>
  <c r="L374" i="19"/>
  <c r="A374" i="19"/>
  <c r="AC373" i="19"/>
  <c r="I373" i="19"/>
  <c r="AC372" i="19"/>
  <c r="L372" i="19"/>
  <c r="A372" i="19"/>
  <c r="AC371" i="19"/>
  <c r="I371" i="19"/>
  <c r="AC370" i="19"/>
  <c r="L370" i="19"/>
  <c r="A370" i="19"/>
  <c r="AC369" i="19"/>
  <c r="I369" i="19"/>
  <c r="AC368" i="19"/>
  <c r="L368" i="19"/>
  <c r="G368" i="19"/>
  <c r="A368" i="19"/>
  <c r="AC367" i="19"/>
  <c r="I367" i="19"/>
  <c r="AC366" i="19"/>
  <c r="L366" i="19"/>
  <c r="A366" i="19"/>
  <c r="AC365" i="19"/>
  <c r="I365" i="19"/>
  <c r="AC364" i="19"/>
  <c r="L364" i="19"/>
  <c r="A364" i="19"/>
  <c r="AC363" i="19"/>
  <c r="I363" i="19"/>
  <c r="AC362" i="19"/>
  <c r="L362" i="19"/>
  <c r="A362" i="19"/>
  <c r="AC361" i="19"/>
  <c r="I361" i="19"/>
  <c r="AC360" i="19"/>
  <c r="L360" i="19"/>
  <c r="A360" i="19"/>
  <c r="AC359" i="19"/>
  <c r="I359" i="19"/>
  <c r="AC358" i="19"/>
  <c r="L358" i="19"/>
  <c r="A358" i="19"/>
  <c r="AC357" i="19"/>
  <c r="I357" i="19"/>
  <c r="AC356" i="19"/>
  <c r="L356" i="19"/>
  <c r="A356" i="19"/>
  <c r="AC355" i="19"/>
  <c r="I355" i="19"/>
  <c r="AC354" i="19"/>
  <c r="L354" i="19"/>
  <c r="A354" i="19"/>
  <c r="AC353" i="19"/>
  <c r="I353" i="19"/>
  <c r="AC352" i="19"/>
  <c r="L352" i="19"/>
  <c r="A352" i="19"/>
  <c r="AC351" i="19"/>
  <c r="I351" i="19"/>
  <c r="AC350" i="19"/>
  <c r="L350" i="19"/>
  <c r="A350" i="19"/>
  <c r="AC349" i="19"/>
  <c r="I349" i="19"/>
  <c r="AC348" i="19"/>
  <c r="L348" i="19"/>
  <c r="A348" i="19"/>
  <c r="AC347" i="19"/>
  <c r="I347" i="19"/>
  <c r="AC346" i="19"/>
  <c r="L346" i="19"/>
  <c r="A346" i="19"/>
  <c r="AC345" i="19"/>
  <c r="I345" i="19"/>
  <c r="AC344" i="19"/>
  <c r="L344" i="19"/>
  <c r="G344" i="19"/>
  <c r="A344" i="19"/>
  <c r="AC343" i="19"/>
  <c r="I343" i="19"/>
  <c r="AC342" i="19"/>
  <c r="L342" i="19"/>
  <c r="A342" i="19"/>
  <c r="AC341" i="19"/>
  <c r="I341" i="19"/>
  <c r="AC340" i="19"/>
  <c r="L340" i="19"/>
  <c r="A340" i="19"/>
  <c r="AC339" i="19"/>
  <c r="I339" i="19"/>
  <c r="AC338" i="19"/>
  <c r="L338" i="19"/>
  <c r="A338" i="19"/>
  <c r="AC337" i="19"/>
  <c r="I337" i="19"/>
  <c r="AC336" i="19"/>
  <c r="L336" i="19"/>
  <c r="A336" i="19"/>
  <c r="AC335" i="19"/>
  <c r="I335" i="19"/>
  <c r="AC334" i="19"/>
  <c r="L334" i="19"/>
  <c r="A334" i="19"/>
  <c r="AC333" i="19"/>
  <c r="I333" i="19"/>
  <c r="AC332" i="19"/>
  <c r="L332" i="19"/>
  <c r="A332" i="19"/>
  <c r="AC331" i="19"/>
  <c r="I331" i="19"/>
  <c r="AC330" i="19"/>
  <c r="L330" i="19"/>
  <c r="A330" i="19"/>
  <c r="AC329" i="19"/>
  <c r="I329" i="19"/>
  <c r="AC328" i="19"/>
  <c r="L328" i="19"/>
  <c r="G328" i="19"/>
  <c r="A328" i="19"/>
  <c r="AC327" i="19"/>
  <c r="I327" i="19"/>
  <c r="AC326" i="19"/>
  <c r="L326" i="19"/>
  <c r="A326" i="19"/>
  <c r="AC325" i="19"/>
  <c r="I325" i="19"/>
  <c r="AC324" i="19"/>
  <c r="L324" i="19"/>
  <c r="A324" i="19"/>
  <c r="AC323" i="19"/>
  <c r="I323" i="19"/>
  <c r="AC322" i="19"/>
  <c r="L322" i="19"/>
  <c r="G322" i="19"/>
  <c r="A322" i="19"/>
  <c r="AC321" i="19"/>
  <c r="I321" i="19"/>
  <c r="AC320" i="19"/>
  <c r="L320" i="19"/>
  <c r="G320" i="19"/>
  <c r="A320" i="19"/>
  <c r="AC319" i="19"/>
  <c r="I319" i="19"/>
  <c r="AC318" i="19"/>
  <c r="L318" i="19"/>
  <c r="G318" i="19"/>
  <c r="A318" i="19"/>
  <c r="AC317" i="19"/>
  <c r="I317" i="19"/>
  <c r="AC316" i="19"/>
  <c r="L316" i="19"/>
  <c r="A316" i="19"/>
  <c r="AC315" i="19"/>
  <c r="I315" i="19"/>
  <c r="AC314" i="19"/>
  <c r="L314" i="19"/>
  <c r="G314" i="19"/>
  <c r="A314" i="19"/>
  <c r="AC313" i="19"/>
  <c r="I313" i="19"/>
  <c r="AC312" i="19"/>
  <c r="L312" i="19"/>
  <c r="G312" i="19"/>
  <c r="A312" i="19"/>
  <c r="AC311" i="19"/>
  <c r="I311" i="19"/>
  <c r="AC310" i="19"/>
  <c r="L310" i="19"/>
  <c r="A310" i="19"/>
  <c r="AC309" i="19"/>
  <c r="I309" i="19"/>
  <c r="AC308" i="19"/>
  <c r="L308" i="19"/>
  <c r="A308" i="19"/>
  <c r="AC307" i="19"/>
  <c r="I307" i="19"/>
  <c r="AC306" i="19"/>
  <c r="L306" i="19"/>
  <c r="A306" i="19"/>
  <c r="AC305" i="19"/>
  <c r="I305" i="19"/>
  <c r="AC304" i="19"/>
  <c r="L304" i="19"/>
  <c r="A304" i="19"/>
  <c r="AC303" i="19"/>
  <c r="I303" i="19"/>
  <c r="AC302" i="19"/>
  <c r="L302" i="19"/>
  <c r="G302" i="19"/>
  <c r="A302" i="19"/>
  <c r="AC301" i="19"/>
  <c r="I301" i="19"/>
  <c r="AC300" i="19"/>
  <c r="L300" i="19"/>
  <c r="G300" i="19"/>
  <c r="A300" i="19"/>
  <c r="AC299" i="19"/>
  <c r="I299" i="19"/>
  <c r="AC298" i="19"/>
  <c r="L298" i="19"/>
  <c r="G298" i="19"/>
  <c r="A298" i="19"/>
  <c r="AC297" i="19"/>
  <c r="I297" i="19"/>
  <c r="AC296" i="19"/>
  <c r="L296" i="19"/>
  <c r="G296" i="19"/>
  <c r="A296" i="19"/>
  <c r="AC295" i="19"/>
  <c r="I295" i="19"/>
  <c r="AC294" i="19"/>
  <c r="L294" i="19"/>
  <c r="A294" i="19"/>
  <c r="AC293" i="19"/>
  <c r="I293" i="19"/>
  <c r="AC292" i="19"/>
  <c r="L292" i="19"/>
  <c r="A292" i="19"/>
  <c r="AC291" i="19"/>
  <c r="I291" i="19"/>
  <c r="AC290" i="19"/>
  <c r="L290" i="19"/>
  <c r="A290" i="19"/>
  <c r="AC289" i="19"/>
  <c r="I289" i="19"/>
  <c r="AC288" i="19"/>
  <c r="L288" i="19"/>
  <c r="A288" i="19"/>
  <c r="AC287" i="19"/>
  <c r="I287" i="19"/>
  <c r="AC286" i="19"/>
  <c r="L286" i="19"/>
  <c r="A286" i="19"/>
  <c r="AC285" i="19"/>
  <c r="I285" i="19"/>
  <c r="AC284" i="19"/>
  <c r="L284" i="19"/>
  <c r="A284" i="19"/>
  <c r="AC283" i="19"/>
  <c r="I283" i="19"/>
  <c r="AC282" i="19"/>
  <c r="L282" i="19"/>
  <c r="A282" i="19"/>
  <c r="AC281" i="19"/>
  <c r="I281" i="19"/>
  <c r="AC280" i="19"/>
  <c r="L280" i="19"/>
  <c r="G280" i="19"/>
  <c r="A280" i="19"/>
  <c r="AC279" i="19"/>
  <c r="I279" i="19"/>
  <c r="AC278" i="19"/>
  <c r="L278" i="19"/>
  <c r="A278" i="19"/>
  <c r="AC277" i="19"/>
  <c r="I277" i="19"/>
  <c r="AC276" i="19"/>
  <c r="L276" i="19"/>
  <c r="A276" i="19"/>
  <c r="AC275" i="19"/>
  <c r="I275" i="19"/>
  <c r="AC274" i="19"/>
  <c r="L274" i="19"/>
  <c r="A274" i="19"/>
  <c r="AC273" i="19"/>
  <c r="I273" i="19"/>
  <c r="AC272" i="19"/>
  <c r="L272" i="19"/>
  <c r="A272" i="19"/>
  <c r="AC271" i="19"/>
  <c r="I271" i="19"/>
  <c r="AC270" i="19"/>
  <c r="L270" i="19"/>
  <c r="A270" i="19"/>
  <c r="AC269" i="19"/>
  <c r="I269" i="19"/>
  <c r="AC268" i="19"/>
  <c r="L268" i="19"/>
  <c r="A268" i="19"/>
  <c r="AC267" i="19"/>
  <c r="I267" i="19"/>
  <c r="AC266" i="19"/>
  <c r="L266" i="19"/>
  <c r="A266" i="19"/>
  <c r="AC265" i="19"/>
  <c r="I265" i="19"/>
  <c r="AC264" i="19"/>
  <c r="L264" i="19"/>
  <c r="G264" i="19"/>
  <c r="A264" i="19"/>
  <c r="AC263" i="19"/>
  <c r="I263" i="19"/>
  <c r="AC262" i="19"/>
  <c r="L262" i="19"/>
  <c r="A262" i="19"/>
  <c r="AC261" i="19"/>
  <c r="I261" i="19"/>
  <c r="AC260" i="19"/>
  <c r="L260" i="19"/>
  <c r="A260" i="19"/>
  <c r="AC259" i="19"/>
  <c r="I259" i="19"/>
  <c r="AC258" i="19"/>
  <c r="L258" i="19"/>
  <c r="A258" i="19"/>
  <c r="AC257" i="19"/>
  <c r="I257" i="19"/>
  <c r="AC256" i="19"/>
  <c r="L256" i="19"/>
  <c r="A256" i="19"/>
  <c r="AC255" i="19"/>
  <c r="I255" i="19"/>
  <c r="AC254" i="19"/>
  <c r="L254" i="19"/>
  <c r="A254" i="19"/>
  <c r="AC253" i="19"/>
  <c r="I253" i="19"/>
  <c r="AC252" i="19"/>
  <c r="L252" i="19"/>
  <c r="G252" i="19"/>
  <c r="A252" i="19"/>
  <c r="AC251" i="19"/>
  <c r="I251" i="19"/>
  <c r="AC250" i="19"/>
  <c r="L250" i="19"/>
  <c r="G250" i="19"/>
  <c r="A250" i="19"/>
  <c r="AC249" i="19"/>
  <c r="I249" i="19"/>
  <c r="AC248" i="19"/>
  <c r="L248" i="19"/>
  <c r="A248" i="19"/>
  <c r="AC247" i="19"/>
  <c r="I247" i="19"/>
  <c r="AC246" i="19"/>
  <c r="L246" i="19"/>
  <c r="A246" i="19"/>
  <c r="AC245" i="19"/>
  <c r="I245" i="19"/>
  <c r="AC244" i="19"/>
  <c r="L244" i="19"/>
  <c r="A244" i="19"/>
  <c r="AC243" i="19"/>
  <c r="I243" i="19"/>
  <c r="AC242" i="19"/>
  <c r="L242" i="19"/>
  <c r="G242" i="19"/>
  <c r="A242" i="19"/>
  <c r="AC241" i="19"/>
  <c r="I241" i="19"/>
  <c r="AC240" i="19"/>
  <c r="L240" i="19"/>
  <c r="G240" i="19"/>
  <c r="A240" i="19"/>
  <c r="AC239" i="19"/>
  <c r="I239" i="19"/>
  <c r="AC238" i="19"/>
  <c r="L238" i="19"/>
  <c r="G238" i="19"/>
  <c r="A238" i="19"/>
  <c r="AC237" i="19"/>
  <c r="I237" i="19"/>
  <c r="AC236" i="19"/>
  <c r="L236" i="19"/>
  <c r="A236" i="19"/>
  <c r="AC235" i="19"/>
  <c r="I235" i="19"/>
  <c r="AC234" i="19"/>
  <c r="L234" i="19"/>
  <c r="G234" i="19"/>
  <c r="A234" i="19"/>
  <c r="AC233" i="19"/>
  <c r="I233" i="19"/>
  <c r="AC232" i="19"/>
  <c r="L232" i="19"/>
  <c r="A232" i="19"/>
  <c r="AC231" i="19"/>
  <c r="I231" i="19"/>
  <c r="AC230" i="19"/>
  <c r="L230" i="19"/>
  <c r="A230" i="19"/>
  <c r="AC229" i="19"/>
  <c r="I229" i="19"/>
  <c r="AC228" i="19"/>
  <c r="L228" i="19"/>
  <c r="A228" i="19"/>
  <c r="AC227" i="19"/>
  <c r="I227" i="19"/>
  <c r="AC226" i="19"/>
  <c r="L226" i="19"/>
  <c r="A226" i="19"/>
  <c r="AC225" i="19"/>
  <c r="I225" i="19"/>
  <c r="AC224" i="19"/>
  <c r="L224" i="19"/>
  <c r="A224" i="19"/>
  <c r="AC223" i="19"/>
  <c r="I223" i="19"/>
  <c r="AC222" i="19"/>
  <c r="L222" i="19"/>
  <c r="G222" i="19"/>
  <c r="A222" i="19"/>
  <c r="AC221" i="19"/>
  <c r="I221" i="19"/>
  <c r="AC220" i="19"/>
  <c r="L220" i="19"/>
  <c r="A220" i="19"/>
  <c r="AC219" i="19"/>
  <c r="I219" i="19"/>
  <c r="AC218" i="19"/>
  <c r="L218" i="19"/>
  <c r="A218" i="19"/>
  <c r="AC217" i="19"/>
  <c r="I217" i="19"/>
  <c r="AC216" i="19"/>
  <c r="L216" i="19"/>
  <c r="A216" i="19"/>
  <c r="AC215" i="19"/>
  <c r="I215" i="19"/>
  <c r="AC214" i="19"/>
  <c r="L214" i="19"/>
  <c r="A214" i="19"/>
  <c r="AC213" i="19"/>
  <c r="I213" i="19"/>
  <c r="AC212" i="19"/>
  <c r="L212" i="19"/>
  <c r="A212" i="19"/>
  <c r="AC211" i="19"/>
  <c r="I211" i="19"/>
  <c r="AC210" i="19"/>
  <c r="L210" i="19"/>
  <c r="A210" i="19"/>
  <c r="AC209" i="19"/>
  <c r="I209" i="19"/>
  <c r="AC208" i="19"/>
  <c r="L208" i="19"/>
  <c r="A208" i="19"/>
  <c r="AC207" i="19"/>
  <c r="I207" i="19"/>
  <c r="AC206" i="19"/>
  <c r="L206" i="19"/>
  <c r="A206" i="19"/>
  <c r="AC205" i="19"/>
  <c r="I205" i="19"/>
  <c r="AC204" i="19"/>
  <c r="L204" i="19"/>
  <c r="G204" i="19"/>
  <c r="A204" i="19"/>
  <c r="AC203" i="19"/>
  <c r="I203" i="19"/>
  <c r="AC202" i="19"/>
  <c r="L202" i="19"/>
  <c r="G202" i="19"/>
  <c r="A202" i="19"/>
  <c r="AC201" i="19"/>
  <c r="I201" i="19"/>
  <c r="AC200" i="19"/>
  <c r="L200" i="19"/>
  <c r="A200" i="19"/>
  <c r="AC199" i="19"/>
  <c r="I199" i="19"/>
  <c r="AC198" i="19"/>
  <c r="L198" i="19"/>
  <c r="A198" i="19"/>
  <c r="AC197" i="19"/>
  <c r="I197" i="19"/>
  <c r="AC196" i="19"/>
  <c r="L196" i="19"/>
  <c r="A196" i="19"/>
  <c r="AC195" i="19"/>
  <c r="I195" i="19"/>
  <c r="AC194" i="19"/>
  <c r="L194" i="19"/>
  <c r="A194" i="19"/>
  <c r="AC193" i="19"/>
  <c r="I193" i="19"/>
  <c r="AC192" i="19"/>
  <c r="L192" i="19"/>
  <c r="G192" i="19"/>
  <c r="A192" i="19"/>
  <c r="AC191" i="19"/>
  <c r="I191" i="19"/>
  <c r="AC190" i="19"/>
  <c r="L190" i="19"/>
  <c r="A190" i="19"/>
  <c r="AC189" i="19"/>
  <c r="I189" i="19"/>
  <c r="AC188" i="19"/>
  <c r="L188" i="19"/>
  <c r="A188" i="19"/>
  <c r="AC187" i="19"/>
  <c r="I187" i="19"/>
  <c r="AC186" i="19"/>
  <c r="L186" i="19"/>
  <c r="A186" i="19"/>
  <c r="AC185" i="19"/>
  <c r="I185" i="19"/>
  <c r="AC184" i="19"/>
  <c r="L184" i="19"/>
  <c r="A184" i="19"/>
  <c r="AC183" i="19"/>
  <c r="I183" i="19"/>
  <c r="AC182" i="19"/>
  <c r="L182" i="19"/>
  <c r="A182" i="19"/>
  <c r="AC181" i="19"/>
  <c r="I181" i="19"/>
  <c r="AC180" i="19"/>
  <c r="L180" i="19"/>
  <c r="A180" i="19"/>
  <c r="AC179" i="19"/>
  <c r="I179" i="19"/>
  <c r="AC178" i="19"/>
  <c r="L178" i="19"/>
  <c r="A178" i="19"/>
  <c r="AC177" i="19"/>
  <c r="I177" i="19"/>
  <c r="AC176" i="19"/>
  <c r="L176" i="19"/>
  <c r="A176" i="19"/>
  <c r="AC175" i="19"/>
  <c r="I175" i="19"/>
  <c r="AC174" i="19"/>
  <c r="L174" i="19"/>
  <c r="G174" i="19"/>
  <c r="A174" i="19"/>
  <c r="AC173" i="19"/>
  <c r="I173" i="19"/>
  <c r="AC172" i="19"/>
  <c r="L172" i="19"/>
  <c r="A172" i="19"/>
  <c r="AC171" i="19"/>
  <c r="I171" i="19"/>
  <c r="AC170" i="19"/>
  <c r="L170" i="19"/>
  <c r="A170" i="19"/>
  <c r="AC169" i="19"/>
  <c r="I169" i="19"/>
  <c r="AC168" i="19"/>
  <c r="L168" i="19"/>
  <c r="A168" i="19"/>
  <c r="AC167" i="19"/>
  <c r="I167" i="19"/>
  <c r="AC166" i="19"/>
  <c r="L166" i="19"/>
  <c r="A166" i="19"/>
  <c r="AC165" i="19"/>
  <c r="I165" i="19"/>
  <c r="AC164" i="19"/>
  <c r="L164" i="19"/>
  <c r="A164" i="19"/>
  <c r="AC163" i="19"/>
  <c r="I163" i="19"/>
  <c r="AC162" i="19"/>
  <c r="L162" i="19"/>
  <c r="A162" i="19"/>
  <c r="AC161" i="19"/>
  <c r="I161" i="19"/>
  <c r="AC160" i="19"/>
  <c r="L160" i="19"/>
  <c r="A160" i="19"/>
  <c r="AC159" i="19"/>
  <c r="I159" i="19"/>
  <c r="AC158" i="19"/>
  <c r="L158" i="19"/>
  <c r="A158" i="19"/>
  <c r="AC157" i="19"/>
  <c r="I157" i="19"/>
  <c r="AC156" i="19"/>
  <c r="L156" i="19"/>
  <c r="A156" i="19"/>
  <c r="AC155" i="19"/>
  <c r="I155" i="19"/>
  <c r="AC154" i="19"/>
  <c r="L154" i="19"/>
  <c r="A154" i="19"/>
  <c r="AC153" i="19"/>
  <c r="I153" i="19"/>
  <c r="AC152" i="19"/>
  <c r="L152" i="19"/>
  <c r="A152" i="19"/>
  <c r="AC151" i="19"/>
  <c r="I151" i="19"/>
  <c r="AC150" i="19"/>
  <c r="L150" i="19"/>
  <c r="G150" i="19"/>
  <c r="A150" i="19"/>
  <c r="AC149" i="19"/>
  <c r="I149" i="19"/>
  <c r="AC148" i="19"/>
  <c r="L148" i="19"/>
  <c r="A148" i="19"/>
  <c r="AC147" i="19"/>
  <c r="I147" i="19"/>
  <c r="AC146" i="19"/>
  <c r="L146" i="19"/>
  <c r="A146" i="19"/>
  <c r="AC145" i="19"/>
  <c r="I145" i="19"/>
  <c r="AC144" i="19"/>
  <c r="L144" i="19"/>
  <c r="A144" i="19"/>
  <c r="AC143" i="19"/>
  <c r="I143" i="19"/>
  <c r="AC142" i="19"/>
  <c r="L142" i="19"/>
  <c r="A142" i="19"/>
  <c r="AC141" i="19"/>
  <c r="I141" i="19"/>
  <c r="AC140" i="19"/>
  <c r="L140" i="19"/>
  <c r="G140" i="19"/>
  <c r="A140" i="19"/>
  <c r="AC139" i="19"/>
  <c r="I139" i="19"/>
  <c r="AC138" i="19"/>
  <c r="L138" i="19"/>
  <c r="A138" i="19"/>
  <c r="AC137" i="19"/>
  <c r="I137" i="19"/>
  <c r="AC136" i="19"/>
  <c r="L136" i="19"/>
  <c r="A136" i="19"/>
  <c r="AC135" i="19"/>
  <c r="I135" i="19"/>
  <c r="AC134" i="19"/>
  <c r="L134" i="19"/>
  <c r="A134" i="19"/>
  <c r="AC133" i="19"/>
  <c r="I133" i="19"/>
  <c r="AC132" i="19"/>
  <c r="L132" i="19"/>
  <c r="A132" i="19"/>
  <c r="AC131" i="19"/>
  <c r="I131" i="19"/>
  <c r="AC130" i="19"/>
  <c r="L130" i="19"/>
  <c r="A130" i="19"/>
  <c r="AC129" i="19"/>
  <c r="I129" i="19"/>
  <c r="AC128" i="19"/>
  <c r="L128" i="19"/>
  <c r="G128" i="19"/>
  <c r="A128" i="19"/>
  <c r="AC127" i="19"/>
  <c r="I127" i="19"/>
  <c r="AC126" i="19"/>
  <c r="L126" i="19"/>
  <c r="A126" i="19"/>
  <c r="AC125" i="19"/>
  <c r="I125" i="19"/>
  <c r="AC124" i="19"/>
  <c r="L124" i="19"/>
  <c r="A124" i="19"/>
  <c r="AC123" i="19"/>
  <c r="I123" i="19"/>
  <c r="AC122" i="19"/>
  <c r="L122" i="19"/>
  <c r="A122" i="19"/>
  <c r="AC121" i="19"/>
  <c r="I121" i="19"/>
  <c r="AC120" i="19"/>
  <c r="L120" i="19"/>
  <c r="A120" i="19"/>
  <c r="AC119" i="19"/>
  <c r="I119" i="19"/>
  <c r="AC118" i="19"/>
  <c r="L118" i="19"/>
  <c r="G118" i="19"/>
  <c r="A118" i="19"/>
  <c r="AC117" i="19"/>
  <c r="I117" i="19"/>
  <c r="AC116" i="19"/>
  <c r="L116" i="19"/>
  <c r="A116" i="19"/>
  <c r="AC115" i="19"/>
  <c r="I115" i="19"/>
  <c r="AC114" i="19"/>
  <c r="L114" i="19"/>
  <c r="A114" i="19"/>
  <c r="AC113" i="19"/>
  <c r="I113" i="19"/>
  <c r="AC112" i="19"/>
  <c r="L112" i="19"/>
  <c r="A112" i="19"/>
  <c r="AC111" i="19"/>
  <c r="I111" i="19"/>
  <c r="AC110" i="19"/>
  <c r="L110" i="19"/>
  <c r="A110" i="19"/>
  <c r="AC109" i="19"/>
  <c r="I109" i="19"/>
  <c r="AC108" i="19"/>
  <c r="L108" i="19"/>
  <c r="A108" i="19"/>
  <c r="AC107" i="19"/>
  <c r="I107" i="19"/>
  <c r="AC106" i="19"/>
  <c r="L106" i="19"/>
  <c r="A106" i="19"/>
  <c r="AC105" i="19"/>
  <c r="I105" i="19"/>
  <c r="AC104" i="19"/>
  <c r="L104" i="19"/>
  <c r="G104" i="19"/>
  <c r="A104" i="19"/>
  <c r="AC103" i="19"/>
  <c r="I103" i="19"/>
  <c r="AC102" i="19"/>
  <c r="L102" i="19"/>
  <c r="A102" i="19"/>
  <c r="AC101" i="19"/>
  <c r="I101" i="19"/>
  <c r="AC100" i="19"/>
  <c r="L100" i="19"/>
  <c r="A100" i="19"/>
  <c r="AC99" i="19"/>
  <c r="I99" i="19"/>
  <c r="AC98" i="19"/>
  <c r="L98" i="19"/>
  <c r="A98" i="19"/>
  <c r="AC97" i="19"/>
  <c r="I97" i="19"/>
  <c r="AC96" i="19"/>
  <c r="L96" i="19"/>
  <c r="A96" i="19"/>
  <c r="AC95" i="19"/>
  <c r="I95" i="19"/>
  <c r="AC94" i="19"/>
  <c r="L94" i="19"/>
  <c r="A94" i="19"/>
  <c r="AC93" i="19"/>
  <c r="I93" i="19"/>
  <c r="AC92" i="19"/>
  <c r="L92" i="19"/>
  <c r="A92" i="19"/>
  <c r="AC91" i="19"/>
  <c r="I91" i="19"/>
  <c r="AC90" i="19"/>
  <c r="L90" i="19"/>
  <c r="A90" i="19"/>
  <c r="AC89" i="19"/>
  <c r="I89" i="19"/>
  <c r="AC88" i="19"/>
  <c r="L88" i="19"/>
  <c r="G88" i="19"/>
  <c r="A88" i="19"/>
  <c r="AC87" i="19"/>
  <c r="I87" i="19"/>
  <c r="AC86" i="19"/>
  <c r="L86" i="19"/>
  <c r="A86" i="19"/>
  <c r="AC85" i="19"/>
  <c r="I85" i="19"/>
  <c r="AC84" i="19"/>
  <c r="L84" i="19"/>
  <c r="A84" i="19"/>
  <c r="AC83" i="19"/>
  <c r="I83" i="19"/>
  <c r="AC82" i="19"/>
  <c r="L82" i="19"/>
  <c r="A82" i="19"/>
  <c r="AC81" i="19"/>
  <c r="I81" i="19"/>
  <c r="AC80" i="19"/>
  <c r="L80" i="19"/>
  <c r="A80" i="19"/>
  <c r="AC79" i="19"/>
  <c r="I79" i="19"/>
  <c r="AC78" i="19"/>
  <c r="L78" i="19"/>
  <c r="A78" i="19"/>
  <c r="AC77" i="19"/>
  <c r="I77" i="19"/>
  <c r="AC76" i="19"/>
  <c r="L76" i="19"/>
  <c r="A76" i="19"/>
  <c r="AC75" i="19"/>
  <c r="I75" i="19"/>
  <c r="AC74" i="19"/>
  <c r="L74" i="19"/>
  <c r="G74" i="19"/>
  <c r="A74" i="19"/>
  <c r="AC73" i="19"/>
  <c r="I73" i="19"/>
  <c r="AC72" i="19"/>
  <c r="L72" i="19"/>
  <c r="A72" i="19"/>
  <c r="AC71" i="19"/>
  <c r="I71" i="19"/>
  <c r="AC70" i="19"/>
  <c r="L70" i="19"/>
  <c r="A70" i="19"/>
  <c r="AC69" i="19"/>
  <c r="I69" i="19"/>
  <c r="AC68" i="19"/>
  <c r="L68" i="19"/>
  <c r="A68" i="19"/>
  <c r="AC67" i="19"/>
  <c r="I67" i="19"/>
  <c r="AC66" i="19"/>
  <c r="L66" i="19"/>
  <c r="G66" i="19"/>
  <c r="A66" i="19"/>
  <c r="AC65" i="19"/>
  <c r="I65" i="19"/>
  <c r="AC64" i="19"/>
  <c r="L64" i="19"/>
  <c r="A64" i="19"/>
  <c r="AC63" i="19"/>
  <c r="I63" i="19"/>
  <c r="AC62" i="19"/>
  <c r="L62" i="19"/>
  <c r="A62" i="19"/>
  <c r="AC61" i="19"/>
  <c r="I61" i="19"/>
  <c r="AC60" i="19"/>
  <c r="L60" i="19"/>
  <c r="A60" i="19"/>
  <c r="AC59" i="19"/>
  <c r="I59" i="19"/>
  <c r="AC58" i="19"/>
  <c r="L58" i="19"/>
  <c r="A58" i="19"/>
  <c r="AC57" i="19"/>
  <c r="I57" i="19"/>
  <c r="AC56" i="19"/>
  <c r="L56" i="19"/>
  <c r="A56" i="19"/>
  <c r="AC55" i="19"/>
  <c r="I55" i="19"/>
  <c r="AC54" i="19"/>
  <c r="L54" i="19"/>
  <c r="A54" i="19"/>
  <c r="AC53" i="19"/>
  <c r="I53" i="19"/>
  <c r="AC52" i="19"/>
  <c r="L52" i="19"/>
  <c r="G52" i="19"/>
  <c r="A52" i="19"/>
  <c r="AC51" i="19"/>
  <c r="I51" i="19"/>
  <c r="AC50" i="19"/>
  <c r="L50" i="19"/>
  <c r="G50" i="19"/>
  <c r="A50" i="19"/>
  <c r="AC49" i="19"/>
  <c r="I49" i="19"/>
  <c r="AC48" i="19"/>
  <c r="L48" i="19"/>
  <c r="A48" i="19"/>
  <c r="AC47" i="19"/>
  <c r="I47" i="19"/>
  <c r="AC46" i="19"/>
  <c r="L46" i="19"/>
  <c r="A46" i="19"/>
  <c r="AC45" i="19"/>
  <c r="I45" i="19"/>
  <c r="AC44" i="19"/>
  <c r="L44" i="19"/>
  <c r="A44" i="19"/>
  <c r="AC43" i="19"/>
  <c r="I43" i="19"/>
  <c r="AC42" i="19"/>
  <c r="L42" i="19"/>
  <c r="A42" i="19"/>
  <c r="AC41" i="19"/>
  <c r="I41" i="19"/>
  <c r="AC40" i="19"/>
  <c r="L40" i="19"/>
  <c r="A40" i="19"/>
  <c r="AC39" i="19"/>
  <c r="I39" i="19"/>
  <c r="AC38" i="19"/>
  <c r="L38" i="19"/>
  <c r="G38" i="19"/>
  <c r="A38" i="19"/>
  <c r="AC37" i="19"/>
  <c r="I37" i="19"/>
  <c r="AC36" i="19"/>
  <c r="L36" i="19"/>
  <c r="A36" i="19"/>
  <c r="AC35" i="19"/>
  <c r="I35" i="19"/>
  <c r="AC34" i="19"/>
  <c r="L34" i="19"/>
  <c r="A34" i="19"/>
  <c r="AC33" i="19"/>
  <c r="I33" i="19"/>
  <c r="AC32" i="19"/>
  <c r="L32" i="19"/>
  <c r="A32" i="19"/>
  <c r="AC31" i="19"/>
  <c r="I31" i="19"/>
  <c r="AC30" i="19"/>
  <c r="L30" i="19"/>
  <c r="A30" i="19"/>
  <c r="AC29" i="19"/>
  <c r="I29" i="19"/>
  <c r="AC28" i="19"/>
  <c r="L28" i="19"/>
  <c r="A28" i="19"/>
  <c r="AC27" i="19"/>
  <c r="I27" i="19"/>
  <c r="AC26" i="19"/>
  <c r="L26" i="19"/>
  <c r="A26" i="19"/>
  <c r="AC25" i="19"/>
  <c r="I25" i="19"/>
  <c r="AC24" i="19"/>
  <c r="L24" i="19"/>
  <c r="G24" i="19"/>
  <c r="A24" i="19"/>
  <c r="AC23" i="19"/>
  <c r="I23" i="19"/>
  <c r="AC22" i="19"/>
  <c r="L22" i="19"/>
  <c r="A22" i="19"/>
  <c r="AC21" i="19"/>
  <c r="I21" i="19"/>
  <c r="AC20" i="19"/>
  <c r="L20" i="19"/>
  <c r="A20" i="19"/>
  <c r="AC19" i="19"/>
  <c r="I19" i="19"/>
  <c r="AC18" i="19"/>
  <c r="L18" i="19"/>
  <c r="A18" i="19"/>
  <c r="AC17" i="19"/>
  <c r="I17" i="19"/>
  <c r="AC16" i="19"/>
  <c r="L16" i="19"/>
  <c r="G16" i="19"/>
  <c r="A16" i="19"/>
  <c r="AC15" i="19"/>
  <c r="I15" i="19"/>
  <c r="AC14" i="19"/>
  <c r="L14" i="19"/>
  <c r="A14" i="19"/>
  <c r="AC13" i="19"/>
  <c r="I13" i="19"/>
  <c r="AC12" i="19"/>
  <c r="L12" i="19"/>
  <c r="G12" i="19"/>
  <c r="A12" i="19"/>
  <c r="AC11" i="19"/>
  <c r="I11" i="19"/>
  <c r="AC10" i="19"/>
  <c r="L10" i="19"/>
  <c r="G10" i="19"/>
  <c r="AC9" i="19"/>
  <c r="I9" i="19"/>
  <c r="A1" i="17"/>
  <c r="A2" i="16"/>
  <c r="A1" i="16"/>
  <c r="A2" i="15"/>
  <c r="A1" i="15"/>
  <c r="D15" i="13"/>
  <c r="D14" i="13"/>
  <c r="D11" i="13"/>
  <c r="D10" i="13"/>
  <c r="D9" i="13"/>
  <c r="D8" i="13"/>
  <c r="D7" i="13"/>
  <c r="J206" i="12"/>
  <c r="I206" i="12"/>
  <c r="G206" i="12"/>
  <c r="E206" i="12"/>
  <c r="I205" i="12"/>
  <c r="I204" i="12"/>
  <c r="I203" i="12"/>
  <c r="I202" i="12"/>
  <c r="I201" i="12"/>
  <c r="I200" i="12"/>
  <c r="I199" i="12"/>
  <c r="I198" i="12"/>
  <c r="I197" i="12"/>
  <c r="I196" i="12"/>
  <c r="I195" i="12"/>
  <c r="I194" i="12"/>
  <c r="I193" i="12"/>
  <c r="I192" i="12"/>
  <c r="I191" i="12"/>
  <c r="I190" i="12"/>
  <c r="I189" i="12"/>
  <c r="I188" i="12"/>
  <c r="I187" i="12"/>
  <c r="I186" i="12"/>
  <c r="I185" i="12"/>
  <c r="I184" i="12"/>
  <c r="I183" i="12"/>
  <c r="I182" i="12"/>
  <c r="I181" i="12"/>
  <c r="I180" i="12"/>
  <c r="I179" i="12"/>
  <c r="I178" i="12"/>
  <c r="I177" i="12"/>
  <c r="AH170" i="12"/>
  <c r="AH169" i="12"/>
  <c r="S168" i="12"/>
  <c r="S166" i="12"/>
  <c r="AH160" i="12"/>
  <c r="AH159" i="12"/>
  <c r="S157" i="12"/>
  <c r="AH156" i="12"/>
  <c r="AQ151" i="12"/>
  <c r="AL151" i="12"/>
  <c r="AG151" i="12"/>
  <c r="AB151" i="12"/>
  <c r="W151" i="12"/>
  <c r="R151" i="12"/>
  <c r="M151" i="12"/>
  <c r="H151" i="12"/>
  <c r="AU141" i="12"/>
  <c r="AM138" i="12"/>
  <c r="AK138" i="12"/>
  <c r="AI138" i="12"/>
  <c r="AG138" i="12"/>
  <c r="AE138" i="12"/>
  <c r="AC138" i="12"/>
  <c r="AA138" i="12"/>
  <c r="Y138" i="12"/>
  <c r="W138" i="12"/>
  <c r="U138" i="12"/>
  <c r="S138" i="12"/>
  <c r="Q138" i="12"/>
  <c r="O138" i="12"/>
  <c r="M138" i="12"/>
  <c r="K138" i="12"/>
  <c r="I138" i="12"/>
  <c r="G138" i="12"/>
  <c r="E138" i="12"/>
  <c r="C138" i="12"/>
  <c r="AU136" i="12"/>
  <c r="AL136" i="12"/>
  <c r="AJ136" i="12"/>
  <c r="AH136" i="12"/>
  <c r="AF136" i="12"/>
  <c r="AD136" i="12"/>
  <c r="AB136" i="12"/>
  <c r="Z136" i="12"/>
  <c r="X136" i="12"/>
  <c r="V136" i="12"/>
  <c r="T136" i="12"/>
  <c r="R136" i="12"/>
  <c r="P136" i="12"/>
  <c r="N136" i="12"/>
  <c r="L136" i="12"/>
  <c r="J136" i="12"/>
  <c r="H136" i="12"/>
  <c r="F136" i="12"/>
  <c r="D136" i="12"/>
  <c r="AM133" i="12"/>
  <c r="AK133" i="12"/>
  <c r="AI133" i="12"/>
  <c r="AG133" i="12"/>
  <c r="AE133" i="12"/>
  <c r="AC133" i="12"/>
  <c r="AA133" i="12"/>
  <c r="Y133" i="12"/>
  <c r="W133" i="12"/>
  <c r="U133" i="12"/>
  <c r="S133" i="12"/>
  <c r="Q133" i="12"/>
  <c r="O133" i="12"/>
  <c r="M133" i="12"/>
  <c r="K133" i="12"/>
  <c r="I133" i="12"/>
  <c r="G133" i="12"/>
  <c r="E133" i="12"/>
  <c r="C133" i="12"/>
  <c r="AM132" i="12"/>
  <c r="AK132" i="12"/>
  <c r="AI132" i="12"/>
  <c r="AG132" i="12"/>
  <c r="AE132" i="12"/>
  <c r="AC132" i="12"/>
  <c r="AA132" i="12"/>
  <c r="Y132" i="12"/>
  <c r="W132" i="12"/>
  <c r="U132" i="12"/>
  <c r="S132" i="12"/>
  <c r="Q132" i="12"/>
  <c r="O132" i="12"/>
  <c r="M132" i="12"/>
  <c r="K132" i="12"/>
  <c r="I132" i="12"/>
  <c r="G132" i="12"/>
  <c r="E132" i="12"/>
  <c r="C132" i="12"/>
  <c r="AS129" i="12"/>
  <c r="AQ129" i="12"/>
  <c r="AO129" i="12"/>
  <c r="AM129" i="12"/>
  <c r="AK129" i="12"/>
  <c r="AI129" i="12"/>
  <c r="AG129" i="12"/>
  <c r="AE129" i="12"/>
  <c r="AC129" i="12"/>
  <c r="AA129" i="12"/>
  <c r="Y129" i="12"/>
  <c r="W129" i="12"/>
  <c r="U129" i="12"/>
  <c r="S129" i="12"/>
  <c r="Q129" i="12"/>
  <c r="O129" i="12"/>
  <c r="M129" i="12"/>
  <c r="K129" i="12"/>
  <c r="I129" i="12"/>
  <c r="G129" i="12"/>
  <c r="E129" i="12"/>
  <c r="C129" i="12"/>
  <c r="AU127" i="12"/>
  <c r="AT127" i="12"/>
  <c r="AR127" i="12"/>
  <c r="AP127" i="12"/>
  <c r="AN127" i="12"/>
  <c r="AL127" i="12"/>
  <c r="AJ127" i="12"/>
  <c r="AH127" i="12"/>
  <c r="AF127" i="12"/>
  <c r="AD127" i="12"/>
  <c r="AB127" i="12"/>
  <c r="Z127" i="12"/>
  <c r="X127" i="12"/>
  <c r="V127" i="12"/>
  <c r="T127" i="12"/>
  <c r="R127" i="12"/>
  <c r="P127" i="12"/>
  <c r="N127" i="12"/>
  <c r="L127" i="12"/>
  <c r="J127" i="12"/>
  <c r="H127" i="12"/>
  <c r="F127" i="12"/>
  <c r="D127" i="12"/>
  <c r="AS124" i="12"/>
  <c r="AQ124" i="12"/>
  <c r="AO124" i="12"/>
  <c r="AM124" i="12"/>
  <c r="AK124" i="12"/>
  <c r="AI124" i="12"/>
  <c r="AG124" i="12"/>
  <c r="AE124" i="12"/>
  <c r="AC124" i="12"/>
  <c r="AA124" i="12"/>
  <c r="Y124" i="12"/>
  <c r="W124" i="12"/>
  <c r="U124" i="12"/>
  <c r="S124" i="12"/>
  <c r="Q124" i="12"/>
  <c r="O124" i="12"/>
  <c r="M124" i="12"/>
  <c r="K124" i="12"/>
  <c r="I124" i="12"/>
  <c r="G124" i="12"/>
  <c r="E124" i="12"/>
  <c r="C124" i="12"/>
  <c r="AS123" i="12"/>
  <c r="AQ123" i="12"/>
  <c r="AO123" i="12"/>
  <c r="AM123" i="12"/>
  <c r="AK123" i="12"/>
  <c r="AI123" i="12"/>
  <c r="AG123" i="12"/>
  <c r="AE123" i="12"/>
  <c r="AC123" i="12"/>
  <c r="AA123" i="12"/>
  <c r="Y123" i="12"/>
  <c r="W123" i="12"/>
  <c r="U123" i="12"/>
  <c r="S123" i="12"/>
  <c r="Q123" i="12"/>
  <c r="O123" i="12"/>
  <c r="M123" i="12"/>
  <c r="K123" i="12"/>
  <c r="I123" i="12"/>
  <c r="G123" i="12"/>
  <c r="E123" i="12"/>
  <c r="C123" i="12"/>
  <c r="AS121" i="12"/>
  <c r="AQ121" i="12"/>
  <c r="AO121" i="12"/>
  <c r="AM121" i="12"/>
  <c r="AK121" i="12"/>
  <c r="AI121" i="12"/>
  <c r="AG121" i="12"/>
  <c r="AE121" i="12"/>
  <c r="AC121" i="12"/>
  <c r="AA121" i="12"/>
  <c r="Y121" i="12"/>
  <c r="W121" i="12"/>
  <c r="U121" i="12"/>
  <c r="S121" i="12"/>
  <c r="Q121" i="12"/>
  <c r="O121" i="12"/>
  <c r="M121" i="12"/>
  <c r="K121" i="12"/>
  <c r="I121" i="12"/>
  <c r="G121" i="12"/>
  <c r="E121" i="12"/>
  <c r="C121" i="12"/>
  <c r="AU119" i="12"/>
  <c r="AT119" i="12"/>
  <c r="AR119" i="12"/>
  <c r="AP119" i="12"/>
  <c r="AN119" i="12"/>
  <c r="AL119" i="12"/>
  <c r="AJ119" i="12"/>
  <c r="AH119" i="12"/>
  <c r="AF119" i="12"/>
  <c r="AD119" i="12"/>
  <c r="AB119" i="12"/>
  <c r="Z119" i="12"/>
  <c r="X119" i="12"/>
  <c r="V119" i="12"/>
  <c r="T119" i="12"/>
  <c r="R119" i="12"/>
  <c r="P119" i="12"/>
  <c r="N119" i="12"/>
  <c r="L119" i="12"/>
  <c r="J119" i="12"/>
  <c r="H119" i="12"/>
  <c r="F119" i="12"/>
  <c r="D119" i="12"/>
  <c r="AS116" i="12"/>
  <c r="AQ116" i="12"/>
  <c r="AO116" i="12"/>
  <c r="AM116" i="12"/>
  <c r="AK116" i="12"/>
  <c r="AI116" i="12"/>
  <c r="AG116" i="12"/>
  <c r="AE116" i="12"/>
  <c r="AC116" i="12"/>
  <c r="AA116" i="12"/>
  <c r="Y116" i="12"/>
  <c r="W116" i="12"/>
  <c r="U116" i="12"/>
  <c r="S116" i="12"/>
  <c r="Q116" i="12"/>
  <c r="O116" i="12"/>
  <c r="M116" i="12"/>
  <c r="K116" i="12"/>
  <c r="I116" i="12"/>
  <c r="G116" i="12"/>
  <c r="E116" i="12"/>
  <c r="C116" i="12"/>
  <c r="AS115" i="12"/>
  <c r="AQ115" i="12"/>
  <c r="AO115" i="12"/>
  <c r="AM115" i="12"/>
  <c r="AK115" i="12"/>
  <c r="AI115" i="12"/>
  <c r="AG115" i="12"/>
  <c r="AE115" i="12"/>
  <c r="AC115" i="12"/>
  <c r="AA115" i="12"/>
  <c r="Y115" i="12"/>
  <c r="W115" i="12"/>
  <c r="U115" i="12"/>
  <c r="S115" i="12"/>
  <c r="Q115" i="12"/>
  <c r="O115" i="12"/>
  <c r="M115" i="12"/>
  <c r="K115" i="12"/>
  <c r="I115" i="12"/>
  <c r="G115" i="12"/>
  <c r="E115" i="12"/>
  <c r="C115" i="12"/>
  <c r="AS113" i="12"/>
  <c r="AQ113" i="12"/>
  <c r="AO113" i="12"/>
  <c r="AM113" i="12"/>
  <c r="AK113" i="12"/>
  <c r="AI113" i="12"/>
  <c r="AG113" i="12"/>
  <c r="AE113" i="12"/>
  <c r="AC113" i="12"/>
  <c r="AA113" i="12"/>
  <c r="Y113" i="12"/>
  <c r="W113" i="12"/>
  <c r="U113" i="12"/>
  <c r="S113" i="12"/>
  <c r="Q113" i="12"/>
  <c r="O113" i="12"/>
  <c r="M113" i="12"/>
  <c r="K113" i="12"/>
  <c r="I113" i="12"/>
  <c r="G113" i="12"/>
  <c r="E113" i="12"/>
  <c r="C113" i="12"/>
  <c r="AU111" i="12"/>
  <c r="AT111" i="12"/>
  <c r="AR111" i="12"/>
  <c r="AP111" i="12"/>
  <c r="AN111" i="12"/>
  <c r="AL111" i="12"/>
  <c r="AJ111" i="12"/>
  <c r="AH111" i="12"/>
  <c r="AF111" i="12"/>
  <c r="AD111" i="12"/>
  <c r="AB111" i="12"/>
  <c r="Z111" i="12"/>
  <c r="X111" i="12"/>
  <c r="V111" i="12"/>
  <c r="T111" i="12"/>
  <c r="R111" i="12"/>
  <c r="P111" i="12"/>
  <c r="N111" i="12"/>
  <c r="L111" i="12"/>
  <c r="J111" i="12"/>
  <c r="H111" i="12"/>
  <c r="F111" i="12"/>
  <c r="D111" i="12"/>
  <c r="AS108" i="12"/>
  <c r="AQ108" i="12"/>
  <c r="AO108" i="12"/>
  <c r="AM108" i="12"/>
  <c r="AK108" i="12"/>
  <c r="AI108" i="12"/>
  <c r="AG108" i="12"/>
  <c r="AE108" i="12"/>
  <c r="AC108" i="12"/>
  <c r="AA108" i="12"/>
  <c r="Y108" i="12"/>
  <c r="W108" i="12"/>
  <c r="U108" i="12"/>
  <c r="S108" i="12"/>
  <c r="Q108" i="12"/>
  <c r="O108" i="12"/>
  <c r="M108" i="12"/>
  <c r="K108" i="12"/>
  <c r="I108" i="12"/>
  <c r="G108" i="12"/>
  <c r="E108" i="12"/>
  <c r="C108" i="12"/>
  <c r="AS107" i="12"/>
  <c r="AQ107" i="12"/>
  <c r="AO107" i="12"/>
  <c r="AM107" i="12"/>
  <c r="AK107" i="12"/>
  <c r="AI107" i="12"/>
  <c r="AG107" i="12"/>
  <c r="AE107" i="12"/>
  <c r="AC107" i="12"/>
  <c r="AA107" i="12"/>
  <c r="Y107" i="12"/>
  <c r="W107" i="12"/>
  <c r="U107" i="12"/>
  <c r="S107" i="12"/>
  <c r="Q107" i="12"/>
  <c r="O107" i="12"/>
  <c r="M107" i="12"/>
  <c r="K107" i="12"/>
  <c r="I107" i="12"/>
  <c r="G107" i="12"/>
  <c r="E107" i="12"/>
  <c r="C107" i="12"/>
  <c r="AS105" i="12"/>
  <c r="AQ105" i="12"/>
  <c r="AO105" i="12"/>
  <c r="AM105" i="12"/>
  <c r="AK105" i="12"/>
  <c r="AI105" i="12"/>
  <c r="AG105" i="12"/>
  <c r="AE105" i="12"/>
  <c r="AC105" i="12"/>
  <c r="AA105" i="12"/>
  <c r="Y105" i="12"/>
  <c r="W105" i="12"/>
  <c r="U105" i="12"/>
  <c r="S105" i="12"/>
  <c r="Q105" i="12"/>
  <c r="O105" i="12"/>
  <c r="M105" i="12"/>
  <c r="K105" i="12"/>
  <c r="I105" i="12"/>
  <c r="G105" i="12"/>
  <c r="E105" i="12"/>
  <c r="C105" i="12"/>
  <c r="AU103" i="12"/>
  <c r="AT103" i="12"/>
  <c r="AR103" i="12"/>
  <c r="AP103" i="12"/>
  <c r="AN103" i="12"/>
  <c r="AL103" i="12"/>
  <c r="AJ103" i="12"/>
  <c r="AH103" i="12"/>
  <c r="AF103" i="12"/>
  <c r="AD103" i="12"/>
  <c r="AB103" i="12"/>
  <c r="Z103" i="12"/>
  <c r="X103" i="12"/>
  <c r="V103" i="12"/>
  <c r="T103" i="12"/>
  <c r="R103" i="12"/>
  <c r="P103" i="12"/>
  <c r="N103" i="12"/>
  <c r="L103" i="12"/>
  <c r="J103" i="12"/>
  <c r="H103" i="12"/>
  <c r="F103" i="12"/>
  <c r="D103" i="12"/>
  <c r="AS100" i="12"/>
  <c r="AQ100" i="12"/>
  <c r="AO100" i="12"/>
  <c r="AM100" i="12"/>
  <c r="AK100" i="12"/>
  <c r="AI100" i="12"/>
  <c r="AG100" i="12"/>
  <c r="AE100" i="12"/>
  <c r="AC100" i="12"/>
  <c r="AA100" i="12"/>
  <c r="Y100" i="12"/>
  <c r="W100" i="12"/>
  <c r="U100" i="12"/>
  <c r="S100" i="12"/>
  <c r="Q100" i="12"/>
  <c r="O100" i="12"/>
  <c r="M100" i="12"/>
  <c r="K100" i="12"/>
  <c r="I100" i="12"/>
  <c r="G100" i="12"/>
  <c r="E100" i="12"/>
  <c r="C100" i="12"/>
  <c r="AS99" i="12"/>
  <c r="AQ99" i="12"/>
  <c r="AO99" i="12"/>
  <c r="AM99" i="12"/>
  <c r="AK99" i="12"/>
  <c r="AI99" i="12"/>
  <c r="AG99" i="12"/>
  <c r="AE99" i="12"/>
  <c r="AC99" i="12"/>
  <c r="AA99" i="12"/>
  <c r="Y99" i="12"/>
  <c r="W99" i="12"/>
  <c r="U99" i="12"/>
  <c r="S99" i="12"/>
  <c r="Q99" i="12"/>
  <c r="O99" i="12"/>
  <c r="M99" i="12"/>
  <c r="K99" i="12"/>
  <c r="I99" i="12"/>
  <c r="G99" i="12"/>
  <c r="E99" i="12"/>
  <c r="C99" i="12"/>
  <c r="AS96" i="12"/>
  <c r="AQ96" i="12"/>
  <c r="AO96" i="12"/>
  <c r="AM96" i="12"/>
  <c r="AK96" i="12"/>
  <c r="AI96" i="12"/>
  <c r="AG96" i="12"/>
  <c r="AE96" i="12"/>
  <c r="AC96" i="12"/>
  <c r="AA96" i="12"/>
  <c r="Y96" i="12"/>
  <c r="W96" i="12"/>
  <c r="U96" i="12"/>
  <c r="S96" i="12"/>
  <c r="Q96" i="12"/>
  <c r="O96" i="12"/>
  <c r="M96" i="12"/>
  <c r="K96" i="12"/>
  <c r="I96" i="12"/>
  <c r="G96" i="12"/>
  <c r="E96" i="12"/>
  <c r="C96" i="12"/>
  <c r="AU94" i="12"/>
  <c r="AT94" i="12"/>
  <c r="AR94" i="12"/>
  <c r="AP94" i="12"/>
  <c r="AN94" i="12"/>
  <c r="AL94" i="12"/>
  <c r="AJ94" i="12"/>
  <c r="AH94" i="12"/>
  <c r="AF94" i="12"/>
  <c r="AD94" i="12"/>
  <c r="AB94" i="12"/>
  <c r="Z94" i="12"/>
  <c r="X94" i="12"/>
  <c r="V94" i="12"/>
  <c r="T94" i="12"/>
  <c r="R94" i="12"/>
  <c r="P94" i="12"/>
  <c r="N94" i="12"/>
  <c r="L94" i="12"/>
  <c r="J94" i="12"/>
  <c r="H94" i="12"/>
  <c r="F94" i="12"/>
  <c r="D94" i="12"/>
  <c r="AS91" i="12"/>
  <c r="AQ91" i="12"/>
  <c r="AO91" i="12"/>
  <c r="AM91" i="12"/>
  <c r="AK91" i="12"/>
  <c r="AI91" i="12"/>
  <c r="AG91" i="12"/>
  <c r="AE91" i="12"/>
  <c r="AC91" i="12"/>
  <c r="AA91" i="12"/>
  <c r="Y91" i="12"/>
  <c r="W91" i="12"/>
  <c r="U91" i="12"/>
  <c r="S91" i="12"/>
  <c r="Q91" i="12"/>
  <c r="O91" i="12"/>
  <c r="M91" i="12"/>
  <c r="K91" i="12"/>
  <c r="I91" i="12"/>
  <c r="G91" i="12"/>
  <c r="E91" i="12"/>
  <c r="C91" i="12"/>
  <c r="AS90" i="12"/>
  <c r="AQ90" i="12"/>
  <c r="AO90" i="12"/>
  <c r="AM90" i="12"/>
  <c r="AK90" i="12"/>
  <c r="AI90" i="12"/>
  <c r="AG90" i="12"/>
  <c r="AE90" i="12"/>
  <c r="AC90" i="12"/>
  <c r="AA90" i="12"/>
  <c r="Y90" i="12"/>
  <c r="W90" i="12"/>
  <c r="U90" i="12"/>
  <c r="S90" i="12"/>
  <c r="Q90" i="12"/>
  <c r="O90" i="12"/>
  <c r="M90" i="12"/>
  <c r="K90" i="12"/>
  <c r="I90" i="12"/>
  <c r="G90" i="12"/>
  <c r="E90" i="12"/>
  <c r="C90" i="12"/>
  <c r="AS88" i="12"/>
  <c r="AQ88" i="12"/>
  <c r="AO88" i="12"/>
  <c r="AM88" i="12"/>
  <c r="AK88" i="12"/>
  <c r="AI88" i="12"/>
  <c r="AG88" i="12"/>
  <c r="AE88" i="12"/>
  <c r="AC88" i="12"/>
  <c r="AA88" i="12"/>
  <c r="Y88" i="12"/>
  <c r="W88" i="12"/>
  <c r="U88" i="12"/>
  <c r="S88" i="12"/>
  <c r="Q88" i="12"/>
  <c r="O88" i="12"/>
  <c r="M88" i="12"/>
  <c r="K88" i="12"/>
  <c r="I88" i="12"/>
  <c r="G88" i="12"/>
  <c r="E88" i="12"/>
  <c r="C88" i="12"/>
  <c r="AU86" i="12"/>
  <c r="AT86" i="12"/>
  <c r="AR86" i="12"/>
  <c r="AP86" i="12"/>
  <c r="AN86" i="12"/>
  <c r="AL86" i="12"/>
  <c r="AJ86" i="12"/>
  <c r="AH86" i="12"/>
  <c r="AF86" i="12"/>
  <c r="AD86" i="12"/>
  <c r="AB86" i="12"/>
  <c r="Z86" i="12"/>
  <c r="X86" i="12"/>
  <c r="V86" i="12"/>
  <c r="T86" i="12"/>
  <c r="R86" i="12"/>
  <c r="P86" i="12"/>
  <c r="N86" i="12"/>
  <c r="L86" i="12"/>
  <c r="J86" i="12"/>
  <c r="H86" i="12"/>
  <c r="F86" i="12"/>
  <c r="D86" i="12"/>
  <c r="AS83" i="12"/>
  <c r="AQ83" i="12"/>
  <c r="AO83" i="12"/>
  <c r="AM83" i="12"/>
  <c r="AK83" i="12"/>
  <c r="AI83" i="12"/>
  <c r="AG83" i="12"/>
  <c r="AE83" i="12"/>
  <c r="AC83" i="12"/>
  <c r="AA83" i="12"/>
  <c r="Y83" i="12"/>
  <c r="W83" i="12"/>
  <c r="U83" i="12"/>
  <c r="S83" i="12"/>
  <c r="Q83" i="12"/>
  <c r="O83" i="12"/>
  <c r="M83" i="12"/>
  <c r="K83" i="12"/>
  <c r="I83" i="12"/>
  <c r="G83" i="12"/>
  <c r="E83" i="12"/>
  <c r="C83" i="12"/>
  <c r="AS82" i="12"/>
  <c r="AQ82" i="12"/>
  <c r="AO82" i="12"/>
  <c r="AM82" i="12"/>
  <c r="AK82" i="12"/>
  <c r="AI82" i="12"/>
  <c r="AG82" i="12"/>
  <c r="AE82" i="12"/>
  <c r="AC82" i="12"/>
  <c r="AA82" i="12"/>
  <c r="Y82" i="12"/>
  <c r="W82" i="12"/>
  <c r="U82" i="12"/>
  <c r="S82" i="12"/>
  <c r="Q82" i="12"/>
  <c r="O82" i="12"/>
  <c r="M82" i="12"/>
  <c r="K82" i="12"/>
  <c r="I82" i="12"/>
  <c r="G82" i="12"/>
  <c r="E82" i="12"/>
  <c r="C82" i="12"/>
  <c r="AS79" i="12"/>
  <c r="AQ79" i="12"/>
  <c r="AO79" i="12"/>
  <c r="AM79" i="12"/>
  <c r="AK79" i="12"/>
  <c r="AI79" i="12"/>
  <c r="AG79" i="12"/>
  <c r="AE79" i="12"/>
  <c r="AC79" i="12"/>
  <c r="AA79" i="12"/>
  <c r="Y79" i="12"/>
  <c r="W79" i="12"/>
  <c r="U79" i="12"/>
  <c r="S79" i="12"/>
  <c r="Q79" i="12"/>
  <c r="O79" i="12"/>
  <c r="M79" i="12"/>
  <c r="K79" i="12"/>
  <c r="I79" i="12"/>
  <c r="G79" i="12"/>
  <c r="E79" i="12"/>
  <c r="C79" i="12"/>
  <c r="AU77" i="12"/>
  <c r="AT77" i="12"/>
  <c r="AR77" i="12"/>
  <c r="AP77" i="12"/>
  <c r="AN77" i="12"/>
  <c r="AL77" i="12"/>
  <c r="AJ77" i="12"/>
  <c r="AH77" i="12"/>
  <c r="AF77" i="12"/>
  <c r="AD77" i="12"/>
  <c r="AB77" i="12"/>
  <c r="Z77" i="12"/>
  <c r="X77" i="12"/>
  <c r="V77" i="12"/>
  <c r="T77" i="12"/>
  <c r="R77" i="12"/>
  <c r="P77" i="12"/>
  <c r="N77" i="12"/>
  <c r="L77" i="12"/>
  <c r="J77" i="12"/>
  <c r="H77" i="12"/>
  <c r="F77" i="12"/>
  <c r="D77" i="12"/>
  <c r="AS74" i="12"/>
  <c r="AQ74" i="12"/>
  <c r="AO74" i="12"/>
  <c r="AM74" i="12"/>
  <c r="AK74" i="12"/>
  <c r="AI74" i="12"/>
  <c r="AG74" i="12"/>
  <c r="AE74" i="12"/>
  <c r="AC74" i="12"/>
  <c r="AA74" i="12"/>
  <c r="Y74" i="12"/>
  <c r="W74" i="12"/>
  <c r="U74" i="12"/>
  <c r="S74" i="12"/>
  <c r="Q74" i="12"/>
  <c r="O74" i="12"/>
  <c r="M74" i="12"/>
  <c r="K74" i="12"/>
  <c r="I74" i="12"/>
  <c r="G74" i="12"/>
  <c r="E74" i="12"/>
  <c r="C74" i="12"/>
  <c r="AS73" i="12"/>
  <c r="AQ73" i="12"/>
  <c r="AO73" i="12"/>
  <c r="AM73" i="12"/>
  <c r="AK73" i="12"/>
  <c r="AI73" i="12"/>
  <c r="AG73" i="12"/>
  <c r="AE73" i="12"/>
  <c r="AC73" i="12"/>
  <c r="AA73" i="12"/>
  <c r="Y73" i="12"/>
  <c r="W73" i="12"/>
  <c r="U73" i="12"/>
  <c r="S73" i="12"/>
  <c r="Q73" i="12"/>
  <c r="O73" i="12"/>
  <c r="M73" i="12"/>
  <c r="K73" i="12"/>
  <c r="I73" i="12"/>
  <c r="G73" i="12"/>
  <c r="E73" i="12"/>
  <c r="C73" i="12"/>
  <c r="AS70" i="12"/>
  <c r="AQ70" i="12"/>
  <c r="AO70" i="12"/>
  <c r="AM70" i="12"/>
  <c r="AK70" i="12"/>
  <c r="AI70" i="12"/>
  <c r="AG70" i="12"/>
  <c r="AE70" i="12"/>
  <c r="AC70" i="12"/>
  <c r="AA70" i="12"/>
  <c r="Y70" i="12"/>
  <c r="W70" i="12"/>
  <c r="U70" i="12"/>
  <c r="S70" i="12"/>
  <c r="Q70" i="12"/>
  <c r="O70" i="12"/>
  <c r="M70" i="12"/>
  <c r="K70" i="12"/>
  <c r="I70" i="12"/>
  <c r="G70" i="12"/>
  <c r="E70" i="12"/>
  <c r="C70" i="12"/>
  <c r="AU68" i="12"/>
  <c r="AT68" i="12"/>
  <c r="AR68" i="12"/>
  <c r="AP68" i="12"/>
  <c r="AN68" i="12"/>
  <c r="AL68" i="12"/>
  <c r="AJ68" i="12"/>
  <c r="AH68" i="12"/>
  <c r="AF68" i="12"/>
  <c r="AD68" i="12"/>
  <c r="AB68" i="12"/>
  <c r="Z68" i="12"/>
  <c r="X68" i="12"/>
  <c r="V68" i="12"/>
  <c r="T68" i="12"/>
  <c r="R68" i="12"/>
  <c r="P68" i="12"/>
  <c r="N68" i="12"/>
  <c r="L68" i="12"/>
  <c r="J68" i="12"/>
  <c r="H68" i="12"/>
  <c r="F68" i="12"/>
  <c r="D68" i="12"/>
  <c r="AS65" i="12"/>
  <c r="AQ65" i="12"/>
  <c r="AO65" i="12"/>
  <c r="AM65" i="12"/>
  <c r="AK65" i="12"/>
  <c r="AI65" i="12"/>
  <c r="AG65" i="12"/>
  <c r="AE65" i="12"/>
  <c r="AC65" i="12"/>
  <c r="AA65" i="12"/>
  <c r="Y65" i="12"/>
  <c r="W65" i="12"/>
  <c r="U65" i="12"/>
  <c r="S65" i="12"/>
  <c r="Q65" i="12"/>
  <c r="O65" i="12"/>
  <c r="M65" i="12"/>
  <c r="K65" i="12"/>
  <c r="I65" i="12"/>
  <c r="G65" i="12"/>
  <c r="E65" i="12"/>
  <c r="C65" i="12"/>
  <c r="AS64" i="12"/>
  <c r="AQ64" i="12"/>
  <c r="AO64" i="12"/>
  <c r="AM64" i="12"/>
  <c r="AK64" i="12"/>
  <c r="AI64" i="12"/>
  <c r="AG64" i="12"/>
  <c r="AE64" i="12"/>
  <c r="AC64" i="12"/>
  <c r="AA64" i="12"/>
  <c r="Y64" i="12"/>
  <c r="W64" i="12"/>
  <c r="U64" i="12"/>
  <c r="S64" i="12"/>
  <c r="Q64" i="12"/>
  <c r="O64" i="12"/>
  <c r="M64" i="12"/>
  <c r="K64" i="12"/>
  <c r="I64" i="12"/>
  <c r="G64" i="12"/>
  <c r="E64" i="12"/>
  <c r="C64" i="12"/>
  <c r="AS60" i="12"/>
  <c r="AQ60" i="12"/>
  <c r="AO60" i="12"/>
  <c r="AM60" i="12"/>
  <c r="AK60" i="12"/>
  <c r="AI60" i="12"/>
  <c r="AG60" i="12"/>
  <c r="AE60" i="12"/>
  <c r="AC60" i="12"/>
  <c r="AA60" i="12"/>
  <c r="Y60" i="12"/>
  <c r="W60" i="12"/>
  <c r="U60" i="12"/>
  <c r="S60" i="12"/>
  <c r="Q60" i="12"/>
  <c r="O60" i="12"/>
  <c r="M60" i="12"/>
  <c r="K60" i="12"/>
  <c r="I60" i="12"/>
  <c r="G60" i="12"/>
  <c r="E60" i="12"/>
  <c r="C60" i="12"/>
  <c r="AU58" i="12"/>
  <c r="AT58" i="12"/>
  <c r="AR58" i="12"/>
  <c r="AP58" i="12"/>
  <c r="AN58" i="12"/>
  <c r="AL58" i="12"/>
  <c r="AJ58" i="12"/>
  <c r="AH58" i="12"/>
  <c r="AF58" i="12"/>
  <c r="AD58" i="12"/>
  <c r="AB58" i="12"/>
  <c r="Z58" i="12"/>
  <c r="X58" i="12"/>
  <c r="V58" i="12"/>
  <c r="T58" i="12"/>
  <c r="R58" i="12"/>
  <c r="P58" i="12"/>
  <c r="N58" i="12"/>
  <c r="L58" i="12"/>
  <c r="J58" i="12"/>
  <c r="H58" i="12"/>
  <c r="F58" i="12"/>
  <c r="D58" i="12"/>
  <c r="AS55" i="12"/>
  <c r="AQ55" i="12"/>
  <c r="AO55" i="12"/>
  <c r="AM55" i="12"/>
  <c r="AK55" i="12"/>
  <c r="AI55" i="12"/>
  <c r="AG55" i="12"/>
  <c r="AE55" i="12"/>
  <c r="AC55" i="12"/>
  <c r="AA55" i="12"/>
  <c r="Y55" i="12"/>
  <c r="W55" i="12"/>
  <c r="U55" i="12"/>
  <c r="S55" i="12"/>
  <c r="Q55" i="12"/>
  <c r="O55" i="12"/>
  <c r="M55" i="12"/>
  <c r="K55" i="12"/>
  <c r="I55" i="12"/>
  <c r="G55" i="12"/>
  <c r="E55" i="12"/>
  <c r="C55" i="12"/>
  <c r="AS54" i="12"/>
  <c r="AQ54" i="12"/>
  <c r="AO54" i="12"/>
  <c r="AM54" i="12"/>
  <c r="AK54" i="12"/>
  <c r="AI54" i="12"/>
  <c r="AG54" i="12"/>
  <c r="AE54" i="12"/>
  <c r="AC54" i="12"/>
  <c r="AA54" i="12"/>
  <c r="Y54" i="12"/>
  <c r="W54" i="12"/>
  <c r="U54" i="12"/>
  <c r="S54" i="12"/>
  <c r="Q54" i="12"/>
  <c r="O54" i="12"/>
  <c r="M54" i="12"/>
  <c r="K54" i="12"/>
  <c r="I54" i="12"/>
  <c r="G54" i="12"/>
  <c r="E54" i="12"/>
  <c r="C54" i="12"/>
  <c r="AS50" i="12"/>
  <c r="AQ50" i="12"/>
  <c r="AO50" i="12"/>
  <c r="AM50" i="12"/>
  <c r="AK50" i="12"/>
  <c r="AI50" i="12"/>
  <c r="AG50" i="12"/>
  <c r="AE50" i="12"/>
  <c r="AC50" i="12"/>
  <c r="AA50" i="12"/>
  <c r="Y50" i="12"/>
  <c r="W50" i="12"/>
  <c r="U50" i="12"/>
  <c r="S50" i="12"/>
  <c r="Q50" i="12"/>
  <c r="O50" i="12"/>
  <c r="M50" i="12"/>
  <c r="K50" i="12"/>
  <c r="I50" i="12"/>
  <c r="G50" i="12"/>
  <c r="E50" i="12"/>
  <c r="C50" i="12"/>
  <c r="AU48" i="12"/>
  <c r="AT48" i="12"/>
  <c r="AR48" i="12"/>
  <c r="AP48" i="12"/>
  <c r="AN48" i="12"/>
  <c r="AL48" i="12"/>
  <c r="AJ48" i="12"/>
  <c r="AH48" i="12"/>
  <c r="AF48" i="12"/>
  <c r="AD48" i="12"/>
  <c r="AB48" i="12"/>
  <c r="Z48" i="12"/>
  <c r="X48" i="12"/>
  <c r="V48" i="12"/>
  <c r="T48" i="12"/>
  <c r="R48" i="12"/>
  <c r="P48" i="12"/>
  <c r="N48" i="12"/>
  <c r="L48" i="12"/>
  <c r="J48" i="12"/>
  <c r="H48" i="12"/>
  <c r="F48" i="12"/>
  <c r="D48" i="12"/>
  <c r="AS45" i="12"/>
  <c r="AO45" i="12"/>
  <c r="AM45" i="12"/>
  <c r="AK45" i="12"/>
  <c r="AI45" i="12"/>
  <c r="AG45" i="12"/>
  <c r="AE45" i="12"/>
  <c r="AC45" i="12"/>
  <c r="AA45" i="12"/>
  <c r="Y45" i="12"/>
  <c r="W45" i="12"/>
  <c r="U45" i="12"/>
  <c r="S45" i="12"/>
  <c r="Q45" i="12"/>
  <c r="O45" i="12"/>
  <c r="M45" i="12"/>
  <c r="K45" i="12"/>
  <c r="I45" i="12"/>
  <c r="G45" i="12"/>
  <c r="E45" i="12"/>
  <c r="C45" i="12"/>
  <c r="AS44" i="12"/>
  <c r="AQ44" i="12"/>
  <c r="AO44" i="12"/>
  <c r="AM44" i="12"/>
  <c r="AK44" i="12"/>
  <c r="AI44" i="12"/>
  <c r="AG44" i="12"/>
  <c r="AE44" i="12"/>
  <c r="AC44" i="12"/>
  <c r="AA44" i="12"/>
  <c r="Y44" i="12"/>
  <c r="W44" i="12"/>
  <c r="U44" i="12"/>
  <c r="S44" i="12"/>
  <c r="Q44" i="12"/>
  <c r="O44" i="12"/>
  <c r="M44" i="12"/>
  <c r="K44" i="12"/>
  <c r="I44" i="12"/>
  <c r="G44" i="12"/>
  <c r="E44" i="12"/>
  <c r="C44" i="12"/>
  <c r="AS42" i="12"/>
  <c r="AQ42" i="12"/>
  <c r="AO42" i="12"/>
  <c r="AM42" i="12"/>
  <c r="AK42" i="12"/>
  <c r="AI42" i="12"/>
  <c r="AG42" i="12"/>
  <c r="AE42" i="12"/>
  <c r="AC42" i="12"/>
  <c r="AA42" i="12"/>
  <c r="Y42" i="12"/>
  <c r="W42" i="12"/>
  <c r="U42" i="12"/>
  <c r="S42" i="12"/>
  <c r="Q42" i="12"/>
  <c r="O42" i="12"/>
  <c r="M42" i="12"/>
  <c r="K42" i="12"/>
  <c r="I42" i="12"/>
  <c r="G42" i="12"/>
  <c r="E42" i="12"/>
  <c r="C42" i="12"/>
  <c r="AU40" i="12"/>
  <c r="AT40" i="12"/>
  <c r="AR40" i="12"/>
  <c r="AP40" i="12"/>
  <c r="AN40" i="12"/>
  <c r="AL40" i="12"/>
  <c r="AJ40" i="12"/>
  <c r="AH40" i="12"/>
  <c r="AF40" i="12"/>
  <c r="AD40" i="12"/>
  <c r="AB40" i="12"/>
  <c r="Z40" i="12"/>
  <c r="X40" i="12"/>
  <c r="V40" i="12"/>
  <c r="T40" i="12"/>
  <c r="R40" i="12"/>
  <c r="P40" i="12"/>
  <c r="N40" i="12"/>
  <c r="L40" i="12"/>
  <c r="J40" i="12"/>
  <c r="H40" i="12"/>
  <c r="F40" i="12"/>
  <c r="D40" i="12"/>
  <c r="AS37" i="12"/>
  <c r="AQ37" i="12"/>
  <c r="AO37" i="12"/>
  <c r="AM37" i="12"/>
  <c r="AK37" i="12"/>
  <c r="AI37" i="12"/>
  <c r="AG37" i="12"/>
  <c r="AE37" i="12"/>
  <c r="AC37" i="12"/>
  <c r="AA37" i="12"/>
  <c r="Y37" i="12"/>
  <c r="W37" i="12"/>
  <c r="U37" i="12"/>
  <c r="S37" i="12"/>
  <c r="Q37" i="12"/>
  <c r="O37" i="12"/>
  <c r="M37" i="12"/>
  <c r="K37" i="12"/>
  <c r="I37" i="12"/>
  <c r="G37" i="12"/>
  <c r="E37" i="12"/>
  <c r="C37" i="12"/>
  <c r="AS36" i="12"/>
  <c r="AQ36" i="12"/>
  <c r="AO36" i="12"/>
  <c r="AM36" i="12"/>
  <c r="AK36" i="12"/>
  <c r="AI36" i="12"/>
  <c r="AG36" i="12"/>
  <c r="AE36" i="12"/>
  <c r="AC36" i="12"/>
  <c r="AA36" i="12"/>
  <c r="Y36" i="12"/>
  <c r="W36" i="12"/>
  <c r="U36" i="12"/>
  <c r="S36" i="12"/>
  <c r="Q36" i="12"/>
  <c r="O36" i="12"/>
  <c r="M36" i="12"/>
  <c r="K36" i="12"/>
  <c r="I36" i="12"/>
  <c r="G36" i="12"/>
  <c r="E36" i="12"/>
  <c r="C36" i="12"/>
  <c r="AS34" i="12"/>
  <c r="AQ34" i="12"/>
  <c r="AO34" i="12"/>
  <c r="AM34" i="12"/>
  <c r="AK34" i="12"/>
  <c r="AI34" i="12"/>
  <c r="AG34" i="12"/>
  <c r="AE34" i="12"/>
  <c r="AC34" i="12"/>
  <c r="AA34" i="12"/>
  <c r="Y34" i="12"/>
  <c r="W34" i="12"/>
  <c r="U34" i="12"/>
  <c r="S34" i="12"/>
  <c r="Q34" i="12"/>
  <c r="O34" i="12"/>
  <c r="M34" i="12"/>
  <c r="K34" i="12"/>
  <c r="I34" i="12"/>
  <c r="G34" i="12"/>
  <c r="E34" i="12"/>
  <c r="C34" i="12"/>
  <c r="AU32" i="12"/>
  <c r="AT32" i="12"/>
  <c r="AR32" i="12"/>
  <c r="AP32" i="12"/>
  <c r="AN32" i="12"/>
  <c r="AL32" i="12"/>
  <c r="AJ32" i="12"/>
  <c r="AH32" i="12"/>
  <c r="AF32" i="12"/>
  <c r="AD32" i="12"/>
  <c r="AB32" i="12"/>
  <c r="Z32" i="12"/>
  <c r="X32" i="12"/>
  <c r="V32" i="12"/>
  <c r="T32" i="12"/>
  <c r="R32" i="12"/>
  <c r="P32" i="12"/>
  <c r="N32" i="12"/>
  <c r="L32" i="12"/>
  <c r="J32" i="12"/>
  <c r="H32" i="12"/>
  <c r="F32" i="12"/>
  <c r="D32" i="12"/>
  <c r="AS29" i="12"/>
  <c r="AQ29" i="12"/>
  <c r="AO29" i="12"/>
  <c r="AM29" i="12"/>
  <c r="AK29" i="12"/>
  <c r="AI29" i="12"/>
  <c r="AG29" i="12"/>
  <c r="AE29" i="12"/>
  <c r="AC29" i="12"/>
  <c r="AA29" i="12"/>
  <c r="Y29" i="12"/>
  <c r="W29" i="12"/>
  <c r="U29" i="12"/>
  <c r="S29" i="12"/>
  <c r="Q29" i="12"/>
  <c r="O29" i="12"/>
  <c r="M29" i="12"/>
  <c r="K29" i="12"/>
  <c r="I29" i="12"/>
  <c r="G29" i="12"/>
  <c r="E29" i="12"/>
  <c r="C29" i="12"/>
  <c r="AS28" i="12"/>
  <c r="AQ28" i="12"/>
  <c r="AO28" i="12"/>
  <c r="AM28" i="12"/>
  <c r="AK28" i="12"/>
  <c r="AI28" i="12"/>
  <c r="AG28" i="12"/>
  <c r="AE28" i="12"/>
  <c r="AC28" i="12"/>
  <c r="AA28" i="12"/>
  <c r="Y28" i="12"/>
  <c r="W28" i="12"/>
  <c r="U28" i="12"/>
  <c r="S28" i="12"/>
  <c r="Q28" i="12"/>
  <c r="O28" i="12"/>
  <c r="M28" i="12"/>
  <c r="K28" i="12"/>
  <c r="I28" i="12"/>
  <c r="G28" i="12"/>
  <c r="E28" i="12"/>
  <c r="C28" i="12"/>
  <c r="AS26" i="12"/>
  <c r="AQ26" i="12"/>
  <c r="AO26" i="12"/>
  <c r="AM26" i="12"/>
  <c r="AK26" i="12"/>
  <c r="AI26" i="12"/>
  <c r="AG26" i="12"/>
  <c r="AE26" i="12"/>
  <c r="AC26" i="12"/>
  <c r="AA26" i="12"/>
  <c r="Y26" i="12"/>
  <c r="W26" i="12"/>
  <c r="U26" i="12"/>
  <c r="S26" i="12"/>
  <c r="Q26" i="12"/>
  <c r="O26" i="12"/>
  <c r="M26" i="12"/>
  <c r="K26" i="12"/>
  <c r="I26" i="12"/>
  <c r="G26" i="12"/>
  <c r="E26" i="12"/>
  <c r="C26" i="12"/>
  <c r="AU24" i="12"/>
  <c r="AT24" i="12"/>
  <c r="AR24" i="12"/>
  <c r="AP24" i="12"/>
  <c r="AN24" i="12"/>
  <c r="AL24" i="12"/>
  <c r="AJ24" i="12"/>
  <c r="AH24" i="12"/>
  <c r="AF24" i="12"/>
  <c r="AD24" i="12"/>
  <c r="AB24" i="12"/>
  <c r="Z24" i="12"/>
  <c r="X24" i="12"/>
  <c r="V24" i="12"/>
  <c r="T24" i="12"/>
  <c r="R24" i="12"/>
  <c r="P24" i="12"/>
  <c r="N24" i="12"/>
  <c r="L24" i="12"/>
  <c r="J24" i="12"/>
  <c r="H24" i="12"/>
  <c r="F24" i="12"/>
  <c r="D24" i="12"/>
  <c r="AS21" i="12"/>
  <c r="AQ21" i="12"/>
  <c r="AO21" i="12"/>
  <c r="AM21" i="12"/>
  <c r="AK21" i="12"/>
  <c r="AI21" i="12"/>
  <c r="AG21" i="12"/>
  <c r="AE21" i="12"/>
  <c r="AC21" i="12"/>
  <c r="AA21" i="12"/>
  <c r="Y21" i="12"/>
  <c r="W21" i="12"/>
  <c r="U21" i="12"/>
  <c r="S21" i="12"/>
  <c r="Q21" i="12"/>
  <c r="O21" i="12"/>
  <c r="M21" i="12"/>
  <c r="K21" i="12"/>
  <c r="I21" i="12"/>
  <c r="G21" i="12"/>
  <c r="E21" i="12"/>
  <c r="C21" i="12"/>
  <c r="AS20" i="12"/>
  <c r="AQ20" i="12"/>
  <c r="AO20" i="12"/>
  <c r="AM20" i="12"/>
  <c r="AK20" i="12"/>
  <c r="AI20" i="12"/>
  <c r="AG20" i="12"/>
  <c r="AE20" i="12"/>
  <c r="AC20" i="12"/>
  <c r="AA20" i="12"/>
  <c r="Y20" i="12"/>
  <c r="W20" i="12"/>
  <c r="U20" i="12"/>
  <c r="S20" i="12"/>
  <c r="Q20" i="12"/>
  <c r="O20" i="12"/>
  <c r="M20" i="12"/>
  <c r="K20" i="12"/>
  <c r="I20" i="12"/>
  <c r="G20" i="12"/>
  <c r="E20" i="12"/>
  <c r="C20" i="12"/>
  <c r="AS18" i="12"/>
  <c r="AQ18" i="12"/>
  <c r="AO18" i="12"/>
  <c r="AM18" i="12"/>
  <c r="AK18" i="12"/>
  <c r="AI18" i="12"/>
  <c r="AG18" i="12"/>
  <c r="AE18" i="12"/>
  <c r="AC18" i="12"/>
  <c r="AA18" i="12"/>
  <c r="Y18" i="12"/>
  <c r="W18" i="12"/>
  <c r="U18" i="12"/>
  <c r="S18" i="12"/>
  <c r="Q18" i="12"/>
  <c r="AU16" i="12"/>
  <c r="AT16" i="12"/>
  <c r="AR16" i="12"/>
  <c r="AP16" i="12"/>
  <c r="AN16" i="12"/>
  <c r="AL16" i="12"/>
  <c r="AJ16" i="12"/>
  <c r="AH16" i="12"/>
  <c r="AF16" i="12"/>
  <c r="AD16" i="12"/>
  <c r="AB16" i="12"/>
  <c r="Z16" i="12"/>
  <c r="X16" i="12"/>
  <c r="V16" i="12"/>
  <c r="T16" i="12"/>
  <c r="R16" i="12"/>
  <c r="AS13" i="12"/>
  <c r="AQ13" i="12"/>
  <c r="AO13" i="12"/>
  <c r="AM13" i="12"/>
  <c r="AK13" i="12"/>
  <c r="AI13" i="12"/>
  <c r="AG13" i="12"/>
  <c r="AE13" i="12"/>
  <c r="AC13" i="12"/>
  <c r="AA13" i="12"/>
  <c r="Y13" i="12"/>
  <c r="W13" i="12"/>
  <c r="U13" i="12"/>
  <c r="S13" i="12"/>
  <c r="AS12" i="12"/>
  <c r="AQ12" i="12"/>
  <c r="AO12" i="12"/>
  <c r="AM12" i="12"/>
  <c r="AK12" i="12"/>
  <c r="AI12" i="12"/>
  <c r="AG12" i="12"/>
  <c r="AE12" i="12"/>
  <c r="AC12" i="12"/>
  <c r="AA12" i="12"/>
  <c r="Y12" i="12"/>
  <c r="W12" i="12"/>
  <c r="P10" i="12"/>
  <c r="P9" i="12"/>
  <c r="P8" i="12"/>
  <c r="P7" i="12"/>
  <c r="P6" i="12"/>
  <c r="M6" i="12"/>
  <c r="P5" i="12"/>
  <c r="M5" i="12"/>
  <c r="AQ2" i="12"/>
  <c r="D43" i="11"/>
  <c r="D42" i="11"/>
  <c r="D41" i="11"/>
  <c r="D40" i="11"/>
  <c r="D39" i="11"/>
  <c r="D38" i="11"/>
  <c r="D37" i="11"/>
  <c r="D36" i="11"/>
  <c r="D35" i="11"/>
  <c r="D34" i="11"/>
  <c r="D33" i="11"/>
  <c r="D32" i="11"/>
  <c r="D31" i="11"/>
  <c r="D30" i="11"/>
  <c r="D29" i="11"/>
  <c r="D28" i="11"/>
  <c r="D27" i="11"/>
  <c r="D26" i="11"/>
  <c r="D25" i="11"/>
  <c r="D24" i="11"/>
  <c r="D23" i="11"/>
  <c r="D22" i="11"/>
  <c r="D21" i="11"/>
  <c r="D20" i="11"/>
  <c r="D19" i="11"/>
  <c r="D18" i="11"/>
  <c r="D17" i="11"/>
  <c r="D16" i="11"/>
  <c r="D15" i="11"/>
  <c r="D14" i="11"/>
  <c r="D13" i="11"/>
  <c r="D12" i="11"/>
  <c r="D11" i="11"/>
  <c r="D10" i="11"/>
  <c r="D9" i="11"/>
  <c r="D8" i="11"/>
  <c r="D7" i="11"/>
  <c r="D6" i="11"/>
  <c r="D5" i="11"/>
  <c r="A2" i="11"/>
  <c r="A1" i="11"/>
  <c r="N374" i="10"/>
  <c r="M374" i="10"/>
  <c r="L374" i="10"/>
  <c r="N373" i="10"/>
  <c r="M373" i="10"/>
  <c r="L373" i="10"/>
  <c r="N372" i="10"/>
  <c r="M372" i="10"/>
  <c r="L372" i="10"/>
  <c r="N371" i="10"/>
  <c r="M371" i="10"/>
  <c r="L371" i="10"/>
  <c r="N370" i="10"/>
  <c r="M370" i="10"/>
  <c r="L370" i="10"/>
  <c r="N369" i="10"/>
  <c r="M369" i="10"/>
  <c r="L369" i="10"/>
  <c r="N368" i="10"/>
  <c r="M368" i="10"/>
  <c r="L368" i="10"/>
  <c r="N367" i="10"/>
  <c r="M367" i="10"/>
  <c r="L367" i="10"/>
  <c r="N366" i="10"/>
  <c r="M366" i="10"/>
  <c r="L366" i="10"/>
  <c r="N365" i="10"/>
  <c r="M365" i="10"/>
  <c r="L365" i="10"/>
  <c r="N364" i="10"/>
  <c r="M364" i="10"/>
  <c r="L364" i="10"/>
  <c r="N363" i="10"/>
  <c r="M363" i="10"/>
  <c r="L363" i="10"/>
  <c r="N362" i="10"/>
  <c r="M362" i="10"/>
  <c r="L362" i="10"/>
  <c r="N361" i="10"/>
  <c r="M361" i="10"/>
  <c r="L361" i="10"/>
  <c r="N360" i="10"/>
  <c r="M360" i="10"/>
  <c r="L360" i="10"/>
  <c r="N359" i="10"/>
  <c r="M359" i="10"/>
  <c r="L359" i="10"/>
  <c r="N358" i="10"/>
  <c r="M358" i="10"/>
  <c r="L358" i="10"/>
  <c r="N357" i="10"/>
  <c r="M357" i="10"/>
  <c r="L357" i="10"/>
  <c r="N356" i="10"/>
  <c r="M356" i="10"/>
  <c r="L356" i="10"/>
  <c r="N355" i="10"/>
  <c r="M355" i="10"/>
  <c r="L355" i="10"/>
  <c r="N354" i="10"/>
  <c r="M354" i="10"/>
  <c r="L354" i="10"/>
  <c r="N353" i="10"/>
  <c r="M353" i="10"/>
  <c r="L353" i="10"/>
  <c r="N352" i="10"/>
  <c r="M352" i="10"/>
  <c r="L352" i="10"/>
  <c r="N351" i="10"/>
  <c r="M351" i="10"/>
  <c r="L351" i="10"/>
  <c r="N350" i="10"/>
  <c r="M350" i="10"/>
  <c r="L350" i="10"/>
  <c r="N349" i="10"/>
  <c r="M349" i="10"/>
  <c r="L349" i="10"/>
  <c r="N348" i="10"/>
  <c r="M348" i="10"/>
  <c r="L348" i="10"/>
  <c r="N347" i="10"/>
  <c r="M347" i="10"/>
  <c r="L347" i="10"/>
  <c r="N346" i="10"/>
  <c r="M346" i="10"/>
  <c r="L346" i="10"/>
  <c r="N345" i="10"/>
  <c r="M345" i="10"/>
  <c r="L345" i="10"/>
  <c r="N344" i="10"/>
  <c r="M344" i="10"/>
  <c r="L344" i="10"/>
  <c r="N343" i="10"/>
  <c r="M343" i="10"/>
  <c r="L343" i="10"/>
  <c r="N342" i="10"/>
  <c r="M342" i="10"/>
  <c r="L342" i="10"/>
  <c r="N341" i="10"/>
  <c r="M341" i="10"/>
  <c r="L341" i="10"/>
  <c r="N340" i="10"/>
  <c r="M340" i="10"/>
  <c r="L340" i="10"/>
  <c r="N339" i="10"/>
  <c r="M339" i="10"/>
  <c r="L339" i="10"/>
  <c r="N338" i="10"/>
  <c r="M338" i="10"/>
  <c r="L338" i="10"/>
  <c r="N337" i="10"/>
  <c r="M337" i="10"/>
  <c r="L337" i="10"/>
  <c r="N336" i="10"/>
  <c r="M336" i="10"/>
  <c r="L336" i="10"/>
  <c r="N335" i="10"/>
  <c r="M335" i="10"/>
  <c r="L335" i="10"/>
  <c r="N334" i="10"/>
  <c r="M334" i="10"/>
  <c r="L334" i="10"/>
  <c r="N333" i="10"/>
  <c r="M333" i="10"/>
  <c r="L333" i="10"/>
  <c r="N332" i="10"/>
  <c r="M332" i="10"/>
  <c r="L332" i="10"/>
  <c r="N331" i="10"/>
  <c r="M331" i="10"/>
  <c r="L331" i="10"/>
  <c r="N330" i="10"/>
  <c r="M330" i="10"/>
  <c r="L330" i="10"/>
  <c r="N329" i="10"/>
  <c r="M329" i="10"/>
  <c r="L329" i="10"/>
  <c r="N328" i="10"/>
  <c r="M328" i="10"/>
  <c r="L328" i="10"/>
  <c r="N327" i="10"/>
  <c r="M327" i="10"/>
  <c r="L327" i="10"/>
  <c r="N326" i="10"/>
  <c r="M326" i="10"/>
  <c r="L326" i="10"/>
  <c r="N325" i="10"/>
  <c r="M325" i="10"/>
  <c r="L325" i="10"/>
  <c r="N324" i="10"/>
  <c r="M324" i="10"/>
  <c r="L324" i="10"/>
  <c r="N323" i="10"/>
  <c r="M323" i="10"/>
  <c r="L323" i="10"/>
  <c r="N322" i="10"/>
  <c r="M322" i="10"/>
  <c r="L322" i="10"/>
  <c r="N321" i="10"/>
  <c r="M321" i="10"/>
  <c r="L321" i="10"/>
  <c r="N320" i="10"/>
  <c r="M320" i="10"/>
  <c r="L320" i="10"/>
  <c r="N319" i="10"/>
  <c r="M319" i="10"/>
  <c r="L319" i="10"/>
  <c r="N318" i="10"/>
  <c r="M318" i="10"/>
  <c r="L318" i="10"/>
  <c r="N317" i="10"/>
  <c r="M317" i="10"/>
  <c r="L317" i="10"/>
  <c r="N316" i="10"/>
  <c r="M316" i="10"/>
  <c r="L316" i="10"/>
  <c r="N315" i="10"/>
  <c r="M315" i="10"/>
  <c r="L315" i="10"/>
  <c r="N314" i="10"/>
  <c r="M314" i="10"/>
  <c r="L314" i="10"/>
  <c r="N313" i="10"/>
  <c r="M313" i="10"/>
  <c r="L313" i="10"/>
  <c r="N312" i="10"/>
  <c r="M312" i="10"/>
  <c r="L312" i="10"/>
  <c r="N311" i="10"/>
  <c r="M311" i="10"/>
  <c r="L311" i="10"/>
  <c r="N310" i="10"/>
  <c r="M310" i="10"/>
  <c r="L310" i="10"/>
  <c r="N309" i="10"/>
  <c r="M309" i="10"/>
  <c r="L309" i="10"/>
  <c r="N308" i="10"/>
  <c r="M308" i="10"/>
  <c r="L308" i="10"/>
  <c r="N307" i="10"/>
  <c r="M307" i="10"/>
  <c r="L307" i="10"/>
  <c r="N306" i="10"/>
  <c r="M306" i="10"/>
  <c r="L306" i="10"/>
  <c r="N305" i="10"/>
  <c r="M305" i="10"/>
  <c r="L305" i="10"/>
  <c r="N304" i="10"/>
  <c r="M304" i="10"/>
  <c r="L304" i="10"/>
  <c r="N303" i="10"/>
  <c r="M303" i="10"/>
  <c r="L303" i="10"/>
  <c r="N302" i="10"/>
  <c r="M302" i="10"/>
  <c r="L302" i="10"/>
  <c r="N301" i="10"/>
  <c r="M301" i="10"/>
  <c r="L301" i="10"/>
  <c r="N300" i="10"/>
  <c r="M300" i="10"/>
  <c r="L300" i="10"/>
  <c r="N299" i="10"/>
  <c r="M299" i="10"/>
  <c r="L299" i="10"/>
  <c r="N298" i="10"/>
  <c r="M298" i="10"/>
  <c r="L298" i="10"/>
  <c r="N297" i="10"/>
  <c r="M297" i="10"/>
  <c r="L297" i="10"/>
  <c r="N296" i="10"/>
  <c r="M296" i="10"/>
  <c r="L296" i="10"/>
  <c r="N295" i="10"/>
  <c r="M295" i="10"/>
  <c r="L295" i="10"/>
  <c r="N294" i="10"/>
  <c r="M294" i="10"/>
  <c r="L294" i="10"/>
  <c r="N293" i="10"/>
  <c r="M293" i="10"/>
  <c r="L293" i="10"/>
  <c r="N292" i="10"/>
  <c r="M292" i="10"/>
  <c r="L292" i="10"/>
  <c r="N291" i="10"/>
  <c r="M291" i="10"/>
  <c r="L291" i="10"/>
  <c r="N290" i="10"/>
  <c r="M290" i="10"/>
  <c r="L290" i="10"/>
  <c r="N289" i="10"/>
  <c r="M289" i="10"/>
  <c r="L289" i="10"/>
  <c r="N288" i="10"/>
  <c r="M288" i="10"/>
  <c r="L288" i="10"/>
  <c r="N287" i="10"/>
  <c r="M287" i="10"/>
  <c r="L287" i="10"/>
  <c r="N286" i="10"/>
  <c r="M286" i="10"/>
  <c r="L286" i="10"/>
  <c r="N285" i="10"/>
  <c r="M285" i="10"/>
  <c r="L285" i="10"/>
  <c r="N284" i="10"/>
  <c r="M284" i="10"/>
  <c r="L284" i="10"/>
  <c r="N283" i="10"/>
  <c r="M283" i="10"/>
  <c r="L283" i="10"/>
  <c r="N282" i="10"/>
  <c r="M282" i="10"/>
  <c r="L282" i="10"/>
  <c r="N281" i="10"/>
  <c r="M281" i="10"/>
  <c r="L281" i="10"/>
  <c r="N280" i="10"/>
  <c r="M280" i="10"/>
  <c r="L280" i="10"/>
  <c r="N279" i="10"/>
  <c r="M279" i="10"/>
  <c r="L279" i="10"/>
  <c r="N278" i="10"/>
  <c r="M278" i="10"/>
  <c r="L278" i="10"/>
  <c r="N277" i="10"/>
  <c r="M277" i="10"/>
  <c r="L277" i="10"/>
  <c r="N276" i="10"/>
  <c r="M276" i="10"/>
  <c r="L276" i="10"/>
  <c r="N275" i="10"/>
  <c r="M275" i="10"/>
  <c r="L275" i="10"/>
  <c r="N274" i="10"/>
  <c r="M274" i="10"/>
  <c r="L274" i="10"/>
  <c r="N273" i="10"/>
  <c r="M273" i="10"/>
  <c r="L273" i="10"/>
  <c r="N272" i="10"/>
  <c r="M272" i="10"/>
  <c r="L272" i="10"/>
  <c r="N271" i="10"/>
  <c r="M271" i="10"/>
  <c r="L271" i="10"/>
  <c r="N270" i="10"/>
  <c r="M270" i="10"/>
  <c r="L270" i="10"/>
  <c r="N269" i="10"/>
  <c r="M269" i="10"/>
  <c r="L269" i="10"/>
  <c r="N268" i="10"/>
  <c r="M268" i="10"/>
  <c r="L268" i="10"/>
  <c r="N267" i="10"/>
  <c r="M267" i="10"/>
  <c r="L267" i="10"/>
  <c r="N266" i="10"/>
  <c r="M266" i="10"/>
  <c r="L266" i="10"/>
  <c r="N265" i="10"/>
  <c r="M265" i="10"/>
  <c r="L265" i="10"/>
  <c r="N264" i="10"/>
  <c r="M264" i="10"/>
  <c r="L264" i="10"/>
  <c r="N263" i="10"/>
  <c r="M263" i="10"/>
  <c r="L263" i="10"/>
  <c r="N262" i="10"/>
  <c r="M262" i="10"/>
  <c r="L262" i="10"/>
  <c r="N261" i="10"/>
  <c r="M261" i="10"/>
  <c r="L261" i="10"/>
  <c r="N260" i="10"/>
  <c r="M260" i="10"/>
  <c r="L260" i="10"/>
  <c r="N259" i="10"/>
  <c r="M259" i="10"/>
  <c r="L259" i="10"/>
  <c r="N258" i="10"/>
  <c r="M258" i="10"/>
  <c r="L258" i="10"/>
  <c r="N257" i="10"/>
  <c r="M257" i="10"/>
  <c r="L257" i="10"/>
  <c r="N256" i="10"/>
  <c r="M256" i="10"/>
  <c r="L256" i="10"/>
  <c r="N255" i="10"/>
  <c r="M255" i="10"/>
  <c r="L255" i="10"/>
  <c r="N254" i="10"/>
  <c r="M254" i="10"/>
  <c r="L254" i="10"/>
  <c r="N253" i="10"/>
  <c r="M253" i="10"/>
  <c r="L253" i="10"/>
  <c r="N252" i="10"/>
  <c r="M252" i="10"/>
  <c r="L252" i="10"/>
  <c r="N251" i="10"/>
  <c r="M251" i="10"/>
  <c r="L251" i="10"/>
  <c r="N250" i="10"/>
  <c r="M250" i="10"/>
  <c r="L250" i="10"/>
  <c r="N249" i="10"/>
  <c r="M249" i="10"/>
  <c r="L249" i="10"/>
  <c r="N248" i="10"/>
  <c r="M248" i="10"/>
  <c r="L248" i="10"/>
  <c r="N247" i="10"/>
  <c r="M247" i="10"/>
  <c r="L247" i="10"/>
  <c r="N246" i="10"/>
  <c r="M246" i="10"/>
  <c r="L246" i="10"/>
  <c r="N245" i="10"/>
  <c r="M245" i="10"/>
  <c r="L245" i="10"/>
  <c r="N244" i="10"/>
  <c r="M244" i="10"/>
  <c r="L244" i="10"/>
  <c r="N243" i="10"/>
  <c r="M243" i="10"/>
  <c r="L243" i="10"/>
  <c r="N242" i="10"/>
  <c r="M242" i="10"/>
  <c r="L242" i="10"/>
  <c r="N241" i="10"/>
  <c r="M241" i="10"/>
  <c r="L241" i="10"/>
  <c r="N240" i="10"/>
  <c r="M240" i="10"/>
  <c r="L240" i="10"/>
  <c r="N239" i="10"/>
  <c r="M239" i="10"/>
  <c r="L239" i="10"/>
  <c r="N238" i="10"/>
  <c r="M238" i="10"/>
  <c r="L238" i="10"/>
  <c r="N237" i="10"/>
  <c r="M237" i="10"/>
  <c r="L237" i="10"/>
  <c r="N236" i="10"/>
  <c r="M236" i="10"/>
  <c r="L236" i="10"/>
  <c r="N235" i="10"/>
  <c r="M235" i="10"/>
  <c r="L235" i="10"/>
  <c r="N234" i="10"/>
  <c r="M234" i="10"/>
  <c r="L234" i="10"/>
  <c r="N233" i="10"/>
  <c r="M233" i="10"/>
  <c r="L233" i="10"/>
  <c r="N232" i="10"/>
  <c r="M232" i="10"/>
  <c r="L232" i="10"/>
  <c r="N231" i="10"/>
  <c r="M231" i="10"/>
  <c r="L231" i="10"/>
  <c r="N230" i="10"/>
  <c r="M230" i="10"/>
  <c r="L230" i="10"/>
  <c r="N229" i="10"/>
  <c r="M229" i="10"/>
  <c r="L229" i="10"/>
  <c r="N228" i="10"/>
  <c r="M228" i="10"/>
  <c r="L228" i="10"/>
  <c r="N227" i="10"/>
  <c r="M227" i="10"/>
  <c r="L227" i="10"/>
  <c r="N226" i="10"/>
  <c r="M226" i="10"/>
  <c r="L226" i="10"/>
  <c r="N225" i="10"/>
  <c r="M225" i="10"/>
  <c r="L225" i="10"/>
  <c r="N224" i="10"/>
  <c r="M224" i="10"/>
  <c r="L224" i="10"/>
  <c r="N223" i="10"/>
  <c r="M223" i="10"/>
  <c r="L223" i="10"/>
  <c r="N222" i="10"/>
  <c r="M222" i="10"/>
  <c r="L222" i="10"/>
  <c r="N221" i="10"/>
  <c r="M221" i="10"/>
  <c r="L221" i="10"/>
  <c r="N220" i="10"/>
  <c r="M220" i="10"/>
  <c r="L220" i="10"/>
  <c r="N218" i="10"/>
  <c r="M218" i="10"/>
  <c r="L218" i="10"/>
  <c r="E218" i="10"/>
  <c r="N217" i="10"/>
  <c r="M217" i="10"/>
  <c r="L217" i="10"/>
  <c r="E217" i="10"/>
  <c r="N216" i="10"/>
  <c r="M216" i="10"/>
  <c r="L216" i="10"/>
  <c r="E216" i="10"/>
  <c r="N215" i="10"/>
  <c r="M215" i="10"/>
  <c r="L215" i="10"/>
  <c r="E215" i="10"/>
  <c r="N212" i="10"/>
  <c r="M212" i="10"/>
  <c r="L212" i="10"/>
  <c r="E212" i="10"/>
  <c r="N211" i="10"/>
  <c r="M211" i="10"/>
  <c r="L211" i="10"/>
  <c r="E211" i="10"/>
  <c r="N210" i="10"/>
  <c r="M210" i="10"/>
  <c r="L210" i="10"/>
  <c r="E210" i="10"/>
  <c r="N209" i="10"/>
  <c r="M209" i="10"/>
  <c r="L209" i="10"/>
  <c r="E209" i="10"/>
  <c r="N206" i="10"/>
  <c r="M206" i="10"/>
  <c r="L206" i="10"/>
  <c r="E206" i="10"/>
  <c r="N205" i="10"/>
  <c r="M205" i="10"/>
  <c r="L205" i="10"/>
  <c r="E205" i="10"/>
  <c r="N204" i="10"/>
  <c r="M204" i="10"/>
  <c r="L204" i="10"/>
  <c r="E204" i="10"/>
  <c r="N203" i="10"/>
  <c r="M203" i="10"/>
  <c r="L203" i="10"/>
  <c r="E203" i="10"/>
  <c r="N202" i="10"/>
  <c r="M202" i="10"/>
  <c r="L202" i="10"/>
  <c r="E202" i="10"/>
  <c r="N201" i="10"/>
  <c r="M201" i="10"/>
  <c r="L201" i="10"/>
  <c r="E201" i="10"/>
  <c r="N200" i="10"/>
  <c r="M200" i="10"/>
  <c r="L200" i="10"/>
  <c r="E200" i="10"/>
  <c r="N199" i="10"/>
  <c r="M199" i="10"/>
  <c r="L199" i="10"/>
  <c r="E199" i="10"/>
  <c r="N198" i="10"/>
  <c r="M198" i="10"/>
  <c r="L198" i="10"/>
  <c r="E198" i="10"/>
  <c r="N197" i="10"/>
  <c r="M197" i="10"/>
  <c r="L197" i="10"/>
  <c r="E197" i="10"/>
  <c r="N196" i="10"/>
  <c r="M196" i="10"/>
  <c r="L196" i="10"/>
  <c r="E196" i="10"/>
  <c r="N195" i="10"/>
  <c r="M195" i="10"/>
  <c r="L195" i="10"/>
  <c r="E195" i="10"/>
  <c r="N194" i="10"/>
  <c r="M194" i="10"/>
  <c r="L194" i="10"/>
  <c r="E194" i="10"/>
  <c r="N193" i="10"/>
  <c r="M193" i="10"/>
  <c r="L193" i="10"/>
  <c r="E193" i="10"/>
  <c r="N192" i="10"/>
  <c r="M192" i="10"/>
  <c r="L192" i="10"/>
  <c r="E192" i="10"/>
  <c r="N191" i="10"/>
  <c r="M191" i="10"/>
  <c r="L191" i="10"/>
  <c r="E191" i="10"/>
  <c r="N190" i="10"/>
  <c r="M190" i="10"/>
  <c r="L190" i="10"/>
  <c r="E190" i="10"/>
  <c r="N189" i="10"/>
  <c r="M189" i="10"/>
  <c r="L189" i="10"/>
  <c r="E189" i="10"/>
  <c r="N188" i="10"/>
  <c r="M188" i="10"/>
  <c r="L188" i="10"/>
  <c r="E188" i="10"/>
  <c r="N187" i="10"/>
  <c r="M187" i="10"/>
  <c r="L187" i="10"/>
  <c r="E187" i="10"/>
  <c r="N186" i="10"/>
  <c r="M186" i="10"/>
  <c r="L186" i="10"/>
  <c r="E186" i="10"/>
  <c r="N185" i="10"/>
  <c r="M185" i="10"/>
  <c r="L185" i="10"/>
  <c r="E185" i="10"/>
  <c r="N184" i="10"/>
  <c r="M184" i="10"/>
  <c r="L184" i="10"/>
  <c r="E184" i="10"/>
  <c r="N183" i="10"/>
  <c r="M183" i="10"/>
  <c r="L183" i="10"/>
  <c r="E183" i="10"/>
  <c r="N182" i="10"/>
  <c r="M182" i="10"/>
  <c r="L182" i="10"/>
  <c r="E182" i="10"/>
  <c r="N181" i="10"/>
  <c r="M181" i="10"/>
  <c r="L181" i="10"/>
  <c r="E181" i="10"/>
  <c r="N176" i="10"/>
  <c r="M176" i="10"/>
  <c r="L176" i="10"/>
  <c r="E176" i="10"/>
  <c r="N175" i="10"/>
  <c r="M175" i="10"/>
  <c r="L175" i="10"/>
  <c r="E175" i="10"/>
  <c r="N174" i="10"/>
  <c r="M174" i="10"/>
  <c r="L174" i="10"/>
  <c r="E174" i="10"/>
  <c r="N173" i="10"/>
  <c r="M173" i="10"/>
  <c r="L173" i="10"/>
  <c r="E173" i="10"/>
  <c r="N172" i="10"/>
  <c r="M172" i="10"/>
  <c r="L172" i="10"/>
  <c r="E172" i="10"/>
  <c r="N171" i="10"/>
  <c r="M171" i="10"/>
  <c r="L171" i="10"/>
  <c r="E171" i="10"/>
  <c r="N170" i="10"/>
  <c r="M170" i="10"/>
  <c r="L170" i="10"/>
  <c r="E170" i="10"/>
  <c r="N169" i="10"/>
  <c r="M169" i="10"/>
  <c r="L169" i="10"/>
  <c r="E169" i="10"/>
  <c r="N168" i="10"/>
  <c r="M168" i="10"/>
  <c r="L168" i="10"/>
  <c r="E168" i="10"/>
  <c r="N167" i="10"/>
  <c r="M167" i="10"/>
  <c r="L167" i="10"/>
  <c r="E167" i="10"/>
  <c r="N166" i="10"/>
  <c r="M166" i="10"/>
  <c r="L166" i="10"/>
  <c r="E166" i="10"/>
  <c r="A166" i="10"/>
  <c r="A167" i="10" s="1"/>
  <c r="A168" i="10" s="1"/>
  <c r="A169" i="10" s="1"/>
  <c r="A170" i="10" s="1"/>
  <c r="A171" i="10" s="1"/>
  <c r="A172" i="10" s="1"/>
  <c r="A173" i="10" s="1"/>
  <c r="A174" i="10" s="1"/>
  <c r="A175" i="10" s="1"/>
  <c r="A176" i="10" s="1"/>
  <c r="A177" i="10" s="1"/>
  <c r="A178" i="10" s="1"/>
  <c r="A179" i="10" s="1"/>
  <c r="A180" i="10" s="1"/>
  <c r="A181" i="10" s="1"/>
  <c r="A182" i="10" s="1"/>
  <c r="A183" i="10" s="1"/>
  <c r="A184" i="10" s="1"/>
  <c r="A185" i="10" s="1"/>
  <c r="A186" i="10" s="1"/>
  <c r="A187" i="10" s="1"/>
  <c r="A188" i="10" s="1"/>
  <c r="A189" i="10" s="1"/>
  <c r="A190" i="10" s="1"/>
  <c r="A191" i="10" s="1"/>
  <c r="A192" i="10" s="1"/>
  <c r="A193" i="10" s="1"/>
  <c r="A194" i="10" s="1"/>
  <c r="A195" i="10" s="1"/>
  <c r="A196" i="10" s="1"/>
  <c r="A197" i="10" s="1"/>
  <c r="A198" i="10" s="1"/>
  <c r="A199" i="10" s="1"/>
  <c r="A200" i="10" s="1"/>
  <c r="A201" i="10" s="1"/>
  <c r="A202" i="10" s="1"/>
  <c r="A203" i="10" s="1"/>
  <c r="A204" i="10" s="1"/>
  <c r="A205" i="10" s="1"/>
  <c r="A206" i="10" s="1"/>
  <c r="A207" i="10" s="1"/>
  <c r="A208" i="10" s="1"/>
  <c r="A209" i="10" s="1"/>
  <c r="A210" i="10" s="1"/>
  <c r="A211" i="10" s="1"/>
  <c r="A212" i="10" s="1"/>
  <c r="A213" i="10" s="1"/>
  <c r="A214" i="10" s="1"/>
  <c r="N165" i="10"/>
  <c r="M165" i="10"/>
  <c r="L165" i="10"/>
  <c r="E165" i="10"/>
  <c r="N164" i="10"/>
  <c r="M164" i="10"/>
  <c r="L164" i="10"/>
  <c r="E164" i="10"/>
  <c r="N163" i="10"/>
  <c r="M163" i="10"/>
  <c r="L163" i="10"/>
  <c r="E163" i="10"/>
  <c r="N162" i="10"/>
  <c r="M162" i="10"/>
  <c r="L162" i="10"/>
  <c r="E162" i="10"/>
  <c r="N161" i="10"/>
  <c r="M161" i="10"/>
  <c r="L161" i="10"/>
  <c r="E161" i="10"/>
  <c r="N160" i="10"/>
  <c r="M160" i="10"/>
  <c r="L160" i="10"/>
  <c r="E160" i="10"/>
  <c r="N159" i="10"/>
  <c r="M159" i="10"/>
  <c r="L159" i="10"/>
  <c r="E159" i="10"/>
  <c r="N158" i="10"/>
  <c r="M158" i="10"/>
  <c r="L158" i="10"/>
  <c r="E158" i="10"/>
  <c r="N157" i="10"/>
  <c r="M157" i="10"/>
  <c r="L157" i="10"/>
  <c r="E157" i="10"/>
  <c r="N156" i="10"/>
  <c r="M156" i="10"/>
  <c r="L156" i="10"/>
  <c r="E156" i="10"/>
  <c r="N155" i="10"/>
  <c r="M155" i="10"/>
  <c r="L155" i="10"/>
  <c r="E155" i="10"/>
  <c r="N154" i="10"/>
  <c r="M154" i="10"/>
  <c r="L154" i="10"/>
  <c r="E154" i="10"/>
  <c r="N153" i="10"/>
  <c r="M153" i="10"/>
  <c r="L153" i="10"/>
  <c r="E153" i="10"/>
  <c r="N152" i="10"/>
  <c r="M152" i="10"/>
  <c r="L152" i="10"/>
  <c r="E152" i="10"/>
  <c r="N151" i="10"/>
  <c r="M151" i="10"/>
  <c r="L151" i="10"/>
  <c r="E151" i="10"/>
  <c r="N150" i="10"/>
  <c r="M150" i="10"/>
  <c r="L150" i="10"/>
  <c r="E150" i="10"/>
  <c r="N149" i="10"/>
  <c r="M149" i="10"/>
  <c r="L149" i="10"/>
  <c r="E149" i="10"/>
  <c r="N148" i="10"/>
  <c r="M148" i="10"/>
  <c r="L148" i="10"/>
  <c r="E148" i="10"/>
  <c r="N147" i="10"/>
  <c r="M147" i="10"/>
  <c r="L147" i="10"/>
  <c r="E147" i="10"/>
  <c r="N146" i="10"/>
  <c r="M146" i="10"/>
  <c r="L146" i="10"/>
  <c r="E146" i="10"/>
  <c r="N145" i="10"/>
  <c r="M145" i="10"/>
  <c r="L145" i="10"/>
  <c r="E145" i="10"/>
  <c r="N144" i="10"/>
  <c r="M144" i="10"/>
  <c r="L144" i="10"/>
  <c r="E144" i="10"/>
  <c r="N143" i="10"/>
  <c r="M143" i="10"/>
  <c r="L143" i="10"/>
  <c r="E143" i="10"/>
  <c r="N142" i="10"/>
  <c r="M142" i="10"/>
  <c r="L142" i="10"/>
  <c r="E142" i="10"/>
  <c r="N141" i="10"/>
  <c r="M141" i="10"/>
  <c r="L141" i="10"/>
  <c r="E141" i="10"/>
  <c r="N140" i="10"/>
  <c r="M140" i="10"/>
  <c r="L140" i="10"/>
  <c r="E140" i="10"/>
  <c r="N139" i="10"/>
  <c r="M139" i="10"/>
  <c r="L139" i="10"/>
  <c r="E139" i="10"/>
  <c r="N138" i="10"/>
  <c r="M138" i="10"/>
  <c r="L138" i="10"/>
  <c r="E138" i="10"/>
  <c r="N137" i="10"/>
  <c r="M137" i="10"/>
  <c r="L137" i="10"/>
  <c r="E137" i="10"/>
  <c r="N136" i="10"/>
  <c r="M136" i="10"/>
  <c r="L136" i="10"/>
  <c r="E136" i="10"/>
  <c r="N135" i="10"/>
  <c r="M135" i="10"/>
  <c r="L135" i="10"/>
  <c r="E135" i="10"/>
  <c r="N134" i="10"/>
  <c r="M134" i="10"/>
  <c r="L134" i="10"/>
  <c r="E134" i="10"/>
  <c r="N133" i="10"/>
  <c r="M133" i="10"/>
  <c r="L133" i="10"/>
  <c r="E133" i="10"/>
  <c r="N132" i="10"/>
  <c r="M132" i="10"/>
  <c r="L132" i="10"/>
  <c r="E132" i="10"/>
  <c r="N131" i="10"/>
  <c r="M131" i="10"/>
  <c r="L131" i="10"/>
  <c r="E131" i="10"/>
  <c r="N130" i="10"/>
  <c r="M130" i="10"/>
  <c r="L130" i="10"/>
  <c r="E130" i="10"/>
  <c r="N129" i="10"/>
  <c r="M129" i="10"/>
  <c r="L129" i="10"/>
  <c r="E129" i="10"/>
  <c r="N128" i="10"/>
  <c r="M128" i="10"/>
  <c r="L128" i="10"/>
  <c r="E128" i="10"/>
  <c r="N127" i="10"/>
  <c r="M127" i="10"/>
  <c r="L127" i="10"/>
  <c r="E127" i="10"/>
  <c r="N126" i="10"/>
  <c r="M126" i="10"/>
  <c r="L126" i="10"/>
  <c r="E126" i="10"/>
  <c r="N125" i="10"/>
  <c r="M125" i="10"/>
  <c r="L125" i="10"/>
  <c r="E125" i="10"/>
  <c r="N124" i="10"/>
  <c r="M124" i="10"/>
  <c r="L124" i="10"/>
  <c r="E124" i="10"/>
  <c r="N123" i="10"/>
  <c r="M123" i="10"/>
  <c r="L123" i="10"/>
  <c r="E123" i="10"/>
  <c r="N122" i="10"/>
  <c r="M122" i="10"/>
  <c r="L122" i="10"/>
  <c r="E122" i="10"/>
  <c r="N121" i="10"/>
  <c r="M121" i="10"/>
  <c r="L121" i="10"/>
  <c r="E121" i="10"/>
  <c r="N120" i="10"/>
  <c r="M120" i="10"/>
  <c r="L120" i="10"/>
  <c r="E120" i="10"/>
  <c r="N119" i="10"/>
  <c r="M119" i="10"/>
  <c r="L119" i="10"/>
  <c r="E119" i="10"/>
  <c r="N118" i="10"/>
  <c r="M118" i="10"/>
  <c r="L118" i="10"/>
  <c r="E118" i="10"/>
  <c r="N117" i="10"/>
  <c r="M117" i="10"/>
  <c r="L117" i="10"/>
  <c r="E117" i="10"/>
  <c r="N116" i="10"/>
  <c r="M116" i="10"/>
  <c r="L116" i="10"/>
  <c r="E116" i="10"/>
  <c r="N115" i="10"/>
  <c r="M115" i="10"/>
  <c r="L115" i="10"/>
  <c r="E115" i="10"/>
  <c r="N114" i="10"/>
  <c r="M114" i="10"/>
  <c r="L114" i="10"/>
  <c r="E114" i="10"/>
  <c r="N113" i="10"/>
  <c r="M113" i="10"/>
  <c r="L113" i="10"/>
  <c r="E113" i="10"/>
  <c r="N112" i="10"/>
  <c r="M112" i="10"/>
  <c r="L112" i="10"/>
  <c r="E112" i="10"/>
  <c r="N111" i="10"/>
  <c r="M111" i="10"/>
  <c r="L111" i="10"/>
  <c r="E111" i="10"/>
  <c r="A111" i="10"/>
  <c r="A112" i="10" s="1"/>
  <c r="A113" i="10" s="1"/>
  <c r="A114" i="10" s="1"/>
  <c r="A115" i="10" s="1"/>
  <c r="A116" i="10" s="1"/>
  <c r="A117" i="10" s="1"/>
  <c r="A118" i="10" s="1"/>
  <c r="A119" i="10" s="1"/>
  <c r="A120" i="10" s="1"/>
  <c r="A121" i="10" s="1"/>
  <c r="A122" i="10" s="1"/>
  <c r="A123" i="10" s="1"/>
  <c r="A124" i="10" s="1"/>
  <c r="A125" i="10" s="1"/>
  <c r="A126" i="10" s="1"/>
  <c r="A127" i="10" s="1"/>
  <c r="A128" i="10" s="1"/>
  <c r="A129" i="10" s="1"/>
  <c r="A130" i="10" s="1"/>
  <c r="A131" i="10" s="1"/>
  <c r="A132" i="10" s="1"/>
  <c r="A133" i="10" s="1"/>
  <c r="A134" i="10" s="1"/>
  <c r="A135" i="10" s="1"/>
  <c r="A136" i="10" s="1"/>
  <c r="A137" i="10" s="1"/>
  <c r="A138" i="10" s="1"/>
  <c r="A139" i="10" s="1"/>
  <c r="A140" i="10" s="1"/>
  <c r="A141" i="10" s="1"/>
  <c r="A142" i="10" s="1"/>
  <c r="A143" i="10" s="1"/>
  <c r="A144" i="10" s="1"/>
  <c r="A145" i="10" s="1"/>
  <c r="A146" i="10" s="1"/>
  <c r="A147" i="10" s="1"/>
  <c r="A148" i="10" s="1"/>
  <c r="A149" i="10" s="1"/>
  <c r="A150" i="10" s="1"/>
  <c r="A151" i="10" s="1"/>
  <c r="A152" i="10" s="1"/>
  <c r="A153" i="10" s="1"/>
  <c r="A154" i="10" s="1"/>
  <c r="A155" i="10" s="1"/>
  <c r="A156" i="10" s="1"/>
  <c r="A157" i="10" s="1"/>
  <c r="A158" i="10" s="1"/>
  <c r="A159" i="10" s="1"/>
  <c r="A160" i="10" s="1"/>
  <c r="A161" i="10" s="1"/>
  <c r="A162" i="10" s="1"/>
  <c r="A163" i="10" s="1"/>
  <c r="A164" i="10" s="1"/>
  <c r="N110" i="10"/>
  <c r="M110" i="10"/>
  <c r="L110" i="10"/>
  <c r="E110" i="10"/>
  <c r="A110" i="10"/>
  <c r="N109" i="10"/>
  <c r="M109" i="10"/>
  <c r="L109" i="10"/>
  <c r="F109" i="10"/>
  <c r="E109" i="10"/>
  <c r="N108" i="10"/>
  <c r="M108" i="10"/>
  <c r="L108" i="10"/>
  <c r="F108" i="10"/>
  <c r="E108" i="10"/>
  <c r="N107" i="10"/>
  <c r="M107" i="10"/>
  <c r="L107" i="10"/>
  <c r="E107" i="10"/>
  <c r="N106" i="10"/>
  <c r="M106" i="10"/>
  <c r="L106" i="10"/>
  <c r="E106" i="10"/>
  <c r="N105" i="10"/>
  <c r="M105" i="10"/>
  <c r="L105" i="10"/>
  <c r="E105" i="10"/>
  <c r="N104" i="10"/>
  <c r="M104" i="10"/>
  <c r="L104" i="10"/>
  <c r="E104" i="10"/>
  <c r="N103" i="10"/>
  <c r="M103" i="10"/>
  <c r="L103" i="10"/>
  <c r="E103" i="10"/>
  <c r="N102" i="10"/>
  <c r="M102" i="10"/>
  <c r="L102" i="10"/>
  <c r="E102" i="10"/>
  <c r="N101" i="10"/>
  <c r="M101" i="10"/>
  <c r="L101" i="10"/>
  <c r="E101" i="10"/>
  <c r="N100" i="10"/>
  <c r="M100" i="10"/>
  <c r="L100" i="10"/>
  <c r="E100" i="10"/>
  <c r="N99" i="10"/>
  <c r="M99" i="10"/>
  <c r="L99" i="10"/>
  <c r="E99" i="10"/>
  <c r="N98" i="10"/>
  <c r="M98" i="10"/>
  <c r="L98" i="10"/>
  <c r="E98" i="10"/>
  <c r="N97" i="10"/>
  <c r="M97" i="10"/>
  <c r="L97" i="10"/>
  <c r="E97" i="10"/>
  <c r="N96" i="10"/>
  <c r="M96" i="10"/>
  <c r="L96" i="10"/>
  <c r="E96" i="10"/>
  <c r="N95" i="10"/>
  <c r="M95" i="10"/>
  <c r="L95" i="10"/>
  <c r="E95" i="10"/>
  <c r="N94" i="10"/>
  <c r="M94" i="10"/>
  <c r="L94" i="10"/>
  <c r="E94" i="10"/>
  <c r="N93" i="10"/>
  <c r="M93" i="10"/>
  <c r="L93" i="10"/>
  <c r="E93" i="10"/>
  <c r="N92" i="10"/>
  <c r="M92" i="10"/>
  <c r="L92" i="10"/>
  <c r="E92" i="10"/>
  <c r="N91" i="10"/>
  <c r="M91" i="10"/>
  <c r="L91" i="10"/>
  <c r="E91" i="10"/>
  <c r="N90" i="10"/>
  <c r="M90" i="10"/>
  <c r="L90" i="10"/>
  <c r="E90" i="10"/>
  <c r="N89" i="10"/>
  <c r="M89" i="10"/>
  <c r="L89" i="10"/>
  <c r="E89" i="10"/>
  <c r="N88" i="10"/>
  <c r="M88" i="10"/>
  <c r="L88" i="10"/>
  <c r="E88" i="10"/>
  <c r="N87" i="10"/>
  <c r="M87" i="10"/>
  <c r="L87" i="10"/>
  <c r="E87" i="10"/>
  <c r="N86" i="10"/>
  <c r="M86" i="10"/>
  <c r="L86" i="10"/>
  <c r="E86" i="10"/>
  <c r="N85" i="10"/>
  <c r="M85" i="10"/>
  <c r="L85" i="10"/>
  <c r="E85" i="10"/>
  <c r="N84" i="10"/>
  <c r="M84" i="10"/>
  <c r="L84" i="10"/>
  <c r="E84" i="10"/>
  <c r="N83" i="10"/>
  <c r="M83" i="10"/>
  <c r="L83" i="10"/>
  <c r="E83" i="10"/>
  <c r="N82" i="10"/>
  <c r="M82" i="10"/>
  <c r="L82" i="10"/>
  <c r="E82" i="10"/>
  <c r="N81" i="10"/>
  <c r="M81" i="10"/>
  <c r="L81" i="10"/>
  <c r="E81" i="10"/>
  <c r="N80" i="10"/>
  <c r="M80" i="10"/>
  <c r="L80" i="10"/>
  <c r="E80" i="10"/>
  <c r="N79" i="10"/>
  <c r="M79" i="10"/>
  <c r="L79" i="10"/>
  <c r="E79" i="10"/>
  <c r="N78" i="10"/>
  <c r="M78" i="10"/>
  <c r="L78" i="10"/>
  <c r="E78" i="10"/>
  <c r="N77" i="10"/>
  <c r="M77" i="10"/>
  <c r="L77" i="10"/>
  <c r="E77" i="10"/>
  <c r="A77" i="10"/>
  <c r="A78" i="10" s="1"/>
  <c r="A79" i="10" s="1"/>
  <c r="A80" i="10" s="1"/>
  <c r="A81" i="10" s="1"/>
  <c r="A82" i="10" s="1"/>
  <c r="A83" i="10" s="1"/>
  <c r="A84" i="10" s="1"/>
  <c r="A85" i="10" s="1"/>
  <c r="A86" i="10" s="1"/>
  <c r="A87" i="10" s="1"/>
  <c r="A88" i="10" s="1"/>
  <c r="A89" i="10" s="1"/>
  <c r="A90" i="10" s="1"/>
  <c r="A91" i="10" s="1"/>
  <c r="A92" i="10" s="1"/>
  <c r="A93" i="10" s="1"/>
  <c r="A94" i="10" s="1"/>
  <c r="A95" i="10" s="1"/>
  <c r="A96" i="10" s="1"/>
  <c r="A97" i="10" s="1"/>
  <c r="A98" i="10" s="1"/>
  <c r="A99" i="10" s="1"/>
  <c r="A100" i="10" s="1"/>
  <c r="A101" i="10" s="1"/>
  <c r="A102" i="10" s="1"/>
  <c r="A103" i="10" s="1"/>
  <c r="A104" i="10" s="1"/>
  <c r="A105" i="10" s="1"/>
  <c r="A106" i="10" s="1"/>
  <c r="A107" i="10" s="1"/>
  <c r="A108" i="10" s="1"/>
  <c r="N76" i="10"/>
  <c r="M76" i="10"/>
  <c r="L76" i="10"/>
  <c r="E76" i="10"/>
  <c r="N75" i="10"/>
  <c r="M75" i="10"/>
  <c r="L75" i="10"/>
  <c r="E75" i="10"/>
  <c r="N74" i="10"/>
  <c r="M74" i="10"/>
  <c r="L74" i="10"/>
  <c r="E74" i="10"/>
  <c r="N73" i="10"/>
  <c r="M73" i="10"/>
  <c r="L73" i="10"/>
  <c r="E73" i="10"/>
  <c r="N72" i="10"/>
  <c r="M72" i="10"/>
  <c r="L72" i="10"/>
  <c r="E72" i="10"/>
  <c r="N71" i="10"/>
  <c r="M71" i="10"/>
  <c r="L71" i="10"/>
  <c r="E71" i="10"/>
  <c r="N70" i="10"/>
  <c r="M70" i="10"/>
  <c r="L70" i="10"/>
  <c r="E70" i="10"/>
  <c r="N69" i="10"/>
  <c r="M69" i="10"/>
  <c r="L69" i="10"/>
  <c r="E69" i="10"/>
  <c r="N68" i="10"/>
  <c r="M68" i="10"/>
  <c r="L68" i="10"/>
  <c r="E68" i="10"/>
  <c r="N67" i="10"/>
  <c r="M67" i="10"/>
  <c r="L67" i="10"/>
  <c r="E67" i="10"/>
  <c r="N66" i="10"/>
  <c r="M66" i="10"/>
  <c r="L66" i="10"/>
  <c r="E66" i="10"/>
  <c r="N65" i="10"/>
  <c r="M65" i="10"/>
  <c r="L65" i="10"/>
  <c r="E65" i="10"/>
  <c r="N64" i="10"/>
  <c r="M64" i="10"/>
  <c r="L64" i="10"/>
  <c r="E64" i="10"/>
  <c r="N63" i="10"/>
  <c r="M63" i="10"/>
  <c r="L63" i="10"/>
  <c r="E63" i="10"/>
  <c r="N62" i="10"/>
  <c r="M62" i="10"/>
  <c r="L62" i="10"/>
  <c r="E62" i="10"/>
  <c r="N61" i="10"/>
  <c r="M61" i="10"/>
  <c r="L61" i="10"/>
  <c r="E61" i="10"/>
  <c r="N60" i="10"/>
  <c r="M60" i="10"/>
  <c r="L60" i="10"/>
  <c r="E60" i="10"/>
  <c r="A60" i="10"/>
  <c r="A61" i="10" s="1"/>
  <c r="A62" i="10" s="1"/>
  <c r="A63" i="10" s="1"/>
  <c r="A64" i="10" s="1"/>
  <c r="A65" i="10" s="1"/>
  <c r="A66" i="10" s="1"/>
  <c r="A67" i="10" s="1"/>
  <c r="A68" i="10" s="1"/>
  <c r="A69" i="10" s="1"/>
  <c r="A70" i="10" s="1"/>
  <c r="A71" i="10" s="1"/>
  <c r="A72" i="10" s="1"/>
  <c r="A73" i="10" s="1"/>
  <c r="A74" i="10" s="1"/>
  <c r="A75" i="10" s="1"/>
  <c r="N59" i="10"/>
  <c r="M59" i="10"/>
  <c r="L59" i="10"/>
  <c r="E59" i="10"/>
  <c r="N58" i="10"/>
  <c r="M58" i="10"/>
  <c r="L58" i="10"/>
  <c r="E58" i="10"/>
  <c r="N57" i="10"/>
  <c r="M57" i="10"/>
  <c r="L57" i="10"/>
  <c r="E57" i="10"/>
  <c r="N56" i="10"/>
  <c r="M56" i="10"/>
  <c r="L56" i="10"/>
  <c r="E56" i="10"/>
  <c r="N55" i="10"/>
  <c r="M55" i="10"/>
  <c r="L55" i="10"/>
  <c r="E55" i="10"/>
  <c r="N54" i="10"/>
  <c r="M54" i="10"/>
  <c r="L54" i="10"/>
  <c r="E54" i="10"/>
  <c r="N53" i="10"/>
  <c r="M53" i="10"/>
  <c r="L53" i="10"/>
  <c r="E53" i="10"/>
  <c r="N52" i="10"/>
  <c r="M52" i="10"/>
  <c r="L52" i="10"/>
  <c r="E52" i="10"/>
  <c r="N51" i="10"/>
  <c r="M51" i="10"/>
  <c r="L51" i="10"/>
  <c r="E51" i="10"/>
  <c r="N50" i="10"/>
  <c r="M50" i="10"/>
  <c r="L50" i="10"/>
  <c r="E50" i="10"/>
  <c r="N49" i="10"/>
  <c r="M49" i="10"/>
  <c r="L49" i="10"/>
  <c r="E49" i="10"/>
  <c r="N48" i="10"/>
  <c r="M48" i="10"/>
  <c r="L48" i="10"/>
  <c r="E48" i="10"/>
  <c r="N47" i="10"/>
  <c r="M47" i="10"/>
  <c r="L47" i="10"/>
  <c r="E47" i="10"/>
  <c r="N46" i="10"/>
  <c r="M46" i="10"/>
  <c r="L46" i="10"/>
  <c r="E46" i="10"/>
  <c r="N45" i="10"/>
  <c r="M45" i="10"/>
  <c r="L45" i="10"/>
  <c r="E45" i="10"/>
  <c r="N44" i="10"/>
  <c r="M44" i="10"/>
  <c r="L44" i="10"/>
  <c r="E44" i="10"/>
  <c r="N43" i="10"/>
  <c r="M43" i="10"/>
  <c r="L43" i="10"/>
  <c r="E43" i="10"/>
  <c r="N42" i="10"/>
  <c r="M42" i="10"/>
  <c r="L42" i="10"/>
  <c r="E42" i="10"/>
  <c r="N41" i="10"/>
  <c r="M41" i="10"/>
  <c r="L41" i="10"/>
  <c r="E41" i="10"/>
  <c r="N40" i="10"/>
  <c r="M40" i="10"/>
  <c r="L40" i="10"/>
  <c r="E40" i="10"/>
  <c r="N39" i="10"/>
  <c r="M39" i="10"/>
  <c r="L39" i="10"/>
  <c r="E39" i="10"/>
  <c r="N38" i="10"/>
  <c r="M38" i="10"/>
  <c r="L38" i="10"/>
  <c r="E38" i="10"/>
  <c r="N37" i="10"/>
  <c r="M37" i="10"/>
  <c r="L37" i="10"/>
  <c r="E37" i="10"/>
  <c r="N36" i="10"/>
  <c r="M36" i="10"/>
  <c r="L36" i="10"/>
  <c r="E36" i="10"/>
  <c r="N35" i="10"/>
  <c r="M35" i="10"/>
  <c r="L35" i="10"/>
  <c r="E35" i="10"/>
  <c r="N34" i="10"/>
  <c r="M34" i="10"/>
  <c r="L34" i="10"/>
  <c r="E34" i="10"/>
  <c r="N33" i="10"/>
  <c r="M33" i="10"/>
  <c r="L33" i="10"/>
  <c r="E33" i="10"/>
  <c r="N32" i="10"/>
  <c r="M32" i="10"/>
  <c r="L32" i="10"/>
  <c r="E32" i="10"/>
  <c r="N31" i="10"/>
  <c r="M31" i="10"/>
  <c r="L31" i="10"/>
  <c r="E31" i="10"/>
  <c r="N30" i="10"/>
  <c r="M30" i="10"/>
  <c r="L30" i="10"/>
  <c r="E30" i="10"/>
  <c r="N29" i="10"/>
  <c r="M29" i="10"/>
  <c r="L29" i="10"/>
  <c r="E29" i="10"/>
  <c r="N28" i="10"/>
  <c r="M28" i="10"/>
  <c r="L28" i="10"/>
  <c r="E28" i="10"/>
  <c r="N27" i="10"/>
  <c r="M27" i="10"/>
  <c r="L27" i="10"/>
  <c r="E27" i="10"/>
  <c r="N26" i="10"/>
  <c r="M26" i="10"/>
  <c r="L26" i="10"/>
  <c r="E26" i="10"/>
  <c r="N25" i="10"/>
  <c r="M25" i="10"/>
  <c r="L25" i="10"/>
  <c r="E25" i="10"/>
  <c r="N24" i="10"/>
  <c r="M24" i="10"/>
  <c r="L24" i="10"/>
  <c r="E24" i="10"/>
  <c r="N23" i="10"/>
  <c r="M23" i="10"/>
  <c r="L23" i="10"/>
  <c r="E23" i="10"/>
  <c r="N22" i="10"/>
  <c r="M22" i="10"/>
  <c r="L22" i="10"/>
  <c r="E22" i="10"/>
  <c r="N21" i="10"/>
  <c r="M21" i="10"/>
  <c r="L21" i="10"/>
  <c r="E21" i="10"/>
  <c r="N20" i="10"/>
  <c r="M20" i="10"/>
  <c r="L20" i="10"/>
  <c r="E20" i="10"/>
  <c r="N19" i="10"/>
  <c r="M19" i="10"/>
  <c r="L19" i="10"/>
  <c r="E19" i="10"/>
  <c r="N18" i="10"/>
  <c r="M18" i="10"/>
  <c r="L18" i="10"/>
  <c r="E18" i="10"/>
  <c r="N17" i="10"/>
  <c r="M17" i="10"/>
  <c r="L17" i="10"/>
  <c r="E17" i="10"/>
  <c r="N16" i="10"/>
  <c r="M16" i="10"/>
  <c r="L16" i="10"/>
  <c r="E16" i="10"/>
  <c r="N15" i="10"/>
  <c r="M15" i="10"/>
  <c r="L15" i="10"/>
  <c r="E15" i="10"/>
  <c r="N14" i="10"/>
  <c r="M14" i="10"/>
  <c r="L14" i="10"/>
  <c r="E14" i="10"/>
  <c r="N13" i="10"/>
  <c r="M13" i="10"/>
  <c r="L13" i="10"/>
  <c r="E13" i="10"/>
  <c r="N12" i="10"/>
  <c r="M12" i="10"/>
  <c r="L12" i="10"/>
  <c r="E12" i="10"/>
  <c r="N11" i="10"/>
  <c r="M11" i="10"/>
  <c r="L11" i="10"/>
  <c r="E11" i="10"/>
  <c r="N10" i="10"/>
  <c r="M10" i="10"/>
  <c r="L10" i="10"/>
  <c r="E10" i="10"/>
  <c r="N9" i="10"/>
  <c r="M9" i="10"/>
  <c r="L9" i="10"/>
  <c r="E9" i="10"/>
  <c r="N8" i="10"/>
  <c r="M8" i="10"/>
  <c r="L8" i="10"/>
  <c r="E8" i="10"/>
  <c r="N7" i="10"/>
  <c r="M7" i="10"/>
  <c r="L7" i="10"/>
  <c r="E7" i="10"/>
  <c r="N6" i="10"/>
  <c r="M6" i="10"/>
  <c r="L6" i="10"/>
  <c r="E6" i="10"/>
  <c r="A6" i="10"/>
  <c r="A7" i="10" s="1"/>
  <c r="A8" i="10" s="1"/>
  <c r="A9" i="10" s="1"/>
  <c r="A10" i="10" s="1"/>
  <c r="A11" i="10" s="1"/>
  <c r="A12" i="10" s="1"/>
  <c r="A13" i="10" s="1"/>
  <c r="A14" i="10" s="1"/>
  <c r="A15" i="10" s="1"/>
  <c r="A16" i="10" s="1"/>
  <c r="A17" i="10" s="1"/>
  <c r="A18" i="10" s="1"/>
  <c r="A19" i="10" s="1"/>
  <c r="A20" i="10" s="1"/>
  <c r="A21" i="10" s="1"/>
  <c r="A22" i="10" s="1"/>
  <c r="A23" i="10" s="1"/>
  <c r="A24" i="10" s="1"/>
  <c r="A25" i="10" s="1"/>
  <c r="A26" i="10" s="1"/>
  <c r="A27" i="10" s="1"/>
  <c r="A28" i="10" s="1"/>
  <c r="A29" i="10" s="1"/>
  <c r="A30" i="10" s="1"/>
  <c r="A31" i="10" s="1"/>
  <c r="A32" i="10" s="1"/>
  <c r="A33" i="10" s="1"/>
  <c r="A34" i="10" s="1"/>
  <c r="A35" i="10" s="1"/>
  <c r="A36" i="10" s="1"/>
  <c r="A37" i="10" s="1"/>
  <c r="A38" i="10" s="1"/>
  <c r="A39" i="10" s="1"/>
  <c r="A40" i="10" s="1"/>
  <c r="A41" i="10" s="1"/>
  <c r="A42" i="10" s="1"/>
  <c r="A43" i="10" s="1"/>
  <c r="A44" i="10" s="1"/>
  <c r="A45" i="10" s="1"/>
  <c r="A46" i="10" s="1"/>
  <c r="A47" i="10" s="1"/>
  <c r="A48" i="10" s="1"/>
  <c r="A49" i="10" s="1"/>
  <c r="A50" i="10" s="1"/>
  <c r="A51" i="10" s="1"/>
  <c r="A52" i="10" s="1"/>
  <c r="A53" i="10" s="1"/>
  <c r="A54" i="10" s="1"/>
  <c r="A55" i="10" s="1"/>
  <c r="A56" i="10" s="1"/>
  <c r="A57" i="10" s="1"/>
  <c r="A58" i="10" s="1"/>
  <c r="N5" i="10"/>
  <c r="M5" i="10"/>
  <c r="L5" i="10"/>
  <c r="E5" i="10"/>
  <c r="N357" i="9"/>
  <c r="M357" i="9"/>
  <c r="L357" i="9"/>
  <c r="N356" i="9"/>
  <c r="M356" i="9"/>
  <c r="L356" i="9"/>
  <c r="N355" i="9"/>
  <c r="M355" i="9"/>
  <c r="L355" i="9"/>
  <c r="N354" i="9"/>
  <c r="M354" i="9"/>
  <c r="L354" i="9"/>
  <c r="N353" i="9"/>
  <c r="M353" i="9"/>
  <c r="L353" i="9"/>
  <c r="N352" i="9"/>
  <c r="M352" i="9"/>
  <c r="L352" i="9"/>
  <c r="N351" i="9"/>
  <c r="M351" i="9"/>
  <c r="L351" i="9"/>
  <c r="N350" i="9"/>
  <c r="M350" i="9"/>
  <c r="L350" i="9"/>
  <c r="N349" i="9"/>
  <c r="M349" i="9"/>
  <c r="L349" i="9"/>
  <c r="N348" i="9"/>
  <c r="M348" i="9"/>
  <c r="L348" i="9"/>
  <c r="N347" i="9"/>
  <c r="M347" i="9"/>
  <c r="L347" i="9"/>
  <c r="N346" i="9"/>
  <c r="M346" i="9"/>
  <c r="L346" i="9"/>
  <c r="N345" i="9"/>
  <c r="M345" i="9"/>
  <c r="L345" i="9"/>
  <c r="N344" i="9"/>
  <c r="M344" i="9"/>
  <c r="L344" i="9"/>
  <c r="N343" i="9"/>
  <c r="M343" i="9"/>
  <c r="L343" i="9"/>
  <c r="N342" i="9"/>
  <c r="M342" i="9"/>
  <c r="L342" i="9"/>
  <c r="N341" i="9"/>
  <c r="M341" i="9"/>
  <c r="L341" i="9"/>
  <c r="N340" i="9"/>
  <c r="M340" i="9"/>
  <c r="L340" i="9"/>
  <c r="N339" i="9"/>
  <c r="M339" i="9"/>
  <c r="L339" i="9"/>
  <c r="N338" i="9"/>
  <c r="M338" i="9"/>
  <c r="L338" i="9"/>
  <c r="N337" i="9"/>
  <c r="M337" i="9"/>
  <c r="L337" i="9"/>
  <c r="N336" i="9"/>
  <c r="M336" i="9"/>
  <c r="L336" i="9"/>
  <c r="N335" i="9"/>
  <c r="M335" i="9"/>
  <c r="L335" i="9"/>
  <c r="N334" i="9"/>
  <c r="M334" i="9"/>
  <c r="L334" i="9"/>
  <c r="N333" i="9"/>
  <c r="M333" i="9"/>
  <c r="L333" i="9"/>
  <c r="N332" i="9"/>
  <c r="M332" i="9"/>
  <c r="L332" i="9"/>
  <c r="N331" i="9"/>
  <c r="M331" i="9"/>
  <c r="L331" i="9"/>
  <c r="N330" i="9"/>
  <c r="M330" i="9"/>
  <c r="L330" i="9"/>
  <c r="N329" i="9"/>
  <c r="M329" i="9"/>
  <c r="L329" i="9"/>
  <c r="N328" i="9"/>
  <c r="M328" i="9"/>
  <c r="L328" i="9"/>
  <c r="N327" i="9"/>
  <c r="M327" i="9"/>
  <c r="L327" i="9"/>
  <c r="N326" i="9"/>
  <c r="M326" i="9"/>
  <c r="L326" i="9"/>
  <c r="N325" i="9"/>
  <c r="M325" i="9"/>
  <c r="L325" i="9"/>
  <c r="N324" i="9"/>
  <c r="M324" i="9"/>
  <c r="L324" i="9"/>
  <c r="N323" i="9"/>
  <c r="M323" i="9"/>
  <c r="L323" i="9"/>
  <c r="N322" i="9"/>
  <c r="M322" i="9"/>
  <c r="L322" i="9"/>
  <c r="N321" i="9"/>
  <c r="M321" i="9"/>
  <c r="L321" i="9"/>
  <c r="N320" i="9"/>
  <c r="M320" i="9"/>
  <c r="L320" i="9"/>
  <c r="N319" i="9"/>
  <c r="M319" i="9"/>
  <c r="L319" i="9"/>
  <c r="N318" i="9"/>
  <c r="M318" i="9"/>
  <c r="L318" i="9"/>
  <c r="N317" i="9"/>
  <c r="M317" i="9"/>
  <c r="L317" i="9"/>
  <c r="N316" i="9"/>
  <c r="M316" i="9"/>
  <c r="L316" i="9"/>
  <c r="N315" i="9"/>
  <c r="M315" i="9"/>
  <c r="L315" i="9"/>
  <c r="N314" i="9"/>
  <c r="M314" i="9"/>
  <c r="L314" i="9"/>
  <c r="N313" i="9"/>
  <c r="M313" i="9"/>
  <c r="L313" i="9"/>
  <c r="N312" i="9"/>
  <c r="M312" i="9"/>
  <c r="L312" i="9"/>
  <c r="N311" i="9"/>
  <c r="M311" i="9"/>
  <c r="L311" i="9"/>
  <c r="N310" i="9"/>
  <c r="M310" i="9"/>
  <c r="L310" i="9"/>
  <c r="N309" i="9"/>
  <c r="M309" i="9"/>
  <c r="L309" i="9"/>
  <c r="N308" i="9"/>
  <c r="M308" i="9"/>
  <c r="L308" i="9"/>
  <c r="N307" i="9"/>
  <c r="M307" i="9"/>
  <c r="L307" i="9"/>
  <c r="N306" i="9"/>
  <c r="M306" i="9"/>
  <c r="L306" i="9"/>
  <c r="E306" i="9"/>
  <c r="N305" i="9"/>
  <c r="M305" i="9"/>
  <c r="L305" i="9"/>
  <c r="E305" i="9"/>
  <c r="N304" i="9"/>
  <c r="M304" i="9"/>
  <c r="L304" i="9"/>
  <c r="E304" i="9"/>
  <c r="N303" i="9"/>
  <c r="M303" i="9"/>
  <c r="L303" i="9"/>
  <c r="E303" i="9"/>
  <c r="N302" i="9"/>
  <c r="M302" i="9"/>
  <c r="L302" i="9"/>
  <c r="E302" i="9"/>
  <c r="N301" i="9"/>
  <c r="M301" i="9"/>
  <c r="L301" i="9"/>
  <c r="E301" i="9"/>
  <c r="N300" i="9"/>
  <c r="M300" i="9"/>
  <c r="L300" i="9"/>
  <c r="E300" i="9"/>
  <c r="N299" i="9"/>
  <c r="M299" i="9"/>
  <c r="L299" i="9"/>
  <c r="E299" i="9"/>
  <c r="N298" i="9"/>
  <c r="M298" i="9"/>
  <c r="L298" i="9"/>
  <c r="E298" i="9"/>
  <c r="N297" i="9"/>
  <c r="M297" i="9"/>
  <c r="L297" i="9"/>
  <c r="E297" i="9"/>
  <c r="N296" i="9"/>
  <c r="M296" i="9"/>
  <c r="L296" i="9"/>
  <c r="E296" i="9"/>
  <c r="N295" i="9"/>
  <c r="M295" i="9"/>
  <c r="L295" i="9"/>
  <c r="E295" i="9"/>
  <c r="N294" i="9"/>
  <c r="M294" i="9"/>
  <c r="L294" i="9"/>
  <c r="E294" i="9"/>
  <c r="N293" i="9"/>
  <c r="M293" i="9"/>
  <c r="L293" i="9"/>
  <c r="E293" i="9"/>
  <c r="N292" i="9"/>
  <c r="M292" i="9"/>
  <c r="L292" i="9"/>
  <c r="E292" i="9"/>
  <c r="N291" i="9"/>
  <c r="M291" i="9"/>
  <c r="L291" i="9"/>
  <c r="E291" i="9"/>
  <c r="N290" i="9"/>
  <c r="M290" i="9"/>
  <c r="L290" i="9"/>
  <c r="E290" i="9"/>
  <c r="N289" i="9"/>
  <c r="M289" i="9"/>
  <c r="L289" i="9"/>
  <c r="E289" i="9"/>
  <c r="N288" i="9"/>
  <c r="M288" i="9"/>
  <c r="L288" i="9"/>
  <c r="E288" i="9"/>
  <c r="N287" i="9"/>
  <c r="M287" i="9"/>
  <c r="L287" i="9"/>
  <c r="E287" i="9"/>
  <c r="N286" i="9"/>
  <c r="M286" i="9"/>
  <c r="L286" i="9"/>
  <c r="E286" i="9"/>
  <c r="N285" i="9"/>
  <c r="M285" i="9"/>
  <c r="L285" i="9"/>
  <c r="E285" i="9"/>
  <c r="N284" i="9"/>
  <c r="M284" i="9"/>
  <c r="L284" i="9"/>
  <c r="E284" i="9"/>
  <c r="N283" i="9"/>
  <c r="M283" i="9"/>
  <c r="L283" i="9"/>
  <c r="E283" i="9"/>
  <c r="N282" i="9"/>
  <c r="M282" i="9"/>
  <c r="L282" i="9"/>
  <c r="E282" i="9"/>
  <c r="N281" i="9"/>
  <c r="M281" i="9"/>
  <c r="L281" i="9"/>
  <c r="E281" i="9"/>
  <c r="N280" i="9"/>
  <c r="M280" i="9"/>
  <c r="L280" i="9"/>
  <c r="E280" i="9"/>
  <c r="N279" i="9"/>
  <c r="M279" i="9"/>
  <c r="L279" i="9"/>
  <c r="E279" i="9"/>
  <c r="N278" i="9"/>
  <c r="M278" i="9"/>
  <c r="L278" i="9"/>
  <c r="E278" i="9"/>
  <c r="N277" i="9"/>
  <c r="M277" i="9"/>
  <c r="L277" i="9"/>
  <c r="E277" i="9"/>
  <c r="N276" i="9"/>
  <c r="M276" i="9"/>
  <c r="L276" i="9"/>
  <c r="E276" i="9"/>
  <c r="N275" i="9"/>
  <c r="M275" i="9"/>
  <c r="L275" i="9"/>
  <c r="E275" i="9"/>
  <c r="N274" i="9"/>
  <c r="M274" i="9"/>
  <c r="L274" i="9"/>
  <c r="E274" i="9"/>
  <c r="N273" i="9"/>
  <c r="M273" i="9"/>
  <c r="L273" i="9"/>
  <c r="E273" i="9"/>
  <c r="N272" i="9"/>
  <c r="M272" i="9"/>
  <c r="L272" i="9"/>
  <c r="E272" i="9"/>
  <c r="N271" i="9"/>
  <c r="M271" i="9"/>
  <c r="L271" i="9"/>
  <c r="E271" i="9"/>
  <c r="N270" i="9"/>
  <c r="M270" i="9"/>
  <c r="L270" i="9"/>
  <c r="E270" i="9"/>
  <c r="N269" i="9"/>
  <c r="M269" i="9"/>
  <c r="L269" i="9"/>
  <c r="E269" i="9"/>
  <c r="N268" i="9"/>
  <c r="M268" i="9"/>
  <c r="L268" i="9"/>
  <c r="E268" i="9"/>
  <c r="N267" i="9"/>
  <c r="M267" i="9"/>
  <c r="L267" i="9"/>
  <c r="E267" i="9"/>
  <c r="N266" i="9"/>
  <c r="M266" i="9"/>
  <c r="L266" i="9"/>
  <c r="E266" i="9"/>
  <c r="N265" i="9"/>
  <c r="M265" i="9"/>
  <c r="L265" i="9"/>
  <c r="E265" i="9"/>
  <c r="N264" i="9"/>
  <c r="M264" i="9"/>
  <c r="L264" i="9"/>
  <c r="E264" i="9"/>
  <c r="N263" i="9"/>
  <c r="M263" i="9"/>
  <c r="L263" i="9"/>
  <c r="E263" i="9"/>
  <c r="N262" i="9"/>
  <c r="M262" i="9"/>
  <c r="L262" i="9"/>
  <c r="E262" i="9"/>
  <c r="N261" i="9"/>
  <c r="M261" i="9"/>
  <c r="L261" i="9"/>
  <c r="E261" i="9"/>
  <c r="N260" i="9"/>
  <c r="M260" i="9"/>
  <c r="L260" i="9"/>
  <c r="E260" i="9"/>
  <c r="N259" i="9"/>
  <c r="M259" i="9"/>
  <c r="L259" i="9"/>
  <c r="E259" i="9"/>
  <c r="N258" i="9"/>
  <c r="M258" i="9"/>
  <c r="L258" i="9"/>
  <c r="E258" i="9"/>
  <c r="N257" i="9"/>
  <c r="M257" i="9"/>
  <c r="L257" i="9"/>
  <c r="E257" i="9"/>
  <c r="N256" i="9"/>
  <c r="M256" i="9"/>
  <c r="L256" i="9"/>
  <c r="E256" i="9"/>
  <c r="N255" i="9"/>
  <c r="M255" i="9"/>
  <c r="L255" i="9"/>
  <c r="E255" i="9"/>
  <c r="N254" i="9"/>
  <c r="M254" i="9"/>
  <c r="L254" i="9"/>
  <c r="E254" i="9"/>
  <c r="N253" i="9"/>
  <c r="M253" i="9"/>
  <c r="L253" i="9"/>
  <c r="E253" i="9"/>
  <c r="N252" i="9"/>
  <c r="M252" i="9"/>
  <c r="L252" i="9"/>
  <c r="E252" i="9"/>
  <c r="N251" i="9"/>
  <c r="M251" i="9"/>
  <c r="L251" i="9"/>
  <c r="E251" i="9"/>
  <c r="N250" i="9"/>
  <c r="M250" i="9"/>
  <c r="L250" i="9"/>
  <c r="E250" i="9"/>
  <c r="N249" i="9"/>
  <c r="M249" i="9"/>
  <c r="L249" i="9"/>
  <c r="E249" i="9"/>
  <c r="N248" i="9"/>
  <c r="M248" i="9"/>
  <c r="L248" i="9"/>
  <c r="E248" i="9"/>
  <c r="N247" i="9"/>
  <c r="M247" i="9"/>
  <c r="L247" i="9"/>
  <c r="E247" i="9"/>
  <c r="N246" i="9"/>
  <c r="M246" i="9"/>
  <c r="L246" i="9"/>
  <c r="E246" i="9"/>
  <c r="N245" i="9"/>
  <c r="M245" i="9"/>
  <c r="L245" i="9"/>
  <c r="E245" i="9"/>
  <c r="N244" i="9"/>
  <c r="M244" i="9"/>
  <c r="L244" i="9"/>
  <c r="E244" i="9"/>
  <c r="N243" i="9"/>
  <c r="M243" i="9"/>
  <c r="L243" i="9"/>
  <c r="E243" i="9"/>
  <c r="N242" i="9"/>
  <c r="M242" i="9"/>
  <c r="L242" i="9"/>
  <c r="E242" i="9"/>
  <c r="N241" i="9"/>
  <c r="M241" i="9"/>
  <c r="L241" i="9"/>
  <c r="E241" i="9"/>
  <c r="N240" i="9"/>
  <c r="M240" i="9"/>
  <c r="L240" i="9"/>
  <c r="E240" i="9"/>
  <c r="N239" i="9"/>
  <c r="M239" i="9"/>
  <c r="L239" i="9"/>
  <c r="E239" i="9"/>
  <c r="N238" i="9"/>
  <c r="M238" i="9"/>
  <c r="L238" i="9"/>
  <c r="E238" i="9"/>
  <c r="N237" i="9"/>
  <c r="M237" i="9"/>
  <c r="L237" i="9"/>
  <c r="E237" i="9"/>
  <c r="N236" i="9"/>
  <c r="M236" i="9"/>
  <c r="L236" i="9"/>
  <c r="E236" i="9"/>
  <c r="N235" i="9"/>
  <c r="M235" i="9"/>
  <c r="L235" i="9"/>
  <c r="E235" i="9"/>
  <c r="N234" i="9"/>
  <c r="M234" i="9"/>
  <c r="L234" i="9"/>
  <c r="E234" i="9"/>
  <c r="M233" i="9"/>
  <c r="L233" i="9"/>
  <c r="E233" i="9"/>
  <c r="N232" i="9"/>
  <c r="M232" i="9"/>
  <c r="L232" i="9"/>
  <c r="E232" i="9"/>
  <c r="N231" i="9"/>
  <c r="M231" i="9"/>
  <c r="L231" i="9"/>
  <c r="E231" i="9"/>
  <c r="N230" i="9"/>
  <c r="M230" i="9"/>
  <c r="L230" i="9"/>
  <c r="E230" i="9"/>
  <c r="N229" i="9"/>
  <c r="M229" i="9"/>
  <c r="L229" i="9"/>
  <c r="E229" i="9"/>
  <c r="N228" i="9"/>
  <c r="M228" i="9"/>
  <c r="L228" i="9"/>
  <c r="E228" i="9"/>
  <c r="N227" i="9"/>
  <c r="M227" i="9"/>
  <c r="L227" i="9"/>
  <c r="E227" i="9"/>
  <c r="N226" i="9"/>
  <c r="M226" i="9"/>
  <c r="L226" i="9"/>
  <c r="E226" i="9"/>
  <c r="N225" i="9"/>
  <c r="M225" i="9"/>
  <c r="L225" i="9"/>
  <c r="E225" i="9"/>
  <c r="N224" i="9"/>
  <c r="M224" i="9"/>
  <c r="L224" i="9"/>
  <c r="E224" i="9"/>
  <c r="N223" i="9"/>
  <c r="M223" i="9"/>
  <c r="L223" i="9"/>
  <c r="E223" i="9"/>
  <c r="N222" i="9"/>
  <c r="M222" i="9"/>
  <c r="L222" i="9"/>
  <c r="E222" i="9"/>
  <c r="N221" i="9"/>
  <c r="M221" i="9"/>
  <c r="L221" i="9"/>
  <c r="E221" i="9"/>
  <c r="N220" i="9"/>
  <c r="M220" i="9"/>
  <c r="L220" i="9"/>
  <c r="E220" i="9"/>
  <c r="N219" i="9"/>
  <c r="M219" i="9"/>
  <c r="L219" i="9"/>
  <c r="E219" i="9"/>
  <c r="N218" i="9"/>
  <c r="M218" i="9"/>
  <c r="L218" i="9"/>
  <c r="E218" i="9"/>
  <c r="N217" i="9"/>
  <c r="M217" i="9"/>
  <c r="L217" i="9"/>
  <c r="E217" i="9"/>
  <c r="N216" i="9"/>
  <c r="M216" i="9"/>
  <c r="L216" i="9"/>
  <c r="E216" i="9"/>
  <c r="N215" i="9"/>
  <c r="M215" i="9"/>
  <c r="L215" i="9"/>
  <c r="E215" i="9"/>
  <c r="N214" i="9"/>
  <c r="M214" i="9"/>
  <c r="L214" i="9"/>
  <c r="E214" i="9"/>
  <c r="N213" i="9"/>
  <c r="M213" i="9"/>
  <c r="L213" i="9"/>
  <c r="E213" i="9"/>
  <c r="N212" i="9"/>
  <c r="M212" i="9"/>
  <c r="L212" i="9"/>
  <c r="E212" i="9"/>
  <c r="N211" i="9"/>
  <c r="M211" i="9"/>
  <c r="L211" i="9"/>
  <c r="E211" i="9"/>
  <c r="N210" i="9"/>
  <c r="M210" i="9"/>
  <c r="L210" i="9"/>
  <c r="E210" i="9"/>
  <c r="N209" i="9"/>
  <c r="M209" i="9"/>
  <c r="L209" i="9"/>
  <c r="E209" i="9"/>
  <c r="N208" i="9"/>
  <c r="M208" i="9"/>
  <c r="L208" i="9"/>
  <c r="E208" i="9"/>
  <c r="N207" i="9"/>
  <c r="M207" i="9"/>
  <c r="L207" i="9"/>
  <c r="E207" i="9"/>
  <c r="N206" i="9"/>
  <c r="M206" i="9"/>
  <c r="L206" i="9"/>
  <c r="E206" i="9"/>
  <c r="N205" i="9"/>
  <c r="M205" i="9"/>
  <c r="L205" i="9"/>
  <c r="E205" i="9"/>
  <c r="N204" i="9"/>
  <c r="M204" i="9"/>
  <c r="L204" i="9"/>
  <c r="E204" i="9"/>
  <c r="N203" i="9"/>
  <c r="M203" i="9"/>
  <c r="L203" i="9"/>
  <c r="E203" i="9"/>
  <c r="N202" i="9"/>
  <c r="M202" i="9"/>
  <c r="L202" i="9"/>
  <c r="E202" i="9"/>
  <c r="N201" i="9"/>
  <c r="M201" i="9"/>
  <c r="L201" i="9"/>
  <c r="E201" i="9"/>
  <c r="N200" i="9"/>
  <c r="M200" i="9"/>
  <c r="L200" i="9"/>
  <c r="E200" i="9"/>
  <c r="N199" i="9"/>
  <c r="M199" i="9"/>
  <c r="L199" i="9"/>
  <c r="E199" i="9"/>
  <c r="N198" i="9"/>
  <c r="M198" i="9"/>
  <c r="L198" i="9"/>
  <c r="E198" i="9"/>
  <c r="N197" i="9"/>
  <c r="M197" i="9"/>
  <c r="L197" i="9"/>
  <c r="E197" i="9"/>
  <c r="N196" i="9"/>
  <c r="M196" i="9"/>
  <c r="L196" i="9"/>
  <c r="E196" i="9"/>
  <c r="N195" i="9"/>
  <c r="M195" i="9"/>
  <c r="L195" i="9"/>
  <c r="E195" i="9"/>
  <c r="N194" i="9"/>
  <c r="M194" i="9"/>
  <c r="L194" i="9"/>
  <c r="E194" i="9"/>
  <c r="N193" i="9"/>
  <c r="M193" i="9"/>
  <c r="L193" i="9"/>
  <c r="E193" i="9"/>
  <c r="N192" i="9"/>
  <c r="M192" i="9"/>
  <c r="L192" i="9"/>
  <c r="E192" i="9"/>
  <c r="N191" i="9"/>
  <c r="M191" i="9"/>
  <c r="L191" i="9"/>
  <c r="E191" i="9"/>
  <c r="N190" i="9"/>
  <c r="M190" i="9"/>
  <c r="L190" i="9"/>
  <c r="E190" i="9"/>
  <c r="N189" i="9"/>
  <c r="M189" i="9"/>
  <c r="L189" i="9"/>
  <c r="E189" i="9"/>
  <c r="N188" i="9"/>
  <c r="M188" i="9"/>
  <c r="L188" i="9"/>
  <c r="E188" i="9"/>
  <c r="N187" i="9"/>
  <c r="M187" i="9"/>
  <c r="L187" i="9"/>
  <c r="E187" i="9"/>
  <c r="N186" i="9"/>
  <c r="M186" i="9"/>
  <c r="L186" i="9"/>
  <c r="E186" i="9"/>
  <c r="N185" i="9"/>
  <c r="M185" i="9"/>
  <c r="L185" i="9"/>
  <c r="E185" i="9"/>
  <c r="N184" i="9"/>
  <c r="M184" i="9"/>
  <c r="L184" i="9"/>
  <c r="E184" i="9"/>
  <c r="N183" i="9"/>
  <c r="M183" i="9"/>
  <c r="L183" i="9"/>
  <c r="E183" i="9"/>
  <c r="N182" i="9"/>
  <c r="M182" i="9"/>
  <c r="L182" i="9"/>
  <c r="E182" i="9"/>
  <c r="N181" i="9"/>
  <c r="M181" i="9"/>
  <c r="L181" i="9"/>
  <c r="E181" i="9"/>
  <c r="N180" i="9"/>
  <c r="M180" i="9"/>
  <c r="L180" i="9"/>
  <c r="E180" i="9"/>
  <c r="N179" i="9"/>
  <c r="M179" i="9"/>
  <c r="L179" i="9"/>
  <c r="E179" i="9"/>
  <c r="N178" i="9"/>
  <c r="M178" i="9"/>
  <c r="L178" i="9"/>
  <c r="E178" i="9"/>
  <c r="N177" i="9"/>
  <c r="M177" i="9"/>
  <c r="L177" i="9"/>
  <c r="E177" i="9"/>
  <c r="N176" i="9"/>
  <c r="M176" i="9"/>
  <c r="L176" i="9"/>
  <c r="E176" i="9"/>
  <c r="N175" i="9"/>
  <c r="M175" i="9"/>
  <c r="L175" i="9"/>
  <c r="E175" i="9"/>
  <c r="N174" i="9"/>
  <c r="M174" i="9"/>
  <c r="L174" i="9"/>
  <c r="E174" i="9"/>
  <c r="N173" i="9"/>
  <c r="M173" i="9"/>
  <c r="L173" i="9"/>
  <c r="E173" i="9"/>
  <c r="N172" i="9"/>
  <c r="M172" i="9"/>
  <c r="L172" i="9"/>
  <c r="E172" i="9"/>
  <c r="N171" i="9"/>
  <c r="M171" i="9"/>
  <c r="L171" i="9"/>
  <c r="E171" i="9"/>
  <c r="N170" i="9"/>
  <c r="M170" i="9"/>
  <c r="L170" i="9"/>
  <c r="E170" i="9"/>
  <c r="N169" i="9"/>
  <c r="M169" i="9"/>
  <c r="L169" i="9"/>
  <c r="E169" i="9"/>
  <c r="N168" i="9"/>
  <c r="M168" i="9"/>
  <c r="L168" i="9"/>
  <c r="E168" i="9"/>
  <c r="N167" i="9"/>
  <c r="M167" i="9"/>
  <c r="L167" i="9"/>
  <c r="E167" i="9"/>
  <c r="N166" i="9"/>
  <c r="M166" i="9"/>
  <c r="L166" i="9"/>
  <c r="E166" i="9"/>
  <c r="N165" i="9"/>
  <c r="M165" i="9"/>
  <c r="L165" i="9"/>
  <c r="E165" i="9"/>
  <c r="N164" i="9"/>
  <c r="M164" i="9"/>
  <c r="L164" i="9"/>
  <c r="E164" i="9"/>
  <c r="N163" i="9"/>
  <c r="M163" i="9"/>
  <c r="L163" i="9"/>
  <c r="E163" i="9"/>
  <c r="N162" i="9"/>
  <c r="M162" i="9"/>
  <c r="L162" i="9"/>
  <c r="E162" i="9"/>
  <c r="N161" i="9"/>
  <c r="M161" i="9"/>
  <c r="L161" i="9"/>
  <c r="E161" i="9"/>
  <c r="N160" i="9"/>
  <c r="M160" i="9"/>
  <c r="L160" i="9"/>
  <c r="E160" i="9"/>
  <c r="N159" i="9"/>
  <c r="M159" i="9"/>
  <c r="L159" i="9"/>
  <c r="E159" i="9"/>
  <c r="N158" i="9"/>
  <c r="M158" i="9"/>
  <c r="L158" i="9"/>
  <c r="E158" i="9"/>
  <c r="N157" i="9"/>
  <c r="M157" i="9"/>
  <c r="L157" i="9"/>
  <c r="E157" i="9"/>
  <c r="N156" i="9"/>
  <c r="M156" i="9"/>
  <c r="L156" i="9"/>
  <c r="E156" i="9"/>
  <c r="N155" i="9"/>
  <c r="M155" i="9"/>
  <c r="L155" i="9"/>
  <c r="E155" i="9"/>
  <c r="N154" i="9"/>
  <c r="M154" i="9"/>
  <c r="L154" i="9"/>
  <c r="E154" i="9"/>
  <c r="N153" i="9"/>
  <c r="M153" i="9"/>
  <c r="L153" i="9"/>
  <c r="E153" i="9"/>
  <c r="N152" i="9"/>
  <c r="M152" i="9"/>
  <c r="L152" i="9"/>
  <c r="E152" i="9"/>
  <c r="N151" i="9"/>
  <c r="M151" i="9"/>
  <c r="L151" i="9"/>
  <c r="E151" i="9"/>
  <c r="N150" i="9"/>
  <c r="M150" i="9"/>
  <c r="L150" i="9"/>
  <c r="E150" i="9"/>
  <c r="N149" i="9"/>
  <c r="M149" i="9"/>
  <c r="L149" i="9"/>
  <c r="E149" i="9"/>
  <c r="N148" i="9"/>
  <c r="M148" i="9"/>
  <c r="L148" i="9"/>
  <c r="E148" i="9"/>
  <c r="N147" i="9"/>
  <c r="M147" i="9"/>
  <c r="L147" i="9"/>
  <c r="E147" i="9"/>
  <c r="N146" i="9"/>
  <c r="M146" i="9"/>
  <c r="L146" i="9"/>
  <c r="E146" i="9"/>
  <c r="N145" i="9"/>
  <c r="M145" i="9"/>
  <c r="L145" i="9"/>
  <c r="E145" i="9"/>
  <c r="N144" i="9"/>
  <c r="M144" i="9"/>
  <c r="L144" i="9"/>
  <c r="E144" i="9"/>
  <c r="N143" i="9"/>
  <c r="M143" i="9"/>
  <c r="L143" i="9"/>
  <c r="E143" i="9"/>
  <c r="N142" i="9"/>
  <c r="M142" i="9"/>
  <c r="L142" i="9"/>
  <c r="E142" i="9"/>
  <c r="N141" i="9"/>
  <c r="M141" i="9"/>
  <c r="L141" i="9"/>
  <c r="E141" i="9"/>
  <c r="N140" i="9"/>
  <c r="M140" i="9"/>
  <c r="L140" i="9"/>
  <c r="E140" i="9"/>
  <c r="N139" i="9"/>
  <c r="M139" i="9"/>
  <c r="L139" i="9"/>
  <c r="E139" i="9"/>
  <c r="N138" i="9"/>
  <c r="M138" i="9"/>
  <c r="L138" i="9"/>
  <c r="E138" i="9"/>
  <c r="N137" i="9"/>
  <c r="M137" i="9"/>
  <c r="L137" i="9"/>
  <c r="E137" i="9"/>
  <c r="N136" i="9"/>
  <c r="M136" i="9"/>
  <c r="L136" i="9"/>
  <c r="E136" i="9"/>
  <c r="N135" i="9"/>
  <c r="M135" i="9"/>
  <c r="L135" i="9"/>
  <c r="E135" i="9"/>
  <c r="N134" i="9"/>
  <c r="M134" i="9"/>
  <c r="L134" i="9"/>
  <c r="E134" i="9"/>
  <c r="N133" i="9"/>
  <c r="M133" i="9"/>
  <c r="L133" i="9"/>
  <c r="E133" i="9"/>
  <c r="N132" i="9"/>
  <c r="M132" i="9"/>
  <c r="L132" i="9"/>
  <c r="E132" i="9"/>
  <c r="N131" i="9"/>
  <c r="M131" i="9"/>
  <c r="L131" i="9"/>
  <c r="E131" i="9"/>
  <c r="N130" i="9"/>
  <c r="M130" i="9"/>
  <c r="L130" i="9"/>
  <c r="E130" i="9"/>
  <c r="N129" i="9"/>
  <c r="M129" i="9"/>
  <c r="L129" i="9"/>
  <c r="E129" i="9"/>
  <c r="N128" i="9"/>
  <c r="M128" i="9"/>
  <c r="L128" i="9"/>
  <c r="E128" i="9"/>
  <c r="N127" i="9"/>
  <c r="M127" i="9"/>
  <c r="L127" i="9"/>
  <c r="E127" i="9"/>
  <c r="N126" i="9"/>
  <c r="M126" i="9"/>
  <c r="L126" i="9"/>
  <c r="E126" i="9"/>
  <c r="N125" i="9"/>
  <c r="M125" i="9"/>
  <c r="L125" i="9"/>
  <c r="E125" i="9"/>
  <c r="N124" i="9"/>
  <c r="M124" i="9"/>
  <c r="L124" i="9"/>
  <c r="E124" i="9"/>
  <c r="N123" i="9"/>
  <c r="M123" i="9"/>
  <c r="L123" i="9"/>
  <c r="E123" i="9"/>
  <c r="N122" i="9"/>
  <c r="M122" i="9"/>
  <c r="L122" i="9"/>
  <c r="E122" i="9"/>
  <c r="N121" i="9"/>
  <c r="M121" i="9"/>
  <c r="L121" i="9"/>
  <c r="E121" i="9"/>
  <c r="N120" i="9"/>
  <c r="M120" i="9"/>
  <c r="L120" i="9"/>
  <c r="E120" i="9"/>
  <c r="N119" i="9"/>
  <c r="M119" i="9"/>
  <c r="L119" i="9"/>
  <c r="E119" i="9"/>
  <c r="N118" i="9"/>
  <c r="M118" i="9"/>
  <c r="L118" i="9"/>
  <c r="E118" i="9"/>
  <c r="N117" i="9"/>
  <c r="M117" i="9"/>
  <c r="L117" i="9"/>
  <c r="E117" i="9"/>
  <c r="N116" i="9"/>
  <c r="M116" i="9"/>
  <c r="L116" i="9"/>
  <c r="E116" i="9"/>
  <c r="N115" i="9"/>
  <c r="M115" i="9"/>
  <c r="L115" i="9"/>
  <c r="E115" i="9"/>
  <c r="N114" i="9"/>
  <c r="M114" i="9"/>
  <c r="L114" i="9"/>
  <c r="E114" i="9"/>
  <c r="N113" i="9"/>
  <c r="M113" i="9"/>
  <c r="L113" i="9"/>
  <c r="E113" i="9"/>
  <c r="N112" i="9"/>
  <c r="M112" i="9"/>
  <c r="L112" i="9"/>
  <c r="E112" i="9"/>
  <c r="N111" i="9"/>
  <c r="M111" i="9"/>
  <c r="L111" i="9"/>
  <c r="E111" i="9"/>
  <c r="N110" i="9"/>
  <c r="M110" i="9"/>
  <c r="L110" i="9"/>
  <c r="E110" i="9"/>
  <c r="N109" i="9"/>
  <c r="M109" i="9"/>
  <c r="L109" i="9"/>
  <c r="E109" i="9"/>
  <c r="N108" i="9"/>
  <c r="M108" i="9"/>
  <c r="L108" i="9"/>
  <c r="E108" i="9"/>
  <c r="N107" i="9"/>
  <c r="M107" i="9"/>
  <c r="L107" i="9"/>
  <c r="E107" i="9"/>
  <c r="N106" i="9"/>
  <c r="M106" i="9"/>
  <c r="L106" i="9"/>
  <c r="E106" i="9"/>
  <c r="N105" i="9"/>
  <c r="M105" i="9"/>
  <c r="L105" i="9"/>
  <c r="E105" i="9"/>
  <c r="N104" i="9"/>
  <c r="M104" i="9"/>
  <c r="L104" i="9"/>
  <c r="E104" i="9"/>
  <c r="N103" i="9"/>
  <c r="M103" i="9"/>
  <c r="L103" i="9"/>
  <c r="E103" i="9"/>
  <c r="N102" i="9"/>
  <c r="M102" i="9"/>
  <c r="L102" i="9"/>
  <c r="E102" i="9"/>
  <c r="N101" i="9"/>
  <c r="M101" i="9"/>
  <c r="L101" i="9"/>
  <c r="E101" i="9"/>
  <c r="N100" i="9"/>
  <c r="M100" i="9"/>
  <c r="L100" i="9"/>
  <c r="E100" i="9"/>
  <c r="N99" i="9"/>
  <c r="M99" i="9"/>
  <c r="L99" i="9"/>
  <c r="E99" i="9"/>
  <c r="N98" i="9"/>
  <c r="M98" i="9"/>
  <c r="L98" i="9"/>
  <c r="E98" i="9"/>
  <c r="N97" i="9"/>
  <c r="M97" i="9"/>
  <c r="L97" i="9"/>
  <c r="E97" i="9"/>
  <c r="N96" i="9"/>
  <c r="M96" i="9"/>
  <c r="L96" i="9"/>
  <c r="E96" i="9"/>
  <c r="N95" i="9"/>
  <c r="M95" i="9"/>
  <c r="L95" i="9"/>
  <c r="E95" i="9"/>
  <c r="N94" i="9"/>
  <c r="M94" i="9"/>
  <c r="L94" i="9"/>
  <c r="E94" i="9"/>
  <c r="N93" i="9"/>
  <c r="M93" i="9"/>
  <c r="L93" i="9"/>
  <c r="E93" i="9"/>
  <c r="N92" i="9"/>
  <c r="M92" i="9"/>
  <c r="L92" i="9"/>
  <c r="E92" i="9"/>
  <c r="N91" i="9"/>
  <c r="M91" i="9"/>
  <c r="L91" i="9"/>
  <c r="E91" i="9"/>
  <c r="N90" i="9"/>
  <c r="M90" i="9"/>
  <c r="L90" i="9"/>
  <c r="E90" i="9"/>
  <c r="N89" i="9"/>
  <c r="M89" i="9"/>
  <c r="L89" i="9"/>
  <c r="E89" i="9"/>
  <c r="N88" i="9"/>
  <c r="M88" i="9"/>
  <c r="L88" i="9"/>
  <c r="E88" i="9"/>
  <c r="N87" i="9"/>
  <c r="M87" i="9"/>
  <c r="L87" i="9"/>
  <c r="E87" i="9"/>
  <c r="N86" i="9"/>
  <c r="M86" i="9"/>
  <c r="L86" i="9"/>
  <c r="E86" i="9"/>
  <c r="N85" i="9"/>
  <c r="M85" i="9"/>
  <c r="L85" i="9"/>
  <c r="E85" i="9"/>
  <c r="N84" i="9"/>
  <c r="M84" i="9"/>
  <c r="L84" i="9"/>
  <c r="E84" i="9"/>
  <c r="N83" i="9"/>
  <c r="M83" i="9"/>
  <c r="L83" i="9"/>
  <c r="E83" i="9"/>
  <c r="N82" i="9"/>
  <c r="M82" i="9"/>
  <c r="L82" i="9"/>
  <c r="E82" i="9"/>
  <c r="N81" i="9"/>
  <c r="M81" i="9"/>
  <c r="L81" i="9"/>
  <c r="E81" i="9"/>
  <c r="N80" i="9"/>
  <c r="M80" i="9"/>
  <c r="L80" i="9"/>
  <c r="E80" i="9"/>
  <c r="N79" i="9"/>
  <c r="M79" i="9"/>
  <c r="L79" i="9"/>
  <c r="E79" i="9"/>
  <c r="N78" i="9"/>
  <c r="M78" i="9"/>
  <c r="L78" i="9"/>
  <c r="E78" i="9"/>
  <c r="N77" i="9"/>
  <c r="M77" i="9"/>
  <c r="L77" i="9"/>
  <c r="E77" i="9"/>
  <c r="N76" i="9"/>
  <c r="M76" i="9"/>
  <c r="L76" i="9"/>
  <c r="E76" i="9"/>
  <c r="N75" i="9"/>
  <c r="M75" i="9"/>
  <c r="L75" i="9"/>
  <c r="E75" i="9"/>
  <c r="N74" i="9"/>
  <c r="M74" i="9"/>
  <c r="L74" i="9"/>
  <c r="E74" i="9"/>
  <c r="N73" i="9"/>
  <c r="M73" i="9"/>
  <c r="L73" i="9"/>
  <c r="E73" i="9"/>
  <c r="N72" i="9"/>
  <c r="M72" i="9"/>
  <c r="L72" i="9"/>
  <c r="E72" i="9"/>
  <c r="N71" i="9"/>
  <c r="M71" i="9"/>
  <c r="L71" i="9"/>
  <c r="E71" i="9"/>
  <c r="N70" i="9"/>
  <c r="M70" i="9"/>
  <c r="L70" i="9"/>
  <c r="E70" i="9"/>
  <c r="N69" i="9"/>
  <c r="M69" i="9"/>
  <c r="L69" i="9"/>
  <c r="E69" i="9"/>
  <c r="N68" i="9"/>
  <c r="M68" i="9"/>
  <c r="L68" i="9"/>
  <c r="E68" i="9"/>
  <c r="N67" i="9"/>
  <c r="M67" i="9"/>
  <c r="L67" i="9"/>
  <c r="E67" i="9"/>
  <c r="N66" i="9"/>
  <c r="M66" i="9"/>
  <c r="L66" i="9"/>
  <c r="E66" i="9"/>
  <c r="N65" i="9"/>
  <c r="M65" i="9"/>
  <c r="L65" i="9"/>
  <c r="E65" i="9"/>
  <c r="N64" i="9"/>
  <c r="M64" i="9"/>
  <c r="L64" i="9"/>
  <c r="E64" i="9"/>
  <c r="N63" i="9"/>
  <c r="M63" i="9"/>
  <c r="L63" i="9"/>
  <c r="E63" i="9"/>
  <c r="N62" i="9"/>
  <c r="M62" i="9"/>
  <c r="L62" i="9"/>
  <c r="E62" i="9"/>
  <c r="N61" i="9"/>
  <c r="M61" i="9"/>
  <c r="L61" i="9"/>
  <c r="E61" i="9"/>
  <c r="N60" i="9"/>
  <c r="M60" i="9"/>
  <c r="L60" i="9"/>
  <c r="E60" i="9"/>
  <c r="N59" i="9"/>
  <c r="M59" i="9"/>
  <c r="L59" i="9"/>
  <c r="E59" i="9"/>
  <c r="N58" i="9"/>
  <c r="M58" i="9"/>
  <c r="L58" i="9"/>
  <c r="E58" i="9"/>
  <c r="N57" i="9"/>
  <c r="M57" i="9"/>
  <c r="L57" i="9"/>
  <c r="E57" i="9"/>
  <c r="N56" i="9"/>
  <c r="M56" i="9"/>
  <c r="L56" i="9"/>
  <c r="E56" i="9"/>
  <c r="N55" i="9"/>
  <c r="M55" i="9"/>
  <c r="L55" i="9"/>
  <c r="E55" i="9"/>
  <c r="N54" i="9"/>
  <c r="M54" i="9"/>
  <c r="L54" i="9"/>
  <c r="E54" i="9"/>
  <c r="N53" i="9"/>
  <c r="M53" i="9"/>
  <c r="L53" i="9"/>
  <c r="E53" i="9"/>
  <c r="N52" i="9"/>
  <c r="M52" i="9"/>
  <c r="L52" i="9"/>
  <c r="E52" i="9"/>
  <c r="N51" i="9"/>
  <c r="M51" i="9"/>
  <c r="L51" i="9"/>
  <c r="E51" i="9"/>
  <c r="N50" i="9"/>
  <c r="M50" i="9"/>
  <c r="L50" i="9"/>
  <c r="E50" i="9"/>
  <c r="N49" i="9"/>
  <c r="M49" i="9"/>
  <c r="L49" i="9"/>
  <c r="E49" i="9"/>
  <c r="N48" i="9"/>
  <c r="M48" i="9"/>
  <c r="L48" i="9"/>
  <c r="E48" i="9"/>
  <c r="N47" i="9"/>
  <c r="M47" i="9"/>
  <c r="L47" i="9"/>
  <c r="E47" i="9"/>
  <c r="N46" i="9"/>
  <c r="M46" i="9"/>
  <c r="L46" i="9"/>
  <c r="E46" i="9"/>
  <c r="N45" i="9"/>
  <c r="M45" i="9"/>
  <c r="L45" i="9"/>
  <c r="E45" i="9"/>
  <c r="N44" i="9"/>
  <c r="M44" i="9"/>
  <c r="L44" i="9"/>
  <c r="E44" i="9"/>
  <c r="N43" i="9"/>
  <c r="M43" i="9"/>
  <c r="L43" i="9"/>
  <c r="E43" i="9"/>
  <c r="N42" i="9"/>
  <c r="M42" i="9"/>
  <c r="L42" i="9"/>
  <c r="E42" i="9"/>
  <c r="N41" i="9"/>
  <c r="M41" i="9"/>
  <c r="L41" i="9"/>
  <c r="E41" i="9"/>
  <c r="N40" i="9"/>
  <c r="M40" i="9"/>
  <c r="L40" i="9"/>
  <c r="E40" i="9"/>
  <c r="N39" i="9"/>
  <c r="M39" i="9"/>
  <c r="L39" i="9"/>
  <c r="E39" i="9"/>
  <c r="N38" i="9"/>
  <c r="M38" i="9"/>
  <c r="L38" i="9"/>
  <c r="E38" i="9"/>
  <c r="N37" i="9"/>
  <c r="M37" i="9"/>
  <c r="L37" i="9"/>
  <c r="E37" i="9"/>
  <c r="N36" i="9"/>
  <c r="M36" i="9"/>
  <c r="L36" i="9"/>
  <c r="E36" i="9"/>
  <c r="N35" i="9"/>
  <c r="M35" i="9"/>
  <c r="L35" i="9"/>
  <c r="E35" i="9"/>
  <c r="N34" i="9"/>
  <c r="M34" i="9"/>
  <c r="L34" i="9"/>
  <c r="E34" i="9"/>
  <c r="N33" i="9"/>
  <c r="M33" i="9"/>
  <c r="L33" i="9"/>
  <c r="E33" i="9"/>
  <c r="N32" i="9"/>
  <c r="M32" i="9"/>
  <c r="L32" i="9"/>
  <c r="E32" i="9"/>
  <c r="N31" i="9"/>
  <c r="M31" i="9"/>
  <c r="L31" i="9"/>
  <c r="E31" i="9"/>
  <c r="N30" i="9"/>
  <c r="M30" i="9"/>
  <c r="L30" i="9"/>
  <c r="E30" i="9"/>
  <c r="N29" i="9"/>
  <c r="M29" i="9"/>
  <c r="L29" i="9"/>
  <c r="E29" i="9"/>
  <c r="N28" i="9"/>
  <c r="M28" i="9"/>
  <c r="L28" i="9"/>
  <c r="E28" i="9"/>
  <c r="N27" i="9"/>
  <c r="M27" i="9"/>
  <c r="L27" i="9"/>
  <c r="E27" i="9"/>
  <c r="N26" i="9"/>
  <c r="M26" i="9"/>
  <c r="L26" i="9"/>
  <c r="E26" i="9"/>
  <c r="N25" i="9"/>
  <c r="M25" i="9"/>
  <c r="L25" i="9"/>
  <c r="E25" i="9"/>
  <c r="N24" i="9"/>
  <c r="M24" i="9"/>
  <c r="L24" i="9"/>
  <c r="E24" i="9"/>
  <c r="N23" i="9"/>
  <c r="M23" i="9"/>
  <c r="L23" i="9"/>
  <c r="E23" i="9"/>
  <c r="N22" i="9"/>
  <c r="M22" i="9"/>
  <c r="L22" i="9"/>
  <c r="E22" i="9"/>
  <c r="N21" i="9"/>
  <c r="M21" i="9"/>
  <c r="L21" i="9"/>
  <c r="E21" i="9"/>
  <c r="N20" i="9"/>
  <c r="M20" i="9"/>
  <c r="L20" i="9"/>
  <c r="E20" i="9"/>
  <c r="N19" i="9"/>
  <c r="M19" i="9"/>
  <c r="L19" i="9"/>
  <c r="E19" i="9"/>
  <c r="N18" i="9"/>
  <c r="M18" i="9"/>
  <c r="L18" i="9"/>
  <c r="E18" i="9"/>
  <c r="N17" i="9"/>
  <c r="M17" i="9"/>
  <c r="L17" i="9"/>
  <c r="E17" i="9"/>
  <c r="N16" i="9"/>
  <c r="M16" i="9"/>
  <c r="L16" i="9"/>
  <c r="E16" i="9"/>
  <c r="N15" i="9"/>
  <c r="M15" i="9"/>
  <c r="L15" i="9"/>
  <c r="E15" i="9"/>
  <c r="N14" i="9"/>
  <c r="M14" i="9"/>
  <c r="L14" i="9"/>
  <c r="E14" i="9"/>
  <c r="N13" i="9"/>
  <c r="M13" i="9"/>
  <c r="L13" i="9"/>
  <c r="E13" i="9"/>
  <c r="N12" i="9"/>
  <c r="M12" i="9"/>
  <c r="L12" i="9"/>
  <c r="E12" i="9"/>
  <c r="N11" i="9"/>
  <c r="M11" i="9"/>
  <c r="L11" i="9"/>
  <c r="E11" i="9"/>
  <c r="N10" i="9"/>
  <c r="M10" i="9"/>
  <c r="L10" i="9"/>
  <c r="E10" i="9"/>
  <c r="N9" i="9"/>
  <c r="M9" i="9"/>
  <c r="L9" i="9"/>
  <c r="E9" i="9"/>
  <c r="N8" i="9"/>
  <c r="M8" i="9"/>
  <c r="L8" i="9"/>
  <c r="E8" i="9"/>
  <c r="N7" i="9"/>
  <c r="M7" i="9"/>
  <c r="L7" i="9"/>
  <c r="E7" i="9"/>
  <c r="N6" i="9"/>
  <c r="M6" i="9"/>
  <c r="L6" i="9"/>
  <c r="E6" i="9"/>
  <c r="N5" i="9"/>
  <c r="M5" i="9"/>
  <c r="L5" i="9"/>
  <c r="E5" i="9"/>
  <c r="A2" i="9"/>
  <c r="A1" i="9"/>
  <c r="F273" i="8"/>
  <c r="E273" i="8"/>
  <c r="F272" i="8"/>
  <c r="E272" i="8"/>
  <c r="F271" i="8"/>
  <c r="E271" i="8"/>
  <c r="F270" i="8"/>
  <c r="E270" i="8"/>
  <c r="F269" i="8"/>
  <c r="E269" i="8"/>
  <c r="F268" i="8"/>
  <c r="E268" i="8"/>
  <c r="F267" i="8"/>
  <c r="E267" i="8"/>
  <c r="F266" i="8"/>
  <c r="E266" i="8"/>
  <c r="F265" i="8"/>
  <c r="E265" i="8"/>
  <c r="F264" i="8"/>
  <c r="E264" i="8"/>
  <c r="F263" i="8"/>
  <c r="E263" i="8"/>
  <c r="F262" i="8"/>
  <c r="E262" i="8"/>
  <c r="F261" i="8"/>
  <c r="E261" i="8"/>
  <c r="F260" i="8"/>
  <c r="E260" i="8"/>
  <c r="F259" i="8"/>
  <c r="E259" i="8"/>
  <c r="F258" i="8"/>
  <c r="E258" i="8"/>
  <c r="F257" i="8"/>
  <c r="E257" i="8"/>
  <c r="F256" i="8"/>
  <c r="E256" i="8"/>
  <c r="F255" i="8"/>
  <c r="E255" i="8"/>
  <c r="F254" i="8"/>
  <c r="E254" i="8"/>
  <c r="F253" i="8"/>
  <c r="E253" i="8"/>
  <c r="F252" i="8"/>
  <c r="E252" i="8"/>
  <c r="F251" i="8"/>
  <c r="E251" i="8"/>
  <c r="F250" i="8"/>
  <c r="E250" i="8"/>
  <c r="F249" i="8"/>
  <c r="E249" i="8"/>
  <c r="F248" i="8"/>
  <c r="E248" i="8"/>
  <c r="F247" i="8"/>
  <c r="E247" i="8"/>
  <c r="F246" i="8"/>
  <c r="E246" i="8"/>
  <c r="F245" i="8"/>
  <c r="E245" i="8"/>
  <c r="F244" i="8"/>
  <c r="E244" i="8"/>
  <c r="F243" i="8"/>
  <c r="E243" i="8"/>
  <c r="F242" i="8"/>
  <c r="E242" i="8"/>
  <c r="F241" i="8"/>
  <c r="E241" i="8"/>
  <c r="F240" i="8"/>
  <c r="E240" i="8"/>
  <c r="F239" i="8"/>
  <c r="E239" i="8"/>
  <c r="F238" i="8"/>
  <c r="E238" i="8"/>
  <c r="F237" i="8"/>
  <c r="E237" i="8"/>
  <c r="F236" i="8"/>
  <c r="E236" i="8"/>
  <c r="F235" i="8"/>
  <c r="E235" i="8"/>
  <c r="F234" i="8"/>
  <c r="E234" i="8"/>
  <c r="F233" i="8"/>
  <c r="E233" i="8"/>
  <c r="F232" i="8"/>
  <c r="E232" i="8"/>
  <c r="F231" i="8"/>
  <c r="E231" i="8"/>
  <c r="F230" i="8"/>
  <c r="E230" i="8"/>
  <c r="F229" i="8"/>
  <c r="E229" i="8"/>
  <c r="F228" i="8"/>
  <c r="E228" i="8"/>
  <c r="F227" i="8"/>
  <c r="E227" i="8"/>
  <c r="F226" i="8"/>
  <c r="E226" i="8"/>
  <c r="F225" i="8"/>
  <c r="E225" i="8"/>
  <c r="F224" i="8"/>
  <c r="E224" i="8"/>
  <c r="F223" i="8"/>
  <c r="E223" i="8"/>
  <c r="F222" i="8"/>
  <c r="E222" i="8"/>
  <c r="F221" i="8"/>
  <c r="E221" i="8"/>
  <c r="F220" i="8"/>
  <c r="E220" i="8"/>
  <c r="F219" i="8"/>
  <c r="E219" i="8"/>
  <c r="F218" i="8"/>
  <c r="E218" i="8"/>
  <c r="F217" i="8"/>
  <c r="E217" i="8"/>
  <c r="F216" i="8"/>
  <c r="E216" i="8"/>
  <c r="F215" i="8"/>
  <c r="E215" i="8"/>
  <c r="F214" i="8"/>
  <c r="E214" i="8"/>
  <c r="F213" i="8"/>
  <c r="E213" i="8"/>
  <c r="F212" i="8"/>
  <c r="E212" i="8"/>
  <c r="F211" i="8"/>
  <c r="E211" i="8"/>
  <c r="F210" i="8"/>
  <c r="E210" i="8"/>
  <c r="F209" i="8"/>
  <c r="E209" i="8"/>
  <c r="F208" i="8"/>
  <c r="E208" i="8"/>
  <c r="F207" i="8"/>
  <c r="E207" i="8"/>
  <c r="F206" i="8"/>
  <c r="E206" i="8"/>
  <c r="F205" i="8"/>
  <c r="E205" i="8"/>
  <c r="F204" i="8"/>
  <c r="E204" i="8"/>
  <c r="F203" i="8"/>
  <c r="E203" i="8"/>
  <c r="F202" i="8"/>
  <c r="E202" i="8"/>
  <c r="F201" i="8"/>
  <c r="E201" i="8"/>
  <c r="F200" i="8"/>
  <c r="E200" i="8"/>
  <c r="F199" i="8"/>
  <c r="E199" i="8"/>
  <c r="F198" i="8"/>
  <c r="E198" i="8"/>
  <c r="F197" i="8"/>
  <c r="E197" i="8"/>
  <c r="F196" i="8"/>
  <c r="E196" i="8"/>
  <c r="F195" i="8"/>
  <c r="E195" i="8"/>
  <c r="F194" i="8"/>
  <c r="E194" i="8"/>
  <c r="F193" i="8"/>
  <c r="E193" i="8"/>
  <c r="F192" i="8"/>
  <c r="E192" i="8"/>
  <c r="F191" i="8"/>
  <c r="E191" i="8"/>
  <c r="F190" i="8"/>
  <c r="E190" i="8"/>
  <c r="F189" i="8"/>
  <c r="E189" i="8"/>
  <c r="F188" i="8"/>
  <c r="E188" i="8"/>
  <c r="F187" i="8"/>
  <c r="E187" i="8"/>
  <c r="F186" i="8"/>
  <c r="E186" i="8"/>
  <c r="F185" i="8"/>
  <c r="E185" i="8"/>
  <c r="F184" i="8"/>
  <c r="E184" i="8"/>
  <c r="F183" i="8"/>
  <c r="E183" i="8"/>
  <c r="F182" i="8"/>
  <c r="E182" i="8"/>
  <c r="F181" i="8"/>
  <c r="E181" i="8"/>
  <c r="F180" i="8"/>
  <c r="E180" i="8"/>
  <c r="F179" i="8"/>
  <c r="E179" i="8"/>
  <c r="F178" i="8"/>
  <c r="E178" i="8"/>
  <c r="F177" i="8"/>
  <c r="E177" i="8"/>
  <c r="F176" i="8"/>
  <c r="E176" i="8"/>
  <c r="F175" i="8"/>
  <c r="E175" i="8"/>
  <c r="F174" i="8"/>
  <c r="E174" i="8"/>
  <c r="F173" i="8"/>
  <c r="E173" i="8"/>
  <c r="F172" i="8"/>
  <c r="E172" i="8"/>
  <c r="F171" i="8"/>
  <c r="E171" i="8"/>
  <c r="F170" i="8"/>
  <c r="E170" i="8"/>
  <c r="F169" i="8"/>
  <c r="E169" i="8"/>
  <c r="F168" i="8"/>
  <c r="E168" i="8"/>
  <c r="F167" i="8"/>
  <c r="E167" i="8"/>
  <c r="F166" i="8"/>
  <c r="E166" i="8"/>
  <c r="F165" i="8"/>
  <c r="E165" i="8"/>
  <c r="F164" i="8"/>
  <c r="E164" i="8"/>
  <c r="F163" i="8"/>
  <c r="E163" i="8"/>
  <c r="F162" i="8"/>
  <c r="E162" i="8"/>
  <c r="F161" i="8"/>
  <c r="E161" i="8"/>
  <c r="F160" i="8"/>
  <c r="E160" i="8"/>
  <c r="F159" i="8"/>
  <c r="E159" i="8"/>
  <c r="F158" i="8"/>
  <c r="E158" i="8"/>
  <c r="F157" i="8"/>
  <c r="E157" i="8"/>
  <c r="F156" i="8"/>
  <c r="E156" i="8"/>
  <c r="F155" i="8"/>
  <c r="E155" i="8"/>
  <c r="F154" i="8"/>
  <c r="E154" i="8"/>
  <c r="F153" i="8"/>
  <c r="E153" i="8"/>
  <c r="F152" i="8"/>
  <c r="E152" i="8"/>
  <c r="F151" i="8"/>
  <c r="E151" i="8"/>
  <c r="F150" i="8"/>
  <c r="E150" i="8"/>
  <c r="F149" i="8"/>
  <c r="E149" i="8"/>
  <c r="F148" i="8"/>
  <c r="E148" i="8"/>
  <c r="F147" i="8"/>
  <c r="E147" i="8"/>
  <c r="F146" i="8"/>
  <c r="E146" i="8"/>
  <c r="F145" i="8"/>
  <c r="E145" i="8"/>
  <c r="F144" i="8"/>
  <c r="E144" i="8"/>
  <c r="F143" i="8"/>
  <c r="E143" i="8"/>
  <c r="F142" i="8"/>
  <c r="E142" i="8"/>
  <c r="F141" i="8"/>
  <c r="E141" i="8"/>
  <c r="F140" i="8"/>
  <c r="E140" i="8"/>
  <c r="F139" i="8"/>
  <c r="E139" i="8"/>
  <c r="F138" i="8"/>
  <c r="E138" i="8"/>
  <c r="F137" i="8"/>
  <c r="E137" i="8"/>
  <c r="F136" i="8"/>
  <c r="E136" i="8"/>
  <c r="F135" i="8"/>
  <c r="E135" i="8"/>
  <c r="F134" i="8"/>
  <c r="E134" i="8"/>
  <c r="F133" i="8"/>
  <c r="E133" i="8"/>
  <c r="F132" i="8"/>
  <c r="E132" i="8"/>
  <c r="F131" i="8"/>
  <c r="E131" i="8"/>
  <c r="F130" i="8"/>
  <c r="E130" i="8"/>
  <c r="F129" i="8"/>
  <c r="E129" i="8"/>
  <c r="F128" i="8"/>
  <c r="E128" i="8"/>
  <c r="F127" i="8"/>
  <c r="E127" i="8"/>
  <c r="F126" i="8"/>
  <c r="E126" i="8"/>
  <c r="F125" i="8"/>
  <c r="E125" i="8"/>
  <c r="F124" i="8"/>
  <c r="E124" i="8"/>
  <c r="F123" i="8"/>
  <c r="E123" i="8"/>
  <c r="F122" i="8"/>
  <c r="E122" i="8"/>
  <c r="F121" i="8"/>
  <c r="E121" i="8"/>
  <c r="F120" i="8"/>
  <c r="E120" i="8"/>
  <c r="F119" i="8"/>
  <c r="E119" i="8"/>
  <c r="F118" i="8"/>
  <c r="E118" i="8"/>
  <c r="F117" i="8"/>
  <c r="E117" i="8"/>
  <c r="F116" i="8"/>
  <c r="E116" i="8"/>
  <c r="F115" i="8"/>
  <c r="E115" i="8"/>
  <c r="F114" i="8"/>
  <c r="E114" i="8"/>
  <c r="F113" i="8"/>
  <c r="E113" i="8"/>
  <c r="F112" i="8"/>
  <c r="E112" i="8"/>
  <c r="F111" i="8"/>
  <c r="E111" i="8"/>
  <c r="F110" i="8"/>
  <c r="E110" i="8"/>
  <c r="F109" i="8"/>
  <c r="E109" i="8"/>
  <c r="F108" i="8"/>
  <c r="E108" i="8"/>
  <c r="F107" i="8"/>
  <c r="E107" i="8"/>
  <c r="F106" i="8"/>
  <c r="E106" i="8"/>
  <c r="F105" i="8"/>
  <c r="E105" i="8"/>
  <c r="F104" i="8"/>
  <c r="E104" i="8"/>
  <c r="F103" i="8"/>
  <c r="E103" i="8"/>
  <c r="F102" i="8"/>
  <c r="E102" i="8"/>
  <c r="F101" i="8"/>
  <c r="E101" i="8"/>
  <c r="F100" i="8"/>
  <c r="E100" i="8"/>
  <c r="F99" i="8"/>
  <c r="E99" i="8"/>
  <c r="F98" i="8"/>
  <c r="E98" i="8"/>
  <c r="F97" i="8"/>
  <c r="E97" i="8"/>
  <c r="F96" i="8"/>
  <c r="E96" i="8"/>
  <c r="F95" i="8"/>
  <c r="E95" i="8"/>
  <c r="F94" i="8"/>
  <c r="E94" i="8"/>
  <c r="F93" i="8"/>
  <c r="E93" i="8"/>
  <c r="F92" i="8"/>
  <c r="E92" i="8"/>
  <c r="F91" i="8"/>
  <c r="E91" i="8"/>
  <c r="F90" i="8"/>
  <c r="E90" i="8"/>
  <c r="F89" i="8"/>
  <c r="E89" i="8"/>
  <c r="F88" i="8"/>
  <c r="E88" i="8"/>
  <c r="F87" i="8"/>
  <c r="E87" i="8"/>
  <c r="F86" i="8"/>
  <c r="E86" i="8"/>
  <c r="F85" i="8"/>
  <c r="E85" i="8"/>
  <c r="F84" i="8"/>
  <c r="E84" i="8"/>
  <c r="F83" i="8"/>
  <c r="E83" i="8"/>
  <c r="F82" i="8"/>
  <c r="E82" i="8"/>
  <c r="F81" i="8"/>
  <c r="E81" i="8"/>
  <c r="F80" i="8"/>
  <c r="E80" i="8"/>
  <c r="F79" i="8"/>
  <c r="E79" i="8"/>
  <c r="F78" i="8"/>
  <c r="E78" i="8"/>
  <c r="F77" i="8"/>
  <c r="E77" i="8"/>
  <c r="F76" i="8"/>
  <c r="E76" i="8"/>
  <c r="F75" i="8"/>
  <c r="E75" i="8"/>
  <c r="F74" i="8"/>
  <c r="E74" i="8"/>
  <c r="F73" i="8"/>
  <c r="E73" i="8"/>
  <c r="F72" i="8"/>
  <c r="E72" i="8"/>
  <c r="F71" i="8"/>
  <c r="E71" i="8"/>
  <c r="F70" i="8"/>
  <c r="E70" i="8"/>
  <c r="F69" i="8"/>
  <c r="E69" i="8"/>
  <c r="F68" i="8"/>
  <c r="E68" i="8"/>
  <c r="F67" i="8"/>
  <c r="E67" i="8"/>
  <c r="F66" i="8"/>
  <c r="E66" i="8"/>
  <c r="F65" i="8"/>
  <c r="E65" i="8"/>
  <c r="F64" i="8"/>
  <c r="E64" i="8"/>
  <c r="F63" i="8"/>
  <c r="E63" i="8"/>
  <c r="F62" i="8"/>
  <c r="E62" i="8"/>
  <c r="F61" i="8"/>
  <c r="E61" i="8"/>
  <c r="F60" i="8"/>
  <c r="E60" i="8"/>
  <c r="F59" i="8"/>
  <c r="E59" i="8"/>
  <c r="F58" i="8"/>
  <c r="E58" i="8"/>
  <c r="F57" i="8"/>
  <c r="E57" i="8"/>
  <c r="F56" i="8"/>
  <c r="E56" i="8"/>
  <c r="F55" i="8"/>
  <c r="E55" i="8"/>
  <c r="F54" i="8"/>
  <c r="E54" i="8"/>
  <c r="F53" i="8"/>
  <c r="E53" i="8"/>
  <c r="F52" i="8"/>
  <c r="E52" i="8"/>
  <c r="F51" i="8"/>
  <c r="E51" i="8"/>
  <c r="F50" i="8"/>
  <c r="E50" i="8"/>
  <c r="F49" i="8"/>
  <c r="E49" i="8"/>
  <c r="F48" i="8"/>
  <c r="E48" i="8"/>
  <c r="F47" i="8"/>
  <c r="E47" i="8"/>
  <c r="F46" i="8"/>
  <c r="E46" i="8"/>
  <c r="F45" i="8"/>
  <c r="E45" i="8"/>
  <c r="F44" i="8"/>
  <c r="E44" i="8"/>
  <c r="F43" i="8"/>
  <c r="E43" i="8"/>
  <c r="F42" i="8"/>
  <c r="E42" i="8"/>
  <c r="F41" i="8"/>
  <c r="E41" i="8"/>
  <c r="F40" i="8"/>
  <c r="E40" i="8"/>
  <c r="F39" i="8"/>
  <c r="E39" i="8"/>
  <c r="F38" i="8"/>
  <c r="E38" i="8"/>
  <c r="F37" i="8"/>
  <c r="E37" i="8"/>
  <c r="F36" i="8"/>
  <c r="E36" i="8"/>
  <c r="F35" i="8"/>
  <c r="E35" i="8"/>
  <c r="F34" i="8"/>
  <c r="E34" i="8"/>
  <c r="F33" i="8"/>
  <c r="E33" i="8"/>
  <c r="F32" i="8"/>
  <c r="E32" i="8"/>
  <c r="F31" i="8"/>
  <c r="E31" i="8"/>
  <c r="F30" i="8"/>
  <c r="E30" i="8"/>
  <c r="F29" i="8"/>
  <c r="E29" i="8"/>
  <c r="F28" i="8"/>
  <c r="E28" i="8"/>
  <c r="F27" i="8"/>
  <c r="E27" i="8"/>
  <c r="F26" i="8"/>
  <c r="E26" i="8"/>
  <c r="F25" i="8"/>
  <c r="E25" i="8"/>
  <c r="F24" i="8"/>
  <c r="E24" i="8"/>
  <c r="F23" i="8"/>
  <c r="E23" i="8"/>
  <c r="F22" i="8"/>
  <c r="E22" i="8"/>
  <c r="F21" i="8"/>
  <c r="E21" i="8"/>
  <c r="F20" i="8"/>
  <c r="E20" i="8"/>
  <c r="F19" i="8"/>
  <c r="E19" i="8"/>
  <c r="F18" i="8"/>
  <c r="E18" i="8"/>
  <c r="F17" i="8"/>
  <c r="E17" i="8"/>
  <c r="F16" i="8"/>
  <c r="E16" i="8"/>
  <c r="F15" i="8"/>
  <c r="E15" i="8"/>
  <c r="F14" i="8"/>
  <c r="E14" i="8"/>
  <c r="F13" i="8"/>
  <c r="E13" i="8"/>
  <c r="F12" i="8"/>
  <c r="E12" i="8"/>
  <c r="F11" i="8"/>
  <c r="E11" i="8"/>
  <c r="F10" i="8"/>
  <c r="E10" i="8"/>
  <c r="F9" i="8"/>
  <c r="E9" i="8"/>
  <c r="F8" i="8"/>
  <c r="E8" i="8"/>
  <c r="F7" i="8"/>
  <c r="E7" i="8"/>
  <c r="F6" i="8"/>
  <c r="E6" i="8"/>
  <c r="F5" i="8"/>
  <c r="E5" i="8"/>
  <c r="Q322" i="7"/>
  <c r="H322" i="7"/>
  <c r="Q321" i="7"/>
  <c r="H321" i="7"/>
  <c r="Q320" i="7"/>
  <c r="H320" i="7"/>
  <c r="Q319" i="7"/>
  <c r="H319" i="7"/>
  <c r="Q318" i="7"/>
  <c r="H318" i="7"/>
  <c r="Q317" i="7"/>
  <c r="H317" i="7"/>
  <c r="Q316" i="7"/>
  <c r="H316" i="7"/>
  <c r="Q315" i="7"/>
  <c r="H315" i="7"/>
  <c r="Q314" i="7"/>
  <c r="H314" i="7"/>
  <c r="Q313" i="7"/>
  <c r="H313" i="7"/>
  <c r="Q312" i="7"/>
  <c r="H312" i="7"/>
  <c r="Q311" i="7"/>
  <c r="H311" i="7"/>
  <c r="Q310" i="7"/>
  <c r="H310" i="7"/>
  <c r="Q309" i="7"/>
  <c r="H309" i="7"/>
  <c r="Q308" i="7"/>
  <c r="H308" i="7"/>
  <c r="Q307" i="7"/>
  <c r="H307" i="7"/>
  <c r="Q306" i="7"/>
  <c r="H306" i="7"/>
  <c r="Q305" i="7"/>
  <c r="H305" i="7"/>
  <c r="Q304" i="7"/>
  <c r="H304" i="7"/>
  <c r="Q303" i="7"/>
  <c r="H303" i="7"/>
  <c r="Q302" i="7"/>
  <c r="H302" i="7"/>
  <c r="Q301" i="7"/>
  <c r="H301" i="7"/>
  <c r="Q300" i="7"/>
  <c r="H300" i="7"/>
  <c r="Q299" i="7"/>
  <c r="H299" i="7"/>
  <c r="Q298" i="7"/>
  <c r="H298" i="7"/>
  <c r="Q297" i="7"/>
  <c r="H297" i="7"/>
  <c r="Q296" i="7"/>
  <c r="H296" i="7"/>
  <c r="Q295" i="7"/>
  <c r="H295" i="7"/>
  <c r="Q294" i="7"/>
  <c r="H294" i="7"/>
  <c r="Q293" i="7"/>
  <c r="H293" i="7"/>
  <c r="Q292" i="7"/>
  <c r="H292" i="7"/>
  <c r="Q291" i="7"/>
  <c r="H291" i="7"/>
  <c r="Q290" i="7"/>
  <c r="H290" i="7"/>
  <c r="Q289" i="7"/>
  <c r="H289" i="7"/>
  <c r="Q288" i="7"/>
  <c r="H288" i="7"/>
  <c r="Q287" i="7"/>
  <c r="H287" i="7"/>
  <c r="Q286" i="7"/>
  <c r="H286" i="7"/>
  <c r="Q285" i="7"/>
  <c r="H285" i="7"/>
  <c r="Q284" i="7"/>
  <c r="H284" i="7"/>
  <c r="Q283" i="7"/>
  <c r="H283" i="7"/>
  <c r="Q282" i="7"/>
  <c r="H282" i="7"/>
  <c r="Q281" i="7"/>
  <c r="H281" i="7"/>
  <c r="Q280" i="7"/>
  <c r="H280" i="7"/>
  <c r="Q279" i="7"/>
  <c r="H279" i="7"/>
  <c r="Q278" i="7"/>
  <c r="H278" i="7"/>
  <c r="Q277" i="7"/>
  <c r="H277" i="7"/>
  <c r="Q276" i="7"/>
  <c r="H276" i="7"/>
  <c r="Q275" i="7"/>
  <c r="H275" i="7"/>
  <c r="Q274" i="7"/>
  <c r="H274" i="7"/>
  <c r="Q273" i="7"/>
  <c r="H273" i="7"/>
  <c r="Q272" i="7"/>
  <c r="H272" i="7"/>
  <c r="Q271" i="7"/>
  <c r="H271" i="7"/>
  <c r="Q270" i="7"/>
  <c r="H270" i="7"/>
  <c r="Q269" i="7"/>
  <c r="H269" i="7"/>
  <c r="Q268" i="7"/>
  <c r="H268" i="7"/>
  <c r="Q267" i="7"/>
  <c r="H267" i="7"/>
  <c r="Q266" i="7"/>
  <c r="H266" i="7"/>
  <c r="Q265" i="7"/>
  <c r="H265" i="7"/>
  <c r="Q264" i="7"/>
  <c r="H264" i="7"/>
  <c r="Q263" i="7"/>
  <c r="H263" i="7"/>
  <c r="Q262" i="7"/>
  <c r="H262" i="7"/>
  <c r="Q261" i="7"/>
  <c r="H261" i="7"/>
  <c r="Q260" i="7"/>
  <c r="H260" i="7"/>
  <c r="Q259" i="7"/>
  <c r="H259" i="7"/>
  <c r="Q258" i="7"/>
  <c r="H258" i="7"/>
  <c r="Q257" i="7"/>
  <c r="H257" i="7"/>
  <c r="Q256" i="7"/>
  <c r="H256" i="7"/>
  <c r="Q255" i="7"/>
  <c r="H255" i="7"/>
  <c r="Q254" i="7"/>
  <c r="H254" i="7"/>
  <c r="Q253" i="7"/>
  <c r="H253" i="7"/>
  <c r="Q252" i="7"/>
  <c r="H252" i="7"/>
  <c r="Q251" i="7"/>
  <c r="H251" i="7"/>
  <c r="Q250" i="7"/>
  <c r="H250" i="7"/>
  <c r="Q249" i="7"/>
  <c r="H249" i="7"/>
  <c r="Q248" i="7"/>
  <c r="H248" i="7"/>
  <c r="Q247" i="7"/>
  <c r="H247" i="7"/>
  <c r="Q246" i="7"/>
  <c r="H246" i="7"/>
  <c r="Q245" i="7"/>
  <c r="H245" i="7"/>
  <c r="Q244" i="7"/>
  <c r="H244" i="7"/>
  <c r="Q243" i="7"/>
  <c r="H243" i="7"/>
  <c r="Q242" i="7"/>
  <c r="H242" i="7"/>
  <c r="Q241" i="7"/>
  <c r="H241" i="7"/>
  <c r="Q240" i="7"/>
  <c r="H240" i="7"/>
  <c r="Q239" i="7"/>
  <c r="H239" i="7"/>
  <c r="Q238" i="7"/>
  <c r="H238" i="7"/>
  <c r="Q237" i="7"/>
  <c r="H237" i="7"/>
  <c r="Q236" i="7"/>
  <c r="H236" i="7"/>
  <c r="Q235" i="7"/>
  <c r="H235" i="7"/>
  <c r="Q234" i="7"/>
  <c r="H234" i="7"/>
  <c r="Q233" i="7"/>
  <c r="H233" i="7"/>
  <c r="Q232" i="7"/>
  <c r="H232" i="7"/>
  <c r="Q231" i="7"/>
  <c r="H231" i="7"/>
  <c r="Q230" i="7"/>
  <c r="H230" i="7"/>
  <c r="Q229" i="7"/>
  <c r="H229" i="7"/>
  <c r="Q228" i="7"/>
  <c r="H228" i="7"/>
  <c r="Q227" i="7"/>
  <c r="H227" i="7"/>
  <c r="Q226" i="7"/>
  <c r="H226" i="7"/>
  <c r="Q225" i="7"/>
  <c r="H225" i="7"/>
  <c r="Q224" i="7"/>
  <c r="H224" i="7"/>
  <c r="Q223" i="7"/>
  <c r="H223" i="7"/>
  <c r="Q222" i="7"/>
  <c r="H222" i="7"/>
  <c r="Q221" i="7"/>
  <c r="H221" i="7"/>
  <c r="Q220" i="7"/>
  <c r="H220" i="7"/>
  <c r="Q219" i="7"/>
  <c r="H219" i="7"/>
  <c r="Q218" i="7"/>
  <c r="H218" i="7"/>
  <c r="Q217" i="7"/>
  <c r="H217" i="7"/>
  <c r="Q216" i="7"/>
  <c r="H216" i="7"/>
  <c r="Q215" i="7"/>
  <c r="H215" i="7"/>
  <c r="Q214" i="7"/>
  <c r="H214" i="7"/>
  <c r="Q213" i="7"/>
  <c r="H213" i="7"/>
  <c r="Q212" i="7"/>
  <c r="H212" i="7"/>
  <c r="Q211" i="7"/>
  <c r="H211" i="7"/>
  <c r="Q210" i="7"/>
  <c r="H210" i="7"/>
  <c r="Q209" i="7"/>
  <c r="H209" i="7"/>
  <c r="Q208" i="7"/>
  <c r="H208" i="7"/>
  <c r="Q207" i="7"/>
  <c r="H207" i="7"/>
  <c r="Q206" i="7"/>
  <c r="H206" i="7"/>
  <c r="Q205" i="7"/>
  <c r="H205" i="7"/>
  <c r="Q204" i="7"/>
  <c r="H204" i="7"/>
  <c r="Q203" i="7"/>
  <c r="H203" i="7"/>
  <c r="Q202" i="7"/>
  <c r="H202" i="7"/>
  <c r="Q201" i="7"/>
  <c r="H201" i="7"/>
  <c r="Q200" i="7"/>
  <c r="H200" i="7"/>
  <c r="Q199" i="7"/>
  <c r="H199" i="7"/>
  <c r="Q198" i="7"/>
  <c r="H198" i="7"/>
  <c r="Q197" i="7"/>
  <c r="H197" i="7"/>
  <c r="Q196" i="7"/>
  <c r="H196" i="7"/>
  <c r="Q195" i="7"/>
  <c r="H195" i="7"/>
  <c r="Q194" i="7"/>
  <c r="H194" i="7"/>
  <c r="Q193" i="7"/>
  <c r="H193" i="7"/>
  <c r="Q192" i="7"/>
  <c r="H192" i="7"/>
  <c r="Q191" i="7"/>
  <c r="H191" i="7"/>
  <c r="Q190" i="7"/>
  <c r="H190" i="7"/>
  <c r="Q189" i="7"/>
  <c r="H189" i="7"/>
  <c r="Q188" i="7"/>
  <c r="H188" i="7"/>
  <c r="Q187" i="7"/>
  <c r="H187" i="7"/>
  <c r="Q186" i="7"/>
  <c r="H186" i="7"/>
  <c r="Q185" i="7"/>
  <c r="H185" i="7"/>
  <c r="Q184" i="7"/>
  <c r="H184" i="7"/>
  <c r="Q183" i="7"/>
  <c r="H183" i="7"/>
  <c r="Q182" i="7"/>
  <c r="H182" i="7"/>
  <c r="Q181" i="7"/>
  <c r="H181" i="7"/>
  <c r="Q180" i="7"/>
  <c r="H180" i="7"/>
  <c r="Q179" i="7"/>
  <c r="H179" i="7"/>
  <c r="Q178" i="7"/>
  <c r="H178" i="7"/>
  <c r="Q177" i="7"/>
  <c r="H177" i="7"/>
  <c r="Q176" i="7"/>
  <c r="H176" i="7"/>
  <c r="Q175" i="7"/>
  <c r="H175" i="7"/>
  <c r="Q174" i="7"/>
  <c r="H174" i="7"/>
  <c r="Q173" i="7"/>
  <c r="H173" i="7"/>
  <c r="Q172" i="7"/>
  <c r="H172" i="7"/>
  <c r="Q171" i="7"/>
  <c r="H171" i="7"/>
  <c r="Q170" i="7"/>
  <c r="H170" i="7"/>
  <c r="Q169" i="7"/>
  <c r="H169" i="7"/>
  <c r="Q168" i="7"/>
  <c r="H168" i="7"/>
  <c r="Q167" i="7"/>
  <c r="H167" i="7"/>
  <c r="Q166" i="7"/>
  <c r="H166" i="7"/>
  <c r="Q165" i="7"/>
  <c r="H165" i="7"/>
  <c r="Q164" i="7"/>
  <c r="H164" i="7"/>
  <c r="Q163" i="7"/>
  <c r="H163" i="7"/>
  <c r="Q162" i="7"/>
  <c r="H162" i="7"/>
  <c r="Q161" i="7"/>
  <c r="H161" i="7"/>
  <c r="Q160" i="7"/>
  <c r="H160" i="7"/>
  <c r="Q159" i="7"/>
  <c r="H159" i="7"/>
  <c r="Q158" i="7"/>
  <c r="H158" i="7"/>
  <c r="Q157" i="7"/>
  <c r="H157" i="7"/>
  <c r="Q156" i="7"/>
  <c r="H156" i="7"/>
  <c r="Q155" i="7"/>
  <c r="H155" i="7"/>
  <c r="Q154" i="7"/>
  <c r="H154" i="7"/>
  <c r="Q153" i="7"/>
  <c r="H153" i="7"/>
  <c r="Q152" i="7"/>
  <c r="H152" i="7"/>
  <c r="Q151" i="7"/>
  <c r="H151" i="7"/>
  <c r="Q150" i="7"/>
  <c r="H150" i="7"/>
  <c r="Q149" i="7"/>
  <c r="H149" i="7"/>
  <c r="Q148" i="7"/>
  <c r="H148" i="7"/>
  <c r="Q147" i="7"/>
  <c r="H147" i="7"/>
  <c r="Q146" i="7"/>
  <c r="H146" i="7"/>
  <c r="Q145" i="7"/>
  <c r="H145" i="7"/>
  <c r="Q144" i="7"/>
  <c r="H144" i="7"/>
  <c r="Q143" i="7"/>
  <c r="H143" i="7"/>
  <c r="Q142" i="7"/>
  <c r="H142" i="7"/>
  <c r="Q141" i="7"/>
  <c r="H141" i="7"/>
  <c r="Q140" i="7"/>
  <c r="H140" i="7"/>
  <c r="Q139" i="7"/>
  <c r="H139" i="7"/>
  <c r="Q138" i="7"/>
  <c r="H138" i="7"/>
  <c r="Q137" i="7"/>
  <c r="H137" i="7"/>
  <c r="Q136" i="7"/>
  <c r="H136" i="7"/>
  <c r="Q135" i="7"/>
  <c r="H135" i="7"/>
  <c r="Q134" i="7"/>
  <c r="H134" i="7"/>
  <c r="Q133" i="7"/>
  <c r="H133" i="7"/>
  <c r="Q132" i="7"/>
  <c r="H132" i="7"/>
  <c r="Q131" i="7"/>
  <c r="H131" i="7"/>
  <c r="Q130" i="7"/>
  <c r="H130" i="7"/>
  <c r="Q129" i="7"/>
  <c r="H129" i="7"/>
  <c r="Q128" i="7"/>
  <c r="H128" i="7"/>
  <c r="Q127" i="7"/>
  <c r="H127" i="7"/>
  <c r="Q126" i="7"/>
  <c r="H126" i="7"/>
  <c r="Q125" i="7"/>
  <c r="H125" i="7"/>
  <c r="Q124" i="7"/>
  <c r="H124" i="7"/>
  <c r="Q123" i="7"/>
  <c r="H123" i="7"/>
  <c r="Q122" i="7"/>
  <c r="H122" i="7"/>
  <c r="Q121" i="7"/>
  <c r="H121" i="7"/>
  <c r="Q120" i="7"/>
  <c r="H120" i="7"/>
  <c r="Q119" i="7"/>
  <c r="H119" i="7"/>
  <c r="Q118" i="7"/>
  <c r="H118" i="7"/>
  <c r="Q117" i="7"/>
  <c r="H117" i="7"/>
  <c r="Q116" i="7"/>
  <c r="H116" i="7"/>
  <c r="Q115" i="7"/>
  <c r="H115" i="7"/>
  <c r="Q114" i="7"/>
  <c r="H114" i="7"/>
  <c r="Q113" i="7"/>
  <c r="H113" i="7"/>
  <c r="Q112" i="7"/>
  <c r="H112" i="7"/>
  <c r="Q111" i="7"/>
  <c r="H111" i="7"/>
  <c r="Q110" i="7"/>
  <c r="H110" i="7"/>
  <c r="Q109" i="7"/>
  <c r="H109" i="7"/>
  <c r="Q108" i="7"/>
  <c r="H108" i="7"/>
  <c r="Q107" i="7"/>
  <c r="H107" i="7"/>
  <c r="Q106" i="7"/>
  <c r="H106" i="7"/>
  <c r="Q105" i="7"/>
  <c r="H105" i="7"/>
  <c r="Q104" i="7"/>
  <c r="H104" i="7"/>
  <c r="Q103" i="7"/>
  <c r="H103" i="7"/>
  <c r="Q102" i="7"/>
  <c r="H102" i="7"/>
  <c r="Q101" i="7"/>
  <c r="H101" i="7"/>
  <c r="Q100" i="7"/>
  <c r="H100" i="7"/>
  <c r="Q99" i="7"/>
  <c r="H99" i="7"/>
  <c r="Q98" i="7"/>
  <c r="H98" i="7"/>
  <c r="Q97" i="7"/>
  <c r="H97" i="7"/>
  <c r="Q96" i="7"/>
  <c r="H96" i="7"/>
  <c r="Q95" i="7"/>
  <c r="H95" i="7"/>
  <c r="Q94" i="7"/>
  <c r="H94" i="7"/>
  <c r="Q93" i="7"/>
  <c r="H93" i="7"/>
  <c r="Q92" i="7"/>
  <c r="H92" i="7"/>
  <c r="Q91" i="7"/>
  <c r="H91" i="7"/>
  <c r="Q90" i="7"/>
  <c r="H90" i="7"/>
  <c r="Q89" i="7"/>
  <c r="H89" i="7"/>
  <c r="Q88" i="7"/>
  <c r="H88" i="7"/>
  <c r="Q87" i="7"/>
  <c r="H87" i="7"/>
  <c r="Q86" i="7"/>
  <c r="H86" i="7"/>
  <c r="Q85" i="7"/>
  <c r="H85" i="7"/>
  <c r="Q84" i="7"/>
  <c r="H84" i="7"/>
  <c r="Q83" i="7"/>
  <c r="H83" i="7"/>
  <c r="Q82" i="7"/>
  <c r="H82" i="7"/>
  <c r="Q81" i="7"/>
  <c r="H81" i="7"/>
  <c r="Q80" i="7"/>
  <c r="H80" i="7"/>
  <c r="Q79" i="7"/>
  <c r="H79" i="7"/>
  <c r="Q78" i="7"/>
  <c r="H78" i="7"/>
  <c r="Q77" i="7"/>
  <c r="H77" i="7"/>
  <c r="Q76" i="7"/>
  <c r="H76" i="7"/>
  <c r="Q75" i="7"/>
  <c r="H75" i="7"/>
  <c r="Q74" i="7"/>
  <c r="H74" i="7"/>
  <c r="Q73" i="7"/>
  <c r="H73" i="7"/>
  <c r="Q72" i="7"/>
  <c r="H72" i="7"/>
  <c r="Q71" i="7"/>
  <c r="H71" i="7"/>
  <c r="Q70" i="7"/>
  <c r="H70" i="7"/>
  <c r="Q69" i="7"/>
  <c r="H69" i="7"/>
  <c r="Q68" i="7"/>
  <c r="H68" i="7"/>
  <c r="Q67" i="7"/>
  <c r="H67" i="7"/>
  <c r="Q66" i="7"/>
  <c r="H66" i="7"/>
  <c r="Q65" i="7"/>
  <c r="H65" i="7"/>
  <c r="Q64" i="7"/>
  <c r="H64" i="7"/>
  <c r="Q63" i="7"/>
  <c r="H63" i="7"/>
  <c r="Q62" i="7"/>
  <c r="H62" i="7"/>
  <c r="Q61" i="7"/>
  <c r="H61" i="7"/>
  <c r="Q60" i="7"/>
  <c r="H60" i="7"/>
  <c r="Q59" i="7"/>
  <c r="H59" i="7"/>
  <c r="Q58" i="7"/>
  <c r="H58" i="7"/>
  <c r="Q57" i="7"/>
  <c r="H57" i="7"/>
  <c r="Q56" i="7"/>
  <c r="H56" i="7"/>
  <c r="Q55" i="7"/>
  <c r="H55" i="7"/>
  <c r="Q54" i="7"/>
  <c r="H54" i="7"/>
  <c r="Q53" i="7"/>
  <c r="H53" i="7"/>
  <c r="Q52" i="7"/>
  <c r="H52" i="7"/>
  <c r="Q51" i="7"/>
  <c r="H51" i="7"/>
  <c r="Q50" i="7"/>
  <c r="H50" i="7"/>
  <c r="Q49" i="7"/>
  <c r="H49" i="7"/>
  <c r="Q48" i="7"/>
  <c r="H48" i="7"/>
  <c r="Q47" i="7"/>
  <c r="H47" i="7"/>
  <c r="Q46" i="7"/>
  <c r="H46" i="7"/>
  <c r="Q45" i="7"/>
  <c r="H45" i="7"/>
  <c r="Q44" i="7"/>
  <c r="H44" i="7"/>
  <c r="Q43" i="7"/>
  <c r="H43" i="7"/>
  <c r="Q42" i="7"/>
  <c r="H42" i="7"/>
  <c r="Q41" i="7"/>
  <c r="H41" i="7"/>
  <c r="Q40" i="7"/>
  <c r="H40" i="7"/>
  <c r="Q39" i="7"/>
  <c r="H39" i="7"/>
  <c r="Q38" i="7"/>
  <c r="H38" i="7"/>
  <c r="Q37" i="7"/>
  <c r="H37" i="7"/>
  <c r="Q36" i="7"/>
  <c r="H36" i="7"/>
  <c r="Q35" i="7"/>
  <c r="H35" i="7"/>
  <c r="Q34" i="7"/>
  <c r="H34" i="7"/>
  <c r="Q33" i="7"/>
  <c r="H33" i="7"/>
  <c r="Q32" i="7"/>
  <c r="H32" i="7"/>
  <c r="Q31" i="7"/>
  <c r="H31" i="7"/>
  <c r="Q30" i="7"/>
  <c r="H30" i="7"/>
  <c r="Q29" i="7"/>
  <c r="H29" i="7"/>
  <c r="Q28" i="7"/>
  <c r="H28" i="7"/>
  <c r="Q27" i="7"/>
  <c r="H27" i="7"/>
  <c r="Q26" i="7"/>
  <c r="H26" i="7"/>
  <c r="Q25" i="7"/>
  <c r="H25" i="7"/>
  <c r="Q24" i="7"/>
  <c r="H24" i="7"/>
  <c r="Q23" i="7"/>
  <c r="H23" i="7"/>
  <c r="Q22" i="7"/>
  <c r="H22" i="7"/>
  <c r="Q21" i="7"/>
  <c r="H21" i="7"/>
  <c r="Q20" i="7"/>
  <c r="H20" i="7"/>
  <c r="Q19" i="7"/>
  <c r="H19" i="7"/>
  <c r="Q18" i="7"/>
  <c r="H18" i="7"/>
  <c r="Q17" i="7"/>
  <c r="H17" i="7"/>
  <c r="Q16" i="7"/>
  <c r="H16" i="7"/>
  <c r="Q15" i="7"/>
  <c r="H15" i="7"/>
  <c r="Q14" i="7"/>
  <c r="H14" i="7"/>
  <c r="Q13" i="7"/>
  <c r="H13" i="7"/>
  <c r="Q12" i="7"/>
  <c r="H12" i="7"/>
  <c r="Q11" i="7"/>
  <c r="H11" i="7"/>
  <c r="Q10" i="7"/>
  <c r="H10" i="7"/>
  <c r="Q9" i="7"/>
  <c r="H9" i="7"/>
  <c r="Q8" i="7"/>
  <c r="H8" i="7"/>
  <c r="Q7" i="7"/>
  <c r="H7" i="7"/>
  <c r="Q6" i="7"/>
  <c r="H6" i="7"/>
  <c r="Q5" i="7"/>
  <c r="H5" i="7"/>
  <c r="A5" i="7"/>
  <c r="A6" i="7" s="1"/>
  <c r="A7" i="7" s="1"/>
  <c r="A8" i="7" s="1"/>
  <c r="A9" i="7" s="1"/>
  <c r="A10" i="7" s="1"/>
  <c r="A11" i="7" s="1"/>
  <c r="A12" i="7" s="1"/>
  <c r="A13" i="7" s="1"/>
  <c r="A14" i="7" s="1"/>
  <c r="A15" i="7" s="1"/>
  <c r="A16" i="7" s="1"/>
  <c r="A17" i="7" s="1"/>
  <c r="A18" i="7" s="1"/>
  <c r="A19" i="7" s="1"/>
  <c r="A20" i="7" s="1"/>
  <c r="A21" i="7" s="1"/>
  <c r="A22" i="7" s="1"/>
  <c r="A23" i="7" s="1"/>
  <c r="A24" i="7" s="1"/>
  <c r="A25" i="7" s="1"/>
  <c r="A26" i="7" s="1"/>
  <c r="A27" i="7" s="1"/>
  <c r="A28" i="7" s="1"/>
  <c r="A29" i="7" s="1"/>
  <c r="A30" i="7" s="1"/>
  <c r="A31" i="7" s="1"/>
  <c r="A32" i="7" s="1"/>
  <c r="A33" i="7" s="1"/>
  <c r="A34" i="7" s="1"/>
  <c r="A35" i="7" s="1"/>
  <c r="A36" i="7" s="1"/>
  <c r="A37" i="7" s="1"/>
  <c r="A38" i="7" s="1"/>
  <c r="A39" i="7" s="1"/>
  <c r="A40" i="7" s="1"/>
  <c r="A41" i="7" s="1"/>
  <c r="A42" i="7" s="1"/>
  <c r="A43" i="7" s="1"/>
  <c r="A44" i="7" s="1"/>
  <c r="A45" i="7" s="1"/>
  <c r="A46" i="7" s="1"/>
  <c r="A47" i="7" s="1"/>
  <c r="A48" i="7" s="1"/>
  <c r="A49" i="7" s="1"/>
  <c r="A50" i="7" s="1"/>
  <c r="A51" i="7" s="1"/>
  <c r="A52" i="7" s="1"/>
  <c r="A53" i="7" s="1"/>
  <c r="A54" i="7" s="1"/>
  <c r="A55" i="7" s="1"/>
  <c r="A56" i="7" s="1"/>
  <c r="A57" i="7" s="1"/>
  <c r="A58" i="7" s="1"/>
  <c r="A59" i="7" s="1"/>
  <c r="A60" i="7" s="1"/>
  <c r="A61" i="7" s="1"/>
  <c r="A62" i="7" s="1"/>
  <c r="A63" i="7" s="1"/>
  <c r="A64" i="7" s="1"/>
  <c r="A65" i="7" s="1"/>
  <c r="A66" i="7" s="1"/>
  <c r="A67" i="7" s="1"/>
  <c r="A68" i="7" s="1"/>
  <c r="A69" i="7" s="1"/>
  <c r="A70" i="7" s="1"/>
  <c r="A71" i="7" s="1"/>
  <c r="A72" i="7" s="1"/>
  <c r="A73" i="7" s="1"/>
  <c r="A74" i="7" s="1"/>
  <c r="A75" i="7" s="1"/>
  <c r="A76" i="7" s="1"/>
  <c r="A77" i="7" s="1"/>
  <c r="A78" i="7" s="1"/>
  <c r="A79" i="7" s="1"/>
  <c r="A80" i="7" s="1"/>
  <c r="A81" i="7" s="1"/>
  <c r="A82" i="7" s="1"/>
  <c r="A83" i="7" s="1"/>
  <c r="A84" i="7" s="1"/>
  <c r="A85" i="7" s="1"/>
  <c r="A86" i="7" s="1"/>
  <c r="A87" i="7" s="1"/>
  <c r="A88" i="7" s="1"/>
  <c r="A89" i="7" s="1"/>
  <c r="A90" i="7" s="1"/>
  <c r="A91" i="7" s="1"/>
  <c r="A92" i="7" s="1"/>
  <c r="A93" i="7" s="1"/>
  <c r="A94" i="7" s="1"/>
  <c r="A95" i="7" s="1"/>
  <c r="A96" i="7" s="1"/>
  <c r="A97" i="7" s="1"/>
  <c r="A98" i="7" s="1"/>
  <c r="A99" i="7" s="1"/>
  <c r="A100" i="7" s="1"/>
  <c r="A101" i="7" s="1"/>
  <c r="A102" i="7" s="1"/>
  <c r="A103" i="7" s="1"/>
  <c r="A104" i="7" s="1"/>
  <c r="A105" i="7" s="1"/>
  <c r="A106" i="7" s="1"/>
  <c r="A107" i="7" s="1"/>
  <c r="A108" i="7" s="1"/>
  <c r="A109" i="7" s="1"/>
  <c r="A110" i="7" s="1"/>
  <c r="A111" i="7" s="1"/>
  <c r="A112" i="7" s="1"/>
  <c r="A113" i="7" s="1"/>
  <c r="A114" i="7" s="1"/>
  <c r="A115" i="7" s="1"/>
  <c r="A116" i="7" s="1"/>
  <c r="A117" i="7" s="1"/>
  <c r="A118" i="7" s="1"/>
  <c r="A119" i="7" s="1"/>
  <c r="A120" i="7" s="1"/>
  <c r="A121" i="7" s="1"/>
  <c r="A122" i="7" s="1"/>
  <c r="A123" i="7" s="1"/>
  <c r="A124" i="7" s="1"/>
  <c r="A125" i="7" s="1"/>
  <c r="A126" i="7" s="1"/>
  <c r="A127" i="7" s="1"/>
  <c r="A128" i="7" s="1"/>
  <c r="A129" i="7" s="1"/>
  <c r="A130" i="7" s="1"/>
  <c r="A131" i="7" s="1"/>
  <c r="A132" i="7" s="1"/>
  <c r="A133" i="7" s="1"/>
  <c r="A134" i="7" s="1"/>
  <c r="A135" i="7" s="1"/>
  <c r="A136" i="7" s="1"/>
  <c r="A137" i="7" s="1"/>
  <c r="A138" i="7" s="1"/>
  <c r="A139" i="7" s="1"/>
  <c r="A140" i="7" s="1"/>
  <c r="A141" i="7" s="1"/>
  <c r="A142" i="7" s="1"/>
  <c r="A143" i="7" s="1"/>
  <c r="A144" i="7" s="1"/>
  <c r="A145" i="7" s="1"/>
  <c r="A146" i="7" s="1"/>
  <c r="A147" i="7" s="1"/>
  <c r="A148" i="7" s="1"/>
  <c r="A149" i="7" s="1"/>
  <c r="A150" i="7" s="1"/>
  <c r="A151" i="7" s="1"/>
  <c r="A152" i="7" s="1"/>
  <c r="A153" i="7" s="1"/>
  <c r="A154" i="7" s="1"/>
  <c r="A155" i="7" s="1"/>
  <c r="A156" i="7" s="1"/>
  <c r="A157" i="7" s="1"/>
  <c r="A158" i="7" s="1"/>
  <c r="A159" i="7" s="1"/>
  <c r="A160" i="7" s="1"/>
  <c r="A161" i="7" s="1"/>
  <c r="A162" i="7" s="1"/>
  <c r="A163" i="7" s="1"/>
  <c r="A164" i="7" s="1"/>
  <c r="A165" i="7" s="1"/>
  <c r="A166" i="7" s="1"/>
  <c r="A167" i="7" s="1"/>
  <c r="A168" i="7" s="1"/>
  <c r="A169" i="7" s="1"/>
  <c r="A170" i="7" s="1"/>
  <c r="A171" i="7" s="1"/>
  <c r="A172" i="7" s="1"/>
  <c r="A173" i="7" s="1"/>
  <c r="A174" i="7" s="1"/>
  <c r="A175" i="7" s="1"/>
  <c r="A176" i="7" s="1"/>
  <c r="A177" i="7" s="1"/>
  <c r="A178" i="7" s="1"/>
  <c r="A179" i="7" s="1"/>
  <c r="A180" i="7" s="1"/>
  <c r="A181" i="7" s="1"/>
  <c r="A182" i="7" s="1"/>
  <c r="A183" i="7" s="1"/>
  <c r="A184" i="7" s="1"/>
  <c r="A185" i="7" s="1"/>
  <c r="A186" i="7" s="1"/>
  <c r="A187" i="7" s="1"/>
  <c r="A188" i="7" s="1"/>
  <c r="A189" i="7" s="1"/>
  <c r="A190" i="7" s="1"/>
  <c r="A191" i="7" s="1"/>
  <c r="A192" i="7" s="1"/>
  <c r="A193" i="7" s="1"/>
  <c r="A194" i="7" s="1"/>
  <c r="A195" i="7" s="1"/>
  <c r="A196" i="7" s="1"/>
  <c r="A197" i="7" s="1"/>
  <c r="A198" i="7" s="1"/>
  <c r="A199" i="7" s="1"/>
  <c r="A200" i="7" s="1"/>
  <c r="A201" i="7" s="1"/>
  <c r="A202" i="7" s="1"/>
  <c r="A203" i="7" s="1"/>
  <c r="A204" i="7" s="1"/>
  <c r="A205" i="7" s="1"/>
  <c r="A206" i="7" s="1"/>
  <c r="A207" i="7" s="1"/>
  <c r="A208" i="7" s="1"/>
  <c r="A209" i="7" s="1"/>
  <c r="A210" i="7" s="1"/>
  <c r="A211" i="7" s="1"/>
  <c r="A212" i="7" s="1"/>
  <c r="A213" i="7" s="1"/>
  <c r="A214" i="7" s="1"/>
  <c r="A215" i="7" s="1"/>
  <c r="A216" i="7" s="1"/>
  <c r="A217" i="7" s="1"/>
  <c r="A218" i="7" s="1"/>
  <c r="A219" i="7" s="1"/>
  <c r="A220" i="7" s="1"/>
  <c r="A221" i="7" s="1"/>
  <c r="A222" i="7" s="1"/>
  <c r="A223" i="7" s="1"/>
  <c r="A224" i="7" s="1"/>
  <c r="A225" i="7" s="1"/>
  <c r="A226" i="7" s="1"/>
  <c r="A227" i="7" s="1"/>
  <c r="A228" i="7" s="1"/>
  <c r="A229" i="7" s="1"/>
  <c r="A230" i="7" s="1"/>
  <c r="A231" i="7" s="1"/>
  <c r="A232" i="7" s="1"/>
  <c r="A233" i="7" s="1"/>
  <c r="A234" i="7" s="1"/>
  <c r="A235" i="7" s="1"/>
  <c r="A236" i="7" s="1"/>
  <c r="A237" i="7" s="1"/>
  <c r="A238" i="7" s="1"/>
  <c r="A239" i="7" s="1"/>
  <c r="A240" i="7" s="1"/>
  <c r="A241" i="7" s="1"/>
  <c r="A242" i="7" s="1"/>
  <c r="A243" i="7" s="1"/>
  <c r="A244" i="7" s="1"/>
  <c r="A245" i="7" s="1"/>
  <c r="A246" i="7" s="1"/>
  <c r="A247" i="7" s="1"/>
  <c r="A248" i="7" s="1"/>
  <c r="A249" i="7" s="1"/>
  <c r="A250" i="7" s="1"/>
  <c r="A251" i="7" s="1"/>
  <c r="A252" i="7" s="1"/>
  <c r="A253" i="7" s="1"/>
  <c r="A254" i="7" s="1"/>
  <c r="A255" i="7" s="1"/>
  <c r="A256" i="7" s="1"/>
  <c r="A257" i="7" s="1"/>
  <c r="A258" i="7" s="1"/>
  <c r="A259" i="7" s="1"/>
  <c r="A260" i="7" s="1"/>
  <c r="A261" i="7" s="1"/>
  <c r="A262" i="7" s="1"/>
  <c r="A263" i="7" s="1"/>
  <c r="A264" i="7" s="1"/>
  <c r="A265" i="7" s="1"/>
  <c r="A266" i="7" s="1"/>
  <c r="A267" i="7" s="1"/>
  <c r="A268" i="7" s="1"/>
  <c r="A269" i="7" s="1"/>
  <c r="A270" i="7" s="1"/>
  <c r="A271" i="7" s="1"/>
  <c r="A272" i="7" s="1"/>
  <c r="A273" i="7" s="1"/>
  <c r="A274" i="7" s="1"/>
  <c r="A275" i="7" s="1"/>
  <c r="A276" i="7" s="1"/>
  <c r="A277" i="7" s="1"/>
  <c r="A278" i="7" s="1"/>
  <c r="A279" i="7" s="1"/>
  <c r="A280" i="7" s="1"/>
  <c r="A281" i="7" s="1"/>
  <c r="A282" i="7" s="1"/>
  <c r="A283" i="7" s="1"/>
  <c r="A284" i="7" s="1"/>
  <c r="A285" i="7" s="1"/>
  <c r="A286" i="7" s="1"/>
  <c r="A287" i="7" s="1"/>
  <c r="A288" i="7" s="1"/>
  <c r="A289" i="7" s="1"/>
  <c r="A290" i="7" s="1"/>
  <c r="A291" i="7" s="1"/>
  <c r="A292" i="7" s="1"/>
  <c r="A293" i="7" s="1"/>
  <c r="A294" i="7" s="1"/>
  <c r="A295" i="7" s="1"/>
  <c r="A296" i="7" s="1"/>
  <c r="A297" i="7" s="1"/>
  <c r="A298" i="7" s="1"/>
  <c r="A299" i="7" s="1"/>
  <c r="A300" i="7" s="1"/>
  <c r="A301" i="7" s="1"/>
  <c r="A302" i="7" s="1"/>
  <c r="A303" i="7" s="1"/>
  <c r="A304" i="7" s="1"/>
  <c r="A305" i="7" s="1"/>
  <c r="A306" i="7" s="1"/>
  <c r="A307" i="7" s="1"/>
  <c r="A308" i="7" s="1"/>
  <c r="A309" i="7" s="1"/>
  <c r="A310" i="7" s="1"/>
  <c r="A311" i="7" s="1"/>
  <c r="A312" i="7" s="1"/>
  <c r="A313" i="7" s="1"/>
  <c r="A314" i="7" s="1"/>
  <c r="A315" i="7" s="1"/>
  <c r="A316" i="7" s="1"/>
  <c r="A317" i="7" s="1"/>
  <c r="A318" i="7" s="1"/>
  <c r="A319" i="7" s="1"/>
  <c r="A320" i="7" s="1"/>
  <c r="A321" i="7" s="1"/>
  <c r="A322" i="7" s="1"/>
  <c r="Q4" i="7"/>
  <c r="H4" i="7"/>
  <c r="N2" i="7"/>
  <c r="M2" i="7"/>
  <c r="E2" i="7"/>
  <c r="D2" i="7"/>
  <c r="D21" i="6"/>
  <c r="A20" i="6"/>
  <c r="A19" i="6"/>
  <c r="A18" i="6"/>
  <c r="A17" i="6"/>
  <c r="A16" i="6"/>
  <c r="A15" i="6"/>
  <c r="A14" i="6"/>
  <c r="A13" i="6"/>
  <c r="A12" i="6"/>
  <c r="A11" i="6"/>
  <c r="A10" i="6"/>
  <c r="A9" i="6"/>
  <c r="A8" i="6"/>
  <c r="A7" i="6"/>
  <c r="A2" i="6"/>
  <c r="A2" i="5" s="1"/>
  <c r="A2" i="14" s="1"/>
  <c r="A1" i="6"/>
  <c r="A1" i="5" s="1"/>
  <c r="D21" i="5"/>
  <c r="A20" i="5"/>
  <c r="A19" i="5"/>
  <c r="A18" i="5"/>
  <c r="A17" i="5"/>
  <c r="A16" i="5"/>
  <c r="A15" i="5"/>
  <c r="A14" i="5"/>
  <c r="A13" i="5"/>
  <c r="A12" i="5"/>
  <c r="A11" i="5"/>
  <c r="A10" i="5"/>
  <c r="A9" i="5"/>
  <c r="A8" i="5"/>
  <c r="A7" i="5"/>
  <c r="F34" i="4"/>
  <c r="F31" i="4"/>
  <c r="D31" i="4"/>
  <c r="C31" i="4"/>
  <c r="B31" i="4"/>
  <c r="F28" i="4"/>
  <c r="E28" i="4"/>
  <c r="D28" i="4"/>
  <c r="C28" i="4"/>
  <c r="B28" i="4"/>
  <c r="F25" i="4"/>
  <c r="E25" i="4"/>
  <c r="C25" i="4"/>
  <c r="B25" i="4"/>
  <c r="F22" i="4"/>
  <c r="C22" i="4"/>
  <c r="B22" i="4"/>
  <c r="F19" i="4"/>
  <c r="C19" i="4"/>
  <c r="B19" i="4"/>
  <c r="F16" i="4"/>
  <c r="E16" i="4"/>
  <c r="D16" i="4"/>
  <c r="C16" i="4"/>
  <c r="B16" i="4"/>
  <c r="F13" i="4"/>
  <c r="E13" i="4"/>
  <c r="D13" i="4"/>
  <c r="C13" i="4"/>
  <c r="B13" i="4"/>
  <c r="F10" i="4"/>
  <c r="E10" i="4"/>
  <c r="D10" i="4"/>
  <c r="C10" i="4"/>
  <c r="B10" i="4"/>
  <c r="F7" i="4"/>
  <c r="E7" i="4"/>
  <c r="C7" i="4"/>
  <c r="B7" i="4"/>
  <c r="B1" i="4"/>
  <c r="K22" i="3"/>
  <c r="J22" i="3"/>
  <c r="K21" i="3"/>
  <c r="J21" i="3"/>
  <c r="K20" i="3"/>
  <c r="J20" i="3"/>
  <c r="K19" i="3"/>
  <c r="J19" i="3"/>
  <c r="J18" i="3"/>
  <c r="K18" i="3" s="1"/>
  <c r="J17" i="3"/>
  <c r="K17" i="3" s="1"/>
  <c r="K16" i="3"/>
  <c r="J16" i="3"/>
  <c r="K15" i="3"/>
  <c r="J15" i="3"/>
  <c r="J14" i="3"/>
  <c r="K14" i="3" s="1"/>
  <c r="K13" i="3"/>
  <c r="J13" i="3"/>
  <c r="K12" i="3"/>
  <c r="J12" i="3"/>
  <c r="D12" i="3"/>
  <c r="K11" i="3"/>
  <c r="J11" i="3"/>
  <c r="K10" i="3"/>
  <c r="J10" i="3"/>
  <c r="G10" i="3"/>
  <c r="C10" i="3"/>
  <c r="K9" i="3"/>
  <c r="J9" i="3"/>
  <c r="G9" i="3"/>
  <c r="K8" i="3"/>
  <c r="J8" i="3"/>
  <c r="G8" i="3"/>
  <c r="M1" i="3"/>
  <c r="Q4" i="23" s="1"/>
  <c r="I106" i="2"/>
  <c r="I105" i="2"/>
  <c r="I104" i="2"/>
  <c r="I103" i="2"/>
  <c r="I102" i="2"/>
  <c r="I101" i="2"/>
  <c r="I100" i="2"/>
  <c r="I99" i="2"/>
  <c r="I98" i="2"/>
  <c r="I97" i="2"/>
  <c r="I96" i="2"/>
  <c r="I95" i="2"/>
  <c r="I94" i="2"/>
  <c r="I93" i="2"/>
  <c r="I92" i="2"/>
  <c r="I91" i="2"/>
  <c r="I90" i="2"/>
  <c r="I89" i="2"/>
  <c r="I88" i="2"/>
  <c r="I87" i="2"/>
  <c r="I86" i="2"/>
  <c r="I85" i="2"/>
  <c r="I84" i="2"/>
  <c r="I83" i="2"/>
  <c r="I82" i="2"/>
  <c r="I81" i="2"/>
  <c r="I80" i="2"/>
  <c r="I79" i="2"/>
  <c r="I78" i="2"/>
  <c r="I77" i="2"/>
  <c r="I76" i="2"/>
  <c r="I75" i="2"/>
  <c r="I74" i="2"/>
  <c r="I73" i="2"/>
  <c r="I72" i="2"/>
  <c r="I71" i="2"/>
  <c r="I70" i="2"/>
  <c r="I69" i="2"/>
  <c r="I68" i="2"/>
  <c r="I67" i="2"/>
  <c r="I66" i="2"/>
  <c r="I65" i="2"/>
  <c r="I64" i="2"/>
  <c r="I63" i="2"/>
  <c r="I62" i="2"/>
  <c r="I61" i="2"/>
  <c r="I60" i="2"/>
  <c r="I59" i="2"/>
  <c r="H59" i="2"/>
  <c r="I58" i="2"/>
  <c r="I57" i="2"/>
  <c r="I56" i="2"/>
  <c r="I55" i="2"/>
  <c r="I54" i="2"/>
  <c r="I53" i="2"/>
  <c r="I52" i="2"/>
  <c r="I51" i="2"/>
  <c r="I50" i="2"/>
  <c r="I49" i="2"/>
  <c r="I48" i="2"/>
  <c r="I47" i="2"/>
  <c r="I46" i="2"/>
  <c r="I45" i="2"/>
  <c r="I44" i="2"/>
  <c r="I43" i="2"/>
  <c r="I42" i="2"/>
  <c r="I41" i="2"/>
  <c r="I40" i="2"/>
  <c r="I39" i="2"/>
  <c r="I38" i="2"/>
  <c r="I37" i="2"/>
  <c r="I36" i="2"/>
  <c r="I35" i="2"/>
  <c r="I34" i="2"/>
  <c r="I33" i="2"/>
  <c r="I32" i="2"/>
  <c r="I31" i="2"/>
  <c r="I30" i="2"/>
  <c r="I29" i="2"/>
  <c r="I28" i="2"/>
  <c r="I27" i="2"/>
  <c r="I26" i="2"/>
  <c r="I25" i="2"/>
  <c r="I24" i="2"/>
  <c r="I23" i="2"/>
  <c r="I22" i="2"/>
  <c r="I21" i="2"/>
  <c r="I20" i="2"/>
  <c r="I19" i="2"/>
  <c r="I18" i="2"/>
  <c r="I17" i="2"/>
  <c r="I16" i="2"/>
  <c r="I15" i="2"/>
  <c r="I14" i="2"/>
  <c r="I13" i="2"/>
  <c r="I12" i="2"/>
  <c r="I11" i="2"/>
  <c r="I10" i="2"/>
  <c r="I9" i="2"/>
  <c r="I8" i="2"/>
  <c r="I7" i="2"/>
  <c r="I6" i="2"/>
  <c r="K4" i="2"/>
  <c r="I11" i="1"/>
  <c r="I10" i="1"/>
  <c r="I9" i="1"/>
  <c r="G9" i="1"/>
  <c r="I8" i="1"/>
  <c r="I7" i="1"/>
  <c r="I6" i="1"/>
  <c r="I5" i="1"/>
  <c r="B1" i="23" l="1"/>
  <c r="A1" i="14"/>
  <c r="A228" i="10"/>
  <c r="A229" i="10" s="1"/>
  <c r="A230" i="10" s="1"/>
  <c r="A231" i="10" s="1"/>
  <c r="A232" i="10" s="1"/>
  <c r="A233" i="10" s="1"/>
  <c r="A234" i="10" s="1"/>
  <c r="A235" i="10" s="1"/>
  <c r="A236" i="10" s="1"/>
  <c r="A237" i="10" s="1"/>
  <c r="A238" i="10" s="1"/>
  <c r="A239" i="10" s="1"/>
  <c r="A240" i="10" s="1"/>
  <c r="A241" i="10" s="1"/>
  <c r="A242" i="10" s="1"/>
  <c r="A243" i="10" s="1"/>
  <c r="A244" i="10" s="1"/>
  <c r="A245" i="10" s="1"/>
  <c r="A246" i="10" s="1"/>
  <c r="A247" i="10" s="1"/>
  <c r="A248" i="10" s="1"/>
  <c r="A249" i="10" s="1"/>
  <c r="A250" i="10" s="1"/>
  <c r="A251" i="10" s="1"/>
  <c r="A252" i="10" s="1"/>
  <c r="A253" i="10" s="1"/>
  <c r="A254" i="10" s="1"/>
  <c r="A255" i="10" s="1"/>
  <c r="A256" i="10" s="1"/>
  <c r="A257" i="10" s="1"/>
  <c r="A258" i="10" s="1"/>
  <c r="A259" i="10" s="1"/>
  <c r="A260" i="10" s="1"/>
  <c r="A261" i="10" s="1"/>
  <c r="A262" i="10" s="1"/>
  <c r="A263" i="10" s="1"/>
  <c r="A264" i="10" s="1"/>
  <c r="A265" i="10" s="1"/>
  <c r="A266" i="10" s="1"/>
  <c r="A267" i="10" s="1"/>
  <c r="A268" i="10" s="1"/>
  <c r="A269" i="10" s="1"/>
  <c r="A270" i="10" s="1"/>
  <c r="A271" i="10" s="1"/>
  <c r="A272" i="10" s="1"/>
  <c r="A273" i="10" s="1"/>
  <c r="A274" i="10" s="1"/>
  <c r="A275" i="10" s="1"/>
  <c r="A276" i="10" s="1"/>
  <c r="A277" i="10" s="1"/>
  <c r="A278" i="10" s="1"/>
  <c r="A279" i="10" s="1"/>
  <c r="A280" i="10" s="1"/>
  <c r="A281" i="10" s="1"/>
  <c r="A282" i="10" s="1"/>
  <c r="A283" i="10" s="1"/>
  <c r="A284" i="10" s="1"/>
  <c r="A285" i="10" s="1"/>
  <c r="A286" i="10" s="1"/>
  <c r="A287" i="10" s="1"/>
  <c r="A288" i="10" s="1"/>
  <c r="A289" i="10" s="1"/>
  <c r="A290" i="10" s="1"/>
  <c r="A291" i="10" s="1"/>
  <c r="A292" i="10" s="1"/>
  <c r="A293" i="10" s="1"/>
  <c r="A294" i="10" s="1"/>
  <c r="A295" i="10" s="1"/>
  <c r="A296" i="10" s="1"/>
  <c r="A297" i="10" s="1"/>
  <c r="A298" i="10" s="1"/>
  <c r="A299" i="10" s="1"/>
  <c r="A300" i="10" s="1"/>
  <c r="A301" i="10" s="1"/>
  <c r="A302" i="10" s="1"/>
  <c r="A303" i="10" s="1"/>
  <c r="A304" i="10" s="1"/>
  <c r="A305" i="10" s="1"/>
  <c r="A306" i="10" s="1"/>
  <c r="A307" i="10" s="1"/>
  <c r="A308" i="10" s="1"/>
  <c r="A309" i="10" s="1"/>
  <c r="A310" i="10" s="1"/>
  <c r="A311" i="10" s="1"/>
  <c r="A312" i="10" s="1"/>
  <c r="A313" i="10" s="1"/>
  <c r="A314" i="10" s="1"/>
  <c r="A315" i="10" s="1"/>
  <c r="A316" i="10" s="1"/>
  <c r="A317" i="10" s="1"/>
  <c r="A318" i="10" s="1"/>
  <c r="A319" i="10" s="1"/>
  <c r="A320" i="10" s="1"/>
  <c r="A321" i="10" s="1"/>
  <c r="A322" i="10" s="1"/>
  <c r="A323" i="10" s="1"/>
  <c r="A324" i="10" s="1"/>
  <c r="A325" i="10" s="1"/>
  <c r="A326" i="10" s="1"/>
  <c r="A327" i="10" s="1"/>
  <c r="A328" i="10" s="1"/>
  <c r="A329" i="10" s="1"/>
  <c r="A330" i="10" s="1"/>
  <c r="A331" i="10" s="1"/>
  <c r="A332" i="10" s="1"/>
  <c r="A333" i="10" s="1"/>
  <c r="A334" i="10" s="1"/>
  <c r="A335" i="10" s="1"/>
  <c r="A336" i="10" s="1"/>
  <c r="A337" i="10" s="1"/>
  <c r="A338" i="10" s="1"/>
  <c r="A339" i="10" s="1"/>
  <c r="A340" i="10" s="1"/>
  <c r="A341" i="10" s="1"/>
  <c r="A342" i="10" s="1"/>
  <c r="A343" i="10" s="1"/>
  <c r="A344" i="10" s="1"/>
  <c r="A345" i="10" s="1"/>
  <c r="A346" i="10" s="1"/>
  <c r="A347" i="10" s="1"/>
  <c r="A348" i="10" s="1"/>
  <c r="A349" i="10" s="1"/>
  <c r="A350" i="10" s="1"/>
  <c r="A351" i="10" s="1"/>
  <c r="A352" i="10" s="1"/>
  <c r="A353" i="10" s="1"/>
  <c r="A354" i="10" s="1"/>
  <c r="A355" i="10" s="1"/>
  <c r="A356" i="10" s="1"/>
  <c r="A357" i="10" s="1"/>
  <c r="A358" i="10" s="1"/>
  <c r="A359" i="10" s="1"/>
  <c r="A360" i="10" s="1"/>
  <c r="A361" i="10" s="1"/>
  <c r="A362" i="10" s="1"/>
  <c r="A363" i="10" s="1"/>
  <c r="A364" i="10" s="1"/>
  <c r="A365" i="10" s="1"/>
  <c r="A366" i="10" s="1"/>
  <c r="A367" i="10" s="1"/>
  <c r="A368" i="10" s="1"/>
  <c r="A369" i="10" s="1"/>
  <c r="A370" i="10" s="1"/>
  <c r="A371" i="10" s="1"/>
  <c r="A372" i="10" s="1"/>
  <c r="A373" i="10" s="1"/>
  <c r="A374" i="10" s="1"/>
  <c r="G3" i="5"/>
  <c r="K3" i="18"/>
  <c r="N3" i="17"/>
  <c r="L3" i="8"/>
  <c r="G2" i="4"/>
  <c r="H2" i="13"/>
  <c r="G2" i="25"/>
  <c r="T3" i="9"/>
  <c r="T3" i="10"/>
  <c r="G3" i="6"/>
  <c r="I3" i="11"/>
  <c r="L3" i="15"/>
  <c r="L3" i="16"/>
  <c r="J2" i="23"/>
</calcChain>
</file>

<file path=xl/sharedStrings.xml><?xml version="1.0" encoding="utf-8"?>
<sst xmlns="http://schemas.openxmlformats.org/spreadsheetml/2006/main" count="11795" uniqueCount="1794">
  <si>
    <t>KEC International Limited</t>
  </si>
  <si>
    <t xml:space="preserve">Supply Status </t>
  </si>
  <si>
    <t>Name of Line _ 765 kV Bikaner-IV PS – Siwani (2nd) line - Part-I</t>
  </si>
  <si>
    <t>Sr. No.</t>
  </si>
  <si>
    <t>Item Description</t>
  </si>
  <si>
    <t>Finalized Vendor</t>
  </si>
  <si>
    <t>Unit</t>
  </si>
  <si>
    <t>Start Date as per Approved L2 Schedule</t>
  </si>
  <si>
    <t>FInish Date as per Approved L2 Schedule</t>
  </si>
  <si>
    <t>Total Qty as per LOA</t>
  </si>
  <si>
    <t>Received Till Date</t>
  </si>
  <si>
    <t>Balance</t>
  </si>
  <si>
    <t>Remarks</t>
  </si>
  <si>
    <t>Tower Stub</t>
  </si>
  <si>
    <t>KEC</t>
  </si>
  <si>
    <t>Nos.</t>
  </si>
  <si>
    <t>Tower Earthing</t>
  </si>
  <si>
    <t>Tower Structure</t>
  </si>
  <si>
    <t>Conductor</t>
  </si>
  <si>
    <t>KEC Cables</t>
  </si>
  <si>
    <t>Km</t>
  </si>
  <si>
    <t>Insulator</t>
  </si>
  <si>
    <t>Aditya Birla</t>
  </si>
  <si>
    <t>H/w Fittings</t>
  </si>
  <si>
    <t>Tag</t>
  </si>
  <si>
    <t>%</t>
  </si>
  <si>
    <t>OPGW Cable</t>
  </si>
  <si>
    <t>Apar Industries</t>
  </si>
  <si>
    <t>SUPPLY STATUS AS PER BOQ</t>
  </si>
  <si>
    <t>Agency: KEC INTERNATIONAL Limited</t>
  </si>
  <si>
    <t>Status as on</t>
  </si>
  <si>
    <t>Sl. No.</t>
  </si>
  <si>
    <t>Activity Description</t>
  </si>
  <si>
    <t>Supplier</t>
  </si>
  <si>
    <t>Total Quantity</t>
  </si>
  <si>
    <t>Supplies as per L2</t>
  </si>
  <si>
    <t>Actual as on date</t>
  </si>
  <si>
    <t>Present status of balance supplies</t>
  </si>
  <si>
    <t>Expected date of supply</t>
  </si>
  <si>
    <t xml:space="preserve">EARTHING OF TOWERS                      </t>
  </si>
  <si>
    <t>Supply of Pipe Type Earthing</t>
  </si>
  <si>
    <t xml:space="preserve">EA </t>
  </si>
  <si>
    <t>Supply of Counterpoise type earthing (120 mlength)</t>
  </si>
  <si>
    <t>ROD TYPE EARTHING</t>
  </si>
  <si>
    <t>Supply of Shieldwire EarthingincludingPG clamps, downlead clampsbutexcluding Earthwire bits for Pipetypeearthing</t>
  </si>
  <si>
    <t>Supply of Shieldwire Earthing Counterpoise (4X30M) Type including PGclamps, downlead clamps but excluding Earthwire bits.</t>
  </si>
  <si>
    <t>Counterpoise type (280 m length)</t>
  </si>
  <si>
    <t xml:space="preserve">TOWER ACCESSORIES                       </t>
  </si>
  <si>
    <t>Danger  Plate for 765kV</t>
  </si>
  <si>
    <t>Number  Plate for 765kV</t>
  </si>
  <si>
    <t>Phase Plate (Set of three)</t>
  </si>
  <si>
    <t>SET</t>
  </si>
  <si>
    <t>Circuit Plate  (Set of two)</t>
  </si>
  <si>
    <t>Supply of Anti-Climbing Devices ofBarbedWire Type</t>
  </si>
  <si>
    <t>Bird Guard (Set of Three)</t>
  </si>
  <si>
    <t xml:space="preserve">CONDUCTOR                               </t>
  </si>
  <si>
    <t>AL59 ZEBRA CONDUCTOR (KM)</t>
  </si>
  <si>
    <t xml:space="preserve">KM </t>
  </si>
  <si>
    <t xml:space="preserve">Earthwire                               </t>
  </si>
  <si>
    <t>7/3.66 G.S. EARTHWIRE</t>
  </si>
  <si>
    <t>Nirmal Wires</t>
  </si>
  <si>
    <t xml:space="preserve">HARDWARE FITTINGS                       </t>
  </si>
  <si>
    <t>Hardware Fittings for 765kV AC with Hexagonal Zebra Conductor-Double ISuspension String</t>
  </si>
  <si>
    <t>TAG</t>
  </si>
  <si>
    <t>Hardware Fittings for 765kV AC with Hexagonal Zebra Conductor-Single ISuspension String (Pilot)</t>
  </si>
  <si>
    <t>Hardware Fittings for 765kV AC with Hexagonal ZebraConductor-Quadruple Tension String</t>
  </si>
  <si>
    <t>Hardware Fittings for 765kV AC with Hexagonal Zebra Conductor-SingleTension String</t>
  </si>
  <si>
    <t xml:space="preserve">CONDUCTOR ACCESSORIES                   </t>
  </si>
  <si>
    <t>MID SPAN COMPRESSION JOINT FOR AL59 ZEBRA CONDUCTOR</t>
  </si>
  <si>
    <t>REPAIR SLEEVE FOR AL59 ZEBRA CONDUCTOR</t>
  </si>
  <si>
    <t>T-CONNECTOR-765KV AC WITH AL59 HEXA ZEBRA</t>
  </si>
  <si>
    <t>PREFORMED RETAINING ROD TYPE SPACER DAMPER SUITABLE FOR HEXA AL59ZEBRA CONDUCTOR</t>
  </si>
  <si>
    <t>HEXAGONAL RIGID SPACER-765KV AC WITH AL59 HEX ZEBRA</t>
  </si>
  <si>
    <t xml:space="preserve">Earthwire Accessories                   </t>
  </si>
  <si>
    <t>Mid Span Compression Joint -7/3.66mmEarth Wire</t>
  </si>
  <si>
    <t>FLEXIBLE AL BOND-7/3.66MM E/W</t>
  </si>
  <si>
    <t>Vibration damper -7/3.66mm Earth Wire</t>
  </si>
  <si>
    <t>Suspension clamp assembly -7/3.66mmEarth Wire</t>
  </si>
  <si>
    <t>Tension clamp assembly-7/3.66mm EarthWire</t>
  </si>
  <si>
    <t xml:space="preserve">INSULATOR (CLR)                         </t>
  </si>
  <si>
    <t>Composite long rod Insulators for 765kV Transmission Line-160 KN (Length-2975 mm, Creepage-12400 mm)</t>
  </si>
  <si>
    <t>Composite long rod Insulators for 765kV Transmission Line-210 KN (Length-2975 mm, Creepage-12400 mm)</t>
  </si>
  <si>
    <t xml:space="preserve">AVIATION REQUIREMENTS                   </t>
  </si>
  <si>
    <t>Supply of Span Marker for Aviation</t>
  </si>
  <si>
    <t>Supply of Obstruction Lights (as perIS5613)-1 Medium Intensity + 2LowIntensity</t>
  </si>
  <si>
    <t>Supply of Obstruction Lights (as per IS5613)-1 Medium Intensity + 4 LowIntensity</t>
  </si>
  <si>
    <t xml:space="preserve">Sleeves                                 </t>
  </si>
  <si>
    <t>INSULATION SLEEVE FOR CONDUCTOR</t>
  </si>
  <si>
    <t xml:space="preserve">M  </t>
  </si>
  <si>
    <t xml:space="preserve">FABRICATION AND SUPPLY (MT)             </t>
  </si>
  <si>
    <t>Fabrication, galvanising &amp; supply ofvarious types of towers &amp; towerparts,tower/leg extensions (complete)excluding step bolt, stubs andbolts &amp;nuts but including hangers, D-Shackles,pack washers etc.-HTSteel for NormalTowers</t>
  </si>
  <si>
    <t xml:space="preserve">MT </t>
  </si>
  <si>
    <t>Fabrication, galvanising &amp; supply ofvarious types of towers &amp; towerparts,tower/leg extensions (complete)excluding step bolt, stubs andbolts &amp;nuts but including hangers, D-Shackles,pack washers etc.-MSSteel for NormalTowers</t>
  </si>
  <si>
    <t>Fabrication, galvanising &amp; supply ofstubs with cleats for varioustypes oftowers and tower extensions(complete)with packwashers excluding supply ofbolts &amp; nuts-HT Steel for Normal Towers</t>
  </si>
  <si>
    <t>Supply of Hexagonal Bolts &amp; Nuts fortowers including Step Bolts,SpringWashers etc.</t>
  </si>
  <si>
    <t>Supply of Bolts &amp; Nuts for Stubsincluding Spring Washers etc.</t>
  </si>
  <si>
    <t xml:space="preserve">OPGW Supply                             </t>
  </si>
  <si>
    <t>24 FIBRE (DWSM) OPGW FIBRE OPTIC CABLE</t>
  </si>
  <si>
    <t>Suspension clamp assembly for 24 fibreOPGW</t>
  </si>
  <si>
    <t>TENSION  FITTINGS ASSEMBLY ON SUSPENSIONTOWER FOR 24F OPGW INCLUDINGALLACCESSORIES AT JOINT BOX (SPLICING)LOCATION</t>
  </si>
  <si>
    <t>TENSION  FITTINGS ASSEMBLY FOR 24F OPGWINCLUDING ALL ACCESSORIES FORJOINT BOX(SPLICING) LOCATION</t>
  </si>
  <si>
    <t>TENSION ASSEMBLY - DOUBLE TENSION PASSTHROUGH ASSEMBLY FOR 24 FIBEROPGW</t>
  </si>
  <si>
    <t>TENSION ASSEMBLY - DEAD END FOR 24 FIBEROPGW</t>
  </si>
  <si>
    <t>Vibration Damper for 24 fibre OPGW</t>
  </si>
  <si>
    <t>Down Lead clamp Assembly for 24 fibreOPGW</t>
  </si>
  <si>
    <t>Joint Box for 24 fibre OPGW</t>
  </si>
  <si>
    <t>48 FIBRE (DWSM) OPGW FIBRE OPTIC CABLE</t>
  </si>
  <si>
    <t>Suspension clamp assembly for 48 fibre OPGW</t>
  </si>
  <si>
    <t>TENSION ASSEMBLY - DEAD END FOR 48 FIBER OPGW</t>
  </si>
  <si>
    <t>TENSION  FITTINGS ASSEMBLY FOR 48F OPGW INCLUDING ALL ACCESSORIES FORJOINT BOX (SPLICING) LOCATION</t>
  </si>
  <si>
    <t>TENSION ASSEMBLY - DOUBLE TENSION PASS THROUGH ASSEMBLY FOR 48 FIBEROPGW</t>
  </si>
  <si>
    <t>TENSION ASSEMBLY FOR JOINTING AT SUSPENSION TOWER FOR 48 FIBER OPGW</t>
  </si>
  <si>
    <t>Vibration Damper for 48 fibre OPGW</t>
  </si>
  <si>
    <t>Down Lead clamp Assembly for 48 fibre OPGW</t>
  </si>
  <si>
    <t>Joint Box for 48 fibre OPGW</t>
  </si>
  <si>
    <t>OPGW Fibre Optic Distribution Panel (FODP): Indoor Type: 96F</t>
  </si>
  <si>
    <t>GI PIPE INSTALLATION HARDWARE FOR APPROACH CABLING</t>
  </si>
  <si>
    <t>GI ELBOW INSTALLATION HARDWARE FOR APPROAH CABLING</t>
  </si>
  <si>
    <t>GI FLEXIBLE CONDUIT INSTALLATION HARDWARE FOR APPROAH CABLING</t>
  </si>
  <si>
    <t>48F (DWSM) APPROACH FIBRE OPTIC CABLE</t>
  </si>
  <si>
    <t xml:space="preserve">Bird Diverter                           </t>
  </si>
  <si>
    <t>BIRD DIVERTER</t>
  </si>
  <si>
    <t xml:space="preserve">OPGW mandatory spares                   </t>
  </si>
  <si>
    <t>Name of Client: Bikaner B Power Transmission Limited</t>
  </si>
  <si>
    <t>Name of Line: 765 kV D/C Bikaner IV PS to Siwani II (Part-01) TL</t>
  </si>
  <si>
    <t>NOA No. CC/T/W-TW/DOM/A00/24/09582/NOA-1 &amp; 2/25-10174/01 &amp; 02, Dated 03/01/2025</t>
  </si>
  <si>
    <t xml:space="preserve">Office :  Hansera, Lunkaransar       </t>
  </si>
  <si>
    <t>S.No.</t>
  </si>
  <si>
    <t>Activity</t>
  </si>
  <si>
    <t>LOA Qty</t>
  </si>
  <si>
    <t>Estimated Quantity</t>
  </si>
  <si>
    <t>Cumm. Progress up to Last Month (Mar'26)</t>
  </si>
  <si>
    <t>Target as per L2 Schedule Cummulative (upto Mar'26)</t>
  </si>
  <si>
    <t>Month's Plan as per L2 Schedule</t>
  </si>
  <si>
    <t>Progress of Month</t>
  </si>
  <si>
    <t>Today</t>
  </si>
  <si>
    <t>Cumulative Progress Till Date</t>
  </si>
  <si>
    <t>No of Gangs/MP</t>
  </si>
  <si>
    <t>Route Alignment (Km)</t>
  </si>
  <si>
    <t>Detailed Survey (Km)</t>
  </si>
  <si>
    <t>Profiling (Km)</t>
  </si>
  <si>
    <t>Check Survey (Km)</t>
  </si>
  <si>
    <t>Land Scheduling (Km)</t>
  </si>
  <si>
    <t>Soil Investigation (Nos.)</t>
  </si>
  <si>
    <t>Excavation</t>
  </si>
  <si>
    <t xml:space="preserve">Foundation (Nos.) </t>
  </si>
  <si>
    <t>Earthing (Nos.)</t>
  </si>
  <si>
    <t>Tower Erection (Nos)</t>
  </si>
  <si>
    <t xml:space="preserve">Tack Welding </t>
  </si>
  <si>
    <t>Stringing (Km)</t>
  </si>
  <si>
    <t>Paying Out</t>
  </si>
  <si>
    <t>Final Sag</t>
  </si>
  <si>
    <t>OPGW (Km)</t>
  </si>
  <si>
    <t xml:space="preserve">DAILY PROGRESS REPORT : STATUS AS ON </t>
  </si>
  <si>
    <t>Name of the Project:</t>
  </si>
  <si>
    <t>765 kV D/C Bikaner IV PS to Siwani II (Part-01) TL</t>
  </si>
  <si>
    <t xml:space="preserve">Contract No. &amp; Date : </t>
  </si>
  <si>
    <t>CC/T/W-TW/DOM/A00/24/09582/CA-1&amp;2/25-100174/01 &amp; 02 Dtd. 21.01.2025</t>
  </si>
  <si>
    <t>ROUTE ALIGNMENT PROGRESS SUMMARY</t>
  </si>
  <si>
    <t>TOTAL QTY (Tentative)</t>
  </si>
  <si>
    <t>COMPLETED UP TO PREV MONTH</t>
  </si>
  <si>
    <t>COMP. IN CURRENT MONTH</t>
  </si>
  <si>
    <t>CUMULATIVE</t>
  </si>
  <si>
    <t>BAL.QTY</t>
  </si>
  <si>
    <t>DETAILED SURVEY PROGRESS SUMMARY</t>
  </si>
  <si>
    <t xml:space="preserve"> CHECK SURVEY PROGRESS SUMMARY</t>
  </si>
  <si>
    <t>FOUNDATION PROGRESS SUMMARY</t>
  </si>
  <si>
    <t>EARTHING PROGRESS SUMMARY</t>
  </si>
  <si>
    <t>TOTAL QTY</t>
  </si>
  <si>
    <t>TOWER ERECTION PROGRESS SUMMARY</t>
  </si>
  <si>
    <t>STRINGING PROGRESS SUMMARY</t>
  </si>
  <si>
    <t>BAL.QTY(KM)</t>
  </si>
  <si>
    <t>OPGW STRINGING PROGRESS SUMMARY</t>
  </si>
  <si>
    <t>TACK WELDING PROGRESS SUMMARY</t>
  </si>
  <si>
    <t>SHIELD WIRE EARTHING PROGRESS SUMMARY</t>
  </si>
  <si>
    <t xml:space="preserve">Detailed Survey </t>
  </si>
  <si>
    <t>Sl.No.</t>
  </si>
  <si>
    <t>SPAN</t>
  </si>
  <si>
    <t>Detail Survey Section Length (Km)</t>
  </si>
  <si>
    <t>Submitted For Approval</t>
  </si>
  <si>
    <t>Approved Date</t>
  </si>
  <si>
    <t>From Section</t>
  </si>
  <si>
    <t>To Section</t>
  </si>
  <si>
    <t>AP8</t>
  </si>
  <si>
    <t>AP19</t>
  </si>
  <si>
    <t>Approved</t>
  </si>
  <si>
    <t>AP6</t>
  </si>
  <si>
    <t xml:space="preserve">AP4 </t>
  </si>
  <si>
    <t xml:space="preserve">AP28 </t>
  </si>
  <si>
    <t>AP29</t>
  </si>
  <si>
    <t xml:space="preserve">AP19 </t>
  </si>
  <si>
    <t>AP28</t>
  </si>
  <si>
    <t xml:space="preserve">AP29 </t>
  </si>
  <si>
    <t>AP32</t>
  </si>
  <si>
    <t>AP35</t>
  </si>
  <si>
    <t>AP36</t>
  </si>
  <si>
    <t>AP44</t>
  </si>
  <si>
    <t>AP1A</t>
  </si>
  <si>
    <t>AP4</t>
  </si>
  <si>
    <t>AP47</t>
  </si>
  <si>
    <t>GSS Gantry</t>
  </si>
  <si>
    <t>Hold By Power Grid</t>
  </si>
  <si>
    <t>Total</t>
  </si>
  <si>
    <t xml:space="preserve">Check Survey </t>
  </si>
  <si>
    <t xml:space="preserve"> Section Length (Km)</t>
  </si>
  <si>
    <t>Submitted for Approval on Dated</t>
  </si>
  <si>
    <t>Approved on Dated</t>
  </si>
  <si>
    <t>AP10</t>
  </si>
  <si>
    <t>AP20</t>
  </si>
  <si>
    <t>AP31</t>
  </si>
  <si>
    <t>AP34</t>
  </si>
  <si>
    <t>Hindrance Record</t>
  </si>
  <si>
    <t>Balance &gt;&gt;</t>
  </si>
  <si>
    <t>Sr. No</t>
  </si>
  <si>
    <t>Loc No</t>
  </si>
  <si>
    <t>Tower Type</t>
  </si>
  <si>
    <t>Foundation Status</t>
  </si>
  <si>
    <t>Hindrance During Foundation Work</t>
  </si>
  <si>
    <t>Start Date</t>
  </si>
  <si>
    <t>End Date</t>
  </si>
  <si>
    <t>Effected Days</t>
  </si>
  <si>
    <t>Farmer Name</t>
  </si>
  <si>
    <t>Village Name</t>
  </si>
  <si>
    <t>Contact No.</t>
  </si>
  <si>
    <t>Tower Erection Status</t>
  </si>
  <si>
    <t>Hindrance During Tower Erection Work</t>
  </si>
  <si>
    <t>1/0</t>
  </si>
  <si>
    <t>DD60+0</t>
  </si>
  <si>
    <t>1/1</t>
  </si>
  <si>
    <t>DB1+18</t>
  </si>
  <si>
    <t>1/2</t>
  </si>
  <si>
    <t>DA-1.5</t>
  </si>
  <si>
    <t>1A/0</t>
  </si>
  <si>
    <t>DD45+0</t>
  </si>
  <si>
    <t>1A/1</t>
  </si>
  <si>
    <t>Completed</t>
  </si>
  <si>
    <t>1A/2</t>
  </si>
  <si>
    <t>1A/3</t>
  </si>
  <si>
    <t>DA-3</t>
  </si>
  <si>
    <t>ROW</t>
  </si>
  <si>
    <t>2/0</t>
  </si>
  <si>
    <t>DD60+3</t>
  </si>
  <si>
    <t>Resolved</t>
  </si>
  <si>
    <t>2/1</t>
  </si>
  <si>
    <t>DA+6</t>
  </si>
  <si>
    <t>2/2</t>
  </si>
  <si>
    <t>DA+9</t>
  </si>
  <si>
    <t>2/3</t>
  </si>
  <si>
    <t>2/4</t>
  </si>
  <si>
    <t>2/5</t>
  </si>
  <si>
    <t>DA+0</t>
  </si>
  <si>
    <t>2/6</t>
  </si>
  <si>
    <t>2A/0</t>
  </si>
  <si>
    <t>DB2+3</t>
  </si>
  <si>
    <t>2A/1</t>
  </si>
  <si>
    <t>2A/2</t>
  </si>
  <si>
    <t>2A/3</t>
  </si>
  <si>
    <t>DA+3</t>
  </si>
  <si>
    <t>2A/4</t>
  </si>
  <si>
    <t>2A/5</t>
  </si>
  <si>
    <t>3/0</t>
  </si>
  <si>
    <t>DC2+9</t>
  </si>
  <si>
    <t>3/1</t>
  </si>
  <si>
    <t>DB1+9</t>
  </si>
  <si>
    <t>3/2</t>
  </si>
  <si>
    <t>3/3</t>
  </si>
  <si>
    <t>3/4</t>
  </si>
  <si>
    <t>3/5</t>
  </si>
  <si>
    <t>3/6</t>
  </si>
  <si>
    <t>3/7</t>
  </si>
  <si>
    <t>3A/0</t>
  </si>
  <si>
    <t>WIP</t>
  </si>
  <si>
    <t>3A/1</t>
  </si>
  <si>
    <t>3A/2</t>
  </si>
  <si>
    <t>3A/3</t>
  </si>
  <si>
    <t>4/0</t>
  </si>
  <si>
    <t>DB2+0</t>
  </si>
  <si>
    <t>4/1</t>
  </si>
  <si>
    <t>4/2</t>
  </si>
  <si>
    <t>4/3</t>
  </si>
  <si>
    <t>4/4</t>
  </si>
  <si>
    <t>4/5</t>
  </si>
  <si>
    <t>4/6</t>
  </si>
  <si>
    <t>4/7</t>
  </si>
  <si>
    <t>DB1+0</t>
  </si>
  <si>
    <t>4/8</t>
  </si>
  <si>
    <t>4/9</t>
  </si>
  <si>
    <t>4/10</t>
  </si>
  <si>
    <t>4/11</t>
  </si>
  <si>
    <t>4/12</t>
  </si>
  <si>
    <t>4/13</t>
  </si>
  <si>
    <t>4/14</t>
  </si>
  <si>
    <t>5/0</t>
  </si>
  <si>
    <t>5/1</t>
  </si>
  <si>
    <t>5/2</t>
  </si>
  <si>
    <t>5/3</t>
  </si>
  <si>
    <t>5/4</t>
  </si>
  <si>
    <t>5/5</t>
  </si>
  <si>
    <t>5/6</t>
  </si>
  <si>
    <t>5/7</t>
  </si>
  <si>
    <t>DB1+3</t>
  </si>
  <si>
    <t>5/8</t>
  </si>
  <si>
    <t>5/9</t>
  </si>
  <si>
    <t>5/10</t>
  </si>
  <si>
    <t>5/11</t>
  </si>
  <si>
    <t>6/0</t>
  </si>
  <si>
    <t>6/1</t>
  </si>
  <si>
    <t>Mohit/ Nanu Ram</t>
  </si>
  <si>
    <t>Winjharwali</t>
  </si>
  <si>
    <t>6/2</t>
  </si>
  <si>
    <t>6/3</t>
  </si>
  <si>
    <t>6/4</t>
  </si>
  <si>
    <t>6/5</t>
  </si>
  <si>
    <t>6/6</t>
  </si>
  <si>
    <t>6/7</t>
  </si>
  <si>
    <t>6/8</t>
  </si>
  <si>
    <t>6/9</t>
  </si>
  <si>
    <t>6/10</t>
  </si>
  <si>
    <t>7/0</t>
  </si>
  <si>
    <t>7/1</t>
  </si>
  <si>
    <t>7/2</t>
  </si>
  <si>
    <t>7/3</t>
  </si>
  <si>
    <t>7/4</t>
  </si>
  <si>
    <t>7/5</t>
  </si>
  <si>
    <t>7/6</t>
  </si>
  <si>
    <t>7/7</t>
  </si>
  <si>
    <t>7/8</t>
  </si>
  <si>
    <t>7/9</t>
  </si>
  <si>
    <t>7/10</t>
  </si>
  <si>
    <t>7/11</t>
  </si>
  <si>
    <t>8/0</t>
  </si>
  <si>
    <t>DC1+0</t>
  </si>
  <si>
    <t>8/1</t>
  </si>
  <si>
    <t>8/2</t>
  </si>
  <si>
    <t>8/3</t>
  </si>
  <si>
    <t>8/4</t>
  </si>
  <si>
    <t>8/5</t>
  </si>
  <si>
    <t>8/6</t>
  </si>
  <si>
    <t>8/7</t>
  </si>
  <si>
    <t>8/8</t>
  </si>
  <si>
    <t>9/0</t>
  </si>
  <si>
    <t>9/1</t>
  </si>
  <si>
    <t>Ratna Ram Siyag</t>
  </si>
  <si>
    <t>Dhirera</t>
  </si>
  <si>
    <t>9/2</t>
  </si>
  <si>
    <t>9/3</t>
  </si>
  <si>
    <t>9/4</t>
  </si>
  <si>
    <t>10/0</t>
  </si>
  <si>
    <t>DD60+25</t>
  </si>
  <si>
    <t>11/0</t>
  </si>
  <si>
    <t>DD60+18</t>
  </si>
  <si>
    <t>11/1</t>
  </si>
  <si>
    <t>11/2</t>
  </si>
  <si>
    <t>11/3</t>
  </si>
  <si>
    <t>Ram Pratap Godara</t>
  </si>
  <si>
    <t>Sahajarasar</t>
  </si>
  <si>
    <t>11/4</t>
  </si>
  <si>
    <t>11/5</t>
  </si>
  <si>
    <t>Jay Kishan Jiyani</t>
  </si>
  <si>
    <t>Hansera</t>
  </si>
  <si>
    <t>11/6</t>
  </si>
  <si>
    <t>11/7</t>
  </si>
  <si>
    <t>Narayan Ram Sharma</t>
  </si>
  <si>
    <t>Surnana</t>
  </si>
  <si>
    <t>11/8</t>
  </si>
  <si>
    <t>Kumbha Ram</t>
  </si>
  <si>
    <t>Khiyrera</t>
  </si>
  <si>
    <t>12/0</t>
  </si>
  <si>
    <t>DC2+0</t>
  </si>
  <si>
    <t>Magga Ram</t>
  </si>
  <si>
    <t>12/1</t>
  </si>
  <si>
    <t>12/2</t>
  </si>
  <si>
    <t>12/3</t>
  </si>
  <si>
    <t>12/4</t>
  </si>
  <si>
    <t>12/5</t>
  </si>
  <si>
    <t>Manful</t>
  </si>
  <si>
    <t>13/0</t>
  </si>
  <si>
    <t>DC1+3</t>
  </si>
  <si>
    <t>13/1</t>
  </si>
  <si>
    <t>14/0</t>
  </si>
  <si>
    <t>15/0</t>
  </si>
  <si>
    <t>16/0</t>
  </si>
  <si>
    <t>16/1</t>
  </si>
  <si>
    <t>16/2</t>
  </si>
  <si>
    <t>16/3</t>
  </si>
  <si>
    <t>17/0</t>
  </si>
  <si>
    <t>18/0</t>
  </si>
  <si>
    <t>18/1</t>
  </si>
  <si>
    <t>18/2</t>
  </si>
  <si>
    <t>Lal Chand Tarad</t>
  </si>
  <si>
    <t>18/3</t>
  </si>
  <si>
    <t>18/4</t>
  </si>
  <si>
    <t>18/5</t>
  </si>
  <si>
    <t>19/0</t>
  </si>
  <si>
    <t>19/1</t>
  </si>
  <si>
    <t>19/2</t>
  </si>
  <si>
    <t>19/3</t>
  </si>
  <si>
    <t>19/4</t>
  </si>
  <si>
    <t>19/5</t>
  </si>
  <si>
    <t>19/6</t>
  </si>
  <si>
    <t>19/7</t>
  </si>
  <si>
    <t>20/0</t>
  </si>
  <si>
    <t>DC1+6</t>
  </si>
  <si>
    <t>20/1</t>
  </si>
  <si>
    <t>20/2</t>
  </si>
  <si>
    <t>20/3</t>
  </si>
  <si>
    <t>20/4</t>
  </si>
  <si>
    <t>20/5</t>
  </si>
  <si>
    <t>20/6</t>
  </si>
  <si>
    <t>20/7</t>
  </si>
  <si>
    <t>20A/0</t>
  </si>
  <si>
    <t>DD45+9</t>
  </si>
  <si>
    <t>21/0</t>
  </si>
  <si>
    <t>DC2+3</t>
  </si>
  <si>
    <t>22/0</t>
  </si>
  <si>
    <t>DD60+6</t>
  </si>
  <si>
    <t>23/0</t>
  </si>
  <si>
    <t>DD60+9</t>
  </si>
  <si>
    <t>23/1</t>
  </si>
  <si>
    <t>23/2</t>
  </si>
  <si>
    <t>23/3</t>
  </si>
  <si>
    <t>23/4</t>
  </si>
  <si>
    <t>24/0</t>
  </si>
  <si>
    <t>25/0</t>
  </si>
  <si>
    <t>25/1</t>
  </si>
  <si>
    <t>26/0</t>
  </si>
  <si>
    <t>DD60+35</t>
  </si>
  <si>
    <t>27/0</t>
  </si>
  <si>
    <t>27/1</t>
  </si>
  <si>
    <t>27/2</t>
  </si>
  <si>
    <t>Sundar Lal Nath</t>
  </si>
  <si>
    <t>Lunkaransar</t>
  </si>
  <si>
    <t>27/3</t>
  </si>
  <si>
    <t>28/0</t>
  </si>
  <si>
    <t>28/1</t>
  </si>
  <si>
    <t>28/2</t>
  </si>
  <si>
    <t>28/3</t>
  </si>
  <si>
    <t>Saraswati W/o Shri Ram</t>
  </si>
  <si>
    <t>Kalu</t>
  </si>
  <si>
    <t>28/4</t>
  </si>
  <si>
    <t>28/5</t>
  </si>
  <si>
    <t>28/6</t>
  </si>
  <si>
    <t>Rajendra Kumar S/o Nanu Ram</t>
  </si>
  <si>
    <t>28/7</t>
  </si>
  <si>
    <t>29/0</t>
  </si>
  <si>
    <t>29/1</t>
  </si>
  <si>
    <t>Nagaraj S/o Bhikhamchand</t>
  </si>
  <si>
    <t>29/2</t>
  </si>
  <si>
    <t>29/3</t>
  </si>
  <si>
    <t>29/4</t>
  </si>
  <si>
    <t>Saraswati W/o Pemaram</t>
  </si>
  <si>
    <t>Gopalyan</t>
  </si>
  <si>
    <t>29/5</t>
  </si>
  <si>
    <t>Omprakash S/o Ramuram
Kailash S/o Ramuram</t>
  </si>
  <si>
    <t>29/6</t>
  </si>
  <si>
    <t>Sumitra Devi W/o Ram Pratap</t>
  </si>
  <si>
    <t>29/7</t>
  </si>
  <si>
    <t>29/8</t>
  </si>
  <si>
    <t>Girdhari Ram S/o Ramdhan</t>
  </si>
  <si>
    <t>29/9</t>
  </si>
  <si>
    <t>Thakshiram S/o Arjanram</t>
  </si>
  <si>
    <t>29/10</t>
  </si>
  <si>
    <t>Hariram S/o Ram Narayan</t>
  </si>
  <si>
    <t>29/11</t>
  </si>
  <si>
    <t>29/12</t>
  </si>
  <si>
    <t>Satyanarayan S/o Jagmalaram</t>
  </si>
  <si>
    <t>29/13</t>
  </si>
  <si>
    <t>29/14</t>
  </si>
  <si>
    <t>29/15</t>
  </si>
  <si>
    <t>29/16</t>
  </si>
  <si>
    <t>29/17</t>
  </si>
  <si>
    <t>29/18</t>
  </si>
  <si>
    <t>29/19</t>
  </si>
  <si>
    <t>29/20</t>
  </si>
  <si>
    <t>29/21</t>
  </si>
  <si>
    <t>29/22</t>
  </si>
  <si>
    <t>30/0</t>
  </si>
  <si>
    <t>30/1</t>
  </si>
  <si>
    <t>30/2</t>
  </si>
  <si>
    <t>30/3</t>
  </si>
  <si>
    <t>30/4</t>
  </si>
  <si>
    <t>30/5</t>
  </si>
  <si>
    <t>30/6</t>
  </si>
  <si>
    <t>30/7</t>
  </si>
  <si>
    <t>30/8</t>
  </si>
  <si>
    <t>30/9</t>
  </si>
  <si>
    <t>Sarita Devi D/o Kanhailal</t>
  </si>
  <si>
    <t>Chhattasar</t>
  </si>
  <si>
    <t>30/10</t>
  </si>
  <si>
    <t>30/11</t>
  </si>
  <si>
    <t>30/12</t>
  </si>
  <si>
    <t>30/13</t>
  </si>
  <si>
    <t>30/14</t>
  </si>
  <si>
    <t>30/15</t>
  </si>
  <si>
    <t>Rajendra S/o Mamraj</t>
  </si>
  <si>
    <t>9829064703
9752095071</t>
  </si>
  <si>
    <t>30/16</t>
  </si>
  <si>
    <t>Kamladevi W/o Chetanram
Miradevi W/o Jaypal</t>
  </si>
  <si>
    <t>30/17</t>
  </si>
  <si>
    <t>Kesaram S/o Shriram
Chhunilal S/o Shriram</t>
  </si>
  <si>
    <t>9879134181
982893117</t>
  </si>
  <si>
    <t>30/18</t>
  </si>
  <si>
    <t>31/0</t>
  </si>
  <si>
    <t>31/1</t>
  </si>
  <si>
    <t>31/2</t>
  </si>
  <si>
    <t>31/3</t>
  </si>
  <si>
    <t>31/4</t>
  </si>
  <si>
    <t>31/5</t>
  </si>
  <si>
    <t>31/6</t>
  </si>
  <si>
    <t>31/7</t>
  </si>
  <si>
    <t>31/8</t>
  </si>
  <si>
    <t>31/9</t>
  </si>
  <si>
    <t>31/10</t>
  </si>
  <si>
    <t>Gorakharam S/o Bhuraram</t>
  </si>
  <si>
    <t>Kagasar</t>
  </si>
  <si>
    <t>31/11</t>
  </si>
  <si>
    <t>31/12</t>
  </si>
  <si>
    <t>31/13</t>
  </si>
  <si>
    <t>31/14</t>
  </si>
  <si>
    <t>31/15</t>
  </si>
  <si>
    <t>31/16</t>
  </si>
  <si>
    <t>31/17</t>
  </si>
  <si>
    <t>31/18</t>
  </si>
  <si>
    <t>31/19</t>
  </si>
  <si>
    <t>31/20</t>
  </si>
  <si>
    <t>31/21</t>
  </si>
  <si>
    <t>31/22</t>
  </si>
  <si>
    <t>31/23</t>
  </si>
  <si>
    <t>31/24</t>
  </si>
  <si>
    <t>31/25</t>
  </si>
  <si>
    <t>31/26</t>
  </si>
  <si>
    <t>31/27</t>
  </si>
  <si>
    <t>32/0</t>
  </si>
  <si>
    <t>32/1</t>
  </si>
  <si>
    <t>32/2</t>
  </si>
  <si>
    <t>32/3</t>
  </si>
  <si>
    <t>32/4</t>
  </si>
  <si>
    <t>32/5</t>
  </si>
  <si>
    <t>32/6</t>
  </si>
  <si>
    <t>32/7</t>
  </si>
  <si>
    <t>32/8</t>
  </si>
  <si>
    <t>32/9</t>
  </si>
  <si>
    <t>32/10</t>
  </si>
  <si>
    <t>33/0</t>
  </si>
  <si>
    <t>33/1</t>
  </si>
  <si>
    <t>33/2</t>
  </si>
  <si>
    <t>33/3</t>
  </si>
  <si>
    <t>33/4</t>
  </si>
  <si>
    <t>33A/0</t>
  </si>
  <si>
    <t>34/0</t>
  </si>
  <si>
    <t>34/1</t>
  </si>
  <si>
    <t>34/2</t>
  </si>
  <si>
    <t>34/3</t>
  </si>
  <si>
    <t>34/4</t>
  </si>
  <si>
    <t>34/5</t>
  </si>
  <si>
    <t>34/6</t>
  </si>
  <si>
    <t>34/7</t>
  </si>
  <si>
    <t>34/8</t>
  </si>
  <si>
    <t>34/9</t>
  </si>
  <si>
    <t>34/10</t>
  </si>
  <si>
    <t>35/0</t>
  </si>
  <si>
    <t>35/1</t>
  </si>
  <si>
    <t>35/2</t>
  </si>
  <si>
    <t>35/3</t>
  </si>
  <si>
    <t>35/4</t>
  </si>
  <si>
    <t>35/5</t>
  </si>
  <si>
    <t>35/6</t>
  </si>
  <si>
    <t>35/7</t>
  </si>
  <si>
    <t>35/8</t>
  </si>
  <si>
    <t>35/9</t>
  </si>
  <si>
    <t>36/0</t>
  </si>
  <si>
    <t>DB1+6</t>
  </si>
  <si>
    <t>36/1</t>
  </si>
  <si>
    <t>36/2</t>
  </si>
  <si>
    <t>36/3</t>
  </si>
  <si>
    <t>36/4</t>
  </si>
  <si>
    <t>36/5</t>
  </si>
  <si>
    <t>36/6</t>
  </si>
  <si>
    <t>36/7</t>
  </si>
  <si>
    <t>36/8</t>
  </si>
  <si>
    <t>36/9</t>
  </si>
  <si>
    <t>37/0</t>
  </si>
  <si>
    <t>37/1</t>
  </si>
  <si>
    <t>37/2</t>
  </si>
  <si>
    <t>37/3</t>
  </si>
  <si>
    <t>37/4</t>
  </si>
  <si>
    <t>37/5</t>
  </si>
  <si>
    <t>37/6</t>
  </si>
  <si>
    <t>37/7</t>
  </si>
  <si>
    <t>37/8</t>
  </si>
  <si>
    <t>37/9</t>
  </si>
  <si>
    <t>37/10</t>
  </si>
  <si>
    <t>38/0</t>
  </si>
  <si>
    <t>38/1</t>
  </si>
  <si>
    <t>38/2</t>
  </si>
  <si>
    <t>39/0</t>
  </si>
  <si>
    <t>DB2+9</t>
  </si>
  <si>
    <t>40/0</t>
  </si>
  <si>
    <t>DC1+9</t>
  </si>
  <si>
    <t>40/1</t>
  </si>
  <si>
    <t>40/2</t>
  </si>
  <si>
    <t>40/3</t>
  </si>
  <si>
    <t>40/4</t>
  </si>
  <si>
    <t>41/0</t>
  </si>
  <si>
    <t>41/1</t>
  </si>
  <si>
    <t>41/2</t>
  </si>
  <si>
    <t>41/3</t>
  </si>
  <si>
    <t>41/4</t>
  </si>
  <si>
    <t>41/5</t>
  </si>
  <si>
    <t>41/6</t>
  </si>
  <si>
    <t>42/0</t>
  </si>
  <si>
    <t>43/0</t>
  </si>
  <si>
    <t>44/0</t>
  </si>
  <si>
    <t>DB2+6</t>
  </si>
  <si>
    <t>44/1</t>
  </si>
  <si>
    <t>45/0</t>
  </si>
  <si>
    <t>46/0</t>
  </si>
  <si>
    <t>47/0</t>
  </si>
  <si>
    <t>Details of Earthing</t>
  </si>
  <si>
    <t>Month</t>
  </si>
  <si>
    <t>Month Sr. No.</t>
  </si>
  <si>
    <t>Loc. No.</t>
  </si>
  <si>
    <t>Type of Tower</t>
  </si>
  <si>
    <t>Type of Classification</t>
  </si>
  <si>
    <t>Start</t>
  </si>
  <si>
    <t>Complete</t>
  </si>
  <si>
    <t>Name of the Contractor</t>
  </si>
  <si>
    <t xml:space="preserve">Name of Supervisor </t>
  </si>
  <si>
    <t>PGCIL Person /Quest</t>
  </si>
  <si>
    <t>June'25</t>
  </si>
  <si>
    <t>M/s. Sanjay Construction</t>
  </si>
  <si>
    <t>Saddam</t>
  </si>
  <si>
    <t>July'25</t>
  </si>
  <si>
    <t>Nov'25</t>
  </si>
  <si>
    <t>Dinesh Kr. Mahto</t>
  </si>
  <si>
    <t>Jan'26</t>
  </si>
  <si>
    <t>Ramshankar</t>
  </si>
  <si>
    <t>Details of Foundation</t>
  </si>
  <si>
    <t>State</t>
  </si>
  <si>
    <t>Village</t>
  </si>
  <si>
    <t>Tehsil</t>
  </si>
  <si>
    <t>District</t>
  </si>
  <si>
    <t>ROW Status
(Yes/No)</t>
  </si>
  <si>
    <t>Action Taken for ROW
(To Be Filled By POWERGRID)</t>
  </si>
  <si>
    <t>Feb'25</t>
  </si>
  <si>
    <t>Sandy</t>
  </si>
  <si>
    <t>M/s. Sanwariya Technical Developers</t>
  </si>
  <si>
    <t>Monu Kumar</t>
  </si>
  <si>
    <t>Rajasthan</t>
  </si>
  <si>
    <t>M/s. MS Construction</t>
  </si>
  <si>
    <t>Sher Singh Rana</t>
  </si>
  <si>
    <t>Mar'25</t>
  </si>
  <si>
    <t>M/s. Choudhari Construction</t>
  </si>
  <si>
    <t>Jagdamba Prasad</t>
  </si>
  <si>
    <t>Narayan Mohoto</t>
  </si>
  <si>
    <t>M/s. ProteK Infra</t>
  </si>
  <si>
    <t>Sujit Choudhary</t>
  </si>
  <si>
    <t>Ankur Gogoi</t>
  </si>
  <si>
    <t>Apr'25</t>
  </si>
  <si>
    <t>Narayan Mohoto/Sonu Kumar</t>
  </si>
  <si>
    <t>M/s. Ruhila Brothers</t>
  </si>
  <si>
    <t>Sujit Choudhary/Ankur Gogoi</t>
  </si>
  <si>
    <t>Sujit Choudhary/Sonu Kumar</t>
  </si>
  <si>
    <t>Sonu Kumar</t>
  </si>
  <si>
    <t>May'25</t>
  </si>
  <si>
    <t>Narayan Mahto</t>
  </si>
  <si>
    <t>Rohit Sharma</t>
  </si>
  <si>
    <t>Ajhar Ali</t>
  </si>
  <si>
    <t>M/s. Karni Kripa Construction Company</t>
  </si>
  <si>
    <t>M/s. Kamla Traders</t>
  </si>
  <si>
    <t>M/s. Protek Infra</t>
  </si>
  <si>
    <t>Dry</t>
  </si>
  <si>
    <t>Chetram</t>
  </si>
  <si>
    <t>M/s. Kuri Construction Company</t>
  </si>
  <si>
    <t>M/s. Om Mahadev</t>
  </si>
  <si>
    <t>Saddam Maliya</t>
  </si>
  <si>
    <t>M/s. Shree Shyam Construction</t>
  </si>
  <si>
    <t>M/s. Veer Tejaji Construction Company</t>
  </si>
  <si>
    <t>M/s. Naganaray Construction Company</t>
  </si>
  <si>
    <t>M/s. Shree Krish Construction</t>
  </si>
  <si>
    <t>Anshu Kumar</t>
  </si>
  <si>
    <t>Aug'25</t>
  </si>
  <si>
    <t>M/s. N V Infra</t>
  </si>
  <si>
    <t>Sep'25</t>
  </si>
  <si>
    <t>Yes</t>
  </si>
  <si>
    <t>Oct'25</t>
  </si>
  <si>
    <t>Raghu Kr. Mahto</t>
  </si>
  <si>
    <t>Deepak Kr. Mahto</t>
  </si>
  <si>
    <t>Narayan Kr. Mahto</t>
  </si>
  <si>
    <t>Montu Biswas</t>
  </si>
  <si>
    <t>Ramesh Kumar Mahto</t>
  </si>
  <si>
    <t>Mantu Bishvash</t>
  </si>
  <si>
    <t>Dec'25</t>
  </si>
  <si>
    <t>Surjit Choudhary</t>
  </si>
  <si>
    <t>Rohit Kumar</t>
  </si>
  <si>
    <t>Dular Chand Mahto</t>
  </si>
  <si>
    <t>Feb'26</t>
  </si>
  <si>
    <t>Mar'26</t>
  </si>
  <si>
    <t>Apr'26</t>
  </si>
  <si>
    <t>Details of Erection</t>
  </si>
  <si>
    <t>Month
Sr. No.</t>
  </si>
  <si>
    <t>Location No.</t>
  </si>
  <si>
    <t>Tower Weight</t>
  </si>
  <si>
    <t>Starting Date</t>
  </si>
  <si>
    <t>Completion Date</t>
  </si>
  <si>
    <t xml:space="preserve"> Gang Name</t>
  </si>
  <si>
    <t>ROW Status (Yes/No)</t>
  </si>
  <si>
    <t>M/s. Kavya Enterprises</t>
  </si>
  <si>
    <t>M/s. Punam Kumari</t>
  </si>
  <si>
    <t>Choturam Meena</t>
  </si>
  <si>
    <t>M/s. Jwala Singh</t>
  </si>
  <si>
    <t>Raj Kishor</t>
  </si>
  <si>
    <t>Mahendra</t>
  </si>
  <si>
    <t>Dhiraj Kumar</t>
  </si>
  <si>
    <t>M/s. Kartik Mahto</t>
  </si>
  <si>
    <t>Kailash Mahto</t>
  </si>
  <si>
    <t>Dinesh Kumar Mahto</t>
  </si>
  <si>
    <t xml:space="preserve">M/s. Jwala Singh </t>
  </si>
  <si>
    <t>M/s. Jwala Singh 2</t>
  </si>
  <si>
    <t>Rakesh Kumar</t>
  </si>
  <si>
    <t>M/s. Punam Kumari 3</t>
  </si>
  <si>
    <t xml:space="preserve">M/s. Company Gang </t>
  </si>
  <si>
    <t>Rohit Mahto</t>
  </si>
  <si>
    <t xml:space="preserve">M/s. Govind Mahto </t>
  </si>
  <si>
    <t>M/s. Punam Kumari 4</t>
  </si>
  <si>
    <t>Deepak Kumar Mahto</t>
  </si>
  <si>
    <t>M/s. Govind Mahto 2</t>
  </si>
  <si>
    <t>Pradeep Luhar</t>
  </si>
  <si>
    <t>M/s. Karni Construction 1</t>
  </si>
  <si>
    <t>Ram Shankar</t>
  </si>
  <si>
    <t>M/s. Karni Construction 2</t>
  </si>
  <si>
    <t>Dheeraj Kumar</t>
  </si>
  <si>
    <t>Dhalchand</t>
  </si>
  <si>
    <t>Narayan Kr .Mahto</t>
  </si>
  <si>
    <t>M/s. Raju Kumar</t>
  </si>
  <si>
    <t>M/s. Shobha Debi</t>
  </si>
  <si>
    <t>M/s. Mohika Costruction</t>
  </si>
  <si>
    <t>M/s. Sunny Construction</t>
  </si>
  <si>
    <t>Sher Singh</t>
  </si>
  <si>
    <t>M/s. Jirwa Debi</t>
  </si>
  <si>
    <t>Dalchand Mahto</t>
  </si>
  <si>
    <t>Dularchand Mahto</t>
  </si>
  <si>
    <t>Hariram Nai</t>
  </si>
  <si>
    <t>M/s. Ganesh Sinha</t>
  </si>
  <si>
    <t>Ramesh</t>
  </si>
  <si>
    <t>M/s. Nirmal Mahto</t>
  </si>
  <si>
    <t>Azhar Ali</t>
  </si>
  <si>
    <t>Raghu Kumar</t>
  </si>
  <si>
    <t>Shankar Lal</t>
  </si>
  <si>
    <t xml:space="preserve">M/s. Kartik Mahto </t>
  </si>
  <si>
    <t xml:space="preserve">M/s. Punam Kumari3 </t>
  </si>
  <si>
    <t xml:space="preserve">M/s. Punam Kumari4 </t>
  </si>
  <si>
    <t>M/s. Govind Mahto 1</t>
  </si>
  <si>
    <t>Smriti Ranjan</t>
  </si>
  <si>
    <t>Ashok Saran</t>
  </si>
  <si>
    <t>AMBARAN</t>
  </si>
  <si>
    <t>CHHATARGARH</t>
  </si>
  <si>
    <t>BIKANER</t>
  </si>
  <si>
    <t>SONPALSAR</t>
  </si>
  <si>
    <t>SARDARSHAHAR</t>
  </si>
  <si>
    <t>CHURU</t>
  </si>
  <si>
    <t>CHHATASAR</t>
  </si>
  <si>
    <t>LUNKARANSAR</t>
  </si>
  <si>
    <t>MALAKSAR</t>
  </si>
  <si>
    <t>Details of Tack Welding</t>
  </si>
  <si>
    <t>CUMM. SR.NO</t>
  </si>
  <si>
    <t>MONTH SR.NO.</t>
  </si>
  <si>
    <t>Name of the Gang</t>
  </si>
  <si>
    <t>RK Construction</t>
  </si>
  <si>
    <t>Mantu Biswas</t>
  </si>
  <si>
    <t>KEC INTERNATIONAL LIMITED</t>
  </si>
  <si>
    <t>TA-512 : 765kV D/C Bikaner IV PS to Siwani II (Part-1) TL</t>
  </si>
  <si>
    <t>Visual Chart</t>
  </si>
  <si>
    <t>S. No.</t>
  </si>
  <si>
    <t>Description</t>
  </si>
  <si>
    <t>UOM</t>
  </si>
  <si>
    <t>Total qty</t>
  </si>
  <si>
    <t>Power Line Crossing</t>
  </si>
  <si>
    <t>Stringing U/P</t>
  </si>
  <si>
    <t>Stringing completed</t>
  </si>
  <si>
    <t>Foundation</t>
  </si>
  <si>
    <t>Nos</t>
  </si>
  <si>
    <t>Tack Welding U/P</t>
  </si>
  <si>
    <t>Tack Welding completed</t>
  </si>
  <si>
    <t>Earthing Rod Type</t>
  </si>
  <si>
    <t>NH / SH Crossing</t>
  </si>
  <si>
    <t>Erection U/P</t>
  </si>
  <si>
    <t>Erection completed</t>
  </si>
  <si>
    <t>Earthing Pipe/Counter Poise</t>
  </si>
  <si>
    <t>Foundation U/P</t>
  </si>
  <si>
    <t>Foundation completed</t>
  </si>
  <si>
    <t>Tower Erection</t>
  </si>
  <si>
    <t>Railway Crossing</t>
  </si>
  <si>
    <t>Angle Tower</t>
  </si>
  <si>
    <t>Rough Sag</t>
  </si>
  <si>
    <t>KM</t>
  </si>
  <si>
    <t>Excavation U/P</t>
  </si>
  <si>
    <t>Excavation completed</t>
  </si>
  <si>
    <t>Final  Sag</t>
  </si>
  <si>
    <t>Canal</t>
  </si>
  <si>
    <t>Earthing completed</t>
  </si>
  <si>
    <t>Hold Xing Proposal</t>
  </si>
  <si>
    <t>Immediate Work Stop By Power Grid</t>
  </si>
  <si>
    <t>Check Survey ROW</t>
  </si>
  <si>
    <t>Gantry</t>
  </si>
  <si>
    <t>132kV</t>
  </si>
  <si>
    <t>Foundation ROW</t>
  </si>
  <si>
    <t>OHTL</t>
  </si>
  <si>
    <t>Bikaner-IV Gantry</t>
  </si>
  <si>
    <t>Erection ROW</t>
  </si>
  <si>
    <t>Stringing ROW</t>
  </si>
  <si>
    <t>400kV</t>
  </si>
  <si>
    <t>RC - 2M</t>
  </si>
  <si>
    <t>ADANI</t>
  </si>
  <si>
    <t>RC - 1M</t>
  </si>
  <si>
    <t>🌿</t>
  </si>
  <si>
    <t>RRVPNL</t>
  </si>
  <si>
    <t>Railway track</t>
  </si>
  <si>
    <t>CANAL &amp; FOREST</t>
  </si>
  <si>
    <t>NH62 &amp; FOREST</t>
  </si>
  <si>
    <t>220kV</t>
  </si>
  <si>
    <t>765kV</t>
  </si>
  <si>
    <t>NH754A</t>
  </si>
  <si>
    <t>POWER GRID</t>
  </si>
  <si>
    <t>SH 6A</t>
  </si>
  <si>
    <t>TP TOWER</t>
  </si>
  <si>
    <t>Petrolium Pipeline</t>
  </si>
  <si>
    <t xml:space="preserve"> </t>
  </si>
  <si>
    <t>RRPVNL</t>
  </si>
  <si>
    <t>2 Nos.</t>
  </si>
  <si>
    <t>SH 7</t>
  </si>
  <si>
    <t>CP TOWER</t>
  </si>
  <si>
    <t>Tentative Tower Summary</t>
  </si>
  <si>
    <t>Qty</t>
  </si>
  <si>
    <t>DDH</t>
  </si>
  <si>
    <t>DA+1.5</t>
  </si>
  <si>
    <t>DB2+18</t>
  </si>
  <si>
    <t>DC1+18</t>
  </si>
  <si>
    <t>DC2+18</t>
  </si>
  <si>
    <t>DD45+18</t>
  </si>
  <si>
    <t>DB2+25</t>
  </si>
  <si>
    <t>DD45+25</t>
  </si>
  <si>
    <t>DD45+3</t>
  </si>
  <si>
    <t>DC2-3</t>
  </si>
  <si>
    <t>DD45+6</t>
  </si>
  <si>
    <t>DC1-3</t>
  </si>
  <si>
    <t>DD45-1.5</t>
  </si>
  <si>
    <t>DD60-3</t>
  </si>
  <si>
    <t>TOTAL</t>
  </si>
  <si>
    <t>Total Towers</t>
  </si>
  <si>
    <t>Tower Erection VS Completed Foundations</t>
  </si>
  <si>
    <t>Foundation Completed</t>
  </si>
  <si>
    <t>Erection Completed</t>
  </si>
  <si>
    <t>Details for balance Locations</t>
  </si>
  <si>
    <t>Haryana</t>
  </si>
  <si>
    <t>Check Survey approval req</t>
  </si>
  <si>
    <t>ULE/RC</t>
  </si>
  <si>
    <t>Forest</t>
  </si>
  <si>
    <t>Balance Location Status</t>
  </si>
  <si>
    <t>Housing Board</t>
  </si>
  <si>
    <t>ROW/Court Case/union</t>
  </si>
  <si>
    <t>TP Tower</t>
  </si>
  <si>
    <t>H Pole Shifting</t>
  </si>
  <si>
    <t>Crop compensation pending</t>
  </si>
  <si>
    <t>Stub Damage Butt joint approval</t>
  </si>
  <si>
    <t>Can  be taken up</t>
  </si>
  <si>
    <t>Deisgn change (112/0) AUX Tower</t>
  </si>
  <si>
    <t>Progress overview (Tower wise breakups)</t>
  </si>
  <si>
    <t>TOT</t>
  </si>
  <si>
    <t>Total Qty in No's</t>
  </si>
  <si>
    <t xml:space="preserve">FDN </t>
  </si>
  <si>
    <t>ERE</t>
  </si>
  <si>
    <t>Comp.</t>
  </si>
  <si>
    <t>Bal.</t>
  </si>
  <si>
    <t>DA+4.5</t>
  </si>
  <si>
    <t>DB1+12</t>
  </si>
  <si>
    <t>DC2+15</t>
  </si>
  <si>
    <t>Contract No. &amp; Date :</t>
  </si>
  <si>
    <t xml:space="preserve">FOUNDATION </t>
  </si>
  <si>
    <t>S.NO.</t>
  </si>
  <si>
    <t>GANG NAME</t>
  </si>
  <si>
    <t>LOC. NO.</t>
  </si>
  <si>
    <t>TYPE</t>
  </si>
  <si>
    <t>CLASSIFICATION</t>
  </si>
  <si>
    <t>D.O.S</t>
  </si>
  <si>
    <t>D.O.C</t>
  </si>
  <si>
    <t>REMARKS</t>
  </si>
  <si>
    <t>No Work front</t>
  </si>
  <si>
    <t>M/s. Choudhary Construction</t>
  </si>
  <si>
    <t>M/s. Karni Kripa Construction</t>
  </si>
  <si>
    <t>ERECTION</t>
  </si>
  <si>
    <t>S.NO</t>
  </si>
  <si>
    <t>GANG</t>
  </si>
  <si>
    <t>T.O.T</t>
  </si>
  <si>
    <t xml:space="preserve">STRINGING </t>
  </si>
  <si>
    <t>SECTION</t>
  </si>
  <si>
    <t>LENGTH (KM)</t>
  </si>
  <si>
    <t>OPGW</t>
  </si>
  <si>
    <t>SR.NO</t>
  </si>
  <si>
    <t xml:space="preserve">Earthing </t>
  </si>
  <si>
    <t>T.O.E.</t>
  </si>
  <si>
    <t>Tackwelding</t>
  </si>
  <si>
    <t>Accessories</t>
  </si>
  <si>
    <t>ACD</t>
  </si>
  <si>
    <t>NO/PH/DANGER/ CKT PLATE</t>
  </si>
  <si>
    <t>Details of  NH, River, Railway Line &amp; Power Line crossing Proposals of 765 kV D/C Bikaner IV PS to Siwani II (Part-01) TL</t>
  </si>
  <si>
    <t>NH Crossings</t>
  </si>
  <si>
    <t>Name of NH Being crossed</t>
  </si>
  <si>
    <t>Between AP nos.</t>
  </si>
  <si>
    <t>Proposal submitted by M/s KEC International Ltd on dated</t>
  </si>
  <si>
    <t>Owning Authority</t>
  </si>
  <si>
    <t>Present status</t>
  </si>
  <si>
    <t>Target date for submission</t>
  </si>
  <si>
    <t>NH-62
(Bikaner to Shri Ganga Nagar)</t>
  </si>
  <si>
    <t>AP-14 to AP-15</t>
  </si>
  <si>
    <t>Executive Engineer, NHAI, Bikaner</t>
  </si>
  <si>
    <t>1. Online Submission 04/08/2025, Proposal Submitted NHAI OFFICE Bikaner 10/12/2025</t>
  </si>
  <si>
    <t>NH-754A
(Amritsar to Jam Nagar Expressway)</t>
  </si>
  <si>
    <t>AP-24 to AP-25</t>
  </si>
  <si>
    <t>NHAI, PIU  - Hanumangarh</t>
  </si>
  <si>
    <t xml:space="preserve">1. Online Submission to the PGCIL Office on 25/12/2025, </t>
  </si>
  <si>
    <t>Railway Line Crossings</t>
  </si>
  <si>
    <t>Name of Railway line being crossed</t>
  </si>
  <si>
    <t>Lunkaransar (LKS) to Dulmera (DLC) Railway Station</t>
  </si>
  <si>
    <t>AP-17 to AP-18</t>
  </si>
  <si>
    <t>DRM, Bikaner</t>
  </si>
  <si>
    <t>Details of  Power Line Crossing Proposals of 765 kV D/C Bikaner IV PS to Siwani II (Part-01) TL</t>
  </si>
  <si>
    <t>Name of Powerline being crossed</t>
  </si>
  <si>
    <t>765kV D/C Bikaner - Moga OHTL</t>
  </si>
  <si>
    <t>AP-26 to AP-27</t>
  </si>
  <si>
    <t>Power Grid</t>
  </si>
  <si>
    <t>NOC provided by Power Grid for foundation work.</t>
  </si>
  <si>
    <t>400kV D/C Suratgarh - Bikaner (Adani)</t>
  </si>
  <si>
    <t>AP-10 to AP-11</t>
  </si>
  <si>
    <t>Adani</t>
  </si>
  <si>
    <t>1. Submitted To State Head Adani Transmission Rajasthan (Bikaner) on 08/07/25.
2. Site Inspection done by concern authority on 16/07/25.
3. NOC obtained by Power Grid from Adani on 25/09/25 and allow for foundation work.</t>
  </si>
  <si>
    <t>400kV S/C Suratgarh (Thermal Plant) - Bikaner</t>
  </si>
  <si>
    <t>AP-22 to AP-23</t>
  </si>
  <si>
    <t>RRVPNL, Bikaner</t>
  </si>
  <si>
    <t>1. Submitted To SE (T&amp;C), RRVPNL, Bikaner on 23/06/25.
2. Site Inspection done by concern authority on 26/06/25. 3.NOC obtained by Power Grid from RRVPNL on 27/11/25 and allow for foundation work</t>
  </si>
  <si>
    <t>220kV S/C SUR - BIK</t>
  </si>
  <si>
    <t>AP-20A to AP-21</t>
  </si>
  <si>
    <t>1. Submitted To SE (T&amp;C), RRVPNL, Bikaner on 23/06/25.
2. Site Inspection done by concern authority on 26/06/25.
3. Approved by CE (T&amp;C), RRVPNL, Jodhpur on 17/10/25.  4.NOC obtained by Power Grid from RRVPNL on 01/11/25 and allow for foundation work</t>
  </si>
  <si>
    <t>132kV Halasar to Paltisar Fanta</t>
  </si>
  <si>
    <t>AP-39 to AP-40</t>
  </si>
  <si>
    <t>RRVPNL, Churu</t>
  </si>
  <si>
    <t>NOC obtained by Power Grid from RRVPNL on 09/09/25 and allow for foundation work.</t>
  </si>
  <si>
    <t>132kV S/C Bikaner - Lunkaransar</t>
  </si>
  <si>
    <t>AP-15 to AP-16</t>
  </si>
  <si>
    <t>1. Submitted To SE (T&amp;C), RRVPNL, Bikaner on 23/06/25.
2. Site Inspection done by concern authority on 26/06/25.  3.NOC obtained by Power Grid from RRVPNL on 27/11/25 and allow for foundation work</t>
  </si>
  <si>
    <t>132 KV S/C Halasar-Sardar Shahar</t>
  </si>
  <si>
    <t>AP 45-AP46</t>
  </si>
  <si>
    <t>RRVPNL, Ratangarh</t>
  </si>
  <si>
    <t xml:space="preserve">1.Documents Submission to the PGCIL Office Bikaner 25/11/2025                                        2.Submittedto SE(T&amp;C), RRVPNL Ratangarh on 2/12/2025                                           3.Site Inspection Done by Concern Authority on 23/12/2025                                      4.NOC obtained by Power Grid from RVPN on 13/02/26 and allow for foundation work.     </t>
  </si>
  <si>
    <t>220 KV D/C Ratangarh- Halasar Line</t>
  </si>
  <si>
    <t>1.Documents Submission to the PGCIL Office Bikaner 25/11/2025                                        2.Submittedto SE(T&amp;C), RRVPNL Ratangarh on 2/12/2025                                           3.Site Inspection Done by Concern Authority on 23/12/2025                                      4.NOC obtained by Power Grid from RVPN on 13/02/26 and allow for foundation work.</t>
  </si>
  <si>
    <t>400 KV S/C Suratgarh(SSPTT)-Ratangarh</t>
  </si>
  <si>
    <t>AP 46-AP47</t>
  </si>
  <si>
    <t>24/12/2025</t>
  </si>
  <si>
    <t>ACME</t>
  </si>
  <si>
    <t>Oil &amp; Gas Pipe Line Crossings</t>
  </si>
  <si>
    <t>Name of Oil &amp; Gas Pipe Line being crossed</t>
  </si>
  <si>
    <t>HMPL (MUNDRA - BHATINDA) Petrolium Pipe Line</t>
  </si>
  <si>
    <t>AP-33A to AP-34</t>
  </si>
  <si>
    <t>HPCL - Mittal Pipelines Ltd, Bhatinda</t>
  </si>
  <si>
    <t>1. Submitted to Power Grid for submission to concern authority on 08/08/25.                 2.HMPL Engineer Site Visit 17/10/2025</t>
  </si>
  <si>
    <t>Canal Crossings</t>
  </si>
  <si>
    <t>Name of Canal being crossed</t>
  </si>
  <si>
    <t>Bikaner Lift Canal (Indra Gandhi)</t>
  </si>
  <si>
    <t>12/5 to AP-13</t>
  </si>
  <si>
    <t>IGNP, Bikaner</t>
  </si>
  <si>
    <t>NOC obtained by Power Grid from Canal Department on 09/09/25 and allow for foundation work.</t>
  </si>
  <si>
    <t>PTCC</t>
  </si>
  <si>
    <t>Name of Organization</t>
  </si>
  <si>
    <t>PTCC(Power Telecommunication Cordination Committee)</t>
  </si>
  <si>
    <t>Gantry to AP-47</t>
  </si>
  <si>
    <t>25/02/2026</t>
  </si>
  <si>
    <t>Submitted to Power Grid on 25/02/26</t>
  </si>
  <si>
    <t xml:space="preserve">Details of Stringing </t>
  </si>
  <si>
    <t>Section</t>
  </si>
  <si>
    <t>From</t>
  </si>
  <si>
    <t>To</t>
  </si>
  <si>
    <t>Length in Km's</t>
  </si>
  <si>
    <t>Cum. Length in Km's</t>
  </si>
  <si>
    <t>Insulator Hoisting</t>
  </si>
  <si>
    <t>Paying Out Start</t>
  </si>
  <si>
    <t>Paying Out Completed</t>
  </si>
  <si>
    <t>Final sag</t>
  </si>
  <si>
    <t>Details of OPGW Stringing</t>
  </si>
  <si>
    <t>Cum. Sr.No.</t>
  </si>
  <si>
    <t>Month Sr.No.</t>
  </si>
  <si>
    <t>Section Length in Km's</t>
  </si>
  <si>
    <t>Drum Length in Km's</t>
  </si>
  <si>
    <t>Cum. Drum Length in Km's</t>
  </si>
  <si>
    <t>Details of Accessories</t>
  </si>
  <si>
    <t>Danger Plate</t>
  </si>
  <si>
    <t>Number Plate</t>
  </si>
  <si>
    <t>Phase Plate</t>
  </si>
  <si>
    <t>Circuit Plate</t>
  </si>
  <si>
    <t>Anti Climbing device</t>
  </si>
  <si>
    <t>Details of Shield Wire Earthing</t>
  </si>
  <si>
    <t xml:space="preserve">  CLIENT :- POWERGRID SIWANI TRANSMISSION LIMITED</t>
  </si>
  <si>
    <t>NAME OF PROJECT :- Bikaner-IV PS TO Siwani 765KV D/C (2nd) Transmission Line Part-01</t>
  </si>
  <si>
    <t xml:space="preserve"> M/s. KEC INTERNATIONAL LIMITED</t>
  </si>
  <si>
    <t xml:space="preserve"> CHECK SURVEY TOWER SCHEDULE SECTION:- PS GANTRY TO AP44 LENGTH :- 123.174 KM</t>
  </si>
  <si>
    <t xml:space="preserve">KEC/TA512/BSTL/TS/ REV.0    </t>
  </si>
  <si>
    <t>AP No.</t>
  </si>
  <si>
    <t>TOWER No.</t>
  </si>
  <si>
    <t>TYPE OF TOWER</t>
  </si>
  <si>
    <t>For Visual Chart</t>
  </si>
  <si>
    <t>RAISED CHIMNEY</t>
  </si>
  <si>
    <t>Section Length (m)</t>
  </si>
  <si>
    <t>SPAN
(Mtr)</t>
  </si>
  <si>
    <t>CUMULATIVE SPAN</t>
  </si>
  <si>
    <t>R.L (Mtr)</t>
  </si>
  <si>
    <t>DEVIATION ANGLE (Deg)</t>
  </si>
  <si>
    <t>Sum of Adjacent Spans</t>
  </si>
  <si>
    <t>WIND SPAN (Mtr)</t>
  </si>
  <si>
    <t>WEIGHT SPAN IN  Mtr (Cold)</t>
  </si>
  <si>
    <t>WEIGHT SPAN IN Mtr (Hot)</t>
  </si>
  <si>
    <t>UTM Coordinates(43)</t>
  </si>
  <si>
    <t>CROSSING DETAILS</t>
  </si>
  <si>
    <t>HT of Tower (Mtr)</t>
  </si>
  <si>
    <t>Tehsil Name</t>
  </si>
  <si>
    <t>District Name</t>
  </si>
  <si>
    <t>Left</t>
  </si>
  <si>
    <t>Right</t>
  </si>
  <si>
    <t xml:space="preserve"> Easting (m)</t>
  </si>
  <si>
    <t>Y  Northing (m)</t>
  </si>
  <si>
    <t/>
  </si>
  <si>
    <t>KELAN</t>
  </si>
  <si>
    <t>AP-1</t>
  </si>
  <si>
    <t xml:space="preserve"> 2° 34' 45"LT</t>
  </si>
  <si>
    <t>SS BOUNDARY, 11KV, TAR ROAD, NEW 132KV DC LINE  KELAN TO BAJJU.</t>
  </si>
  <si>
    <t>HUT, CT</t>
  </si>
  <si>
    <t>AP-1A</t>
  </si>
  <si>
    <t xml:space="preserve"> 44° 22' 1"LT</t>
  </si>
  <si>
    <t>CT</t>
  </si>
  <si>
    <t>AP-2</t>
  </si>
  <si>
    <t xml:space="preserve"> 54° 40' 44"LT</t>
  </si>
  <si>
    <t>AP-2A</t>
  </si>
  <si>
    <t xml:space="preserve"> 14° 28' 44"RT</t>
  </si>
  <si>
    <t>HUT</t>
  </si>
  <si>
    <t>AP-3</t>
  </si>
  <si>
    <t xml:space="preserve"> 26° 34' 5"LT</t>
  </si>
  <si>
    <t>RAJASAR BHATIYAN</t>
  </si>
  <si>
    <t>AP-3A</t>
  </si>
  <si>
    <t xml:space="preserve"> 37° 22' 6"RT</t>
  </si>
  <si>
    <t>HOUSE</t>
  </si>
  <si>
    <t>AP-4</t>
  </si>
  <si>
    <t xml:space="preserve"> 14° 45' 47"RT</t>
  </si>
  <si>
    <t>Cart track, Hut &amp; Well</t>
  </si>
  <si>
    <t>Cart track</t>
  </si>
  <si>
    <t>Water tank</t>
  </si>
  <si>
    <t>Hut</t>
  </si>
  <si>
    <t>MAKADASAR</t>
  </si>
  <si>
    <t>Hut &amp; Water tank</t>
  </si>
  <si>
    <t>BINJHARWALI</t>
  </si>
  <si>
    <t>AP-5</t>
  </si>
  <si>
    <t xml:space="preserve"> 0° 48' 12"RT</t>
  </si>
  <si>
    <t>Metal road</t>
  </si>
  <si>
    <t>AP-6</t>
  </si>
  <si>
    <t xml:space="preserve"> 5° 57' 41"LT</t>
  </si>
  <si>
    <t>Fencing</t>
  </si>
  <si>
    <t>SODHWALI</t>
  </si>
  <si>
    <t>Cart track &amp; 11kV</t>
  </si>
  <si>
    <t>AP-7</t>
  </si>
  <si>
    <t xml:space="preserve"> 0° 4' 54"LT</t>
  </si>
  <si>
    <t>DUDIWALI</t>
  </si>
  <si>
    <t>DOODIMU KLERA</t>
  </si>
  <si>
    <t>AP-8</t>
  </si>
  <si>
    <t xml:space="preserve"> 16° 13' 27"LT</t>
  </si>
  <si>
    <t>DOODIMUKLERA</t>
  </si>
  <si>
    <t>11kV line &amp; Cart track</t>
  </si>
  <si>
    <t>JAISAN</t>
  </si>
  <si>
    <t>SADHERAN</t>
  </si>
  <si>
    <t>DHEERERAN</t>
  </si>
  <si>
    <t>Cart track &amp; Fence</t>
  </si>
  <si>
    <t>AP-9</t>
  </si>
  <si>
    <t xml:space="preserve"> 5° 18' 49"RT</t>
  </si>
  <si>
    <t>11kV line</t>
  </si>
  <si>
    <t>Metal road &amp; Fence</t>
  </si>
  <si>
    <t>Fence</t>
  </si>
  <si>
    <t>AP-10</t>
  </si>
  <si>
    <t xml:space="preserve"> 33° 23' 40"RT</t>
  </si>
  <si>
    <t>400 KV DC SURATGARAH - BIKANER OHTL (ADANI) TL</t>
  </si>
  <si>
    <t>AP-11</t>
  </si>
  <si>
    <t xml:space="preserve"> 33° 22' 56"LT</t>
  </si>
  <si>
    <t>SHARAH BEECHHARWAS</t>
  </si>
  <si>
    <t>SHARAH BOOCHAWAS</t>
  </si>
  <si>
    <t>AP-12</t>
  </si>
  <si>
    <t xml:space="preserve"> 24° 56' 43"RT</t>
  </si>
  <si>
    <t>Fence &amp; Cart track</t>
  </si>
  <si>
    <t>HANSHERA</t>
  </si>
  <si>
    <t>11kV line, Canel, Fence &amp; Cart track</t>
  </si>
  <si>
    <t>AP-13</t>
  </si>
  <si>
    <t xml:space="preserve"> 20° 45' 52"RT</t>
  </si>
  <si>
    <t>11kV line &amp; fence</t>
  </si>
  <si>
    <t>AP-14</t>
  </si>
  <si>
    <t xml:space="preserve"> 19° 15' 9"RT</t>
  </si>
  <si>
    <t>NH-62, 33kV line &amp; 11kV line</t>
  </si>
  <si>
    <t>AP-15</t>
  </si>
  <si>
    <t xml:space="preserve"> 20° 44' 43"LT</t>
  </si>
  <si>
    <t>Ex. 132 KV SC BIKANER - LUNKARANSAR OHTL TL</t>
  </si>
  <si>
    <t>AP-16</t>
  </si>
  <si>
    <t xml:space="preserve"> 12° 18' 16"LT</t>
  </si>
  <si>
    <t>JAKHARWALA</t>
  </si>
  <si>
    <t>AP-17</t>
  </si>
  <si>
    <t xml:space="preserve"> 19° 7' 45"RT</t>
  </si>
  <si>
    <t>AP-18</t>
  </si>
  <si>
    <t xml:space="preserve"> 26° 28' 8"LT</t>
  </si>
  <si>
    <t>SURANA</t>
  </si>
  <si>
    <t xml:space="preserve">33kV line &amp; 11kV </t>
  </si>
  <si>
    <t>AP-19</t>
  </si>
  <si>
    <t xml:space="preserve"> 28° 29' 2"LT</t>
  </si>
  <si>
    <t>KAKARICHCHHA</t>
  </si>
  <si>
    <t>AP-20</t>
  </si>
  <si>
    <t xml:space="preserve"> 16° 21' 47"RT</t>
  </si>
  <si>
    <t>KALKAL MUKLERA</t>
  </si>
  <si>
    <t>11kV line &amp; Metal road</t>
  </si>
  <si>
    <t>AP-20A</t>
  </si>
  <si>
    <t xml:space="preserve"> 40° 06' 27"RT</t>
  </si>
  <si>
    <t>220 KV S/C LINE SUR-BIK TL</t>
  </si>
  <si>
    <t>AP-21</t>
  </si>
  <si>
    <t xml:space="preserve"> 28° 54' 20"LT</t>
  </si>
  <si>
    <t>AP-22</t>
  </si>
  <si>
    <t xml:space="preserve"> 21° 33' 56"RT</t>
  </si>
  <si>
    <t>400KV S/C SURATGARH THERMAL PLANT-BIKANER OHTL</t>
  </si>
  <si>
    <t>AP-23</t>
  </si>
  <si>
    <t xml:space="preserve"> 26° 10' 47"LT</t>
  </si>
  <si>
    <t>DHANI BHOPALARAM</t>
  </si>
  <si>
    <t>Water Tank</t>
  </si>
  <si>
    <t>AP-24</t>
  </si>
  <si>
    <t xml:space="preserve"> 25° 14' 38"RT</t>
  </si>
  <si>
    <t>UCHHRANGDESAR</t>
  </si>
  <si>
    <t>NH 754A-AMRITSAR TO JAMNAGAR EXPRESSWAY &amp; Fencing &amp; 11KV LINE</t>
  </si>
  <si>
    <t>AP-25</t>
  </si>
  <si>
    <t xml:space="preserve"> 28° 25' 33"LT</t>
  </si>
  <si>
    <t>AP-26</t>
  </si>
  <si>
    <t xml:space="preserve"> 27° 53' 8"RT</t>
  </si>
  <si>
    <t>765KV D/C BIKANER -MOGA OHTL  (Earthwire removal required)</t>
  </si>
  <si>
    <t>AP-27</t>
  </si>
  <si>
    <t xml:space="preserve"> 46° 27' 18"LT</t>
  </si>
  <si>
    <t>AP-28</t>
  </si>
  <si>
    <t xml:space="preserve"> 10° 12' 18"LT</t>
  </si>
  <si>
    <t>SH 6A road, 33kV line, 11kV line, Fencing &amp; Water tank</t>
  </si>
  <si>
    <t>11kV line &amp; Fencing</t>
  </si>
  <si>
    <t>KALOO</t>
  </si>
  <si>
    <t>Water tank, Hut &amp; Cart track</t>
  </si>
  <si>
    <t>AP-29</t>
  </si>
  <si>
    <t xml:space="preserve"> 7° 39' 26"RT</t>
  </si>
  <si>
    <t>CART TRACK</t>
  </si>
  <si>
    <t>CART TRACK, HOUSE</t>
  </si>
  <si>
    <t>CART TRACK, WATER TANK</t>
  </si>
  <si>
    <t>WATER TANK, HUT</t>
  </si>
  <si>
    <t>GARABDESAR</t>
  </si>
  <si>
    <t>CART TRACK, 11KV LINE</t>
  </si>
  <si>
    <t>CART TRACK, 11KV LINE, WATER TANK</t>
  </si>
  <si>
    <t>RAJPURA HUDAAN</t>
  </si>
  <si>
    <t>AP-30</t>
  </si>
  <si>
    <t xml:space="preserve"> 9° 18' 50"RT</t>
  </si>
  <si>
    <t>CART TRACK, WELL, WATER TANK, HUT, PUMP HOUSE</t>
  </si>
  <si>
    <t>WATER TANK</t>
  </si>
  <si>
    <t>AP-31</t>
  </si>
  <si>
    <t xml:space="preserve"> 7° 5' 9"LT</t>
  </si>
  <si>
    <t>KAGASAR</t>
  </si>
  <si>
    <t>METAL ROAD, WATER TANK</t>
  </si>
  <si>
    <t>KANWALASAR</t>
  </si>
  <si>
    <t>DHEERASAR</t>
  </si>
  <si>
    <t>11KV LINE</t>
  </si>
  <si>
    <t>11KV LINE, WATER TANK</t>
  </si>
  <si>
    <t>11KV LINE, BORE WELL</t>
  </si>
  <si>
    <t>MALSISAR</t>
  </si>
  <si>
    <t>WATER TANK, CART TRACK</t>
  </si>
  <si>
    <t>HUT, 11KV LINE</t>
  </si>
  <si>
    <t>AP-32</t>
  </si>
  <si>
    <t xml:space="preserve"> 8° 3' 32"LT</t>
  </si>
  <si>
    <t>BORE, HUT, 11KV</t>
  </si>
  <si>
    <t>KEEKASAR</t>
  </si>
  <si>
    <t>11KV</t>
  </si>
  <si>
    <t>11KV, 33KV, CT</t>
  </si>
  <si>
    <t>PH, BORE, 11KV LINE, 11KV TF</t>
  </si>
  <si>
    <t>11KV, METAL ROAD, WATER TANK</t>
  </si>
  <si>
    <t>CT, 11KV, WATER TANK</t>
  </si>
  <si>
    <t>11KV, METAL ROAD</t>
  </si>
  <si>
    <t>AP-33</t>
  </si>
  <si>
    <t xml:space="preserve"> 10° 40' 8"RT</t>
  </si>
  <si>
    <t>11KV, 33KV</t>
  </si>
  <si>
    <t>CT, 11KV</t>
  </si>
  <si>
    <t>RANGAISAR</t>
  </si>
  <si>
    <t>AP-33A</t>
  </si>
  <si>
    <t xml:space="preserve"> 33° 38' 31"RT</t>
  </si>
  <si>
    <t>HMPL (MUNDRA-BHATINDA) PETRLOEUM PIPELINE, 11KV, CT, BORE</t>
  </si>
  <si>
    <t>AP-34</t>
  </si>
  <si>
    <t xml:space="preserve"> 38° 2' 52"LT</t>
  </si>
  <si>
    <t>11KV, CT</t>
  </si>
  <si>
    <t>LODSAR</t>
  </si>
  <si>
    <t>NAHARSARA</t>
  </si>
  <si>
    <t>AP-35</t>
  </si>
  <si>
    <t xml:space="preserve"> 3° 37' 34"RT</t>
  </si>
  <si>
    <t>11KV (2)</t>
  </si>
  <si>
    <t>AP-36</t>
  </si>
  <si>
    <t xml:space="preserve"> 0° 36' 30"RT</t>
  </si>
  <si>
    <t>METAL ROAD, 11KV (2), 33KV</t>
  </si>
  <si>
    <t>CT (2)</t>
  </si>
  <si>
    <t>CT, COW HUT</t>
  </si>
  <si>
    <t>AP-37</t>
  </si>
  <si>
    <t xml:space="preserve"> 4° 21' 52"RT</t>
  </si>
  <si>
    <t>HALASAR</t>
  </si>
  <si>
    <t>11KV, BORE</t>
  </si>
  <si>
    <t>MALSAR</t>
  </si>
  <si>
    <t>WATER TANK, CT, 11KV, 11KV CHOK</t>
  </si>
  <si>
    <t>LT, CT, 11KV</t>
  </si>
  <si>
    <t>AP-38</t>
  </si>
  <si>
    <t xml:space="preserve"> 11° 35' 6"LT</t>
  </si>
  <si>
    <t>AP-39</t>
  </si>
  <si>
    <t xml:space="preserve"> 8° 36' 50"LT</t>
  </si>
  <si>
    <t>132KV D/C HALASAR-PALTISAR FANTA TL, 11KV</t>
  </si>
  <si>
    <t>AP-40</t>
  </si>
  <si>
    <t xml:space="preserve"> 19° 32' 59"RT</t>
  </si>
  <si>
    <t>HUT, 11KV</t>
  </si>
  <si>
    <t>AP-41</t>
  </si>
  <si>
    <t xml:space="preserve"> 20° 46' 32"LT</t>
  </si>
  <si>
    <t>AP-42</t>
  </si>
  <si>
    <t xml:space="preserve"> 4° 32' 3"RT</t>
  </si>
  <si>
    <t>33KV S/C (HALASAR-SARDARSHAHAR TL) T93-94</t>
  </si>
  <si>
    <t>AP-43</t>
  </si>
  <si>
    <t xml:space="preserve"> 19° 16' 20"RT</t>
  </si>
  <si>
    <t>SH-7 SARDARSHAHAR-HANUMANGARH, 33KV, DHABA, 11KV</t>
  </si>
  <si>
    <t>AP-44</t>
  </si>
  <si>
    <t xml:space="preserve"> 7° 59' 3"RT</t>
  </si>
  <si>
    <t>AP-45</t>
  </si>
  <si>
    <t xml:space="preserve"> 25° 37' 10"LT</t>
  </si>
  <si>
    <t>132KV S/C Line,
220KV D/C Line,
HOUSE</t>
  </si>
  <si>
    <t>AP-46</t>
  </si>
  <si>
    <t xml:space="preserve"> 0° 52' 56"LT</t>
  </si>
  <si>
    <t>400 KV S/C SURATGARH- BIKANER LINE (I),
400 KV S/C SURATGARH- BIKANER LINE(II)</t>
  </si>
  <si>
    <t>AP-47</t>
  </si>
  <si>
    <t>RC 1M (No. - 01)</t>
  </si>
  <si>
    <t>DC2+6</t>
  </si>
  <si>
    <t>DD45-3</t>
  </si>
  <si>
    <t>RC 2M (No. - 01)</t>
  </si>
  <si>
    <t>RC 2M (No. - 02)</t>
  </si>
  <si>
    <t>Project Code</t>
  </si>
  <si>
    <t>Project Name</t>
  </si>
  <si>
    <t>Client Name</t>
  </si>
  <si>
    <t>NOA Start Date</t>
  </si>
  <si>
    <t>LOA End Date</t>
  </si>
  <si>
    <t>Planning Engineer/Manager</t>
  </si>
  <si>
    <t>PCH</t>
  </si>
  <si>
    <t>Regional Manager</t>
  </si>
  <si>
    <t>Project Manager</t>
  </si>
  <si>
    <t>Section Incharge</t>
  </si>
  <si>
    <t>Supervisor</t>
  </si>
  <si>
    <t>TA 512</t>
  </si>
  <si>
    <t>765KV D/C Bikaner IV PS - Siwani II TL</t>
  </si>
  <si>
    <t>PGCIL</t>
  </si>
  <si>
    <t>Saurabh Katiyar</t>
  </si>
  <si>
    <t>Mr Sanjay Kumar Gupta</t>
  </si>
  <si>
    <t>Mr Atul Kumar Gupta</t>
  </si>
  <si>
    <t>Tamojit Bandyopadhyay</t>
  </si>
  <si>
    <t>Dhiraj kumar</t>
  </si>
  <si>
    <t>Suraji Kumar</t>
  </si>
  <si>
    <t>Rajkishor muni</t>
  </si>
  <si>
    <t>Babasaheb Kushare</t>
  </si>
  <si>
    <t>Mahendra Vishvakarma</t>
  </si>
  <si>
    <t>Dular chand</t>
  </si>
  <si>
    <t>Sher singh Rana</t>
  </si>
  <si>
    <t>Deepak Kumar Mahata</t>
  </si>
  <si>
    <t>Narayan Mahto 1</t>
  </si>
  <si>
    <t>Sujit Chowdhury</t>
  </si>
  <si>
    <t>Chet Ram</t>
  </si>
  <si>
    <t>Ramesh Kumar Mahato</t>
  </si>
  <si>
    <t>Narayan Kumar Mahto 2</t>
  </si>
  <si>
    <t>Rohit Kumar Mahto</t>
  </si>
  <si>
    <t>Ajaru Deen</t>
  </si>
  <si>
    <t>Sadam</t>
  </si>
  <si>
    <t>CONTRACTOR: Kalpataru Power Transmission Limited</t>
  </si>
  <si>
    <t xml:space="preserve">Proposed 765kV D/C Sikar II S/S - Aligarh S/S Transmission Line ,Part-3 
</t>
  </si>
  <si>
    <t>AS PER APPROVED CHECK SURVEY</t>
  </si>
  <si>
    <t>SL- No-</t>
  </si>
  <si>
    <t>New AP NO</t>
  </si>
  <si>
    <t>Angle of Deviation</t>
  </si>
  <si>
    <t>Span</t>
  </si>
  <si>
    <t xml:space="preserve">Sectional Length </t>
  </si>
  <si>
    <t>Detail survey Approval date</t>
  </si>
  <si>
    <t>Check survey completion date</t>
  </si>
  <si>
    <t>Foundation classification</t>
  </si>
  <si>
    <t>Soil investigation date</t>
  </si>
  <si>
    <t>Foundation  dates</t>
  </si>
  <si>
    <t>Tower erection dates</t>
  </si>
  <si>
    <t>Earthing</t>
  </si>
  <si>
    <t>Tac welding</t>
  </si>
  <si>
    <t>Stringing</t>
  </si>
  <si>
    <t>Final checking offer date</t>
  </si>
  <si>
    <t>Completion</t>
  </si>
  <si>
    <t>AP-183/0</t>
  </si>
  <si>
    <t>LT 50° 52' 49"</t>
  </si>
  <si>
    <t>AP-184/0</t>
  </si>
  <si>
    <t>LT 53° 56' 30"</t>
  </si>
  <si>
    <t>AP-185/0</t>
  </si>
  <si>
    <t>DD45+15</t>
  </si>
  <si>
    <t>RT 32° 16' 54"</t>
  </si>
  <si>
    <t>AP-186/0</t>
  </si>
  <si>
    <t>RT 42° 30' 3"</t>
  </si>
  <si>
    <t>186/1</t>
  </si>
  <si>
    <t>DRY</t>
  </si>
  <si>
    <t>186/2</t>
  </si>
  <si>
    <t>WET</t>
  </si>
  <si>
    <t>186/3</t>
  </si>
  <si>
    <t>186/4</t>
  </si>
  <si>
    <t>AP-187/0</t>
  </si>
  <si>
    <t>RT 0° 11' 28"</t>
  </si>
  <si>
    <t>187/1</t>
  </si>
  <si>
    <t>AP-188/0</t>
  </si>
  <si>
    <t>LT 2° 51' 51"</t>
  </si>
  <si>
    <t>AP-188A/0</t>
  </si>
  <si>
    <t>188A/1</t>
  </si>
  <si>
    <t>AP-189/0</t>
  </si>
  <si>
    <t>LT 4° 8' 51"</t>
  </si>
  <si>
    <t>AP-190/0</t>
  </si>
  <si>
    <t>LT 24° 11' 8"</t>
  </si>
  <si>
    <t>190/1</t>
  </si>
  <si>
    <t>AP-191/0</t>
  </si>
  <si>
    <t>RT 16° 53' 23"</t>
  </si>
  <si>
    <t>AP-192/0</t>
  </si>
  <si>
    <t>LT 25° 55' 28"</t>
  </si>
  <si>
    <t>192/1</t>
  </si>
  <si>
    <t>AP-193/0</t>
  </si>
  <si>
    <t>RT 18° 42' 41"</t>
  </si>
  <si>
    <t>AP-194/0</t>
  </si>
  <si>
    <t>RT 11° 47' 10"</t>
  </si>
  <si>
    <t>194/1</t>
  </si>
  <si>
    <t>194/2</t>
  </si>
  <si>
    <t>AP-195/0</t>
  </si>
  <si>
    <t>LT 3° 6' 0"</t>
  </si>
  <si>
    <t>AP-196/0</t>
  </si>
  <si>
    <t>DB2+12</t>
  </si>
  <si>
    <t>LT 7° 20' 59"</t>
  </si>
  <si>
    <t>196/1</t>
  </si>
  <si>
    <t>AP-197/0</t>
  </si>
  <si>
    <t>RT 7° 12' 59"</t>
  </si>
  <si>
    <t>197/1</t>
  </si>
  <si>
    <t>197/2</t>
  </si>
  <si>
    <t>197/3</t>
  </si>
  <si>
    <t>197/4</t>
  </si>
  <si>
    <t>197/5</t>
  </si>
  <si>
    <t>AP-198/0</t>
  </si>
  <si>
    <t>RT 4° 55' 28"</t>
  </si>
  <si>
    <t>AP-199/0</t>
  </si>
  <si>
    <t>LT 2° 55' 58"</t>
  </si>
  <si>
    <t>199/1</t>
  </si>
  <si>
    <t>199/2</t>
  </si>
  <si>
    <t>AP-200/0</t>
  </si>
  <si>
    <t>RT 5° 13' 33"</t>
  </si>
  <si>
    <t>AP-201/0</t>
  </si>
  <si>
    <t>LT 11° 0' 51"</t>
  </si>
  <si>
    <t>AP-202/0</t>
  </si>
  <si>
    <t>LT 14° 6' 30"</t>
  </si>
  <si>
    <t>AP-203/0</t>
  </si>
  <si>
    <t>RT 17° 48' 16"</t>
  </si>
  <si>
    <t>203/1</t>
  </si>
  <si>
    <t>203/2</t>
  </si>
  <si>
    <t>203/3</t>
  </si>
  <si>
    <t>AP-204/0</t>
  </si>
  <si>
    <t>LT 21° 18' 44"</t>
  </si>
  <si>
    <t>204/1</t>
  </si>
  <si>
    <t>204/2</t>
  </si>
  <si>
    <t>AP-204A/0</t>
  </si>
  <si>
    <t>204A/1</t>
  </si>
  <si>
    <t>AP-205/0</t>
  </si>
  <si>
    <t>RT 39° 34' 20"</t>
  </si>
  <si>
    <t>205/1</t>
  </si>
  <si>
    <t>AP-206/0</t>
  </si>
  <si>
    <t>LT 33° 25' 42"</t>
  </si>
  <si>
    <t>206/1</t>
  </si>
  <si>
    <t>206/2</t>
  </si>
  <si>
    <t>206/3</t>
  </si>
  <si>
    <t>206/4</t>
  </si>
  <si>
    <t>206/5</t>
  </si>
  <si>
    <t>206/6</t>
  </si>
  <si>
    <t>206/7</t>
  </si>
  <si>
    <t>FS</t>
  </si>
  <si>
    <t>206/8</t>
  </si>
  <si>
    <t>AP-207/0</t>
  </si>
  <si>
    <t>RT 38° 57' 27"</t>
  </si>
  <si>
    <t>AP-207A/0</t>
  </si>
  <si>
    <t>LT 41° 40' 10"</t>
  </si>
  <si>
    <t>207A/1</t>
  </si>
  <si>
    <t>AP-208/0</t>
  </si>
  <si>
    <t>RT 48° 5' 46"</t>
  </si>
  <si>
    <t>208/1</t>
  </si>
  <si>
    <t>AP-209/0</t>
  </si>
  <si>
    <t>LT 10° 43' 58"</t>
  </si>
  <si>
    <t>209/1</t>
  </si>
  <si>
    <t>209/2</t>
  </si>
  <si>
    <t>209/3</t>
  </si>
  <si>
    <t>AP-209A/0</t>
  </si>
  <si>
    <t>LT 18° 11' 42"</t>
  </si>
  <si>
    <t>AP-210/0</t>
  </si>
  <si>
    <t>LT 42° 25' 7"</t>
  </si>
  <si>
    <t>AP-211/0</t>
  </si>
  <si>
    <t>RT 24° 51' 11"</t>
  </si>
  <si>
    <t>211/1</t>
  </si>
  <si>
    <t>PS</t>
  </si>
  <si>
    <t>211/2</t>
  </si>
  <si>
    <t>211/3</t>
  </si>
  <si>
    <t>July'22</t>
  </si>
  <si>
    <t>211/4</t>
  </si>
  <si>
    <t>211/5</t>
  </si>
  <si>
    <t>211/6</t>
  </si>
  <si>
    <t>211/7</t>
  </si>
  <si>
    <t>211/8</t>
  </si>
  <si>
    <t>211/9</t>
  </si>
  <si>
    <t>211/10</t>
  </si>
  <si>
    <t>211/11</t>
  </si>
  <si>
    <t>AP-212/0</t>
  </si>
  <si>
    <t>LT 13° 41' 29"</t>
  </si>
  <si>
    <t>212/1</t>
  </si>
  <si>
    <t>212/2</t>
  </si>
  <si>
    <t>AP-213/0</t>
  </si>
  <si>
    <t>LT 38° 26' 14"</t>
  </si>
  <si>
    <t>213/1</t>
  </si>
  <si>
    <t>AP-214/0</t>
  </si>
  <si>
    <t>RT 54° 31' 38"</t>
  </si>
  <si>
    <t>214/1</t>
  </si>
  <si>
    <t>214/2</t>
  </si>
  <si>
    <t>214/3</t>
  </si>
  <si>
    <t>214/4</t>
  </si>
  <si>
    <t>214/5</t>
  </si>
  <si>
    <t>214/6</t>
  </si>
  <si>
    <t>214/7</t>
  </si>
  <si>
    <t>214/8</t>
  </si>
  <si>
    <t>214/9</t>
  </si>
  <si>
    <t>AP-215/0</t>
  </si>
  <si>
    <t>RT 9° 53' 57"</t>
  </si>
  <si>
    <t>215/1</t>
  </si>
  <si>
    <t>215/2</t>
  </si>
  <si>
    <t>215/3</t>
  </si>
  <si>
    <t>215/4</t>
  </si>
  <si>
    <t>215/5</t>
  </si>
  <si>
    <t>AP-216/0</t>
  </si>
  <si>
    <t>LT 21° 58' 14"</t>
  </si>
  <si>
    <t>216/1</t>
  </si>
  <si>
    <t>216/2</t>
  </si>
  <si>
    <t>216/3</t>
  </si>
  <si>
    <t>216/4</t>
  </si>
  <si>
    <t>216/5</t>
  </si>
  <si>
    <t>216/6</t>
  </si>
  <si>
    <t>216/7</t>
  </si>
  <si>
    <t>216/8</t>
  </si>
  <si>
    <t>216/9</t>
  </si>
  <si>
    <t>216/10</t>
  </si>
  <si>
    <t>216/11</t>
  </si>
  <si>
    <t>216/12</t>
  </si>
  <si>
    <t>AP-217/0</t>
  </si>
  <si>
    <t>RT 0° 51' 48"</t>
  </si>
  <si>
    <t>AP-218/0</t>
  </si>
  <si>
    <t>LT 23° 26' 54"</t>
  </si>
  <si>
    <t>218/1</t>
  </si>
  <si>
    <t>218/2</t>
  </si>
  <si>
    <t>218/3</t>
  </si>
  <si>
    <t>218/4</t>
  </si>
  <si>
    <t>AP-219/0</t>
  </si>
  <si>
    <t>RT 9° 35' 15"</t>
  </si>
  <si>
    <t>219/1</t>
  </si>
  <si>
    <t>219/2</t>
  </si>
  <si>
    <t>AP-220/0</t>
  </si>
  <si>
    <t>LT 14° 26' 15"</t>
  </si>
  <si>
    <t>220/1</t>
  </si>
  <si>
    <t>AP-221/0</t>
  </si>
  <si>
    <t>RT 10° 5' 27"</t>
  </si>
  <si>
    <t>AP-222/0</t>
  </si>
  <si>
    <t>RT 8° 20' 1"</t>
  </si>
  <si>
    <t>AP-223/0</t>
  </si>
  <si>
    <t>LT 6° 24' 29"</t>
  </si>
  <si>
    <t>AP-224/0</t>
  </si>
  <si>
    <t>RT 1° 25' 38"</t>
  </si>
  <si>
    <t>224A/1</t>
  </si>
  <si>
    <t>224A/2</t>
  </si>
  <si>
    <t>224A/3</t>
  </si>
  <si>
    <t>224A/4</t>
  </si>
  <si>
    <t>224A/5</t>
  </si>
  <si>
    <t>224/6</t>
  </si>
  <si>
    <t>AP-225/0</t>
  </si>
  <si>
    <t>RT 11° 17' 47"</t>
  </si>
  <si>
    <t>225/1</t>
  </si>
  <si>
    <t>225/2</t>
  </si>
  <si>
    <t>225/3</t>
  </si>
  <si>
    <t>225/4</t>
  </si>
  <si>
    <t>225/5</t>
  </si>
  <si>
    <t>225/6</t>
  </si>
  <si>
    <t>225/7</t>
  </si>
  <si>
    <t>AP-226/0</t>
  </si>
  <si>
    <t>LT 11° 19' 59"</t>
  </si>
  <si>
    <t>226/1</t>
  </si>
  <si>
    <t>226/2</t>
  </si>
  <si>
    <t>ps</t>
  </si>
  <si>
    <t>226/3</t>
  </si>
  <si>
    <t>226/4</t>
  </si>
  <si>
    <t>226/5</t>
  </si>
  <si>
    <t>226/6</t>
  </si>
  <si>
    <t>226/7</t>
  </si>
  <si>
    <t>226/8</t>
  </si>
  <si>
    <t>226/9</t>
  </si>
  <si>
    <t>226/10</t>
  </si>
  <si>
    <t>226/11</t>
  </si>
  <si>
    <t>AP-227/0</t>
  </si>
  <si>
    <t>RT 17° 38' 14"</t>
  </si>
  <si>
    <t>227/1</t>
  </si>
  <si>
    <t>227/2</t>
  </si>
  <si>
    <t>227/3</t>
  </si>
  <si>
    <t>AP-228/0</t>
  </si>
  <si>
    <t>RT 3° 6' 5"</t>
  </si>
  <si>
    <t>AP-229/0</t>
  </si>
  <si>
    <t>LT 0° 34' 29"</t>
  </si>
  <si>
    <t>229/1</t>
  </si>
  <si>
    <t>229/2</t>
  </si>
  <si>
    <t>229/3</t>
  </si>
  <si>
    <t>229/4</t>
  </si>
  <si>
    <t>229/5</t>
  </si>
  <si>
    <t>229/6</t>
  </si>
  <si>
    <t>229/7</t>
  </si>
  <si>
    <t>229/8</t>
  </si>
  <si>
    <t>229/9</t>
  </si>
  <si>
    <t>229/10</t>
  </si>
  <si>
    <t>WET-PADDY</t>
  </si>
  <si>
    <t>229/11</t>
  </si>
  <si>
    <t>AP-230/0</t>
  </si>
  <si>
    <t>LT 45° 26' 6"</t>
  </si>
  <si>
    <t>AP-231/0</t>
  </si>
  <si>
    <t>RT 48° 42' 59"</t>
  </si>
  <si>
    <t>231/1</t>
  </si>
  <si>
    <t>231/2</t>
  </si>
  <si>
    <t>231/3</t>
  </si>
  <si>
    <t>231/4</t>
  </si>
  <si>
    <t>231/5</t>
  </si>
  <si>
    <t>AP-232/0</t>
  </si>
  <si>
    <t>LT 16° 14' 12"</t>
  </si>
  <si>
    <t>232/1</t>
  </si>
  <si>
    <t>232/2</t>
  </si>
  <si>
    <t>232/3</t>
  </si>
  <si>
    <t>232/4</t>
  </si>
  <si>
    <t>232/5</t>
  </si>
  <si>
    <t>232/6</t>
  </si>
  <si>
    <t>232/7</t>
  </si>
  <si>
    <t>26-06-201</t>
  </si>
  <si>
    <t>AP-233/0</t>
  </si>
  <si>
    <t>LT 12° 38' 53"</t>
  </si>
  <si>
    <t>AP-234/0</t>
  </si>
  <si>
    <t>RT 5° 54' 51"</t>
  </si>
  <si>
    <t>234/1</t>
  </si>
  <si>
    <t>234/2</t>
  </si>
  <si>
    <t>234/3</t>
  </si>
  <si>
    <t>234/4</t>
  </si>
  <si>
    <t>234/5</t>
  </si>
  <si>
    <t>234/6</t>
  </si>
  <si>
    <t>234/7</t>
  </si>
  <si>
    <t>234/8</t>
  </si>
  <si>
    <t>234/9</t>
  </si>
  <si>
    <t>234/10</t>
  </si>
  <si>
    <t>234/11</t>
  </si>
  <si>
    <t>AP-235/0</t>
  </si>
  <si>
    <t>LT 13° 36' 10"</t>
  </si>
  <si>
    <t>AP-236/0</t>
  </si>
  <si>
    <t>RT 2° 28' 33"</t>
  </si>
  <si>
    <t>236/1</t>
  </si>
  <si>
    <t>236/2</t>
  </si>
  <si>
    <t>236/3</t>
  </si>
  <si>
    <t>AP-237/0</t>
  </si>
  <si>
    <t>LT 6° 10' 33"</t>
  </si>
  <si>
    <t>AP-238/0</t>
  </si>
  <si>
    <t>RT 42° 22' 40"</t>
  </si>
  <si>
    <t>238/1</t>
  </si>
  <si>
    <t>238/2</t>
  </si>
  <si>
    <t>AP-239/0</t>
  </si>
  <si>
    <t>LT 15° 59' 39"</t>
  </si>
  <si>
    <t>AP-240/0</t>
  </si>
  <si>
    <t>RT 18° 8' 12"</t>
  </si>
  <si>
    <t>AP-241/0</t>
  </si>
  <si>
    <t>LT 48° 57' 31"</t>
  </si>
  <si>
    <t>AP-242/0</t>
  </si>
  <si>
    <t>RT 45° 0' 27"</t>
  </si>
  <si>
    <t>AP-243/0</t>
  </si>
  <si>
    <t>DD45+12</t>
  </si>
  <si>
    <t>LT 36° 12' 37"</t>
  </si>
  <si>
    <t>243/1</t>
  </si>
  <si>
    <t>243/2</t>
  </si>
  <si>
    <t>243/3</t>
  </si>
  <si>
    <t>AP-244/0</t>
  </si>
  <si>
    <t>DD60(Aux)+3</t>
  </si>
  <si>
    <t>LT 93° 2' 19"</t>
  </si>
  <si>
    <t>STORE :- 1:  Kosi Kalan, Uttar Pradesh,       2:  Hodal, Haryana</t>
  </si>
  <si>
    <t>STUBS &amp; TOWER PARTS (RECEIVED)</t>
  </si>
  <si>
    <t>SL NO</t>
  </si>
  <si>
    <t>DESCRIPTION</t>
  </si>
  <si>
    <t>UNIT</t>
  </si>
  <si>
    <t xml:space="preserve">Total LOA Qty. </t>
  </si>
  <si>
    <t xml:space="preserve">Cumulative  Qty. as per Check Survey  </t>
  </si>
  <si>
    <t xml:space="preserve">Cumulative Released for Supply </t>
  </si>
  <si>
    <t xml:space="preserve">Unit </t>
  </si>
  <si>
    <t xml:space="preserve">RECEIVED Qty. </t>
  </si>
  <si>
    <t>TOTAL RECEIVED</t>
  </si>
  <si>
    <t xml:space="preserve">Total Received   </t>
  </si>
  <si>
    <t>Issued From Store</t>
  </si>
  <si>
    <t xml:space="preserve">Consumed </t>
  </si>
  <si>
    <t xml:space="preserve">Balance at Store </t>
  </si>
  <si>
    <t xml:space="preserve">Balance Req. from Plant </t>
  </si>
  <si>
    <t>HT</t>
  </si>
  <si>
    <t>MS</t>
  </si>
  <si>
    <t>STUBS</t>
  </si>
  <si>
    <t>A</t>
  </si>
  <si>
    <t>DA-TYPE</t>
  </si>
  <si>
    <t>DA TYPE NORMAL STUB</t>
  </si>
  <si>
    <t>Sets</t>
  </si>
  <si>
    <t>+1M RC STUB</t>
  </si>
  <si>
    <t xml:space="preserve">.+1.5 M RC Stub Extenssion </t>
  </si>
  <si>
    <t xml:space="preserve">.+2.5 M RC Stub Extenssion </t>
  </si>
  <si>
    <t xml:space="preserve">.+3 M RC Stub Extenssion </t>
  </si>
  <si>
    <t>B</t>
  </si>
  <si>
    <t>DB-TYPE</t>
  </si>
  <si>
    <t>DB1 TYPE NORMAL STUB(Up to +9 M Extension)</t>
  </si>
  <si>
    <t>DB1 TYPE NORMAL STUB( +18 M to +25 M Extension)</t>
  </si>
  <si>
    <t>DB2 TYPE NORMAL STUB(Up to +9 M Extension)</t>
  </si>
  <si>
    <t>DB2 TYPE NORMAL STUB( +18 M to +25 M Extension)</t>
  </si>
  <si>
    <t>C</t>
  </si>
  <si>
    <t>DC-TYPE</t>
  </si>
  <si>
    <t>DC1 TYPE NORMAL STUB(Up to +9 M Extension)</t>
  </si>
  <si>
    <t>DC1 TYPE NORMAL STUB( +18 M to +25 M Extension)</t>
  </si>
  <si>
    <t>DC2 TYPE NORMAL STUB(Up to +9 M Extension)</t>
  </si>
  <si>
    <t>DC2 TYPE NORMAL STUB( +18 M to +25 M Extension)</t>
  </si>
  <si>
    <t>D</t>
  </si>
  <si>
    <t>DD-TYPE</t>
  </si>
  <si>
    <t>DD45 TYPE NORMAL STUB(Up to +9 M Extension)</t>
  </si>
  <si>
    <t>DD45 TYPE NORMAL STUB(+18/25 Extension)</t>
  </si>
  <si>
    <t>DD60 TYPE NORMAL STUB(Up to +9 M Extension)</t>
  </si>
  <si>
    <t>DD60 (+18/25) NORMAL STUB</t>
  </si>
  <si>
    <t>DD60+30M NORMAL STUB</t>
  </si>
  <si>
    <t>DD60+35M NORMAL STUB</t>
  </si>
  <si>
    <t>TOWER PARTS</t>
  </si>
  <si>
    <t>DA TYPE</t>
  </si>
  <si>
    <t>BASIC BODY</t>
  </si>
  <si>
    <t>-6M EXTENSION ONLY</t>
  </si>
  <si>
    <t>-4.5M EXTENSION ONLY</t>
  </si>
  <si>
    <t>-3M EXTENSION ONLY</t>
  </si>
  <si>
    <t>-1.5M EXTENSION ONLY</t>
  </si>
  <si>
    <t>0M EXTENSION ONLY</t>
  </si>
  <si>
    <t>+1.5M EXTENSION ONLY</t>
  </si>
  <si>
    <t>+3M EXTENSION ONLY</t>
  </si>
  <si>
    <t>+4.5M EXTENSION ONLY</t>
  </si>
  <si>
    <t>+6M EXTENSION ONLY</t>
  </si>
  <si>
    <t>+9M EXTENSION ONLY</t>
  </si>
  <si>
    <t>Plan at -3M Level</t>
  </si>
  <si>
    <t>DB - TYPE</t>
  </si>
  <si>
    <t>i</t>
  </si>
  <si>
    <t>DB1 TYPE</t>
  </si>
  <si>
    <t>+0M EXTENSION ONLY</t>
  </si>
  <si>
    <t xml:space="preserve"> EXTENSION ONLY</t>
  </si>
  <si>
    <t>ii</t>
  </si>
  <si>
    <t>DB2 TYPE</t>
  </si>
  <si>
    <t>DC - TYPE</t>
  </si>
  <si>
    <t>DC1 TYPE</t>
  </si>
  <si>
    <t>.+18M EXTENSION ONLY</t>
  </si>
  <si>
    <t>DC2 TYPE</t>
  </si>
  <si>
    <t>DD - TYPE</t>
  </si>
  <si>
    <t>DD45 TYPE</t>
  </si>
  <si>
    <t>+18M EXTENSION ONLY</t>
  </si>
  <si>
    <t>+25M EXTENSION ONLY</t>
  </si>
  <si>
    <t>DD60 TYPE</t>
  </si>
  <si>
    <t>+30M EXTENSION ONLY</t>
  </si>
  <si>
    <t xml:space="preserve">DETAILS OF POWER LINE CROSSING </t>
  </si>
  <si>
    <t>Crossing Location</t>
  </si>
  <si>
    <t>Crossing Span</t>
  </si>
  <si>
    <t>Details of crossing</t>
  </si>
  <si>
    <t>Owner</t>
  </si>
  <si>
    <t>Status of proposal</t>
  </si>
  <si>
    <t>Erection</t>
  </si>
  <si>
    <t>Remarks/Critical Needs</t>
  </si>
  <si>
    <t>Target</t>
  </si>
  <si>
    <t>Requirement</t>
  </si>
  <si>
    <t>Material Availability</t>
  </si>
  <si>
    <t>Submission</t>
  </si>
  <si>
    <t>Approval</t>
  </si>
  <si>
    <t>End</t>
  </si>
  <si>
    <t>Stub</t>
  </si>
  <si>
    <t>Steel</t>
  </si>
  <si>
    <t>Cement</t>
  </si>
  <si>
    <t>Gang</t>
  </si>
  <si>
    <t>Tower</t>
  </si>
  <si>
    <t>BNA</t>
  </si>
  <si>
    <t>H/ware</t>
  </si>
  <si>
    <t>AP 187</t>
  </si>
  <si>
    <t>AP 188</t>
  </si>
  <si>
    <t>66kV D/C</t>
  </si>
  <si>
    <t>AP 189</t>
  </si>
  <si>
    <t>AP 190</t>
  </si>
  <si>
    <t>220kV D/C</t>
  </si>
  <si>
    <t>AP 191</t>
  </si>
  <si>
    <t>AP 192</t>
  </si>
  <si>
    <t>220kV S/C</t>
  </si>
  <si>
    <t>AP 193</t>
  </si>
  <si>
    <t>AP 194</t>
  </si>
  <si>
    <t xml:space="preserve"> 400kV S/C</t>
  </si>
  <si>
    <t>AP 195</t>
  </si>
  <si>
    <t>AP 196</t>
  </si>
  <si>
    <t>AP 207</t>
  </si>
  <si>
    <t>207/1</t>
  </si>
  <si>
    <t>66kV S/C</t>
  </si>
  <si>
    <t>AP 210</t>
  </si>
  <si>
    <t>AP 211</t>
  </si>
  <si>
    <t xml:space="preserve">400KV D/C AGR - BWE </t>
  </si>
  <si>
    <t>AP 213</t>
  </si>
  <si>
    <t>AP 214</t>
  </si>
  <si>
    <t xml:space="preserve">765KV S/C AGR - JTK  </t>
  </si>
  <si>
    <t>AP 217</t>
  </si>
  <si>
    <t>AP 218</t>
  </si>
  <si>
    <t>AP 230</t>
  </si>
  <si>
    <t>AP 231</t>
  </si>
  <si>
    <t>765 kV S/C</t>
  </si>
  <si>
    <t>AP 235</t>
  </si>
  <si>
    <t>AP 236</t>
  </si>
  <si>
    <t>500HVDC LINE BLA - BWD</t>
  </si>
  <si>
    <t>AP 237</t>
  </si>
  <si>
    <t>AP 238</t>
  </si>
  <si>
    <t>400KV D/C MNP - BCB</t>
  </si>
  <si>
    <t>AP 239</t>
  </si>
  <si>
    <t>AP 240</t>
  </si>
  <si>
    <t>400KV D/C KNP - BCB</t>
  </si>
  <si>
    <t>AP 241</t>
  </si>
  <si>
    <t>AP 242</t>
  </si>
  <si>
    <t>400KV S/C KNP - BCB</t>
  </si>
  <si>
    <t>400KV DC Khetri Sikar Transmission Line</t>
  </si>
  <si>
    <t>Hardware and Conductor Supply and Consumption</t>
  </si>
  <si>
    <t>Name of the Item</t>
  </si>
  <si>
    <t>Required Qty.</t>
  </si>
  <si>
    <t>Receipt Qty.</t>
  </si>
  <si>
    <t>Balance Required Qty.</t>
  </si>
  <si>
    <t>Insulators</t>
  </si>
  <si>
    <t>120KN Long rod</t>
  </si>
  <si>
    <t>No's</t>
  </si>
  <si>
    <t>160KN Long rod</t>
  </si>
  <si>
    <t>120KN Pilot</t>
  </si>
  <si>
    <t>Conductor (AL59 Moose)</t>
  </si>
  <si>
    <t>Hardware for Conductor</t>
  </si>
  <si>
    <t>Single "I" Suspension fittings</t>
  </si>
  <si>
    <t>Set</t>
  </si>
  <si>
    <t>DT fittings</t>
  </si>
  <si>
    <t>Single "I" Pilot fittings</t>
  </si>
  <si>
    <t>VD for Moose Conductor</t>
  </si>
  <si>
    <t>Twin Rigid Spacer</t>
  </si>
  <si>
    <t>Twin Bundle Spacer</t>
  </si>
  <si>
    <t>MSJ for Conductor</t>
  </si>
  <si>
    <t>Repaire Sleeve</t>
  </si>
  <si>
    <t>Earthwire</t>
  </si>
  <si>
    <t>Hardware for Earthwire</t>
  </si>
  <si>
    <t>Suspension Clamp for Earthwire</t>
  </si>
  <si>
    <t>Tension Clamp for Earthwire</t>
  </si>
  <si>
    <t>VD for Earthwire</t>
  </si>
  <si>
    <t>MSJ for Eartwire</t>
  </si>
  <si>
    <t>Flexible AL Bond</t>
  </si>
  <si>
    <t>VD for OPGW</t>
  </si>
  <si>
    <t xml:space="preserve">Downlead Clamp Assembly </t>
  </si>
  <si>
    <t>Suspension Clamp Assembly</t>
  </si>
  <si>
    <t>Dead End Tension Clamp Assembly</t>
  </si>
  <si>
    <t>Tension fittings assemby for Joint box</t>
  </si>
  <si>
    <t>Tenssion fittings assembly for Pas Through</t>
  </si>
  <si>
    <t xml:space="preserve">Tension fittings assembly on Suspension tower </t>
  </si>
  <si>
    <t>Joint Boxes</t>
  </si>
  <si>
    <t xml:space="preserve">Accessories </t>
  </si>
  <si>
    <t>Phase Plate - R</t>
  </si>
  <si>
    <t>Phase Plate - Y</t>
  </si>
  <si>
    <t>Phase Plate - B</t>
  </si>
  <si>
    <t>Circuit Plate -1</t>
  </si>
  <si>
    <t>Circuit Plate -2</t>
  </si>
  <si>
    <t>Bird Guard</t>
  </si>
  <si>
    <t>1. Approved By Power Grid RHQ (Engineering).
2. Submitted through online on 02/07/2025.
3. Site Inspection done by concern authority on 23/07/25.  4. Approval Optained Power Grid by Railway Authority.</t>
  </si>
  <si>
    <r>
      <t xml:space="preserve">DA+0/+3/+6/+9/-1.5/-3 Extn - 51/71/54/44/18/12 Nos.
DB1+0/+3/+6/+9 Extn - 9/3/1/2 Nos.
DB2+0/+3/+6/+9 Extn - 6/3/1/1 Nos.
DC1+0/+3/+6 Extn - 3/1/1Nos.
DC2+0/+3/+9 Extn - 3/1/1 Nos.                                                                                  DC2+0 - 1 Nos.(TP Tower)
DD1+0/+9 Extn - 2/2 Nos.                                                                                        
DD2+0/+3/+18/+25/+35 Extn - 1/1/1/1/2 Nos.                                                </t>
    </r>
    <r>
      <rPr>
        <b/>
        <sz val="11"/>
        <color theme="1"/>
        <rFont val="Calibri"/>
        <family val="2"/>
      </rPr>
      <t xml:space="preserve">                                          (12937.29 MT received)</t>
    </r>
  </si>
  <si>
    <t>220KVD/C LINE KELAN TO BAJJU TL</t>
  </si>
  <si>
    <t>1/0- 1/1</t>
  </si>
  <si>
    <t>1.Documents Submission to PGCIL Office for Review and Approval Pending by PGCIL Engineering 24/12/2025              2.PGCIL Approved on 03/04/2026                                        3.Submitted to Concern Authority (220KV Line)ACME &amp; PGCIL on 04/04/2026</t>
  </si>
  <si>
    <t>Civil Aviation</t>
  </si>
  <si>
    <t>Airport Authority of India</t>
  </si>
  <si>
    <t>AAI</t>
  </si>
  <si>
    <t>Submitted to Concern Authority by Power Grid</t>
  </si>
  <si>
    <t>02/60</t>
  </si>
  <si>
    <t>Pit Dressing WIP</t>
  </si>
  <si>
    <t>Approved
ROW Corridor - 123.174 Km
Tower Base - 315 Nos.</t>
  </si>
  <si>
    <t>Bottom Section WIP</t>
  </si>
  <si>
    <t>ROW Resolved</t>
  </si>
  <si>
    <t>03/34</t>
  </si>
  <si>
    <t>Pit Marking Done</t>
  </si>
  <si>
    <t>Pit D Steel Binding Complete</t>
  </si>
  <si>
    <t>Pit C Steel Binding Complete</t>
  </si>
  <si>
    <t>Material Segregation&amp; T&amp;P Shifting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</si>
</sst>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1">
    <numFmt numFmtId="164" formatCode="_ * #,##0.00_ ;_ * \-#,##0.00_ ;_ * &quot;-&quot;??_ ;_ @_ "/>
    <numFmt numFmtId="165" formatCode="d/m/yyyy"/>
    <numFmt numFmtId="166" formatCode="_(* #,##0.000_);_(* \(#,##0.000\);_(* &quot;-&quot;???_);_(@_)"/>
    <numFmt numFmtId="167" formatCode="0.000"/>
    <numFmt numFmtId="168" formatCode="_ * #,##0.000_ ;_ * \-#,##0.000_ ;_ * &quot;-&quot;??_ ;_ @_ "/>
    <numFmt numFmtId="169" formatCode="[$-409]dd\-mmm\-yy"/>
    <numFmt numFmtId="170" formatCode="[$-409]d\-mmm\-yyyy"/>
    <numFmt numFmtId="171" formatCode="[$-409]d\-mmm\-yy"/>
    <numFmt numFmtId="172" formatCode="[$-F800]dddd\,\ mmmm\ dd\,\ yyyy"/>
    <numFmt numFmtId="173" formatCode="_ * #,##0_ ;_ * \-#,##0_ ;_ * &quot;-&quot;??_ ;_ @_ "/>
    <numFmt numFmtId="174" formatCode="_(* #,##0_);_(* \(#,##0\);_(* &quot;-&quot;???_);_(@_)"/>
  </numFmts>
  <fonts count="53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b/>
      <u/>
      <sz val="14"/>
      <color theme="1"/>
      <name val="Lucida Bright"/>
      <family val="2"/>
    </font>
    <font>
      <sz val="11"/>
      <name val="Calibri"/>
      <family val="2"/>
    </font>
    <font>
      <b/>
      <u/>
      <sz val="12"/>
      <color theme="1"/>
      <name val="Lucida Bright"/>
      <family val="2"/>
    </font>
    <font>
      <b/>
      <sz val="12"/>
      <color theme="1"/>
      <name val="Calibri"/>
      <family val="2"/>
    </font>
    <font>
      <b/>
      <sz val="11"/>
      <color theme="1"/>
      <name val="Lucida Bright"/>
      <family val="2"/>
    </font>
    <font>
      <sz val="11"/>
      <color theme="1"/>
      <name val="Lucida Bright"/>
      <family val="2"/>
    </font>
    <font>
      <sz val="11"/>
      <color theme="1"/>
      <name val="Calibri"/>
      <family val="2"/>
    </font>
    <font>
      <b/>
      <u/>
      <sz val="11"/>
      <color rgb="FF000000"/>
      <name val="Book Antiqua"/>
      <family val="2"/>
    </font>
    <font>
      <b/>
      <sz val="11"/>
      <color rgb="FF000000"/>
      <name val="Book Antiqua"/>
      <family val="2"/>
    </font>
    <font>
      <sz val="11"/>
      <color theme="1"/>
      <name val="Book Antiqua"/>
      <family val="2"/>
    </font>
    <font>
      <b/>
      <sz val="14"/>
      <color theme="1"/>
      <name val="Calibri"/>
      <family val="2"/>
    </font>
    <font>
      <sz val="10"/>
      <color theme="1"/>
      <name val="Cambria"/>
      <family val="2"/>
    </font>
    <font>
      <sz val="9"/>
      <color theme="1"/>
      <name val="Calibri"/>
      <family val="2"/>
    </font>
    <font>
      <b/>
      <sz val="11"/>
      <color rgb="FF17365D"/>
      <name val="Calibri"/>
      <family val="2"/>
    </font>
    <font>
      <b/>
      <sz val="11"/>
      <color theme="1"/>
      <name val="Calibri"/>
      <family val="2"/>
    </font>
    <font>
      <sz val="11"/>
      <color rgb="FF000000"/>
      <name val="Calibri"/>
      <family val="2"/>
    </font>
    <font>
      <sz val="10"/>
      <color rgb="FF000000"/>
      <name val="Lucida Bright"/>
      <family val="2"/>
    </font>
    <font>
      <b/>
      <sz val="11"/>
      <color rgb="FFFF0000"/>
      <name val="Calibri"/>
      <family val="2"/>
    </font>
    <font>
      <sz val="12"/>
      <color theme="1"/>
      <name val="Calibri"/>
      <family val="2"/>
    </font>
    <font>
      <sz val="10"/>
      <color theme="1"/>
      <name val="Calibri"/>
      <family val="2"/>
    </font>
    <font>
      <b/>
      <sz val="26"/>
      <color theme="1"/>
      <name val="Calibri"/>
      <family val="2"/>
    </font>
    <font>
      <b/>
      <sz val="18"/>
      <color theme="1"/>
      <name val="Calibri"/>
      <family val="2"/>
    </font>
    <font>
      <b/>
      <sz val="10"/>
      <color theme="1"/>
      <name val="Calibri"/>
      <family val="2"/>
    </font>
    <font>
      <b/>
      <sz val="16"/>
      <color theme="1"/>
      <name val="Calibri"/>
      <family val="2"/>
    </font>
    <font>
      <sz val="10"/>
      <color rgb="FFFF0000"/>
      <name val="Calibri"/>
      <family val="2"/>
    </font>
    <font>
      <sz val="9"/>
      <color theme="1"/>
      <name val="Times New Roman"/>
      <family val="2"/>
    </font>
    <font>
      <b/>
      <sz val="10"/>
      <color rgb="FFFF0000"/>
      <name val="Calibri"/>
      <family val="2"/>
    </font>
    <font>
      <b/>
      <sz val="11"/>
      <color rgb="FFC00000"/>
      <name val="Calibri"/>
      <family val="2"/>
    </font>
    <font>
      <b/>
      <sz val="12"/>
      <color rgb="FFC00000"/>
      <name val="Calibri"/>
      <family val="2"/>
    </font>
    <font>
      <b/>
      <sz val="10"/>
      <color rgb="FFFF0000"/>
      <name val="Arial"/>
      <family val="2"/>
    </font>
    <font>
      <sz val="9"/>
      <color theme="0"/>
      <name val="Times New Roman"/>
      <family val="2"/>
    </font>
    <font>
      <b/>
      <sz val="16"/>
      <color rgb="FF00B050"/>
      <name val="Calibri"/>
      <family val="2"/>
    </font>
    <font>
      <sz val="10"/>
      <color rgb="FFA5A5A5"/>
      <name val="Calibri"/>
      <family val="2"/>
    </font>
    <font>
      <sz val="9"/>
      <color rgb="FF000000"/>
      <name val="Calibri"/>
      <family val="2"/>
    </font>
    <font>
      <sz val="14"/>
      <color theme="1"/>
      <name val="Calibri"/>
      <family val="2"/>
    </font>
    <font>
      <sz val="8"/>
      <color theme="1"/>
      <name val="Tahoma"/>
      <family val="2"/>
    </font>
    <font>
      <sz val="11"/>
      <color theme="1"/>
      <name val="Times New Roman"/>
      <family val="2"/>
    </font>
    <font>
      <b/>
      <sz val="14"/>
      <color theme="1"/>
      <name val="Tahoma"/>
      <family val="2"/>
    </font>
    <font>
      <b/>
      <sz val="11"/>
      <color theme="1"/>
      <name val="Tahoma"/>
      <family val="2"/>
    </font>
    <font>
      <b/>
      <sz val="10"/>
      <color theme="1"/>
      <name val="Tahoma"/>
      <family val="2"/>
    </font>
    <font>
      <b/>
      <sz val="9"/>
      <color theme="1"/>
      <name val="Tahoma"/>
      <family val="2"/>
    </font>
    <font>
      <sz val="10"/>
      <color theme="1"/>
      <name val="Tahoma"/>
      <family val="2"/>
    </font>
    <font>
      <b/>
      <sz val="10"/>
      <color rgb="FFFF0000"/>
      <name val="Tahoma"/>
      <family val="2"/>
    </font>
    <font>
      <sz val="11"/>
      <color theme="1"/>
      <name val="Aptos Narrow"/>
      <family val="2"/>
    </font>
    <font>
      <sz val="11"/>
      <color theme="1"/>
      <name val="Arial"/>
      <family val="2"/>
    </font>
    <font>
      <sz val="12"/>
      <color theme="1"/>
      <name val="Tahoma"/>
      <family val="2"/>
    </font>
    <font>
      <b/>
      <sz val="8"/>
      <color theme="1"/>
      <name val="Tahoma"/>
      <family val="2"/>
    </font>
    <font>
      <sz val="16"/>
      <color theme="1"/>
      <name val="Calibri"/>
      <family val="2"/>
    </font>
    <font>
      <b/>
      <sz val="13"/>
      <color theme="1"/>
      <name val="Calibri"/>
      <family val="2"/>
    </font>
    <font>
      <sz val="13"/>
      <color theme="1"/>
      <name val="Calibri"/>
      <family val="2"/>
    </font>
    <font>
      <sz val="11"/>
      <color theme="1"/>
      <name val="Calibri"/>
      <family val="2"/>
      <scheme val="minor"/>
    </font>
  </fonts>
  <fills count="1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2DBDB"/>
        <bgColor indexed="64"/>
      </patternFill>
    </fill>
    <fill>
      <patternFill patternType="solid">
        <fgColor rgb="FFF2DCDB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9CC2E5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ABF8F"/>
        <bgColor indexed="64"/>
      </patternFill>
    </fill>
  </fills>
  <borders count="97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medium">
        <color rgb="FF000000"/>
      </left>
      <right/>
      <top style="thin">
        <color rgb="FF000000"/>
      </top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/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/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/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/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/>
      <bottom style="thin">
        <color rgb="FF000000"/>
      </bottom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hair">
        <color rgb="FF000000"/>
      </bottom>
      <diagonal/>
    </border>
    <border>
      <left style="thin">
        <color rgb="FF000000"/>
      </left>
      <right/>
      <top style="hair">
        <color rgb="FF000000"/>
      </top>
      <bottom style="hair">
        <color rgb="FF000000"/>
      </bottom>
      <diagonal/>
    </border>
    <border>
      <left/>
      <right/>
      <top style="hair">
        <color rgb="FF000000"/>
      </top>
      <bottom style="hair">
        <color rgb="FF000000"/>
      </bottom>
      <diagonal/>
    </border>
    <border>
      <left/>
      <right style="thin">
        <color rgb="FF000000"/>
      </right>
      <top style="hair">
        <color rgb="FF000000"/>
      </top>
      <bottom style="hair">
        <color rgb="FF000000"/>
      </bottom>
      <diagonal/>
    </border>
    <border>
      <left/>
      <right/>
      <top style="hair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auto="1"/>
      </bottom>
      <diagonal/>
    </border>
    <border>
      <left style="thin">
        <color rgb="FF000000"/>
      </left>
      <right style="thin">
        <color rgb="FF000000"/>
      </right>
      <top/>
      <bottom style="medium">
        <color auto="1"/>
      </bottom>
      <diagonal/>
    </border>
    <border>
      <left/>
      <right style="thin">
        <color rgb="FF000000"/>
      </right>
      <top style="thin">
        <color rgb="FF000000"/>
      </top>
      <bottom style="medium">
        <color auto="1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auto="1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 style="thin">
        <color rgb="FF000000"/>
      </right>
      <top/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rgb="FF000000"/>
      </left>
      <right style="thin">
        <color rgb="FF000000"/>
      </right>
      <top/>
      <bottom style="medium">
        <color auto="1"/>
      </bottom>
      <diagonal/>
    </border>
    <border>
      <left/>
      <right style="thin">
        <color rgb="FF000000"/>
      </right>
      <top/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 style="thin">
        <color rgb="FF000000"/>
      </right>
      <top style="thin">
        <color auto="1"/>
      </top>
      <bottom style="medium">
        <color auto="1"/>
      </bottom>
      <diagonal/>
    </border>
    <border>
      <left/>
      <right style="thin">
        <color rgb="FF000000"/>
      </right>
      <top style="thin">
        <color auto="1"/>
      </top>
      <bottom style="medium">
        <color auto="1"/>
      </bottom>
      <diagonal/>
    </border>
    <border>
      <left style="thin">
        <color rgb="FF000000"/>
      </left>
      <right style="thin">
        <color rgb="FF000000"/>
      </right>
      <top style="thin">
        <color auto="1"/>
      </top>
      <bottom style="medium">
        <color auto="1"/>
      </bottom>
      <diagonal/>
    </border>
    <border>
      <left style="thin">
        <color rgb="FF000000"/>
      </left>
      <right style="medium">
        <color rgb="FF000000"/>
      </right>
      <top style="thin">
        <color auto="1"/>
      </top>
      <bottom style="medium">
        <color auto="1"/>
      </bottom>
      <diagonal/>
    </border>
    <border>
      <left/>
      <right/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rgb="FF000000"/>
      </left>
      <right/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hair">
        <color rgb="FF000000"/>
      </bottom>
      <diagonal/>
    </border>
    <border>
      <left/>
      <right style="thin">
        <color rgb="FF000000"/>
      </right>
      <top style="thin">
        <color rgb="FF000000"/>
      </top>
      <bottom style="hair">
        <color rgb="FF000000"/>
      </bottom>
      <diagonal/>
    </border>
    <border>
      <left style="thin">
        <color rgb="FF000000"/>
      </left>
      <right/>
      <top style="hair">
        <color rgb="FF000000"/>
      </top>
      <bottom style="thin">
        <color rgb="FF000000"/>
      </bottom>
      <diagonal/>
    </border>
    <border>
      <left/>
      <right style="thin">
        <color rgb="FF000000"/>
      </right>
      <top style="hair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medium">
        <color rgb="FF000000"/>
      </top>
      <bottom style="thin">
        <color rgb="FF000000"/>
      </bottom>
      <diagonal/>
    </border>
    <border>
      <left/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/>
      <right style="medium">
        <color rgb="FF000000"/>
      </right>
      <top/>
      <bottom style="thin">
        <color rgb="FF000000"/>
      </bottom>
      <diagonal/>
    </border>
    <border>
      <left/>
      <right style="medium">
        <color rgb="FF000000"/>
      </right>
      <top style="thin">
        <color rgb="FF000000"/>
      </top>
      <bottom/>
      <diagonal/>
    </border>
    <border>
      <left/>
      <right/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/>
      <diagonal/>
    </border>
    <border>
      <left style="thin">
        <color rgb="FF000000"/>
      </left>
      <right/>
      <top style="medium">
        <color rgb="FF000000"/>
      </top>
      <bottom style="thin">
        <color rgb="FF000000"/>
      </bottom>
      <diagonal/>
    </border>
  </borders>
  <cellStyleXfs count="2">
    <xf numFmtId="0" fontId="0" fillId="0" borderId="0"/>
    <xf numFmtId="0" fontId="52" fillId="0" borderId="0"/>
  </cellStyleXfs>
  <cellXfs count="779">
    <xf numFmtId="0" fontId="0" fillId="0" borderId="0" xfId="0"/>
    <xf numFmtId="0" fontId="13" fillId="3" borderId="0" xfId="0" applyFont="1" applyFill="1" applyAlignment="1">
      <alignment horizontal="center" vertical="center" wrapText="1"/>
    </xf>
    <xf numFmtId="165" fontId="5" fillId="2" borderId="1" xfId="0" applyNumberFormat="1" applyFont="1" applyFill="1" applyBorder="1" applyAlignment="1">
      <alignment horizontal="right" vertical="center" wrapText="1"/>
    </xf>
    <xf numFmtId="0" fontId="6" fillId="0" borderId="1" xfId="0" applyFont="1" applyBorder="1" applyAlignment="1">
      <alignment horizontal="center" vertical="center"/>
    </xf>
    <xf numFmtId="0" fontId="6" fillId="0" borderId="1" xfId="0" applyFont="1" applyBorder="1" applyAlignment="1">
      <alignment horizontal="center" vertical="center" wrapText="1"/>
    </xf>
    <xf numFmtId="0" fontId="7" fillId="0" borderId="1" xfId="0" applyFont="1" applyBorder="1" applyAlignment="1">
      <alignment horizontal="center" vertical="center"/>
    </xf>
    <xf numFmtId="0" fontId="7" fillId="0" borderId="1" xfId="0" applyFont="1" applyBorder="1" applyAlignment="1">
      <alignment horizontal="left" vertical="center"/>
    </xf>
    <xf numFmtId="165" fontId="7" fillId="0" borderId="1" xfId="0" applyNumberFormat="1" applyFont="1" applyBorder="1" applyAlignment="1">
      <alignment horizontal="center" vertical="center"/>
    </xf>
    <xf numFmtId="0" fontId="8" fillId="0" borderId="1" xfId="0" applyFont="1" applyBorder="1"/>
    <xf numFmtId="0" fontId="8" fillId="0" borderId="1" xfId="0" applyFont="1" applyBorder="1" applyAlignment="1">
      <alignment horizontal="left" vertical="center" wrapText="1"/>
    </xf>
    <xf numFmtId="2" fontId="7" fillId="0" borderId="1" xfId="0" applyNumberFormat="1" applyFont="1" applyBorder="1" applyAlignment="1">
      <alignment horizontal="center" vertical="center"/>
    </xf>
    <xf numFmtId="9" fontId="7" fillId="0" borderId="1" xfId="0" applyNumberFormat="1" applyFont="1" applyBorder="1" applyAlignment="1">
      <alignment horizontal="center" vertical="center"/>
    </xf>
    <xf numFmtId="0" fontId="10" fillId="0" borderId="1" xfId="0" applyFont="1" applyBorder="1" applyAlignment="1">
      <alignment horizontal="center" vertical="center" wrapText="1"/>
    </xf>
    <xf numFmtId="0" fontId="10" fillId="0" borderId="1" xfId="0" applyFont="1" applyBorder="1" applyAlignment="1">
      <alignment horizontal="center" vertical="center"/>
    </xf>
    <xf numFmtId="0" fontId="11" fillId="0" borderId="1" xfId="0" applyFont="1" applyBorder="1" applyAlignment="1">
      <alignment horizontal="center" vertical="center"/>
    </xf>
    <xf numFmtId="0" fontId="11" fillId="0" borderId="1" xfId="0" applyFont="1" applyBorder="1" applyAlignment="1">
      <alignment horizontal="left" vertical="center" wrapText="1"/>
    </xf>
    <xf numFmtId="0" fontId="11" fillId="0" borderId="1" xfId="0" applyFont="1" applyBorder="1" applyAlignment="1">
      <alignment horizontal="left" vertical="center"/>
    </xf>
    <xf numFmtId="0" fontId="11" fillId="0" borderId="1" xfId="0" applyFont="1" applyBorder="1" applyAlignment="1">
      <alignment horizontal="center"/>
    </xf>
    <xf numFmtId="2" fontId="11" fillId="0" borderId="1" xfId="0" applyNumberFormat="1" applyFont="1" applyBorder="1" applyAlignment="1">
      <alignment horizontal="center" vertical="center"/>
    </xf>
    <xf numFmtId="165" fontId="5" fillId="2" borderId="2" xfId="0" applyNumberFormat="1" applyFont="1" applyFill="1" applyBorder="1" applyAlignment="1">
      <alignment horizontal="center" vertical="center" wrapText="1"/>
    </xf>
    <xf numFmtId="0" fontId="13" fillId="3" borderId="0" xfId="0" applyFont="1" applyFill="1"/>
    <xf numFmtId="0" fontId="8" fillId="3" borderId="3" xfId="0" applyFont="1" applyFill="1" applyBorder="1" applyAlignment="1">
      <alignment horizontal="left" vertical="center"/>
    </xf>
    <xf numFmtId="0" fontId="8" fillId="3" borderId="0" xfId="0" applyFont="1" applyFill="1" applyAlignment="1">
      <alignment horizontal="left" vertical="center" wrapText="1"/>
    </xf>
    <xf numFmtId="0" fontId="8" fillId="3" borderId="0" xfId="0" applyFont="1" applyFill="1" applyAlignment="1">
      <alignment horizontal="center" vertical="center" wrapText="1"/>
    </xf>
    <xf numFmtId="0" fontId="8" fillId="3" borderId="4" xfId="0" applyFont="1" applyFill="1" applyBorder="1" applyAlignment="1">
      <alignment horizontal="center" vertical="center" wrapText="1"/>
    </xf>
    <xf numFmtId="0" fontId="14" fillId="0" borderId="0" xfId="0" applyFont="1" applyAlignment="1">
      <alignment horizontal="left" vertical="center"/>
    </xf>
    <xf numFmtId="166" fontId="8" fillId="3" borderId="0" xfId="0" applyNumberFormat="1" applyFont="1" applyFill="1" applyAlignment="1">
      <alignment horizontal="center" vertical="center" wrapText="1"/>
    </xf>
    <xf numFmtId="0" fontId="16" fillId="4" borderId="5" xfId="0" applyFont="1" applyFill="1" applyBorder="1" applyAlignment="1">
      <alignment horizontal="center" vertical="center" wrapText="1"/>
    </xf>
    <xf numFmtId="0" fontId="16" fillId="4" borderId="6" xfId="0" applyFont="1" applyFill="1" applyBorder="1" applyAlignment="1">
      <alignment horizontal="center" vertical="center" wrapText="1"/>
    </xf>
    <xf numFmtId="0" fontId="16" fillId="4" borderId="2" xfId="0" applyFont="1" applyFill="1" applyBorder="1" applyAlignment="1">
      <alignment horizontal="center" vertical="center" wrapText="1"/>
    </xf>
    <xf numFmtId="0" fontId="8" fillId="3" borderId="7" xfId="0" applyFont="1" applyFill="1" applyBorder="1" applyAlignment="1">
      <alignment horizontal="center" vertical="center" wrapText="1"/>
    </xf>
    <xf numFmtId="0" fontId="8" fillId="3" borderId="1" xfId="0" applyFont="1" applyFill="1" applyBorder="1" applyAlignment="1">
      <alignment horizontal="left" vertical="center" wrapText="1"/>
    </xf>
    <xf numFmtId="167" fontId="8" fillId="3" borderId="1" xfId="0" applyNumberFormat="1" applyFont="1" applyFill="1" applyBorder="1" applyAlignment="1">
      <alignment horizontal="center" vertical="center" wrapText="1"/>
    </xf>
    <xf numFmtId="166" fontId="8" fillId="3" borderId="1" xfId="0" applyNumberFormat="1" applyFont="1" applyFill="1" applyBorder="1" applyAlignment="1">
      <alignment horizontal="center" vertical="center" wrapText="1"/>
    </xf>
    <xf numFmtId="166" fontId="8" fillId="0" borderId="1" xfId="0" applyNumberFormat="1" applyFont="1" applyBorder="1" applyAlignment="1">
      <alignment horizontal="center" vertical="center" wrapText="1"/>
    </xf>
    <xf numFmtId="0" fontId="8" fillId="3" borderId="1" xfId="0" applyFont="1" applyFill="1" applyBorder="1" applyAlignment="1">
      <alignment horizontal="center" vertical="center" wrapText="1"/>
    </xf>
    <xf numFmtId="0" fontId="16" fillId="3" borderId="8" xfId="0" applyFont="1" applyFill="1" applyBorder="1" applyAlignment="1">
      <alignment horizontal="center" vertical="center" wrapText="1"/>
    </xf>
    <xf numFmtId="168" fontId="13" fillId="3" borderId="0" xfId="0" applyNumberFormat="1" applyFont="1" applyFill="1" applyAlignment="1">
      <alignment horizontal="center" vertical="center" wrapText="1"/>
    </xf>
    <xf numFmtId="164" fontId="13" fillId="3" borderId="0" xfId="0" applyNumberFormat="1" applyFont="1" applyFill="1" applyAlignment="1">
      <alignment horizontal="center" vertical="center" wrapText="1"/>
    </xf>
    <xf numFmtId="0" fontId="16" fillId="3" borderId="8" xfId="0" applyFont="1" applyFill="1" applyBorder="1" applyAlignment="1">
      <alignment horizontal="left" vertical="center" wrapText="1"/>
    </xf>
    <xf numFmtId="166" fontId="13" fillId="3" borderId="0" xfId="0" applyNumberFormat="1" applyFont="1" applyFill="1" applyAlignment="1">
      <alignment horizontal="center" vertical="center" wrapText="1"/>
    </xf>
    <xf numFmtId="0" fontId="8" fillId="3" borderId="1" xfId="0" quotePrefix="1" applyFont="1" applyFill="1" applyBorder="1" applyAlignment="1">
      <alignment horizontal="center" vertical="center" wrapText="1"/>
    </xf>
    <xf numFmtId="166" fontId="16" fillId="3" borderId="8" xfId="0" applyNumberFormat="1" applyFont="1" applyFill="1" applyBorder="1" applyAlignment="1">
      <alignment horizontal="left" vertical="center" wrapText="1"/>
    </xf>
    <xf numFmtId="9" fontId="13" fillId="3" borderId="0" xfId="0" applyNumberFormat="1" applyFont="1" applyFill="1" applyAlignment="1">
      <alignment horizontal="center" vertical="center" wrapText="1"/>
    </xf>
    <xf numFmtId="167" fontId="13" fillId="3" borderId="0" xfId="0" applyNumberFormat="1" applyFont="1" applyFill="1" applyAlignment="1">
      <alignment horizontal="center" vertical="center" wrapText="1"/>
    </xf>
    <xf numFmtId="0" fontId="8" fillId="3" borderId="9" xfId="0" applyFont="1" applyFill="1" applyBorder="1" applyAlignment="1">
      <alignment horizontal="center" vertical="center" wrapText="1"/>
    </xf>
    <xf numFmtId="0" fontId="8" fillId="3" borderId="10" xfId="0" applyFont="1" applyFill="1" applyBorder="1" applyAlignment="1">
      <alignment horizontal="left" vertical="center" wrapText="1"/>
    </xf>
    <xf numFmtId="167" fontId="8" fillId="3" borderId="11" xfId="0" applyNumberFormat="1" applyFont="1" applyFill="1" applyBorder="1" applyAlignment="1">
      <alignment horizontal="center" vertical="center" wrapText="1"/>
    </xf>
    <xf numFmtId="166" fontId="8" fillId="3" borderId="11" xfId="0" applyNumberFormat="1" applyFont="1" applyFill="1" applyBorder="1" applyAlignment="1">
      <alignment horizontal="center" vertical="center" wrapText="1"/>
    </xf>
    <xf numFmtId="166" fontId="8" fillId="0" borderId="11" xfId="0" applyNumberFormat="1" applyFont="1" applyBorder="1" applyAlignment="1">
      <alignment horizontal="center" vertical="center" wrapText="1"/>
    </xf>
    <xf numFmtId="0" fontId="8" fillId="3" borderId="11" xfId="0" applyFont="1" applyFill="1" applyBorder="1" applyAlignment="1">
      <alignment horizontal="center" vertical="center" wrapText="1"/>
    </xf>
    <xf numFmtId="0" fontId="16" fillId="3" borderId="12" xfId="0" applyFont="1" applyFill="1" applyBorder="1" applyAlignment="1">
      <alignment horizontal="center" vertical="center" wrapText="1"/>
    </xf>
    <xf numFmtId="0" fontId="13" fillId="3" borderId="0" xfId="0" applyFont="1" applyFill="1" applyAlignment="1">
      <alignment horizontal="left" vertical="center" wrapText="1"/>
    </xf>
    <xf numFmtId="164" fontId="13" fillId="3" borderId="0" xfId="0" applyNumberFormat="1" applyFont="1" applyFill="1" applyAlignment="1">
      <alignment horizontal="left" vertical="center" wrapText="1"/>
    </xf>
    <xf numFmtId="0" fontId="13" fillId="3" borderId="0" xfId="0" applyFont="1" applyFill="1" applyAlignment="1">
      <alignment horizontal="left"/>
    </xf>
    <xf numFmtId="0" fontId="13" fillId="3" borderId="0" xfId="0" applyFont="1" applyFill="1" applyAlignment="1">
      <alignment horizontal="center"/>
    </xf>
    <xf numFmtId="169" fontId="5" fillId="5" borderId="13" xfId="0" applyNumberFormat="1" applyFont="1" applyFill="1" applyBorder="1" applyAlignment="1">
      <alignment horizontal="right" vertical="center"/>
    </xf>
    <xf numFmtId="0" fontId="16" fillId="0" borderId="14" xfId="0" applyFont="1" applyBorder="1" applyAlignment="1">
      <alignment horizontal="center" vertical="center" wrapText="1"/>
    </xf>
    <xf numFmtId="0" fontId="16" fillId="0" borderId="15" xfId="0" applyFont="1" applyBorder="1" applyAlignment="1">
      <alignment horizontal="center" vertical="center" wrapText="1"/>
    </xf>
    <xf numFmtId="166" fontId="16" fillId="0" borderId="7" xfId="0" applyNumberFormat="1" applyFont="1" applyBorder="1" applyAlignment="1">
      <alignment horizontal="center" vertical="center"/>
    </xf>
    <xf numFmtId="166" fontId="16" fillId="0" borderId="1" xfId="0" applyNumberFormat="1" applyFont="1" applyBorder="1" applyAlignment="1">
      <alignment horizontal="center" vertical="center"/>
    </xf>
    <xf numFmtId="0" fontId="16" fillId="0" borderId="1" xfId="0" applyFont="1" applyBorder="1" applyAlignment="1">
      <alignment horizontal="center" vertical="center"/>
    </xf>
    <xf numFmtId="167" fontId="16" fillId="0" borderId="1" xfId="0" applyNumberFormat="1" applyFont="1" applyBorder="1" applyAlignment="1">
      <alignment horizontal="center" vertical="center"/>
    </xf>
    <xf numFmtId="0" fontId="16" fillId="0" borderId="16" xfId="0" applyFont="1" applyBorder="1" applyAlignment="1">
      <alignment horizontal="center" vertical="center" wrapText="1"/>
    </xf>
    <xf numFmtId="0" fontId="16" fillId="0" borderId="17" xfId="0" applyFont="1" applyBorder="1" applyAlignment="1">
      <alignment horizontal="center" vertical="center" wrapText="1"/>
    </xf>
    <xf numFmtId="166" fontId="16" fillId="0" borderId="18" xfId="0" applyNumberFormat="1" applyFont="1" applyBorder="1" applyAlignment="1">
      <alignment horizontal="center" vertical="center"/>
    </xf>
    <xf numFmtId="166" fontId="16" fillId="0" borderId="19" xfId="0" applyNumberFormat="1" applyFont="1" applyBorder="1" applyAlignment="1">
      <alignment horizontal="center" vertical="center" wrapText="1"/>
    </xf>
    <xf numFmtId="166" fontId="16" fillId="0" borderId="1" xfId="0" applyNumberFormat="1" applyFont="1" applyBorder="1" applyAlignment="1">
      <alignment horizontal="center" vertical="center" wrapText="1"/>
    </xf>
    <xf numFmtId="0" fontId="16" fillId="0" borderId="19" xfId="0" applyFont="1" applyBorder="1" applyAlignment="1">
      <alignment horizontal="center" vertical="center" wrapText="1"/>
    </xf>
    <xf numFmtId="0" fontId="16" fillId="0" borderId="1" xfId="0" applyFont="1" applyBorder="1" applyAlignment="1">
      <alignment horizontal="center" vertical="center" wrapText="1"/>
    </xf>
    <xf numFmtId="167" fontId="16" fillId="0" borderId="7" xfId="0" applyNumberFormat="1" applyFont="1" applyBorder="1" applyAlignment="1">
      <alignment horizontal="center" vertical="center"/>
    </xf>
    <xf numFmtId="167" fontId="16" fillId="0" borderId="1" xfId="0" applyNumberFormat="1" applyFont="1" applyBorder="1" applyAlignment="1">
      <alignment horizontal="center" vertical="center" wrapText="1"/>
    </xf>
    <xf numFmtId="167" fontId="16" fillId="0" borderId="18" xfId="0" applyNumberFormat="1" applyFont="1" applyBorder="1" applyAlignment="1">
      <alignment horizontal="center" vertical="center"/>
    </xf>
    <xf numFmtId="167" fontId="16" fillId="0" borderId="19" xfId="0" applyNumberFormat="1" applyFont="1" applyBorder="1" applyAlignment="1">
      <alignment horizontal="center" vertical="center" wrapText="1"/>
    </xf>
    <xf numFmtId="166" fontId="16" fillId="0" borderId="9" xfId="0" applyNumberFormat="1" applyFont="1" applyBorder="1" applyAlignment="1">
      <alignment horizontal="center" vertical="center"/>
    </xf>
    <xf numFmtId="166" fontId="16" fillId="0" borderId="11" xfId="0" applyNumberFormat="1" applyFont="1" applyBorder="1" applyAlignment="1">
      <alignment horizontal="center" vertical="center" wrapText="1"/>
    </xf>
    <xf numFmtId="0" fontId="16" fillId="0" borderId="11" xfId="0" applyFont="1" applyBorder="1" applyAlignment="1">
      <alignment horizontal="center" vertical="center" wrapText="1"/>
    </xf>
    <xf numFmtId="0" fontId="16" fillId="0" borderId="9" xfId="0" applyFont="1" applyBorder="1" applyAlignment="1">
      <alignment horizontal="center" vertical="center"/>
    </xf>
    <xf numFmtId="0" fontId="8" fillId="2" borderId="0" xfId="0" applyFont="1" applyFill="1" applyAlignment="1">
      <alignment vertical="center"/>
    </xf>
    <xf numFmtId="165" fontId="16" fillId="2" borderId="8" xfId="0" applyNumberFormat="1" applyFont="1" applyFill="1" applyBorder="1" applyAlignment="1">
      <alignment horizontal="right" vertical="center"/>
    </xf>
    <xf numFmtId="0" fontId="16" fillId="2" borderId="1" xfId="0" applyFont="1" applyFill="1" applyBorder="1" applyAlignment="1">
      <alignment horizontal="center" vertical="center" wrapText="1"/>
    </xf>
    <xf numFmtId="0" fontId="8" fillId="2" borderId="16" xfId="0" applyFont="1" applyFill="1" applyBorder="1" applyAlignment="1">
      <alignment horizontal="center" vertical="center"/>
    </xf>
    <xf numFmtId="0" fontId="8" fillId="2" borderId="17" xfId="0" applyFont="1" applyFill="1" applyBorder="1" applyAlignment="1">
      <alignment horizontal="center" vertical="center" wrapText="1"/>
    </xf>
    <xf numFmtId="17" fontId="8" fillId="2" borderId="1" xfId="0" quotePrefix="1" applyNumberFormat="1" applyFont="1" applyFill="1" applyBorder="1" applyAlignment="1">
      <alignment horizontal="center" vertical="center" wrapText="1"/>
    </xf>
    <xf numFmtId="167" fontId="8" fillId="2" borderId="1" xfId="0" applyNumberFormat="1" applyFont="1" applyFill="1" applyBorder="1" applyAlignment="1">
      <alignment horizontal="center" vertical="center" wrapText="1"/>
    </xf>
    <xf numFmtId="170" fontId="8" fillId="2" borderId="1" xfId="0" applyNumberFormat="1" applyFont="1" applyFill="1" applyBorder="1" applyAlignment="1">
      <alignment horizontal="center" vertical="center"/>
    </xf>
    <xf numFmtId="0" fontId="8" fillId="2" borderId="8" xfId="0" applyFont="1" applyFill="1" applyBorder="1" applyAlignment="1">
      <alignment horizontal="center" vertical="center"/>
    </xf>
    <xf numFmtId="0" fontId="8" fillId="2" borderId="1" xfId="0" applyFont="1" applyFill="1" applyBorder="1" applyAlignment="1">
      <alignment horizontal="center" vertical="center" wrapText="1"/>
    </xf>
    <xf numFmtId="17" fontId="8" fillId="2" borderId="1" xfId="0" applyNumberFormat="1" applyFont="1" applyFill="1" applyBorder="1" applyAlignment="1">
      <alignment horizontal="center" vertical="center" wrapText="1"/>
    </xf>
    <xf numFmtId="0" fontId="16" fillId="2" borderId="20" xfId="0" applyFont="1" applyFill="1" applyBorder="1" applyAlignment="1">
      <alignment horizontal="center" vertical="center"/>
    </xf>
    <xf numFmtId="0" fontId="16" fillId="2" borderId="21" xfId="0" applyFont="1" applyFill="1" applyBorder="1" applyAlignment="1">
      <alignment horizontal="center" vertical="center"/>
    </xf>
    <xf numFmtId="0" fontId="16" fillId="2" borderId="22" xfId="0" applyFont="1" applyFill="1" applyBorder="1" applyAlignment="1">
      <alignment horizontal="center" vertical="center"/>
    </xf>
    <xf numFmtId="167" fontId="16" fillId="2" borderId="10" xfId="0" applyNumberFormat="1" applyFont="1" applyFill="1" applyBorder="1" applyAlignment="1">
      <alignment horizontal="center" vertical="center"/>
    </xf>
    <xf numFmtId="0" fontId="8" fillId="2" borderId="11" xfId="0" applyFont="1" applyFill="1" applyBorder="1" applyAlignment="1">
      <alignment vertical="center"/>
    </xf>
    <xf numFmtId="0" fontId="8" fillId="2" borderId="12" xfId="0" applyFont="1" applyFill="1" applyBorder="1" applyAlignment="1">
      <alignment vertical="center"/>
    </xf>
    <xf numFmtId="167" fontId="8" fillId="2" borderId="0" xfId="0" applyNumberFormat="1" applyFont="1" applyFill="1" applyAlignment="1">
      <alignment vertical="center"/>
    </xf>
    <xf numFmtId="0" fontId="8" fillId="0" borderId="0" xfId="0" applyFont="1" applyAlignment="1">
      <alignment vertical="center"/>
    </xf>
    <xf numFmtId="165" fontId="16" fillId="0" borderId="8" xfId="0" applyNumberFormat="1" applyFont="1" applyBorder="1" applyAlignment="1">
      <alignment horizontal="center" vertical="center"/>
    </xf>
    <xf numFmtId="0" fontId="16" fillId="0" borderId="23" xfId="0" applyFont="1" applyBorder="1" applyAlignment="1">
      <alignment horizontal="center" vertical="center" wrapText="1"/>
    </xf>
    <xf numFmtId="0" fontId="8" fillId="0" borderId="16" xfId="0" applyFont="1" applyBorder="1" applyAlignment="1">
      <alignment horizontal="center" vertical="center"/>
    </xf>
    <xf numFmtId="0" fontId="8" fillId="0" borderId="17" xfId="0" applyFont="1" applyBorder="1" applyAlignment="1">
      <alignment horizontal="center" vertical="center" wrapText="1"/>
    </xf>
    <xf numFmtId="17" fontId="8" fillId="0" borderId="1" xfId="0" quotePrefix="1" applyNumberFormat="1" applyFont="1" applyBorder="1" applyAlignment="1">
      <alignment horizontal="center" vertical="center" wrapText="1"/>
    </xf>
    <xf numFmtId="167" fontId="8" fillId="0" borderId="1" xfId="0" applyNumberFormat="1" applyFont="1" applyBorder="1" applyAlignment="1">
      <alignment horizontal="center" vertical="center"/>
    </xf>
    <xf numFmtId="170" fontId="8" fillId="0" borderId="1" xfId="0" applyNumberFormat="1" applyFont="1" applyBorder="1" applyAlignment="1">
      <alignment horizontal="center" vertical="center"/>
    </xf>
    <xf numFmtId="0" fontId="8" fillId="0" borderId="8" xfId="0" applyFont="1" applyBorder="1" applyAlignment="1">
      <alignment horizontal="center" vertical="center"/>
    </xf>
    <xf numFmtId="167" fontId="8" fillId="0" borderId="0" xfId="0" applyNumberFormat="1" applyFont="1" applyAlignment="1">
      <alignment vertical="center"/>
    </xf>
    <xf numFmtId="0" fontId="8" fillId="0" borderId="1" xfId="0" quotePrefix="1" applyFont="1" applyBorder="1" applyAlignment="1">
      <alignment horizontal="center" vertical="center" wrapText="1"/>
    </xf>
    <xf numFmtId="0" fontId="8" fillId="0" borderId="1" xfId="0" applyFont="1" applyBorder="1" applyAlignment="1">
      <alignment horizontal="center" vertical="center" wrapText="1"/>
    </xf>
    <xf numFmtId="0" fontId="8" fillId="0" borderId="1" xfId="0" applyFont="1" applyBorder="1" applyAlignment="1">
      <alignment horizontal="center" vertical="center"/>
    </xf>
    <xf numFmtId="170" fontId="8" fillId="0" borderId="19" xfId="0" applyNumberFormat="1" applyFont="1" applyBorder="1" applyAlignment="1">
      <alignment horizontal="center" vertical="center"/>
    </xf>
    <xf numFmtId="0" fontId="8" fillId="0" borderId="23" xfId="0" applyFont="1" applyBorder="1" applyAlignment="1">
      <alignment horizontal="center" vertical="center"/>
    </xf>
    <xf numFmtId="167" fontId="16" fillId="0" borderId="11" xfId="0" applyNumberFormat="1" applyFont="1" applyBorder="1" applyAlignment="1">
      <alignment horizontal="center" vertical="center"/>
    </xf>
    <xf numFmtId="0" fontId="8" fillId="0" borderId="11" xfId="0" applyFont="1" applyBorder="1" applyAlignment="1">
      <alignment horizontal="center" vertical="center"/>
    </xf>
    <xf numFmtId="0" fontId="8" fillId="0" borderId="12" xfId="0" applyFont="1" applyBorder="1" applyAlignment="1">
      <alignment horizontal="center" vertical="center"/>
    </xf>
    <xf numFmtId="0" fontId="16" fillId="0" borderId="0" xfId="0" applyFont="1"/>
    <xf numFmtId="0" fontId="16" fillId="0" borderId="0" xfId="0" applyFont="1" applyAlignment="1">
      <alignment horizontal="right" vertical="center"/>
    </xf>
    <xf numFmtId="0" fontId="8" fillId="6" borderId="1" xfId="0" applyFont="1" applyFill="1" applyBorder="1" applyAlignment="1">
      <alignment horizontal="center" vertical="center"/>
    </xf>
    <xf numFmtId="0" fontId="8" fillId="0" borderId="0" xfId="0" applyFont="1" applyAlignment="1">
      <alignment horizontal="center" vertical="center"/>
    </xf>
    <xf numFmtId="0" fontId="16" fillId="6" borderId="1" xfId="0" applyFont="1" applyFill="1" applyBorder="1" applyAlignment="1">
      <alignment horizontal="center" vertical="center" wrapText="1"/>
    </xf>
    <xf numFmtId="0" fontId="8" fillId="7" borderId="1" xfId="0" applyFont="1" applyFill="1" applyBorder="1" applyAlignment="1">
      <alignment horizontal="center" vertical="center" wrapText="1"/>
    </xf>
    <xf numFmtId="165" fontId="8" fillId="0" borderId="1" xfId="0" applyNumberFormat="1" applyFont="1" applyBorder="1" applyAlignment="1">
      <alignment horizontal="center" vertical="center" wrapText="1"/>
    </xf>
    <xf numFmtId="1" fontId="8" fillId="0" borderId="1" xfId="0" applyNumberFormat="1" applyFont="1" applyBorder="1" applyAlignment="1">
      <alignment horizontal="center" vertical="center"/>
    </xf>
    <xf numFmtId="0" fontId="8" fillId="7" borderId="1" xfId="0" applyFont="1" applyFill="1" applyBorder="1" applyAlignment="1">
      <alignment horizontal="center" vertical="center"/>
    </xf>
    <xf numFmtId="165" fontId="8" fillId="0" borderId="1" xfId="0" applyNumberFormat="1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8" fillId="0" borderId="1" xfId="0" applyFont="1" applyBorder="1" applyAlignment="1">
      <alignment horizontal="left" vertical="center"/>
    </xf>
    <xf numFmtId="0" fontId="1" fillId="0" borderId="17" xfId="0" applyFont="1" applyBorder="1" applyAlignment="1">
      <alignment horizontal="center" vertical="center"/>
    </xf>
    <xf numFmtId="165" fontId="16" fillId="0" borderId="24" xfId="0" applyNumberFormat="1" applyFont="1" applyBorder="1" applyAlignment="1">
      <alignment horizontal="center" vertical="center"/>
    </xf>
    <xf numFmtId="0" fontId="16" fillId="0" borderId="25" xfId="0" applyFont="1" applyBorder="1" applyAlignment="1">
      <alignment horizontal="center" vertical="center" wrapText="1"/>
    </xf>
    <xf numFmtId="0" fontId="16" fillId="0" borderId="26" xfId="0" applyFont="1" applyBorder="1" applyAlignment="1">
      <alignment horizontal="center" vertical="center" wrapText="1"/>
    </xf>
    <xf numFmtId="0" fontId="16" fillId="0" borderId="27" xfId="0" applyFont="1" applyBorder="1" applyAlignment="1">
      <alignment horizontal="center" vertical="center" wrapText="1"/>
    </xf>
    <xf numFmtId="0" fontId="16" fillId="0" borderId="27" xfId="0" applyFont="1" applyBorder="1" applyAlignment="1">
      <alignment horizontal="center" vertical="center"/>
    </xf>
    <xf numFmtId="171" fontId="16" fillId="0" borderId="27" xfId="0" applyNumberFormat="1" applyFont="1" applyBorder="1" applyAlignment="1">
      <alignment horizontal="center" vertical="center"/>
    </xf>
    <xf numFmtId="171" fontId="16" fillId="0" borderId="27" xfId="0" applyNumberFormat="1" applyFont="1" applyBorder="1" applyAlignment="1">
      <alignment horizontal="center" vertical="center" wrapText="1"/>
    </xf>
    <xf numFmtId="0" fontId="16" fillId="0" borderId="28" xfId="0" applyFont="1" applyBorder="1" applyAlignment="1">
      <alignment horizontal="center" vertical="center" wrapText="1"/>
    </xf>
    <xf numFmtId="0" fontId="8" fillId="0" borderId="5" xfId="0" applyFont="1" applyBorder="1" applyAlignment="1">
      <alignment horizontal="center" vertical="center"/>
    </xf>
    <xf numFmtId="0" fontId="8" fillId="0" borderId="6" xfId="0" applyFont="1" applyBorder="1" applyAlignment="1">
      <alignment horizontal="center" vertical="center"/>
    </xf>
    <xf numFmtId="49" fontId="8" fillId="0" borderId="6" xfId="0" quotePrefix="1" applyNumberFormat="1" applyFont="1" applyBorder="1" applyAlignment="1">
      <alignment horizontal="center" vertical="center" wrapText="1"/>
    </xf>
    <xf numFmtId="165" fontId="8" fillId="0" borderId="6" xfId="0" applyNumberFormat="1" applyFont="1" applyBorder="1" applyAlignment="1">
      <alignment horizontal="center" vertical="center"/>
    </xf>
    <xf numFmtId="0" fontId="8" fillId="0" borderId="6" xfId="0" applyFont="1" applyBorder="1" applyAlignment="1">
      <alignment horizontal="left" vertical="center"/>
    </xf>
    <xf numFmtId="17" fontId="8" fillId="0" borderId="2" xfId="0" applyNumberFormat="1" applyFont="1" applyBorder="1" applyAlignment="1">
      <alignment horizontal="center" vertical="center"/>
    </xf>
    <xf numFmtId="0" fontId="8" fillId="0" borderId="7" xfId="0" applyFont="1" applyBorder="1" applyAlignment="1">
      <alignment horizontal="center" vertical="center"/>
    </xf>
    <xf numFmtId="49" fontId="8" fillId="0" borderId="1" xfId="0" quotePrefix="1" applyNumberFormat="1" applyFont="1" applyBorder="1" applyAlignment="1">
      <alignment horizontal="center" vertical="center" wrapText="1"/>
    </xf>
    <xf numFmtId="17" fontId="8" fillId="0" borderId="1" xfId="0" applyNumberFormat="1" applyFont="1" applyBorder="1" applyAlignment="1">
      <alignment horizontal="center" vertical="center"/>
    </xf>
    <xf numFmtId="17" fontId="8" fillId="0" borderId="8" xfId="0" applyNumberFormat="1" applyFont="1" applyBorder="1" applyAlignment="1">
      <alignment horizontal="center" vertical="center"/>
    </xf>
    <xf numFmtId="0" fontId="8" fillId="0" borderId="9" xfId="0" applyFont="1" applyBorder="1" applyAlignment="1">
      <alignment horizontal="center" vertical="center"/>
    </xf>
    <xf numFmtId="49" fontId="8" fillId="0" borderId="11" xfId="0" quotePrefix="1" applyNumberFormat="1" applyFont="1" applyBorder="1" applyAlignment="1">
      <alignment horizontal="center" vertical="center" wrapText="1"/>
    </xf>
    <xf numFmtId="165" fontId="8" fillId="0" borderId="11" xfId="0" applyNumberFormat="1" applyFont="1" applyBorder="1" applyAlignment="1">
      <alignment horizontal="center" vertical="center"/>
    </xf>
    <xf numFmtId="0" fontId="8" fillId="0" borderId="11" xfId="0" applyFont="1" applyBorder="1" applyAlignment="1">
      <alignment horizontal="left" vertical="center"/>
    </xf>
    <xf numFmtId="17" fontId="8" fillId="0" borderId="12" xfId="0" applyNumberFormat="1" applyFont="1" applyBorder="1" applyAlignment="1">
      <alignment horizontal="center" vertical="center"/>
    </xf>
    <xf numFmtId="0" fontId="8" fillId="0" borderId="17" xfId="0" applyFont="1" applyBorder="1" applyAlignment="1">
      <alignment horizontal="center" vertical="center"/>
    </xf>
    <xf numFmtId="49" fontId="8" fillId="0" borderId="17" xfId="0" quotePrefix="1" applyNumberFormat="1" applyFont="1" applyBorder="1" applyAlignment="1">
      <alignment horizontal="center" vertical="center" wrapText="1"/>
    </xf>
    <xf numFmtId="165" fontId="8" fillId="0" borderId="17" xfId="0" applyNumberFormat="1" applyFont="1" applyBorder="1" applyAlignment="1">
      <alignment horizontal="center" vertical="center"/>
    </xf>
    <xf numFmtId="0" fontId="8" fillId="0" borderId="17" xfId="0" applyFont="1" applyBorder="1" applyAlignment="1">
      <alignment horizontal="left" vertical="center"/>
    </xf>
    <xf numFmtId="17" fontId="8" fillId="0" borderId="29" xfId="0" applyNumberFormat="1" applyFont="1" applyBorder="1" applyAlignment="1">
      <alignment horizontal="center" vertical="center" wrapText="1"/>
    </xf>
    <xf numFmtId="17" fontId="8" fillId="0" borderId="8" xfId="0" applyNumberFormat="1" applyFont="1" applyBorder="1" applyAlignment="1">
      <alignment horizontal="center" vertical="center" wrapText="1"/>
    </xf>
    <xf numFmtId="165" fontId="8" fillId="2" borderId="1" xfId="0" applyNumberFormat="1" applyFont="1" applyFill="1" applyBorder="1" applyAlignment="1">
      <alignment horizontal="center"/>
    </xf>
    <xf numFmtId="49" fontId="8" fillId="0" borderId="1" xfId="0" applyNumberFormat="1" applyFont="1" applyBorder="1" applyAlignment="1">
      <alignment horizontal="center" vertical="center" wrapText="1"/>
    </xf>
    <xf numFmtId="0" fontId="5" fillId="0" borderId="22" xfId="0" applyFont="1" applyBorder="1" applyAlignment="1">
      <alignment horizontal="center" vertical="center"/>
    </xf>
    <xf numFmtId="0" fontId="5" fillId="0" borderId="10" xfId="0" applyFont="1" applyBorder="1" applyAlignment="1">
      <alignment horizontal="center" vertical="center"/>
    </xf>
    <xf numFmtId="165" fontId="5" fillId="0" borderId="30" xfId="0" applyNumberFormat="1" applyFont="1" applyBorder="1" applyAlignment="1">
      <alignment horizontal="center" vertical="center"/>
    </xf>
    <xf numFmtId="170" fontId="8" fillId="0" borderId="6" xfId="0" applyNumberFormat="1" applyFont="1" applyBorder="1" applyAlignment="1">
      <alignment horizontal="center" vertical="center"/>
    </xf>
    <xf numFmtId="0" fontId="8" fillId="2" borderId="6" xfId="0" applyFont="1" applyFill="1" applyBorder="1" applyAlignment="1">
      <alignment horizontal="left" vertical="center"/>
    </xf>
    <xf numFmtId="17" fontId="8" fillId="0" borderId="6" xfId="0" applyNumberFormat="1" applyFont="1" applyBorder="1" applyAlignment="1">
      <alignment horizontal="center" vertical="center"/>
    </xf>
    <xf numFmtId="0" fontId="8" fillId="0" borderId="2" xfId="0" applyFont="1" applyBorder="1" applyAlignment="1">
      <alignment horizontal="center" vertical="center"/>
    </xf>
    <xf numFmtId="170" fontId="8" fillId="0" borderId="11" xfId="0" applyNumberFormat="1" applyFont="1" applyBorder="1" applyAlignment="1">
      <alignment horizontal="center" vertical="center"/>
    </xf>
    <xf numFmtId="17" fontId="8" fillId="0" borderId="11" xfId="0" applyNumberFormat="1" applyFont="1" applyBorder="1" applyAlignment="1">
      <alignment horizontal="center" vertical="center"/>
    </xf>
    <xf numFmtId="0" fontId="8" fillId="2" borderId="1" xfId="0" applyFont="1" applyFill="1" applyBorder="1" applyAlignment="1">
      <alignment horizontal="left" vertical="center"/>
    </xf>
    <xf numFmtId="16" fontId="8" fillId="0" borderId="1" xfId="0" quotePrefix="1" applyNumberFormat="1" applyFont="1" applyBorder="1" applyAlignment="1">
      <alignment horizontal="center" vertical="center"/>
    </xf>
    <xf numFmtId="170" fontId="8" fillId="2" borderId="11" xfId="0" applyNumberFormat="1" applyFont="1" applyFill="1" applyBorder="1" applyAlignment="1">
      <alignment horizontal="center" vertical="center"/>
    </xf>
    <xf numFmtId="15" fontId="8" fillId="0" borderId="11" xfId="0" applyNumberFormat="1" applyFont="1" applyBorder="1" applyAlignment="1">
      <alignment horizontal="center" vertical="center"/>
    </xf>
    <xf numFmtId="17" fontId="8" fillId="0" borderId="12" xfId="0" applyNumberFormat="1" applyFont="1" applyBorder="1" applyAlignment="1">
      <alignment horizontal="center" vertical="center" wrapText="1"/>
    </xf>
    <xf numFmtId="170" fontId="8" fillId="2" borderId="6" xfId="0" applyNumberFormat="1" applyFont="1" applyFill="1" applyBorder="1" applyAlignment="1">
      <alignment horizontal="center" vertical="center"/>
    </xf>
    <xf numFmtId="15" fontId="8" fillId="0" borderId="6" xfId="0" applyNumberFormat="1" applyFont="1" applyBorder="1" applyAlignment="1">
      <alignment horizontal="center" vertical="center"/>
    </xf>
    <xf numFmtId="17" fontId="8" fillId="0" borderId="2" xfId="0" applyNumberFormat="1" applyFont="1" applyBorder="1" applyAlignment="1">
      <alignment horizontal="center" vertical="center" wrapText="1"/>
    </xf>
    <xf numFmtId="15" fontId="8" fillId="0" borderId="1" xfId="0" applyNumberFormat="1" applyFont="1" applyBorder="1" applyAlignment="1">
      <alignment horizontal="center" vertical="center"/>
    </xf>
    <xf numFmtId="0" fontId="8" fillId="0" borderId="1" xfId="0" quotePrefix="1" applyFont="1" applyBorder="1" applyAlignment="1">
      <alignment horizontal="center" vertical="center"/>
    </xf>
    <xf numFmtId="15" fontId="8" fillId="2" borderId="1" xfId="0" applyNumberFormat="1" applyFont="1" applyFill="1" applyBorder="1" applyAlignment="1">
      <alignment horizontal="center" vertical="center"/>
    </xf>
    <xf numFmtId="0" fontId="8" fillId="0" borderId="19" xfId="0" applyFont="1" applyBorder="1" applyAlignment="1">
      <alignment horizontal="left" vertical="center"/>
    </xf>
    <xf numFmtId="0" fontId="8" fillId="0" borderId="19" xfId="0" applyFont="1" applyBorder="1" applyAlignment="1">
      <alignment horizontal="center" vertical="center"/>
    </xf>
    <xf numFmtId="17" fontId="8" fillId="0" borderId="23" xfId="0" applyNumberFormat="1" applyFont="1" applyBorder="1" applyAlignment="1">
      <alignment horizontal="center" vertical="center"/>
    </xf>
    <xf numFmtId="49" fontId="8" fillId="0" borderId="19" xfId="0" quotePrefix="1" applyNumberFormat="1" applyFont="1" applyBorder="1" applyAlignment="1">
      <alignment horizontal="center" vertical="center" wrapText="1"/>
    </xf>
    <xf numFmtId="0" fontId="8" fillId="0" borderId="11" xfId="0" applyFont="1" applyBorder="1" applyAlignment="1">
      <alignment horizontal="left" vertical="center" wrapText="1"/>
    </xf>
    <xf numFmtId="15" fontId="8" fillId="0" borderId="17" xfId="0" applyNumberFormat="1" applyFont="1" applyBorder="1" applyAlignment="1">
      <alignment horizontal="center" vertical="center"/>
    </xf>
    <xf numFmtId="0" fontId="8" fillId="0" borderId="10" xfId="0" applyFont="1" applyBorder="1" applyAlignment="1">
      <alignment horizontal="center" vertical="center"/>
    </xf>
    <xf numFmtId="0" fontId="8" fillId="0" borderId="11" xfId="0" quotePrefix="1" applyFont="1" applyBorder="1" applyAlignment="1">
      <alignment horizontal="center" vertical="center"/>
    </xf>
    <xf numFmtId="15" fontId="8" fillId="0" borderId="10" xfId="0" applyNumberFormat="1" applyFont="1" applyBorder="1" applyAlignment="1">
      <alignment horizontal="center" vertical="center"/>
    </xf>
    <xf numFmtId="0" fontId="8" fillId="0" borderId="6" xfId="0" applyFont="1" applyBorder="1" applyAlignment="1">
      <alignment horizontal="left"/>
    </xf>
    <xf numFmtId="170" fontId="8" fillId="0" borderId="17" xfId="0" applyNumberFormat="1" applyFont="1" applyBorder="1" applyAlignment="1">
      <alignment horizontal="center" vertical="center"/>
    </xf>
    <xf numFmtId="0" fontId="8" fillId="0" borderId="1" xfId="0" applyFont="1" applyBorder="1" applyAlignment="1">
      <alignment horizontal="left"/>
    </xf>
    <xf numFmtId="0" fontId="8" fillId="0" borderId="11" xfId="0" applyFont="1" applyBorder="1" applyAlignment="1">
      <alignment horizontal="left"/>
    </xf>
    <xf numFmtId="17" fontId="8" fillId="0" borderId="29" xfId="0" applyNumberFormat="1" applyFont="1" applyBorder="1" applyAlignment="1">
      <alignment horizontal="center" vertical="center"/>
    </xf>
    <xf numFmtId="0" fontId="8" fillId="0" borderId="31" xfId="0" applyFont="1" applyBorder="1" applyAlignment="1">
      <alignment horizontal="center" vertical="center"/>
    </xf>
    <xf numFmtId="49" fontId="8" fillId="0" borderId="8" xfId="0" applyNumberFormat="1" applyFont="1" applyBorder="1" applyAlignment="1">
      <alignment horizontal="center" vertical="center"/>
    </xf>
    <xf numFmtId="0" fontId="8" fillId="0" borderId="32" xfId="0" applyFont="1" applyBorder="1" applyAlignment="1">
      <alignment horizontal="center" vertical="center"/>
    </xf>
    <xf numFmtId="49" fontId="8" fillId="0" borderId="12" xfId="0" applyNumberFormat="1" applyFont="1" applyBorder="1" applyAlignment="1">
      <alignment horizontal="center" vertical="center"/>
    </xf>
    <xf numFmtId="0" fontId="8" fillId="0" borderId="33" xfId="0" applyFont="1" applyBorder="1" applyAlignment="1">
      <alignment horizontal="center" vertical="center"/>
    </xf>
    <xf numFmtId="49" fontId="8" fillId="0" borderId="2" xfId="0" applyNumberFormat="1" applyFont="1" applyBorder="1" applyAlignment="1">
      <alignment horizontal="center" vertical="center"/>
    </xf>
    <xf numFmtId="0" fontId="8" fillId="0" borderId="34" xfId="0" applyFont="1" applyBorder="1" applyAlignment="1">
      <alignment horizontal="center" vertical="center"/>
    </xf>
    <xf numFmtId="0" fontId="8" fillId="0" borderId="17" xfId="0" applyFont="1" applyBorder="1" applyAlignment="1">
      <alignment horizontal="left"/>
    </xf>
    <xf numFmtId="16" fontId="8" fillId="0" borderId="8" xfId="0" applyNumberFormat="1" applyFont="1" applyBorder="1" applyAlignment="1">
      <alignment horizontal="center" vertical="center"/>
    </xf>
    <xf numFmtId="0" fontId="8" fillId="0" borderId="22" xfId="0" applyFont="1" applyBorder="1" applyAlignment="1">
      <alignment horizontal="center" vertical="center"/>
    </xf>
    <xf numFmtId="0" fontId="8" fillId="0" borderId="11" xfId="0" quotePrefix="1" applyFont="1" applyBorder="1" applyAlignment="1">
      <alignment horizontal="center" vertical="center" wrapText="1"/>
    </xf>
    <xf numFmtId="0" fontId="8" fillId="0" borderId="10" xfId="0" applyFont="1" applyBorder="1" applyAlignment="1">
      <alignment horizontal="left"/>
    </xf>
    <xf numFmtId="16" fontId="8" fillId="0" borderId="12" xfId="0" applyNumberFormat="1" applyFont="1" applyBorder="1" applyAlignment="1">
      <alignment horizontal="center" vertical="center"/>
    </xf>
    <xf numFmtId="0" fontId="8" fillId="0" borderId="21" xfId="0" applyFont="1" applyBorder="1" applyAlignment="1">
      <alignment horizontal="center" vertical="center"/>
    </xf>
    <xf numFmtId="0" fontId="8" fillId="0" borderId="17" xfId="0" quotePrefix="1" applyFont="1" applyBorder="1" applyAlignment="1">
      <alignment horizontal="center" vertical="center" wrapText="1"/>
    </xf>
    <xf numFmtId="16" fontId="8" fillId="0" borderId="29" xfId="0" applyNumberFormat="1" applyFont="1" applyBorder="1" applyAlignment="1">
      <alignment horizontal="center" vertical="center"/>
    </xf>
    <xf numFmtId="0" fontId="8" fillId="2" borderId="1" xfId="0" quotePrefix="1" applyFont="1" applyFill="1" applyBorder="1" applyAlignment="1">
      <alignment horizontal="center" vertical="center"/>
    </xf>
    <xf numFmtId="0" fontId="8" fillId="2" borderId="1" xfId="0" quotePrefix="1" applyFont="1" applyFill="1" applyBorder="1" applyAlignment="1">
      <alignment horizontal="center" vertical="center" wrapText="1"/>
    </xf>
    <xf numFmtId="49" fontId="8" fillId="0" borderId="1" xfId="0" quotePrefix="1" applyNumberFormat="1" applyFont="1" applyBorder="1" applyAlignment="1">
      <alignment horizontal="center" vertical="center"/>
    </xf>
    <xf numFmtId="0" fontId="8" fillId="0" borderId="1" xfId="0" applyFont="1" applyBorder="1" applyAlignment="1">
      <alignment horizontal="left" vertical="top"/>
    </xf>
    <xf numFmtId="49" fontId="8" fillId="0" borderId="1" xfId="0" applyNumberFormat="1" applyFont="1" applyBorder="1" applyAlignment="1">
      <alignment horizontal="center" vertical="center"/>
    </xf>
    <xf numFmtId="0" fontId="8" fillId="0" borderId="35" xfId="0" applyFont="1" applyBorder="1" applyAlignment="1">
      <alignment horizontal="center" vertical="center"/>
    </xf>
    <xf numFmtId="0" fontId="8" fillId="0" borderId="0" xfId="0" applyFont="1" applyAlignment="1">
      <alignment horizontal="left" vertical="center"/>
    </xf>
    <xf numFmtId="0" fontId="5" fillId="0" borderId="19" xfId="0" applyFont="1" applyBorder="1" applyAlignment="1">
      <alignment horizontal="center" vertical="center"/>
    </xf>
    <xf numFmtId="165" fontId="16" fillId="0" borderId="19" xfId="0" applyNumberFormat="1" applyFont="1" applyBorder="1" applyAlignment="1">
      <alignment horizontal="center" vertical="center"/>
    </xf>
    <xf numFmtId="171" fontId="16" fillId="0" borderId="5" xfId="0" applyNumberFormat="1" applyFont="1" applyBorder="1" applyAlignment="1">
      <alignment horizontal="center" vertical="center" wrapText="1"/>
    </xf>
    <xf numFmtId="171" fontId="16" fillId="0" borderId="6" xfId="0" applyNumberFormat="1" applyFont="1" applyBorder="1" applyAlignment="1">
      <alignment horizontal="center" vertical="center" wrapText="1"/>
    </xf>
    <xf numFmtId="0" fontId="16" fillId="0" borderId="6" xfId="0" applyFont="1" applyBorder="1" applyAlignment="1">
      <alignment horizontal="center" vertical="center" wrapText="1"/>
    </xf>
    <xf numFmtId="171" fontId="16" fillId="0" borderId="2" xfId="0" applyNumberFormat="1" applyFont="1" applyBorder="1" applyAlignment="1">
      <alignment horizontal="center" vertical="center" wrapText="1"/>
    </xf>
    <xf numFmtId="49" fontId="8" fillId="0" borderId="17" xfId="0" quotePrefix="1" applyNumberFormat="1" applyFont="1" applyBorder="1" applyAlignment="1">
      <alignment horizontal="center" vertical="center"/>
    </xf>
    <xf numFmtId="167" fontId="8" fillId="0" borderId="17" xfId="0" applyNumberFormat="1" applyFont="1" applyBorder="1" applyAlignment="1">
      <alignment horizontal="center" vertical="center"/>
    </xf>
    <xf numFmtId="167" fontId="8" fillId="0" borderId="11" xfId="0" applyNumberFormat="1" applyFont="1" applyBorder="1" applyAlignment="1">
      <alignment horizontal="center" vertical="center"/>
    </xf>
    <xf numFmtId="170" fontId="8" fillId="0" borderId="10" xfId="0" applyNumberFormat="1" applyFont="1" applyBorder="1" applyAlignment="1">
      <alignment horizontal="center" vertical="center"/>
    </xf>
    <xf numFmtId="0" fontId="8" fillId="0" borderId="10" xfId="0" applyFont="1" applyBorder="1" applyAlignment="1">
      <alignment horizontal="left" vertical="center"/>
    </xf>
    <xf numFmtId="49" fontId="8" fillId="0" borderId="6" xfId="0" quotePrefix="1" applyNumberFormat="1" applyFont="1" applyBorder="1" applyAlignment="1">
      <alignment horizontal="center" vertical="center"/>
    </xf>
    <xf numFmtId="167" fontId="8" fillId="0" borderId="6" xfId="0" applyNumberFormat="1" applyFont="1" applyBorder="1" applyAlignment="1">
      <alignment horizontal="center" vertical="center"/>
    </xf>
    <xf numFmtId="0" fontId="8" fillId="0" borderId="36" xfId="0" applyFont="1" applyBorder="1" applyAlignment="1">
      <alignment horizontal="center" vertical="center"/>
    </xf>
    <xf numFmtId="49" fontId="8" fillId="0" borderId="11" xfId="0" quotePrefix="1" applyNumberFormat="1" applyFont="1" applyBorder="1" applyAlignment="1">
      <alignment horizontal="center" vertical="center"/>
    </xf>
    <xf numFmtId="170" fontId="8" fillId="0" borderId="1" xfId="0" applyNumberFormat="1" applyFont="1" applyBorder="1" applyAlignment="1">
      <alignment horizontal="center"/>
    </xf>
    <xf numFmtId="0" fontId="17" fillId="0" borderId="1" xfId="0" applyFont="1" applyBorder="1" applyAlignment="1">
      <alignment horizontal="center" vertical="center"/>
    </xf>
    <xf numFmtId="49" fontId="8" fillId="0" borderId="19" xfId="0" quotePrefix="1" applyNumberFormat="1" applyFont="1" applyBorder="1" applyAlignment="1">
      <alignment horizontal="center" vertical="center"/>
    </xf>
    <xf numFmtId="0" fontId="8" fillId="0" borderId="37" xfId="0" applyFont="1" applyBorder="1" applyAlignment="1">
      <alignment horizontal="center" vertical="center"/>
    </xf>
    <xf numFmtId="0" fontId="18" fillId="0" borderId="1" xfId="0" applyFont="1" applyBorder="1" applyAlignment="1">
      <alignment horizontal="center" vertical="center"/>
    </xf>
    <xf numFmtId="49" fontId="8" fillId="2" borderId="1" xfId="0" quotePrefix="1" applyNumberFormat="1" applyFont="1" applyFill="1" applyBorder="1" applyAlignment="1">
      <alignment horizontal="center" vertical="center"/>
    </xf>
    <xf numFmtId="49" fontId="8" fillId="0" borderId="11" xfId="0" applyNumberFormat="1" applyFont="1" applyBorder="1" applyAlignment="1">
      <alignment horizontal="center" vertical="center"/>
    </xf>
    <xf numFmtId="49" fontId="8" fillId="2" borderId="17" xfId="0" quotePrefix="1" applyNumberFormat="1" applyFont="1" applyFill="1" applyBorder="1" applyAlignment="1">
      <alignment horizontal="center" vertical="center"/>
    </xf>
    <xf numFmtId="170" fontId="8" fillId="2" borderId="17" xfId="0" applyNumberFormat="1" applyFont="1" applyFill="1" applyBorder="1" applyAlignment="1">
      <alignment horizontal="center" vertical="center"/>
    </xf>
    <xf numFmtId="49" fontId="8" fillId="0" borderId="17" xfId="0" applyNumberFormat="1" applyFont="1" applyBorder="1" applyAlignment="1">
      <alignment horizontal="center" vertical="center"/>
    </xf>
    <xf numFmtId="49" fontId="8" fillId="0" borderId="0" xfId="0" quotePrefix="1" applyNumberFormat="1" applyFont="1" applyAlignment="1">
      <alignment horizontal="center" vertical="center"/>
    </xf>
    <xf numFmtId="0" fontId="8" fillId="2" borderId="1" xfId="0" applyFont="1" applyFill="1" applyBorder="1" applyAlignment="1">
      <alignment horizontal="center" vertical="center"/>
    </xf>
    <xf numFmtId="165" fontId="8" fillId="2" borderId="1" xfId="0" applyNumberFormat="1" applyFont="1" applyFill="1" applyBorder="1" applyAlignment="1">
      <alignment horizontal="center" vertical="center"/>
    </xf>
    <xf numFmtId="0" fontId="8" fillId="2" borderId="1" xfId="0" applyFont="1" applyFill="1" applyBorder="1" applyAlignment="1">
      <alignment horizontal="center"/>
    </xf>
    <xf numFmtId="0" fontId="8" fillId="2" borderId="11" xfId="0" applyFont="1" applyFill="1" applyBorder="1" applyAlignment="1">
      <alignment horizontal="center" vertical="center"/>
    </xf>
    <xf numFmtId="49" fontId="8" fillId="2" borderId="1" xfId="0" applyNumberFormat="1" applyFont="1" applyFill="1" applyBorder="1" applyAlignment="1">
      <alignment horizontal="center" vertical="center"/>
    </xf>
    <xf numFmtId="16" fontId="8" fillId="0" borderId="1" xfId="0" applyNumberFormat="1" applyFont="1" applyBorder="1" applyAlignment="1">
      <alignment horizontal="center" vertical="center"/>
    </xf>
    <xf numFmtId="171" fontId="19" fillId="0" borderId="1" xfId="0" applyNumberFormat="1" applyFont="1" applyBorder="1" applyAlignment="1">
      <alignment horizontal="center" vertical="center"/>
    </xf>
    <xf numFmtId="0" fontId="16" fillId="0" borderId="19" xfId="0" applyFont="1" applyBorder="1" applyAlignment="1">
      <alignment horizontal="center" vertical="center"/>
    </xf>
    <xf numFmtId="171" fontId="16" fillId="0" borderId="19" xfId="0" applyNumberFormat="1" applyFont="1" applyBorder="1" applyAlignment="1">
      <alignment horizontal="center" vertical="center"/>
    </xf>
    <xf numFmtId="171" fontId="16" fillId="0" borderId="19" xfId="0" applyNumberFormat="1" applyFont="1" applyBorder="1" applyAlignment="1">
      <alignment horizontal="center" vertical="center" wrapText="1"/>
    </xf>
    <xf numFmtId="0" fontId="8" fillId="0" borderId="38" xfId="0" applyFont="1" applyBorder="1" applyAlignment="1">
      <alignment horizontal="center" vertical="center"/>
    </xf>
    <xf numFmtId="0" fontId="8" fillId="0" borderId="31" xfId="0" quotePrefix="1" applyFont="1" applyBorder="1" applyAlignment="1">
      <alignment horizontal="center" vertical="center"/>
    </xf>
    <xf numFmtId="0" fontId="8" fillId="0" borderId="39" xfId="0" applyFont="1" applyBorder="1" applyAlignment="1">
      <alignment horizontal="center" vertical="center"/>
    </xf>
    <xf numFmtId="0" fontId="8" fillId="0" borderId="20" xfId="0" applyFont="1" applyBorder="1" applyAlignment="1">
      <alignment horizontal="center" vertical="center"/>
    </xf>
    <xf numFmtId="17" fontId="8" fillId="0" borderId="17" xfId="0" applyNumberFormat="1" applyFont="1" applyBorder="1" applyAlignment="1">
      <alignment horizontal="center" vertical="center"/>
    </xf>
    <xf numFmtId="0" fontId="8" fillId="0" borderId="40" xfId="0" applyFont="1" applyBorder="1" applyAlignment="1">
      <alignment horizontal="center" vertical="center"/>
    </xf>
    <xf numFmtId="1" fontId="1" fillId="0" borderId="1" xfId="0" applyNumberFormat="1" applyFont="1" applyBorder="1" applyAlignment="1">
      <alignment horizontal="center" vertical="top"/>
    </xf>
    <xf numFmtId="0" fontId="8" fillId="0" borderId="41" xfId="0" applyFont="1" applyBorder="1" applyAlignment="1">
      <alignment horizontal="center" vertical="center"/>
    </xf>
    <xf numFmtId="0" fontId="20" fillId="0" borderId="1" xfId="0" applyFont="1" applyBorder="1" applyAlignment="1">
      <alignment horizontal="center" vertical="center"/>
    </xf>
    <xf numFmtId="16" fontId="8" fillId="0" borderId="1" xfId="0" applyNumberFormat="1" applyFont="1" applyBorder="1" applyAlignment="1">
      <alignment horizontal="center" vertical="center" wrapText="1"/>
    </xf>
    <xf numFmtId="165" fontId="8" fillId="0" borderId="1" xfId="0" applyNumberFormat="1" applyFont="1" applyBorder="1"/>
    <xf numFmtId="0" fontId="8" fillId="0" borderId="1" xfId="0" applyFont="1" applyBorder="1" applyAlignment="1">
      <alignment horizontal="center"/>
    </xf>
    <xf numFmtId="0" fontId="21" fillId="0" borderId="0" xfId="0" applyFont="1"/>
    <xf numFmtId="0" fontId="12" fillId="0" borderId="42" xfId="0" applyFont="1" applyBorder="1"/>
    <xf numFmtId="0" fontId="12" fillId="0" borderId="43" xfId="0" applyFont="1" applyBorder="1"/>
    <xf numFmtId="0" fontId="23" fillId="0" borderId="43" xfId="0" applyFont="1" applyBorder="1"/>
    <xf numFmtId="0" fontId="24" fillId="0" borderId="43" xfId="0" applyFont="1" applyBorder="1"/>
    <xf numFmtId="0" fontId="24" fillId="0" borderId="13" xfId="0" applyFont="1" applyBorder="1"/>
    <xf numFmtId="0" fontId="24" fillId="0" borderId="35" xfId="0" applyFont="1" applyBorder="1" applyAlignment="1">
      <alignment horizontal="left"/>
    </xf>
    <xf numFmtId="0" fontId="24" fillId="0" borderId="44" xfId="0" applyFont="1" applyBorder="1" applyAlignment="1">
      <alignment horizontal="left"/>
    </xf>
    <xf numFmtId="0" fontId="21" fillId="0" borderId="44" xfId="0" applyFont="1" applyBorder="1"/>
    <xf numFmtId="0" fontId="24" fillId="0" borderId="45" xfId="0" applyFont="1" applyBorder="1" applyAlignment="1">
      <alignment horizontal="left"/>
    </xf>
    <xf numFmtId="0" fontId="24" fillId="0" borderId="3" xfId="0" applyFont="1" applyBorder="1" applyAlignment="1">
      <alignment horizontal="left"/>
    </xf>
    <xf numFmtId="0" fontId="24" fillId="0" borderId="0" xfId="0" applyFont="1" applyAlignment="1">
      <alignment horizontal="left"/>
    </xf>
    <xf numFmtId="0" fontId="21" fillId="0" borderId="0" xfId="0" applyFont="1" applyAlignment="1">
      <alignment horizontal="center" vertical="center"/>
    </xf>
    <xf numFmtId="0" fontId="26" fillId="0" borderId="0" xfId="0" applyFont="1" applyAlignment="1">
      <alignment horizontal="center" vertical="center"/>
    </xf>
    <xf numFmtId="0" fontId="24" fillId="0" borderId="4" xfId="0" applyFont="1" applyBorder="1" applyAlignment="1">
      <alignment horizontal="left"/>
    </xf>
    <xf numFmtId="0" fontId="27" fillId="8" borderId="15" xfId="0" applyFont="1" applyFill="1" applyBorder="1" applyAlignment="1">
      <alignment horizontal="center"/>
    </xf>
    <xf numFmtId="0" fontId="27" fillId="8" borderId="17" xfId="0" applyFont="1" applyFill="1" applyBorder="1" applyAlignment="1">
      <alignment horizontal="center"/>
    </xf>
    <xf numFmtId="0" fontId="21" fillId="5" borderId="1" xfId="0" applyFont="1" applyFill="1" applyBorder="1" applyAlignment="1">
      <alignment horizontal="center" vertical="center"/>
    </xf>
    <xf numFmtId="0" fontId="27" fillId="9" borderId="1" xfId="0" applyFont="1" applyFill="1" applyBorder="1" applyAlignment="1">
      <alignment horizontal="center" vertical="center"/>
    </xf>
    <xf numFmtId="0" fontId="24" fillId="0" borderId="0" xfId="0" applyFont="1" applyAlignment="1">
      <alignment horizontal="center"/>
    </xf>
    <xf numFmtId="0" fontId="26" fillId="0" borderId="3" xfId="0" applyFont="1" applyBorder="1" applyAlignment="1">
      <alignment horizontal="right" vertical="center"/>
    </xf>
    <xf numFmtId="0" fontId="24" fillId="0" borderId="0" xfId="0" applyFont="1"/>
    <xf numFmtId="0" fontId="21" fillId="0" borderId="0" xfId="0" applyFont="1" applyAlignment="1">
      <alignment horizontal="center"/>
    </xf>
    <xf numFmtId="0" fontId="21" fillId="0" borderId="4" xfId="0" applyFont="1" applyBorder="1"/>
    <xf numFmtId="0" fontId="16" fillId="0" borderId="0" xfId="0" applyFont="1" applyAlignment="1">
      <alignment horizontal="left" vertical="center"/>
    </xf>
    <xf numFmtId="16" fontId="19" fillId="0" borderId="0" xfId="0" quotePrefix="1" applyNumberFormat="1" applyFont="1" applyAlignment="1">
      <alignment horizontal="center" vertical="center"/>
    </xf>
    <xf numFmtId="16" fontId="28" fillId="0" borderId="0" xfId="0" applyNumberFormat="1" applyFont="1" applyAlignment="1">
      <alignment horizontal="center" vertical="center"/>
    </xf>
    <xf numFmtId="0" fontId="21" fillId="0" borderId="3" xfId="0" applyFont="1" applyBorder="1" applyAlignment="1">
      <alignment horizontal="center" vertical="center"/>
    </xf>
    <xf numFmtId="0" fontId="24" fillId="5" borderId="0" xfId="0" applyFont="1" applyFill="1" applyAlignment="1">
      <alignment horizontal="center" vertical="center"/>
    </xf>
    <xf numFmtId="1" fontId="21" fillId="0" borderId="3" xfId="0" applyNumberFormat="1" applyFont="1" applyBorder="1" applyAlignment="1">
      <alignment horizontal="center" vertical="center"/>
    </xf>
    <xf numFmtId="0" fontId="26" fillId="0" borderId="0" xfId="0" applyFont="1"/>
    <xf numFmtId="0" fontId="29" fillId="0" borderId="0" xfId="0" applyFont="1" applyAlignment="1">
      <alignment horizontal="center"/>
    </xf>
    <xf numFmtId="0" fontId="30" fillId="0" borderId="0" xfId="0" applyFont="1" applyAlignment="1">
      <alignment horizontal="center" vertical="center"/>
    </xf>
    <xf numFmtId="0" fontId="27" fillId="10" borderId="1" xfId="0" applyFont="1" applyFill="1" applyBorder="1" applyAlignment="1">
      <alignment horizontal="center"/>
    </xf>
    <xf numFmtId="1" fontId="24" fillId="0" borderId="0" xfId="0" applyNumberFormat="1" applyFont="1" applyAlignment="1">
      <alignment horizontal="center" vertical="center"/>
    </xf>
    <xf numFmtId="0" fontId="27" fillId="0" borderId="1" xfId="0" applyFont="1" applyBorder="1" applyAlignment="1">
      <alignment horizontal="center"/>
    </xf>
    <xf numFmtId="1" fontId="24" fillId="0" borderId="4" xfId="0" applyNumberFormat="1" applyFont="1" applyBorder="1" applyAlignment="1">
      <alignment horizontal="center" vertical="center"/>
    </xf>
    <xf numFmtId="0" fontId="16" fillId="0" borderId="0" xfId="0" applyFont="1" applyAlignment="1">
      <alignment horizontal="center"/>
    </xf>
    <xf numFmtId="0" fontId="27" fillId="10" borderId="17" xfId="0" applyFont="1" applyFill="1" applyBorder="1" applyAlignment="1">
      <alignment horizontal="center"/>
    </xf>
    <xf numFmtId="0" fontId="27" fillId="0" borderId="17" xfId="0" applyFont="1" applyBorder="1" applyAlignment="1">
      <alignment horizontal="center"/>
    </xf>
    <xf numFmtId="0" fontId="21" fillId="0" borderId="0" xfId="0" applyFont="1" applyAlignment="1">
      <alignment vertical="center"/>
    </xf>
    <xf numFmtId="0" fontId="21" fillId="0" borderId="4" xfId="0" applyFont="1" applyBorder="1" applyAlignment="1">
      <alignment horizontal="center" vertical="center"/>
    </xf>
    <xf numFmtId="0" fontId="24" fillId="0" borderId="0" xfId="0" applyFont="1" applyAlignment="1">
      <alignment horizontal="center" vertical="center"/>
    </xf>
    <xf numFmtId="0" fontId="24" fillId="0" borderId="0" xfId="0" applyFont="1" applyAlignment="1">
      <alignment vertical="center"/>
    </xf>
    <xf numFmtId="0" fontId="21" fillId="0" borderId="3" xfId="0" applyFont="1" applyBorder="1" applyAlignment="1">
      <alignment horizontal="center"/>
    </xf>
    <xf numFmtId="0" fontId="28" fillId="0" borderId="3" xfId="0" applyFont="1" applyBorder="1" applyAlignment="1">
      <alignment horizontal="right" vertical="center"/>
    </xf>
    <xf numFmtId="0" fontId="24" fillId="0" borderId="4" xfId="0" applyFont="1" applyBorder="1" applyAlignment="1">
      <alignment horizontal="center" vertical="center"/>
    </xf>
    <xf numFmtId="1" fontId="21" fillId="0" borderId="0" xfId="0" applyNumberFormat="1" applyFont="1" applyAlignment="1">
      <alignment horizontal="center"/>
    </xf>
    <xf numFmtId="0" fontId="28" fillId="0" borderId="0" xfId="0" applyFont="1"/>
    <xf numFmtId="0" fontId="28" fillId="0" borderId="4" xfId="0" applyFont="1" applyBorder="1"/>
    <xf numFmtId="1" fontId="21" fillId="0" borderId="3" xfId="0" applyNumberFormat="1" applyFont="1" applyBorder="1" applyAlignment="1">
      <alignment vertical="center"/>
    </xf>
    <xf numFmtId="9" fontId="21" fillId="0" borderId="3" xfId="0" applyNumberFormat="1" applyFont="1" applyBorder="1" applyAlignment="1">
      <alignment vertical="center"/>
    </xf>
    <xf numFmtId="0" fontId="21" fillId="0" borderId="4" xfId="0" applyFont="1" applyBorder="1" applyAlignment="1">
      <alignment horizontal="center"/>
    </xf>
    <xf numFmtId="0" fontId="31" fillId="0" borderId="4" xfId="0" applyFont="1" applyBorder="1" applyAlignment="1">
      <alignment horizontal="center"/>
    </xf>
    <xf numFmtId="0" fontId="32" fillId="0" borderId="1" xfId="0" applyFont="1" applyBorder="1" applyAlignment="1">
      <alignment horizontal="center" vertical="center"/>
    </xf>
    <xf numFmtId="0" fontId="27" fillId="0" borderId="1" xfId="0" applyFont="1" applyBorder="1" applyAlignment="1">
      <alignment horizontal="center" vertical="center"/>
    </xf>
    <xf numFmtId="0" fontId="28" fillId="0" borderId="0" xfId="0" applyFont="1" applyAlignment="1">
      <alignment horizontal="center" vertical="center"/>
    </xf>
    <xf numFmtId="0" fontId="28" fillId="0" borderId="3" xfId="0" applyFont="1" applyBorder="1" applyAlignment="1">
      <alignment horizontal="center" vertical="center"/>
    </xf>
    <xf numFmtId="16" fontId="28" fillId="0" borderId="0" xfId="0" quotePrefix="1" applyNumberFormat="1" applyFont="1" applyAlignment="1">
      <alignment horizontal="center" vertical="center"/>
    </xf>
    <xf numFmtId="0" fontId="24" fillId="5" borderId="0" xfId="0" applyFont="1" applyFill="1" applyAlignment="1">
      <alignment horizontal="center"/>
    </xf>
    <xf numFmtId="0" fontId="21" fillId="5" borderId="0" xfId="0" applyFont="1" applyFill="1" applyAlignment="1">
      <alignment horizontal="center"/>
    </xf>
    <xf numFmtId="0" fontId="21" fillId="5" borderId="0" xfId="0" applyFont="1" applyFill="1" applyAlignment="1">
      <alignment horizontal="center" vertical="center"/>
    </xf>
    <xf numFmtId="0" fontId="21" fillId="0" borderId="3" xfId="0" applyFont="1" applyBorder="1" applyAlignment="1">
      <alignment vertical="center"/>
    </xf>
    <xf numFmtId="0" fontId="24" fillId="0" borderId="4" xfId="0" applyFont="1" applyBorder="1" applyAlignment="1">
      <alignment horizontal="center"/>
    </xf>
    <xf numFmtId="0" fontId="33" fillId="0" borderId="0" xfId="0" applyFont="1" applyAlignment="1">
      <alignment horizontal="center" vertical="center"/>
    </xf>
    <xf numFmtId="0" fontId="24" fillId="0" borderId="3" xfId="0" applyFont="1" applyBorder="1" applyAlignment="1">
      <alignment horizontal="left" vertical="center"/>
    </xf>
    <xf numFmtId="0" fontId="24" fillId="5" borderId="4" xfId="0" applyFont="1" applyFill="1" applyBorder="1" applyAlignment="1">
      <alignment horizontal="center" vertical="center"/>
    </xf>
    <xf numFmtId="0" fontId="21" fillId="0" borderId="41" xfId="0" applyFont="1" applyBorder="1" applyAlignment="1">
      <alignment horizontal="center" vertical="center"/>
    </xf>
    <xf numFmtId="0" fontId="21" fillId="0" borderId="21" xfId="0" applyFont="1" applyBorder="1" applyAlignment="1">
      <alignment horizontal="center" vertical="center"/>
    </xf>
    <xf numFmtId="0" fontId="21" fillId="5" borderId="21" xfId="0" applyFont="1" applyFill="1" applyBorder="1" applyAlignment="1">
      <alignment horizontal="center" vertical="center"/>
    </xf>
    <xf numFmtId="0" fontId="24" fillId="5" borderId="21" xfId="0" applyFont="1" applyFill="1" applyBorder="1" applyAlignment="1">
      <alignment horizontal="center" vertical="center"/>
    </xf>
    <xf numFmtId="0" fontId="24" fillId="5" borderId="46" xfId="0" applyFont="1" applyFill="1" applyBorder="1" applyAlignment="1">
      <alignment horizontal="center" vertical="center"/>
    </xf>
    <xf numFmtId="0" fontId="24" fillId="0" borderId="4" xfId="0" applyFont="1" applyBorder="1"/>
    <xf numFmtId="0" fontId="21" fillId="0" borderId="0" xfId="0" applyFont="1" applyAlignment="1">
      <alignment vertical="top"/>
    </xf>
    <xf numFmtId="0" fontId="21" fillId="0" borderId="3" xfId="0" applyFont="1" applyBorder="1" applyAlignment="1">
      <alignment vertical="top" wrapText="1"/>
    </xf>
    <xf numFmtId="0" fontId="21" fillId="0" borderId="3" xfId="0" applyFont="1" applyBorder="1" applyAlignment="1">
      <alignment horizontal="center" vertical="top" wrapText="1"/>
    </xf>
    <xf numFmtId="0" fontId="16" fillId="5" borderId="0" xfId="0" applyFont="1" applyFill="1" applyAlignment="1">
      <alignment horizontal="center" vertical="center"/>
    </xf>
    <xf numFmtId="0" fontId="24" fillId="0" borderId="3" xfId="0" applyFont="1" applyBorder="1" applyAlignment="1">
      <alignment horizontal="center" vertical="center"/>
    </xf>
    <xf numFmtId="0" fontId="24" fillId="0" borderId="3" xfId="0" applyFont="1" applyBorder="1" applyAlignment="1">
      <alignment horizontal="center"/>
    </xf>
    <xf numFmtId="0" fontId="27" fillId="11" borderId="1" xfId="0" applyFont="1" applyFill="1" applyBorder="1" applyAlignment="1">
      <alignment horizontal="center"/>
    </xf>
    <xf numFmtId="0" fontId="31" fillId="0" borderId="4" xfId="0" applyFont="1" applyBorder="1" applyAlignment="1">
      <alignment horizontal="center" vertical="center"/>
    </xf>
    <xf numFmtId="0" fontId="21" fillId="10" borderId="0" xfId="0" applyFont="1" applyFill="1" applyAlignment="1">
      <alignment horizontal="center" vertical="center"/>
    </xf>
    <xf numFmtId="0" fontId="27" fillId="0" borderId="0" xfId="0" applyFont="1" applyAlignment="1">
      <alignment horizontal="center"/>
    </xf>
    <xf numFmtId="0" fontId="27" fillId="5" borderId="17" xfId="0" applyFont="1" applyFill="1" applyBorder="1" applyAlignment="1">
      <alignment horizontal="center"/>
    </xf>
    <xf numFmtId="0" fontId="21" fillId="10" borderId="0" xfId="0" applyFont="1" applyFill="1"/>
    <xf numFmtId="0" fontId="24" fillId="5" borderId="0" xfId="0" applyFont="1" applyFill="1" applyAlignment="1">
      <alignment horizontal="left" vertical="center"/>
    </xf>
    <xf numFmtId="0" fontId="24" fillId="0" borderId="21" xfId="0" applyFont="1" applyBorder="1" applyAlignment="1">
      <alignment horizontal="center" vertical="center"/>
    </xf>
    <xf numFmtId="0" fontId="21" fillId="0" borderId="21" xfId="0" applyFont="1" applyBorder="1" applyAlignment="1">
      <alignment vertical="center" wrapText="1"/>
    </xf>
    <xf numFmtId="0" fontId="21" fillId="0" borderId="21" xfId="0" applyFont="1" applyBorder="1"/>
    <xf numFmtId="0" fontId="21" fillId="0" borderId="46" xfId="0" applyFont="1" applyBorder="1"/>
    <xf numFmtId="0" fontId="24" fillId="0" borderId="1" xfId="0" applyFont="1" applyBorder="1" applyAlignment="1">
      <alignment horizontal="center"/>
    </xf>
    <xf numFmtId="0" fontId="24" fillId="0" borderId="1" xfId="0" applyFont="1" applyBorder="1"/>
    <xf numFmtId="0" fontId="21" fillId="0" borderId="1" xfId="0" applyFont="1" applyBorder="1" applyAlignment="1">
      <alignment horizontal="center"/>
    </xf>
    <xf numFmtId="0" fontId="21" fillId="0" borderId="1" xfId="0" applyFont="1" applyBorder="1"/>
    <xf numFmtId="0" fontId="8" fillId="0" borderId="0" xfId="0" applyFont="1"/>
    <xf numFmtId="0" fontId="16" fillId="0" borderId="1" xfId="0" applyFont="1" applyBorder="1"/>
    <xf numFmtId="0" fontId="16" fillId="0" borderId="0" xfId="0" applyFont="1" applyAlignment="1">
      <alignment horizontal="left"/>
    </xf>
    <xf numFmtId="0" fontId="16" fillId="0" borderId="0" xfId="0" applyFont="1" applyAlignment="1">
      <alignment horizontal="center" vertical="center"/>
    </xf>
    <xf numFmtId="0" fontId="21" fillId="0" borderId="0" xfId="0" applyFont="1" applyAlignment="1">
      <alignment horizontal="left"/>
    </xf>
    <xf numFmtId="0" fontId="24" fillId="0" borderId="47" xfId="0" applyFont="1" applyBorder="1" applyAlignment="1">
      <alignment horizontal="center" vertical="center" wrapText="1"/>
    </xf>
    <xf numFmtId="0" fontId="21" fillId="0" borderId="48" xfId="0" applyFont="1" applyBorder="1"/>
    <xf numFmtId="0" fontId="21" fillId="0" borderId="49" xfId="0" applyFont="1" applyBorder="1" applyAlignment="1">
      <alignment horizontal="left" vertical="center"/>
    </xf>
    <xf numFmtId="0" fontId="21" fillId="0" borderId="50" xfId="0" applyFont="1" applyBorder="1"/>
    <xf numFmtId="0" fontId="21" fillId="0" borderId="51" xfId="0" applyFont="1" applyBorder="1" applyAlignment="1">
      <alignment horizontal="left" vertical="center"/>
    </xf>
    <xf numFmtId="0" fontId="21" fillId="0" borderId="52" xfId="0" applyFont="1" applyBorder="1"/>
    <xf numFmtId="0" fontId="35" fillId="0" borderId="0" xfId="0" applyFont="1" applyAlignment="1">
      <alignment vertical="center"/>
    </xf>
    <xf numFmtId="0" fontId="24" fillId="0" borderId="47" xfId="0" applyFont="1" applyBorder="1"/>
    <xf numFmtId="0" fontId="12" fillId="0" borderId="0" xfId="0" applyFont="1" applyAlignment="1">
      <alignment horizontal="center" vertical="center"/>
    </xf>
    <xf numFmtId="165" fontId="5" fillId="5" borderId="1" xfId="0" applyNumberFormat="1" applyFont="1" applyFill="1" applyBorder="1" applyAlignment="1">
      <alignment horizontal="center" vertical="center"/>
    </xf>
    <xf numFmtId="0" fontId="36" fillId="2" borderId="0" xfId="0" applyFont="1" applyFill="1" applyAlignment="1">
      <alignment horizontal="center" vertical="center"/>
    </xf>
    <xf numFmtId="0" fontId="16" fillId="2" borderId="19" xfId="0" applyFont="1" applyFill="1" applyBorder="1" applyAlignment="1">
      <alignment horizontal="center" vertical="center" wrapText="1"/>
    </xf>
    <xf numFmtId="0" fontId="16" fillId="2" borderId="19" xfId="0" applyFont="1" applyFill="1" applyBorder="1" applyAlignment="1">
      <alignment horizontal="center" vertical="center"/>
    </xf>
    <xf numFmtId="0" fontId="20" fillId="2" borderId="0" xfId="0" applyFont="1" applyFill="1" applyAlignment="1">
      <alignment horizontal="center" vertical="center"/>
    </xf>
    <xf numFmtId="0" fontId="12" fillId="2" borderId="1" xfId="0" applyFont="1" applyFill="1" applyBorder="1" applyAlignment="1">
      <alignment horizontal="center" vertical="center"/>
    </xf>
    <xf numFmtId="0" fontId="8" fillId="2" borderId="1" xfId="0" applyFont="1" applyFill="1" applyBorder="1" applyAlignment="1">
      <alignment horizontal="left" vertical="center" wrapText="1"/>
    </xf>
    <xf numFmtId="0" fontId="12" fillId="2" borderId="0" xfId="0" applyFont="1" applyFill="1" applyAlignment="1">
      <alignment horizontal="center" vertical="center"/>
    </xf>
    <xf numFmtId="0" fontId="16" fillId="5" borderId="19" xfId="0" applyFont="1" applyFill="1" applyBorder="1" applyAlignment="1">
      <alignment horizontal="center" vertical="center"/>
    </xf>
    <xf numFmtId="49" fontId="16" fillId="5" borderId="19" xfId="0" applyNumberFormat="1" applyFont="1" applyFill="1" applyBorder="1" applyAlignment="1">
      <alignment horizontal="center" vertical="center"/>
    </xf>
    <xf numFmtId="170" fontId="16" fillId="5" borderId="19" xfId="0" applyNumberFormat="1" applyFont="1" applyFill="1" applyBorder="1" applyAlignment="1">
      <alignment horizontal="center" vertical="center"/>
    </xf>
    <xf numFmtId="0" fontId="36" fillId="0" borderId="0" xfId="0" applyFont="1" applyAlignment="1">
      <alignment horizontal="center" vertical="center"/>
    </xf>
    <xf numFmtId="0" fontId="8" fillId="0" borderId="0" xfId="0" applyFont="1" applyAlignment="1">
      <alignment horizontal="center" vertical="center" wrapText="1"/>
    </xf>
    <xf numFmtId="170" fontId="8" fillId="0" borderId="0" xfId="0" applyNumberFormat="1" applyFont="1" applyAlignment="1">
      <alignment horizontal="center" vertical="center"/>
    </xf>
    <xf numFmtId="172" fontId="16" fillId="0" borderId="1" xfId="0" applyNumberFormat="1" applyFont="1" applyBorder="1" applyAlignment="1">
      <alignment horizontal="center" vertical="center"/>
    </xf>
    <xf numFmtId="167" fontId="17" fillId="0" borderId="1" xfId="0" applyNumberFormat="1" applyFont="1" applyBorder="1" applyAlignment="1">
      <alignment horizontal="center" vertical="center"/>
    </xf>
    <xf numFmtId="170" fontId="8" fillId="0" borderId="1" xfId="0" applyNumberFormat="1" applyFont="1" applyBorder="1" applyAlignment="1">
      <alignment horizontal="center" vertical="center" wrapText="1"/>
    </xf>
    <xf numFmtId="167" fontId="8" fillId="0" borderId="1" xfId="0" applyNumberFormat="1" applyFont="1" applyBorder="1" applyAlignment="1">
      <alignment horizontal="center" vertical="center" wrapText="1"/>
    </xf>
    <xf numFmtId="0" fontId="36" fillId="0" borderId="1" xfId="0" applyFont="1" applyBorder="1" applyAlignment="1">
      <alignment horizontal="center" vertical="center"/>
    </xf>
    <xf numFmtId="172" fontId="16" fillId="0" borderId="1" xfId="0" applyNumberFormat="1" applyFont="1" applyBorder="1" applyAlignment="1">
      <alignment horizontal="center" vertical="center" wrapText="1"/>
    </xf>
    <xf numFmtId="0" fontId="16" fillId="0" borderId="0" xfId="0" applyFont="1" applyAlignment="1">
      <alignment horizontal="center" vertical="center" wrapText="1"/>
    </xf>
    <xf numFmtId="0" fontId="12" fillId="0" borderId="0" xfId="0" applyFont="1" applyAlignment="1">
      <alignment horizontal="center" vertical="center" wrapText="1"/>
    </xf>
    <xf numFmtId="0" fontId="16" fillId="0" borderId="7" xfId="0" applyFont="1" applyBorder="1" applyAlignment="1">
      <alignment horizontal="center" vertical="center"/>
    </xf>
    <xf numFmtId="0" fontId="16" fillId="0" borderId="8" xfId="0" applyFont="1" applyBorder="1" applyAlignment="1">
      <alignment horizontal="center" vertical="center" wrapText="1"/>
    </xf>
    <xf numFmtId="0" fontId="8" fillId="0" borderId="7" xfId="0" applyFont="1" applyBorder="1" applyAlignment="1">
      <alignment horizontal="center" vertical="center" wrapText="1"/>
    </xf>
    <xf numFmtId="170" fontId="8" fillId="2" borderId="8" xfId="0" applyNumberFormat="1" applyFont="1" applyFill="1" applyBorder="1" applyAlignment="1">
      <alignment horizontal="center" vertical="center" wrapText="1"/>
    </xf>
    <xf numFmtId="0" fontId="8" fillId="0" borderId="0" xfId="0" applyFont="1" applyAlignment="1">
      <alignment horizontal="center" wrapText="1"/>
    </xf>
    <xf numFmtId="170" fontId="8" fillId="2" borderId="8" xfId="0" applyNumberFormat="1" applyFont="1" applyFill="1" applyBorder="1" applyAlignment="1">
      <alignment horizontal="center" vertical="center"/>
    </xf>
    <xf numFmtId="0" fontId="8" fillId="0" borderId="3" xfId="0" applyFont="1" applyBorder="1" applyAlignment="1">
      <alignment horizontal="center" vertical="center"/>
    </xf>
    <xf numFmtId="0" fontId="8" fillId="0" borderId="0" xfId="0" applyFont="1" applyAlignment="1">
      <alignment horizontal="left" vertical="center" wrapText="1"/>
    </xf>
    <xf numFmtId="170" fontId="8" fillId="2" borderId="4" xfId="0" applyNumberFormat="1" applyFont="1" applyFill="1" applyBorder="1" applyAlignment="1">
      <alignment horizontal="center" vertical="center"/>
    </xf>
    <xf numFmtId="0" fontId="8" fillId="0" borderId="4" xfId="0" applyFont="1" applyBorder="1" applyAlignment="1">
      <alignment horizontal="center"/>
    </xf>
    <xf numFmtId="0" fontId="8" fillId="2" borderId="7" xfId="0" applyFont="1" applyFill="1" applyBorder="1" applyAlignment="1">
      <alignment horizontal="center" vertical="center"/>
    </xf>
    <xf numFmtId="165" fontId="8" fillId="2" borderId="1" xfId="0" applyNumberFormat="1" applyFont="1" applyFill="1" applyBorder="1" applyAlignment="1">
      <alignment horizontal="center" vertical="center" wrapText="1"/>
    </xf>
    <xf numFmtId="170" fontId="8" fillId="0" borderId="8" xfId="0" applyNumberFormat="1" applyFont="1" applyBorder="1" applyAlignment="1">
      <alignment horizontal="center" vertical="center"/>
    </xf>
    <xf numFmtId="0" fontId="8" fillId="2" borderId="19" xfId="0" applyFont="1" applyFill="1" applyBorder="1" applyAlignment="1">
      <alignment horizontal="left" vertical="center"/>
    </xf>
    <xf numFmtId="165" fontId="8" fillId="2" borderId="19" xfId="0" applyNumberFormat="1" applyFont="1" applyFill="1" applyBorder="1" applyAlignment="1">
      <alignment horizontal="center" vertical="center" wrapText="1"/>
    </xf>
    <xf numFmtId="0" fontId="8" fillId="2" borderId="19" xfId="0" applyFont="1" applyFill="1" applyBorder="1" applyAlignment="1">
      <alignment horizontal="left" vertical="center" wrapText="1"/>
    </xf>
    <xf numFmtId="170" fontId="8" fillId="2" borderId="23" xfId="0" applyNumberFormat="1" applyFont="1" applyFill="1" applyBorder="1" applyAlignment="1">
      <alignment horizontal="center" vertical="center"/>
    </xf>
    <xf numFmtId="0" fontId="8" fillId="0" borderId="0" xfId="0" applyFont="1" applyAlignment="1">
      <alignment horizontal="center"/>
    </xf>
    <xf numFmtId="171" fontId="16" fillId="0" borderId="23" xfId="0" applyNumberFormat="1" applyFont="1" applyBorder="1" applyAlignment="1">
      <alignment horizontal="center" vertical="center"/>
    </xf>
    <xf numFmtId="0" fontId="16" fillId="0" borderId="53" xfId="0" applyFont="1" applyBorder="1" applyAlignment="1">
      <alignment horizontal="center" vertical="center" wrapText="1"/>
    </xf>
    <xf numFmtId="0" fontId="5" fillId="0" borderId="6" xfId="0" applyFont="1" applyBorder="1" applyAlignment="1">
      <alignment horizontal="center" vertical="center"/>
    </xf>
    <xf numFmtId="0" fontId="19" fillId="0" borderId="2" xfId="0" applyFont="1" applyBorder="1" applyAlignment="1">
      <alignment horizontal="center" vertical="center"/>
    </xf>
    <xf numFmtId="17" fontId="8" fillId="0" borderId="1" xfId="0" applyNumberFormat="1" applyFont="1" applyBorder="1" applyAlignment="1">
      <alignment vertical="center"/>
    </xf>
    <xf numFmtId="17" fontId="8" fillId="0" borderId="1" xfId="0" applyNumberFormat="1" applyFont="1" applyBorder="1" applyAlignment="1">
      <alignment horizontal="left" vertical="center"/>
    </xf>
    <xf numFmtId="167" fontId="8" fillId="0" borderId="0" xfId="0" applyNumberFormat="1" applyFont="1" applyAlignment="1">
      <alignment horizontal="center" vertical="center"/>
    </xf>
    <xf numFmtId="0" fontId="16" fillId="0" borderId="54" xfId="0" applyFont="1" applyBorder="1" applyAlignment="1">
      <alignment horizontal="center" vertical="center" wrapText="1"/>
    </xf>
    <xf numFmtId="171" fontId="16" fillId="0" borderId="54" xfId="0" applyNumberFormat="1" applyFont="1" applyBorder="1" applyAlignment="1">
      <alignment horizontal="center" vertical="center" wrapText="1"/>
    </xf>
    <xf numFmtId="0" fontId="16" fillId="0" borderId="55" xfId="0" applyFont="1" applyBorder="1" applyAlignment="1">
      <alignment horizontal="center" vertical="center" wrapText="1"/>
    </xf>
    <xf numFmtId="0" fontId="8" fillId="0" borderId="25" xfId="0" applyFont="1" applyBorder="1" applyAlignment="1">
      <alignment horizontal="center" vertical="center"/>
    </xf>
    <xf numFmtId="0" fontId="8" fillId="0" borderId="18" xfId="0" applyFont="1" applyBorder="1" applyAlignment="1">
      <alignment horizontal="center" vertical="center"/>
    </xf>
    <xf numFmtId="0" fontId="16" fillId="0" borderId="54" xfId="0" applyFont="1" applyBorder="1" applyAlignment="1">
      <alignment horizontal="center" vertical="center"/>
    </xf>
    <xf numFmtId="0" fontId="37" fillId="0" borderId="1" xfId="0" applyFont="1" applyBorder="1" applyAlignment="1">
      <alignment horizontal="center" vertical="center"/>
    </xf>
    <xf numFmtId="170" fontId="38" fillId="0" borderId="1" xfId="0" applyNumberFormat="1" applyFont="1" applyBorder="1" applyAlignment="1">
      <alignment horizontal="center" vertical="center"/>
    </xf>
    <xf numFmtId="171" fontId="38" fillId="0" borderId="1" xfId="0" applyNumberFormat="1" applyFont="1" applyBorder="1" applyAlignment="1">
      <alignment horizontal="center" vertical="center"/>
    </xf>
    <xf numFmtId="0" fontId="37" fillId="2" borderId="1" xfId="0" applyFont="1" applyFill="1" applyBorder="1" applyAlignment="1">
      <alignment horizontal="center" vertical="center"/>
    </xf>
    <xf numFmtId="0" fontId="5" fillId="2" borderId="1" xfId="0" applyFont="1" applyFill="1" applyBorder="1" applyAlignment="1">
      <alignment horizontal="center"/>
    </xf>
    <xf numFmtId="0" fontId="5" fillId="0" borderId="1" xfId="0" applyFont="1" applyBorder="1" applyAlignment="1">
      <alignment horizontal="center" vertical="center"/>
    </xf>
    <xf numFmtId="165" fontId="16" fillId="0" borderId="1" xfId="0" applyNumberFormat="1" applyFont="1" applyBorder="1" applyAlignment="1">
      <alignment horizontal="center" vertical="center"/>
    </xf>
    <xf numFmtId="171" fontId="16" fillId="0" borderId="1" xfId="0" applyNumberFormat="1" applyFont="1" applyBorder="1" applyAlignment="1">
      <alignment horizontal="center" vertical="center"/>
    </xf>
    <xf numFmtId="171" fontId="16" fillId="0" borderId="1" xfId="0" applyNumberFormat="1" applyFont="1" applyBorder="1" applyAlignment="1">
      <alignment horizontal="center" vertical="center" wrapText="1"/>
    </xf>
    <xf numFmtId="0" fontId="41" fillId="0" borderId="1" xfId="0" applyFont="1" applyBorder="1" applyAlignment="1">
      <alignment horizontal="center" vertical="center" wrapText="1"/>
    </xf>
    <xf numFmtId="0" fontId="40" fillId="0" borderId="1" xfId="0" applyFont="1" applyBorder="1" applyAlignment="1">
      <alignment horizontal="center" vertical="center" wrapText="1"/>
    </xf>
    <xf numFmtId="0" fontId="41" fillId="0" borderId="1" xfId="0" applyFont="1" applyBorder="1" applyAlignment="1">
      <alignment horizontal="center" vertical="center"/>
    </xf>
    <xf numFmtId="0" fontId="43" fillId="0" borderId="1" xfId="0" applyFont="1" applyBorder="1" applyAlignment="1">
      <alignment horizontal="center" vertical="center"/>
    </xf>
    <xf numFmtId="173" fontId="43" fillId="0" borderId="1" xfId="0" applyNumberFormat="1" applyFont="1" applyBorder="1" applyAlignment="1">
      <alignment horizontal="center" vertical="center"/>
    </xf>
    <xf numFmtId="2" fontId="43" fillId="0" borderId="1" xfId="0" applyNumberFormat="1" applyFont="1" applyBorder="1" applyAlignment="1">
      <alignment horizontal="center" vertical="center"/>
    </xf>
    <xf numFmtId="164" fontId="43" fillId="0" borderId="1" xfId="0" applyNumberFormat="1" applyFont="1" applyBorder="1" applyAlignment="1">
      <alignment horizontal="center" vertical="center"/>
    </xf>
    <xf numFmtId="167" fontId="43" fillId="0" borderId="1" xfId="0" applyNumberFormat="1" applyFont="1" applyBorder="1" applyAlignment="1">
      <alignment horizontal="center" vertical="center"/>
    </xf>
    <xf numFmtId="0" fontId="43" fillId="0" borderId="1" xfId="0" applyFont="1" applyBorder="1" applyAlignment="1">
      <alignment horizontal="left" vertical="center" wrapText="1"/>
    </xf>
    <xf numFmtId="164" fontId="20" fillId="0" borderId="1" xfId="0" applyNumberFormat="1" applyFont="1" applyBorder="1" applyAlignment="1">
      <alignment horizontal="center" vertical="center"/>
    </xf>
    <xf numFmtId="164" fontId="8" fillId="0" borderId="0" xfId="0" applyNumberFormat="1" applyFont="1"/>
    <xf numFmtId="0" fontId="43" fillId="5" borderId="1" xfId="0" applyFont="1" applyFill="1" applyBorder="1" applyAlignment="1">
      <alignment horizontal="center" vertical="center"/>
    </xf>
    <xf numFmtId="173" fontId="43" fillId="5" borderId="1" xfId="0" applyNumberFormat="1" applyFont="1" applyFill="1" applyBorder="1" applyAlignment="1">
      <alignment horizontal="center" vertical="center"/>
    </xf>
    <xf numFmtId="164" fontId="43" fillId="5" borderId="1" xfId="0" applyNumberFormat="1" applyFont="1" applyFill="1" applyBorder="1" applyAlignment="1">
      <alignment horizontal="center" vertical="center"/>
    </xf>
    <xf numFmtId="2" fontId="43" fillId="5" borderId="1" xfId="0" applyNumberFormat="1" applyFont="1" applyFill="1" applyBorder="1" applyAlignment="1">
      <alignment horizontal="center" vertical="center"/>
    </xf>
    <xf numFmtId="164" fontId="20" fillId="5" borderId="1" xfId="0" applyNumberFormat="1" applyFont="1" applyFill="1" applyBorder="1" applyAlignment="1">
      <alignment horizontal="center" vertical="center"/>
    </xf>
    <xf numFmtId="167" fontId="43" fillId="5" borderId="1" xfId="0" applyNumberFormat="1" applyFont="1" applyFill="1" applyBorder="1" applyAlignment="1">
      <alignment horizontal="center" vertical="center"/>
    </xf>
    <xf numFmtId="0" fontId="43" fillId="5" borderId="1" xfId="0" applyFont="1" applyFill="1" applyBorder="1" applyAlignment="1">
      <alignment horizontal="left" vertical="center" wrapText="1"/>
    </xf>
    <xf numFmtId="0" fontId="41" fillId="0" borderId="1" xfId="0" applyFont="1" applyBorder="1" applyAlignment="1">
      <alignment horizontal="left" vertical="center" wrapText="1"/>
    </xf>
    <xf numFmtId="0" fontId="44" fillId="0" borderId="1" xfId="0" applyFont="1" applyBorder="1" applyAlignment="1">
      <alignment horizontal="left" vertical="center" wrapText="1"/>
    </xf>
    <xf numFmtId="0" fontId="44" fillId="0" borderId="1" xfId="0" applyFont="1" applyBorder="1" applyAlignment="1">
      <alignment horizontal="center" vertical="center"/>
    </xf>
    <xf numFmtId="0" fontId="44" fillId="5" borderId="1" xfId="0" applyFont="1" applyFill="1" applyBorder="1" applyAlignment="1">
      <alignment horizontal="center" vertical="center"/>
    </xf>
    <xf numFmtId="0" fontId="41" fillId="5" borderId="1" xfId="0" applyFont="1" applyFill="1" applyBorder="1" applyAlignment="1">
      <alignment horizontal="left" vertical="center" wrapText="1"/>
    </xf>
    <xf numFmtId="0" fontId="44" fillId="5" borderId="1" xfId="0" applyFont="1" applyFill="1" applyBorder="1" applyAlignment="1">
      <alignment horizontal="left" vertical="center" wrapText="1"/>
    </xf>
    <xf numFmtId="0" fontId="43" fillId="0" borderId="1" xfId="0" quotePrefix="1" applyFont="1" applyBorder="1" applyAlignment="1">
      <alignment horizontal="center" vertical="center"/>
    </xf>
    <xf numFmtId="0" fontId="43" fillId="5" borderId="1" xfId="0" quotePrefix="1" applyFont="1" applyFill="1" applyBorder="1" applyAlignment="1">
      <alignment horizontal="center" vertical="center"/>
    </xf>
    <xf numFmtId="0" fontId="8" fillId="5" borderId="1" xfId="0" applyFont="1" applyFill="1" applyBorder="1" applyAlignment="1">
      <alignment horizontal="center"/>
    </xf>
    <xf numFmtId="168" fontId="41" fillId="0" borderId="1" xfId="0" applyNumberFormat="1" applyFont="1" applyBorder="1" applyAlignment="1">
      <alignment horizontal="center" vertical="center"/>
    </xf>
    <xf numFmtId="167" fontId="41" fillId="0" borderId="1" xfId="0" applyNumberFormat="1" applyFont="1" applyBorder="1" applyAlignment="1">
      <alignment horizontal="center" vertical="center"/>
    </xf>
    <xf numFmtId="0" fontId="43" fillId="0" borderId="0" xfId="0" applyFont="1" applyAlignment="1">
      <alignment horizontal="center" vertical="center"/>
    </xf>
    <xf numFmtId="0" fontId="43" fillId="0" borderId="0" xfId="0" applyFont="1" applyAlignment="1">
      <alignment horizontal="center"/>
    </xf>
    <xf numFmtId="0" fontId="43" fillId="0" borderId="0" xfId="0" applyFont="1"/>
    <xf numFmtId="0" fontId="43" fillId="0" borderId="1" xfId="0" applyFont="1" applyBorder="1" applyAlignment="1">
      <alignment horizontal="left" vertical="center"/>
    </xf>
    <xf numFmtId="0" fontId="8" fillId="12" borderId="1" xfId="0" applyFont="1" applyFill="1" applyBorder="1" applyAlignment="1">
      <alignment vertical="top"/>
    </xf>
    <xf numFmtId="0" fontId="8" fillId="0" borderId="1" xfId="0" applyFont="1" applyBorder="1" applyAlignment="1">
      <alignment vertical="top"/>
    </xf>
    <xf numFmtId="165" fontId="8" fillId="0" borderId="1" xfId="0" applyNumberFormat="1" applyFont="1" applyBorder="1" applyAlignment="1">
      <alignment horizontal="center" vertical="top"/>
    </xf>
    <xf numFmtId="0" fontId="45" fillId="0" borderId="1" xfId="0" applyFont="1" applyBorder="1" applyAlignment="1">
      <alignment horizontal="center"/>
    </xf>
    <xf numFmtId="0" fontId="8" fillId="0" borderId="0" xfId="0" applyFont="1" applyAlignment="1">
      <alignment vertical="top"/>
    </xf>
    <xf numFmtId="0" fontId="46" fillId="0" borderId="1" xfId="0" applyFont="1" applyBorder="1" applyAlignment="1">
      <alignment horizontal="center"/>
    </xf>
    <xf numFmtId="165" fontId="8" fillId="0" borderId="0" xfId="0" applyNumberFormat="1" applyFont="1" applyAlignment="1">
      <alignment vertical="top"/>
    </xf>
    <xf numFmtId="164" fontId="8" fillId="0" borderId="0" xfId="0" applyNumberFormat="1" applyFont="1" applyAlignment="1">
      <alignment vertical="top"/>
    </xf>
    <xf numFmtId="0" fontId="8" fillId="2" borderId="0" xfId="0" applyFont="1" applyFill="1"/>
    <xf numFmtId="0" fontId="8" fillId="2" borderId="0" xfId="0" applyFont="1" applyFill="1" applyAlignment="1">
      <alignment horizontal="center"/>
    </xf>
    <xf numFmtId="1" fontId="16" fillId="2" borderId="1" xfId="0" applyNumberFormat="1" applyFont="1" applyFill="1" applyBorder="1" applyAlignment="1">
      <alignment horizontal="center" vertical="center" wrapText="1"/>
    </xf>
    <xf numFmtId="1" fontId="16" fillId="2" borderId="1" xfId="0" applyNumberFormat="1" applyFont="1" applyFill="1" applyBorder="1" applyAlignment="1">
      <alignment horizontal="center" vertical="center"/>
    </xf>
    <xf numFmtId="0" fontId="16" fillId="2" borderId="1" xfId="0" applyFont="1" applyFill="1" applyBorder="1" applyAlignment="1">
      <alignment horizontal="center" vertical="center"/>
    </xf>
    <xf numFmtId="1" fontId="37" fillId="0" borderId="56" xfId="0" applyNumberFormat="1" applyFont="1" applyBorder="1" applyAlignment="1">
      <alignment horizontal="center" vertical="center"/>
    </xf>
    <xf numFmtId="0" fontId="25" fillId="0" borderId="1" xfId="0" applyFont="1" applyBorder="1" applyAlignment="1">
      <alignment horizontal="center" vertical="center" textRotation="90"/>
    </xf>
    <xf numFmtId="0" fontId="8" fillId="0" borderId="31" xfId="0" applyFont="1" applyBorder="1" applyAlignment="1">
      <alignment horizontal="center"/>
    </xf>
    <xf numFmtId="1" fontId="37" fillId="0" borderId="1" xfId="0" applyNumberFormat="1" applyFont="1" applyBorder="1" applyAlignment="1">
      <alignment horizontal="center" vertical="center"/>
    </xf>
    <xf numFmtId="0" fontId="23" fillId="0" borderId="1" xfId="0" applyFont="1" applyBorder="1" applyAlignment="1">
      <alignment vertical="center" textRotation="90"/>
    </xf>
    <xf numFmtId="0" fontId="8" fillId="2" borderId="31" xfId="0" applyFont="1" applyFill="1" applyBorder="1" applyAlignment="1">
      <alignment horizontal="center"/>
    </xf>
    <xf numFmtId="170" fontId="8" fillId="13" borderId="1" xfId="0" applyNumberFormat="1" applyFont="1" applyFill="1" applyBorder="1" applyAlignment="1">
      <alignment horizontal="center" vertical="center"/>
    </xf>
    <xf numFmtId="170" fontId="8" fillId="5" borderId="1" xfId="0" applyNumberFormat="1" applyFont="1" applyFill="1" applyBorder="1" applyAlignment="1">
      <alignment horizontal="center" vertical="center"/>
    </xf>
    <xf numFmtId="170" fontId="8" fillId="5" borderId="1" xfId="0" applyNumberFormat="1" applyFont="1" applyFill="1" applyBorder="1"/>
    <xf numFmtId="0" fontId="8" fillId="2" borderId="1" xfId="0" applyFont="1" applyFill="1" applyBorder="1"/>
    <xf numFmtId="170" fontId="8" fillId="13" borderId="19" xfId="0" applyNumberFormat="1" applyFont="1" applyFill="1" applyBorder="1" applyAlignment="1">
      <alignment horizontal="center" vertical="center"/>
    </xf>
    <xf numFmtId="1" fontId="37" fillId="2" borderId="56" xfId="0" applyNumberFormat="1" applyFont="1" applyFill="1" applyBorder="1" applyAlignment="1">
      <alignment horizontal="center" vertical="center"/>
    </xf>
    <xf numFmtId="1" fontId="37" fillId="0" borderId="57" xfId="0" applyNumberFormat="1" applyFont="1" applyBorder="1" applyAlignment="1">
      <alignment horizontal="center" vertical="center"/>
    </xf>
    <xf numFmtId="170" fontId="8" fillId="5" borderId="19" xfId="0" applyNumberFormat="1" applyFont="1" applyFill="1" applyBorder="1" applyAlignment="1">
      <alignment horizontal="center" vertical="center"/>
    </xf>
    <xf numFmtId="165" fontId="8" fillId="13" borderId="1" xfId="0" applyNumberFormat="1" applyFont="1" applyFill="1" applyBorder="1" applyAlignment="1">
      <alignment horizontal="center" vertical="center"/>
    </xf>
    <xf numFmtId="170" fontId="8" fillId="2" borderId="19" xfId="0" applyNumberFormat="1" applyFont="1" applyFill="1" applyBorder="1" applyAlignment="1">
      <alignment horizontal="center" vertical="center"/>
    </xf>
    <xf numFmtId="1" fontId="37" fillId="0" borderId="57" xfId="0" applyNumberFormat="1" applyFont="1" applyBorder="1" applyAlignment="1">
      <alignment vertical="center"/>
    </xf>
    <xf numFmtId="0" fontId="23" fillId="0" borderId="1" xfId="0" applyFont="1" applyBorder="1" applyAlignment="1">
      <alignment vertical="center" textRotation="255"/>
    </xf>
    <xf numFmtId="0" fontId="47" fillId="0" borderId="1" xfId="0" applyFont="1" applyBorder="1" applyAlignment="1">
      <alignment horizontal="left" vertical="center"/>
    </xf>
    <xf numFmtId="0" fontId="47" fillId="0" borderId="1" xfId="0" applyFont="1" applyBorder="1" applyAlignment="1">
      <alignment horizontal="center" vertical="center"/>
    </xf>
    <xf numFmtId="0" fontId="8" fillId="2" borderId="31" xfId="0" applyFont="1" applyFill="1" applyBorder="1" applyAlignment="1">
      <alignment horizontal="center" vertical="center"/>
    </xf>
    <xf numFmtId="0" fontId="37" fillId="0" borderId="0" xfId="0" applyFont="1" applyAlignment="1">
      <alignment horizontal="center" vertical="center"/>
    </xf>
    <xf numFmtId="1" fontId="48" fillId="0" borderId="58" xfId="0" applyNumberFormat="1" applyFont="1" applyBorder="1" applyAlignment="1">
      <alignment horizontal="center" vertical="center"/>
    </xf>
    <xf numFmtId="0" fontId="12" fillId="2" borderId="0" xfId="0" applyFont="1" applyFill="1" applyAlignment="1">
      <alignment horizontal="left" vertical="center"/>
    </xf>
    <xf numFmtId="0" fontId="25" fillId="2" borderId="0" xfId="0" applyFont="1" applyFill="1" applyAlignment="1">
      <alignment horizontal="center" vertical="center"/>
    </xf>
    <xf numFmtId="0" fontId="8" fillId="2" borderId="0" xfId="0" applyFont="1" applyFill="1" applyAlignment="1">
      <alignment horizontal="center" vertical="center"/>
    </xf>
    <xf numFmtId="0" fontId="5" fillId="2" borderId="0" xfId="0" applyFont="1" applyFill="1" applyAlignment="1">
      <alignment horizontal="left" vertical="center"/>
    </xf>
    <xf numFmtId="0" fontId="5" fillId="2" borderId="0" xfId="0" applyFont="1" applyFill="1" applyAlignment="1">
      <alignment horizontal="center" vertical="center"/>
    </xf>
    <xf numFmtId="171" fontId="5" fillId="2" borderId="0" xfId="0" applyNumberFormat="1" applyFont="1" applyFill="1" applyAlignment="1">
      <alignment horizontal="center" vertical="center"/>
    </xf>
    <xf numFmtId="171" fontId="5" fillId="2" borderId="0" xfId="0" applyNumberFormat="1" applyFont="1" applyFill="1" applyAlignment="1">
      <alignment horizontal="left" vertical="center"/>
    </xf>
    <xf numFmtId="0" fontId="12" fillId="5" borderId="0" xfId="0" applyFont="1" applyFill="1" applyAlignment="1">
      <alignment horizontal="left" vertical="center"/>
    </xf>
    <xf numFmtId="0" fontId="25" fillId="5" borderId="0" xfId="0" applyFont="1" applyFill="1" applyAlignment="1">
      <alignment horizontal="center" vertical="center"/>
    </xf>
    <xf numFmtId="0" fontId="49" fillId="5" borderId="0" xfId="0" applyFont="1" applyFill="1" applyAlignment="1">
      <alignment horizontal="center" vertical="center"/>
    </xf>
    <xf numFmtId="171" fontId="16" fillId="2" borderId="0" xfId="0" applyNumberFormat="1" applyFont="1" applyFill="1" applyAlignment="1">
      <alignment horizontal="right" vertical="center"/>
    </xf>
    <xf numFmtId="0" fontId="5" fillId="2" borderId="11" xfId="0" applyFont="1" applyFill="1" applyBorder="1" applyAlignment="1">
      <alignment horizontal="center" vertical="center" wrapText="1"/>
    </xf>
    <xf numFmtId="0" fontId="16" fillId="2" borderId="16" xfId="0" applyFont="1" applyFill="1" applyBorder="1" applyAlignment="1">
      <alignment horizontal="center" vertical="center"/>
    </xf>
    <xf numFmtId="0" fontId="16" fillId="2" borderId="17" xfId="0" applyFont="1" applyFill="1" applyBorder="1" applyAlignment="1">
      <alignment horizontal="center" vertical="center"/>
    </xf>
    <xf numFmtId="0" fontId="8" fillId="2" borderId="17" xfId="0" applyFont="1" applyFill="1" applyBorder="1" applyAlignment="1">
      <alignment horizontal="center" vertical="center"/>
    </xf>
    <xf numFmtId="0" fontId="8" fillId="2" borderId="29" xfId="0" applyFont="1" applyFill="1" applyBorder="1" applyAlignment="1">
      <alignment horizontal="center" vertical="center"/>
    </xf>
    <xf numFmtId="1" fontId="8" fillId="3" borderId="1" xfId="0" applyNumberFormat="1" applyFont="1" applyFill="1" applyBorder="1" applyAlignment="1">
      <alignment horizontal="right" vertical="center" wrapText="1"/>
    </xf>
    <xf numFmtId="49" fontId="8" fillId="2" borderId="8" xfId="0" applyNumberFormat="1" applyFont="1" applyFill="1" applyBorder="1" applyAlignment="1">
      <alignment horizontal="center" vertical="center"/>
    </xf>
    <xf numFmtId="174" fontId="8" fillId="3" borderId="1" xfId="0" applyNumberFormat="1" applyFont="1" applyFill="1" applyBorder="1" applyAlignment="1">
      <alignment horizontal="center" vertical="center" wrapText="1"/>
    </xf>
    <xf numFmtId="0" fontId="16" fillId="2" borderId="7" xfId="0" applyFont="1" applyFill="1" applyBorder="1" applyAlignment="1">
      <alignment horizontal="center" vertical="center"/>
    </xf>
    <xf numFmtId="0" fontId="16" fillId="2" borderId="5" xfId="0" applyFont="1" applyFill="1" applyBorder="1" applyAlignment="1">
      <alignment horizontal="center" vertical="center"/>
    </xf>
    <xf numFmtId="0" fontId="16" fillId="2" borderId="6" xfId="0" applyFont="1" applyFill="1" applyBorder="1" applyAlignment="1">
      <alignment horizontal="center" vertical="center"/>
    </xf>
    <xf numFmtId="0" fontId="8" fillId="2" borderId="6" xfId="0" applyFont="1" applyFill="1" applyBorder="1" applyAlignment="1">
      <alignment horizontal="center" vertical="center"/>
    </xf>
    <xf numFmtId="0" fontId="8" fillId="2" borderId="2" xfId="0" applyFont="1" applyFill="1" applyBorder="1" applyAlignment="1">
      <alignment horizontal="center" vertical="center"/>
    </xf>
    <xf numFmtId="0" fontId="5" fillId="2" borderId="1" xfId="0" applyFont="1" applyFill="1" applyBorder="1" applyAlignment="1">
      <alignment horizontal="center" vertical="center"/>
    </xf>
    <xf numFmtId="0" fontId="8" fillId="2" borderId="19" xfId="0" quotePrefix="1" applyFont="1" applyFill="1" applyBorder="1" applyAlignment="1">
      <alignment horizontal="center" vertical="center"/>
    </xf>
    <xf numFmtId="0" fontId="8" fillId="2" borderId="19" xfId="0" applyFont="1" applyFill="1" applyBorder="1" applyAlignment="1">
      <alignment horizontal="center" vertical="center"/>
    </xf>
    <xf numFmtId="0" fontId="8" fillId="2" borderId="23" xfId="0" applyFont="1" applyFill="1" applyBorder="1" applyAlignment="1">
      <alignment horizontal="center" vertical="center"/>
    </xf>
    <xf numFmtId="0" fontId="8" fillId="2" borderId="9" xfId="0" applyFont="1" applyFill="1" applyBorder="1" applyAlignment="1">
      <alignment horizontal="center" vertical="center"/>
    </xf>
    <xf numFmtId="0" fontId="8" fillId="2" borderId="12" xfId="0" applyFont="1" applyFill="1" applyBorder="1" applyAlignment="1">
      <alignment horizontal="center" vertical="center"/>
    </xf>
    <xf numFmtId="0" fontId="8" fillId="2" borderId="1" xfId="0" applyFont="1" applyFill="1" applyBorder="1" applyAlignment="1">
      <alignment vertical="center"/>
    </xf>
    <xf numFmtId="0" fontId="8" fillId="2" borderId="1" xfId="0" applyFont="1" applyFill="1" applyBorder="1" applyAlignment="1">
      <alignment vertical="center" wrapText="1"/>
    </xf>
    <xf numFmtId="0" fontId="51" fillId="0" borderId="0" xfId="0" applyFont="1" applyAlignment="1">
      <alignment horizontal="center" vertical="center"/>
    </xf>
    <xf numFmtId="0" fontId="16" fillId="14" borderId="1" xfId="0" applyFont="1" applyFill="1" applyBorder="1" applyAlignment="1">
      <alignment horizontal="center" vertical="center" wrapText="1"/>
    </xf>
    <xf numFmtId="0" fontId="16" fillId="13" borderId="1" xfId="0" applyFont="1" applyFill="1" applyBorder="1" applyAlignment="1">
      <alignment horizontal="center" vertical="center" wrapText="1"/>
    </xf>
    <xf numFmtId="0" fontId="16" fillId="0" borderId="1" xfId="0" applyFont="1" applyBorder="1" applyAlignment="1">
      <alignment horizontal="left" vertical="center"/>
    </xf>
    <xf numFmtId="0" fontId="8" fillId="0" borderId="1" xfId="0" applyFont="1" applyBorder="1" applyAlignment="1">
      <alignment horizontal="right" vertical="center"/>
    </xf>
    <xf numFmtId="0" fontId="8" fillId="14" borderId="1" xfId="0" applyFont="1" applyFill="1" applyBorder="1" applyAlignment="1">
      <alignment horizontal="right" vertical="center"/>
    </xf>
    <xf numFmtId="0" fontId="8" fillId="13" borderId="1" xfId="0" applyFont="1" applyFill="1" applyBorder="1" applyAlignment="1">
      <alignment horizontal="right" vertical="center"/>
    </xf>
    <xf numFmtId="2" fontId="8" fillId="0" borderId="1" xfId="0" applyNumberFormat="1" applyFont="1" applyBorder="1" applyAlignment="1">
      <alignment horizontal="right" vertical="center"/>
    </xf>
    <xf numFmtId="0" fontId="8" fillId="0" borderId="1" xfId="0" applyFont="1" applyBorder="1" applyAlignment="1">
      <alignment horizontal="right"/>
    </xf>
    <xf numFmtId="0" fontId="8" fillId="0" borderId="15" xfId="0" applyFont="1" applyBorder="1" applyAlignment="1">
      <alignment horizontal="center" vertical="center"/>
    </xf>
    <xf numFmtId="167" fontId="8" fillId="0" borderId="59" xfId="0" applyNumberFormat="1" applyFont="1" applyBorder="1" applyAlignment="1">
      <alignment horizontal="center" vertical="center"/>
    </xf>
    <xf numFmtId="14" fontId="8" fillId="0" borderId="1" xfId="0" applyNumberFormat="1" applyFont="1" applyBorder="1" applyAlignment="1">
      <alignment horizontal="center" vertical="center"/>
    </xf>
    <xf numFmtId="0" fontId="8" fillId="0" borderId="60" xfId="0" applyFont="1" applyBorder="1" applyAlignment="1">
      <alignment horizontal="center" vertical="center"/>
    </xf>
    <xf numFmtId="0" fontId="8" fillId="0" borderId="61" xfId="0" applyFont="1" applyBorder="1" applyAlignment="1">
      <alignment horizontal="center" vertical="center"/>
    </xf>
    <xf numFmtId="0" fontId="8" fillId="0" borderId="62" xfId="0" applyFont="1" applyBorder="1" applyAlignment="1">
      <alignment horizontal="center" vertical="center"/>
    </xf>
    <xf numFmtId="0" fontId="8" fillId="0" borderId="63" xfId="0" applyFont="1" applyBorder="1" applyAlignment="1">
      <alignment horizontal="center" vertical="center"/>
    </xf>
    <xf numFmtId="0" fontId="8" fillId="0" borderId="64" xfId="0" quotePrefix="1" applyFont="1" applyBorder="1" applyAlignment="1">
      <alignment horizontal="center" vertical="center" wrapText="1"/>
    </xf>
    <xf numFmtId="170" fontId="8" fillId="0" borderId="64" xfId="0" applyNumberFormat="1" applyFont="1" applyBorder="1" applyAlignment="1">
      <alignment horizontal="center" vertical="center"/>
    </xf>
    <xf numFmtId="0" fontId="8" fillId="0" borderId="64" xfId="0" applyFont="1" applyBorder="1" applyAlignment="1">
      <alignment horizontal="left" vertical="center"/>
    </xf>
    <xf numFmtId="0" fontId="8" fillId="0" borderId="64" xfId="0" applyFont="1" applyBorder="1" applyAlignment="1">
      <alignment horizontal="center" vertical="center"/>
    </xf>
    <xf numFmtId="16" fontId="8" fillId="0" borderId="65" xfId="0" applyNumberFormat="1" applyFont="1" applyBorder="1" applyAlignment="1">
      <alignment horizontal="center" vertical="center"/>
    </xf>
    <xf numFmtId="0" fontId="8" fillId="0" borderId="66" xfId="0" applyFont="1" applyBorder="1" applyAlignment="1">
      <alignment horizontal="center" vertical="center"/>
    </xf>
    <xf numFmtId="0" fontId="0" fillId="0" borderId="66" xfId="0" applyBorder="1"/>
    <xf numFmtId="49" fontId="8" fillId="0" borderId="31" xfId="0" quotePrefix="1" applyNumberFormat="1" applyFont="1" applyBorder="1" applyAlignment="1">
      <alignment horizontal="center" vertical="center"/>
    </xf>
    <xf numFmtId="0" fontId="8" fillId="0" borderId="67" xfId="0" applyFont="1" applyBorder="1" applyAlignment="1">
      <alignment horizontal="center" vertical="center"/>
    </xf>
    <xf numFmtId="167" fontId="18" fillId="0" borderId="1" xfId="1" applyNumberFormat="1" applyFont="1" applyBorder="1" applyAlignment="1">
      <alignment horizontal="center" vertical="center"/>
    </xf>
    <xf numFmtId="0" fontId="20" fillId="0" borderId="1" xfId="0" quotePrefix="1" applyFont="1" applyBorder="1" applyAlignment="1">
      <alignment horizontal="center" vertical="center" wrapText="1"/>
    </xf>
    <xf numFmtId="0" fontId="8" fillId="0" borderId="14" xfId="0" applyFont="1" applyBorder="1" applyAlignment="1">
      <alignment horizontal="center" vertical="center"/>
    </xf>
    <xf numFmtId="0" fontId="8" fillId="0" borderId="68" xfId="0" applyFont="1" applyBorder="1" applyAlignment="1">
      <alignment horizontal="center" vertical="center"/>
    </xf>
    <xf numFmtId="0" fontId="8" fillId="0" borderId="19" xfId="0" quotePrefix="1" applyFont="1" applyBorder="1" applyAlignment="1">
      <alignment horizontal="center" vertical="center" wrapText="1"/>
    </xf>
    <xf numFmtId="16" fontId="8" fillId="0" borderId="23" xfId="0" applyNumberFormat="1" applyFont="1" applyBorder="1" applyAlignment="1">
      <alignment horizontal="center" vertical="center"/>
    </xf>
    <xf numFmtId="0" fontId="8" fillId="0" borderId="60" xfId="0" quotePrefix="1" applyFont="1" applyBorder="1" applyAlignment="1">
      <alignment horizontal="center" vertical="center" wrapText="1"/>
    </xf>
    <xf numFmtId="170" fontId="8" fillId="0" borderId="60" xfId="0" applyNumberFormat="1" applyFont="1" applyBorder="1" applyAlignment="1">
      <alignment horizontal="center" vertical="center"/>
    </xf>
    <xf numFmtId="0" fontId="8" fillId="0" borderId="60" xfId="0" applyFont="1" applyBorder="1" applyAlignment="1">
      <alignment horizontal="left" vertical="center"/>
    </xf>
    <xf numFmtId="16" fontId="8" fillId="0" borderId="60" xfId="0" applyNumberFormat="1" applyFont="1" applyBorder="1" applyAlignment="1">
      <alignment horizontal="center" vertical="center"/>
    </xf>
    <xf numFmtId="0" fontId="0" fillId="0" borderId="60" xfId="0" applyBorder="1"/>
    <xf numFmtId="0" fontId="8" fillId="0" borderId="69" xfId="0" applyFont="1" applyBorder="1" applyAlignment="1">
      <alignment horizontal="center" vertical="center"/>
    </xf>
    <xf numFmtId="0" fontId="8" fillId="0" borderId="70" xfId="0" applyFont="1" applyBorder="1" applyAlignment="1">
      <alignment horizontal="center" vertical="center"/>
    </xf>
    <xf numFmtId="0" fontId="8" fillId="0" borderId="71" xfId="0" applyFont="1" applyBorder="1" applyAlignment="1">
      <alignment horizontal="center" vertical="center"/>
    </xf>
    <xf numFmtId="0" fontId="8" fillId="2" borderId="19" xfId="0" applyFont="1" applyFill="1" applyBorder="1" applyAlignment="1">
      <alignment horizontal="center"/>
    </xf>
    <xf numFmtId="0" fontId="8" fillId="0" borderId="15" xfId="0" applyFont="1" applyBorder="1" applyAlignment="1">
      <alignment horizontal="left" vertical="center"/>
    </xf>
    <xf numFmtId="165" fontId="8" fillId="0" borderId="15" xfId="0" applyNumberFormat="1" applyFont="1" applyBorder="1" applyAlignment="1">
      <alignment horizontal="center" vertical="center"/>
    </xf>
    <xf numFmtId="49" fontId="8" fillId="0" borderId="15" xfId="0" applyNumberFormat="1" applyFont="1" applyBorder="1" applyAlignment="1">
      <alignment horizontal="center" vertical="center"/>
    </xf>
    <xf numFmtId="0" fontId="8" fillId="0" borderId="17" xfId="0" quotePrefix="1" applyFont="1" applyBorder="1" applyAlignment="1">
      <alignment horizontal="center" vertical="center"/>
    </xf>
    <xf numFmtId="170" fontId="8" fillId="2" borderId="34" xfId="0" applyNumberFormat="1" applyFont="1" applyFill="1" applyBorder="1" applyAlignment="1">
      <alignment horizontal="center" vertical="center"/>
    </xf>
    <xf numFmtId="165" fontId="8" fillId="2" borderId="17" xfId="0" applyNumberFormat="1" applyFont="1" applyFill="1" applyBorder="1" applyAlignment="1">
      <alignment horizontal="center" vertical="center"/>
    </xf>
    <xf numFmtId="0" fontId="8" fillId="0" borderId="60" xfId="0" quotePrefix="1" applyFont="1" applyBorder="1" applyAlignment="1">
      <alignment horizontal="center" vertical="center"/>
    </xf>
    <xf numFmtId="167" fontId="8" fillId="0" borderId="60" xfId="0" applyNumberFormat="1" applyFont="1" applyBorder="1" applyAlignment="1">
      <alignment horizontal="center" vertical="center"/>
    </xf>
    <xf numFmtId="170" fontId="8" fillId="2" borderId="60" xfId="0" applyNumberFormat="1" applyFont="1" applyFill="1" applyBorder="1" applyAlignment="1">
      <alignment horizontal="center" vertical="center"/>
    </xf>
    <xf numFmtId="0" fontId="8" fillId="2" borderId="60" xfId="0" applyFont="1" applyFill="1" applyBorder="1" applyAlignment="1">
      <alignment horizontal="center" vertical="center"/>
    </xf>
    <xf numFmtId="165" fontId="8" fillId="2" borderId="60" xfId="0" applyNumberFormat="1" applyFont="1" applyFill="1" applyBorder="1" applyAlignment="1">
      <alignment horizontal="center" vertical="center"/>
    </xf>
    <xf numFmtId="49" fontId="8" fillId="0" borderId="60" xfId="0" applyNumberFormat="1" applyFont="1" applyBorder="1" applyAlignment="1">
      <alignment horizontal="center" vertical="center"/>
    </xf>
    <xf numFmtId="167" fontId="8" fillId="0" borderId="62" xfId="0" applyNumberFormat="1" applyFont="1" applyBorder="1" applyAlignment="1">
      <alignment horizontal="center" vertical="center"/>
    </xf>
    <xf numFmtId="170" fontId="8" fillId="2" borderId="64" xfId="0" applyNumberFormat="1" applyFont="1" applyFill="1" applyBorder="1" applyAlignment="1">
      <alignment horizontal="center" vertical="center"/>
    </xf>
    <xf numFmtId="0" fontId="8" fillId="0" borderId="62" xfId="0" applyFont="1" applyBorder="1" applyAlignment="1">
      <alignment horizontal="left" vertical="center"/>
    </xf>
    <xf numFmtId="49" fontId="8" fillId="2" borderId="64" xfId="0" applyNumberFormat="1" applyFont="1" applyFill="1" applyBorder="1" applyAlignment="1">
      <alignment horizontal="center" vertical="center"/>
    </xf>
    <xf numFmtId="165" fontId="8" fillId="2" borderId="64" xfId="0" applyNumberFormat="1" applyFont="1" applyFill="1" applyBorder="1" applyAlignment="1">
      <alignment horizontal="center" vertical="center"/>
    </xf>
    <xf numFmtId="0" fontId="8" fillId="2" borderId="64" xfId="0" applyFont="1" applyFill="1" applyBorder="1" applyAlignment="1">
      <alignment horizontal="center" vertical="center"/>
    </xf>
    <xf numFmtId="170" fontId="8" fillId="0" borderId="56" xfId="0" applyNumberFormat="1" applyFont="1" applyBorder="1" applyAlignment="1">
      <alignment horizontal="center" vertical="center"/>
    </xf>
    <xf numFmtId="0" fontId="8" fillId="0" borderId="34" xfId="0" applyFont="1" applyBorder="1" applyAlignment="1">
      <alignment horizontal="left" vertical="center"/>
    </xf>
    <xf numFmtId="0" fontId="8" fillId="0" borderId="72" xfId="0" applyFont="1" applyBorder="1" applyAlignment="1">
      <alignment horizontal="center" vertical="center"/>
    </xf>
    <xf numFmtId="0" fontId="8" fillId="0" borderId="15" xfId="0" quotePrefix="1" applyFont="1" applyBorder="1" applyAlignment="1">
      <alignment horizontal="center" vertical="center" wrapText="1"/>
    </xf>
    <xf numFmtId="170" fontId="8" fillId="0" borderId="15" xfId="0" applyNumberFormat="1" applyFont="1" applyBorder="1" applyAlignment="1">
      <alignment horizontal="center" vertical="center"/>
    </xf>
    <xf numFmtId="16" fontId="8" fillId="0" borderId="73" xfId="0" applyNumberFormat="1" applyFont="1" applyBorder="1" applyAlignment="1">
      <alignment horizontal="center" vertical="center"/>
    </xf>
    <xf numFmtId="170" fontId="8" fillId="0" borderId="37" xfId="0" applyNumberFormat="1" applyFont="1" applyBorder="1" applyAlignment="1">
      <alignment horizontal="center" vertical="center"/>
    </xf>
    <xf numFmtId="0" fontId="8" fillId="0" borderId="59" xfId="0" applyFont="1" applyBorder="1" applyAlignment="1">
      <alignment horizontal="left" vertical="center"/>
    </xf>
    <xf numFmtId="0" fontId="8" fillId="0" borderId="74" xfId="0" applyFont="1" applyBorder="1" applyAlignment="1">
      <alignment horizontal="center" vertical="center"/>
    </xf>
    <xf numFmtId="0" fontId="8" fillId="0" borderId="75" xfId="0" applyFont="1" applyBorder="1" applyAlignment="1">
      <alignment horizontal="center" vertical="center"/>
    </xf>
    <xf numFmtId="0" fontId="8" fillId="0" borderId="76" xfId="0" quotePrefix="1" applyFont="1" applyBorder="1" applyAlignment="1">
      <alignment horizontal="center" vertical="center" wrapText="1"/>
    </xf>
    <xf numFmtId="0" fontId="8" fillId="0" borderId="76" xfId="0" applyFont="1" applyBorder="1" applyAlignment="1">
      <alignment horizontal="center" vertical="center"/>
    </xf>
    <xf numFmtId="170" fontId="8" fillId="0" borderId="76" xfId="0" applyNumberFormat="1" applyFont="1" applyBorder="1" applyAlignment="1">
      <alignment horizontal="center" vertical="center"/>
    </xf>
    <xf numFmtId="0" fontId="8" fillId="0" borderId="76" xfId="0" applyFont="1" applyBorder="1" applyAlignment="1">
      <alignment horizontal="left" vertical="center"/>
    </xf>
    <xf numFmtId="16" fontId="8" fillId="0" borderId="77" xfId="0" applyNumberFormat="1" applyFont="1" applyBorder="1" applyAlignment="1">
      <alignment horizontal="center" vertical="center"/>
    </xf>
    <xf numFmtId="0" fontId="8" fillId="0" borderId="78" xfId="0" applyFont="1" applyBorder="1" applyAlignment="1">
      <alignment horizontal="center" vertical="center"/>
    </xf>
    <xf numFmtId="0" fontId="0" fillId="0" borderId="78" xfId="0" applyBorder="1"/>
    <xf numFmtId="167" fontId="8" fillId="0" borderId="79" xfId="0" applyNumberFormat="1" applyFont="1" applyBorder="1" applyAlignment="1">
      <alignment horizontal="center" vertical="center"/>
    </xf>
    <xf numFmtId="49" fontId="8" fillId="2" borderId="19" xfId="0" applyNumberFormat="1" applyFont="1" applyFill="1" applyBorder="1" applyAlignment="1">
      <alignment horizontal="center" vertical="center"/>
    </xf>
    <xf numFmtId="165" fontId="8" fillId="2" borderId="19" xfId="0" applyNumberFormat="1" applyFont="1" applyFill="1" applyBorder="1" applyAlignment="1">
      <alignment horizontal="center" vertical="center"/>
    </xf>
    <xf numFmtId="0" fontId="8" fillId="2" borderId="60" xfId="0" quotePrefix="1" applyFont="1" applyFill="1" applyBorder="1" applyAlignment="1">
      <alignment horizontal="center" vertical="center"/>
    </xf>
    <xf numFmtId="49" fontId="8" fillId="2" borderId="60" xfId="0" applyNumberFormat="1" applyFont="1" applyFill="1" applyBorder="1" applyAlignment="1">
      <alignment horizontal="center" vertical="center"/>
    </xf>
    <xf numFmtId="49" fontId="8" fillId="0" borderId="64" xfId="0" quotePrefix="1" applyNumberFormat="1" applyFont="1" applyBorder="1" applyAlignment="1">
      <alignment horizontal="center" vertical="center"/>
    </xf>
    <xf numFmtId="0" fontId="8" fillId="0" borderId="69" xfId="0" applyFont="1" applyBorder="1" applyAlignment="1">
      <alignment horizontal="left" vertical="center"/>
    </xf>
    <xf numFmtId="0" fontId="8" fillId="0" borderId="71" xfId="0" applyFont="1" applyBorder="1" applyAlignment="1">
      <alignment horizontal="left" vertical="center"/>
    </xf>
    <xf numFmtId="0" fontId="8" fillId="0" borderId="80" xfId="0" applyFont="1" applyBorder="1" applyAlignment="1">
      <alignment horizontal="center" vertical="center"/>
    </xf>
    <xf numFmtId="0" fontId="8" fillId="0" borderId="81" xfId="0" applyFont="1" applyBorder="1" applyAlignment="1">
      <alignment horizontal="center" vertical="center"/>
    </xf>
    <xf numFmtId="0" fontId="2" fillId="0" borderId="56" xfId="0" applyFont="1" applyBorder="1" applyAlignment="1">
      <alignment horizontal="center" vertical="center"/>
    </xf>
    <xf numFmtId="0" fontId="3" fillId="0" borderId="47" xfId="0" applyFont="1" applyBorder="1"/>
    <xf numFmtId="0" fontId="3" fillId="0" borderId="31" xfId="0" applyFont="1" applyBorder="1"/>
    <xf numFmtId="0" fontId="4" fillId="0" borderId="56" xfId="0" applyFont="1" applyBorder="1" applyAlignment="1">
      <alignment horizontal="center" vertical="center"/>
    </xf>
    <xf numFmtId="0" fontId="4" fillId="0" borderId="56" xfId="0" applyFont="1" applyBorder="1" applyAlignment="1">
      <alignment horizontal="left" vertical="center"/>
    </xf>
    <xf numFmtId="0" fontId="9" fillId="0" borderId="56" xfId="0" applyFont="1" applyBorder="1" applyAlignment="1">
      <alignment horizontal="center" vertical="center" wrapText="1"/>
    </xf>
    <xf numFmtId="0" fontId="10" fillId="0" borderId="56" xfId="0" applyFont="1" applyBorder="1" applyAlignment="1">
      <alignment horizontal="left" vertical="center"/>
    </xf>
    <xf numFmtId="0" fontId="10" fillId="0" borderId="56" xfId="0" applyFont="1" applyBorder="1" applyAlignment="1">
      <alignment horizontal="right" vertical="center" wrapText="1"/>
    </xf>
    <xf numFmtId="0" fontId="13" fillId="3" borderId="0" xfId="0" applyFont="1" applyFill="1" applyAlignment="1">
      <alignment horizontal="center" vertical="center" wrapText="1"/>
    </xf>
    <xf numFmtId="0" fontId="3" fillId="0" borderId="0" xfId="0" applyFont="1"/>
    <xf numFmtId="0" fontId="12" fillId="3" borderId="38" xfId="0" applyFont="1" applyFill="1" applyBorder="1" applyAlignment="1">
      <alignment horizontal="center" vertical="center" wrapText="1"/>
    </xf>
    <xf numFmtId="0" fontId="3" fillId="0" borderId="88" xfId="0" applyFont="1" applyBorder="1"/>
    <xf numFmtId="0" fontId="3" fillId="0" borderId="33" xfId="0" applyFont="1" applyBorder="1"/>
    <xf numFmtId="0" fontId="8" fillId="3" borderId="3" xfId="0" applyFont="1" applyFill="1" applyBorder="1" applyAlignment="1">
      <alignment horizontal="left" vertical="center" wrapText="1"/>
    </xf>
    <xf numFmtId="0" fontId="3" fillId="0" borderId="4" xfId="0" applyFont="1" applyBorder="1"/>
    <xf numFmtId="0" fontId="15" fillId="3" borderId="3" xfId="0" applyFont="1" applyFill="1" applyBorder="1" applyAlignment="1">
      <alignment horizontal="left" vertical="center" wrapText="1"/>
    </xf>
    <xf numFmtId="0" fontId="12" fillId="0" borderId="38" xfId="0" applyFont="1" applyBorder="1" applyAlignment="1">
      <alignment horizontal="center" vertical="center"/>
    </xf>
    <xf numFmtId="0" fontId="3" fillId="0" borderId="89" xfId="0" applyFont="1" applyBorder="1"/>
    <xf numFmtId="0" fontId="5" fillId="5" borderId="42" xfId="0" applyFont="1" applyFill="1" applyBorder="1" applyAlignment="1">
      <alignment horizontal="center" vertical="center"/>
    </xf>
    <xf numFmtId="0" fontId="3" fillId="0" borderId="43" xfId="0" applyFont="1" applyBorder="1"/>
    <xf numFmtId="0" fontId="5" fillId="0" borderId="42" xfId="0" applyFont="1" applyBorder="1" applyAlignment="1">
      <alignment horizontal="center" vertical="center"/>
    </xf>
    <xf numFmtId="0" fontId="3" fillId="0" borderId="26" xfId="0" applyFont="1" applyBorder="1"/>
    <xf numFmtId="0" fontId="5" fillId="0" borderId="90" xfId="0" applyFont="1" applyBorder="1" applyAlignment="1">
      <alignment horizontal="left" vertical="center"/>
    </xf>
    <xf numFmtId="0" fontId="3" fillId="0" borderId="13" xfId="0" applyFont="1" applyBorder="1"/>
    <xf numFmtId="0" fontId="5" fillId="0" borderId="90" xfId="0" applyFont="1" applyBorder="1" applyAlignment="1">
      <alignment horizontal="left" vertical="center" wrapText="1"/>
    </xf>
    <xf numFmtId="0" fontId="16" fillId="5" borderId="42" xfId="0" applyFont="1" applyFill="1" applyBorder="1" applyAlignment="1">
      <alignment horizontal="center" vertical="center"/>
    </xf>
    <xf numFmtId="0" fontId="16" fillId="0" borderId="57" xfId="0" applyFont="1" applyBorder="1" applyAlignment="1">
      <alignment horizontal="center" vertical="center" wrapText="1"/>
    </xf>
    <xf numFmtId="166" fontId="16" fillId="0" borderId="56" xfId="0" applyNumberFormat="1" applyFont="1" applyBorder="1" applyAlignment="1">
      <alignment horizontal="center" vertical="center"/>
    </xf>
    <xf numFmtId="0" fontId="3" fillId="0" borderId="91" xfId="0" applyFont="1" applyBorder="1"/>
    <xf numFmtId="167" fontId="16" fillId="0" borderId="56" xfId="0" applyNumberFormat="1" applyFont="1" applyBorder="1" applyAlignment="1">
      <alignment horizontal="center" vertical="center"/>
    </xf>
    <xf numFmtId="0" fontId="16" fillId="0" borderId="37" xfId="0" applyFont="1" applyBorder="1" applyAlignment="1">
      <alignment horizontal="center" vertical="center" wrapText="1"/>
    </xf>
    <xf numFmtId="0" fontId="3" fillId="0" borderId="92" xfId="0" applyFont="1" applyBorder="1"/>
    <xf numFmtId="166" fontId="16" fillId="0" borderId="87" xfId="0" applyNumberFormat="1" applyFont="1" applyBorder="1" applyAlignment="1">
      <alignment horizontal="center" vertical="center"/>
    </xf>
    <xf numFmtId="0" fontId="3" fillId="0" borderId="93" xfId="0" applyFont="1" applyBorder="1"/>
    <xf numFmtId="167" fontId="16" fillId="0" borderId="87" xfId="0" applyNumberFormat="1" applyFont="1" applyBorder="1" applyAlignment="1">
      <alignment horizontal="center" vertical="center"/>
    </xf>
    <xf numFmtId="0" fontId="16" fillId="0" borderId="56" xfId="0" applyFont="1" applyBorder="1" applyAlignment="1">
      <alignment horizontal="center" vertical="center"/>
    </xf>
    <xf numFmtId="0" fontId="16" fillId="2" borderId="19" xfId="0" applyFont="1" applyFill="1" applyBorder="1" applyAlignment="1">
      <alignment horizontal="center" vertical="center" wrapText="1"/>
    </xf>
    <xf numFmtId="0" fontId="3" fillId="0" borderId="17" xfId="0" applyFont="1" applyBorder="1"/>
    <xf numFmtId="0" fontId="16" fillId="2" borderId="23" xfId="0" applyFont="1" applyFill="1" applyBorder="1" applyAlignment="1">
      <alignment horizontal="center" vertical="center" wrapText="1"/>
    </xf>
    <xf numFmtId="0" fontId="3" fillId="0" borderId="29" xfId="0" applyFont="1" applyBorder="1"/>
    <xf numFmtId="0" fontId="5" fillId="2" borderId="38" xfId="0" applyFont="1" applyFill="1" applyBorder="1" applyAlignment="1">
      <alignment horizontal="center" vertical="center"/>
    </xf>
    <xf numFmtId="0" fontId="5" fillId="2" borderId="39" xfId="0" applyFont="1" applyFill="1" applyBorder="1" applyAlignment="1">
      <alignment horizontal="center" vertical="center"/>
    </xf>
    <xf numFmtId="0" fontId="16" fillId="2" borderId="18" xfId="0" applyFont="1" applyFill="1" applyBorder="1" applyAlignment="1">
      <alignment horizontal="center" vertical="center" wrapText="1"/>
    </xf>
    <xf numFmtId="0" fontId="3" fillId="0" borderId="16" xfId="0" applyFont="1" applyBorder="1"/>
    <xf numFmtId="0" fontId="16" fillId="2" borderId="56" xfId="0" applyFont="1" applyFill="1" applyBorder="1" applyAlignment="1">
      <alignment horizontal="center" vertical="center" wrapText="1"/>
    </xf>
    <xf numFmtId="17" fontId="16" fillId="0" borderId="20" xfId="0" applyNumberFormat="1" applyFont="1" applyBorder="1" applyAlignment="1">
      <alignment horizontal="center" vertical="center"/>
    </xf>
    <xf numFmtId="0" fontId="3" fillId="0" borderId="94" xfId="0" applyFont="1" applyBorder="1"/>
    <xf numFmtId="0" fontId="3" fillId="0" borderId="32" xfId="0" applyFont="1" applyBorder="1"/>
    <xf numFmtId="0" fontId="16" fillId="0" borderId="19" xfId="0" applyFont="1" applyBorder="1" applyAlignment="1">
      <alignment horizontal="center" vertical="center" wrapText="1"/>
    </xf>
    <xf numFmtId="0" fontId="16" fillId="0" borderId="23" xfId="0" applyFont="1" applyBorder="1" applyAlignment="1">
      <alignment horizontal="center" vertical="center" wrapText="1"/>
    </xf>
    <xf numFmtId="0" fontId="5" fillId="0" borderId="38" xfId="0" applyFont="1" applyBorder="1" applyAlignment="1">
      <alignment horizontal="center" vertical="center"/>
    </xf>
    <xf numFmtId="0" fontId="5" fillId="0" borderId="39" xfId="0" applyFont="1" applyBorder="1" applyAlignment="1">
      <alignment horizontal="center" vertical="center"/>
    </xf>
    <xf numFmtId="0" fontId="16" fillId="0" borderId="18" xfId="0" applyFont="1" applyBorder="1" applyAlignment="1">
      <alignment horizontal="center" vertical="center" wrapText="1"/>
    </xf>
    <xf numFmtId="0" fontId="16" fillId="0" borderId="56" xfId="0" applyFont="1" applyBorder="1" applyAlignment="1">
      <alignment horizontal="center" vertical="center" wrapText="1"/>
    </xf>
    <xf numFmtId="0" fontId="5" fillId="2" borderId="42" xfId="0" applyFont="1" applyFill="1" applyBorder="1" applyAlignment="1">
      <alignment horizontal="center"/>
    </xf>
    <xf numFmtId="0" fontId="5" fillId="2" borderId="56" xfId="0" applyFont="1" applyFill="1" applyBorder="1" applyAlignment="1">
      <alignment horizontal="center" vertical="center"/>
    </xf>
    <xf numFmtId="0" fontId="5" fillId="0" borderId="87" xfId="0" applyFont="1" applyBorder="1" applyAlignment="1">
      <alignment horizontal="center" vertical="center"/>
    </xf>
    <xf numFmtId="0" fontId="3" fillId="0" borderId="95" xfId="0" applyFont="1" applyBorder="1"/>
    <xf numFmtId="0" fontId="3" fillId="0" borderId="68" xfId="0" applyFont="1" applyBorder="1"/>
    <xf numFmtId="0" fontId="5" fillId="0" borderId="56" xfId="0" applyFont="1" applyBorder="1" applyAlignment="1">
      <alignment horizontal="center" vertical="center"/>
    </xf>
    <xf numFmtId="0" fontId="21" fillId="0" borderId="82" xfId="0" applyFont="1" applyBorder="1" applyAlignment="1">
      <alignment horizontal="left" vertical="center"/>
    </xf>
    <xf numFmtId="0" fontId="3" fillId="0" borderId="83" xfId="0" applyFont="1" applyBorder="1"/>
    <xf numFmtId="0" fontId="21" fillId="0" borderId="82" xfId="0" applyFont="1" applyBorder="1" applyAlignment="1">
      <alignment horizontal="center"/>
    </xf>
    <xf numFmtId="0" fontId="34" fillId="0" borderId="82" xfId="0" applyFont="1" applyBorder="1" applyAlignment="1">
      <alignment horizontal="center"/>
    </xf>
    <xf numFmtId="0" fontId="21" fillId="0" borderId="48" xfId="0" applyFont="1" applyBorder="1" applyAlignment="1">
      <alignment horizontal="center"/>
    </xf>
    <xf numFmtId="0" fontId="34" fillId="0" borderId="49" xfId="0" applyFont="1" applyBorder="1" applyAlignment="1">
      <alignment horizontal="center"/>
    </xf>
    <xf numFmtId="0" fontId="3" fillId="0" borderId="51" xfId="0" applyFont="1" applyBorder="1"/>
    <xf numFmtId="0" fontId="21" fillId="0" borderId="50" xfId="0" applyFont="1" applyBorder="1" applyAlignment="1">
      <alignment horizontal="center"/>
    </xf>
    <xf numFmtId="0" fontId="21" fillId="0" borderId="49" xfId="0" applyFont="1" applyBorder="1" applyAlignment="1">
      <alignment horizontal="left" vertical="center"/>
    </xf>
    <xf numFmtId="0" fontId="21" fillId="0" borderId="49" xfId="0" applyFont="1" applyBorder="1" applyAlignment="1">
      <alignment horizontal="center"/>
    </xf>
    <xf numFmtId="0" fontId="34" fillId="0" borderId="84" xfId="0" applyFont="1" applyBorder="1" applyAlignment="1">
      <alignment horizontal="center"/>
    </xf>
    <xf numFmtId="0" fontId="3" fillId="0" borderId="85" xfId="0" applyFont="1" applyBorder="1"/>
    <xf numFmtId="0" fontId="34" fillId="0" borderId="56" xfId="0" applyFont="1" applyBorder="1" applyAlignment="1">
      <alignment horizontal="center"/>
    </xf>
    <xf numFmtId="0" fontId="21" fillId="0" borderId="84" xfId="0" applyFont="1" applyBorder="1" applyAlignment="1">
      <alignment horizontal="left" vertical="center"/>
    </xf>
    <xf numFmtId="0" fontId="21" fillId="0" borderId="52" xfId="0" applyFont="1" applyBorder="1" applyAlignment="1">
      <alignment horizontal="center"/>
    </xf>
    <xf numFmtId="0" fontId="24" fillId="0" borderId="56" xfId="0" applyFont="1" applyBorder="1" applyAlignment="1">
      <alignment horizontal="center"/>
    </xf>
    <xf numFmtId="0" fontId="21" fillId="0" borderId="56" xfId="0" applyFont="1" applyBorder="1" applyAlignment="1">
      <alignment horizontal="center"/>
    </xf>
    <xf numFmtId="0" fontId="21" fillId="0" borderId="47" xfId="0" applyFont="1" applyBorder="1" applyAlignment="1">
      <alignment horizontal="center"/>
    </xf>
    <xf numFmtId="0" fontId="22" fillId="0" borderId="35" xfId="0" applyFont="1" applyBorder="1" applyAlignment="1">
      <alignment horizontal="center" vertical="center"/>
    </xf>
    <xf numFmtId="0" fontId="3" fillId="0" borderId="44" xfId="0" applyFont="1" applyBorder="1"/>
    <xf numFmtId="0" fontId="3" fillId="0" borderId="45" xfId="0" applyFont="1" applyBorder="1"/>
    <xf numFmtId="165" fontId="25" fillId="0" borderId="43" xfId="0" applyNumberFormat="1" applyFont="1" applyBorder="1" applyAlignment="1">
      <alignment horizontal="center"/>
    </xf>
    <xf numFmtId="0" fontId="24" fillId="0" borderId="56" xfId="0" applyFont="1" applyBorder="1" applyAlignment="1">
      <alignment horizontal="center" vertical="center"/>
    </xf>
    <xf numFmtId="0" fontId="24" fillId="0" borderId="56" xfId="0" applyFont="1" applyBorder="1" applyAlignment="1">
      <alignment horizontal="left" vertical="center"/>
    </xf>
    <xf numFmtId="1" fontId="24" fillId="0" borderId="56" xfId="0" applyNumberFormat="1" applyFont="1" applyBorder="1" applyAlignment="1">
      <alignment horizontal="center" vertical="center"/>
    </xf>
    <xf numFmtId="0" fontId="24" fillId="3" borderId="56" xfId="0" applyFont="1" applyFill="1" applyBorder="1" applyAlignment="1">
      <alignment horizontal="center" vertical="center"/>
    </xf>
    <xf numFmtId="0" fontId="24" fillId="0" borderId="56" xfId="0" applyFont="1" applyBorder="1" applyAlignment="1">
      <alignment horizontal="right" vertical="center"/>
    </xf>
    <xf numFmtId="0" fontId="21" fillId="0" borderId="0" xfId="0" applyFont="1" applyAlignment="1">
      <alignment horizontal="center" vertical="center"/>
    </xf>
    <xf numFmtId="0" fontId="0" fillId="0" borderId="0" xfId="0"/>
    <xf numFmtId="0" fontId="21" fillId="5" borderId="19" xfId="0" applyFont="1" applyFill="1" applyBorder="1" applyAlignment="1">
      <alignment horizontal="center"/>
    </xf>
    <xf numFmtId="1" fontId="21" fillId="0" borderId="3" xfId="0" applyNumberFormat="1" applyFont="1" applyBorder="1" applyAlignment="1">
      <alignment horizontal="center" vertical="center"/>
    </xf>
    <xf numFmtId="0" fontId="3" fillId="0" borderId="3" xfId="0" applyFont="1" applyBorder="1"/>
    <xf numFmtId="0" fontId="21" fillId="0" borderId="3" xfId="0" applyFont="1" applyBorder="1" applyAlignment="1">
      <alignment horizontal="center" vertical="center"/>
    </xf>
    <xf numFmtId="0" fontId="24" fillId="0" borderId="56" xfId="0" applyFont="1" applyBorder="1" applyAlignment="1">
      <alignment horizontal="left" vertical="center" wrapText="1"/>
    </xf>
    <xf numFmtId="0" fontId="24" fillId="0" borderId="56" xfId="0" applyFont="1" applyBorder="1" applyAlignment="1">
      <alignment horizontal="left"/>
    </xf>
    <xf numFmtId="0" fontId="21" fillId="0" borderId="56" xfId="0" applyFont="1" applyBorder="1" applyAlignment="1">
      <alignment horizontal="left"/>
    </xf>
    <xf numFmtId="0" fontId="24" fillId="0" borderId="0" xfId="0" applyFont="1" applyAlignment="1">
      <alignment horizontal="center"/>
    </xf>
    <xf numFmtId="0" fontId="24" fillId="0" borderId="37" xfId="0" applyFont="1" applyBorder="1" applyAlignment="1">
      <alignment horizontal="center"/>
    </xf>
    <xf numFmtId="0" fontId="3" fillId="0" borderId="86" xfId="0" applyFont="1" applyBorder="1"/>
    <xf numFmtId="0" fontId="3" fillId="0" borderId="34" xfId="0" applyFont="1" applyBorder="1"/>
    <xf numFmtId="0" fontId="16" fillId="0" borderId="56" xfId="0" applyFont="1" applyBorder="1" applyAlignment="1">
      <alignment horizontal="center"/>
    </xf>
    <xf numFmtId="0" fontId="16" fillId="0" borderId="56" xfId="0" applyFont="1" applyBorder="1" applyAlignment="1">
      <alignment horizontal="left"/>
    </xf>
    <xf numFmtId="0" fontId="16" fillId="0" borderId="56" xfId="0" applyFont="1" applyBorder="1"/>
    <xf numFmtId="0" fontId="16" fillId="0" borderId="86" xfId="0" applyFont="1" applyBorder="1" applyAlignment="1">
      <alignment horizontal="center"/>
    </xf>
    <xf numFmtId="0" fontId="8" fillId="0" borderId="56" xfId="0" applyFont="1" applyBorder="1" applyAlignment="1">
      <alignment horizontal="center"/>
    </xf>
    <xf numFmtId="0" fontId="24" fillId="0" borderId="87" xfId="0" applyFont="1" applyBorder="1" applyAlignment="1">
      <alignment horizontal="center" vertical="center"/>
    </xf>
    <xf numFmtId="0" fontId="3" fillId="0" borderId="37" xfId="0" applyFont="1" applyBorder="1"/>
    <xf numFmtId="0" fontId="24" fillId="0" borderId="87" xfId="0" applyFont="1" applyBorder="1" applyAlignment="1">
      <alignment horizontal="center" vertical="center" wrapText="1"/>
    </xf>
    <xf numFmtId="0" fontId="24" fillId="0" borderId="47" xfId="0" applyFont="1" applyBorder="1" applyAlignment="1">
      <alignment horizontal="center"/>
    </xf>
    <xf numFmtId="0" fontId="24" fillId="0" borderId="56" xfId="0" applyFont="1" applyBorder="1" applyAlignment="1">
      <alignment horizontal="center" vertical="center" wrapText="1"/>
    </xf>
    <xf numFmtId="0" fontId="24" fillId="0" borderId="47" xfId="0" applyFont="1" applyBorder="1" applyAlignment="1">
      <alignment horizontal="center" vertical="center" wrapText="1"/>
    </xf>
    <xf numFmtId="0" fontId="12" fillId="0" borderId="56" xfId="0" applyFont="1" applyBorder="1" applyAlignment="1">
      <alignment horizontal="center" vertical="center"/>
    </xf>
    <xf numFmtId="0" fontId="5" fillId="5" borderId="56" xfId="0" applyFont="1" applyFill="1" applyBorder="1" applyAlignment="1">
      <alignment horizontal="right" vertical="center"/>
    </xf>
    <xf numFmtId="0" fontId="5" fillId="0" borderId="56" xfId="0" applyFont="1" applyBorder="1" applyAlignment="1">
      <alignment horizontal="left" vertical="center"/>
    </xf>
    <xf numFmtId="0" fontId="16" fillId="5" borderId="56" xfId="0" applyFont="1" applyFill="1" applyBorder="1" applyAlignment="1">
      <alignment horizontal="center" vertical="center"/>
    </xf>
    <xf numFmtId="0" fontId="8" fillId="0" borderId="56" xfId="0" applyFont="1" applyBorder="1" applyAlignment="1">
      <alignment horizontal="center" vertical="center" wrapText="1"/>
    </xf>
    <xf numFmtId="0" fontId="16" fillId="5" borderId="37" xfId="0" applyFont="1" applyFill="1" applyBorder="1" applyAlignment="1">
      <alignment horizontal="center" vertical="center"/>
    </xf>
    <xf numFmtId="0" fontId="16" fillId="5" borderId="87" xfId="0" applyFont="1" applyFill="1" applyBorder="1" applyAlignment="1">
      <alignment horizontal="center" vertical="center"/>
    </xf>
    <xf numFmtId="0" fontId="5" fillId="0" borderId="39" xfId="0" applyFont="1" applyBorder="1" applyAlignment="1">
      <alignment horizontal="center" vertical="top" wrapText="1"/>
    </xf>
    <xf numFmtId="0" fontId="5" fillId="2" borderId="42" xfId="0" applyFont="1" applyFill="1" applyBorder="1" applyAlignment="1">
      <alignment horizontal="center" vertical="center"/>
    </xf>
    <xf numFmtId="0" fontId="5" fillId="0" borderId="81" xfId="0" applyFont="1" applyBorder="1" applyAlignment="1">
      <alignment horizontal="center" vertical="center"/>
    </xf>
    <xf numFmtId="0" fontId="5" fillId="0" borderId="96" xfId="0" applyFont="1" applyBorder="1" applyAlignment="1">
      <alignment horizontal="center" vertical="center"/>
    </xf>
    <xf numFmtId="0" fontId="16" fillId="0" borderId="54" xfId="0" applyFont="1" applyBorder="1" applyAlignment="1">
      <alignment horizontal="center" vertical="center" wrapText="1"/>
    </xf>
    <xf numFmtId="0" fontId="3" fillId="0" borderId="15" xfId="0" applyFont="1" applyBorder="1"/>
    <xf numFmtId="171" fontId="16" fillId="0" borderId="54" xfId="0" applyNumberFormat="1" applyFont="1" applyBorder="1" applyAlignment="1">
      <alignment horizontal="center" vertical="center" wrapText="1"/>
    </xf>
    <xf numFmtId="0" fontId="16" fillId="0" borderId="55" xfId="0" applyFont="1" applyBorder="1" applyAlignment="1">
      <alignment horizontal="center" vertical="center" wrapText="1"/>
    </xf>
    <xf numFmtId="0" fontId="3" fillId="0" borderId="73" xfId="0" applyFont="1" applyBorder="1"/>
    <xf numFmtId="0" fontId="5" fillId="2" borderId="87" xfId="0" applyFont="1" applyFill="1" applyBorder="1" applyAlignment="1">
      <alignment horizontal="center" vertical="center"/>
    </xf>
    <xf numFmtId="0" fontId="16" fillId="0" borderId="53" xfId="0" applyFont="1" applyBorder="1" applyAlignment="1">
      <alignment horizontal="center" vertical="center" wrapText="1"/>
    </xf>
    <xf numFmtId="0" fontId="3" fillId="0" borderId="14" xfId="0" applyFont="1" applyBorder="1"/>
    <xf numFmtId="0" fontId="43" fillId="0" borderId="57" xfId="0" applyFont="1" applyBorder="1" applyAlignment="1">
      <alignment horizontal="left"/>
    </xf>
    <xf numFmtId="0" fontId="39" fillId="0" borderId="56" xfId="0" applyFont="1" applyBorder="1" applyAlignment="1">
      <alignment horizontal="center" vertical="center"/>
    </xf>
    <xf numFmtId="0" fontId="39" fillId="0" borderId="56" xfId="0" applyFont="1" applyBorder="1" applyAlignment="1">
      <alignment horizontal="center" vertical="center" wrapText="1"/>
    </xf>
    <xf numFmtId="0" fontId="40" fillId="0" borderId="56" xfId="0" applyFont="1" applyBorder="1" applyAlignment="1">
      <alignment horizontal="center" vertical="center"/>
    </xf>
    <xf numFmtId="0" fontId="41" fillId="0" borderId="56" xfId="0" applyFont="1" applyBorder="1" applyAlignment="1">
      <alignment horizontal="center" vertical="center" wrapText="1"/>
    </xf>
    <xf numFmtId="0" fontId="42" fillId="0" borderId="56" xfId="0" applyFont="1" applyBorder="1" applyAlignment="1">
      <alignment horizontal="center" vertical="center"/>
    </xf>
    <xf numFmtId="0" fontId="41" fillId="0" borderId="56" xfId="0" applyFont="1" applyBorder="1" applyAlignment="1">
      <alignment horizontal="center" vertical="center"/>
    </xf>
    <xf numFmtId="0" fontId="12" fillId="2" borderId="0" xfId="0" applyFont="1" applyFill="1" applyAlignment="1">
      <alignment horizontal="center" vertical="center"/>
    </xf>
    <xf numFmtId="0" fontId="12" fillId="2" borderId="0" xfId="0" applyFont="1" applyFill="1" applyAlignment="1">
      <alignment horizontal="center" wrapText="1"/>
    </xf>
    <xf numFmtId="0" fontId="12" fillId="2" borderId="37" xfId="0" applyFont="1" applyFill="1" applyBorder="1" applyAlignment="1">
      <alignment horizontal="center" vertical="center" wrapText="1"/>
    </xf>
    <xf numFmtId="1" fontId="37" fillId="0" borderId="87" xfId="0" applyNumberFormat="1" applyFont="1" applyBorder="1" applyAlignment="1">
      <alignment horizontal="center" vertical="center"/>
    </xf>
    <xf numFmtId="0" fontId="3" fillId="0" borderId="57" xfId="0" applyFont="1" applyBorder="1"/>
    <xf numFmtId="171" fontId="5" fillId="2" borderId="0" xfId="0" applyNumberFormat="1" applyFont="1" applyFill="1" applyAlignment="1">
      <alignment horizontal="center" vertical="center"/>
    </xf>
    <xf numFmtId="0" fontId="5" fillId="2" borderId="53" xfId="0" applyFont="1" applyFill="1" applyBorder="1" applyAlignment="1">
      <alignment horizontal="center" vertical="center" wrapText="1"/>
    </xf>
    <xf numFmtId="0" fontId="3" fillId="0" borderId="36" xfId="0" applyFont="1" applyBorder="1"/>
    <xf numFmtId="0" fontId="5" fillId="2" borderId="54" xfId="0" applyFont="1" applyFill="1" applyBorder="1" applyAlignment="1">
      <alignment horizontal="center" vertical="center" wrapText="1"/>
    </xf>
    <xf numFmtId="0" fontId="3" fillId="0" borderId="10" xfId="0" applyFont="1" applyBorder="1"/>
    <xf numFmtId="0" fontId="16" fillId="13" borderId="41" xfId="0" applyFont="1" applyFill="1" applyBorder="1" applyAlignment="1">
      <alignment horizontal="center" vertical="center"/>
    </xf>
    <xf numFmtId="0" fontId="3" fillId="0" borderId="21" xfId="0" applyFont="1" applyBorder="1"/>
    <xf numFmtId="0" fontId="3" fillId="0" borderId="46" xfId="0" applyFont="1" applyBorder="1"/>
    <xf numFmtId="0" fontId="16" fillId="15" borderId="42" xfId="0" applyFont="1" applyFill="1" applyBorder="1" applyAlignment="1">
      <alignment horizontal="center" vertical="center"/>
    </xf>
    <xf numFmtId="0" fontId="5" fillId="5" borderId="54" xfId="0" applyFont="1" applyFill="1" applyBorder="1" applyAlignment="1">
      <alignment horizontal="center" vertical="center" wrapText="1"/>
    </xf>
    <xf numFmtId="0" fontId="5" fillId="2" borderId="55" xfId="0" applyFont="1" applyFill="1" applyBorder="1" applyAlignment="1">
      <alignment horizontal="center" vertical="center"/>
    </xf>
    <xf numFmtId="0" fontId="3" fillId="0" borderId="30" xfId="0" applyFont="1" applyBorder="1"/>
    <xf numFmtId="0" fontId="5" fillId="2" borderId="96" xfId="0" applyFont="1" applyFill="1" applyBorder="1" applyAlignment="1">
      <alignment horizontal="center" vertical="center" wrapText="1"/>
    </xf>
    <xf numFmtId="0" fontId="16" fillId="0" borderId="0" xfId="0" applyFont="1" applyAlignment="1">
      <alignment horizontal="center" vertical="center"/>
    </xf>
    <xf numFmtId="0" fontId="16" fillId="0" borderId="87" xfId="0" applyFont="1" applyBorder="1" applyAlignment="1">
      <alignment horizontal="center" vertical="center" wrapText="1"/>
    </xf>
    <xf numFmtId="0" fontId="16" fillId="0" borderId="87" xfId="0" applyFont="1" applyBorder="1" applyAlignment="1">
      <alignment horizontal="center" vertical="center"/>
    </xf>
    <xf numFmtId="0" fontId="50" fillId="0" borderId="56" xfId="0" applyFont="1" applyBorder="1" applyAlignment="1">
      <alignment horizontal="center" vertical="center"/>
    </xf>
    <xf numFmtId="171" fontId="5" fillId="0" borderId="56" xfId="0" applyNumberFormat="1" applyFont="1" applyBorder="1" applyAlignment="1">
      <alignment horizontal="right" vertical="center"/>
    </xf>
  </cellXfs>
  <cellStyles count="2">
    <cellStyle name="Normal" xfId="0" builtinId="0"/>
    <cellStyle name="Normal 2" xfId="1" xr:uid="{00000000-0005-0000-0000-000006000000}"/>
  </cellStyles>
  <dxfs count="16">
    <dxf>
      <font>
        <color rgb="FFFFFF00"/>
      </font>
      <fill>
        <patternFill patternType="solid">
          <fgColor rgb="FFFFFF00"/>
          <bgColor rgb="FFFFFF00"/>
        </patternFill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color theme="4"/>
      </font>
      <fill>
        <patternFill patternType="solid">
          <fgColor theme="4"/>
          <bgColor theme="4"/>
        </patternFill>
      </fill>
    </dxf>
    <dxf>
      <font>
        <color theme="0"/>
      </font>
      <fill>
        <patternFill patternType="none"/>
      </fill>
      <border>
        <top style="dotted">
          <color rgb="FFFF0000"/>
        </top>
      </border>
    </dxf>
    <dxf>
      <font>
        <color rgb="FFFFFF00"/>
      </font>
      <fill>
        <patternFill patternType="solid">
          <fgColor rgb="FFFFFF00"/>
          <bgColor rgb="FFFFFF00"/>
        </patternFill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color theme="4"/>
      </font>
      <fill>
        <patternFill patternType="solid">
          <fgColor theme="4"/>
          <bgColor theme="4"/>
        </patternFill>
      </fill>
    </dxf>
    <dxf>
      <font>
        <color theme="0"/>
      </font>
      <fill>
        <patternFill patternType="none"/>
      </fill>
      <border>
        <top style="dotted">
          <color rgb="FFFF0000"/>
        </top>
      </border>
    </dxf>
    <dxf>
      <font>
        <color rgb="FFFFFF00"/>
      </font>
      <fill>
        <patternFill patternType="solid">
          <fgColor rgb="FFFFFF00"/>
          <bgColor rgb="FFFFFF00"/>
        </patternFill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color theme="4"/>
      </font>
      <fill>
        <patternFill patternType="solid">
          <fgColor theme="4"/>
          <bgColor theme="4"/>
        </patternFill>
      </fill>
    </dxf>
    <dxf>
      <font>
        <color theme="0"/>
      </font>
      <fill>
        <patternFill patternType="none"/>
      </fill>
      <border>
        <top style="dotted">
          <color rgb="FFFF0000"/>
        </top>
      </border>
    </dxf>
    <dxf>
      <font>
        <color rgb="FFFFFF00"/>
      </font>
      <fill>
        <patternFill patternType="solid">
          <fgColor rgb="FFFFFF00"/>
          <bgColor rgb="FFFFFF00"/>
        </patternFill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color theme="4"/>
      </font>
      <fill>
        <patternFill patternType="solid">
          <fgColor theme="4"/>
          <bgColor theme="4"/>
        </patternFill>
      </fill>
    </dxf>
    <dxf>
      <font>
        <color theme="0"/>
      </font>
      <fill>
        <patternFill patternType="none"/>
      </fill>
      <border>
        <top style="dotted">
          <color rgb="FFFF0000"/>
        </top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theme" Target="theme/theme1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5.png"/><Relationship Id="rId1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26</xdr:col>
      <xdr:colOff>0</xdr:colOff>
      <xdr:row>4</xdr:row>
      <xdr:rowOff>28575</xdr:rowOff>
    </xdr:from>
    <xdr:ext cx="447675" cy="361950"/>
    <xdr:sp macro="" textlink="">
      <xdr:nvSpPr>
        <xdr:cNvPr id="3" name="Shape 3">
          <a:extLst>
            <a:ext uri="{FF2B5EF4-FFF2-40B4-BE49-F238E27FC236}">
              <a16:creationId xmlns:a16="http://schemas.microsoft.com/office/drawing/2014/main" id="{00000000-0008-0000-0B00-000003000000}"/>
            </a:ext>
          </a:extLst>
        </xdr:cNvPr>
        <xdr:cNvSpPr/>
      </xdr:nvSpPr>
      <xdr:spPr>
        <a:xfrm>
          <a:off x="11801475" y="1104900"/>
          <a:ext cx="447675" cy="361950"/>
        </a:xfrm>
        <a:prstGeom prst="triangle">
          <a:avLst>
            <a:gd name="adj" fmla="val 50000"/>
          </a:avLst>
        </a:prstGeom>
        <a:solidFill>
          <a:srgbClr val="FFFF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26</xdr:col>
      <xdr:colOff>114300</xdr:colOff>
      <xdr:row>3</xdr:row>
      <xdr:rowOff>66675</xdr:rowOff>
    </xdr:from>
    <xdr:ext cx="171450" cy="209550"/>
    <xdr:sp macro="" textlink="">
      <xdr:nvSpPr>
        <xdr:cNvPr id="4" name="Shape 4">
          <a:extLst>
            <a:ext uri="{FF2B5EF4-FFF2-40B4-BE49-F238E27FC236}">
              <a16:creationId xmlns:a16="http://schemas.microsoft.com/office/drawing/2014/main" id="{00000000-0008-0000-0B00-000004000000}"/>
            </a:ext>
          </a:extLst>
        </xdr:cNvPr>
        <xdr:cNvSpPr/>
      </xdr:nvSpPr>
      <xdr:spPr>
        <a:xfrm>
          <a:off x="11915775" y="952500"/>
          <a:ext cx="171450" cy="209550"/>
        </a:xfrm>
        <a:prstGeom prst="star6">
          <a:avLst>
            <a:gd name="adj" fmla="val 28868"/>
            <a:gd name="hf" fmla="val 115470"/>
          </a:avLst>
        </a:prstGeom>
        <a:solidFill>
          <a:srgbClr val="002060"/>
        </a:solidFill>
        <a:ln w="12700" cap="flat" cmpd="sng">
          <a:solidFill>
            <a:schemeClr val="tx1"/>
          </a:solidFill>
          <a:prstDash val="solid"/>
          <a:round/>
          <a:headEnd type="none" w="sm" len="sm"/>
          <a:tailEnd type="none" w="sm" len="sm"/>
        </a:ln>
      </xdr:spPr>
      <xdr:txBody>
        <a:bodyPr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26</xdr:col>
      <xdr:colOff>219075</xdr:colOff>
      <xdr:row>4</xdr:row>
      <xdr:rowOff>47625</xdr:rowOff>
    </xdr:from>
    <xdr:ext cx="838200" cy="28575"/>
    <xdr:grpSp>
      <xdr:nvGrpSpPr>
        <xdr:cNvPr id="2" name="Shape 2">
          <a:extLst>
            <a:ext uri="{FF2B5EF4-FFF2-40B4-BE49-F238E27FC236}">
              <a16:creationId xmlns:a16="http://schemas.microsoft.com/office/drawing/2014/main" id="{00000000-0008-0000-0B00-000002000000}"/>
            </a:ext>
          </a:extLst>
        </xdr:cNvPr>
        <xdr:cNvGrpSpPr>
          <a:grpSpLocks/>
        </xdr:cNvGrpSpPr>
      </xdr:nvGrpSpPr>
      <xdr:grpSpPr>
        <a:xfrm>
          <a:off x="12020550" y="1133475"/>
          <a:ext cx="838200" cy="28575"/>
          <a:chOff x="4926900" y="3765713"/>
          <a:chExt cx="838200" cy="28575"/>
        </a:xfrm>
      </xdr:grpSpPr>
      <xdr:grpSp>
        <xdr:nvGrpSpPr>
          <xdr:cNvPr id="5" name="Shape 5">
            <a:extLst>
              <a:ext uri="{FF2B5EF4-FFF2-40B4-BE49-F238E27FC236}">
                <a16:creationId xmlns:a16="http://schemas.microsoft.com/office/drawing/2014/main" id="{00000000-0008-0000-0B00-000005000000}"/>
              </a:ext>
            </a:extLst>
          </xdr:cNvPr>
          <xdr:cNvGrpSpPr>
            <a:grpSpLocks/>
          </xdr:cNvGrpSpPr>
        </xdr:nvGrpSpPr>
        <xdr:grpSpPr>
          <a:xfrm>
            <a:off x="4926900" y="3765713"/>
            <a:ext cx="838200" cy="28575"/>
            <a:chOff x="4926900" y="3765713"/>
            <a:chExt cx="838200" cy="28575"/>
          </a:xfrm>
        </xdr:grpSpPr>
        <xdr:sp macro="" textlink="">
          <xdr:nvSpPr>
            <xdr:cNvPr id="6" name="Shape 6">
              <a:extLst>
                <a:ext uri="{FF2B5EF4-FFF2-40B4-BE49-F238E27FC236}">
                  <a16:creationId xmlns:a16="http://schemas.microsoft.com/office/drawing/2014/main" id="{00000000-0008-0000-0B00-000006000000}"/>
                </a:ext>
              </a:extLst>
            </xdr:cNvPr>
            <xdr:cNvSpPr/>
          </xdr:nvSpPr>
          <xdr:spPr>
            <a:xfrm>
              <a:off x="4926900" y="3765713"/>
              <a:ext cx="838200" cy="2857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7" name="Shape 7">
              <a:extLst>
                <a:ext uri="{FF2B5EF4-FFF2-40B4-BE49-F238E27FC236}">
                  <a16:creationId xmlns:a16="http://schemas.microsoft.com/office/drawing/2014/main" id="{00000000-0008-0000-0B00-000007000000}"/>
                </a:ext>
              </a:extLst>
            </xdr:cNvPr>
            <xdr:cNvGrpSpPr>
              <a:grpSpLocks/>
            </xdr:cNvGrpSpPr>
          </xdr:nvGrpSpPr>
          <xdr:grpSpPr>
            <a:xfrm>
              <a:off x="4926900" y="3765713"/>
              <a:ext cx="838200" cy="28575"/>
              <a:chOff x="4926900" y="3775238"/>
              <a:chExt cx="838200" cy="9525"/>
            </a:xfrm>
          </xdr:grpSpPr>
          <xdr:sp macro="" textlink="">
            <xdr:nvSpPr>
              <xdr:cNvPr id="8" name="Shape 8">
                <a:extLst>
                  <a:ext uri="{FF2B5EF4-FFF2-40B4-BE49-F238E27FC236}">
                    <a16:creationId xmlns:a16="http://schemas.microsoft.com/office/drawing/2014/main" id="{00000000-0008-0000-0B00-000008000000}"/>
                  </a:ext>
                </a:extLst>
              </xdr:cNvPr>
              <xdr:cNvSpPr/>
            </xdr:nvSpPr>
            <xdr:spPr>
              <a:xfrm>
                <a:off x="4926900" y="3775238"/>
                <a:ext cx="838200" cy="95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9" name="Shape 9">
                <a:extLst>
                  <a:ext uri="{FF2B5EF4-FFF2-40B4-BE49-F238E27FC236}">
                    <a16:creationId xmlns:a16="http://schemas.microsoft.com/office/drawing/2014/main" id="{00000000-0008-0000-0B00-000009000000}"/>
                  </a:ext>
                </a:extLst>
              </xdr:cNvPr>
              <xdr:cNvCxnSpPr/>
            </xdr:nvCxnSpPr>
            <xdr:spPr>
              <a:xfrm>
                <a:off x="4926900" y="3775238"/>
                <a:ext cx="838200" cy="9525"/>
              </a:xfrm>
              <a:prstGeom prst="straightConnector1">
                <a:avLst/>
              </a:prstGeom>
              <a:noFill/>
              <a:ln w="9525" cap="flat" cmpd="sng">
                <a:solidFill>
                  <a:srgbClr val="000000"/>
                </a:solidFill>
                <a:prstDash val="solid"/>
                <a:round/>
                <a:headEnd type="none" w="sm" len="sm"/>
                <a:tailEnd type="triangle" w="med" len="med"/>
              </a:ln>
            </xdr:spPr>
          </xdr:cxnSp>
        </xdr:grpSp>
      </xdr:grpSp>
    </xdr:grpSp>
    <xdr:clientData fLocksWithSheet="0"/>
  </xdr:oneCellAnchor>
  <xdr:oneCellAnchor>
    <xdr:from>
      <xdr:col>25</xdr:col>
      <xdr:colOff>104775</xdr:colOff>
      <xdr:row>3</xdr:row>
      <xdr:rowOff>19050</xdr:rowOff>
    </xdr:from>
    <xdr:ext cx="666750" cy="104775"/>
    <xdr:sp macro="" textlink="">
      <xdr:nvSpPr>
        <xdr:cNvPr id="10" name="Shape 10">
          <a:extLst>
            <a:ext uri="{FF2B5EF4-FFF2-40B4-BE49-F238E27FC236}">
              <a16:creationId xmlns:a16="http://schemas.microsoft.com/office/drawing/2014/main" id="{00000000-0008-0000-0B00-00000A000000}"/>
            </a:ext>
          </a:extLst>
        </xdr:cNvPr>
        <xdr:cNvSpPr/>
      </xdr:nvSpPr>
      <xdr:spPr>
        <a:xfrm>
          <a:off x="11391900" y="904875"/>
          <a:ext cx="666750" cy="104775"/>
        </a:xfrm>
        <a:custGeom>
          <a:avLst/>
          <a:gdLst/>
          <a:ahLst/>
          <a:cxnLst/>
          <a:rect l="l" t="t" r="r" b="b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FFFFFF"/>
        </a:solidFill>
        <a:ln w="15875" cap="flat" cmpd="sng">
          <a:solidFill>
            <a:srgbClr val="000000"/>
          </a:solidFill>
          <a:prstDash val="dash"/>
          <a:round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26</xdr:col>
      <xdr:colOff>219075</xdr:colOff>
      <xdr:row>5</xdr:row>
      <xdr:rowOff>57150</xdr:rowOff>
    </xdr:from>
    <xdr:ext cx="838200" cy="28575"/>
    <xdr:grpSp>
      <xdr:nvGrpSpPr>
        <xdr:cNvPr id="11" name="Shape 2">
          <a:extLst>
            <a:ext uri="{FF2B5EF4-FFF2-40B4-BE49-F238E27FC236}">
              <a16:creationId xmlns:a16="http://schemas.microsoft.com/office/drawing/2014/main" id="{00000000-0008-0000-0B00-00000B000000}"/>
            </a:ext>
          </a:extLst>
        </xdr:cNvPr>
        <xdr:cNvGrpSpPr>
          <a:grpSpLocks/>
        </xdr:cNvGrpSpPr>
      </xdr:nvGrpSpPr>
      <xdr:grpSpPr>
        <a:xfrm>
          <a:off x="12020550" y="1333500"/>
          <a:ext cx="838200" cy="28575"/>
          <a:chOff x="4926900" y="3765713"/>
          <a:chExt cx="838200" cy="28575"/>
        </a:xfrm>
      </xdr:grpSpPr>
      <xdr:grpSp>
        <xdr:nvGrpSpPr>
          <xdr:cNvPr id="12" name="Shape 11">
            <a:extLst>
              <a:ext uri="{FF2B5EF4-FFF2-40B4-BE49-F238E27FC236}">
                <a16:creationId xmlns:a16="http://schemas.microsoft.com/office/drawing/2014/main" id="{00000000-0008-0000-0B00-00000C000000}"/>
              </a:ext>
            </a:extLst>
          </xdr:cNvPr>
          <xdr:cNvGrpSpPr>
            <a:grpSpLocks/>
          </xdr:cNvGrpSpPr>
        </xdr:nvGrpSpPr>
        <xdr:grpSpPr>
          <a:xfrm>
            <a:off x="4926900" y="3765713"/>
            <a:ext cx="838200" cy="28575"/>
            <a:chOff x="4926900" y="3765713"/>
            <a:chExt cx="838200" cy="28575"/>
          </a:xfrm>
        </xdr:grpSpPr>
        <xdr:sp macro="" textlink="">
          <xdr:nvSpPr>
            <xdr:cNvPr id="13" name="Shape 6">
              <a:extLst>
                <a:ext uri="{FF2B5EF4-FFF2-40B4-BE49-F238E27FC236}">
                  <a16:creationId xmlns:a16="http://schemas.microsoft.com/office/drawing/2014/main" id="{00000000-0008-0000-0B00-00000D000000}"/>
                </a:ext>
              </a:extLst>
            </xdr:cNvPr>
            <xdr:cNvSpPr/>
          </xdr:nvSpPr>
          <xdr:spPr>
            <a:xfrm>
              <a:off x="4926900" y="3765713"/>
              <a:ext cx="838200" cy="2857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4" name="Shape 12">
              <a:extLst>
                <a:ext uri="{FF2B5EF4-FFF2-40B4-BE49-F238E27FC236}">
                  <a16:creationId xmlns:a16="http://schemas.microsoft.com/office/drawing/2014/main" id="{00000000-0008-0000-0B00-00000E000000}"/>
                </a:ext>
              </a:extLst>
            </xdr:cNvPr>
            <xdr:cNvGrpSpPr>
              <a:grpSpLocks/>
            </xdr:cNvGrpSpPr>
          </xdr:nvGrpSpPr>
          <xdr:grpSpPr>
            <a:xfrm>
              <a:off x="4926900" y="3765713"/>
              <a:ext cx="838200" cy="28575"/>
              <a:chOff x="4926900" y="3775238"/>
              <a:chExt cx="838200" cy="9525"/>
            </a:xfrm>
          </xdr:grpSpPr>
          <xdr:sp macro="" textlink="">
            <xdr:nvSpPr>
              <xdr:cNvPr id="15" name="Shape 13">
                <a:extLst>
                  <a:ext uri="{FF2B5EF4-FFF2-40B4-BE49-F238E27FC236}">
                    <a16:creationId xmlns:a16="http://schemas.microsoft.com/office/drawing/2014/main" id="{00000000-0008-0000-0B00-00000F000000}"/>
                  </a:ext>
                </a:extLst>
              </xdr:cNvPr>
              <xdr:cNvSpPr/>
            </xdr:nvSpPr>
            <xdr:spPr>
              <a:xfrm>
                <a:off x="4926900" y="3775238"/>
                <a:ext cx="838200" cy="95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6" name="Shape 14">
                <a:extLst>
                  <a:ext uri="{FF2B5EF4-FFF2-40B4-BE49-F238E27FC236}">
                    <a16:creationId xmlns:a16="http://schemas.microsoft.com/office/drawing/2014/main" id="{00000000-0008-0000-0B00-000010000000}"/>
                  </a:ext>
                </a:extLst>
              </xdr:cNvPr>
              <xdr:cNvCxnSpPr/>
            </xdr:nvCxnSpPr>
            <xdr:spPr>
              <a:xfrm>
                <a:off x="4926900" y="3775238"/>
                <a:ext cx="838200" cy="9525"/>
              </a:xfrm>
              <a:prstGeom prst="straightConnector1">
                <a:avLst/>
              </a:prstGeom>
              <a:noFill/>
              <a:ln w="9525" cap="flat" cmpd="sng">
                <a:solidFill>
                  <a:srgbClr val="000000"/>
                </a:solidFill>
                <a:prstDash val="solid"/>
                <a:round/>
                <a:headEnd type="none" w="sm" len="sm"/>
                <a:tailEnd type="triangle" w="med" len="med"/>
              </a:ln>
            </xdr:spPr>
          </xdr:cxnSp>
        </xdr:grpSp>
      </xdr:grpSp>
    </xdr:grpSp>
    <xdr:clientData fLocksWithSheet="0"/>
  </xdr:oneCellAnchor>
  <xdr:oneCellAnchor>
    <xdr:from>
      <xdr:col>26</xdr:col>
      <xdr:colOff>238125</xdr:colOff>
      <xdr:row>6</xdr:row>
      <xdr:rowOff>76200</xdr:rowOff>
    </xdr:from>
    <xdr:ext cx="838200" cy="38100"/>
    <xdr:grpSp>
      <xdr:nvGrpSpPr>
        <xdr:cNvPr id="17" name="Shape 2">
          <a:extLst>
            <a:ext uri="{FF2B5EF4-FFF2-40B4-BE49-F238E27FC236}">
              <a16:creationId xmlns:a16="http://schemas.microsoft.com/office/drawing/2014/main" id="{00000000-0008-0000-0B00-000011000000}"/>
            </a:ext>
          </a:extLst>
        </xdr:cNvPr>
        <xdr:cNvGrpSpPr>
          <a:grpSpLocks/>
        </xdr:cNvGrpSpPr>
      </xdr:nvGrpSpPr>
      <xdr:grpSpPr>
        <a:xfrm>
          <a:off x="12039600" y="1543050"/>
          <a:ext cx="838200" cy="38100"/>
          <a:chOff x="4926900" y="3760950"/>
          <a:chExt cx="838200" cy="38100"/>
        </a:xfrm>
      </xdr:grpSpPr>
      <xdr:grpSp>
        <xdr:nvGrpSpPr>
          <xdr:cNvPr id="18" name="Shape 15">
            <a:extLst>
              <a:ext uri="{FF2B5EF4-FFF2-40B4-BE49-F238E27FC236}">
                <a16:creationId xmlns:a16="http://schemas.microsoft.com/office/drawing/2014/main" id="{00000000-0008-0000-0B00-000012000000}"/>
              </a:ext>
            </a:extLst>
          </xdr:cNvPr>
          <xdr:cNvGrpSpPr>
            <a:grpSpLocks/>
          </xdr:cNvGrpSpPr>
        </xdr:nvGrpSpPr>
        <xdr:grpSpPr>
          <a:xfrm>
            <a:off x="4926900" y="3760950"/>
            <a:ext cx="838200" cy="38100"/>
            <a:chOff x="4926900" y="3760950"/>
            <a:chExt cx="838200" cy="38100"/>
          </a:xfrm>
        </xdr:grpSpPr>
        <xdr:sp macro="" textlink="">
          <xdr:nvSpPr>
            <xdr:cNvPr id="19" name="Shape 6">
              <a:extLst>
                <a:ext uri="{FF2B5EF4-FFF2-40B4-BE49-F238E27FC236}">
                  <a16:creationId xmlns:a16="http://schemas.microsoft.com/office/drawing/2014/main" id="{00000000-0008-0000-0B00-000013000000}"/>
                </a:ext>
              </a:extLst>
            </xdr:cNvPr>
            <xdr:cNvSpPr/>
          </xdr:nvSpPr>
          <xdr:spPr>
            <a:xfrm>
              <a:off x="4926900" y="3760950"/>
              <a:ext cx="838200" cy="38100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0" name="Shape 16">
              <a:extLst>
                <a:ext uri="{FF2B5EF4-FFF2-40B4-BE49-F238E27FC236}">
                  <a16:creationId xmlns:a16="http://schemas.microsoft.com/office/drawing/2014/main" id="{00000000-0008-0000-0B00-000014000000}"/>
                </a:ext>
              </a:extLst>
            </xdr:cNvPr>
            <xdr:cNvGrpSpPr>
              <a:grpSpLocks/>
            </xdr:cNvGrpSpPr>
          </xdr:nvGrpSpPr>
          <xdr:grpSpPr>
            <a:xfrm>
              <a:off x="4926900" y="3760950"/>
              <a:ext cx="838200" cy="38100"/>
              <a:chOff x="4926900" y="3770475"/>
              <a:chExt cx="838200" cy="19050"/>
            </a:xfrm>
          </xdr:grpSpPr>
          <xdr:sp macro="" textlink="">
            <xdr:nvSpPr>
              <xdr:cNvPr id="21" name="Shape 17">
                <a:extLst>
                  <a:ext uri="{FF2B5EF4-FFF2-40B4-BE49-F238E27FC236}">
                    <a16:creationId xmlns:a16="http://schemas.microsoft.com/office/drawing/2014/main" id="{00000000-0008-0000-0B00-000015000000}"/>
                  </a:ext>
                </a:extLst>
              </xdr:cNvPr>
              <xdr:cNvSpPr/>
            </xdr:nvSpPr>
            <xdr:spPr>
              <a:xfrm>
                <a:off x="4926900" y="3770475"/>
                <a:ext cx="838200" cy="1905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22" name="Shape 18">
                <a:extLst>
                  <a:ext uri="{FF2B5EF4-FFF2-40B4-BE49-F238E27FC236}">
                    <a16:creationId xmlns:a16="http://schemas.microsoft.com/office/drawing/2014/main" id="{00000000-0008-0000-0B00-000016000000}"/>
                  </a:ext>
                </a:extLst>
              </xdr:cNvPr>
              <xdr:cNvCxnSpPr/>
            </xdr:nvCxnSpPr>
            <xdr:spPr>
              <a:xfrm>
                <a:off x="4926900" y="3770475"/>
                <a:ext cx="838200" cy="19050"/>
              </a:xfrm>
              <a:prstGeom prst="straightConnector1">
                <a:avLst/>
              </a:prstGeom>
              <a:noFill/>
              <a:ln w="9525" cap="flat" cmpd="sng">
                <a:solidFill>
                  <a:srgbClr val="000000"/>
                </a:solidFill>
                <a:prstDash val="solid"/>
                <a:round/>
                <a:headEnd type="none" w="sm" len="sm"/>
                <a:tailEnd type="triangle" w="med" len="med"/>
              </a:ln>
            </xdr:spPr>
          </xdr:cxnSp>
        </xdr:grpSp>
      </xdr:grpSp>
    </xdr:grpSp>
    <xdr:clientData fLocksWithSheet="0"/>
  </xdr:oneCellAnchor>
  <xdr:oneCellAnchor>
    <xdr:from>
      <xdr:col>26</xdr:col>
      <xdr:colOff>209550</xdr:colOff>
      <xdr:row>3</xdr:row>
      <xdr:rowOff>47625</xdr:rowOff>
    </xdr:from>
    <xdr:ext cx="838200" cy="28575"/>
    <xdr:grpSp>
      <xdr:nvGrpSpPr>
        <xdr:cNvPr id="23" name="Shape 2">
          <a:extLst>
            <a:ext uri="{FF2B5EF4-FFF2-40B4-BE49-F238E27FC236}">
              <a16:creationId xmlns:a16="http://schemas.microsoft.com/office/drawing/2014/main" id="{00000000-0008-0000-0B00-000017000000}"/>
            </a:ext>
          </a:extLst>
        </xdr:cNvPr>
        <xdr:cNvGrpSpPr>
          <a:grpSpLocks/>
        </xdr:cNvGrpSpPr>
      </xdr:nvGrpSpPr>
      <xdr:grpSpPr>
        <a:xfrm>
          <a:off x="12011025" y="942975"/>
          <a:ext cx="838200" cy="28575"/>
          <a:chOff x="4926900" y="3765713"/>
          <a:chExt cx="838200" cy="28575"/>
        </a:xfrm>
      </xdr:grpSpPr>
      <xdr:grpSp>
        <xdr:nvGrpSpPr>
          <xdr:cNvPr id="24" name="Shape 19">
            <a:extLst>
              <a:ext uri="{FF2B5EF4-FFF2-40B4-BE49-F238E27FC236}">
                <a16:creationId xmlns:a16="http://schemas.microsoft.com/office/drawing/2014/main" id="{00000000-0008-0000-0B00-000018000000}"/>
              </a:ext>
            </a:extLst>
          </xdr:cNvPr>
          <xdr:cNvGrpSpPr>
            <a:grpSpLocks/>
          </xdr:cNvGrpSpPr>
        </xdr:nvGrpSpPr>
        <xdr:grpSpPr>
          <a:xfrm>
            <a:off x="4926900" y="3765713"/>
            <a:ext cx="838200" cy="28575"/>
            <a:chOff x="4926900" y="3765713"/>
            <a:chExt cx="838200" cy="28575"/>
          </a:xfrm>
        </xdr:grpSpPr>
        <xdr:sp macro="" textlink="">
          <xdr:nvSpPr>
            <xdr:cNvPr id="25" name="Shape 6">
              <a:extLst>
                <a:ext uri="{FF2B5EF4-FFF2-40B4-BE49-F238E27FC236}">
                  <a16:creationId xmlns:a16="http://schemas.microsoft.com/office/drawing/2014/main" id="{00000000-0008-0000-0B00-000019000000}"/>
                </a:ext>
              </a:extLst>
            </xdr:cNvPr>
            <xdr:cNvSpPr/>
          </xdr:nvSpPr>
          <xdr:spPr>
            <a:xfrm>
              <a:off x="4926900" y="3765713"/>
              <a:ext cx="838200" cy="2857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6" name="Shape 20">
              <a:extLst>
                <a:ext uri="{FF2B5EF4-FFF2-40B4-BE49-F238E27FC236}">
                  <a16:creationId xmlns:a16="http://schemas.microsoft.com/office/drawing/2014/main" id="{00000000-0008-0000-0B00-00001A000000}"/>
                </a:ext>
              </a:extLst>
            </xdr:cNvPr>
            <xdr:cNvGrpSpPr>
              <a:grpSpLocks/>
            </xdr:cNvGrpSpPr>
          </xdr:nvGrpSpPr>
          <xdr:grpSpPr>
            <a:xfrm>
              <a:off x="4926900" y="3765713"/>
              <a:ext cx="838200" cy="28575"/>
              <a:chOff x="4926900" y="3775238"/>
              <a:chExt cx="838200" cy="9525"/>
            </a:xfrm>
          </xdr:grpSpPr>
          <xdr:sp macro="" textlink="">
            <xdr:nvSpPr>
              <xdr:cNvPr id="27" name="Shape 21">
                <a:extLst>
                  <a:ext uri="{FF2B5EF4-FFF2-40B4-BE49-F238E27FC236}">
                    <a16:creationId xmlns:a16="http://schemas.microsoft.com/office/drawing/2014/main" id="{00000000-0008-0000-0B00-00001B000000}"/>
                  </a:ext>
                </a:extLst>
              </xdr:cNvPr>
              <xdr:cNvSpPr/>
            </xdr:nvSpPr>
            <xdr:spPr>
              <a:xfrm>
                <a:off x="4926900" y="3775238"/>
                <a:ext cx="838200" cy="95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28" name="Shape 22">
                <a:extLst>
                  <a:ext uri="{FF2B5EF4-FFF2-40B4-BE49-F238E27FC236}">
                    <a16:creationId xmlns:a16="http://schemas.microsoft.com/office/drawing/2014/main" id="{00000000-0008-0000-0B00-00001C000000}"/>
                  </a:ext>
                </a:extLst>
              </xdr:cNvPr>
              <xdr:cNvCxnSpPr/>
            </xdr:nvCxnSpPr>
            <xdr:spPr>
              <a:xfrm>
                <a:off x="4926900" y="3775238"/>
                <a:ext cx="838200" cy="9525"/>
              </a:xfrm>
              <a:prstGeom prst="straightConnector1">
                <a:avLst/>
              </a:prstGeom>
              <a:noFill/>
              <a:ln w="9525" cap="flat" cmpd="sng">
                <a:solidFill>
                  <a:srgbClr val="000000"/>
                </a:solidFill>
                <a:prstDash val="solid"/>
                <a:round/>
                <a:headEnd type="none" w="sm" len="sm"/>
                <a:tailEnd type="triangle" w="med" len="med"/>
              </a:ln>
            </xdr:spPr>
          </xdr:cxnSp>
        </xdr:grpSp>
      </xdr:grpSp>
    </xdr:grpSp>
    <xdr:clientData fLocksWithSheet="0"/>
  </xdr:oneCellAnchor>
  <xdr:oneCellAnchor>
    <xdr:from>
      <xdr:col>26</xdr:col>
      <xdr:colOff>219075</xdr:colOff>
      <xdr:row>8</xdr:row>
      <xdr:rowOff>76200</xdr:rowOff>
    </xdr:from>
    <xdr:ext cx="838200" cy="28575"/>
    <xdr:grpSp>
      <xdr:nvGrpSpPr>
        <xdr:cNvPr id="29" name="Shape 2">
          <a:extLst>
            <a:ext uri="{FF2B5EF4-FFF2-40B4-BE49-F238E27FC236}">
              <a16:creationId xmlns:a16="http://schemas.microsoft.com/office/drawing/2014/main" id="{00000000-0008-0000-0B00-00001D000000}"/>
            </a:ext>
          </a:extLst>
        </xdr:cNvPr>
        <xdr:cNvGrpSpPr>
          <a:grpSpLocks/>
        </xdr:cNvGrpSpPr>
      </xdr:nvGrpSpPr>
      <xdr:grpSpPr>
        <a:xfrm>
          <a:off x="12020550" y="1924050"/>
          <a:ext cx="838200" cy="28575"/>
          <a:chOff x="4926900" y="3765713"/>
          <a:chExt cx="838200" cy="28575"/>
        </a:xfrm>
      </xdr:grpSpPr>
      <xdr:grpSp>
        <xdr:nvGrpSpPr>
          <xdr:cNvPr id="30" name="Shape 23">
            <a:extLst>
              <a:ext uri="{FF2B5EF4-FFF2-40B4-BE49-F238E27FC236}">
                <a16:creationId xmlns:a16="http://schemas.microsoft.com/office/drawing/2014/main" id="{00000000-0008-0000-0B00-00001E000000}"/>
              </a:ext>
            </a:extLst>
          </xdr:cNvPr>
          <xdr:cNvGrpSpPr>
            <a:grpSpLocks/>
          </xdr:cNvGrpSpPr>
        </xdr:nvGrpSpPr>
        <xdr:grpSpPr>
          <a:xfrm>
            <a:off x="4926900" y="3765713"/>
            <a:ext cx="838200" cy="28575"/>
            <a:chOff x="4926900" y="3765713"/>
            <a:chExt cx="838200" cy="28575"/>
          </a:xfrm>
        </xdr:grpSpPr>
        <xdr:sp macro="" textlink="">
          <xdr:nvSpPr>
            <xdr:cNvPr id="31" name="Shape 6">
              <a:extLst>
                <a:ext uri="{FF2B5EF4-FFF2-40B4-BE49-F238E27FC236}">
                  <a16:creationId xmlns:a16="http://schemas.microsoft.com/office/drawing/2014/main" id="{00000000-0008-0000-0B00-00001F000000}"/>
                </a:ext>
              </a:extLst>
            </xdr:cNvPr>
            <xdr:cNvSpPr/>
          </xdr:nvSpPr>
          <xdr:spPr>
            <a:xfrm>
              <a:off x="4926900" y="3765713"/>
              <a:ext cx="838200" cy="2857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32" name="Shape 24">
              <a:extLst>
                <a:ext uri="{FF2B5EF4-FFF2-40B4-BE49-F238E27FC236}">
                  <a16:creationId xmlns:a16="http://schemas.microsoft.com/office/drawing/2014/main" id="{00000000-0008-0000-0B00-000020000000}"/>
                </a:ext>
              </a:extLst>
            </xdr:cNvPr>
            <xdr:cNvGrpSpPr>
              <a:grpSpLocks/>
            </xdr:cNvGrpSpPr>
          </xdr:nvGrpSpPr>
          <xdr:grpSpPr>
            <a:xfrm>
              <a:off x="4926900" y="3765713"/>
              <a:ext cx="838200" cy="28575"/>
              <a:chOff x="4926900" y="3775238"/>
              <a:chExt cx="838200" cy="9525"/>
            </a:xfrm>
          </xdr:grpSpPr>
          <xdr:sp macro="" textlink="">
            <xdr:nvSpPr>
              <xdr:cNvPr id="33" name="Shape 25">
                <a:extLst>
                  <a:ext uri="{FF2B5EF4-FFF2-40B4-BE49-F238E27FC236}">
                    <a16:creationId xmlns:a16="http://schemas.microsoft.com/office/drawing/2014/main" id="{00000000-0008-0000-0B00-000021000000}"/>
                  </a:ext>
                </a:extLst>
              </xdr:cNvPr>
              <xdr:cNvSpPr/>
            </xdr:nvSpPr>
            <xdr:spPr>
              <a:xfrm>
                <a:off x="4926900" y="3775238"/>
                <a:ext cx="838200" cy="95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34" name="Shape 26">
                <a:extLst>
                  <a:ext uri="{FF2B5EF4-FFF2-40B4-BE49-F238E27FC236}">
                    <a16:creationId xmlns:a16="http://schemas.microsoft.com/office/drawing/2014/main" id="{00000000-0008-0000-0B00-000022000000}"/>
                  </a:ext>
                </a:extLst>
              </xdr:cNvPr>
              <xdr:cNvCxnSpPr/>
            </xdr:nvCxnSpPr>
            <xdr:spPr>
              <a:xfrm>
                <a:off x="4926900" y="3775238"/>
                <a:ext cx="838200" cy="9525"/>
              </a:xfrm>
              <a:prstGeom prst="straightConnector1">
                <a:avLst/>
              </a:prstGeom>
              <a:noFill/>
              <a:ln w="9525" cap="flat" cmpd="sng">
                <a:solidFill>
                  <a:srgbClr val="000000"/>
                </a:solidFill>
                <a:prstDash val="solid"/>
                <a:round/>
                <a:headEnd type="none" w="sm" len="sm"/>
                <a:tailEnd type="triangle" w="med" len="med"/>
              </a:ln>
            </xdr:spPr>
          </xdr:cxnSp>
        </xdr:grpSp>
      </xdr:grpSp>
    </xdr:grpSp>
    <xdr:clientData fLocksWithSheet="0"/>
  </xdr:oneCellAnchor>
  <xdr:oneCellAnchor>
    <xdr:from>
      <xdr:col>35</xdr:col>
      <xdr:colOff>0</xdr:colOff>
      <xdr:row>4</xdr:row>
      <xdr:rowOff>28575</xdr:rowOff>
    </xdr:from>
    <xdr:ext cx="533400" cy="361950"/>
    <xdr:sp macro="" textlink="">
      <xdr:nvSpPr>
        <xdr:cNvPr id="35" name="Shape 27">
          <a:extLst>
            <a:ext uri="{FF2B5EF4-FFF2-40B4-BE49-F238E27FC236}">
              <a16:creationId xmlns:a16="http://schemas.microsoft.com/office/drawing/2014/main" id="{00000000-0008-0000-0B00-000023000000}"/>
            </a:ext>
          </a:extLst>
        </xdr:cNvPr>
        <xdr:cNvSpPr/>
      </xdr:nvSpPr>
      <xdr:spPr>
        <a:xfrm>
          <a:off x="15954375" y="1104900"/>
          <a:ext cx="533400" cy="361950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35</xdr:col>
      <xdr:colOff>142875</xdr:colOff>
      <xdr:row>3</xdr:row>
      <xdr:rowOff>57150</xdr:rowOff>
    </xdr:from>
    <xdr:ext cx="171450" cy="209550"/>
    <xdr:sp macro="" textlink="">
      <xdr:nvSpPr>
        <xdr:cNvPr id="36" name="Shape 28">
          <a:extLst>
            <a:ext uri="{FF2B5EF4-FFF2-40B4-BE49-F238E27FC236}">
              <a16:creationId xmlns:a16="http://schemas.microsoft.com/office/drawing/2014/main" id="{00000000-0008-0000-0B00-000024000000}"/>
            </a:ext>
          </a:extLst>
        </xdr:cNvPr>
        <xdr:cNvSpPr/>
      </xdr:nvSpPr>
      <xdr:spPr>
        <a:xfrm>
          <a:off x="16097250" y="942975"/>
          <a:ext cx="171450" cy="209550"/>
        </a:xfrm>
        <a:prstGeom prst="star6">
          <a:avLst>
            <a:gd name="adj" fmla="val 28868"/>
            <a:gd name="hf" fmla="val 115470"/>
          </a:avLst>
        </a:prstGeom>
        <a:solidFill>
          <a:srgbClr val="FFFF66"/>
        </a:solidFill>
        <a:ln w="12700" cap="flat" cmpd="sng">
          <a:solidFill>
            <a:schemeClr val="tx1"/>
          </a:solidFill>
          <a:prstDash val="solid"/>
          <a:round/>
          <a:headEnd type="none" w="sm" len="sm"/>
          <a:tailEnd type="none" w="sm" len="sm"/>
        </a:ln>
      </xdr:spPr>
      <xdr:txBody>
        <a:bodyPr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34</xdr:col>
      <xdr:colOff>95250</xdr:colOff>
      <xdr:row>3</xdr:row>
      <xdr:rowOff>0</xdr:rowOff>
    </xdr:from>
    <xdr:ext cx="533400" cy="142875"/>
    <xdr:sp macro="" textlink="">
      <xdr:nvSpPr>
        <xdr:cNvPr id="37" name="Shape 29">
          <a:extLst>
            <a:ext uri="{FF2B5EF4-FFF2-40B4-BE49-F238E27FC236}">
              <a16:creationId xmlns:a16="http://schemas.microsoft.com/office/drawing/2014/main" id="{00000000-0008-0000-0B00-000025000000}"/>
            </a:ext>
          </a:extLst>
        </xdr:cNvPr>
        <xdr:cNvSpPr/>
      </xdr:nvSpPr>
      <xdr:spPr>
        <a:xfrm>
          <a:off x="15630525" y="885825"/>
          <a:ext cx="533400" cy="142875"/>
        </a:xfrm>
        <a:custGeom>
          <a:avLst/>
          <a:gdLst/>
          <a:ahLst/>
          <a:cxnLst/>
          <a:rect l="l" t="t" r="r" b="b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35</xdr:col>
      <xdr:colOff>200025</xdr:colOff>
      <xdr:row>3</xdr:row>
      <xdr:rowOff>28575</xdr:rowOff>
    </xdr:from>
    <xdr:ext cx="714375" cy="28575"/>
    <xdr:grpSp>
      <xdr:nvGrpSpPr>
        <xdr:cNvPr id="38" name="Shape 2">
          <a:extLst>
            <a:ext uri="{FF2B5EF4-FFF2-40B4-BE49-F238E27FC236}">
              <a16:creationId xmlns:a16="http://schemas.microsoft.com/office/drawing/2014/main" id="{00000000-0008-0000-0B00-000026000000}"/>
            </a:ext>
          </a:extLst>
        </xdr:cNvPr>
        <xdr:cNvGrpSpPr>
          <a:grpSpLocks/>
        </xdr:cNvGrpSpPr>
      </xdr:nvGrpSpPr>
      <xdr:grpSpPr>
        <a:xfrm>
          <a:off x="16154400" y="923925"/>
          <a:ext cx="714375" cy="28575"/>
          <a:chOff x="4988813" y="3765713"/>
          <a:chExt cx="714375" cy="28575"/>
        </a:xfrm>
      </xdr:grpSpPr>
      <xdr:grpSp>
        <xdr:nvGrpSpPr>
          <xdr:cNvPr id="39" name="Shape 30">
            <a:extLst>
              <a:ext uri="{FF2B5EF4-FFF2-40B4-BE49-F238E27FC236}">
                <a16:creationId xmlns:a16="http://schemas.microsoft.com/office/drawing/2014/main" id="{00000000-0008-0000-0B00-000027000000}"/>
              </a:ext>
            </a:extLst>
          </xdr:cNvPr>
          <xdr:cNvGrpSpPr>
            <a:grpSpLocks/>
          </xdr:cNvGrpSpPr>
        </xdr:nvGrpSpPr>
        <xdr:grpSpPr>
          <a:xfrm>
            <a:off x="4988813" y="3765713"/>
            <a:ext cx="714375" cy="28575"/>
            <a:chOff x="4988813" y="3765713"/>
            <a:chExt cx="714375" cy="28575"/>
          </a:xfrm>
        </xdr:grpSpPr>
        <xdr:sp macro="" textlink="">
          <xdr:nvSpPr>
            <xdr:cNvPr id="40" name="Shape 6">
              <a:extLst>
                <a:ext uri="{FF2B5EF4-FFF2-40B4-BE49-F238E27FC236}">
                  <a16:creationId xmlns:a16="http://schemas.microsoft.com/office/drawing/2014/main" id="{00000000-0008-0000-0B00-000028000000}"/>
                </a:ext>
              </a:extLst>
            </xdr:cNvPr>
            <xdr:cNvSpPr/>
          </xdr:nvSpPr>
          <xdr:spPr>
            <a:xfrm>
              <a:off x="4988813" y="3765713"/>
              <a:ext cx="714375" cy="2857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41" name="Shape 31">
              <a:extLst>
                <a:ext uri="{FF2B5EF4-FFF2-40B4-BE49-F238E27FC236}">
                  <a16:creationId xmlns:a16="http://schemas.microsoft.com/office/drawing/2014/main" id="{00000000-0008-0000-0B00-000029000000}"/>
                </a:ext>
              </a:extLst>
            </xdr:cNvPr>
            <xdr:cNvGrpSpPr>
              <a:grpSpLocks/>
            </xdr:cNvGrpSpPr>
          </xdr:nvGrpSpPr>
          <xdr:grpSpPr>
            <a:xfrm>
              <a:off x="4988813" y="3765713"/>
              <a:ext cx="714375" cy="28575"/>
              <a:chOff x="4988813" y="3775238"/>
              <a:chExt cx="714375" cy="9525"/>
            </a:xfrm>
          </xdr:grpSpPr>
          <xdr:sp macro="" textlink="">
            <xdr:nvSpPr>
              <xdr:cNvPr id="42" name="Shape 32">
                <a:extLst>
                  <a:ext uri="{FF2B5EF4-FFF2-40B4-BE49-F238E27FC236}">
                    <a16:creationId xmlns:a16="http://schemas.microsoft.com/office/drawing/2014/main" id="{00000000-0008-0000-0B00-00002A000000}"/>
                  </a:ext>
                </a:extLst>
              </xdr:cNvPr>
              <xdr:cNvSpPr/>
            </xdr:nvSpPr>
            <xdr:spPr>
              <a:xfrm>
                <a:off x="4988813" y="3775238"/>
                <a:ext cx="714375" cy="95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43" name="Shape 33">
                <a:extLst>
                  <a:ext uri="{FF2B5EF4-FFF2-40B4-BE49-F238E27FC236}">
                    <a16:creationId xmlns:a16="http://schemas.microsoft.com/office/drawing/2014/main" id="{00000000-0008-0000-0B00-00002B000000}"/>
                  </a:ext>
                </a:extLst>
              </xdr:cNvPr>
              <xdr:cNvCxnSpPr/>
            </xdr:nvCxnSpPr>
            <xdr:spPr>
              <a:xfrm>
                <a:off x="4988813" y="3775238"/>
                <a:ext cx="714375" cy="9525"/>
              </a:xfrm>
              <a:prstGeom prst="straightConnector1">
                <a:avLst/>
              </a:prstGeom>
              <a:noFill/>
              <a:ln w="9525" cap="flat" cmpd="sng">
                <a:solidFill>
                  <a:srgbClr val="000000"/>
                </a:solidFill>
                <a:prstDash val="solid"/>
                <a:round/>
                <a:headEnd type="none" w="sm" len="sm"/>
                <a:tailEnd type="triangle" w="med" len="med"/>
              </a:ln>
            </xdr:spPr>
          </xdr:cxnSp>
        </xdr:grpSp>
      </xdr:grpSp>
    </xdr:grpSp>
    <xdr:clientData fLocksWithSheet="0"/>
  </xdr:oneCellAnchor>
  <xdr:oneCellAnchor>
    <xdr:from>
      <xdr:col>35</xdr:col>
      <xdr:colOff>133350</xdr:colOff>
      <xdr:row>6</xdr:row>
      <xdr:rowOff>47625</xdr:rowOff>
    </xdr:from>
    <xdr:ext cx="838200" cy="28575"/>
    <xdr:grpSp>
      <xdr:nvGrpSpPr>
        <xdr:cNvPr id="44" name="Shape 2">
          <a:extLst>
            <a:ext uri="{FF2B5EF4-FFF2-40B4-BE49-F238E27FC236}">
              <a16:creationId xmlns:a16="http://schemas.microsoft.com/office/drawing/2014/main" id="{00000000-0008-0000-0B00-00002C000000}"/>
            </a:ext>
          </a:extLst>
        </xdr:cNvPr>
        <xdr:cNvGrpSpPr>
          <a:grpSpLocks/>
        </xdr:cNvGrpSpPr>
      </xdr:nvGrpSpPr>
      <xdr:grpSpPr>
        <a:xfrm>
          <a:off x="16087725" y="1514475"/>
          <a:ext cx="838200" cy="28575"/>
          <a:chOff x="4926900" y="3765713"/>
          <a:chExt cx="838200" cy="28575"/>
        </a:xfrm>
      </xdr:grpSpPr>
      <xdr:grpSp>
        <xdr:nvGrpSpPr>
          <xdr:cNvPr id="45" name="Shape 34">
            <a:extLst>
              <a:ext uri="{FF2B5EF4-FFF2-40B4-BE49-F238E27FC236}">
                <a16:creationId xmlns:a16="http://schemas.microsoft.com/office/drawing/2014/main" id="{00000000-0008-0000-0B00-00002D000000}"/>
              </a:ext>
            </a:extLst>
          </xdr:cNvPr>
          <xdr:cNvGrpSpPr>
            <a:grpSpLocks/>
          </xdr:cNvGrpSpPr>
        </xdr:nvGrpSpPr>
        <xdr:grpSpPr>
          <a:xfrm>
            <a:off x="4926900" y="3765713"/>
            <a:ext cx="838200" cy="28575"/>
            <a:chOff x="4926900" y="3765713"/>
            <a:chExt cx="838200" cy="28575"/>
          </a:xfrm>
        </xdr:grpSpPr>
        <xdr:sp macro="" textlink="">
          <xdr:nvSpPr>
            <xdr:cNvPr id="46" name="Shape 6">
              <a:extLst>
                <a:ext uri="{FF2B5EF4-FFF2-40B4-BE49-F238E27FC236}">
                  <a16:creationId xmlns:a16="http://schemas.microsoft.com/office/drawing/2014/main" id="{00000000-0008-0000-0B00-00002E000000}"/>
                </a:ext>
              </a:extLst>
            </xdr:cNvPr>
            <xdr:cNvSpPr/>
          </xdr:nvSpPr>
          <xdr:spPr>
            <a:xfrm>
              <a:off x="4926900" y="3765713"/>
              <a:ext cx="838200" cy="2857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47" name="Shape 35">
              <a:extLst>
                <a:ext uri="{FF2B5EF4-FFF2-40B4-BE49-F238E27FC236}">
                  <a16:creationId xmlns:a16="http://schemas.microsoft.com/office/drawing/2014/main" id="{00000000-0008-0000-0B00-00002F000000}"/>
                </a:ext>
              </a:extLst>
            </xdr:cNvPr>
            <xdr:cNvGrpSpPr>
              <a:grpSpLocks/>
            </xdr:cNvGrpSpPr>
          </xdr:nvGrpSpPr>
          <xdr:grpSpPr>
            <a:xfrm>
              <a:off x="4926900" y="3765713"/>
              <a:ext cx="838200" cy="28575"/>
              <a:chOff x="4926900" y="3775238"/>
              <a:chExt cx="838200" cy="9525"/>
            </a:xfrm>
          </xdr:grpSpPr>
          <xdr:sp macro="" textlink="">
            <xdr:nvSpPr>
              <xdr:cNvPr id="48" name="Shape 36">
                <a:extLst>
                  <a:ext uri="{FF2B5EF4-FFF2-40B4-BE49-F238E27FC236}">
                    <a16:creationId xmlns:a16="http://schemas.microsoft.com/office/drawing/2014/main" id="{00000000-0008-0000-0B00-000030000000}"/>
                  </a:ext>
                </a:extLst>
              </xdr:cNvPr>
              <xdr:cNvSpPr/>
            </xdr:nvSpPr>
            <xdr:spPr>
              <a:xfrm>
                <a:off x="4926900" y="3775238"/>
                <a:ext cx="838200" cy="95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49" name="Shape 37">
                <a:extLst>
                  <a:ext uri="{FF2B5EF4-FFF2-40B4-BE49-F238E27FC236}">
                    <a16:creationId xmlns:a16="http://schemas.microsoft.com/office/drawing/2014/main" id="{00000000-0008-0000-0B00-000031000000}"/>
                  </a:ext>
                </a:extLst>
              </xdr:cNvPr>
              <xdr:cNvCxnSpPr/>
            </xdr:nvCxnSpPr>
            <xdr:spPr>
              <a:xfrm>
                <a:off x="4926900" y="3775238"/>
                <a:ext cx="838200" cy="9525"/>
              </a:xfrm>
              <a:prstGeom prst="straightConnector1">
                <a:avLst/>
              </a:prstGeom>
              <a:noFill/>
              <a:ln w="9525" cap="flat" cmpd="sng">
                <a:solidFill>
                  <a:srgbClr val="000000"/>
                </a:solidFill>
                <a:prstDash val="solid"/>
                <a:round/>
                <a:headEnd type="none" w="sm" len="sm"/>
                <a:tailEnd type="triangle" w="med" len="med"/>
              </a:ln>
            </xdr:spPr>
          </xdr:cxnSp>
        </xdr:grpSp>
      </xdr:grpSp>
    </xdr:grpSp>
    <xdr:clientData fLocksWithSheet="0"/>
  </xdr:oneCellAnchor>
  <xdr:oneCellAnchor>
    <xdr:from>
      <xdr:col>35</xdr:col>
      <xdr:colOff>276225</xdr:colOff>
      <xdr:row>8</xdr:row>
      <xdr:rowOff>66675</xdr:rowOff>
    </xdr:from>
    <xdr:ext cx="685800" cy="28575"/>
    <xdr:grpSp>
      <xdr:nvGrpSpPr>
        <xdr:cNvPr id="50" name="Shape 2">
          <a:extLst>
            <a:ext uri="{FF2B5EF4-FFF2-40B4-BE49-F238E27FC236}">
              <a16:creationId xmlns:a16="http://schemas.microsoft.com/office/drawing/2014/main" id="{00000000-0008-0000-0B00-000032000000}"/>
            </a:ext>
          </a:extLst>
        </xdr:cNvPr>
        <xdr:cNvGrpSpPr>
          <a:grpSpLocks/>
        </xdr:cNvGrpSpPr>
      </xdr:nvGrpSpPr>
      <xdr:grpSpPr>
        <a:xfrm>
          <a:off x="16230600" y="1914525"/>
          <a:ext cx="685800" cy="28575"/>
          <a:chOff x="5003100" y="3765713"/>
          <a:chExt cx="685800" cy="28575"/>
        </a:xfrm>
      </xdr:grpSpPr>
      <xdr:grpSp>
        <xdr:nvGrpSpPr>
          <xdr:cNvPr id="51" name="Shape 38">
            <a:extLst>
              <a:ext uri="{FF2B5EF4-FFF2-40B4-BE49-F238E27FC236}">
                <a16:creationId xmlns:a16="http://schemas.microsoft.com/office/drawing/2014/main" id="{00000000-0008-0000-0B00-000033000000}"/>
              </a:ext>
            </a:extLst>
          </xdr:cNvPr>
          <xdr:cNvGrpSpPr>
            <a:grpSpLocks/>
          </xdr:cNvGrpSpPr>
        </xdr:nvGrpSpPr>
        <xdr:grpSpPr>
          <a:xfrm>
            <a:off x="5003100" y="3765713"/>
            <a:ext cx="685800" cy="28575"/>
            <a:chOff x="5003100" y="3765713"/>
            <a:chExt cx="685800" cy="28575"/>
          </a:xfrm>
        </xdr:grpSpPr>
        <xdr:sp macro="" textlink="">
          <xdr:nvSpPr>
            <xdr:cNvPr id="52" name="Shape 6">
              <a:extLst>
                <a:ext uri="{FF2B5EF4-FFF2-40B4-BE49-F238E27FC236}">
                  <a16:creationId xmlns:a16="http://schemas.microsoft.com/office/drawing/2014/main" id="{00000000-0008-0000-0B00-000034000000}"/>
                </a:ext>
              </a:extLst>
            </xdr:cNvPr>
            <xdr:cNvSpPr/>
          </xdr:nvSpPr>
          <xdr:spPr>
            <a:xfrm>
              <a:off x="5003100" y="3765713"/>
              <a:ext cx="685800" cy="2857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53" name="Shape 39">
              <a:extLst>
                <a:ext uri="{FF2B5EF4-FFF2-40B4-BE49-F238E27FC236}">
                  <a16:creationId xmlns:a16="http://schemas.microsoft.com/office/drawing/2014/main" id="{00000000-0008-0000-0B00-000035000000}"/>
                </a:ext>
              </a:extLst>
            </xdr:cNvPr>
            <xdr:cNvGrpSpPr>
              <a:grpSpLocks/>
            </xdr:cNvGrpSpPr>
          </xdr:nvGrpSpPr>
          <xdr:grpSpPr>
            <a:xfrm>
              <a:off x="5003100" y="3765713"/>
              <a:ext cx="685800" cy="28575"/>
              <a:chOff x="5003100" y="3775238"/>
              <a:chExt cx="685800" cy="9525"/>
            </a:xfrm>
          </xdr:grpSpPr>
          <xdr:sp macro="" textlink="">
            <xdr:nvSpPr>
              <xdr:cNvPr id="54" name="Shape 40">
                <a:extLst>
                  <a:ext uri="{FF2B5EF4-FFF2-40B4-BE49-F238E27FC236}">
                    <a16:creationId xmlns:a16="http://schemas.microsoft.com/office/drawing/2014/main" id="{00000000-0008-0000-0B00-000036000000}"/>
                  </a:ext>
                </a:extLst>
              </xdr:cNvPr>
              <xdr:cNvSpPr/>
            </xdr:nvSpPr>
            <xdr:spPr>
              <a:xfrm>
                <a:off x="5003100" y="3775238"/>
                <a:ext cx="685800" cy="95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55" name="Shape 41">
                <a:extLst>
                  <a:ext uri="{FF2B5EF4-FFF2-40B4-BE49-F238E27FC236}">
                    <a16:creationId xmlns:a16="http://schemas.microsoft.com/office/drawing/2014/main" id="{00000000-0008-0000-0B00-000037000000}"/>
                  </a:ext>
                </a:extLst>
              </xdr:cNvPr>
              <xdr:cNvCxnSpPr/>
            </xdr:nvCxnSpPr>
            <xdr:spPr>
              <a:xfrm>
                <a:off x="5003100" y="3775238"/>
                <a:ext cx="685800" cy="9525"/>
              </a:xfrm>
              <a:prstGeom prst="straightConnector1">
                <a:avLst/>
              </a:prstGeom>
              <a:noFill/>
              <a:ln w="9525" cap="flat" cmpd="sng">
                <a:solidFill>
                  <a:srgbClr val="000000"/>
                </a:solidFill>
                <a:prstDash val="solid"/>
                <a:round/>
                <a:headEnd type="none" w="sm" len="sm"/>
                <a:tailEnd type="triangle" w="med" len="med"/>
              </a:ln>
            </xdr:spPr>
          </xdr:cxnSp>
        </xdr:grpSp>
      </xdr:grpSp>
    </xdr:grpSp>
    <xdr:clientData fLocksWithSheet="0"/>
  </xdr:oneCellAnchor>
  <xdr:oneCellAnchor>
    <xdr:from>
      <xdr:col>35</xdr:col>
      <xdr:colOff>152400</xdr:colOff>
      <xdr:row>5</xdr:row>
      <xdr:rowOff>66675</xdr:rowOff>
    </xdr:from>
    <xdr:ext cx="838200" cy="28575"/>
    <xdr:grpSp>
      <xdr:nvGrpSpPr>
        <xdr:cNvPr id="56" name="Shape 2">
          <a:extLst>
            <a:ext uri="{FF2B5EF4-FFF2-40B4-BE49-F238E27FC236}">
              <a16:creationId xmlns:a16="http://schemas.microsoft.com/office/drawing/2014/main" id="{00000000-0008-0000-0B00-000038000000}"/>
            </a:ext>
          </a:extLst>
        </xdr:cNvPr>
        <xdr:cNvGrpSpPr>
          <a:grpSpLocks/>
        </xdr:cNvGrpSpPr>
      </xdr:nvGrpSpPr>
      <xdr:grpSpPr>
        <a:xfrm>
          <a:off x="16106775" y="1343025"/>
          <a:ext cx="838200" cy="28575"/>
          <a:chOff x="4926900" y="3765713"/>
          <a:chExt cx="838200" cy="28575"/>
        </a:xfrm>
      </xdr:grpSpPr>
      <xdr:grpSp>
        <xdr:nvGrpSpPr>
          <xdr:cNvPr id="57" name="Shape 42">
            <a:extLst>
              <a:ext uri="{FF2B5EF4-FFF2-40B4-BE49-F238E27FC236}">
                <a16:creationId xmlns:a16="http://schemas.microsoft.com/office/drawing/2014/main" id="{00000000-0008-0000-0B00-000039000000}"/>
              </a:ext>
            </a:extLst>
          </xdr:cNvPr>
          <xdr:cNvGrpSpPr>
            <a:grpSpLocks/>
          </xdr:cNvGrpSpPr>
        </xdr:nvGrpSpPr>
        <xdr:grpSpPr>
          <a:xfrm>
            <a:off x="4926900" y="3765713"/>
            <a:ext cx="838200" cy="28575"/>
            <a:chOff x="4926900" y="3765713"/>
            <a:chExt cx="838200" cy="28575"/>
          </a:xfrm>
        </xdr:grpSpPr>
        <xdr:sp macro="" textlink="">
          <xdr:nvSpPr>
            <xdr:cNvPr id="58" name="Shape 6">
              <a:extLst>
                <a:ext uri="{FF2B5EF4-FFF2-40B4-BE49-F238E27FC236}">
                  <a16:creationId xmlns:a16="http://schemas.microsoft.com/office/drawing/2014/main" id="{00000000-0008-0000-0B00-00003A000000}"/>
                </a:ext>
              </a:extLst>
            </xdr:cNvPr>
            <xdr:cNvSpPr/>
          </xdr:nvSpPr>
          <xdr:spPr>
            <a:xfrm>
              <a:off x="4926900" y="3765713"/>
              <a:ext cx="838200" cy="2857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59" name="Shape 43">
              <a:extLst>
                <a:ext uri="{FF2B5EF4-FFF2-40B4-BE49-F238E27FC236}">
                  <a16:creationId xmlns:a16="http://schemas.microsoft.com/office/drawing/2014/main" id="{00000000-0008-0000-0B00-00003B000000}"/>
                </a:ext>
              </a:extLst>
            </xdr:cNvPr>
            <xdr:cNvGrpSpPr>
              <a:grpSpLocks/>
            </xdr:cNvGrpSpPr>
          </xdr:nvGrpSpPr>
          <xdr:grpSpPr>
            <a:xfrm>
              <a:off x="4926900" y="3765713"/>
              <a:ext cx="838200" cy="28575"/>
              <a:chOff x="4926900" y="3775238"/>
              <a:chExt cx="838200" cy="9525"/>
            </a:xfrm>
          </xdr:grpSpPr>
          <xdr:sp macro="" textlink="">
            <xdr:nvSpPr>
              <xdr:cNvPr id="60" name="Shape 44">
                <a:extLst>
                  <a:ext uri="{FF2B5EF4-FFF2-40B4-BE49-F238E27FC236}">
                    <a16:creationId xmlns:a16="http://schemas.microsoft.com/office/drawing/2014/main" id="{00000000-0008-0000-0B00-00003C000000}"/>
                  </a:ext>
                </a:extLst>
              </xdr:cNvPr>
              <xdr:cNvSpPr/>
            </xdr:nvSpPr>
            <xdr:spPr>
              <a:xfrm>
                <a:off x="4926900" y="3775238"/>
                <a:ext cx="838200" cy="95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61" name="Shape 45">
                <a:extLst>
                  <a:ext uri="{FF2B5EF4-FFF2-40B4-BE49-F238E27FC236}">
                    <a16:creationId xmlns:a16="http://schemas.microsoft.com/office/drawing/2014/main" id="{00000000-0008-0000-0B00-00003D000000}"/>
                  </a:ext>
                </a:extLst>
              </xdr:cNvPr>
              <xdr:cNvCxnSpPr/>
            </xdr:nvCxnSpPr>
            <xdr:spPr>
              <a:xfrm>
                <a:off x="4926900" y="3775238"/>
                <a:ext cx="838200" cy="9525"/>
              </a:xfrm>
              <a:prstGeom prst="straightConnector1">
                <a:avLst/>
              </a:prstGeom>
              <a:noFill/>
              <a:ln w="9525" cap="flat" cmpd="sng">
                <a:solidFill>
                  <a:srgbClr val="000000"/>
                </a:solidFill>
                <a:prstDash val="solid"/>
                <a:round/>
                <a:headEnd type="none" w="sm" len="sm"/>
                <a:tailEnd type="triangle" w="med" len="med"/>
              </a:ln>
            </xdr:spPr>
          </xdr:cxnSp>
        </xdr:grpSp>
      </xdr:grpSp>
    </xdr:grpSp>
    <xdr:clientData fLocksWithSheet="0"/>
  </xdr:oneCellAnchor>
  <xdr:oneCellAnchor>
    <xdr:from>
      <xdr:col>35</xdr:col>
      <xdr:colOff>257175</xdr:colOff>
      <xdr:row>4</xdr:row>
      <xdr:rowOff>47625</xdr:rowOff>
    </xdr:from>
    <xdr:ext cx="685800" cy="28575"/>
    <xdr:grpSp>
      <xdr:nvGrpSpPr>
        <xdr:cNvPr id="62" name="Shape 2">
          <a:extLst>
            <a:ext uri="{FF2B5EF4-FFF2-40B4-BE49-F238E27FC236}">
              <a16:creationId xmlns:a16="http://schemas.microsoft.com/office/drawing/2014/main" id="{00000000-0008-0000-0B00-00003E000000}"/>
            </a:ext>
          </a:extLst>
        </xdr:cNvPr>
        <xdr:cNvGrpSpPr>
          <a:grpSpLocks/>
        </xdr:cNvGrpSpPr>
      </xdr:nvGrpSpPr>
      <xdr:grpSpPr>
        <a:xfrm>
          <a:off x="16211550" y="1133475"/>
          <a:ext cx="685800" cy="28575"/>
          <a:chOff x="5003100" y="3765713"/>
          <a:chExt cx="685800" cy="28575"/>
        </a:xfrm>
      </xdr:grpSpPr>
      <xdr:grpSp>
        <xdr:nvGrpSpPr>
          <xdr:cNvPr id="63" name="Shape 46">
            <a:extLst>
              <a:ext uri="{FF2B5EF4-FFF2-40B4-BE49-F238E27FC236}">
                <a16:creationId xmlns:a16="http://schemas.microsoft.com/office/drawing/2014/main" id="{00000000-0008-0000-0B00-00003F000000}"/>
              </a:ext>
            </a:extLst>
          </xdr:cNvPr>
          <xdr:cNvGrpSpPr>
            <a:grpSpLocks/>
          </xdr:cNvGrpSpPr>
        </xdr:nvGrpSpPr>
        <xdr:grpSpPr>
          <a:xfrm>
            <a:off x="5003100" y="3765713"/>
            <a:ext cx="685800" cy="28575"/>
            <a:chOff x="5003100" y="3765713"/>
            <a:chExt cx="685800" cy="28575"/>
          </a:xfrm>
        </xdr:grpSpPr>
        <xdr:sp macro="" textlink="">
          <xdr:nvSpPr>
            <xdr:cNvPr id="64" name="Shape 6">
              <a:extLst>
                <a:ext uri="{FF2B5EF4-FFF2-40B4-BE49-F238E27FC236}">
                  <a16:creationId xmlns:a16="http://schemas.microsoft.com/office/drawing/2014/main" id="{00000000-0008-0000-0B00-000040000000}"/>
                </a:ext>
              </a:extLst>
            </xdr:cNvPr>
            <xdr:cNvSpPr/>
          </xdr:nvSpPr>
          <xdr:spPr>
            <a:xfrm>
              <a:off x="5003100" y="3765713"/>
              <a:ext cx="685800" cy="2857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65" name="Shape 47">
              <a:extLst>
                <a:ext uri="{FF2B5EF4-FFF2-40B4-BE49-F238E27FC236}">
                  <a16:creationId xmlns:a16="http://schemas.microsoft.com/office/drawing/2014/main" id="{00000000-0008-0000-0B00-000041000000}"/>
                </a:ext>
              </a:extLst>
            </xdr:cNvPr>
            <xdr:cNvGrpSpPr>
              <a:grpSpLocks/>
            </xdr:cNvGrpSpPr>
          </xdr:nvGrpSpPr>
          <xdr:grpSpPr>
            <a:xfrm>
              <a:off x="5003100" y="3765713"/>
              <a:ext cx="685800" cy="28575"/>
              <a:chOff x="5003100" y="3775238"/>
              <a:chExt cx="685800" cy="9525"/>
            </a:xfrm>
          </xdr:grpSpPr>
          <xdr:sp macro="" textlink="">
            <xdr:nvSpPr>
              <xdr:cNvPr id="66" name="Shape 48">
                <a:extLst>
                  <a:ext uri="{FF2B5EF4-FFF2-40B4-BE49-F238E27FC236}">
                    <a16:creationId xmlns:a16="http://schemas.microsoft.com/office/drawing/2014/main" id="{00000000-0008-0000-0B00-000042000000}"/>
                  </a:ext>
                </a:extLst>
              </xdr:cNvPr>
              <xdr:cNvSpPr/>
            </xdr:nvSpPr>
            <xdr:spPr>
              <a:xfrm>
                <a:off x="5003100" y="3775238"/>
                <a:ext cx="685800" cy="95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67" name="Shape 49">
                <a:extLst>
                  <a:ext uri="{FF2B5EF4-FFF2-40B4-BE49-F238E27FC236}">
                    <a16:creationId xmlns:a16="http://schemas.microsoft.com/office/drawing/2014/main" id="{00000000-0008-0000-0B00-000043000000}"/>
                  </a:ext>
                </a:extLst>
              </xdr:cNvPr>
              <xdr:cNvCxnSpPr/>
            </xdr:nvCxnSpPr>
            <xdr:spPr>
              <a:xfrm>
                <a:off x="5003100" y="3775238"/>
                <a:ext cx="685800" cy="9525"/>
              </a:xfrm>
              <a:prstGeom prst="straightConnector1">
                <a:avLst/>
              </a:prstGeom>
              <a:noFill/>
              <a:ln w="9525" cap="flat" cmpd="sng">
                <a:solidFill>
                  <a:srgbClr val="000000"/>
                </a:solidFill>
                <a:prstDash val="solid"/>
                <a:round/>
                <a:headEnd type="none" w="sm" len="sm"/>
                <a:tailEnd type="triangle" w="med" len="med"/>
              </a:ln>
            </xdr:spPr>
          </xdr:cxnSp>
        </xdr:grpSp>
      </xdr:grpSp>
    </xdr:grpSp>
    <xdr:clientData fLocksWithSheet="0"/>
  </xdr:oneCellAnchor>
  <xdr:oneCellAnchor>
    <xdr:from>
      <xdr:col>9</xdr:col>
      <xdr:colOff>276225</xdr:colOff>
      <xdr:row>14</xdr:row>
      <xdr:rowOff>-9524</xdr:rowOff>
    </xdr:from>
    <xdr:ext cx="2809875" cy="742950"/>
    <xdr:sp macro="" textlink="">
      <xdr:nvSpPr>
        <xdr:cNvPr id="68" name="Shape 50">
          <a:extLst>
            <a:ext uri="{FF2B5EF4-FFF2-40B4-BE49-F238E27FC236}">
              <a16:creationId xmlns:a16="http://schemas.microsoft.com/office/drawing/2014/main" id="{00000000-0008-0000-0B00-000044000000}"/>
            </a:ext>
          </a:extLst>
        </xdr:cNvPr>
        <xdr:cNvSpPr/>
      </xdr:nvSpPr>
      <xdr:spPr>
        <a:xfrm>
          <a:off x="4095750" y="3038475"/>
          <a:ext cx="2809875" cy="742950"/>
        </a:xfrm>
        <a:prstGeom prst="notchedRightArrow">
          <a:avLst>
            <a:gd name="adj1" fmla="val 50000"/>
            <a:gd name="adj2" fmla="val 65401"/>
          </a:avLst>
        </a:prstGeom>
        <a:noFill/>
        <a:ln w="25400" cap="flat" cmpd="sng">
          <a:solidFill>
            <a:schemeClr val="accent1"/>
          </a:solidFill>
          <a:prstDash val="solid"/>
          <a:round/>
          <a:headEnd type="none" w="sm" len="sm"/>
          <a:tailEnd type="none" w="sm" len="sm"/>
        </a:ln>
      </xdr:spPr>
      <xdr:txBody>
        <a:bodyPr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32</xdr:col>
      <xdr:colOff>9525</xdr:colOff>
      <xdr:row>112</xdr:row>
      <xdr:rowOff>47625</xdr:rowOff>
    </xdr:from>
    <xdr:ext cx="190500" cy="114300"/>
    <xdr:grpSp>
      <xdr:nvGrpSpPr>
        <xdr:cNvPr id="69" name="Shape 2">
          <a:extLst>
            <a:ext uri="{FF2B5EF4-FFF2-40B4-BE49-F238E27FC236}">
              <a16:creationId xmlns:a16="http://schemas.microsoft.com/office/drawing/2014/main" id="{00000000-0008-0000-0B00-000045000000}"/>
            </a:ext>
          </a:extLst>
        </xdr:cNvPr>
        <xdr:cNvGrpSpPr>
          <a:grpSpLocks/>
        </xdr:cNvGrpSpPr>
      </xdr:nvGrpSpPr>
      <xdr:grpSpPr>
        <a:xfrm>
          <a:off x="14611350" y="24679275"/>
          <a:ext cx="190500" cy="114300"/>
          <a:chOff x="5250750" y="3722850"/>
          <a:chExt cx="190500" cy="114300"/>
        </a:xfrm>
      </xdr:grpSpPr>
      <xdr:grpSp>
        <xdr:nvGrpSpPr>
          <xdr:cNvPr id="70" name="Shape 51">
            <a:extLst>
              <a:ext uri="{FF2B5EF4-FFF2-40B4-BE49-F238E27FC236}">
                <a16:creationId xmlns:a16="http://schemas.microsoft.com/office/drawing/2014/main" id="{00000000-0008-0000-0B00-000046000000}"/>
              </a:ext>
            </a:extLst>
          </xdr:cNvPr>
          <xdr:cNvGrpSpPr>
            <a:grpSpLocks/>
          </xdr:cNvGrpSpPr>
        </xdr:nvGrpSpPr>
        <xdr:grpSpPr>
          <a:xfrm>
            <a:off x="5250750" y="3722850"/>
            <a:ext cx="190500" cy="114300"/>
            <a:chOff x="5250750" y="3722850"/>
            <a:chExt cx="190500" cy="114300"/>
          </a:xfrm>
        </xdr:grpSpPr>
        <xdr:sp macro="" textlink="">
          <xdr:nvSpPr>
            <xdr:cNvPr id="71" name="Shape 6">
              <a:extLst>
                <a:ext uri="{FF2B5EF4-FFF2-40B4-BE49-F238E27FC236}">
                  <a16:creationId xmlns:a16="http://schemas.microsoft.com/office/drawing/2014/main" id="{00000000-0008-0000-0B00-000047000000}"/>
                </a:ext>
              </a:extLst>
            </xdr:cNvPr>
            <xdr:cNvSpPr/>
          </xdr:nvSpPr>
          <xdr:spPr>
            <a:xfrm>
              <a:off x="5250750" y="3722850"/>
              <a:ext cx="190500" cy="114300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72" name="Shape 52">
              <a:extLst>
                <a:ext uri="{FF2B5EF4-FFF2-40B4-BE49-F238E27FC236}">
                  <a16:creationId xmlns:a16="http://schemas.microsoft.com/office/drawing/2014/main" id="{00000000-0008-0000-0B00-000048000000}"/>
                </a:ext>
              </a:extLst>
            </xdr:cNvPr>
            <xdr:cNvGrpSpPr>
              <a:grpSpLocks/>
            </xdr:cNvGrpSpPr>
          </xdr:nvGrpSpPr>
          <xdr:grpSpPr>
            <a:xfrm>
              <a:off x="5250750" y="3722850"/>
              <a:ext cx="190500" cy="114300"/>
              <a:chOff x="5250750" y="3722850"/>
              <a:chExt cx="276225" cy="2371725"/>
            </a:xfrm>
          </xdr:grpSpPr>
          <xdr:sp macro="" textlink="">
            <xdr:nvSpPr>
              <xdr:cNvPr id="73" name="Shape 53">
                <a:extLst>
                  <a:ext uri="{FF2B5EF4-FFF2-40B4-BE49-F238E27FC236}">
                    <a16:creationId xmlns:a16="http://schemas.microsoft.com/office/drawing/2014/main" id="{00000000-0008-0000-0B00-000049000000}"/>
                  </a:ext>
                </a:extLst>
              </xdr:cNvPr>
              <xdr:cNvSpPr/>
            </xdr:nvSpPr>
            <xdr:spPr>
              <a:xfrm>
                <a:off x="5250750" y="3722850"/>
                <a:ext cx="276225" cy="23717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74" name="Shape 54">
                <a:extLst>
                  <a:ext uri="{FF2B5EF4-FFF2-40B4-BE49-F238E27FC236}">
                    <a16:creationId xmlns:a16="http://schemas.microsoft.com/office/drawing/2014/main" id="{00000000-0008-0000-0B00-00004A00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250750" y="3722850"/>
                <a:ext cx="276225" cy="2371725"/>
                <a:chOff x="5475762" y="47760700"/>
                <a:chExt cx="455771" cy="4776837"/>
              </a:xfrm>
            </xdr:grpSpPr>
            <xdr:sp macro="" textlink="">
              <xdr:nvSpPr>
                <xdr:cNvPr id="75" name="Shape 55">
                  <a:extLst>
                    <a:ext uri="{FF2B5EF4-FFF2-40B4-BE49-F238E27FC236}">
                      <a16:creationId xmlns:a16="http://schemas.microsoft.com/office/drawing/2014/main" id="{00000000-0008-0000-0B00-00004B00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76" name="Shape 56">
                  <a:extLst>
                    <a:ext uri="{FF2B5EF4-FFF2-40B4-BE49-F238E27FC236}">
                      <a16:creationId xmlns:a16="http://schemas.microsoft.com/office/drawing/2014/main" id="{00000000-0008-0000-0B00-00004C000000}"/>
                    </a:ext>
                  </a:extLst>
                </xdr:cNvPr>
                <xdr:cNvCxnSpPr/>
              </xdr:nvCxnSpPr>
              <xdr:spPr>
                <a:xfrm>
                  <a:off x="5931533" y="52422432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7" name="Shape 57">
                  <a:extLst>
                    <a:ext uri="{FF2B5EF4-FFF2-40B4-BE49-F238E27FC236}">
                      <a16:creationId xmlns:a16="http://schemas.microsoft.com/office/drawing/2014/main" id="{00000000-0008-0000-0B00-00004D000000}"/>
                    </a:ext>
                  </a:extLst>
                </xdr:cNvPr>
                <xdr:cNvCxnSpPr/>
              </xdr:nvCxnSpPr>
              <xdr:spPr>
                <a:xfrm rot="5400000">
                  <a:off x="5902756" y="52451209"/>
                  <a:ext cx="57552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8" name="Shape 58">
                  <a:extLst>
                    <a:ext uri="{FF2B5EF4-FFF2-40B4-BE49-F238E27FC236}">
                      <a16:creationId xmlns:a16="http://schemas.microsoft.com/office/drawing/2014/main" id="{00000000-0008-0000-0B00-00004E000000}"/>
                    </a:ext>
                  </a:extLst>
                </xdr:cNvPr>
                <xdr:cNvCxnSpPr/>
              </xdr:nvCxnSpPr>
              <xdr:spPr>
                <a:xfrm>
                  <a:off x="5931533" y="52479985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9" name="Shape 59">
                  <a:extLst>
                    <a:ext uri="{FF2B5EF4-FFF2-40B4-BE49-F238E27FC236}">
                      <a16:creationId xmlns:a16="http://schemas.microsoft.com/office/drawing/2014/main" id="{00000000-0008-0000-0B00-00004F000000}"/>
                    </a:ext>
                  </a:extLst>
                </xdr:cNvPr>
                <xdr:cNvCxnSpPr/>
              </xdr:nvCxnSpPr>
              <xdr:spPr>
                <a:xfrm>
                  <a:off x="5931533" y="52518353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0" name="Shape 60">
                  <a:extLst>
                    <a:ext uri="{FF2B5EF4-FFF2-40B4-BE49-F238E27FC236}">
                      <a16:creationId xmlns:a16="http://schemas.microsoft.com/office/drawing/2014/main" id="{00000000-0008-0000-0B00-000050000000}"/>
                    </a:ext>
                  </a:extLst>
                </xdr:cNvPr>
                <xdr:cNvCxnSpPr/>
              </xdr:nvCxnSpPr>
              <xdr:spPr>
                <a:xfrm>
                  <a:off x="5931533" y="52518353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1" name="Shape 61">
                  <a:extLst>
                    <a:ext uri="{FF2B5EF4-FFF2-40B4-BE49-F238E27FC236}">
                      <a16:creationId xmlns:a16="http://schemas.microsoft.com/office/drawing/2014/main" id="{00000000-0008-0000-0B00-000051000000}"/>
                    </a:ext>
                  </a:extLst>
                </xdr:cNvPr>
                <xdr:cNvCxnSpPr/>
              </xdr:nvCxnSpPr>
              <xdr:spPr>
                <a:xfrm>
                  <a:off x="5931533" y="52537537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2</xdr:col>
      <xdr:colOff>0</xdr:colOff>
      <xdr:row>111</xdr:row>
      <xdr:rowOff>95250</xdr:rowOff>
    </xdr:from>
    <xdr:ext cx="0" cy="171450"/>
    <xdr:grpSp>
      <xdr:nvGrpSpPr>
        <xdr:cNvPr id="82" name="Shape 2">
          <a:extLst>
            <a:ext uri="{FF2B5EF4-FFF2-40B4-BE49-F238E27FC236}">
              <a16:creationId xmlns:a16="http://schemas.microsoft.com/office/drawing/2014/main" id="{00000000-0008-0000-0B00-000052000000}"/>
            </a:ext>
          </a:extLst>
        </xdr:cNvPr>
        <xdr:cNvGrpSpPr>
          <a:grpSpLocks/>
        </xdr:cNvGrpSpPr>
      </xdr:nvGrpSpPr>
      <xdr:grpSpPr>
        <a:xfrm>
          <a:off x="600075" y="24479250"/>
          <a:ext cx="0" cy="171450"/>
          <a:chOff x="5346000" y="3694275"/>
          <a:chExt cx="0" cy="171450"/>
        </a:xfrm>
      </xdr:grpSpPr>
      <xdr:grpSp>
        <xdr:nvGrpSpPr>
          <xdr:cNvPr id="83" name="Shape 62">
            <a:extLst>
              <a:ext uri="{FF2B5EF4-FFF2-40B4-BE49-F238E27FC236}">
                <a16:creationId xmlns:a16="http://schemas.microsoft.com/office/drawing/2014/main" id="{00000000-0008-0000-0B00-000053000000}"/>
              </a:ext>
            </a:extLst>
          </xdr:cNvPr>
          <xdr:cNvGrpSpPr>
            <a:grpSpLocks/>
          </xdr:cNvGrpSpPr>
        </xdr:nvGrpSpPr>
        <xdr:grpSpPr>
          <a:xfrm>
            <a:off x="5346000" y="3694275"/>
            <a:ext cx="0" cy="171450"/>
            <a:chOff x="5346000" y="3694275"/>
            <a:chExt cx="0" cy="171450"/>
          </a:xfrm>
        </xdr:grpSpPr>
        <xdr:sp macro="" textlink="">
          <xdr:nvSpPr>
            <xdr:cNvPr id="84" name="Shape 6">
              <a:extLst>
                <a:ext uri="{FF2B5EF4-FFF2-40B4-BE49-F238E27FC236}">
                  <a16:creationId xmlns:a16="http://schemas.microsoft.com/office/drawing/2014/main" id="{00000000-0008-0000-0B00-000054000000}"/>
                </a:ext>
              </a:extLst>
            </xdr:cNvPr>
            <xdr:cNvSpPr/>
          </xdr:nvSpPr>
          <xdr:spPr>
            <a:xfrm>
              <a:off x="5346000" y="3694275"/>
              <a:ext cx="0" cy="171450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85" name="Shape 63">
              <a:extLst>
                <a:ext uri="{FF2B5EF4-FFF2-40B4-BE49-F238E27FC236}">
                  <a16:creationId xmlns:a16="http://schemas.microsoft.com/office/drawing/2014/main" id="{00000000-0008-0000-0B00-00005500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4275"/>
              <a:ext cx="0" cy="171450"/>
              <a:chOff x="5346000" y="3694275"/>
              <a:chExt cx="0" cy="5328138"/>
            </a:xfrm>
          </xdr:grpSpPr>
          <xdr:sp macro="" textlink="">
            <xdr:nvSpPr>
              <xdr:cNvPr id="86" name="Shape 64">
                <a:extLst>
                  <a:ext uri="{FF2B5EF4-FFF2-40B4-BE49-F238E27FC236}">
                    <a16:creationId xmlns:a16="http://schemas.microsoft.com/office/drawing/2014/main" id="{00000000-0008-0000-0B00-000056000000}"/>
                  </a:ext>
                </a:extLst>
              </xdr:cNvPr>
              <xdr:cNvSpPr/>
            </xdr:nvSpPr>
            <xdr:spPr>
              <a:xfrm>
                <a:off x="5346000" y="3694275"/>
                <a:ext cx="0" cy="53281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87" name="Shape 65">
                <a:extLst>
                  <a:ext uri="{FF2B5EF4-FFF2-40B4-BE49-F238E27FC236}">
                    <a16:creationId xmlns:a16="http://schemas.microsoft.com/office/drawing/2014/main" id="{00000000-0008-0000-0B00-00005700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4275"/>
                <a:ext cx="0" cy="5328138"/>
                <a:chOff x="5475762" y="47760700"/>
                <a:chExt cx="314325" cy="7154187"/>
              </a:xfrm>
            </xdr:grpSpPr>
            <xdr:sp macro="" textlink="">
              <xdr:nvSpPr>
                <xdr:cNvPr id="88" name="Shape 66">
                  <a:extLst>
                    <a:ext uri="{FF2B5EF4-FFF2-40B4-BE49-F238E27FC236}">
                      <a16:creationId xmlns:a16="http://schemas.microsoft.com/office/drawing/2014/main" id="{00000000-0008-0000-0B00-00005800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89" name="Shape 67">
                  <a:extLst>
                    <a:ext uri="{FF2B5EF4-FFF2-40B4-BE49-F238E27FC236}">
                      <a16:creationId xmlns:a16="http://schemas.microsoft.com/office/drawing/2014/main" id="{00000000-0008-0000-0B00-000059000000}"/>
                    </a:ext>
                  </a:extLst>
                </xdr:cNvPr>
                <xdr:cNvCxnSpPr/>
              </xdr:nvCxnSpPr>
              <xdr:spPr>
                <a:xfrm>
                  <a:off x="5790087" y="54914887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0" name="Shape 68">
                  <a:extLst>
                    <a:ext uri="{FF2B5EF4-FFF2-40B4-BE49-F238E27FC236}">
                      <a16:creationId xmlns:a16="http://schemas.microsoft.com/office/drawing/2014/main" id="{00000000-0008-0000-0B00-00005A000000}"/>
                    </a:ext>
                  </a:extLst>
                </xdr:cNvPr>
                <xdr:cNvCxnSpPr/>
              </xdr:nvCxnSpPr>
              <xdr:spPr>
                <a:xfrm>
                  <a:off x="5790087" y="54914887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1" name="Shape 69">
                  <a:extLst>
                    <a:ext uri="{FF2B5EF4-FFF2-40B4-BE49-F238E27FC236}">
                      <a16:creationId xmlns:a16="http://schemas.microsoft.com/office/drawing/2014/main" id="{00000000-0008-0000-0B00-00005B000000}"/>
                    </a:ext>
                  </a:extLst>
                </xdr:cNvPr>
                <xdr:cNvCxnSpPr/>
              </xdr:nvCxnSpPr>
              <xdr:spPr>
                <a:xfrm>
                  <a:off x="5790087" y="54914887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2" name="Shape 70">
                  <a:extLst>
                    <a:ext uri="{FF2B5EF4-FFF2-40B4-BE49-F238E27FC236}">
                      <a16:creationId xmlns:a16="http://schemas.microsoft.com/office/drawing/2014/main" id="{00000000-0008-0000-0B00-00005C000000}"/>
                    </a:ext>
                  </a:extLst>
                </xdr:cNvPr>
                <xdr:cNvCxnSpPr/>
              </xdr:nvCxnSpPr>
              <xdr:spPr>
                <a:xfrm>
                  <a:off x="5790087" y="54914887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3" name="Shape 71">
                  <a:extLst>
                    <a:ext uri="{FF2B5EF4-FFF2-40B4-BE49-F238E27FC236}">
                      <a16:creationId xmlns:a16="http://schemas.microsoft.com/office/drawing/2014/main" id="{00000000-0008-0000-0B00-00005D000000}"/>
                    </a:ext>
                  </a:extLst>
                </xdr:cNvPr>
                <xdr:cNvCxnSpPr/>
              </xdr:nvCxnSpPr>
              <xdr:spPr>
                <a:xfrm>
                  <a:off x="5790087" y="54914887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4" name="Shape 72">
                  <a:extLst>
                    <a:ext uri="{FF2B5EF4-FFF2-40B4-BE49-F238E27FC236}">
                      <a16:creationId xmlns:a16="http://schemas.microsoft.com/office/drawing/2014/main" id="{00000000-0008-0000-0B00-00005E000000}"/>
                    </a:ext>
                  </a:extLst>
                </xdr:cNvPr>
                <xdr:cNvCxnSpPr/>
              </xdr:nvCxnSpPr>
              <xdr:spPr>
                <a:xfrm>
                  <a:off x="5790087" y="54914887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24</xdr:row>
      <xdr:rowOff>104775</xdr:rowOff>
    </xdr:from>
    <xdr:ext cx="0" cy="161925"/>
    <xdr:grpSp>
      <xdr:nvGrpSpPr>
        <xdr:cNvPr id="95" name="Shape 2">
          <a:extLst>
            <a:ext uri="{FF2B5EF4-FFF2-40B4-BE49-F238E27FC236}">
              <a16:creationId xmlns:a16="http://schemas.microsoft.com/office/drawing/2014/main" id="{00000000-0008-0000-0B00-00005F000000}"/>
            </a:ext>
          </a:extLst>
        </xdr:cNvPr>
        <xdr:cNvGrpSpPr>
          <a:grpSpLocks/>
        </xdr:cNvGrpSpPr>
      </xdr:nvGrpSpPr>
      <xdr:grpSpPr>
        <a:xfrm>
          <a:off x="2466975" y="5362575"/>
          <a:ext cx="0" cy="161925"/>
          <a:chOff x="5346000" y="3699038"/>
          <a:chExt cx="0" cy="161925"/>
        </a:xfrm>
      </xdr:grpSpPr>
      <xdr:grpSp>
        <xdr:nvGrpSpPr>
          <xdr:cNvPr id="96" name="Shape 73">
            <a:extLst>
              <a:ext uri="{FF2B5EF4-FFF2-40B4-BE49-F238E27FC236}">
                <a16:creationId xmlns:a16="http://schemas.microsoft.com/office/drawing/2014/main" id="{00000000-0008-0000-0B00-00006000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97" name="Shape 6">
              <a:extLst>
                <a:ext uri="{FF2B5EF4-FFF2-40B4-BE49-F238E27FC236}">
                  <a16:creationId xmlns:a16="http://schemas.microsoft.com/office/drawing/2014/main" id="{00000000-0008-0000-0B00-00006100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98" name="Shape 74">
              <a:extLst>
                <a:ext uri="{FF2B5EF4-FFF2-40B4-BE49-F238E27FC236}">
                  <a16:creationId xmlns:a16="http://schemas.microsoft.com/office/drawing/2014/main" id="{00000000-0008-0000-0B00-00006200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99" name="Shape 75">
                <a:extLst>
                  <a:ext uri="{FF2B5EF4-FFF2-40B4-BE49-F238E27FC236}">
                    <a16:creationId xmlns:a16="http://schemas.microsoft.com/office/drawing/2014/main" id="{00000000-0008-0000-0B00-00006300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00" name="Shape 76">
                <a:extLst>
                  <a:ext uri="{FF2B5EF4-FFF2-40B4-BE49-F238E27FC236}">
                    <a16:creationId xmlns:a16="http://schemas.microsoft.com/office/drawing/2014/main" id="{00000000-0008-0000-0B00-00006400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101" name="Shape 77">
                  <a:extLst>
                    <a:ext uri="{FF2B5EF4-FFF2-40B4-BE49-F238E27FC236}">
                      <a16:creationId xmlns:a16="http://schemas.microsoft.com/office/drawing/2014/main" id="{00000000-0008-0000-0B00-00006500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102" name="Shape 78">
                  <a:extLst>
                    <a:ext uri="{FF2B5EF4-FFF2-40B4-BE49-F238E27FC236}">
                      <a16:creationId xmlns:a16="http://schemas.microsoft.com/office/drawing/2014/main" id="{00000000-0008-0000-0B00-00006600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3" name="Shape 79">
                  <a:extLst>
                    <a:ext uri="{FF2B5EF4-FFF2-40B4-BE49-F238E27FC236}">
                      <a16:creationId xmlns:a16="http://schemas.microsoft.com/office/drawing/2014/main" id="{00000000-0008-0000-0B00-00006700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4" name="Shape 80">
                  <a:extLst>
                    <a:ext uri="{FF2B5EF4-FFF2-40B4-BE49-F238E27FC236}">
                      <a16:creationId xmlns:a16="http://schemas.microsoft.com/office/drawing/2014/main" id="{00000000-0008-0000-0B00-00006800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5" name="Shape 81">
                  <a:extLst>
                    <a:ext uri="{FF2B5EF4-FFF2-40B4-BE49-F238E27FC236}">
                      <a16:creationId xmlns:a16="http://schemas.microsoft.com/office/drawing/2014/main" id="{00000000-0008-0000-0B00-00006900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6" name="Shape 82">
                  <a:extLst>
                    <a:ext uri="{FF2B5EF4-FFF2-40B4-BE49-F238E27FC236}">
                      <a16:creationId xmlns:a16="http://schemas.microsoft.com/office/drawing/2014/main" id="{00000000-0008-0000-0B00-00006A00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7" name="Shape 83">
                  <a:extLst>
                    <a:ext uri="{FF2B5EF4-FFF2-40B4-BE49-F238E27FC236}">
                      <a16:creationId xmlns:a16="http://schemas.microsoft.com/office/drawing/2014/main" id="{00000000-0008-0000-0B00-00006B00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24</xdr:row>
      <xdr:rowOff>104775</xdr:rowOff>
    </xdr:from>
    <xdr:ext cx="0" cy="161925"/>
    <xdr:grpSp>
      <xdr:nvGrpSpPr>
        <xdr:cNvPr id="108" name="Shape 2">
          <a:extLst>
            <a:ext uri="{FF2B5EF4-FFF2-40B4-BE49-F238E27FC236}">
              <a16:creationId xmlns:a16="http://schemas.microsoft.com/office/drawing/2014/main" id="{00000000-0008-0000-0B00-00006C000000}"/>
            </a:ext>
          </a:extLst>
        </xdr:cNvPr>
        <xdr:cNvGrpSpPr>
          <a:grpSpLocks/>
        </xdr:cNvGrpSpPr>
      </xdr:nvGrpSpPr>
      <xdr:grpSpPr>
        <a:xfrm>
          <a:off x="2466975" y="5362575"/>
          <a:ext cx="0" cy="161925"/>
          <a:chOff x="5346000" y="3699038"/>
          <a:chExt cx="0" cy="161925"/>
        </a:xfrm>
      </xdr:grpSpPr>
      <xdr:grpSp>
        <xdr:nvGrpSpPr>
          <xdr:cNvPr id="109" name="Shape 84">
            <a:extLst>
              <a:ext uri="{FF2B5EF4-FFF2-40B4-BE49-F238E27FC236}">
                <a16:creationId xmlns:a16="http://schemas.microsoft.com/office/drawing/2014/main" id="{00000000-0008-0000-0B00-00006D00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110" name="Shape 6">
              <a:extLst>
                <a:ext uri="{FF2B5EF4-FFF2-40B4-BE49-F238E27FC236}">
                  <a16:creationId xmlns:a16="http://schemas.microsoft.com/office/drawing/2014/main" id="{00000000-0008-0000-0B00-00006E00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1" name="Shape 85">
              <a:extLst>
                <a:ext uri="{FF2B5EF4-FFF2-40B4-BE49-F238E27FC236}">
                  <a16:creationId xmlns:a16="http://schemas.microsoft.com/office/drawing/2014/main" id="{00000000-0008-0000-0B00-00006F00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112" name="Shape 86">
                <a:extLst>
                  <a:ext uri="{FF2B5EF4-FFF2-40B4-BE49-F238E27FC236}">
                    <a16:creationId xmlns:a16="http://schemas.microsoft.com/office/drawing/2014/main" id="{00000000-0008-0000-0B00-00007000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13" name="Shape 87">
                <a:extLst>
                  <a:ext uri="{FF2B5EF4-FFF2-40B4-BE49-F238E27FC236}">
                    <a16:creationId xmlns:a16="http://schemas.microsoft.com/office/drawing/2014/main" id="{00000000-0008-0000-0B00-00007100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314325" cy="230200"/>
              </a:xfrm>
            </xdr:grpSpPr>
            <xdr:sp macro="" textlink="">
              <xdr:nvSpPr>
                <xdr:cNvPr id="114" name="Shape 88">
                  <a:extLst>
                    <a:ext uri="{FF2B5EF4-FFF2-40B4-BE49-F238E27FC236}">
                      <a16:creationId xmlns:a16="http://schemas.microsoft.com/office/drawing/2014/main" id="{00000000-0008-0000-0B00-00007200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115" name="Shape 89">
                  <a:extLst>
                    <a:ext uri="{FF2B5EF4-FFF2-40B4-BE49-F238E27FC236}">
                      <a16:creationId xmlns:a16="http://schemas.microsoft.com/office/drawing/2014/main" id="{00000000-0008-0000-0B00-00007300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16" name="Shape 90">
                  <a:extLst>
                    <a:ext uri="{FF2B5EF4-FFF2-40B4-BE49-F238E27FC236}">
                      <a16:creationId xmlns:a16="http://schemas.microsoft.com/office/drawing/2014/main" id="{00000000-0008-0000-0B00-00007400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17" name="Shape 91">
                  <a:extLst>
                    <a:ext uri="{FF2B5EF4-FFF2-40B4-BE49-F238E27FC236}">
                      <a16:creationId xmlns:a16="http://schemas.microsoft.com/office/drawing/2014/main" id="{00000000-0008-0000-0B00-00007500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18" name="Shape 92">
                  <a:extLst>
                    <a:ext uri="{FF2B5EF4-FFF2-40B4-BE49-F238E27FC236}">
                      <a16:creationId xmlns:a16="http://schemas.microsoft.com/office/drawing/2014/main" id="{00000000-0008-0000-0B00-00007600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19" name="Shape 93">
                  <a:extLst>
                    <a:ext uri="{FF2B5EF4-FFF2-40B4-BE49-F238E27FC236}">
                      <a16:creationId xmlns:a16="http://schemas.microsoft.com/office/drawing/2014/main" id="{00000000-0008-0000-0B00-00007700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20" name="Shape 94">
                  <a:extLst>
                    <a:ext uri="{FF2B5EF4-FFF2-40B4-BE49-F238E27FC236}">
                      <a16:creationId xmlns:a16="http://schemas.microsoft.com/office/drawing/2014/main" id="{00000000-0008-0000-0B00-00007800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24</xdr:row>
      <xdr:rowOff>133350</xdr:rowOff>
    </xdr:from>
    <xdr:ext cx="0" cy="161925"/>
    <xdr:grpSp>
      <xdr:nvGrpSpPr>
        <xdr:cNvPr id="121" name="Shape 2">
          <a:extLst>
            <a:ext uri="{FF2B5EF4-FFF2-40B4-BE49-F238E27FC236}">
              <a16:creationId xmlns:a16="http://schemas.microsoft.com/office/drawing/2014/main" id="{00000000-0008-0000-0B00-000079000000}"/>
            </a:ext>
          </a:extLst>
        </xdr:cNvPr>
        <xdr:cNvGrpSpPr>
          <a:grpSpLocks/>
        </xdr:cNvGrpSpPr>
      </xdr:nvGrpSpPr>
      <xdr:grpSpPr>
        <a:xfrm>
          <a:off x="2466975" y="5391150"/>
          <a:ext cx="0" cy="161925"/>
          <a:chOff x="5346000" y="3699038"/>
          <a:chExt cx="0" cy="161925"/>
        </a:xfrm>
      </xdr:grpSpPr>
      <xdr:grpSp>
        <xdr:nvGrpSpPr>
          <xdr:cNvPr id="122" name="Shape 95">
            <a:extLst>
              <a:ext uri="{FF2B5EF4-FFF2-40B4-BE49-F238E27FC236}">
                <a16:creationId xmlns:a16="http://schemas.microsoft.com/office/drawing/2014/main" id="{00000000-0008-0000-0B00-00007A00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123" name="Shape 6">
              <a:extLst>
                <a:ext uri="{FF2B5EF4-FFF2-40B4-BE49-F238E27FC236}">
                  <a16:creationId xmlns:a16="http://schemas.microsoft.com/office/drawing/2014/main" id="{00000000-0008-0000-0B00-00007B00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4" name="Shape 96">
              <a:extLst>
                <a:ext uri="{FF2B5EF4-FFF2-40B4-BE49-F238E27FC236}">
                  <a16:creationId xmlns:a16="http://schemas.microsoft.com/office/drawing/2014/main" id="{00000000-0008-0000-0B00-00007C00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125" name="Shape 97">
                <a:extLst>
                  <a:ext uri="{FF2B5EF4-FFF2-40B4-BE49-F238E27FC236}">
                    <a16:creationId xmlns:a16="http://schemas.microsoft.com/office/drawing/2014/main" id="{00000000-0008-0000-0B00-00007D00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26" name="Shape 98">
                <a:extLst>
                  <a:ext uri="{FF2B5EF4-FFF2-40B4-BE49-F238E27FC236}">
                    <a16:creationId xmlns:a16="http://schemas.microsoft.com/office/drawing/2014/main" id="{00000000-0008-0000-0B00-00007E00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314325" cy="230200"/>
              </a:xfrm>
            </xdr:grpSpPr>
            <xdr:sp macro="" textlink="">
              <xdr:nvSpPr>
                <xdr:cNvPr id="127" name="Shape 99">
                  <a:extLst>
                    <a:ext uri="{FF2B5EF4-FFF2-40B4-BE49-F238E27FC236}">
                      <a16:creationId xmlns:a16="http://schemas.microsoft.com/office/drawing/2014/main" id="{00000000-0008-0000-0B00-00007F00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128" name="Shape 100">
                  <a:extLst>
                    <a:ext uri="{FF2B5EF4-FFF2-40B4-BE49-F238E27FC236}">
                      <a16:creationId xmlns:a16="http://schemas.microsoft.com/office/drawing/2014/main" id="{00000000-0008-0000-0B00-00008000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29" name="Shape 101">
                  <a:extLst>
                    <a:ext uri="{FF2B5EF4-FFF2-40B4-BE49-F238E27FC236}">
                      <a16:creationId xmlns:a16="http://schemas.microsoft.com/office/drawing/2014/main" id="{00000000-0008-0000-0B00-00008100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30" name="Shape 102">
                  <a:extLst>
                    <a:ext uri="{FF2B5EF4-FFF2-40B4-BE49-F238E27FC236}">
                      <a16:creationId xmlns:a16="http://schemas.microsoft.com/office/drawing/2014/main" id="{00000000-0008-0000-0B00-00008200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31" name="Shape 103">
                  <a:extLst>
                    <a:ext uri="{FF2B5EF4-FFF2-40B4-BE49-F238E27FC236}">
                      <a16:creationId xmlns:a16="http://schemas.microsoft.com/office/drawing/2014/main" id="{00000000-0008-0000-0B00-00008300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32" name="Shape 104">
                  <a:extLst>
                    <a:ext uri="{FF2B5EF4-FFF2-40B4-BE49-F238E27FC236}">
                      <a16:creationId xmlns:a16="http://schemas.microsoft.com/office/drawing/2014/main" id="{00000000-0008-0000-0B00-00008400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33" name="Shape 105">
                  <a:extLst>
                    <a:ext uri="{FF2B5EF4-FFF2-40B4-BE49-F238E27FC236}">
                      <a16:creationId xmlns:a16="http://schemas.microsoft.com/office/drawing/2014/main" id="{00000000-0008-0000-0B00-00008500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24</xdr:row>
      <xdr:rowOff>133350</xdr:rowOff>
    </xdr:from>
    <xdr:ext cx="0" cy="171450"/>
    <xdr:grpSp>
      <xdr:nvGrpSpPr>
        <xdr:cNvPr id="134" name="Shape 2">
          <a:extLst>
            <a:ext uri="{FF2B5EF4-FFF2-40B4-BE49-F238E27FC236}">
              <a16:creationId xmlns:a16="http://schemas.microsoft.com/office/drawing/2014/main" id="{00000000-0008-0000-0B00-000086000000}"/>
            </a:ext>
          </a:extLst>
        </xdr:cNvPr>
        <xdr:cNvGrpSpPr>
          <a:grpSpLocks/>
        </xdr:cNvGrpSpPr>
      </xdr:nvGrpSpPr>
      <xdr:grpSpPr>
        <a:xfrm>
          <a:off x="2466975" y="5391150"/>
          <a:ext cx="0" cy="171450"/>
          <a:chOff x="5346000" y="3694275"/>
          <a:chExt cx="0" cy="171450"/>
        </a:xfrm>
      </xdr:grpSpPr>
      <xdr:grpSp>
        <xdr:nvGrpSpPr>
          <xdr:cNvPr id="135" name="Shape 106">
            <a:extLst>
              <a:ext uri="{FF2B5EF4-FFF2-40B4-BE49-F238E27FC236}">
                <a16:creationId xmlns:a16="http://schemas.microsoft.com/office/drawing/2014/main" id="{00000000-0008-0000-0B00-000087000000}"/>
              </a:ext>
            </a:extLst>
          </xdr:cNvPr>
          <xdr:cNvGrpSpPr>
            <a:grpSpLocks/>
          </xdr:cNvGrpSpPr>
        </xdr:nvGrpSpPr>
        <xdr:grpSpPr>
          <a:xfrm>
            <a:off x="5346000" y="3694275"/>
            <a:ext cx="0" cy="171450"/>
            <a:chOff x="5346000" y="3694275"/>
            <a:chExt cx="0" cy="171450"/>
          </a:xfrm>
        </xdr:grpSpPr>
        <xdr:sp macro="" textlink="">
          <xdr:nvSpPr>
            <xdr:cNvPr id="136" name="Shape 6">
              <a:extLst>
                <a:ext uri="{FF2B5EF4-FFF2-40B4-BE49-F238E27FC236}">
                  <a16:creationId xmlns:a16="http://schemas.microsoft.com/office/drawing/2014/main" id="{00000000-0008-0000-0B00-000088000000}"/>
                </a:ext>
              </a:extLst>
            </xdr:cNvPr>
            <xdr:cNvSpPr/>
          </xdr:nvSpPr>
          <xdr:spPr>
            <a:xfrm>
              <a:off x="5346000" y="3694275"/>
              <a:ext cx="0" cy="171450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37" name="Shape 107">
              <a:extLst>
                <a:ext uri="{FF2B5EF4-FFF2-40B4-BE49-F238E27FC236}">
                  <a16:creationId xmlns:a16="http://schemas.microsoft.com/office/drawing/2014/main" id="{00000000-0008-0000-0B00-00008900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4275"/>
              <a:ext cx="0" cy="171450"/>
              <a:chOff x="5346000" y="3694275"/>
              <a:chExt cx="0" cy="171443"/>
            </a:xfrm>
          </xdr:grpSpPr>
          <xdr:sp macro="" textlink="">
            <xdr:nvSpPr>
              <xdr:cNvPr id="138" name="Shape 108">
                <a:extLst>
                  <a:ext uri="{FF2B5EF4-FFF2-40B4-BE49-F238E27FC236}">
                    <a16:creationId xmlns:a16="http://schemas.microsoft.com/office/drawing/2014/main" id="{00000000-0008-0000-0B00-00008A000000}"/>
                  </a:ext>
                </a:extLst>
              </xdr:cNvPr>
              <xdr:cNvSpPr/>
            </xdr:nvSpPr>
            <xdr:spPr>
              <a:xfrm>
                <a:off x="5346000" y="3694275"/>
                <a:ext cx="0" cy="171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39" name="Shape 109">
                <a:extLst>
                  <a:ext uri="{FF2B5EF4-FFF2-40B4-BE49-F238E27FC236}">
                    <a16:creationId xmlns:a16="http://schemas.microsoft.com/office/drawing/2014/main" id="{00000000-0008-0000-0B00-00008B00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4275"/>
                <a:ext cx="0" cy="171443"/>
                <a:chOff x="5475762" y="47760700"/>
                <a:chExt cx="314325" cy="230200"/>
              </a:xfrm>
            </xdr:grpSpPr>
            <xdr:sp macro="" textlink="">
              <xdr:nvSpPr>
                <xdr:cNvPr id="140" name="Shape 110">
                  <a:extLst>
                    <a:ext uri="{FF2B5EF4-FFF2-40B4-BE49-F238E27FC236}">
                      <a16:creationId xmlns:a16="http://schemas.microsoft.com/office/drawing/2014/main" id="{00000000-0008-0000-0B00-00008C00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141" name="Shape 111">
                  <a:extLst>
                    <a:ext uri="{FF2B5EF4-FFF2-40B4-BE49-F238E27FC236}">
                      <a16:creationId xmlns:a16="http://schemas.microsoft.com/office/drawing/2014/main" id="{00000000-0008-0000-0B00-00008D000000}"/>
                    </a:ext>
                  </a:extLst>
                </xdr:cNvPr>
                <xdr:cNvCxnSpPr/>
              </xdr:nvCxnSpPr>
              <xdr:spPr>
                <a:xfrm>
                  <a:off x="5758655" y="4785662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42" name="Shape 112">
                  <a:extLst>
                    <a:ext uri="{FF2B5EF4-FFF2-40B4-BE49-F238E27FC236}">
                      <a16:creationId xmlns:a16="http://schemas.microsoft.com/office/drawing/2014/main" id="{00000000-0008-0000-0B00-00008E000000}"/>
                    </a:ext>
                  </a:extLst>
                </xdr:cNvPr>
                <xdr:cNvCxnSpPr/>
              </xdr:nvCxnSpPr>
              <xdr:spPr>
                <a:xfrm>
                  <a:off x="5758655" y="4785662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43" name="Shape 113">
                  <a:extLst>
                    <a:ext uri="{FF2B5EF4-FFF2-40B4-BE49-F238E27FC236}">
                      <a16:creationId xmlns:a16="http://schemas.microsoft.com/office/drawing/2014/main" id="{00000000-0008-0000-0B00-00008F000000}"/>
                    </a:ext>
                  </a:extLst>
                </xdr:cNvPr>
                <xdr:cNvCxnSpPr/>
              </xdr:nvCxnSpPr>
              <xdr:spPr>
                <a:xfrm>
                  <a:off x="5758655" y="4785662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44" name="Shape 114">
                  <a:extLst>
                    <a:ext uri="{FF2B5EF4-FFF2-40B4-BE49-F238E27FC236}">
                      <a16:creationId xmlns:a16="http://schemas.microsoft.com/office/drawing/2014/main" id="{00000000-0008-0000-0B00-000090000000}"/>
                    </a:ext>
                  </a:extLst>
                </xdr:cNvPr>
                <xdr:cNvCxnSpPr/>
              </xdr:nvCxnSpPr>
              <xdr:spPr>
                <a:xfrm>
                  <a:off x="5758655" y="4785662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45" name="Shape 115">
                  <a:extLst>
                    <a:ext uri="{FF2B5EF4-FFF2-40B4-BE49-F238E27FC236}">
                      <a16:creationId xmlns:a16="http://schemas.microsoft.com/office/drawing/2014/main" id="{00000000-0008-0000-0B00-000091000000}"/>
                    </a:ext>
                  </a:extLst>
                </xdr:cNvPr>
                <xdr:cNvCxnSpPr/>
              </xdr:nvCxnSpPr>
              <xdr:spPr>
                <a:xfrm>
                  <a:off x="5758655" y="4785662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46" name="Shape 116">
                  <a:extLst>
                    <a:ext uri="{FF2B5EF4-FFF2-40B4-BE49-F238E27FC236}">
                      <a16:creationId xmlns:a16="http://schemas.microsoft.com/office/drawing/2014/main" id="{00000000-0008-0000-0B00-000092000000}"/>
                    </a:ext>
                  </a:extLst>
                </xdr:cNvPr>
                <xdr:cNvCxnSpPr/>
              </xdr:nvCxnSpPr>
              <xdr:spPr>
                <a:xfrm>
                  <a:off x="5758655" y="4785662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16</xdr:col>
      <xdr:colOff>0</xdr:colOff>
      <xdr:row>13</xdr:row>
      <xdr:rowOff>38100</xdr:rowOff>
    </xdr:from>
    <xdr:ext cx="438150" cy="352425"/>
    <xdr:sp macro="" textlink="">
      <xdr:nvSpPr>
        <xdr:cNvPr id="147" name="Shape 117">
          <a:extLst>
            <a:ext uri="{FF2B5EF4-FFF2-40B4-BE49-F238E27FC236}">
              <a16:creationId xmlns:a16="http://schemas.microsoft.com/office/drawing/2014/main" id="{00000000-0008-0000-0B00-000093000000}"/>
            </a:ext>
          </a:extLst>
        </xdr:cNvPr>
        <xdr:cNvSpPr/>
      </xdr:nvSpPr>
      <xdr:spPr>
        <a:xfrm>
          <a:off x="7134225" y="2905125"/>
          <a:ext cx="438150" cy="352425"/>
        </a:xfrm>
        <a:prstGeom prst="triangle">
          <a:avLst>
            <a:gd name="adj" fmla="val 50000"/>
          </a:avLst>
        </a:prstGeom>
        <a:solidFill>
          <a:schemeClr val="tx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16</xdr:col>
      <xdr:colOff>0</xdr:colOff>
      <xdr:row>16</xdr:row>
      <xdr:rowOff>104775</xdr:rowOff>
    </xdr:from>
    <xdr:ext cx="0" cy="161925"/>
    <xdr:grpSp>
      <xdr:nvGrpSpPr>
        <xdr:cNvPr id="148" name="Shape 2">
          <a:extLst>
            <a:ext uri="{FF2B5EF4-FFF2-40B4-BE49-F238E27FC236}">
              <a16:creationId xmlns:a16="http://schemas.microsoft.com/office/drawing/2014/main" id="{00000000-0008-0000-0B00-000094000000}"/>
            </a:ext>
          </a:extLst>
        </xdr:cNvPr>
        <xdr:cNvGrpSpPr>
          <a:grpSpLocks/>
        </xdr:cNvGrpSpPr>
      </xdr:nvGrpSpPr>
      <xdr:grpSpPr>
        <a:xfrm>
          <a:off x="7134225" y="3609975"/>
          <a:ext cx="0" cy="161925"/>
          <a:chOff x="5346000" y="3699038"/>
          <a:chExt cx="0" cy="161925"/>
        </a:xfrm>
      </xdr:grpSpPr>
      <xdr:grpSp>
        <xdr:nvGrpSpPr>
          <xdr:cNvPr id="149" name="Shape 118">
            <a:extLst>
              <a:ext uri="{FF2B5EF4-FFF2-40B4-BE49-F238E27FC236}">
                <a16:creationId xmlns:a16="http://schemas.microsoft.com/office/drawing/2014/main" id="{00000000-0008-0000-0B00-00009500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150" name="Shape 6">
              <a:extLst>
                <a:ext uri="{FF2B5EF4-FFF2-40B4-BE49-F238E27FC236}">
                  <a16:creationId xmlns:a16="http://schemas.microsoft.com/office/drawing/2014/main" id="{00000000-0008-0000-0B00-00009600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51" name="Shape 119">
              <a:extLst>
                <a:ext uri="{FF2B5EF4-FFF2-40B4-BE49-F238E27FC236}">
                  <a16:creationId xmlns:a16="http://schemas.microsoft.com/office/drawing/2014/main" id="{00000000-0008-0000-0B00-00009700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206086"/>
            </a:xfrm>
          </xdr:grpSpPr>
          <xdr:sp macro="" textlink="">
            <xdr:nvSpPr>
              <xdr:cNvPr id="152" name="Shape 120">
                <a:extLst>
                  <a:ext uri="{FF2B5EF4-FFF2-40B4-BE49-F238E27FC236}">
                    <a16:creationId xmlns:a16="http://schemas.microsoft.com/office/drawing/2014/main" id="{00000000-0008-0000-0B00-000098000000}"/>
                  </a:ext>
                </a:extLst>
              </xdr:cNvPr>
              <xdr:cNvSpPr/>
            </xdr:nvSpPr>
            <xdr:spPr>
              <a:xfrm>
                <a:off x="5346000" y="3699038"/>
                <a:ext cx="0" cy="20607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53" name="Shape 121">
                <a:extLst>
                  <a:ext uri="{FF2B5EF4-FFF2-40B4-BE49-F238E27FC236}">
                    <a16:creationId xmlns:a16="http://schemas.microsoft.com/office/drawing/2014/main" id="{00000000-0008-0000-0B00-00009900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206086"/>
                <a:chOff x="5475762" y="47760700"/>
                <a:chExt cx="314325" cy="292993"/>
              </a:xfrm>
            </xdr:grpSpPr>
            <xdr:sp macro="" textlink="">
              <xdr:nvSpPr>
                <xdr:cNvPr id="154" name="Shape 122">
                  <a:extLst>
                    <a:ext uri="{FF2B5EF4-FFF2-40B4-BE49-F238E27FC236}">
                      <a16:creationId xmlns:a16="http://schemas.microsoft.com/office/drawing/2014/main" id="{00000000-0008-0000-0B00-00009A00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155" name="Shape 123">
                  <a:extLst>
                    <a:ext uri="{FF2B5EF4-FFF2-40B4-BE49-F238E27FC236}">
                      <a16:creationId xmlns:a16="http://schemas.microsoft.com/office/drawing/2014/main" id="{00000000-0008-0000-0B00-00009B000000}"/>
                    </a:ext>
                  </a:extLst>
                </xdr:cNvPr>
                <xdr:cNvCxnSpPr/>
              </xdr:nvCxnSpPr>
              <xdr:spPr>
                <a:xfrm>
                  <a:off x="5742938" y="48053693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56" name="Shape 124">
                  <a:extLst>
                    <a:ext uri="{FF2B5EF4-FFF2-40B4-BE49-F238E27FC236}">
                      <a16:creationId xmlns:a16="http://schemas.microsoft.com/office/drawing/2014/main" id="{00000000-0008-0000-0B00-00009C000000}"/>
                    </a:ext>
                  </a:extLst>
                </xdr:cNvPr>
                <xdr:cNvCxnSpPr/>
              </xdr:nvCxnSpPr>
              <xdr:spPr>
                <a:xfrm>
                  <a:off x="5742938" y="48053693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57" name="Shape 125">
                  <a:extLst>
                    <a:ext uri="{FF2B5EF4-FFF2-40B4-BE49-F238E27FC236}">
                      <a16:creationId xmlns:a16="http://schemas.microsoft.com/office/drawing/2014/main" id="{00000000-0008-0000-0B00-00009D000000}"/>
                    </a:ext>
                  </a:extLst>
                </xdr:cNvPr>
                <xdr:cNvCxnSpPr/>
              </xdr:nvCxnSpPr>
              <xdr:spPr>
                <a:xfrm>
                  <a:off x="5742938" y="48053693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58" name="Shape 126">
                  <a:extLst>
                    <a:ext uri="{FF2B5EF4-FFF2-40B4-BE49-F238E27FC236}">
                      <a16:creationId xmlns:a16="http://schemas.microsoft.com/office/drawing/2014/main" id="{00000000-0008-0000-0B00-00009E000000}"/>
                    </a:ext>
                  </a:extLst>
                </xdr:cNvPr>
                <xdr:cNvCxnSpPr/>
              </xdr:nvCxnSpPr>
              <xdr:spPr>
                <a:xfrm>
                  <a:off x="5742938" y="48053693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59" name="Shape 127">
                  <a:extLst>
                    <a:ext uri="{FF2B5EF4-FFF2-40B4-BE49-F238E27FC236}">
                      <a16:creationId xmlns:a16="http://schemas.microsoft.com/office/drawing/2014/main" id="{00000000-0008-0000-0B00-00009F000000}"/>
                    </a:ext>
                  </a:extLst>
                </xdr:cNvPr>
                <xdr:cNvCxnSpPr/>
              </xdr:nvCxnSpPr>
              <xdr:spPr>
                <a:xfrm>
                  <a:off x="5742938" y="48053693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60" name="Shape 128">
                  <a:extLst>
                    <a:ext uri="{FF2B5EF4-FFF2-40B4-BE49-F238E27FC236}">
                      <a16:creationId xmlns:a16="http://schemas.microsoft.com/office/drawing/2014/main" id="{00000000-0008-0000-0B00-0000A0000000}"/>
                    </a:ext>
                  </a:extLst>
                </xdr:cNvPr>
                <xdr:cNvCxnSpPr/>
              </xdr:nvCxnSpPr>
              <xdr:spPr>
                <a:xfrm>
                  <a:off x="5742938" y="48053693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16</xdr:col>
      <xdr:colOff>0</xdr:colOff>
      <xdr:row>16</xdr:row>
      <xdr:rowOff>104775</xdr:rowOff>
    </xdr:from>
    <xdr:ext cx="0" cy="161925"/>
    <xdr:grpSp>
      <xdr:nvGrpSpPr>
        <xdr:cNvPr id="161" name="Shape 2">
          <a:extLst>
            <a:ext uri="{FF2B5EF4-FFF2-40B4-BE49-F238E27FC236}">
              <a16:creationId xmlns:a16="http://schemas.microsoft.com/office/drawing/2014/main" id="{00000000-0008-0000-0B00-0000A1000000}"/>
            </a:ext>
          </a:extLst>
        </xdr:cNvPr>
        <xdr:cNvGrpSpPr>
          <a:grpSpLocks/>
        </xdr:cNvGrpSpPr>
      </xdr:nvGrpSpPr>
      <xdr:grpSpPr>
        <a:xfrm>
          <a:off x="7134225" y="3609975"/>
          <a:ext cx="0" cy="161925"/>
          <a:chOff x="5346000" y="3699038"/>
          <a:chExt cx="0" cy="161925"/>
        </a:xfrm>
      </xdr:grpSpPr>
      <xdr:grpSp>
        <xdr:nvGrpSpPr>
          <xdr:cNvPr id="162" name="Shape 129">
            <a:extLst>
              <a:ext uri="{FF2B5EF4-FFF2-40B4-BE49-F238E27FC236}">
                <a16:creationId xmlns:a16="http://schemas.microsoft.com/office/drawing/2014/main" id="{00000000-0008-0000-0B00-0000A200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163" name="Shape 6">
              <a:extLst>
                <a:ext uri="{FF2B5EF4-FFF2-40B4-BE49-F238E27FC236}">
                  <a16:creationId xmlns:a16="http://schemas.microsoft.com/office/drawing/2014/main" id="{00000000-0008-0000-0B00-0000A300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64" name="Shape 130">
              <a:extLst>
                <a:ext uri="{FF2B5EF4-FFF2-40B4-BE49-F238E27FC236}">
                  <a16:creationId xmlns:a16="http://schemas.microsoft.com/office/drawing/2014/main" id="{00000000-0008-0000-0B00-0000A400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206086"/>
            </a:xfrm>
          </xdr:grpSpPr>
          <xdr:sp macro="" textlink="">
            <xdr:nvSpPr>
              <xdr:cNvPr id="165" name="Shape 131">
                <a:extLst>
                  <a:ext uri="{FF2B5EF4-FFF2-40B4-BE49-F238E27FC236}">
                    <a16:creationId xmlns:a16="http://schemas.microsoft.com/office/drawing/2014/main" id="{00000000-0008-0000-0B00-0000A5000000}"/>
                  </a:ext>
                </a:extLst>
              </xdr:cNvPr>
              <xdr:cNvSpPr/>
            </xdr:nvSpPr>
            <xdr:spPr>
              <a:xfrm>
                <a:off x="5346000" y="3699038"/>
                <a:ext cx="0" cy="20607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66" name="Shape 132">
                <a:extLst>
                  <a:ext uri="{FF2B5EF4-FFF2-40B4-BE49-F238E27FC236}">
                    <a16:creationId xmlns:a16="http://schemas.microsoft.com/office/drawing/2014/main" id="{00000000-0008-0000-0B00-0000A600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206086"/>
                <a:chOff x="5475762" y="47760700"/>
                <a:chExt cx="314325" cy="292993"/>
              </a:xfrm>
            </xdr:grpSpPr>
            <xdr:sp macro="" textlink="">
              <xdr:nvSpPr>
                <xdr:cNvPr id="167" name="Shape 133">
                  <a:extLst>
                    <a:ext uri="{FF2B5EF4-FFF2-40B4-BE49-F238E27FC236}">
                      <a16:creationId xmlns:a16="http://schemas.microsoft.com/office/drawing/2014/main" id="{00000000-0008-0000-0B00-0000A700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168" name="Shape 134">
                  <a:extLst>
                    <a:ext uri="{FF2B5EF4-FFF2-40B4-BE49-F238E27FC236}">
                      <a16:creationId xmlns:a16="http://schemas.microsoft.com/office/drawing/2014/main" id="{00000000-0008-0000-0B00-0000A8000000}"/>
                    </a:ext>
                  </a:extLst>
                </xdr:cNvPr>
                <xdr:cNvCxnSpPr/>
              </xdr:nvCxnSpPr>
              <xdr:spPr>
                <a:xfrm>
                  <a:off x="5742938" y="48053693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69" name="Shape 135">
                  <a:extLst>
                    <a:ext uri="{FF2B5EF4-FFF2-40B4-BE49-F238E27FC236}">
                      <a16:creationId xmlns:a16="http://schemas.microsoft.com/office/drawing/2014/main" id="{00000000-0008-0000-0B00-0000A9000000}"/>
                    </a:ext>
                  </a:extLst>
                </xdr:cNvPr>
                <xdr:cNvCxnSpPr/>
              </xdr:nvCxnSpPr>
              <xdr:spPr>
                <a:xfrm>
                  <a:off x="5742938" y="48053693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70" name="Shape 136">
                  <a:extLst>
                    <a:ext uri="{FF2B5EF4-FFF2-40B4-BE49-F238E27FC236}">
                      <a16:creationId xmlns:a16="http://schemas.microsoft.com/office/drawing/2014/main" id="{00000000-0008-0000-0B00-0000AA000000}"/>
                    </a:ext>
                  </a:extLst>
                </xdr:cNvPr>
                <xdr:cNvCxnSpPr/>
              </xdr:nvCxnSpPr>
              <xdr:spPr>
                <a:xfrm>
                  <a:off x="5742938" y="48053693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71" name="Shape 137">
                  <a:extLst>
                    <a:ext uri="{FF2B5EF4-FFF2-40B4-BE49-F238E27FC236}">
                      <a16:creationId xmlns:a16="http://schemas.microsoft.com/office/drawing/2014/main" id="{00000000-0008-0000-0B00-0000AB000000}"/>
                    </a:ext>
                  </a:extLst>
                </xdr:cNvPr>
                <xdr:cNvCxnSpPr/>
              </xdr:nvCxnSpPr>
              <xdr:spPr>
                <a:xfrm>
                  <a:off x="5742938" y="48053693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72" name="Shape 138">
                  <a:extLst>
                    <a:ext uri="{FF2B5EF4-FFF2-40B4-BE49-F238E27FC236}">
                      <a16:creationId xmlns:a16="http://schemas.microsoft.com/office/drawing/2014/main" id="{00000000-0008-0000-0B00-0000AC000000}"/>
                    </a:ext>
                  </a:extLst>
                </xdr:cNvPr>
                <xdr:cNvCxnSpPr/>
              </xdr:nvCxnSpPr>
              <xdr:spPr>
                <a:xfrm>
                  <a:off x="5742938" y="48053693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73" name="Shape 139">
                  <a:extLst>
                    <a:ext uri="{FF2B5EF4-FFF2-40B4-BE49-F238E27FC236}">
                      <a16:creationId xmlns:a16="http://schemas.microsoft.com/office/drawing/2014/main" id="{00000000-0008-0000-0B00-0000AD000000}"/>
                    </a:ext>
                  </a:extLst>
                </xdr:cNvPr>
                <xdr:cNvCxnSpPr/>
              </xdr:nvCxnSpPr>
              <xdr:spPr>
                <a:xfrm>
                  <a:off x="5742938" y="48053693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16</xdr:col>
      <xdr:colOff>0</xdr:colOff>
      <xdr:row>16</xdr:row>
      <xdr:rowOff>104775</xdr:rowOff>
    </xdr:from>
    <xdr:ext cx="0" cy="161925"/>
    <xdr:grpSp>
      <xdr:nvGrpSpPr>
        <xdr:cNvPr id="174" name="Shape 2">
          <a:extLst>
            <a:ext uri="{FF2B5EF4-FFF2-40B4-BE49-F238E27FC236}">
              <a16:creationId xmlns:a16="http://schemas.microsoft.com/office/drawing/2014/main" id="{00000000-0008-0000-0B00-0000AE000000}"/>
            </a:ext>
          </a:extLst>
        </xdr:cNvPr>
        <xdr:cNvGrpSpPr>
          <a:grpSpLocks/>
        </xdr:cNvGrpSpPr>
      </xdr:nvGrpSpPr>
      <xdr:grpSpPr>
        <a:xfrm>
          <a:off x="7134225" y="3609975"/>
          <a:ext cx="0" cy="161925"/>
          <a:chOff x="5346000" y="3699038"/>
          <a:chExt cx="0" cy="161925"/>
        </a:xfrm>
      </xdr:grpSpPr>
      <xdr:grpSp>
        <xdr:nvGrpSpPr>
          <xdr:cNvPr id="175" name="Shape 140">
            <a:extLst>
              <a:ext uri="{FF2B5EF4-FFF2-40B4-BE49-F238E27FC236}">
                <a16:creationId xmlns:a16="http://schemas.microsoft.com/office/drawing/2014/main" id="{00000000-0008-0000-0B00-0000AF00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176" name="Shape 6">
              <a:extLst>
                <a:ext uri="{FF2B5EF4-FFF2-40B4-BE49-F238E27FC236}">
                  <a16:creationId xmlns:a16="http://schemas.microsoft.com/office/drawing/2014/main" id="{00000000-0008-0000-0B00-0000B000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77" name="Shape 141">
              <a:extLst>
                <a:ext uri="{FF2B5EF4-FFF2-40B4-BE49-F238E27FC236}">
                  <a16:creationId xmlns:a16="http://schemas.microsoft.com/office/drawing/2014/main" id="{00000000-0008-0000-0B00-0000B100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206086"/>
            </a:xfrm>
          </xdr:grpSpPr>
          <xdr:sp macro="" textlink="">
            <xdr:nvSpPr>
              <xdr:cNvPr id="178" name="Shape 142">
                <a:extLst>
                  <a:ext uri="{FF2B5EF4-FFF2-40B4-BE49-F238E27FC236}">
                    <a16:creationId xmlns:a16="http://schemas.microsoft.com/office/drawing/2014/main" id="{00000000-0008-0000-0B00-0000B2000000}"/>
                  </a:ext>
                </a:extLst>
              </xdr:cNvPr>
              <xdr:cNvSpPr/>
            </xdr:nvSpPr>
            <xdr:spPr>
              <a:xfrm>
                <a:off x="5346000" y="3699038"/>
                <a:ext cx="0" cy="20607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79" name="Shape 143">
                <a:extLst>
                  <a:ext uri="{FF2B5EF4-FFF2-40B4-BE49-F238E27FC236}">
                    <a16:creationId xmlns:a16="http://schemas.microsoft.com/office/drawing/2014/main" id="{00000000-0008-0000-0B00-0000B300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206086"/>
                <a:chOff x="5475762" y="47760700"/>
                <a:chExt cx="314325" cy="292993"/>
              </a:xfrm>
            </xdr:grpSpPr>
            <xdr:sp macro="" textlink="">
              <xdr:nvSpPr>
                <xdr:cNvPr id="180" name="Shape 144">
                  <a:extLst>
                    <a:ext uri="{FF2B5EF4-FFF2-40B4-BE49-F238E27FC236}">
                      <a16:creationId xmlns:a16="http://schemas.microsoft.com/office/drawing/2014/main" id="{00000000-0008-0000-0B00-0000B400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181" name="Shape 145">
                  <a:extLst>
                    <a:ext uri="{FF2B5EF4-FFF2-40B4-BE49-F238E27FC236}">
                      <a16:creationId xmlns:a16="http://schemas.microsoft.com/office/drawing/2014/main" id="{00000000-0008-0000-0B00-0000B5000000}"/>
                    </a:ext>
                  </a:extLst>
                </xdr:cNvPr>
                <xdr:cNvCxnSpPr/>
              </xdr:nvCxnSpPr>
              <xdr:spPr>
                <a:xfrm>
                  <a:off x="5730216" y="48053693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82" name="Shape 146">
                  <a:extLst>
                    <a:ext uri="{FF2B5EF4-FFF2-40B4-BE49-F238E27FC236}">
                      <a16:creationId xmlns:a16="http://schemas.microsoft.com/office/drawing/2014/main" id="{00000000-0008-0000-0B00-0000B6000000}"/>
                    </a:ext>
                  </a:extLst>
                </xdr:cNvPr>
                <xdr:cNvCxnSpPr/>
              </xdr:nvCxnSpPr>
              <xdr:spPr>
                <a:xfrm>
                  <a:off x="5730216" y="48053693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83" name="Shape 147">
                  <a:extLst>
                    <a:ext uri="{FF2B5EF4-FFF2-40B4-BE49-F238E27FC236}">
                      <a16:creationId xmlns:a16="http://schemas.microsoft.com/office/drawing/2014/main" id="{00000000-0008-0000-0B00-0000B7000000}"/>
                    </a:ext>
                  </a:extLst>
                </xdr:cNvPr>
                <xdr:cNvCxnSpPr/>
              </xdr:nvCxnSpPr>
              <xdr:spPr>
                <a:xfrm>
                  <a:off x="5730216" y="48053693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84" name="Shape 148">
                  <a:extLst>
                    <a:ext uri="{FF2B5EF4-FFF2-40B4-BE49-F238E27FC236}">
                      <a16:creationId xmlns:a16="http://schemas.microsoft.com/office/drawing/2014/main" id="{00000000-0008-0000-0B00-0000B8000000}"/>
                    </a:ext>
                  </a:extLst>
                </xdr:cNvPr>
                <xdr:cNvCxnSpPr/>
              </xdr:nvCxnSpPr>
              <xdr:spPr>
                <a:xfrm>
                  <a:off x="5730216" y="48053693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85" name="Shape 149">
                  <a:extLst>
                    <a:ext uri="{FF2B5EF4-FFF2-40B4-BE49-F238E27FC236}">
                      <a16:creationId xmlns:a16="http://schemas.microsoft.com/office/drawing/2014/main" id="{00000000-0008-0000-0B00-0000B9000000}"/>
                    </a:ext>
                  </a:extLst>
                </xdr:cNvPr>
                <xdr:cNvCxnSpPr/>
              </xdr:nvCxnSpPr>
              <xdr:spPr>
                <a:xfrm>
                  <a:off x="5730216" y="48053693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86" name="Shape 150">
                  <a:extLst>
                    <a:ext uri="{FF2B5EF4-FFF2-40B4-BE49-F238E27FC236}">
                      <a16:creationId xmlns:a16="http://schemas.microsoft.com/office/drawing/2014/main" id="{00000000-0008-0000-0B00-0000BA000000}"/>
                    </a:ext>
                  </a:extLst>
                </xdr:cNvPr>
                <xdr:cNvCxnSpPr/>
              </xdr:nvCxnSpPr>
              <xdr:spPr>
                <a:xfrm>
                  <a:off x="5730216" y="48053693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16</xdr:col>
      <xdr:colOff>0</xdr:colOff>
      <xdr:row>16</xdr:row>
      <xdr:rowOff>104775</xdr:rowOff>
    </xdr:from>
    <xdr:ext cx="0" cy="161925"/>
    <xdr:grpSp>
      <xdr:nvGrpSpPr>
        <xdr:cNvPr id="187" name="Shape 2">
          <a:extLst>
            <a:ext uri="{FF2B5EF4-FFF2-40B4-BE49-F238E27FC236}">
              <a16:creationId xmlns:a16="http://schemas.microsoft.com/office/drawing/2014/main" id="{00000000-0008-0000-0B00-0000BB000000}"/>
            </a:ext>
          </a:extLst>
        </xdr:cNvPr>
        <xdr:cNvGrpSpPr>
          <a:grpSpLocks/>
        </xdr:cNvGrpSpPr>
      </xdr:nvGrpSpPr>
      <xdr:grpSpPr>
        <a:xfrm>
          <a:off x="7134225" y="3609975"/>
          <a:ext cx="0" cy="161925"/>
          <a:chOff x="5346000" y="3699038"/>
          <a:chExt cx="0" cy="161925"/>
        </a:xfrm>
      </xdr:grpSpPr>
      <xdr:grpSp>
        <xdr:nvGrpSpPr>
          <xdr:cNvPr id="188" name="Shape 151">
            <a:extLst>
              <a:ext uri="{FF2B5EF4-FFF2-40B4-BE49-F238E27FC236}">
                <a16:creationId xmlns:a16="http://schemas.microsoft.com/office/drawing/2014/main" id="{00000000-0008-0000-0B00-0000BC00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189" name="Shape 6">
              <a:extLst>
                <a:ext uri="{FF2B5EF4-FFF2-40B4-BE49-F238E27FC236}">
                  <a16:creationId xmlns:a16="http://schemas.microsoft.com/office/drawing/2014/main" id="{00000000-0008-0000-0B00-0000BD00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90" name="Shape 152">
              <a:extLst>
                <a:ext uri="{FF2B5EF4-FFF2-40B4-BE49-F238E27FC236}">
                  <a16:creationId xmlns:a16="http://schemas.microsoft.com/office/drawing/2014/main" id="{00000000-0008-0000-0B00-0000BE00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206086"/>
            </a:xfrm>
          </xdr:grpSpPr>
          <xdr:sp macro="" textlink="">
            <xdr:nvSpPr>
              <xdr:cNvPr id="191" name="Shape 153">
                <a:extLst>
                  <a:ext uri="{FF2B5EF4-FFF2-40B4-BE49-F238E27FC236}">
                    <a16:creationId xmlns:a16="http://schemas.microsoft.com/office/drawing/2014/main" id="{00000000-0008-0000-0B00-0000BF000000}"/>
                  </a:ext>
                </a:extLst>
              </xdr:cNvPr>
              <xdr:cNvSpPr/>
            </xdr:nvSpPr>
            <xdr:spPr>
              <a:xfrm>
                <a:off x="5346000" y="3699038"/>
                <a:ext cx="0" cy="20607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92" name="Shape 154">
                <a:extLst>
                  <a:ext uri="{FF2B5EF4-FFF2-40B4-BE49-F238E27FC236}">
                    <a16:creationId xmlns:a16="http://schemas.microsoft.com/office/drawing/2014/main" id="{00000000-0008-0000-0B00-0000C000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206086"/>
                <a:chOff x="5475762" y="47760700"/>
                <a:chExt cx="314325" cy="292993"/>
              </a:xfrm>
            </xdr:grpSpPr>
            <xdr:sp macro="" textlink="">
              <xdr:nvSpPr>
                <xdr:cNvPr id="193" name="Shape 155">
                  <a:extLst>
                    <a:ext uri="{FF2B5EF4-FFF2-40B4-BE49-F238E27FC236}">
                      <a16:creationId xmlns:a16="http://schemas.microsoft.com/office/drawing/2014/main" id="{00000000-0008-0000-0B00-0000C100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194" name="Shape 156">
                  <a:extLst>
                    <a:ext uri="{FF2B5EF4-FFF2-40B4-BE49-F238E27FC236}">
                      <a16:creationId xmlns:a16="http://schemas.microsoft.com/office/drawing/2014/main" id="{00000000-0008-0000-0B00-0000C2000000}"/>
                    </a:ext>
                  </a:extLst>
                </xdr:cNvPr>
                <xdr:cNvCxnSpPr/>
              </xdr:nvCxnSpPr>
              <xdr:spPr>
                <a:xfrm>
                  <a:off x="5742938" y="48053693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95" name="Shape 157">
                  <a:extLst>
                    <a:ext uri="{FF2B5EF4-FFF2-40B4-BE49-F238E27FC236}">
                      <a16:creationId xmlns:a16="http://schemas.microsoft.com/office/drawing/2014/main" id="{00000000-0008-0000-0B00-0000C3000000}"/>
                    </a:ext>
                  </a:extLst>
                </xdr:cNvPr>
                <xdr:cNvCxnSpPr/>
              </xdr:nvCxnSpPr>
              <xdr:spPr>
                <a:xfrm>
                  <a:off x="5742938" y="48053693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96" name="Shape 158">
                  <a:extLst>
                    <a:ext uri="{FF2B5EF4-FFF2-40B4-BE49-F238E27FC236}">
                      <a16:creationId xmlns:a16="http://schemas.microsoft.com/office/drawing/2014/main" id="{00000000-0008-0000-0B00-0000C4000000}"/>
                    </a:ext>
                  </a:extLst>
                </xdr:cNvPr>
                <xdr:cNvCxnSpPr/>
              </xdr:nvCxnSpPr>
              <xdr:spPr>
                <a:xfrm>
                  <a:off x="5742938" y="48053693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97" name="Shape 159">
                  <a:extLst>
                    <a:ext uri="{FF2B5EF4-FFF2-40B4-BE49-F238E27FC236}">
                      <a16:creationId xmlns:a16="http://schemas.microsoft.com/office/drawing/2014/main" id="{00000000-0008-0000-0B00-0000C5000000}"/>
                    </a:ext>
                  </a:extLst>
                </xdr:cNvPr>
                <xdr:cNvCxnSpPr/>
              </xdr:nvCxnSpPr>
              <xdr:spPr>
                <a:xfrm>
                  <a:off x="5742938" y="48053693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98" name="Shape 160">
                  <a:extLst>
                    <a:ext uri="{FF2B5EF4-FFF2-40B4-BE49-F238E27FC236}">
                      <a16:creationId xmlns:a16="http://schemas.microsoft.com/office/drawing/2014/main" id="{00000000-0008-0000-0B00-0000C6000000}"/>
                    </a:ext>
                  </a:extLst>
                </xdr:cNvPr>
                <xdr:cNvCxnSpPr/>
              </xdr:nvCxnSpPr>
              <xdr:spPr>
                <a:xfrm>
                  <a:off x="5742938" y="48053693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99" name="Shape 161">
                  <a:extLst>
                    <a:ext uri="{FF2B5EF4-FFF2-40B4-BE49-F238E27FC236}">
                      <a16:creationId xmlns:a16="http://schemas.microsoft.com/office/drawing/2014/main" id="{00000000-0008-0000-0B00-0000C7000000}"/>
                    </a:ext>
                  </a:extLst>
                </xdr:cNvPr>
                <xdr:cNvCxnSpPr/>
              </xdr:nvCxnSpPr>
              <xdr:spPr>
                <a:xfrm>
                  <a:off x="5742938" y="48053693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18</xdr:col>
      <xdr:colOff>0</xdr:colOff>
      <xdr:row>3</xdr:row>
      <xdr:rowOff>0</xdr:rowOff>
    </xdr:from>
    <xdr:ext cx="228600" cy="238125"/>
    <xdr:sp macro="" textlink="">
      <xdr:nvSpPr>
        <xdr:cNvPr id="200" name="Shape 162">
          <a:extLst>
            <a:ext uri="{FF2B5EF4-FFF2-40B4-BE49-F238E27FC236}">
              <a16:creationId xmlns:a16="http://schemas.microsoft.com/office/drawing/2014/main" id="{00000000-0008-0000-0B00-0000C8000000}"/>
            </a:ext>
          </a:extLst>
        </xdr:cNvPr>
        <xdr:cNvSpPr/>
      </xdr:nvSpPr>
      <xdr:spPr>
        <a:xfrm rot="-5400000" flipH="1">
          <a:off x="8067675" y="885825"/>
          <a:ext cx="228600" cy="238125"/>
        </a:xfrm>
        <a:prstGeom prst="lightningBolt">
          <a:avLst/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6</xdr:col>
      <xdr:colOff>0</xdr:colOff>
      <xdr:row>24</xdr:row>
      <xdr:rowOff>104775</xdr:rowOff>
    </xdr:from>
    <xdr:ext cx="0" cy="161925"/>
    <xdr:grpSp>
      <xdr:nvGrpSpPr>
        <xdr:cNvPr id="201" name="Shape 2">
          <a:extLst>
            <a:ext uri="{FF2B5EF4-FFF2-40B4-BE49-F238E27FC236}">
              <a16:creationId xmlns:a16="http://schemas.microsoft.com/office/drawing/2014/main" id="{00000000-0008-0000-0B00-0000C9000000}"/>
            </a:ext>
          </a:extLst>
        </xdr:cNvPr>
        <xdr:cNvGrpSpPr>
          <a:grpSpLocks/>
        </xdr:cNvGrpSpPr>
      </xdr:nvGrpSpPr>
      <xdr:grpSpPr>
        <a:xfrm>
          <a:off x="2466975" y="5362575"/>
          <a:ext cx="0" cy="161925"/>
          <a:chOff x="5346000" y="3699038"/>
          <a:chExt cx="0" cy="161925"/>
        </a:xfrm>
      </xdr:grpSpPr>
      <xdr:grpSp>
        <xdr:nvGrpSpPr>
          <xdr:cNvPr id="202" name="Shape 163">
            <a:extLst>
              <a:ext uri="{FF2B5EF4-FFF2-40B4-BE49-F238E27FC236}">
                <a16:creationId xmlns:a16="http://schemas.microsoft.com/office/drawing/2014/main" id="{00000000-0008-0000-0B00-0000CA00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203" name="Shape 6">
              <a:extLst>
                <a:ext uri="{FF2B5EF4-FFF2-40B4-BE49-F238E27FC236}">
                  <a16:creationId xmlns:a16="http://schemas.microsoft.com/office/drawing/2014/main" id="{00000000-0008-0000-0B00-0000CB00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04" name="Shape 164">
              <a:extLst>
                <a:ext uri="{FF2B5EF4-FFF2-40B4-BE49-F238E27FC236}">
                  <a16:creationId xmlns:a16="http://schemas.microsoft.com/office/drawing/2014/main" id="{00000000-0008-0000-0B00-0000CC00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205" name="Shape 165">
                <a:extLst>
                  <a:ext uri="{FF2B5EF4-FFF2-40B4-BE49-F238E27FC236}">
                    <a16:creationId xmlns:a16="http://schemas.microsoft.com/office/drawing/2014/main" id="{00000000-0008-0000-0B00-0000CD00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06" name="Shape 166">
                <a:extLst>
                  <a:ext uri="{FF2B5EF4-FFF2-40B4-BE49-F238E27FC236}">
                    <a16:creationId xmlns:a16="http://schemas.microsoft.com/office/drawing/2014/main" id="{00000000-0008-0000-0B00-0000CE00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207" name="Shape 167">
                  <a:extLst>
                    <a:ext uri="{FF2B5EF4-FFF2-40B4-BE49-F238E27FC236}">
                      <a16:creationId xmlns:a16="http://schemas.microsoft.com/office/drawing/2014/main" id="{00000000-0008-0000-0B00-0000CF00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208" name="Shape 168">
                  <a:extLst>
                    <a:ext uri="{FF2B5EF4-FFF2-40B4-BE49-F238E27FC236}">
                      <a16:creationId xmlns:a16="http://schemas.microsoft.com/office/drawing/2014/main" id="{00000000-0008-0000-0B00-0000D000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09" name="Shape 169">
                  <a:extLst>
                    <a:ext uri="{FF2B5EF4-FFF2-40B4-BE49-F238E27FC236}">
                      <a16:creationId xmlns:a16="http://schemas.microsoft.com/office/drawing/2014/main" id="{00000000-0008-0000-0B00-0000D100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10" name="Shape 170">
                  <a:extLst>
                    <a:ext uri="{FF2B5EF4-FFF2-40B4-BE49-F238E27FC236}">
                      <a16:creationId xmlns:a16="http://schemas.microsoft.com/office/drawing/2014/main" id="{00000000-0008-0000-0B00-0000D200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11" name="Shape 171">
                  <a:extLst>
                    <a:ext uri="{FF2B5EF4-FFF2-40B4-BE49-F238E27FC236}">
                      <a16:creationId xmlns:a16="http://schemas.microsoft.com/office/drawing/2014/main" id="{00000000-0008-0000-0B00-0000D300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12" name="Shape 172">
                  <a:extLst>
                    <a:ext uri="{FF2B5EF4-FFF2-40B4-BE49-F238E27FC236}">
                      <a16:creationId xmlns:a16="http://schemas.microsoft.com/office/drawing/2014/main" id="{00000000-0008-0000-0B00-0000D400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13" name="Shape 173">
                  <a:extLst>
                    <a:ext uri="{FF2B5EF4-FFF2-40B4-BE49-F238E27FC236}">
                      <a16:creationId xmlns:a16="http://schemas.microsoft.com/office/drawing/2014/main" id="{00000000-0008-0000-0B00-0000D500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24</xdr:row>
      <xdr:rowOff>104775</xdr:rowOff>
    </xdr:from>
    <xdr:ext cx="0" cy="161925"/>
    <xdr:grpSp>
      <xdr:nvGrpSpPr>
        <xdr:cNvPr id="214" name="Shape 2">
          <a:extLst>
            <a:ext uri="{FF2B5EF4-FFF2-40B4-BE49-F238E27FC236}">
              <a16:creationId xmlns:a16="http://schemas.microsoft.com/office/drawing/2014/main" id="{00000000-0008-0000-0B00-0000D6000000}"/>
            </a:ext>
          </a:extLst>
        </xdr:cNvPr>
        <xdr:cNvGrpSpPr>
          <a:grpSpLocks/>
        </xdr:cNvGrpSpPr>
      </xdr:nvGrpSpPr>
      <xdr:grpSpPr>
        <a:xfrm>
          <a:off x="2466975" y="5362575"/>
          <a:ext cx="0" cy="161925"/>
          <a:chOff x="5346000" y="3699038"/>
          <a:chExt cx="0" cy="161925"/>
        </a:xfrm>
      </xdr:grpSpPr>
      <xdr:grpSp>
        <xdr:nvGrpSpPr>
          <xdr:cNvPr id="215" name="Shape 174">
            <a:extLst>
              <a:ext uri="{FF2B5EF4-FFF2-40B4-BE49-F238E27FC236}">
                <a16:creationId xmlns:a16="http://schemas.microsoft.com/office/drawing/2014/main" id="{00000000-0008-0000-0B00-0000D700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216" name="Shape 6">
              <a:extLst>
                <a:ext uri="{FF2B5EF4-FFF2-40B4-BE49-F238E27FC236}">
                  <a16:creationId xmlns:a16="http://schemas.microsoft.com/office/drawing/2014/main" id="{00000000-0008-0000-0B00-0000D800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17" name="Shape 175">
              <a:extLst>
                <a:ext uri="{FF2B5EF4-FFF2-40B4-BE49-F238E27FC236}">
                  <a16:creationId xmlns:a16="http://schemas.microsoft.com/office/drawing/2014/main" id="{00000000-0008-0000-0B00-0000D900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218" name="Shape 176">
                <a:extLst>
                  <a:ext uri="{FF2B5EF4-FFF2-40B4-BE49-F238E27FC236}">
                    <a16:creationId xmlns:a16="http://schemas.microsoft.com/office/drawing/2014/main" id="{00000000-0008-0000-0B00-0000DA00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19" name="Shape 177">
                <a:extLst>
                  <a:ext uri="{FF2B5EF4-FFF2-40B4-BE49-F238E27FC236}">
                    <a16:creationId xmlns:a16="http://schemas.microsoft.com/office/drawing/2014/main" id="{00000000-0008-0000-0B00-0000DB00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220" name="Shape 178">
                  <a:extLst>
                    <a:ext uri="{FF2B5EF4-FFF2-40B4-BE49-F238E27FC236}">
                      <a16:creationId xmlns:a16="http://schemas.microsoft.com/office/drawing/2014/main" id="{00000000-0008-0000-0B00-0000DC00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221" name="Shape 179">
                  <a:extLst>
                    <a:ext uri="{FF2B5EF4-FFF2-40B4-BE49-F238E27FC236}">
                      <a16:creationId xmlns:a16="http://schemas.microsoft.com/office/drawing/2014/main" id="{00000000-0008-0000-0B00-0000DD00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22" name="Shape 180">
                  <a:extLst>
                    <a:ext uri="{FF2B5EF4-FFF2-40B4-BE49-F238E27FC236}">
                      <a16:creationId xmlns:a16="http://schemas.microsoft.com/office/drawing/2014/main" id="{00000000-0008-0000-0B00-0000DE00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23" name="Shape 181">
                  <a:extLst>
                    <a:ext uri="{FF2B5EF4-FFF2-40B4-BE49-F238E27FC236}">
                      <a16:creationId xmlns:a16="http://schemas.microsoft.com/office/drawing/2014/main" id="{00000000-0008-0000-0B00-0000DF00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24" name="Shape 182">
                  <a:extLst>
                    <a:ext uri="{FF2B5EF4-FFF2-40B4-BE49-F238E27FC236}">
                      <a16:creationId xmlns:a16="http://schemas.microsoft.com/office/drawing/2014/main" id="{00000000-0008-0000-0B00-0000E000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25" name="Shape 183">
                  <a:extLst>
                    <a:ext uri="{FF2B5EF4-FFF2-40B4-BE49-F238E27FC236}">
                      <a16:creationId xmlns:a16="http://schemas.microsoft.com/office/drawing/2014/main" id="{00000000-0008-0000-0B00-0000E100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26" name="Shape 184">
                  <a:extLst>
                    <a:ext uri="{FF2B5EF4-FFF2-40B4-BE49-F238E27FC236}">
                      <a16:creationId xmlns:a16="http://schemas.microsoft.com/office/drawing/2014/main" id="{00000000-0008-0000-0B00-0000E200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16</xdr:col>
      <xdr:colOff>0</xdr:colOff>
      <xdr:row>16</xdr:row>
      <xdr:rowOff>104775</xdr:rowOff>
    </xdr:from>
    <xdr:ext cx="0" cy="161925"/>
    <xdr:grpSp>
      <xdr:nvGrpSpPr>
        <xdr:cNvPr id="227" name="Shape 2">
          <a:extLst>
            <a:ext uri="{FF2B5EF4-FFF2-40B4-BE49-F238E27FC236}">
              <a16:creationId xmlns:a16="http://schemas.microsoft.com/office/drawing/2014/main" id="{00000000-0008-0000-0B00-0000E3000000}"/>
            </a:ext>
          </a:extLst>
        </xdr:cNvPr>
        <xdr:cNvGrpSpPr>
          <a:grpSpLocks/>
        </xdr:cNvGrpSpPr>
      </xdr:nvGrpSpPr>
      <xdr:grpSpPr>
        <a:xfrm>
          <a:off x="7134225" y="3609975"/>
          <a:ext cx="0" cy="161925"/>
          <a:chOff x="5346000" y="3699038"/>
          <a:chExt cx="0" cy="161925"/>
        </a:xfrm>
      </xdr:grpSpPr>
      <xdr:grpSp>
        <xdr:nvGrpSpPr>
          <xdr:cNvPr id="228" name="Shape 185">
            <a:extLst>
              <a:ext uri="{FF2B5EF4-FFF2-40B4-BE49-F238E27FC236}">
                <a16:creationId xmlns:a16="http://schemas.microsoft.com/office/drawing/2014/main" id="{00000000-0008-0000-0B00-0000E400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229" name="Shape 6">
              <a:extLst>
                <a:ext uri="{FF2B5EF4-FFF2-40B4-BE49-F238E27FC236}">
                  <a16:creationId xmlns:a16="http://schemas.microsoft.com/office/drawing/2014/main" id="{00000000-0008-0000-0B00-0000E500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30" name="Shape 186">
              <a:extLst>
                <a:ext uri="{FF2B5EF4-FFF2-40B4-BE49-F238E27FC236}">
                  <a16:creationId xmlns:a16="http://schemas.microsoft.com/office/drawing/2014/main" id="{00000000-0008-0000-0B00-0000E600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231" name="Shape 187">
                <a:extLst>
                  <a:ext uri="{FF2B5EF4-FFF2-40B4-BE49-F238E27FC236}">
                    <a16:creationId xmlns:a16="http://schemas.microsoft.com/office/drawing/2014/main" id="{00000000-0008-0000-0B00-0000E700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32" name="Shape 188">
                <a:extLst>
                  <a:ext uri="{FF2B5EF4-FFF2-40B4-BE49-F238E27FC236}">
                    <a16:creationId xmlns:a16="http://schemas.microsoft.com/office/drawing/2014/main" id="{00000000-0008-0000-0B00-0000E800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233" name="Shape 189">
                  <a:extLst>
                    <a:ext uri="{FF2B5EF4-FFF2-40B4-BE49-F238E27FC236}">
                      <a16:creationId xmlns:a16="http://schemas.microsoft.com/office/drawing/2014/main" id="{00000000-0008-0000-0B00-0000E900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234" name="Shape 190">
                  <a:extLst>
                    <a:ext uri="{FF2B5EF4-FFF2-40B4-BE49-F238E27FC236}">
                      <a16:creationId xmlns:a16="http://schemas.microsoft.com/office/drawing/2014/main" id="{00000000-0008-0000-0B00-0000EA00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35" name="Shape 191">
                  <a:extLst>
                    <a:ext uri="{FF2B5EF4-FFF2-40B4-BE49-F238E27FC236}">
                      <a16:creationId xmlns:a16="http://schemas.microsoft.com/office/drawing/2014/main" id="{00000000-0008-0000-0B00-0000EB00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36" name="Shape 192">
                  <a:extLst>
                    <a:ext uri="{FF2B5EF4-FFF2-40B4-BE49-F238E27FC236}">
                      <a16:creationId xmlns:a16="http://schemas.microsoft.com/office/drawing/2014/main" id="{00000000-0008-0000-0B00-0000EC00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37" name="Shape 193">
                  <a:extLst>
                    <a:ext uri="{FF2B5EF4-FFF2-40B4-BE49-F238E27FC236}">
                      <a16:creationId xmlns:a16="http://schemas.microsoft.com/office/drawing/2014/main" id="{00000000-0008-0000-0B00-0000ED00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38" name="Shape 194">
                  <a:extLst>
                    <a:ext uri="{FF2B5EF4-FFF2-40B4-BE49-F238E27FC236}">
                      <a16:creationId xmlns:a16="http://schemas.microsoft.com/office/drawing/2014/main" id="{00000000-0008-0000-0B00-0000EE00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39" name="Shape 195">
                  <a:extLst>
                    <a:ext uri="{FF2B5EF4-FFF2-40B4-BE49-F238E27FC236}">
                      <a16:creationId xmlns:a16="http://schemas.microsoft.com/office/drawing/2014/main" id="{00000000-0008-0000-0B00-0000EF00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16</xdr:col>
      <xdr:colOff>0</xdr:colOff>
      <xdr:row>16</xdr:row>
      <xdr:rowOff>104775</xdr:rowOff>
    </xdr:from>
    <xdr:ext cx="0" cy="161925"/>
    <xdr:grpSp>
      <xdr:nvGrpSpPr>
        <xdr:cNvPr id="240" name="Shape 2">
          <a:extLst>
            <a:ext uri="{FF2B5EF4-FFF2-40B4-BE49-F238E27FC236}">
              <a16:creationId xmlns:a16="http://schemas.microsoft.com/office/drawing/2014/main" id="{00000000-0008-0000-0B00-0000F0000000}"/>
            </a:ext>
          </a:extLst>
        </xdr:cNvPr>
        <xdr:cNvGrpSpPr>
          <a:grpSpLocks/>
        </xdr:cNvGrpSpPr>
      </xdr:nvGrpSpPr>
      <xdr:grpSpPr>
        <a:xfrm>
          <a:off x="7134225" y="3609975"/>
          <a:ext cx="0" cy="161925"/>
          <a:chOff x="5346000" y="3699038"/>
          <a:chExt cx="0" cy="161925"/>
        </a:xfrm>
      </xdr:grpSpPr>
      <xdr:grpSp>
        <xdr:nvGrpSpPr>
          <xdr:cNvPr id="241" name="Shape 196">
            <a:extLst>
              <a:ext uri="{FF2B5EF4-FFF2-40B4-BE49-F238E27FC236}">
                <a16:creationId xmlns:a16="http://schemas.microsoft.com/office/drawing/2014/main" id="{00000000-0008-0000-0B00-0000F100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242" name="Shape 6">
              <a:extLst>
                <a:ext uri="{FF2B5EF4-FFF2-40B4-BE49-F238E27FC236}">
                  <a16:creationId xmlns:a16="http://schemas.microsoft.com/office/drawing/2014/main" id="{00000000-0008-0000-0B00-0000F200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43" name="Shape 197">
              <a:extLst>
                <a:ext uri="{FF2B5EF4-FFF2-40B4-BE49-F238E27FC236}">
                  <a16:creationId xmlns:a16="http://schemas.microsoft.com/office/drawing/2014/main" id="{00000000-0008-0000-0B00-0000F300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244" name="Shape 198">
                <a:extLst>
                  <a:ext uri="{FF2B5EF4-FFF2-40B4-BE49-F238E27FC236}">
                    <a16:creationId xmlns:a16="http://schemas.microsoft.com/office/drawing/2014/main" id="{00000000-0008-0000-0B00-0000F400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45" name="Shape 199">
                <a:extLst>
                  <a:ext uri="{FF2B5EF4-FFF2-40B4-BE49-F238E27FC236}">
                    <a16:creationId xmlns:a16="http://schemas.microsoft.com/office/drawing/2014/main" id="{00000000-0008-0000-0B00-0000F500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246" name="Shape 200">
                  <a:extLst>
                    <a:ext uri="{FF2B5EF4-FFF2-40B4-BE49-F238E27FC236}">
                      <a16:creationId xmlns:a16="http://schemas.microsoft.com/office/drawing/2014/main" id="{00000000-0008-0000-0B00-0000F600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247" name="Shape 201">
                  <a:extLst>
                    <a:ext uri="{FF2B5EF4-FFF2-40B4-BE49-F238E27FC236}">
                      <a16:creationId xmlns:a16="http://schemas.microsoft.com/office/drawing/2014/main" id="{00000000-0008-0000-0B00-0000F700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48" name="Shape 202">
                  <a:extLst>
                    <a:ext uri="{FF2B5EF4-FFF2-40B4-BE49-F238E27FC236}">
                      <a16:creationId xmlns:a16="http://schemas.microsoft.com/office/drawing/2014/main" id="{00000000-0008-0000-0B00-0000F800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49" name="Shape 203">
                  <a:extLst>
                    <a:ext uri="{FF2B5EF4-FFF2-40B4-BE49-F238E27FC236}">
                      <a16:creationId xmlns:a16="http://schemas.microsoft.com/office/drawing/2014/main" id="{00000000-0008-0000-0B00-0000F900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50" name="Shape 204">
                  <a:extLst>
                    <a:ext uri="{FF2B5EF4-FFF2-40B4-BE49-F238E27FC236}">
                      <a16:creationId xmlns:a16="http://schemas.microsoft.com/office/drawing/2014/main" id="{00000000-0008-0000-0B00-0000FA00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51" name="Shape 205">
                  <a:extLst>
                    <a:ext uri="{FF2B5EF4-FFF2-40B4-BE49-F238E27FC236}">
                      <a16:creationId xmlns:a16="http://schemas.microsoft.com/office/drawing/2014/main" id="{00000000-0008-0000-0B00-0000FB00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52" name="Shape 206">
                  <a:extLst>
                    <a:ext uri="{FF2B5EF4-FFF2-40B4-BE49-F238E27FC236}">
                      <a16:creationId xmlns:a16="http://schemas.microsoft.com/office/drawing/2014/main" id="{00000000-0008-0000-0B00-0000FC00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16</xdr:col>
      <xdr:colOff>0</xdr:colOff>
      <xdr:row>16</xdr:row>
      <xdr:rowOff>104775</xdr:rowOff>
    </xdr:from>
    <xdr:ext cx="0" cy="161925"/>
    <xdr:grpSp>
      <xdr:nvGrpSpPr>
        <xdr:cNvPr id="253" name="Shape 2">
          <a:extLst>
            <a:ext uri="{FF2B5EF4-FFF2-40B4-BE49-F238E27FC236}">
              <a16:creationId xmlns:a16="http://schemas.microsoft.com/office/drawing/2014/main" id="{00000000-0008-0000-0B00-0000FD000000}"/>
            </a:ext>
          </a:extLst>
        </xdr:cNvPr>
        <xdr:cNvGrpSpPr>
          <a:grpSpLocks/>
        </xdr:cNvGrpSpPr>
      </xdr:nvGrpSpPr>
      <xdr:grpSpPr>
        <a:xfrm>
          <a:off x="7134225" y="3609975"/>
          <a:ext cx="0" cy="161925"/>
          <a:chOff x="5346000" y="3699038"/>
          <a:chExt cx="0" cy="161925"/>
        </a:xfrm>
      </xdr:grpSpPr>
      <xdr:grpSp>
        <xdr:nvGrpSpPr>
          <xdr:cNvPr id="254" name="Shape 207">
            <a:extLst>
              <a:ext uri="{FF2B5EF4-FFF2-40B4-BE49-F238E27FC236}">
                <a16:creationId xmlns:a16="http://schemas.microsoft.com/office/drawing/2014/main" id="{00000000-0008-0000-0B00-0000FE00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255" name="Shape 6">
              <a:extLst>
                <a:ext uri="{FF2B5EF4-FFF2-40B4-BE49-F238E27FC236}">
                  <a16:creationId xmlns:a16="http://schemas.microsoft.com/office/drawing/2014/main" id="{00000000-0008-0000-0B00-0000FF00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56" name="Shape 208">
              <a:extLst>
                <a:ext uri="{FF2B5EF4-FFF2-40B4-BE49-F238E27FC236}">
                  <a16:creationId xmlns:a16="http://schemas.microsoft.com/office/drawing/2014/main" id="{00000000-0008-0000-0B00-00000001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257" name="Shape 209">
                <a:extLst>
                  <a:ext uri="{FF2B5EF4-FFF2-40B4-BE49-F238E27FC236}">
                    <a16:creationId xmlns:a16="http://schemas.microsoft.com/office/drawing/2014/main" id="{00000000-0008-0000-0B00-00000101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58" name="Shape 210">
                <a:extLst>
                  <a:ext uri="{FF2B5EF4-FFF2-40B4-BE49-F238E27FC236}">
                    <a16:creationId xmlns:a16="http://schemas.microsoft.com/office/drawing/2014/main" id="{00000000-0008-0000-0B00-00000201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259" name="Shape 211">
                  <a:extLst>
                    <a:ext uri="{FF2B5EF4-FFF2-40B4-BE49-F238E27FC236}">
                      <a16:creationId xmlns:a16="http://schemas.microsoft.com/office/drawing/2014/main" id="{00000000-0008-0000-0B00-00000301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260" name="Shape 212">
                  <a:extLst>
                    <a:ext uri="{FF2B5EF4-FFF2-40B4-BE49-F238E27FC236}">
                      <a16:creationId xmlns:a16="http://schemas.microsoft.com/office/drawing/2014/main" id="{00000000-0008-0000-0B00-0000040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61" name="Shape 213">
                  <a:extLst>
                    <a:ext uri="{FF2B5EF4-FFF2-40B4-BE49-F238E27FC236}">
                      <a16:creationId xmlns:a16="http://schemas.microsoft.com/office/drawing/2014/main" id="{00000000-0008-0000-0B00-0000050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62" name="Shape 214">
                  <a:extLst>
                    <a:ext uri="{FF2B5EF4-FFF2-40B4-BE49-F238E27FC236}">
                      <a16:creationId xmlns:a16="http://schemas.microsoft.com/office/drawing/2014/main" id="{00000000-0008-0000-0B00-00000601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63" name="Shape 215">
                  <a:extLst>
                    <a:ext uri="{FF2B5EF4-FFF2-40B4-BE49-F238E27FC236}">
                      <a16:creationId xmlns:a16="http://schemas.microsoft.com/office/drawing/2014/main" id="{00000000-0008-0000-0B00-0000070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64" name="Shape 216">
                  <a:extLst>
                    <a:ext uri="{FF2B5EF4-FFF2-40B4-BE49-F238E27FC236}">
                      <a16:creationId xmlns:a16="http://schemas.microsoft.com/office/drawing/2014/main" id="{00000000-0008-0000-0B00-0000080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65" name="Shape 217">
                  <a:extLst>
                    <a:ext uri="{FF2B5EF4-FFF2-40B4-BE49-F238E27FC236}">
                      <a16:creationId xmlns:a16="http://schemas.microsoft.com/office/drawing/2014/main" id="{00000000-0008-0000-0B00-0000090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16</xdr:col>
      <xdr:colOff>0</xdr:colOff>
      <xdr:row>16</xdr:row>
      <xdr:rowOff>104775</xdr:rowOff>
    </xdr:from>
    <xdr:ext cx="0" cy="161925"/>
    <xdr:grpSp>
      <xdr:nvGrpSpPr>
        <xdr:cNvPr id="266" name="Shape 2">
          <a:extLst>
            <a:ext uri="{FF2B5EF4-FFF2-40B4-BE49-F238E27FC236}">
              <a16:creationId xmlns:a16="http://schemas.microsoft.com/office/drawing/2014/main" id="{00000000-0008-0000-0B00-00000A010000}"/>
            </a:ext>
          </a:extLst>
        </xdr:cNvPr>
        <xdr:cNvGrpSpPr>
          <a:grpSpLocks/>
        </xdr:cNvGrpSpPr>
      </xdr:nvGrpSpPr>
      <xdr:grpSpPr>
        <a:xfrm>
          <a:off x="7134225" y="3609975"/>
          <a:ext cx="0" cy="161925"/>
          <a:chOff x="5346000" y="3699038"/>
          <a:chExt cx="0" cy="161925"/>
        </a:xfrm>
      </xdr:grpSpPr>
      <xdr:grpSp>
        <xdr:nvGrpSpPr>
          <xdr:cNvPr id="267" name="Shape 218">
            <a:extLst>
              <a:ext uri="{FF2B5EF4-FFF2-40B4-BE49-F238E27FC236}">
                <a16:creationId xmlns:a16="http://schemas.microsoft.com/office/drawing/2014/main" id="{00000000-0008-0000-0B00-00000B01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268" name="Shape 6">
              <a:extLst>
                <a:ext uri="{FF2B5EF4-FFF2-40B4-BE49-F238E27FC236}">
                  <a16:creationId xmlns:a16="http://schemas.microsoft.com/office/drawing/2014/main" id="{00000000-0008-0000-0B00-00000C01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69" name="Shape 219">
              <a:extLst>
                <a:ext uri="{FF2B5EF4-FFF2-40B4-BE49-F238E27FC236}">
                  <a16:creationId xmlns:a16="http://schemas.microsoft.com/office/drawing/2014/main" id="{00000000-0008-0000-0B00-00000D01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270" name="Shape 220">
                <a:extLst>
                  <a:ext uri="{FF2B5EF4-FFF2-40B4-BE49-F238E27FC236}">
                    <a16:creationId xmlns:a16="http://schemas.microsoft.com/office/drawing/2014/main" id="{00000000-0008-0000-0B00-00000E01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71" name="Shape 221">
                <a:extLst>
                  <a:ext uri="{FF2B5EF4-FFF2-40B4-BE49-F238E27FC236}">
                    <a16:creationId xmlns:a16="http://schemas.microsoft.com/office/drawing/2014/main" id="{00000000-0008-0000-0B00-00000F01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272" name="Shape 222">
                  <a:extLst>
                    <a:ext uri="{FF2B5EF4-FFF2-40B4-BE49-F238E27FC236}">
                      <a16:creationId xmlns:a16="http://schemas.microsoft.com/office/drawing/2014/main" id="{00000000-0008-0000-0B00-00001001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273" name="Shape 223">
                  <a:extLst>
                    <a:ext uri="{FF2B5EF4-FFF2-40B4-BE49-F238E27FC236}">
                      <a16:creationId xmlns:a16="http://schemas.microsoft.com/office/drawing/2014/main" id="{00000000-0008-0000-0B00-0000110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74" name="Shape 224">
                  <a:extLst>
                    <a:ext uri="{FF2B5EF4-FFF2-40B4-BE49-F238E27FC236}">
                      <a16:creationId xmlns:a16="http://schemas.microsoft.com/office/drawing/2014/main" id="{00000000-0008-0000-0B00-0000120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75" name="Shape 225">
                  <a:extLst>
                    <a:ext uri="{FF2B5EF4-FFF2-40B4-BE49-F238E27FC236}">
                      <a16:creationId xmlns:a16="http://schemas.microsoft.com/office/drawing/2014/main" id="{00000000-0008-0000-0B00-00001301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76" name="Shape 226">
                  <a:extLst>
                    <a:ext uri="{FF2B5EF4-FFF2-40B4-BE49-F238E27FC236}">
                      <a16:creationId xmlns:a16="http://schemas.microsoft.com/office/drawing/2014/main" id="{00000000-0008-0000-0B00-0000140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77" name="Shape 227">
                  <a:extLst>
                    <a:ext uri="{FF2B5EF4-FFF2-40B4-BE49-F238E27FC236}">
                      <a16:creationId xmlns:a16="http://schemas.microsoft.com/office/drawing/2014/main" id="{00000000-0008-0000-0B00-0000150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78" name="Shape 228">
                  <a:extLst>
                    <a:ext uri="{FF2B5EF4-FFF2-40B4-BE49-F238E27FC236}">
                      <a16:creationId xmlns:a16="http://schemas.microsoft.com/office/drawing/2014/main" id="{00000000-0008-0000-0B00-0000160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16</xdr:col>
      <xdr:colOff>0</xdr:colOff>
      <xdr:row>16</xdr:row>
      <xdr:rowOff>104775</xdr:rowOff>
    </xdr:from>
    <xdr:ext cx="0" cy="161925"/>
    <xdr:grpSp>
      <xdr:nvGrpSpPr>
        <xdr:cNvPr id="279" name="Shape 2">
          <a:extLst>
            <a:ext uri="{FF2B5EF4-FFF2-40B4-BE49-F238E27FC236}">
              <a16:creationId xmlns:a16="http://schemas.microsoft.com/office/drawing/2014/main" id="{00000000-0008-0000-0B00-000017010000}"/>
            </a:ext>
          </a:extLst>
        </xdr:cNvPr>
        <xdr:cNvGrpSpPr>
          <a:grpSpLocks/>
        </xdr:cNvGrpSpPr>
      </xdr:nvGrpSpPr>
      <xdr:grpSpPr>
        <a:xfrm>
          <a:off x="7134225" y="3609975"/>
          <a:ext cx="0" cy="161925"/>
          <a:chOff x="5346000" y="3699038"/>
          <a:chExt cx="0" cy="161925"/>
        </a:xfrm>
      </xdr:grpSpPr>
      <xdr:grpSp>
        <xdr:nvGrpSpPr>
          <xdr:cNvPr id="280" name="Shape 229">
            <a:extLst>
              <a:ext uri="{FF2B5EF4-FFF2-40B4-BE49-F238E27FC236}">
                <a16:creationId xmlns:a16="http://schemas.microsoft.com/office/drawing/2014/main" id="{00000000-0008-0000-0B00-00001801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281" name="Shape 6">
              <a:extLst>
                <a:ext uri="{FF2B5EF4-FFF2-40B4-BE49-F238E27FC236}">
                  <a16:creationId xmlns:a16="http://schemas.microsoft.com/office/drawing/2014/main" id="{00000000-0008-0000-0B00-00001901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82" name="Shape 230">
              <a:extLst>
                <a:ext uri="{FF2B5EF4-FFF2-40B4-BE49-F238E27FC236}">
                  <a16:creationId xmlns:a16="http://schemas.microsoft.com/office/drawing/2014/main" id="{00000000-0008-0000-0B00-00001A01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283" name="Shape 231">
                <a:extLst>
                  <a:ext uri="{FF2B5EF4-FFF2-40B4-BE49-F238E27FC236}">
                    <a16:creationId xmlns:a16="http://schemas.microsoft.com/office/drawing/2014/main" id="{00000000-0008-0000-0B00-00001B01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84" name="Shape 232">
                <a:extLst>
                  <a:ext uri="{FF2B5EF4-FFF2-40B4-BE49-F238E27FC236}">
                    <a16:creationId xmlns:a16="http://schemas.microsoft.com/office/drawing/2014/main" id="{00000000-0008-0000-0B00-00001C01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285" name="Shape 233">
                  <a:extLst>
                    <a:ext uri="{FF2B5EF4-FFF2-40B4-BE49-F238E27FC236}">
                      <a16:creationId xmlns:a16="http://schemas.microsoft.com/office/drawing/2014/main" id="{00000000-0008-0000-0B00-00001D01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286" name="Shape 234">
                  <a:extLst>
                    <a:ext uri="{FF2B5EF4-FFF2-40B4-BE49-F238E27FC236}">
                      <a16:creationId xmlns:a16="http://schemas.microsoft.com/office/drawing/2014/main" id="{00000000-0008-0000-0B00-00001E0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87" name="Shape 235">
                  <a:extLst>
                    <a:ext uri="{FF2B5EF4-FFF2-40B4-BE49-F238E27FC236}">
                      <a16:creationId xmlns:a16="http://schemas.microsoft.com/office/drawing/2014/main" id="{00000000-0008-0000-0B00-00001F0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88" name="Shape 236">
                  <a:extLst>
                    <a:ext uri="{FF2B5EF4-FFF2-40B4-BE49-F238E27FC236}">
                      <a16:creationId xmlns:a16="http://schemas.microsoft.com/office/drawing/2014/main" id="{00000000-0008-0000-0B00-00002001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89" name="Shape 237">
                  <a:extLst>
                    <a:ext uri="{FF2B5EF4-FFF2-40B4-BE49-F238E27FC236}">
                      <a16:creationId xmlns:a16="http://schemas.microsoft.com/office/drawing/2014/main" id="{00000000-0008-0000-0B00-0000210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90" name="Shape 238">
                  <a:extLst>
                    <a:ext uri="{FF2B5EF4-FFF2-40B4-BE49-F238E27FC236}">
                      <a16:creationId xmlns:a16="http://schemas.microsoft.com/office/drawing/2014/main" id="{00000000-0008-0000-0B00-0000220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91" name="Shape 239">
                  <a:extLst>
                    <a:ext uri="{FF2B5EF4-FFF2-40B4-BE49-F238E27FC236}">
                      <a16:creationId xmlns:a16="http://schemas.microsoft.com/office/drawing/2014/main" id="{00000000-0008-0000-0B00-0000230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16</xdr:col>
      <xdr:colOff>0</xdr:colOff>
      <xdr:row>16</xdr:row>
      <xdr:rowOff>104775</xdr:rowOff>
    </xdr:from>
    <xdr:ext cx="0" cy="161925"/>
    <xdr:grpSp>
      <xdr:nvGrpSpPr>
        <xdr:cNvPr id="292" name="Shape 2">
          <a:extLst>
            <a:ext uri="{FF2B5EF4-FFF2-40B4-BE49-F238E27FC236}">
              <a16:creationId xmlns:a16="http://schemas.microsoft.com/office/drawing/2014/main" id="{00000000-0008-0000-0B00-000024010000}"/>
            </a:ext>
          </a:extLst>
        </xdr:cNvPr>
        <xdr:cNvGrpSpPr>
          <a:grpSpLocks/>
        </xdr:cNvGrpSpPr>
      </xdr:nvGrpSpPr>
      <xdr:grpSpPr>
        <a:xfrm>
          <a:off x="7134225" y="3609975"/>
          <a:ext cx="0" cy="161925"/>
          <a:chOff x="5346000" y="3699038"/>
          <a:chExt cx="0" cy="161925"/>
        </a:xfrm>
      </xdr:grpSpPr>
      <xdr:grpSp>
        <xdr:nvGrpSpPr>
          <xdr:cNvPr id="293" name="Shape 240">
            <a:extLst>
              <a:ext uri="{FF2B5EF4-FFF2-40B4-BE49-F238E27FC236}">
                <a16:creationId xmlns:a16="http://schemas.microsoft.com/office/drawing/2014/main" id="{00000000-0008-0000-0B00-00002501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294" name="Shape 6">
              <a:extLst>
                <a:ext uri="{FF2B5EF4-FFF2-40B4-BE49-F238E27FC236}">
                  <a16:creationId xmlns:a16="http://schemas.microsoft.com/office/drawing/2014/main" id="{00000000-0008-0000-0B00-00002601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95" name="Shape 241">
              <a:extLst>
                <a:ext uri="{FF2B5EF4-FFF2-40B4-BE49-F238E27FC236}">
                  <a16:creationId xmlns:a16="http://schemas.microsoft.com/office/drawing/2014/main" id="{00000000-0008-0000-0B00-00002701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296" name="Shape 242">
                <a:extLst>
                  <a:ext uri="{FF2B5EF4-FFF2-40B4-BE49-F238E27FC236}">
                    <a16:creationId xmlns:a16="http://schemas.microsoft.com/office/drawing/2014/main" id="{00000000-0008-0000-0B00-00002801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97" name="Shape 243">
                <a:extLst>
                  <a:ext uri="{FF2B5EF4-FFF2-40B4-BE49-F238E27FC236}">
                    <a16:creationId xmlns:a16="http://schemas.microsoft.com/office/drawing/2014/main" id="{00000000-0008-0000-0B00-00002901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298" name="Shape 244">
                  <a:extLst>
                    <a:ext uri="{FF2B5EF4-FFF2-40B4-BE49-F238E27FC236}">
                      <a16:creationId xmlns:a16="http://schemas.microsoft.com/office/drawing/2014/main" id="{00000000-0008-0000-0B00-00002A01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299" name="Shape 245">
                  <a:extLst>
                    <a:ext uri="{FF2B5EF4-FFF2-40B4-BE49-F238E27FC236}">
                      <a16:creationId xmlns:a16="http://schemas.microsoft.com/office/drawing/2014/main" id="{00000000-0008-0000-0B00-00002B0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00" name="Shape 246">
                  <a:extLst>
                    <a:ext uri="{FF2B5EF4-FFF2-40B4-BE49-F238E27FC236}">
                      <a16:creationId xmlns:a16="http://schemas.microsoft.com/office/drawing/2014/main" id="{00000000-0008-0000-0B00-00002C0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01" name="Shape 247">
                  <a:extLst>
                    <a:ext uri="{FF2B5EF4-FFF2-40B4-BE49-F238E27FC236}">
                      <a16:creationId xmlns:a16="http://schemas.microsoft.com/office/drawing/2014/main" id="{00000000-0008-0000-0B00-00002D01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02" name="Shape 248">
                  <a:extLst>
                    <a:ext uri="{FF2B5EF4-FFF2-40B4-BE49-F238E27FC236}">
                      <a16:creationId xmlns:a16="http://schemas.microsoft.com/office/drawing/2014/main" id="{00000000-0008-0000-0B00-00002E0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03" name="Shape 249">
                  <a:extLst>
                    <a:ext uri="{FF2B5EF4-FFF2-40B4-BE49-F238E27FC236}">
                      <a16:creationId xmlns:a16="http://schemas.microsoft.com/office/drawing/2014/main" id="{00000000-0008-0000-0B00-00002F0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04" name="Shape 250">
                  <a:extLst>
                    <a:ext uri="{FF2B5EF4-FFF2-40B4-BE49-F238E27FC236}">
                      <a16:creationId xmlns:a16="http://schemas.microsoft.com/office/drawing/2014/main" id="{00000000-0008-0000-0B00-0000300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16</xdr:col>
      <xdr:colOff>0</xdr:colOff>
      <xdr:row>16</xdr:row>
      <xdr:rowOff>104775</xdr:rowOff>
    </xdr:from>
    <xdr:ext cx="0" cy="161925"/>
    <xdr:grpSp>
      <xdr:nvGrpSpPr>
        <xdr:cNvPr id="305" name="Shape 2">
          <a:extLst>
            <a:ext uri="{FF2B5EF4-FFF2-40B4-BE49-F238E27FC236}">
              <a16:creationId xmlns:a16="http://schemas.microsoft.com/office/drawing/2014/main" id="{00000000-0008-0000-0B00-000031010000}"/>
            </a:ext>
          </a:extLst>
        </xdr:cNvPr>
        <xdr:cNvGrpSpPr>
          <a:grpSpLocks/>
        </xdr:cNvGrpSpPr>
      </xdr:nvGrpSpPr>
      <xdr:grpSpPr>
        <a:xfrm>
          <a:off x="7134225" y="3609975"/>
          <a:ext cx="0" cy="161925"/>
          <a:chOff x="5346000" y="3699038"/>
          <a:chExt cx="0" cy="161925"/>
        </a:xfrm>
      </xdr:grpSpPr>
      <xdr:grpSp>
        <xdr:nvGrpSpPr>
          <xdr:cNvPr id="306" name="Shape 251">
            <a:extLst>
              <a:ext uri="{FF2B5EF4-FFF2-40B4-BE49-F238E27FC236}">
                <a16:creationId xmlns:a16="http://schemas.microsoft.com/office/drawing/2014/main" id="{00000000-0008-0000-0B00-00003201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307" name="Shape 6">
              <a:extLst>
                <a:ext uri="{FF2B5EF4-FFF2-40B4-BE49-F238E27FC236}">
                  <a16:creationId xmlns:a16="http://schemas.microsoft.com/office/drawing/2014/main" id="{00000000-0008-0000-0B00-00003301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308" name="Shape 252">
              <a:extLst>
                <a:ext uri="{FF2B5EF4-FFF2-40B4-BE49-F238E27FC236}">
                  <a16:creationId xmlns:a16="http://schemas.microsoft.com/office/drawing/2014/main" id="{00000000-0008-0000-0B00-00003401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309" name="Shape 253">
                <a:extLst>
                  <a:ext uri="{FF2B5EF4-FFF2-40B4-BE49-F238E27FC236}">
                    <a16:creationId xmlns:a16="http://schemas.microsoft.com/office/drawing/2014/main" id="{00000000-0008-0000-0B00-00003501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310" name="Shape 254">
                <a:extLst>
                  <a:ext uri="{FF2B5EF4-FFF2-40B4-BE49-F238E27FC236}">
                    <a16:creationId xmlns:a16="http://schemas.microsoft.com/office/drawing/2014/main" id="{00000000-0008-0000-0B00-00003601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311" name="Shape 255">
                  <a:extLst>
                    <a:ext uri="{FF2B5EF4-FFF2-40B4-BE49-F238E27FC236}">
                      <a16:creationId xmlns:a16="http://schemas.microsoft.com/office/drawing/2014/main" id="{00000000-0008-0000-0B00-00003701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312" name="Shape 256">
                  <a:extLst>
                    <a:ext uri="{FF2B5EF4-FFF2-40B4-BE49-F238E27FC236}">
                      <a16:creationId xmlns:a16="http://schemas.microsoft.com/office/drawing/2014/main" id="{00000000-0008-0000-0B00-0000380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13" name="Shape 257">
                  <a:extLst>
                    <a:ext uri="{FF2B5EF4-FFF2-40B4-BE49-F238E27FC236}">
                      <a16:creationId xmlns:a16="http://schemas.microsoft.com/office/drawing/2014/main" id="{00000000-0008-0000-0B00-0000390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14" name="Shape 258">
                  <a:extLst>
                    <a:ext uri="{FF2B5EF4-FFF2-40B4-BE49-F238E27FC236}">
                      <a16:creationId xmlns:a16="http://schemas.microsoft.com/office/drawing/2014/main" id="{00000000-0008-0000-0B00-00003A01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15" name="Shape 259">
                  <a:extLst>
                    <a:ext uri="{FF2B5EF4-FFF2-40B4-BE49-F238E27FC236}">
                      <a16:creationId xmlns:a16="http://schemas.microsoft.com/office/drawing/2014/main" id="{00000000-0008-0000-0B00-00003B0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16" name="Shape 260">
                  <a:extLst>
                    <a:ext uri="{FF2B5EF4-FFF2-40B4-BE49-F238E27FC236}">
                      <a16:creationId xmlns:a16="http://schemas.microsoft.com/office/drawing/2014/main" id="{00000000-0008-0000-0B00-00003C0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17" name="Shape 261">
                  <a:extLst>
                    <a:ext uri="{FF2B5EF4-FFF2-40B4-BE49-F238E27FC236}">
                      <a16:creationId xmlns:a16="http://schemas.microsoft.com/office/drawing/2014/main" id="{00000000-0008-0000-0B00-00003D0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16</xdr:col>
      <xdr:colOff>0</xdr:colOff>
      <xdr:row>16</xdr:row>
      <xdr:rowOff>104775</xdr:rowOff>
    </xdr:from>
    <xdr:ext cx="0" cy="161925"/>
    <xdr:grpSp>
      <xdr:nvGrpSpPr>
        <xdr:cNvPr id="318" name="Shape 2">
          <a:extLst>
            <a:ext uri="{FF2B5EF4-FFF2-40B4-BE49-F238E27FC236}">
              <a16:creationId xmlns:a16="http://schemas.microsoft.com/office/drawing/2014/main" id="{00000000-0008-0000-0B00-00003E010000}"/>
            </a:ext>
          </a:extLst>
        </xdr:cNvPr>
        <xdr:cNvGrpSpPr>
          <a:grpSpLocks/>
        </xdr:cNvGrpSpPr>
      </xdr:nvGrpSpPr>
      <xdr:grpSpPr>
        <a:xfrm>
          <a:off x="7134225" y="3609975"/>
          <a:ext cx="0" cy="161925"/>
          <a:chOff x="5346000" y="3699038"/>
          <a:chExt cx="0" cy="161925"/>
        </a:xfrm>
      </xdr:grpSpPr>
      <xdr:grpSp>
        <xdr:nvGrpSpPr>
          <xdr:cNvPr id="319" name="Shape 262">
            <a:extLst>
              <a:ext uri="{FF2B5EF4-FFF2-40B4-BE49-F238E27FC236}">
                <a16:creationId xmlns:a16="http://schemas.microsoft.com/office/drawing/2014/main" id="{00000000-0008-0000-0B00-00003F01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320" name="Shape 6">
              <a:extLst>
                <a:ext uri="{FF2B5EF4-FFF2-40B4-BE49-F238E27FC236}">
                  <a16:creationId xmlns:a16="http://schemas.microsoft.com/office/drawing/2014/main" id="{00000000-0008-0000-0B00-00004001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321" name="Shape 263">
              <a:extLst>
                <a:ext uri="{FF2B5EF4-FFF2-40B4-BE49-F238E27FC236}">
                  <a16:creationId xmlns:a16="http://schemas.microsoft.com/office/drawing/2014/main" id="{00000000-0008-0000-0B00-00004101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322" name="Shape 264">
                <a:extLst>
                  <a:ext uri="{FF2B5EF4-FFF2-40B4-BE49-F238E27FC236}">
                    <a16:creationId xmlns:a16="http://schemas.microsoft.com/office/drawing/2014/main" id="{00000000-0008-0000-0B00-00004201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323" name="Shape 265">
                <a:extLst>
                  <a:ext uri="{FF2B5EF4-FFF2-40B4-BE49-F238E27FC236}">
                    <a16:creationId xmlns:a16="http://schemas.microsoft.com/office/drawing/2014/main" id="{00000000-0008-0000-0B00-00004301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324" name="Shape 266">
                  <a:extLst>
                    <a:ext uri="{FF2B5EF4-FFF2-40B4-BE49-F238E27FC236}">
                      <a16:creationId xmlns:a16="http://schemas.microsoft.com/office/drawing/2014/main" id="{00000000-0008-0000-0B00-00004401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325" name="Shape 267">
                  <a:extLst>
                    <a:ext uri="{FF2B5EF4-FFF2-40B4-BE49-F238E27FC236}">
                      <a16:creationId xmlns:a16="http://schemas.microsoft.com/office/drawing/2014/main" id="{00000000-0008-0000-0B00-0000450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26" name="Shape 268">
                  <a:extLst>
                    <a:ext uri="{FF2B5EF4-FFF2-40B4-BE49-F238E27FC236}">
                      <a16:creationId xmlns:a16="http://schemas.microsoft.com/office/drawing/2014/main" id="{00000000-0008-0000-0B00-0000460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27" name="Shape 269">
                  <a:extLst>
                    <a:ext uri="{FF2B5EF4-FFF2-40B4-BE49-F238E27FC236}">
                      <a16:creationId xmlns:a16="http://schemas.microsoft.com/office/drawing/2014/main" id="{00000000-0008-0000-0B00-00004701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28" name="Shape 270">
                  <a:extLst>
                    <a:ext uri="{FF2B5EF4-FFF2-40B4-BE49-F238E27FC236}">
                      <a16:creationId xmlns:a16="http://schemas.microsoft.com/office/drawing/2014/main" id="{00000000-0008-0000-0B00-0000480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29" name="Shape 271">
                  <a:extLst>
                    <a:ext uri="{FF2B5EF4-FFF2-40B4-BE49-F238E27FC236}">
                      <a16:creationId xmlns:a16="http://schemas.microsoft.com/office/drawing/2014/main" id="{00000000-0008-0000-0B00-0000490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30" name="Shape 272">
                  <a:extLst>
                    <a:ext uri="{FF2B5EF4-FFF2-40B4-BE49-F238E27FC236}">
                      <a16:creationId xmlns:a16="http://schemas.microsoft.com/office/drawing/2014/main" id="{00000000-0008-0000-0B00-00004A0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16</xdr:col>
      <xdr:colOff>0</xdr:colOff>
      <xdr:row>16</xdr:row>
      <xdr:rowOff>104775</xdr:rowOff>
    </xdr:from>
    <xdr:ext cx="0" cy="161925"/>
    <xdr:grpSp>
      <xdr:nvGrpSpPr>
        <xdr:cNvPr id="331" name="Shape 2">
          <a:extLst>
            <a:ext uri="{FF2B5EF4-FFF2-40B4-BE49-F238E27FC236}">
              <a16:creationId xmlns:a16="http://schemas.microsoft.com/office/drawing/2014/main" id="{00000000-0008-0000-0B00-00004B010000}"/>
            </a:ext>
          </a:extLst>
        </xdr:cNvPr>
        <xdr:cNvGrpSpPr>
          <a:grpSpLocks/>
        </xdr:cNvGrpSpPr>
      </xdr:nvGrpSpPr>
      <xdr:grpSpPr>
        <a:xfrm>
          <a:off x="7134225" y="3609975"/>
          <a:ext cx="0" cy="161925"/>
          <a:chOff x="5346000" y="3699038"/>
          <a:chExt cx="0" cy="161925"/>
        </a:xfrm>
      </xdr:grpSpPr>
      <xdr:grpSp>
        <xdr:nvGrpSpPr>
          <xdr:cNvPr id="332" name="Shape 273">
            <a:extLst>
              <a:ext uri="{FF2B5EF4-FFF2-40B4-BE49-F238E27FC236}">
                <a16:creationId xmlns:a16="http://schemas.microsoft.com/office/drawing/2014/main" id="{00000000-0008-0000-0B00-00004C01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333" name="Shape 6">
              <a:extLst>
                <a:ext uri="{FF2B5EF4-FFF2-40B4-BE49-F238E27FC236}">
                  <a16:creationId xmlns:a16="http://schemas.microsoft.com/office/drawing/2014/main" id="{00000000-0008-0000-0B00-00004D01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334" name="Shape 274">
              <a:extLst>
                <a:ext uri="{FF2B5EF4-FFF2-40B4-BE49-F238E27FC236}">
                  <a16:creationId xmlns:a16="http://schemas.microsoft.com/office/drawing/2014/main" id="{00000000-0008-0000-0B00-00004E01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335" name="Shape 275">
                <a:extLst>
                  <a:ext uri="{FF2B5EF4-FFF2-40B4-BE49-F238E27FC236}">
                    <a16:creationId xmlns:a16="http://schemas.microsoft.com/office/drawing/2014/main" id="{00000000-0008-0000-0B00-00004F01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336" name="Shape 276">
                <a:extLst>
                  <a:ext uri="{FF2B5EF4-FFF2-40B4-BE49-F238E27FC236}">
                    <a16:creationId xmlns:a16="http://schemas.microsoft.com/office/drawing/2014/main" id="{00000000-0008-0000-0B00-00005001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337" name="Shape 277">
                  <a:extLst>
                    <a:ext uri="{FF2B5EF4-FFF2-40B4-BE49-F238E27FC236}">
                      <a16:creationId xmlns:a16="http://schemas.microsoft.com/office/drawing/2014/main" id="{00000000-0008-0000-0B00-00005101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338" name="Shape 278">
                  <a:extLst>
                    <a:ext uri="{FF2B5EF4-FFF2-40B4-BE49-F238E27FC236}">
                      <a16:creationId xmlns:a16="http://schemas.microsoft.com/office/drawing/2014/main" id="{00000000-0008-0000-0B00-0000520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39" name="Shape 279">
                  <a:extLst>
                    <a:ext uri="{FF2B5EF4-FFF2-40B4-BE49-F238E27FC236}">
                      <a16:creationId xmlns:a16="http://schemas.microsoft.com/office/drawing/2014/main" id="{00000000-0008-0000-0B00-0000530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40" name="Shape 280">
                  <a:extLst>
                    <a:ext uri="{FF2B5EF4-FFF2-40B4-BE49-F238E27FC236}">
                      <a16:creationId xmlns:a16="http://schemas.microsoft.com/office/drawing/2014/main" id="{00000000-0008-0000-0B00-00005401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41" name="Shape 281">
                  <a:extLst>
                    <a:ext uri="{FF2B5EF4-FFF2-40B4-BE49-F238E27FC236}">
                      <a16:creationId xmlns:a16="http://schemas.microsoft.com/office/drawing/2014/main" id="{00000000-0008-0000-0B00-0000550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42" name="Shape 282">
                  <a:extLst>
                    <a:ext uri="{FF2B5EF4-FFF2-40B4-BE49-F238E27FC236}">
                      <a16:creationId xmlns:a16="http://schemas.microsoft.com/office/drawing/2014/main" id="{00000000-0008-0000-0B00-0000560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43" name="Shape 283">
                  <a:extLst>
                    <a:ext uri="{FF2B5EF4-FFF2-40B4-BE49-F238E27FC236}">
                      <a16:creationId xmlns:a16="http://schemas.microsoft.com/office/drawing/2014/main" id="{00000000-0008-0000-0B00-0000570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16</xdr:col>
      <xdr:colOff>0</xdr:colOff>
      <xdr:row>16</xdr:row>
      <xdr:rowOff>104775</xdr:rowOff>
    </xdr:from>
    <xdr:ext cx="0" cy="161925"/>
    <xdr:grpSp>
      <xdr:nvGrpSpPr>
        <xdr:cNvPr id="344" name="Shape 2">
          <a:extLst>
            <a:ext uri="{FF2B5EF4-FFF2-40B4-BE49-F238E27FC236}">
              <a16:creationId xmlns:a16="http://schemas.microsoft.com/office/drawing/2014/main" id="{00000000-0008-0000-0B00-000058010000}"/>
            </a:ext>
          </a:extLst>
        </xdr:cNvPr>
        <xdr:cNvGrpSpPr>
          <a:grpSpLocks/>
        </xdr:cNvGrpSpPr>
      </xdr:nvGrpSpPr>
      <xdr:grpSpPr>
        <a:xfrm>
          <a:off x="7134225" y="3609975"/>
          <a:ext cx="0" cy="161925"/>
          <a:chOff x="5346000" y="3699038"/>
          <a:chExt cx="0" cy="161925"/>
        </a:xfrm>
      </xdr:grpSpPr>
      <xdr:grpSp>
        <xdr:nvGrpSpPr>
          <xdr:cNvPr id="345" name="Shape 284">
            <a:extLst>
              <a:ext uri="{FF2B5EF4-FFF2-40B4-BE49-F238E27FC236}">
                <a16:creationId xmlns:a16="http://schemas.microsoft.com/office/drawing/2014/main" id="{00000000-0008-0000-0B00-00005901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346" name="Shape 6">
              <a:extLst>
                <a:ext uri="{FF2B5EF4-FFF2-40B4-BE49-F238E27FC236}">
                  <a16:creationId xmlns:a16="http://schemas.microsoft.com/office/drawing/2014/main" id="{00000000-0008-0000-0B00-00005A01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347" name="Shape 285">
              <a:extLst>
                <a:ext uri="{FF2B5EF4-FFF2-40B4-BE49-F238E27FC236}">
                  <a16:creationId xmlns:a16="http://schemas.microsoft.com/office/drawing/2014/main" id="{00000000-0008-0000-0B00-00005B01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348" name="Shape 286">
                <a:extLst>
                  <a:ext uri="{FF2B5EF4-FFF2-40B4-BE49-F238E27FC236}">
                    <a16:creationId xmlns:a16="http://schemas.microsoft.com/office/drawing/2014/main" id="{00000000-0008-0000-0B00-00005C01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349" name="Shape 287">
                <a:extLst>
                  <a:ext uri="{FF2B5EF4-FFF2-40B4-BE49-F238E27FC236}">
                    <a16:creationId xmlns:a16="http://schemas.microsoft.com/office/drawing/2014/main" id="{00000000-0008-0000-0B00-00005D01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350" name="Shape 288">
                  <a:extLst>
                    <a:ext uri="{FF2B5EF4-FFF2-40B4-BE49-F238E27FC236}">
                      <a16:creationId xmlns:a16="http://schemas.microsoft.com/office/drawing/2014/main" id="{00000000-0008-0000-0B00-00005E01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351" name="Shape 289">
                  <a:extLst>
                    <a:ext uri="{FF2B5EF4-FFF2-40B4-BE49-F238E27FC236}">
                      <a16:creationId xmlns:a16="http://schemas.microsoft.com/office/drawing/2014/main" id="{00000000-0008-0000-0B00-00005F0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52" name="Shape 290">
                  <a:extLst>
                    <a:ext uri="{FF2B5EF4-FFF2-40B4-BE49-F238E27FC236}">
                      <a16:creationId xmlns:a16="http://schemas.microsoft.com/office/drawing/2014/main" id="{00000000-0008-0000-0B00-0000600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53" name="Shape 291">
                  <a:extLst>
                    <a:ext uri="{FF2B5EF4-FFF2-40B4-BE49-F238E27FC236}">
                      <a16:creationId xmlns:a16="http://schemas.microsoft.com/office/drawing/2014/main" id="{00000000-0008-0000-0B00-00006101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54" name="Shape 292">
                  <a:extLst>
                    <a:ext uri="{FF2B5EF4-FFF2-40B4-BE49-F238E27FC236}">
                      <a16:creationId xmlns:a16="http://schemas.microsoft.com/office/drawing/2014/main" id="{00000000-0008-0000-0B00-0000620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55" name="Shape 293">
                  <a:extLst>
                    <a:ext uri="{FF2B5EF4-FFF2-40B4-BE49-F238E27FC236}">
                      <a16:creationId xmlns:a16="http://schemas.microsoft.com/office/drawing/2014/main" id="{00000000-0008-0000-0B00-0000630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56" name="Shape 294">
                  <a:extLst>
                    <a:ext uri="{FF2B5EF4-FFF2-40B4-BE49-F238E27FC236}">
                      <a16:creationId xmlns:a16="http://schemas.microsoft.com/office/drawing/2014/main" id="{00000000-0008-0000-0B00-0000640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16</xdr:col>
      <xdr:colOff>0</xdr:colOff>
      <xdr:row>16</xdr:row>
      <xdr:rowOff>104775</xdr:rowOff>
    </xdr:from>
    <xdr:ext cx="0" cy="161925"/>
    <xdr:grpSp>
      <xdr:nvGrpSpPr>
        <xdr:cNvPr id="357" name="Shape 2">
          <a:extLst>
            <a:ext uri="{FF2B5EF4-FFF2-40B4-BE49-F238E27FC236}">
              <a16:creationId xmlns:a16="http://schemas.microsoft.com/office/drawing/2014/main" id="{00000000-0008-0000-0B00-000065010000}"/>
            </a:ext>
          </a:extLst>
        </xdr:cNvPr>
        <xdr:cNvGrpSpPr>
          <a:grpSpLocks/>
        </xdr:cNvGrpSpPr>
      </xdr:nvGrpSpPr>
      <xdr:grpSpPr>
        <a:xfrm>
          <a:off x="7134225" y="3609975"/>
          <a:ext cx="0" cy="161925"/>
          <a:chOff x="5346000" y="3699038"/>
          <a:chExt cx="0" cy="161925"/>
        </a:xfrm>
      </xdr:grpSpPr>
      <xdr:grpSp>
        <xdr:nvGrpSpPr>
          <xdr:cNvPr id="358" name="Shape 295">
            <a:extLst>
              <a:ext uri="{FF2B5EF4-FFF2-40B4-BE49-F238E27FC236}">
                <a16:creationId xmlns:a16="http://schemas.microsoft.com/office/drawing/2014/main" id="{00000000-0008-0000-0B00-00006601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359" name="Shape 6">
              <a:extLst>
                <a:ext uri="{FF2B5EF4-FFF2-40B4-BE49-F238E27FC236}">
                  <a16:creationId xmlns:a16="http://schemas.microsoft.com/office/drawing/2014/main" id="{00000000-0008-0000-0B00-00006701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360" name="Shape 296">
              <a:extLst>
                <a:ext uri="{FF2B5EF4-FFF2-40B4-BE49-F238E27FC236}">
                  <a16:creationId xmlns:a16="http://schemas.microsoft.com/office/drawing/2014/main" id="{00000000-0008-0000-0B00-00006801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361" name="Shape 297">
                <a:extLst>
                  <a:ext uri="{FF2B5EF4-FFF2-40B4-BE49-F238E27FC236}">
                    <a16:creationId xmlns:a16="http://schemas.microsoft.com/office/drawing/2014/main" id="{00000000-0008-0000-0B00-00006901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362" name="Shape 298">
                <a:extLst>
                  <a:ext uri="{FF2B5EF4-FFF2-40B4-BE49-F238E27FC236}">
                    <a16:creationId xmlns:a16="http://schemas.microsoft.com/office/drawing/2014/main" id="{00000000-0008-0000-0B00-00006A01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363" name="Shape 299">
                  <a:extLst>
                    <a:ext uri="{FF2B5EF4-FFF2-40B4-BE49-F238E27FC236}">
                      <a16:creationId xmlns:a16="http://schemas.microsoft.com/office/drawing/2014/main" id="{00000000-0008-0000-0B00-00006B01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364" name="Shape 300">
                  <a:extLst>
                    <a:ext uri="{FF2B5EF4-FFF2-40B4-BE49-F238E27FC236}">
                      <a16:creationId xmlns:a16="http://schemas.microsoft.com/office/drawing/2014/main" id="{00000000-0008-0000-0B00-00006C0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65" name="Shape 301">
                  <a:extLst>
                    <a:ext uri="{FF2B5EF4-FFF2-40B4-BE49-F238E27FC236}">
                      <a16:creationId xmlns:a16="http://schemas.microsoft.com/office/drawing/2014/main" id="{00000000-0008-0000-0B00-00006D0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66" name="Shape 302">
                  <a:extLst>
                    <a:ext uri="{FF2B5EF4-FFF2-40B4-BE49-F238E27FC236}">
                      <a16:creationId xmlns:a16="http://schemas.microsoft.com/office/drawing/2014/main" id="{00000000-0008-0000-0B00-00006E01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67" name="Shape 303">
                  <a:extLst>
                    <a:ext uri="{FF2B5EF4-FFF2-40B4-BE49-F238E27FC236}">
                      <a16:creationId xmlns:a16="http://schemas.microsoft.com/office/drawing/2014/main" id="{00000000-0008-0000-0B00-00006F0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68" name="Shape 304">
                  <a:extLst>
                    <a:ext uri="{FF2B5EF4-FFF2-40B4-BE49-F238E27FC236}">
                      <a16:creationId xmlns:a16="http://schemas.microsoft.com/office/drawing/2014/main" id="{00000000-0008-0000-0B00-0000700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69" name="Shape 305">
                  <a:extLst>
                    <a:ext uri="{FF2B5EF4-FFF2-40B4-BE49-F238E27FC236}">
                      <a16:creationId xmlns:a16="http://schemas.microsoft.com/office/drawing/2014/main" id="{00000000-0008-0000-0B00-0000710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16</xdr:col>
      <xdr:colOff>0</xdr:colOff>
      <xdr:row>16</xdr:row>
      <xdr:rowOff>104775</xdr:rowOff>
    </xdr:from>
    <xdr:ext cx="0" cy="161925"/>
    <xdr:grpSp>
      <xdr:nvGrpSpPr>
        <xdr:cNvPr id="370" name="Shape 2">
          <a:extLst>
            <a:ext uri="{FF2B5EF4-FFF2-40B4-BE49-F238E27FC236}">
              <a16:creationId xmlns:a16="http://schemas.microsoft.com/office/drawing/2014/main" id="{00000000-0008-0000-0B00-000072010000}"/>
            </a:ext>
          </a:extLst>
        </xdr:cNvPr>
        <xdr:cNvGrpSpPr>
          <a:grpSpLocks/>
        </xdr:cNvGrpSpPr>
      </xdr:nvGrpSpPr>
      <xdr:grpSpPr>
        <a:xfrm>
          <a:off x="7134225" y="3609975"/>
          <a:ext cx="0" cy="161925"/>
          <a:chOff x="5346000" y="3699038"/>
          <a:chExt cx="0" cy="161925"/>
        </a:xfrm>
      </xdr:grpSpPr>
      <xdr:grpSp>
        <xdr:nvGrpSpPr>
          <xdr:cNvPr id="371" name="Shape 306">
            <a:extLst>
              <a:ext uri="{FF2B5EF4-FFF2-40B4-BE49-F238E27FC236}">
                <a16:creationId xmlns:a16="http://schemas.microsoft.com/office/drawing/2014/main" id="{00000000-0008-0000-0B00-00007301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372" name="Shape 6">
              <a:extLst>
                <a:ext uri="{FF2B5EF4-FFF2-40B4-BE49-F238E27FC236}">
                  <a16:creationId xmlns:a16="http://schemas.microsoft.com/office/drawing/2014/main" id="{00000000-0008-0000-0B00-00007401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373" name="Shape 307">
              <a:extLst>
                <a:ext uri="{FF2B5EF4-FFF2-40B4-BE49-F238E27FC236}">
                  <a16:creationId xmlns:a16="http://schemas.microsoft.com/office/drawing/2014/main" id="{00000000-0008-0000-0B00-00007501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374" name="Shape 308">
                <a:extLst>
                  <a:ext uri="{FF2B5EF4-FFF2-40B4-BE49-F238E27FC236}">
                    <a16:creationId xmlns:a16="http://schemas.microsoft.com/office/drawing/2014/main" id="{00000000-0008-0000-0B00-00007601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375" name="Shape 309">
                <a:extLst>
                  <a:ext uri="{FF2B5EF4-FFF2-40B4-BE49-F238E27FC236}">
                    <a16:creationId xmlns:a16="http://schemas.microsoft.com/office/drawing/2014/main" id="{00000000-0008-0000-0B00-00007701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376" name="Shape 310">
                  <a:extLst>
                    <a:ext uri="{FF2B5EF4-FFF2-40B4-BE49-F238E27FC236}">
                      <a16:creationId xmlns:a16="http://schemas.microsoft.com/office/drawing/2014/main" id="{00000000-0008-0000-0B00-00007801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377" name="Shape 311">
                  <a:extLst>
                    <a:ext uri="{FF2B5EF4-FFF2-40B4-BE49-F238E27FC236}">
                      <a16:creationId xmlns:a16="http://schemas.microsoft.com/office/drawing/2014/main" id="{00000000-0008-0000-0B00-0000790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78" name="Shape 312">
                  <a:extLst>
                    <a:ext uri="{FF2B5EF4-FFF2-40B4-BE49-F238E27FC236}">
                      <a16:creationId xmlns:a16="http://schemas.microsoft.com/office/drawing/2014/main" id="{00000000-0008-0000-0B00-00007A0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79" name="Shape 313">
                  <a:extLst>
                    <a:ext uri="{FF2B5EF4-FFF2-40B4-BE49-F238E27FC236}">
                      <a16:creationId xmlns:a16="http://schemas.microsoft.com/office/drawing/2014/main" id="{00000000-0008-0000-0B00-00007B01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80" name="Shape 314">
                  <a:extLst>
                    <a:ext uri="{FF2B5EF4-FFF2-40B4-BE49-F238E27FC236}">
                      <a16:creationId xmlns:a16="http://schemas.microsoft.com/office/drawing/2014/main" id="{00000000-0008-0000-0B00-00007C0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81" name="Shape 315">
                  <a:extLst>
                    <a:ext uri="{FF2B5EF4-FFF2-40B4-BE49-F238E27FC236}">
                      <a16:creationId xmlns:a16="http://schemas.microsoft.com/office/drawing/2014/main" id="{00000000-0008-0000-0B00-00007D0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82" name="Shape 316">
                  <a:extLst>
                    <a:ext uri="{FF2B5EF4-FFF2-40B4-BE49-F238E27FC236}">
                      <a16:creationId xmlns:a16="http://schemas.microsoft.com/office/drawing/2014/main" id="{00000000-0008-0000-0B00-00007E0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16</xdr:col>
      <xdr:colOff>0</xdr:colOff>
      <xdr:row>16</xdr:row>
      <xdr:rowOff>104775</xdr:rowOff>
    </xdr:from>
    <xdr:ext cx="0" cy="161925"/>
    <xdr:grpSp>
      <xdr:nvGrpSpPr>
        <xdr:cNvPr id="383" name="Shape 2">
          <a:extLst>
            <a:ext uri="{FF2B5EF4-FFF2-40B4-BE49-F238E27FC236}">
              <a16:creationId xmlns:a16="http://schemas.microsoft.com/office/drawing/2014/main" id="{00000000-0008-0000-0B00-00007F010000}"/>
            </a:ext>
          </a:extLst>
        </xdr:cNvPr>
        <xdr:cNvGrpSpPr>
          <a:grpSpLocks/>
        </xdr:cNvGrpSpPr>
      </xdr:nvGrpSpPr>
      <xdr:grpSpPr>
        <a:xfrm>
          <a:off x="7134225" y="3609975"/>
          <a:ext cx="0" cy="161925"/>
          <a:chOff x="5346000" y="3699038"/>
          <a:chExt cx="0" cy="161925"/>
        </a:xfrm>
      </xdr:grpSpPr>
      <xdr:grpSp>
        <xdr:nvGrpSpPr>
          <xdr:cNvPr id="384" name="Shape 317">
            <a:extLst>
              <a:ext uri="{FF2B5EF4-FFF2-40B4-BE49-F238E27FC236}">
                <a16:creationId xmlns:a16="http://schemas.microsoft.com/office/drawing/2014/main" id="{00000000-0008-0000-0B00-00008001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385" name="Shape 6">
              <a:extLst>
                <a:ext uri="{FF2B5EF4-FFF2-40B4-BE49-F238E27FC236}">
                  <a16:creationId xmlns:a16="http://schemas.microsoft.com/office/drawing/2014/main" id="{00000000-0008-0000-0B00-00008101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386" name="Shape 318">
              <a:extLst>
                <a:ext uri="{FF2B5EF4-FFF2-40B4-BE49-F238E27FC236}">
                  <a16:creationId xmlns:a16="http://schemas.microsoft.com/office/drawing/2014/main" id="{00000000-0008-0000-0B00-00008201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387" name="Shape 319">
                <a:extLst>
                  <a:ext uri="{FF2B5EF4-FFF2-40B4-BE49-F238E27FC236}">
                    <a16:creationId xmlns:a16="http://schemas.microsoft.com/office/drawing/2014/main" id="{00000000-0008-0000-0B00-00008301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388" name="Shape 320">
                <a:extLst>
                  <a:ext uri="{FF2B5EF4-FFF2-40B4-BE49-F238E27FC236}">
                    <a16:creationId xmlns:a16="http://schemas.microsoft.com/office/drawing/2014/main" id="{00000000-0008-0000-0B00-00008401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389" name="Shape 321">
                  <a:extLst>
                    <a:ext uri="{FF2B5EF4-FFF2-40B4-BE49-F238E27FC236}">
                      <a16:creationId xmlns:a16="http://schemas.microsoft.com/office/drawing/2014/main" id="{00000000-0008-0000-0B00-00008501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390" name="Shape 322">
                  <a:extLst>
                    <a:ext uri="{FF2B5EF4-FFF2-40B4-BE49-F238E27FC236}">
                      <a16:creationId xmlns:a16="http://schemas.microsoft.com/office/drawing/2014/main" id="{00000000-0008-0000-0B00-0000860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91" name="Shape 323">
                  <a:extLst>
                    <a:ext uri="{FF2B5EF4-FFF2-40B4-BE49-F238E27FC236}">
                      <a16:creationId xmlns:a16="http://schemas.microsoft.com/office/drawing/2014/main" id="{00000000-0008-0000-0B00-0000870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92" name="Shape 324">
                  <a:extLst>
                    <a:ext uri="{FF2B5EF4-FFF2-40B4-BE49-F238E27FC236}">
                      <a16:creationId xmlns:a16="http://schemas.microsoft.com/office/drawing/2014/main" id="{00000000-0008-0000-0B00-00008801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93" name="Shape 325">
                  <a:extLst>
                    <a:ext uri="{FF2B5EF4-FFF2-40B4-BE49-F238E27FC236}">
                      <a16:creationId xmlns:a16="http://schemas.microsoft.com/office/drawing/2014/main" id="{00000000-0008-0000-0B00-0000890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94" name="Shape 326">
                  <a:extLst>
                    <a:ext uri="{FF2B5EF4-FFF2-40B4-BE49-F238E27FC236}">
                      <a16:creationId xmlns:a16="http://schemas.microsoft.com/office/drawing/2014/main" id="{00000000-0008-0000-0B00-00008A0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95" name="Shape 327">
                  <a:extLst>
                    <a:ext uri="{FF2B5EF4-FFF2-40B4-BE49-F238E27FC236}">
                      <a16:creationId xmlns:a16="http://schemas.microsoft.com/office/drawing/2014/main" id="{00000000-0008-0000-0B00-00008B0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24</xdr:row>
      <xdr:rowOff>104775</xdr:rowOff>
    </xdr:from>
    <xdr:ext cx="0" cy="161925"/>
    <xdr:grpSp>
      <xdr:nvGrpSpPr>
        <xdr:cNvPr id="396" name="Shape 2">
          <a:extLst>
            <a:ext uri="{FF2B5EF4-FFF2-40B4-BE49-F238E27FC236}">
              <a16:creationId xmlns:a16="http://schemas.microsoft.com/office/drawing/2014/main" id="{00000000-0008-0000-0B00-00008C010000}"/>
            </a:ext>
          </a:extLst>
        </xdr:cNvPr>
        <xdr:cNvGrpSpPr>
          <a:grpSpLocks/>
        </xdr:cNvGrpSpPr>
      </xdr:nvGrpSpPr>
      <xdr:grpSpPr>
        <a:xfrm>
          <a:off x="2466975" y="5362575"/>
          <a:ext cx="0" cy="161925"/>
          <a:chOff x="5346000" y="3699038"/>
          <a:chExt cx="0" cy="161925"/>
        </a:xfrm>
      </xdr:grpSpPr>
      <xdr:grpSp>
        <xdr:nvGrpSpPr>
          <xdr:cNvPr id="397" name="Shape 328">
            <a:extLst>
              <a:ext uri="{FF2B5EF4-FFF2-40B4-BE49-F238E27FC236}">
                <a16:creationId xmlns:a16="http://schemas.microsoft.com/office/drawing/2014/main" id="{00000000-0008-0000-0B00-00008D01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398" name="Shape 6">
              <a:extLst>
                <a:ext uri="{FF2B5EF4-FFF2-40B4-BE49-F238E27FC236}">
                  <a16:creationId xmlns:a16="http://schemas.microsoft.com/office/drawing/2014/main" id="{00000000-0008-0000-0B00-00008E01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399" name="Shape 329">
              <a:extLst>
                <a:ext uri="{FF2B5EF4-FFF2-40B4-BE49-F238E27FC236}">
                  <a16:creationId xmlns:a16="http://schemas.microsoft.com/office/drawing/2014/main" id="{00000000-0008-0000-0B00-00008F01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400" name="Shape 330">
                <a:extLst>
                  <a:ext uri="{FF2B5EF4-FFF2-40B4-BE49-F238E27FC236}">
                    <a16:creationId xmlns:a16="http://schemas.microsoft.com/office/drawing/2014/main" id="{00000000-0008-0000-0B00-00009001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401" name="Shape 331">
                <a:extLst>
                  <a:ext uri="{FF2B5EF4-FFF2-40B4-BE49-F238E27FC236}">
                    <a16:creationId xmlns:a16="http://schemas.microsoft.com/office/drawing/2014/main" id="{00000000-0008-0000-0B00-00009101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402" name="Shape 332">
                  <a:extLst>
                    <a:ext uri="{FF2B5EF4-FFF2-40B4-BE49-F238E27FC236}">
                      <a16:creationId xmlns:a16="http://schemas.microsoft.com/office/drawing/2014/main" id="{00000000-0008-0000-0B00-00009201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403" name="Shape 333">
                  <a:extLst>
                    <a:ext uri="{FF2B5EF4-FFF2-40B4-BE49-F238E27FC236}">
                      <a16:creationId xmlns:a16="http://schemas.microsoft.com/office/drawing/2014/main" id="{00000000-0008-0000-0B00-0000930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04" name="Shape 334">
                  <a:extLst>
                    <a:ext uri="{FF2B5EF4-FFF2-40B4-BE49-F238E27FC236}">
                      <a16:creationId xmlns:a16="http://schemas.microsoft.com/office/drawing/2014/main" id="{00000000-0008-0000-0B00-0000940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05" name="Shape 335">
                  <a:extLst>
                    <a:ext uri="{FF2B5EF4-FFF2-40B4-BE49-F238E27FC236}">
                      <a16:creationId xmlns:a16="http://schemas.microsoft.com/office/drawing/2014/main" id="{00000000-0008-0000-0B00-00009501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06" name="Shape 336">
                  <a:extLst>
                    <a:ext uri="{FF2B5EF4-FFF2-40B4-BE49-F238E27FC236}">
                      <a16:creationId xmlns:a16="http://schemas.microsoft.com/office/drawing/2014/main" id="{00000000-0008-0000-0B00-0000960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07" name="Shape 337">
                  <a:extLst>
                    <a:ext uri="{FF2B5EF4-FFF2-40B4-BE49-F238E27FC236}">
                      <a16:creationId xmlns:a16="http://schemas.microsoft.com/office/drawing/2014/main" id="{00000000-0008-0000-0B00-0000970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08" name="Shape 338">
                  <a:extLst>
                    <a:ext uri="{FF2B5EF4-FFF2-40B4-BE49-F238E27FC236}">
                      <a16:creationId xmlns:a16="http://schemas.microsoft.com/office/drawing/2014/main" id="{00000000-0008-0000-0B00-0000980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24</xdr:row>
      <xdr:rowOff>104775</xdr:rowOff>
    </xdr:from>
    <xdr:ext cx="0" cy="161925"/>
    <xdr:grpSp>
      <xdr:nvGrpSpPr>
        <xdr:cNvPr id="409" name="Shape 2">
          <a:extLst>
            <a:ext uri="{FF2B5EF4-FFF2-40B4-BE49-F238E27FC236}">
              <a16:creationId xmlns:a16="http://schemas.microsoft.com/office/drawing/2014/main" id="{00000000-0008-0000-0B00-000099010000}"/>
            </a:ext>
          </a:extLst>
        </xdr:cNvPr>
        <xdr:cNvGrpSpPr>
          <a:grpSpLocks/>
        </xdr:cNvGrpSpPr>
      </xdr:nvGrpSpPr>
      <xdr:grpSpPr>
        <a:xfrm>
          <a:off x="2466975" y="5362575"/>
          <a:ext cx="0" cy="161925"/>
          <a:chOff x="5346000" y="3699038"/>
          <a:chExt cx="0" cy="161925"/>
        </a:xfrm>
      </xdr:grpSpPr>
      <xdr:grpSp>
        <xdr:nvGrpSpPr>
          <xdr:cNvPr id="410" name="Shape 339">
            <a:extLst>
              <a:ext uri="{FF2B5EF4-FFF2-40B4-BE49-F238E27FC236}">
                <a16:creationId xmlns:a16="http://schemas.microsoft.com/office/drawing/2014/main" id="{00000000-0008-0000-0B00-00009A01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411" name="Shape 6">
              <a:extLst>
                <a:ext uri="{FF2B5EF4-FFF2-40B4-BE49-F238E27FC236}">
                  <a16:creationId xmlns:a16="http://schemas.microsoft.com/office/drawing/2014/main" id="{00000000-0008-0000-0B00-00009B01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412" name="Shape 340">
              <a:extLst>
                <a:ext uri="{FF2B5EF4-FFF2-40B4-BE49-F238E27FC236}">
                  <a16:creationId xmlns:a16="http://schemas.microsoft.com/office/drawing/2014/main" id="{00000000-0008-0000-0B00-00009C01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413" name="Shape 341">
                <a:extLst>
                  <a:ext uri="{FF2B5EF4-FFF2-40B4-BE49-F238E27FC236}">
                    <a16:creationId xmlns:a16="http://schemas.microsoft.com/office/drawing/2014/main" id="{00000000-0008-0000-0B00-00009D01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414" name="Shape 342">
                <a:extLst>
                  <a:ext uri="{FF2B5EF4-FFF2-40B4-BE49-F238E27FC236}">
                    <a16:creationId xmlns:a16="http://schemas.microsoft.com/office/drawing/2014/main" id="{00000000-0008-0000-0B00-00009E01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415" name="Shape 343">
                  <a:extLst>
                    <a:ext uri="{FF2B5EF4-FFF2-40B4-BE49-F238E27FC236}">
                      <a16:creationId xmlns:a16="http://schemas.microsoft.com/office/drawing/2014/main" id="{00000000-0008-0000-0B00-00009F01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416" name="Shape 344">
                  <a:extLst>
                    <a:ext uri="{FF2B5EF4-FFF2-40B4-BE49-F238E27FC236}">
                      <a16:creationId xmlns:a16="http://schemas.microsoft.com/office/drawing/2014/main" id="{00000000-0008-0000-0B00-0000A00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17" name="Shape 345">
                  <a:extLst>
                    <a:ext uri="{FF2B5EF4-FFF2-40B4-BE49-F238E27FC236}">
                      <a16:creationId xmlns:a16="http://schemas.microsoft.com/office/drawing/2014/main" id="{00000000-0008-0000-0B00-0000A10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18" name="Shape 346">
                  <a:extLst>
                    <a:ext uri="{FF2B5EF4-FFF2-40B4-BE49-F238E27FC236}">
                      <a16:creationId xmlns:a16="http://schemas.microsoft.com/office/drawing/2014/main" id="{00000000-0008-0000-0B00-0000A201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19" name="Shape 347">
                  <a:extLst>
                    <a:ext uri="{FF2B5EF4-FFF2-40B4-BE49-F238E27FC236}">
                      <a16:creationId xmlns:a16="http://schemas.microsoft.com/office/drawing/2014/main" id="{00000000-0008-0000-0B00-0000A30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20" name="Shape 348">
                  <a:extLst>
                    <a:ext uri="{FF2B5EF4-FFF2-40B4-BE49-F238E27FC236}">
                      <a16:creationId xmlns:a16="http://schemas.microsoft.com/office/drawing/2014/main" id="{00000000-0008-0000-0B00-0000A40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21" name="Shape 349">
                  <a:extLst>
                    <a:ext uri="{FF2B5EF4-FFF2-40B4-BE49-F238E27FC236}">
                      <a16:creationId xmlns:a16="http://schemas.microsoft.com/office/drawing/2014/main" id="{00000000-0008-0000-0B00-0000A50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24</xdr:row>
      <xdr:rowOff>104775</xdr:rowOff>
    </xdr:from>
    <xdr:ext cx="0" cy="161925"/>
    <xdr:grpSp>
      <xdr:nvGrpSpPr>
        <xdr:cNvPr id="422" name="Shape 2">
          <a:extLst>
            <a:ext uri="{FF2B5EF4-FFF2-40B4-BE49-F238E27FC236}">
              <a16:creationId xmlns:a16="http://schemas.microsoft.com/office/drawing/2014/main" id="{00000000-0008-0000-0B00-0000A6010000}"/>
            </a:ext>
          </a:extLst>
        </xdr:cNvPr>
        <xdr:cNvGrpSpPr>
          <a:grpSpLocks/>
        </xdr:cNvGrpSpPr>
      </xdr:nvGrpSpPr>
      <xdr:grpSpPr>
        <a:xfrm>
          <a:off x="2466975" y="5362575"/>
          <a:ext cx="0" cy="161925"/>
          <a:chOff x="5346000" y="3699038"/>
          <a:chExt cx="0" cy="161925"/>
        </a:xfrm>
      </xdr:grpSpPr>
      <xdr:grpSp>
        <xdr:nvGrpSpPr>
          <xdr:cNvPr id="423" name="Shape 350">
            <a:extLst>
              <a:ext uri="{FF2B5EF4-FFF2-40B4-BE49-F238E27FC236}">
                <a16:creationId xmlns:a16="http://schemas.microsoft.com/office/drawing/2014/main" id="{00000000-0008-0000-0B00-0000A701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424" name="Shape 6">
              <a:extLst>
                <a:ext uri="{FF2B5EF4-FFF2-40B4-BE49-F238E27FC236}">
                  <a16:creationId xmlns:a16="http://schemas.microsoft.com/office/drawing/2014/main" id="{00000000-0008-0000-0B00-0000A801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425" name="Shape 351">
              <a:extLst>
                <a:ext uri="{FF2B5EF4-FFF2-40B4-BE49-F238E27FC236}">
                  <a16:creationId xmlns:a16="http://schemas.microsoft.com/office/drawing/2014/main" id="{00000000-0008-0000-0B00-0000A901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426" name="Shape 352">
                <a:extLst>
                  <a:ext uri="{FF2B5EF4-FFF2-40B4-BE49-F238E27FC236}">
                    <a16:creationId xmlns:a16="http://schemas.microsoft.com/office/drawing/2014/main" id="{00000000-0008-0000-0B00-0000AA01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427" name="Shape 353">
                <a:extLst>
                  <a:ext uri="{FF2B5EF4-FFF2-40B4-BE49-F238E27FC236}">
                    <a16:creationId xmlns:a16="http://schemas.microsoft.com/office/drawing/2014/main" id="{00000000-0008-0000-0B00-0000AB01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428" name="Shape 354">
                  <a:extLst>
                    <a:ext uri="{FF2B5EF4-FFF2-40B4-BE49-F238E27FC236}">
                      <a16:creationId xmlns:a16="http://schemas.microsoft.com/office/drawing/2014/main" id="{00000000-0008-0000-0B00-0000AC01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429" name="Shape 355">
                  <a:extLst>
                    <a:ext uri="{FF2B5EF4-FFF2-40B4-BE49-F238E27FC236}">
                      <a16:creationId xmlns:a16="http://schemas.microsoft.com/office/drawing/2014/main" id="{00000000-0008-0000-0B00-0000AD0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30" name="Shape 356">
                  <a:extLst>
                    <a:ext uri="{FF2B5EF4-FFF2-40B4-BE49-F238E27FC236}">
                      <a16:creationId xmlns:a16="http://schemas.microsoft.com/office/drawing/2014/main" id="{00000000-0008-0000-0B00-0000AE0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31" name="Shape 357">
                  <a:extLst>
                    <a:ext uri="{FF2B5EF4-FFF2-40B4-BE49-F238E27FC236}">
                      <a16:creationId xmlns:a16="http://schemas.microsoft.com/office/drawing/2014/main" id="{00000000-0008-0000-0B00-0000AF01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32" name="Shape 358">
                  <a:extLst>
                    <a:ext uri="{FF2B5EF4-FFF2-40B4-BE49-F238E27FC236}">
                      <a16:creationId xmlns:a16="http://schemas.microsoft.com/office/drawing/2014/main" id="{00000000-0008-0000-0B00-0000B00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33" name="Shape 359">
                  <a:extLst>
                    <a:ext uri="{FF2B5EF4-FFF2-40B4-BE49-F238E27FC236}">
                      <a16:creationId xmlns:a16="http://schemas.microsoft.com/office/drawing/2014/main" id="{00000000-0008-0000-0B00-0000B10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34" name="Shape 360">
                  <a:extLst>
                    <a:ext uri="{FF2B5EF4-FFF2-40B4-BE49-F238E27FC236}">
                      <a16:creationId xmlns:a16="http://schemas.microsoft.com/office/drawing/2014/main" id="{00000000-0008-0000-0B00-0000B20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24</xdr:row>
      <xdr:rowOff>104775</xdr:rowOff>
    </xdr:from>
    <xdr:ext cx="0" cy="161925"/>
    <xdr:grpSp>
      <xdr:nvGrpSpPr>
        <xdr:cNvPr id="435" name="Shape 2">
          <a:extLst>
            <a:ext uri="{FF2B5EF4-FFF2-40B4-BE49-F238E27FC236}">
              <a16:creationId xmlns:a16="http://schemas.microsoft.com/office/drawing/2014/main" id="{00000000-0008-0000-0B00-0000B3010000}"/>
            </a:ext>
          </a:extLst>
        </xdr:cNvPr>
        <xdr:cNvGrpSpPr>
          <a:grpSpLocks/>
        </xdr:cNvGrpSpPr>
      </xdr:nvGrpSpPr>
      <xdr:grpSpPr>
        <a:xfrm>
          <a:off x="2466975" y="5362575"/>
          <a:ext cx="0" cy="161925"/>
          <a:chOff x="5346000" y="3699038"/>
          <a:chExt cx="0" cy="161925"/>
        </a:xfrm>
      </xdr:grpSpPr>
      <xdr:grpSp>
        <xdr:nvGrpSpPr>
          <xdr:cNvPr id="436" name="Shape 361">
            <a:extLst>
              <a:ext uri="{FF2B5EF4-FFF2-40B4-BE49-F238E27FC236}">
                <a16:creationId xmlns:a16="http://schemas.microsoft.com/office/drawing/2014/main" id="{00000000-0008-0000-0B00-0000B401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437" name="Shape 6">
              <a:extLst>
                <a:ext uri="{FF2B5EF4-FFF2-40B4-BE49-F238E27FC236}">
                  <a16:creationId xmlns:a16="http://schemas.microsoft.com/office/drawing/2014/main" id="{00000000-0008-0000-0B00-0000B501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438" name="Shape 362">
              <a:extLst>
                <a:ext uri="{FF2B5EF4-FFF2-40B4-BE49-F238E27FC236}">
                  <a16:creationId xmlns:a16="http://schemas.microsoft.com/office/drawing/2014/main" id="{00000000-0008-0000-0B00-0000B601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439" name="Shape 363">
                <a:extLst>
                  <a:ext uri="{FF2B5EF4-FFF2-40B4-BE49-F238E27FC236}">
                    <a16:creationId xmlns:a16="http://schemas.microsoft.com/office/drawing/2014/main" id="{00000000-0008-0000-0B00-0000B701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440" name="Shape 364">
                <a:extLst>
                  <a:ext uri="{FF2B5EF4-FFF2-40B4-BE49-F238E27FC236}">
                    <a16:creationId xmlns:a16="http://schemas.microsoft.com/office/drawing/2014/main" id="{00000000-0008-0000-0B00-0000B801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441" name="Shape 365">
                  <a:extLst>
                    <a:ext uri="{FF2B5EF4-FFF2-40B4-BE49-F238E27FC236}">
                      <a16:creationId xmlns:a16="http://schemas.microsoft.com/office/drawing/2014/main" id="{00000000-0008-0000-0B00-0000B901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442" name="Shape 366">
                  <a:extLst>
                    <a:ext uri="{FF2B5EF4-FFF2-40B4-BE49-F238E27FC236}">
                      <a16:creationId xmlns:a16="http://schemas.microsoft.com/office/drawing/2014/main" id="{00000000-0008-0000-0B00-0000BA0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43" name="Shape 367">
                  <a:extLst>
                    <a:ext uri="{FF2B5EF4-FFF2-40B4-BE49-F238E27FC236}">
                      <a16:creationId xmlns:a16="http://schemas.microsoft.com/office/drawing/2014/main" id="{00000000-0008-0000-0B00-0000BB0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44" name="Shape 368">
                  <a:extLst>
                    <a:ext uri="{FF2B5EF4-FFF2-40B4-BE49-F238E27FC236}">
                      <a16:creationId xmlns:a16="http://schemas.microsoft.com/office/drawing/2014/main" id="{00000000-0008-0000-0B00-0000BC01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45" name="Shape 369">
                  <a:extLst>
                    <a:ext uri="{FF2B5EF4-FFF2-40B4-BE49-F238E27FC236}">
                      <a16:creationId xmlns:a16="http://schemas.microsoft.com/office/drawing/2014/main" id="{00000000-0008-0000-0B00-0000BD0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46" name="Shape 370">
                  <a:extLst>
                    <a:ext uri="{FF2B5EF4-FFF2-40B4-BE49-F238E27FC236}">
                      <a16:creationId xmlns:a16="http://schemas.microsoft.com/office/drawing/2014/main" id="{00000000-0008-0000-0B00-0000BE0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47" name="Shape 371">
                  <a:extLst>
                    <a:ext uri="{FF2B5EF4-FFF2-40B4-BE49-F238E27FC236}">
                      <a16:creationId xmlns:a16="http://schemas.microsoft.com/office/drawing/2014/main" id="{00000000-0008-0000-0B00-0000BF0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24</xdr:row>
      <xdr:rowOff>104775</xdr:rowOff>
    </xdr:from>
    <xdr:ext cx="0" cy="161925"/>
    <xdr:grpSp>
      <xdr:nvGrpSpPr>
        <xdr:cNvPr id="448" name="Shape 2">
          <a:extLst>
            <a:ext uri="{FF2B5EF4-FFF2-40B4-BE49-F238E27FC236}">
              <a16:creationId xmlns:a16="http://schemas.microsoft.com/office/drawing/2014/main" id="{00000000-0008-0000-0B00-0000C0010000}"/>
            </a:ext>
          </a:extLst>
        </xdr:cNvPr>
        <xdr:cNvGrpSpPr>
          <a:grpSpLocks/>
        </xdr:cNvGrpSpPr>
      </xdr:nvGrpSpPr>
      <xdr:grpSpPr>
        <a:xfrm>
          <a:off x="2466975" y="5362575"/>
          <a:ext cx="0" cy="161925"/>
          <a:chOff x="5346000" y="3699038"/>
          <a:chExt cx="0" cy="161925"/>
        </a:xfrm>
      </xdr:grpSpPr>
      <xdr:grpSp>
        <xdr:nvGrpSpPr>
          <xdr:cNvPr id="449" name="Shape 372">
            <a:extLst>
              <a:ext uri="{FF2B5EF4-FFF2-40B4-BE49-F238E27FC236}">
                <a16:creationId xmlns:a16="http://schemas.microsoft.com/office/drawing/2014/main" id="{00000000-0008-0000-0B00-0000C101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450" name="Shape 6">
              <a:extLst>
                <a:ext uri="{FF2B5EF4-FFF2-40B4-BE49-F238E27FC236}">
                  <a16:creationId xmlns:a16="http://schemas.microsoft.com/office/drawing/2014/main" id="{00000000-0008-0000-0B00-0000C201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451" name="Shape 373">
              <a:extLst>
                <a:ext uri="{FF2B5EF4-FFF2-40B4-BE49-F238E27FC236}">
                  <a16:creationId xmlns:a16="http://schemas.microsoft.com/office/drawing/2014/main" id="{00000000-0008-0000-0B00-0000C301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452" name="Shape 374">
                <a:extLst>
                  <a:ext uri="{FF2B5EF4-FFF2-40B4-BE49-F238E27FC236}">
                    <a16:creationId xmlns:a16="http://schemas.microsoft.com/office/drawing/2014/main" id="{00000000-0008-0000-0B00-0000C401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453" name="Shape 375">
                <a:extLst>
                  <a:ext uri="{FF2B5EF4-FFF2-40B4-BE49-F238E27FC236}">
                    <a16:creationId xmlns:a16="http://schemas.microsoft.com/office/drawing/2014/main" id="{00000000-0008-0000-0B00-0000C501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454" name="Shape 376">
                  <a:extLst>
                    <a:ext uri="{FF2B5EF4-FFF2-40B4-BE49-F238E27FC236}">
                      <a16:creationId xmlns:a16="http://schemas.microsoft.com/office/drawing/2014/main" id="{00000000-0008-0000-0B00-0000C601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455" name="Shape 377">
                  <a:extLst>
                    <a:ext uri="{FF2B5EF4-FFF2-40B4-BE49-F238E27FC236}">
                      <a16:creationId xmlns:a16="http://schemas.microsoft.com/office/drawing/2014/main" id="{00000000-0008-0000-0B00-0000C70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56" name="Shape 378">
                  <a:extLst>
                    <a:ext uri="{FF2B5EF4-FFF2-40B4-BE49-F238E27FC236}">
                      <a16:creationId xmlns:a16="http://schemas.microsoft.com/office/drawing/2014/main" id="{00000000-0008-0000-0B00-0000C80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57" name="Shape 379">
                  <a:extLst>
                    <a:ext uri="{FF2B5EF4-FFF2-40B4-BE49-F238E27FC236}">
                      <a16:creationId xmlns:a16="http://schemas.microsoft.com/office/drawing/2014/main" id="{00000000-0008-0000-0B00-0000C901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58" name="Shape 380">
                  <a:extLst>
                    <a:ext uri="{FF2B5EF4-FFF2-40B4-BE49-F238E27FC236}">
                      <a16:creationId xmlns:a16="http://schemas.microsoft.com/office/drawing/2014/main" id="{00000000-0008-0000-0B00-0000CA0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59" name="Shape 381">
                  <a:extLst>
                    <a:ext uri="{FF2B5EF4-FFF2-40B4-BE49-F238E27FC236}">
                      <a16:creationId xmlns:a16="http://schemas.microsoft.com/office/drawing/2014/main" id="{00000000-0008-0000-0B00-0000CB0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60" name="Shape 382">
                  <a:extLst>
                    <a:ext uri="{FF2B5EF4-FFF2-40B4-BE49-F238E27FC236}">
                      <a16:creationId xmlns:a16="http://schemas.microsoft.com/office/drawing/2014/main" id="{00000000-0008-0000-0B00-0000CC0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24</xdr:row>
      <xdr:rowOff>104775</xdr:rowOff>
    </xdr:from>
    <xdr:ext cx="0" cy="161925"/>
    <xdr:grpSp>
      <xdr:nvGrpSpPr>
        <xdr:cNvPr id="461" name="Shape 2">
          <a:extLst>
            <a:ext uri="{FF2B5EF4-FFF2-40B4-BE49-F238E27FC236}">
              <a16:creationId xmlns:a16="http://schemas.microsoft.com/office/drawing/2014/main" id="{00000000-0008-0000-0B00-0000CD010000}"/>
            </a:ext>
          </a:extLst>
        </xdr:cNvPr>
        <xdr:cNvGrpSpPr>
          <a:grpSpLocks/>
        </xdr:cNvGrpSpPr>
      </xdr:nvGrpSpPr>
      <xdr:grpSpPr>
        <a:xfrm>
          <a:off x="2466975" y="5362575"/>
          <a:ext cx="0" cy="161925"/>
          <a:chOff x="5346000" y="3699038"/>
          <a:chExt cx="0" cy="161925"/>
        </a:xfrm>
      </xdr:grpSpPr>
      <xdr:grpSp>
        <xdr:nvGrpSpPr>
          <xdr:cNvPr id="462" name="Shape 383">
            <a:extLst>
              <a:ext uri="{FF2B5EF4-FFF2-40B4-BE49-F238E27FC236}">
                <a16:creationId xmlns:a16="http://schemas.microsoft.com/office/drawing/2014/main" id="{00000000-0008-0000-0B00-0000CE01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463" name="Shape 6">
              <a:extLst>
                <a:ext uri="{FF2B5EF4-FFF2-40B4-BE49-F238E27FC236}">
                  <a16:creationId xmlns:a16="http://schemas.microsoft.com/office/drawing/2014/main" id="{00000000-0008-0000-0B00-0000CF01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464" name="Shape 384">
              <a:extLst>
                <a:ext uri="{FF2B5EF4-FFF2-40B4-BE49-F238E27FC236}">
                  <a16:creationId xmlns:a16="http://schemas.microsoft.com/office/drawing/2014/main" id="{00000000-0008-0000-0B00-0000D001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465" name="Shape 385">
                <a:extLst>
                  <a:ext uri="{FF2B5EF4-FFF2-40B4-BE49-F238E27FC236}">
                    <a16:creationId xmlns:a16="http://schemas.microsoft.com/office/drawing/2014/main" id="{00000000-0008-0000-0B00-0000D101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466" name="Shape 386">
                <a:extLst>
                  <a:ext uri="{FF2B5EF4-FFF2-40B4-BE49-F238E27FC236}">
                    <a16:creationId xmlns:a16="http://schemas.microsoft.com/office/drawing/2014/main" id="{00000000-0008-0000-0B00-0000D201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467" name="Shape 387">
                  <a:extLst>
                    <a:ext uri="{FF2B5EF4-FFF2-40B4-BE49-F238E27FC236}">
                      <a16:creationId xmlns:a16="http://schemas.microsoft.com/office/drawing/2014/main" id="{00000000-0008-0000-0B00-0000D301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468" name="Shape 388">
                  <a:extLst>
                    <a:ext uri="{FF2B5EF4-FFF2-40B4-BE49-F238E27FC236}">
                      <a16:creationId xmlns:a16="http://schemas.microsoft.com/office/drawing/2014/main" id="{00000000-0008-0000-0B00-0000D40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69" name="Shape 389">
                  <a:extLst>
                    <a:ext uri="{FF2B5EF4-FFF2-40B4-BE49-F238E27FC236}">
                      <a16:creationId xmlns:a16="http://schemas.microsoft.com/office/drawing/2014/main" id="{00000000-0008-0000-0B00-0000D50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70" name="Shape 390">
                  <a:extLst>
                    <a:ext uri="{FF2B5EF4-FFF2-40B4-BE49-F238E27FC236}">
                      <a16:creationId xmlns:a16="http://schemas.microsoft.com/office/drawing/2014/main" id="{00000000-0008-0000-0B00-0000D601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71" name="Shape 391">
                  <a:extLst>
                    <a:ext uri="{FF2B5EF4-FFF2-40B4-BE49-F238E27FC236}">
                      <a16:creationId xmlns:a16="http://schemas.microsoft.com/office/drawing/2014/main" id="{00000000-0008-0000-0B00-0000D70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72" name="Shape 392">
                  <a:extLst>
                    <a:ext uri="{FF2B5EF4-FFF2-40B4-BE49-F238E27FC236}">
                      <a16:creationId xmlns:a16="http://schemas.microsoft.com/office/drawing/2014/main" id="{00000000-0008-0000-0B00-0000D80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73" name="Shape 393">
                  <a:extLst>
                    <a:ext uri="{FF2B5EF4-FFF2-40B4-BE49-F238E27FC236}">
                      <a16:creationId xmlns:a16="http://schemas.microsoft.com/office/drawing/2014/main" id="{00000000-0008-0000-0B00-0000D90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24</xdr:row>
      <xdr:rowOff>104775</xdr:rowOff>
    </xdr:from>
    <xdr:ext cx="0" cy="161925"/>
    <xdr:grpSp>
      <xdr:nvGrpSpPr>
        <xdr:cNvPr id="474" name="Shape 2">
          <a:extLst>
            <a:ext uri="{FF2B5EF4-FFF2-40B4-BE49-F238E27FC236}">
              <a16:creationId xmlns:a16="http://schemas.microsoft.com/office/drawing/2014/main" id="{00000000-0008-0000-0B00-0000DA010000}"/>
            </a:ext>
          </a:extLst>
        </xdr:cNvPr>
        <xdr:cNvGrpSpPr>
          <a:grpSpLocks/>
        </xdr:cNvGrpSpPr>
      </xdr:nvGrpSpPr>
      <xdr:grpSpPr>
        <a:xfrm>
          <a:off x="2466975" y="5362575"/>
          <a:ext cx="0" cy="161925"/>
          <a:chOff x="5346000" y="3699038"/>
          <a:chExt cx="0" cy="161925"/>
        </a:xfrm>
      </xdr:grpSpPr>
      <xdr:grpSp>
        <xdr:nvGrpSpPr>
          <xdr:cNvPr id="475" name="Shape 394">
            <a:extLst>
              <a:ext uri="{FF2B5EF4-FFF2-40B4-BE49-F238E27FC236}">
                <a16:creationId xmlns:a16="http://schemas.microsoft.com/office/drawing/2014/main" id="{00000000-0008-0000-0B00-0000DB01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476" name="Shape 6">
              <a:extLst>
                <a:ext uri="{FF2B5EF4-FFF2-40B4-BE49-F238E27FC236}">
                  <a16:creationId xmlns:a16="http://schemas.microsoft.com/office/drawing/2014/main" id="{00000000-0008-0000-0B00-0000DC01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477" name="Shape 395">
              <a:extLst>
                <a:ext uri="{FF2B5EF4-FFF2-40B4-BE49-F238E27FC236}">
                  <a16:creationId xmlns:a16="http://schemas.microsoft.com/office/drawing/2014/main" id="{00000000-0008-0000-0B00-0000DD01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478" name="Shape 396">
                <a:extLst>
                  <a:ext uri="{FF2B5EF4-FFF2-40B4-BE49-F238E27FC236}">
                    <a16:creationId xmlns:a16="http://schemas.microsoft.com/office/drawing/2014/main" id="{00000000-0008-0000-0B00-0000DE01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479" name="Shape 397">
                <a:extLst>
                  <a:ext uri="{FF2B5EF4-FFF2-40B4-BE49-F238E27FC236}">
                    <a16:creationId xmlns:a16="http://schemas.microsoft.com/office/drawing/2014/main" id="{00000000-0008-0000-0B00-0000DF01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480" name="Shape 398">
                  <a:extLst>
                    <a:ext uri="{FF2B5EF4-FFF2-40B4-BE49-F238E27FC236}">
                      <a16:creationId xmlns:a16="http://schemas.microsoft.com/office/drawing/2014/main" id="{00000000-0008-0000-0B00-0000E001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481" name="Shape 399">
                  <a:extLst>
                    <a:ext uri="{FF2B5EF4-FFF2-40B4-BE49-F238E27FC236}">
                      <a16:creationId xmlns:a16="http://schemas.microsoft.com/office/drawing/2014/main" id="{00000000-0008-0000-0B00-0000E10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82" name="Shape 400">
                  <a:extLst>
                    <a:ext uri="{FF2B5EF4-FFF2-40B4-BE49-F238E27FC236}">
                      <a16:creationId xmlns:a16="http://schemas.microsoft.com/office/drawing/2014/main" id="{00000000-0008-0000-0B00-0000E20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83" name="Shape 401">
                  <a:extLst>
                    <a:ext uri="{FF2B5EF4-FFF2-40B4-BE49-F238E27FC236}">
                      <a16:creationId xmlns:a16="http://schemas.microsoft.com/office/drawing/2014/main" id="{00000000-0008-0000-0B00-0000E301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84" name="Shape 402">
                  <a:extLst>
                    <a:ext uri="{FF2B5EF4-FFF2-40B4-BE49-F238E27FC236}">
                      <a16:creationId xmlns:a16="http://schemas.microsoft.com/office/drawing/2014/main" id="{00000000-0008-0000-0B00-0000E40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85" name="Shape 403">
                  <a:extLst>
                    <a:ext uri="{FF2B5EF4-FFF2-40B4-BE49-F238E27FC236}">
                      <a16:creationId xmlns:a16="http://schemas.microsoft.com/office/drawing/2014/main" id="{00000000-0008-0000-0B00-0000E50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86" name="Shape 404">
                  <a:extLst>
                    <a:ext uri="{FF2B5EF4-FFF2-40B4-BE49-F238E27FC236}">
                      <a16:creationId xmlns:a16="http://schemas.microsoft.com/office/drawing/2014/main" id="{00000000-0008-0000-0B00-0000E60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24</xdr:row>
      <xdr:rowOff>104775</xdr:rowOff>
    </xdr:from>
    <xdr:ext cx="0" cy="161925"/>
    <xdr:grpSp>
      <xdr:nvGrpSpPr>
        <xdr:cNvPr id="487" name="Shape 2">
          <a:extLst>
            <a:ext uri="{FF2B5EF4-FFF2-40B4-BE49-F238E27FC236}">
              <a16:creationId xmlns:a16="http://schemas.microsoft.com/office/drawing/2014/main" id="{00000000-0008-0000-0B00-0000E7010000}"/>
            </a:ext>
          </a:extLst>
        </xdr:cNvPr>
        <xdr:cNvGrpSpPr>
          <a:grpSpLocks/>
        </xdr:cNvGrpSpPr>
      </xdr:nvGrpSpPr>
      <xdr:grpSpPr>
        <a:xfrm>
          <a:off x="2466975" y="5362575"/>
          <a:ext cx="0" cy="161925"/>
          <a:chOff x="5346000" y="3699038"/>
          <a:chExt cx="0" cy="161925"/>
        </a:xfrm>
      </xdr:grpSpPr>
      <xdr:grpSp>
        <xdr:nvGrpSpPr>
          <xdr:cNvPr id="488" name="Shape 405">
            <a:extLst>
              <a:ext uri="{FF2B5EF4-FFF2-40B4-BE49-F238E27FC236}">
                <a16:creationId xmlns:a16="http://schemas.microsoft.com/office/drawing/2014/main" id="{00000000-0008-0000-0B00-0000E801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489" name="Shape 6">
              <a:extLst>
                <a:ext uri="{FF2B5EF4-FFF2-40B4-BE49-F238E27FC236}">
                  <a16:creationId xmlns:a16="http://schemas.microsoft.com/office/drawing/2014/main" id="{00000000-0008-0000-0B00-0000E901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490" name="Shape 406">
              <a:extLst>
                <a:ext uri="{FF2B5EF4-FFF2-40B4-BE49-F238E27FC236}">
                  <a16:creationId xmlns:a16="http://schemas.microsoft.com/office/drawing/2014/main" id="{00000000-0008-0000-0B00-0000EA01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491" name="Shape 407">
                <a:extLst>
                  <a:ext uri="{FF2B5EF4-FFF2-40B4-BE49-F238E27FC236}">
                    <a16:creationId xmlns:a16="http://schemas.microsoft.com/office/drawing/2014/main" id="{00000000-0008-0000-0B00-0000EB01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492" name="Shape 408">
                <a:extLst>
                  <a:ext uri="{FF2B5EF4-FFF2-40B4-BE49-F238E27FC236}">
                    <a16:creationId xmlns:a16="http://schemas.microsoft.com/office/drawing/2014/main" id="{00000000-0008-0000-0B00-0000EC01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493" name="Shape 409">
                  <a:extLst>
                    <a:ext uri="{FF2B5EF4-FFF2-40B4-BE49-F238E27FC236}">
                      <a16:creationId xmlns:a16="http://schemas.microsoft.com/office/drawing/2014/main" id="{00000000-0008-0000-0B00-0000ED01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494" name="Shape 410">
                  <a:extLst>
                    <a:ext uri="{FF2B5EF4-FFF2-40B4-BE49-F238E27FC236}">
                      <a16:creationId xmlns:a16="http://schemas.microsoft.com/office/drawing/2014/main" id="{00000000-0008-0000-0B00-0000EE0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95" name="Shape 411">
                  <a:extLst>
                    <a:ext uri="{FF2B5EF4-FFF2-40B4-BE49-F238E27FC236}">
                      <a16:creationId xmlns:a16="http://schemas.microsoft.com/office/drawing/2014/main" id="{00000000-0008-0000-0B00-0000EF0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96" name="Shape 412">
                  <a:extLst>
                    <a:ext uri="{FF2B5EF4-FFF2-40B4-BE49-F238E27FC236}">
                      <a16:creationId xmlns:a16="http://schemas.microsoft.com/office/drawing/2014/main" id="{00000000-0008-0000-0B00-0000F001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97" name="Shape 413">
                  <a:extLst>
                    <a:ext uri="{FF2B5EF4-FFF2-40B4-BE49-F238E27FC236}">
                      <a16:creationId xmlns:a16="http://schemas.microsoft.com/office/drawing/2014/main" id="{00000000-0008-0000-0B00-0000F10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98" name="Shape 414">
                  <a:extLst>
                    <a:ext uri="{FF2B5EF4-FFF2-40B4-BE49-F238E27FC236}">
                      <a16:creationId xmlns:a16="http://schemas.microsoft.com/office/drawing/2014/main" id="{00000000-0008-0000-0B00-0000F20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99" name="Shape 415">
                  <a:extLst>
                    <a:ext uri="{FF2B5EF4-FFF2-40B4-BE49-F238E27FC236}">
                      <a16:creationId xmlns:a16="http://schemas.microsoft.com/office/drawing/2014/main" id="{00000000-0008-0000-0B00-0000F30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24</xdr:row>
      <xdr:rowOff>104775</xdr:rowOff>
    </xdr:from>
    <xdr:ext cx="0" cy="161925"/>
    <xdr:grpSp>
      <xdr:nvGrpSpPr>
        <xdr:cNvPr id="500" name="Shape 2">
          <a:extLst>
            <a:ext uri="{FF2B5EF4-FFF2-40B4-BE49-F238E27FC236}">
              <a16:creationId xmlns:a16="http://schemas.microsoft.com/office/drawing/2014/main" id="{00000000-0008-0000-0B00-0000F4010000}"/>
            </a:ext>
          </a:extLst>
        </xdr:cNvPr>
        <xdr:cNvGrpSpPr>
          <a:grpSpLocks/>
        </xdr:cNvGrpSpPr>
      </xdr:nvGrpSpPr>
      <xdr:grpSpPr>
        <a:xfrm>
          <a:off x="2466975" y="5362575"/>
          <a:ext cx="0" cy="161925"/>
          <a:chOff x="5346000" y="3699038"/>
          <a:chExt cx="0" cy="161925"/>
        </a:xfrm>
      </xdr:grpSpPr>
      <xdr:grpSp>
        <xdr:nvGrpSpPr>
          <xdr:cNvPr id="501" name="Shape 416">
            <a:extLst>
              <a:ext uri="{FF2B5EF4-FFF2-40B4-BE49-F238E27FC236}">
                <a16:creationId xmlns:a16="http://schemas.microsoft.com/office/drawing/2014/main" id="{00000000-0008-0000-0B00-0000F501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502" name="Shape 6">
              <a:extLst>
                <a:ext uri="{FF2B5EF4-FFF2-40B4-BE49-F238E27FC236}">
                  <a16:creationId xmlns:a16="http://schemas.microsoft.com/office/drawing/2014/main" id="{00000000-0008-0000-0B00-0000F601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503" name="Shape 417">
              <a:extLst>
                <a:ext uri="{FF2B5EF4-FFF2-40B4-BE49-F238E27FC236}">
                  <a16:creationId xmlns:a16="http://schemas.microsoft.com/office/drawing/2014/main" id="{00000000-0008-0000-0B00-0000F701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504" name="Shape 418">
                <a:extLst>
                  <a:ext uri="{FF2B5EF4-FFF2-40B4-BE49-F238E27FC236}">
                    <a16:creationId xmlns:a16="http://schemas.microsoft.com/office/drawing/2014/main" id="{00000000-0008-0000-0B00-0000F801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505" name="Shape 419">
                <a:extLst>
                  <a:ext uri="{FF2B5EF4-FFF2-40B4-BE49-F238E27FC236}">
                    <a16:creationId xmlns:a16="http://schemas.microsoft.com/office/drawing/2014/main" id="{00000000-0008-0000-0B00-0000F901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506" name="Shape 420">
                  <a:extLst>
                    <a:ext uri="{FF2B5EF4-FFF2-40B4-BE49-F238E27FC236}">
                      <a16:creationId xmlns:a16="http://schemas.microsoft.com/office/drawing/2014/main" id="{00000000-0008-0000-0B00-0000FA01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507" name="Shape 421">
                  <a:extLst>
                    <a:ext uri="{FF2B5EF4-FFF2-40B4-BE49-F238E27FC236}">
                      <a16:creationId xmlns:a16="http://schemas.microsoft.com/office/drawing/2014/main" id="{00000000-0008-0000-0B00-0000FB0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08" name="Shape 422">
                  <a:extLst>
                    <a:ext uri="{FF2B5EF4-FFF2-40B4-BE49-F238E27FC236}">
                      <a16:creationId xmlns:a16="http://schemas.microsoft.com/office/drawing/2014/main" id="{00000000-0008-0000-0B00-0000FC0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09" name="Shape 423">
                  <a:extLst>
                    <a:ext uri="{FF2B5EF4-FFF2-40B4-BE49-F238E27FC236}">
                      <a16:creationId xmlns:a16="http://schemas.microsoft.com/office/drawing/2014/main" id="{00000000-0008-0000-0B00-0000FD01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10" name="Shape 424">
                  <a:extLst>
                    <a:ext uri="{FF2B5EF4-FFF2-40B4-BE49-F238E27FC236}">
                      <a16:creationId xmlns:a16="http://schemas.microsoft.com/office/drawing/2014/main" id="{00000000-0008-0000-0B00-0000FE0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11" name="Shape 425">
                  <a:extLst>
                    <a:ext uri="{FF2B5EF4-FFF2-40B4-BE49-F238E27FC236}">
                      <a16:creationId xmlns:a16="http://schemas.microsoft.com/office/drawing/2014/main" id="{00000000-0008-0000-0B00-0000FF0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12" name="Shape 426">
                  <a:extLst>
                    <a:ext uri="{FF2B5EF4-FFF2-40B4-BE49-F238E27FC236}">
                      <a16:creationId xmlns:a16="http://schemas.microsoft.com/office/drawing/2014/main" id="{00000000-0008-0000-0B00-0000000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24</xdr:row>
      <xdr:rowOff>104775</xdr:rowOff>
    </xdr:from>
    <xdr:ext cx="0" cy="161925"/>
    <xdr:grpSp>
      <xdr:nvGrpSpPr>
        <xdr:cNvPr id="513" name="Shape 2">
          <a:extLst>
            <a:ext uri="{FF2B5EF4-FFF2-40B4-BE49-F238E27FC236}">
              <a16:creationId xmlns:a16="http://schemas.microsoft.com/office/drawing/2014/main" id="{00000000-0008-0000-0B00-000001020000}"/>
            </a:ext>
          </a:extLst>
        </xdr:cNvPr>
        <xdr:cNvGrpSpPr>
          <a:grpSpLocks/>
        </xdr:cNvGrpSpPr>
      </xdr:nvGrpSpPr>
      <xdr:grpSpPr>
        <a:xfrm>
          <a:off x="2466975" y="5362575"/>
          <a:ext cx="0" cy="161925"/>
          <a:chOff x="5346000" y="3699038"/>
          <a:chExt cx="0" cy="161925"/>
        </a:xfrm>
      </xdr:grpSpPr>
      <xdr:grpSp>
        <xdr:nvGrpSpPr>
          <xdr:cNvPr id="514" name="Shape 427">
            <a:extLst>
              <a:ext uri="{FF2B5EF4-FFF2-40B4-BE49-F238E27FC236}">
                <a16:creationId xmlns:a16="http://schemas.microsoft.com/office/drawing/2014/main" id="{00000000-0008-0000-0B00-00000202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515" name="Shape 6">
              <a:extLst>
                <a:ext uri="{FF2B5EF4-FFF2-40B4-BE49-F238E27FC236}">
                  <a16:creationId xmlns:a16="http://schemas.microsoft.com/office/drawing/2014/main" id="{00000000-0008-0000-0B00-00000302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516" name="Shape 428">
              <a:extLst>
                <a:ext uri="{FF2B5EF4-FFF2-40B4-BE49-F238E27FC236}">
                  <a16:creationId xmlns:a16="http://schemas.microsoft.com/office/drawing/2014/main" id="{00000000-0008-0000-0B00-00000402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517" name="Shape 429">
                <a:extLst>
                  <a:ext uri="{FF2B5EF4-FFF2-40B4-BE49-F238E27FC236}">
                    <a16:creationId xmlns:a16="http://schemas.microsoft.com/office/drawing/2014/main" id="{00000000-0008-0000-0B00-00000502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518" name="Shape 430">
                <a:extLst>
                  <a:ext uri="{FF2B5EF4-FFF2-40B4-BE49-F238E27FC236}">
                    <a16:creationId xmlns:a16="http://schemas.microsoft.com/office/drawing/2014/main" id="{00000000-0008-0000-0B00-00000602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519" name="Shape 431">
                  <a:extLst>
                    <a:ext uri="{FF2B5EF4-FFF2-40B4-BE49-F238E27FC236}">
                      <a16:creationId xmlns:a16="http://schemas.microsoft.com/office/drawing/2014/main" id="{00000000-0008-0000-0B00-00000702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520" name="Shape 432">
                  <a:extLst>
                    <a:ext uri="{FF2B5EF4-FFF2-40B4-BE49-F238E27FC236}">
                      <a16:creationId xmlns:a16="http://schemas.microsoft.com/office/drawing/2014/main" id="{00000000-0008-0000-0B00-0000080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21" name="Shape 433">
                  <a:extLst>
                    <a:ext uri="{FF2B5EF4-FFF2-40B4-BE49-F238E27FC236}">
                      <a16:creationId xmlns:a16="http://schemas.microsoft.com/office/drawing/2014/main" id="{00000000-0008-0000-0B00-0000090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22" name="Shape 434">
                  <a:extLst>
                    <a:ext uri="{FF2B5EF4-FFF2-40B4-BE49-F238E27FC236}">
                      <a16:creationId xmlns:a16="http://schemas.microsoft.com/office/drawing/2014/main" id="{00000000-0008-0000-0B00-00000A02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23" name="Shape 435">
                  <a:extLst>
                    <a:ext uri="{FF2B5EF4-FFF2-40B4-BE49-F238E27FC236}">
                      <a16:creationId xmlns:a16="http://schemas.microsoft.com/office/drawing/2014/main" id="{00000000-0008-0000-0B00-00000B0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24" name="Shape 436">
                  <a:extLst>
                    <a:ext uri="{FF2B5EF4-FFF2-40B4-BE49-F238E27FC236}">
                      <a16:creationId xmlns:a16="http://schemas.microsoft.com/office/drawing/2014/main" id="{00000000-0008-0000-0B00-00000C0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25" name="Shape 437">
                  <a:extLst>
                    <a:ext uri="{FF2B5EF4-FFF2-40B4-BE49-F238E27FC236}">
                      <a16:creationId xmlns:a16="http://schemas.microsoft.com/office/drawing/2014/main" id="{00000000-0008-0000-0B00-00000D0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24</xdr:row>
      <xdr:rowOff>104775</xdr:rowOff>
    </xdr:from>
    <xdr:ext cx="0" cy="161925"/>
    <xdr:grpSp>
      <xdr:nvGrpSpPr>
        <xdr:cNvPr id="526" name="Shape 2">
          <a:extLst>
            <a:ext uri="{FF2B5EF4-FFF2-40B4-BE49-F238E27FC236}">
              <a16:creationId xmlns:a16="http://schemas.microsoft.com/office/drawing/2014/main" id="{00000000-0008-0000-0B00-00000E020000}"/>
            </a:ext>
          </a:extLst>
        </xdr:cNvPr>
        <xdr:cNvGrpSpPr>
          <a:grpSpLocks/>
        </xdr:cNvGrpSpPr>
      </xdr:nvGrpSpPr>
      <xdr:grpSpPr>
        <a:xfrm>
          <a:off x="2466975" y="5362575"/>
          <a:ext cx="0" cy="161925"/>
          <a:chOff x="5346000" y="3699038"/>
          <a:chExt cx="0" cy="161925"/>
        </a:xfrm>
      </xdr:grpSpPr>
      <xdr:grpSp>
        <xdr:nvGrpSpPr>
          <xdr:cNvPr id="527" name="Shape 438">
            <a:extLst>
              <a:ext uri="{FF2B5EF4-FFF2-40B4-BE49-F238E27FC236}">
                <a16:creationId xmlns:a16="http://schemas.microsoft.com/office/drawing/2014/main" id="{00000000-0008-0000-0B00-00000F02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528" name="Shape 6">
              <a:extLst>
                <a:ext uri="{FF2B5EF4-FFF2-40B4-BE49-F238E27FC236}">
                  <a16:creationId xmlns:a16="http://schemas.microsoft.com/office/drawing/2014/main" id="{00000000-0008-0000-0B00-00001002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529" name="Shape 439">
              <a:extLst>
                <a:ext uri="{FF2B5EF4-FFF2-40B4-BE49-F238E27FC236}">
                  <a16:creationId xmlns:a16="http://schemas.microsoft.com/office/drawing/2014/main" id="{00000000-0008-0000-0B00-00001102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530" name="Shape 440">
                <a:extLst>
                  <a:ext uri="{FF2B5EF4-FFF2-40B4-BE49-F238E27FC236}">
                    <a16:creationId xmlns:a16="http://schemas.microsoft.com/office/drawing/2014/main" id="{00000000-0008-0000-0B00-00001202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531" name="Shape 441">
                <a:extLst>
                  <a:ext uri="{FF2B5EF4-FFF2-40B4-BE49-F238E27FC236}">
                    <a16:creationId xmlns:a16="http://schemas.microsoft.com/office/drawing/2014/main" id="{00000000-0008-0000-0B00-00001302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532" name="Shape 442">
                  <a:extLst>
                    <a:ext uri="{FF2B5EF4-FFF2-40B4-BE49-F238E27FC236}">
                      <a16:creationId xmlns:a16="http://schemas.microsoft.com/office/drawing/2014/main" id="{00000000-0008-0000-0B00-00001402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533" name="Shape 443">
                  <a:extLst>
                    <a:ext uri="{FF2B5EF4-FFF2-40B4-BE49-F238E27FC236}">
                      <a16:creationId xmlns:a16="http://schemas.microsoft.com/office/drawing/2014/main" id="{00000000-0008-0000-0B00-0000150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34" name="Shape 444">
                  <a:extLst>
                    <a:ext uri="{FF2B5EF4-FFF2-40B4-BE49-F238E27FC236}">
                      <a16:creationId xmlns:a16="http://schemas.microsoft.com/office/drawing/2014/main" id="{00000000-0008-0000-0B00-0000160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35" name="Shape 445">
                  <a:extLst>
                    <a:ext uri="{FF2B5EF4-FFF2-40B4-BE49-F238E27FC236}">
                      <a16:creationId xmlns:a16="http://schemas.microsoft.com/office/drawing/2014/main" id="{00000000-0008-0000-0B00-00001702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36" name="Shape 446">
                  <a:extLst>
                    <a:ext uri="{FF2B5EF4-FFF2-40B4-BE49-F238E27FC236}">
                      <a16:creationId xmlns:a16="http://schemas.microsoft.com/office/drawing/2014/main" id="{00000000-0008-0000-0B00-0000180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37" name="Shape 447">
                  <a:extLst>
                    <a:ext uri="{FF2B5EF4-FFF2-40B4-BE49-F238E27FC236}">
                      <a16:creationId xmlns:a16="http://schemas.microsoft.com/office/drawing/2014/main" id="{00000000-0008-0000-0B00-0000190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38" name="Shape 448">
                  <a:extLst>
                    <a:ext uri="{FF2B5EF4-FFF2-40B4-BE49-F238E27FC236}">
                      <a16:creationId xmlns:a16="http://schemas.microsoft.com/office/drawing/2014/main" id="{00000000-0008-0000-0B00-00001A0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24</xdr:row>
      <xdr:rowOff>104775</xdr:rowOff>
    </xdr:from>
    <xdr:ext cx="0" cy="161925"/>
    <xdr:grpSp>
      <xdr:nvGrpSpPr>
        <xdr:cNvPr id="539" name="Shape 2">
          <a:extLst>
            <a:ext uri="{FF2B5EF4-FFF2-40B4-BE49-F238E27FC236}">
              <a16:creationId xmlns:a16="http://schemas.microsoft.com/office/drawing/2014/main" id="{00000000-0008-0000-0B00-00001B020000}"/>
            </a:ext>
          </a:extLst>
        </xdr:cNvPr>
        <xdr:cNvGrpSpPr>
          <a:grpSpLocks/>
        </xdr:cNvGrpSpPr>
      </xdr:nvGrpSpPr>
      <xdr:grpSpPr>
        <a:xfrm>
          <a:off x="2466975" y="5362575"/>
          <a:ext cx="0" cy="161925"/>
          <a:chOff x="5346000" y="3699038"/>
          <a:chExt cx="0" cy="161925"/>
        </a:xfrm>
      </xdr:grpSpPr>
      <xdr:grpSp>
        <xdr:nvGrpSpPr>
          <xdr:cNvPr id="540" name="Shape 449">
            <a:extLst>
              <a:ext uri="{FF2B5EF4-FFF2-40B4-BE49-F238E27FC236}">
                <a16:creationId xmlns:a16="http://schemas.microsoft.com/office/drawing/2014/main" id="{00000000-0008-0000-0B00-00001C02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541" name="Shape 6">
              <a:extLst>
                <a:ext uri="{FF2B5EF4-FFF2-40B4-BE49-F238E27FC236}">
                  <a16:creationId xmlns:a16="http://schemas.microsoft.com/office/drawing/2014/main" id="{00000000-0008-0000-0B00-00001D02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542" name="Shape 450">
              <a:extLst>
                <a:ext uri="{FF2B5EF4-FFF2-40B4-BE49-F238E27FC236}">
                  <a16:creationId xmlns:a16="http://schemas.microsoft.com/office/drawing/2014/main" id="{00000000-0008-0000-0B00-00001E02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543" name="Shape 451">
                <a:extLst>
                  <a:ext uri="{FF2B5EF4-FFF2-40B4-BE49-F238E27FC236}">
                    <a16:creationId xmlns:a16="http://schemas.microsoft.com/office/drawing/2014/main" id="{00000000-0008-0000-0B00-00001F02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544" name="Shape 452">
                <a:extLst>
                  <a:ext uri="{FF2B5EF4-FFF2-40B4-BE49-F238E27FC236}">
                    <a16:creationId xmlns:a16="http://schemas.microsoft.com/office/drawing/2014/main" id="{00000000-0008-0000-0B00-00002002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545" name="Shape 453">
                  <a:extLst>
                    <a:ext uri="{FF2B5EF4-FFF2-40B4-BE49-F238E27FC236}">
                      <a16:creationId xmlns:a16="http://schemas.microsoft.com/office/drawing/2014/main" id="{00000000-0008-0000-0B00-00002102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546" name="Shape 454">
                  <a:extLst>
                    <a:ext uri="{FF2B5EF4-FFF2-40B4-BE49-F238E27FC236}">
                      <a16:creationId xmlns:a16="http://schemas.microsoft.com/office/drawing/2014/main" id="{00000000-0008-0000-0B00-0000220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47" name="Shape 455">
                  <a:extLst>
                    <a:ext uri="{FF2B5EF4-FFF2-40B4-BE49-F238E27FC236}">
                      <a16:creationId xmlns:a16="http://schemas.microsoft.com/office/drawing/2014/main" id="{00000000-0008-0000-0B00-0000230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48" name="Shape 456">
                  <a:extLst>
                    <a:ext uri="{FF2B5EF4-FFF2-40B4-BE49-F238E27FC236}">
                      <a16:creationId xmlns:a16="http://schemas.microsoft.com/office/drawing/2014/main" id="{00000000-0008-0000-0B00-00002402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49" name="Shape 457">
                  <a:extLst>
                    <a:ext uri="{FF2B5EF4-FFF2-40B4-BE49-F238E27FC236}">
                      <a16:creationId xmlns:a16="http://schemas.microsoft.com/office/drawing/2014/main" id="{00000000-0008-0000-0B00-0000250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50" name="Shape 458">
                  <a:extLst>
                    <a:ext uri="{FF2B5EF4-FFF2-40B4-BE49-F238E27FC236}">
                      <a16:creationId xmlns:a16="http://schemas.microsoft.com/office/drawing/2014/main" id="{00000000-0008-0000-0B00-0000260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51" name="Shape 459">
                  <a:extLst>
                    <a:ext uri="{FF2B5EF4-FFF2-40B4-BE49-F238E27FC236}">
                      <a16:creationId xmlns:a16="http://schemas.microsoft.com/office/drawing/2014/main" id="{00000000-0008-0000-0B00-0000270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24</xdr:row>
      <xdr:rowOff>104775</xdr:rowOff>
    </xdr:from>
    <xdr:ext cx="0" cy="161925"/>
    <xdr:grpSp>
      <xdr:nvGrpSpPr>
        <xdr:cNvPr id="552" name="Shape 2">
          <a:extLst>
            <a:ext uri="{FF2B5EF4-FFF2-40B4-BE49-F238E27FC236}">
              <a16:creationId xmlns:a16="http://schemas.microsoft.com/office/drawing/2014/main" id="{00000000-0008-0000-0B00-000028020000}"/>
            </a:ext>
          </a:extLst>
        </xdr:cNvPr>
        <xdr:cNvGrpSpPr>
          <a:grpSpLocks/>
        </xdr:cNvGrpSpPr>
      </xdr:nvGrpSpPr>
      <xdr:grpSpPr>
        <a:xfrm>
          <a:off x="2466975" y="5362575"/>
          <a:ext cx="0" cy="161925"/>
          <a:chOff x="5346000" y="3699038"/>
          <a:chExt cx="0" cy="161925"/>
        </a:xfrm>
      </xdr:grpSpPr>
      <xdr:grpSp>
        <xdr:nvGrpSpPr>
          <xdr:cNvPr id="553" name="Shape 460">
            <a:extLst>
              <a:ext uri="{FF2B5EF4-FFF2-40B4-BE49-F238E27FC236}">
                <a16:creationId xmlns:a16="http://schemas.microsoft.com/office/drawing/2014/main" id="{00000000-0008-0000-0B00-00002902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554" name="Shape 6">
              <a:extLst>
                <a:ext uri="{FF2B5EF4-FFF2-40B4-BE49-F238E27FC236}">
                  <a16:creationId xmlns:a16="http://schemas.microsoft.com/office/drawing/2014/main" id="{00000000-0008-0000-0B00-00002A02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555" name="Shape 461">
              <a:extLst>
                <a:ext uri="{FF2B5EF4-FFF2-40B4-BE49-F238E27FC236}">
                  <a16:creationId xmlns:a16="http://schemas.microsoft.com/office/drawing/2014/main" id="{00000000-0008-0000-0B00-00002B02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556" name="Shape 462">
                <a:extLst>
                  <a:ext uri="{FF2B5EF4-FFF2-40B4-BE49-F238E27FC236}">
                    <a16:creationId xmlns:a16="http://schemas.microsoft.com/office/drawing/2014/main" id="{00000000-0008-0000-0B00-00002C02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557" name="Shape 463">
                <a:extLst>
                  <a:ext uri="{FF2B5EF4-FFF2-40B4-BE49-F238E27FC236}">
                    <a16:creationId xmlns:a16="http://schemas.microsoft.com/office/drawing/2014/main" id="{00000000-0008-0000-0B00-00002D02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558" name="Shape 464">
                  <a:extLst>
                    <a:ext uri="{FF2B5EF4-FFF2-40B4-BE49-F238E27FC236}">
                      <a16:creationId xmlns:a16="http://schemas.microsoft.com/office/drawing/2014/main" id="{00000000-0008-0000-0B00-00002E02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559" name="Shape 465">
                  <a:extLst>
                    <a:ext uri="{FF2B5EF4-FFF2-40B4-BE49-F238E27FC236}">
                      <a16:creationId xmlns:a16="http://schemas.microsoft.com/office/drawing/2014/main" id="{00000000-0008-0000-0B00-00002F0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60" name="Shape 466">
                  <a:extLst>
                    <a:ext uri="{FF2B5EF4-FFF2-40B4-BE49-F238E27FC236}">
                      <a16:creationId xmlns:a16="http://schemas.microsoft.com/office/drawing/2014/main" id="{00000000-0008-0000-0B00-0000300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61" name="Shape 467">
                  <a:extLst>
                    <a:ext uri="{FF2B5EF4-FFF2-40B4-BE49-F238E27FC236}">
                      <a16:creationId xmlns:a16="http://schemas.microsoft.com/office/drawing/2014/main" id="{00000000-0008-0000-0B00-00003102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62" name="Shape 468">
                  <a:extLst>
                    <a:ext uri="{FF2B5EF4-FFF2-40B4-BE49-F238E27FC236}">
                      <a16:creationId xmlns:a16="http://schemas.microsoft.com/office/drawing/2014/main" id="{00000000-0008-0000-0B00-0000320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63" name="Shape 469">
                  <a:extLst>
                    <a:ext uri="{FF2B5EF4-FFF2-40B4-BE49-F238E27FC236}">
                      <a16:creationId xmlns:a16="http://schemas.microsoft.com/office/drawing/2014/main" id="{00000000-0008-0000-0B00-0000330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64" name="Shape 470">
                  <a:extLst>
                    <a:ext uri="{FF2B5EF4-FFF2-40B4-BE49-F238E27FC236}">
                      <a16:creationId xmlns:a16="http://schemas.microsoft.com/office/drawing/2014/main" id="{00000000-0008-0000-0B00-0000340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24</xdr:row>
      <xdr:rowOff>104775</xdr:rowOff>
    </xdr:from>
    <xdr:ext cx="0" cy="161925"/>
    <xdr:grpSp>
      <xdr:nvGrpSpPr>
        <xdr:cNvPr id="565" name="Shape 2">
          <a:extLst>
            <a:ext uri="{FF2B5EF4-FFF2-40B4-BE49-F238E27FC236}">
              <a16:creationId xmlns:a16="http://schemas.microsoft.com/office/drawing/2014/main" id="{00000000-0008-0000-0B00-000035020000}"/>
            </a:ext>
          </a:extLst>
        </xdr:cNvPr>
        <xdr:cNvGrpSpPr>
          <a:grpSpLocks/>
        </xdr:cNvGrpSpPr>
      </xdr:nvGrpSpPr>
      <xdr:grpSpPr>
        <a:xfrm>
          <a:off x="2466975" y="5362575"/>
          <a:ext cx="0" cy="161925"/>
          <a:chOff x="5346000" y="3699038"/>
          <a:chExt cx="0" cy="161925"/>
        </a:xfrm>
      </xdr:grpSpPr>
      <xdr:grpSp>
        <xdr:nvGrpSpPr>
          <xdr:cNvPr id="566" name="Shape 471">
            <a:extLst>
              <a:ext uri="{FF2B5EF4-FFF2-40B4-BE49-F238E27FC236}">
                <a16:creationId xmlns:a16="http://schemas.microsoft.com/office/drawing/2014/main" id="{00000000-0008-0000-0B00-00003602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567" name="Shape 6">
              <a:extLst>
                <a:ext uri="{FF2B5EF4-FFF2-40B4-BE49-F238E27FC236}">
                  <a16:creationId xmlns:a16="http://schemas.microsoft.com/office/drawing/2014/main" id="{00000000-0008-0000-0B00-00003702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568" name="Shape 472">
              <a:extLst>
                <a:ext uri="{FF2B5EF4-FFF2-40B4-BE49-F238E27FC236}">
                  <a16:creationId xmlns:a16="http://schemas.microsoft.com/office/drawing/2014/main" id="{00000000-0008-0000-0B00-00003802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569" name="Shape 473">
                <a:extLst>
                  <a:ext uri="{FF2B5EF4-FFF2-40B4-BE49-F238E27FC236}">
                    <a16:creationId xmlns:a16="http://schemas.microsoft.com/office/drawing/2014/main" id="{00000000-0008-0000-0B00-00003902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570" name="Shape 474">
                <a:extLst>
                  <a:ext uri="{FF2B5EF4-FFF2-40B4-BE49-F238E27FC236}">
                    <a16:creationId xmlns:a16="http://schemas.microsoft.com/office/drawing/2014/main" id="{00000000-0008-0000-0B00-00003A02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571" name="Shape 475">
                  <a:extLst>
                    <a:ext uri="{FF2B5EF4-FFF2-40B4-BE49-F238E27FC236}">
                      <a16:creationId xmlns:a16="http://schemas.microsoft.com/office/drawing/2014/main" id="{00000000-0008-0000-0B00-00003B02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572" name="Shape 476">
                  <a:extLst>
                    <a:ext uri="{FF2B5EF4-FFF2-40B4-BE49-F238E27FC236}">
                      <a16:creationId xmlns:a16="http://schemas.microsoft.com/office/drawing/2014/main" id="{00000000-0008-0000-0B00-00003C0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73" name="Shape 477">
                  <a:extLst>
                    <a:ext uri="{FF2B5EF4-FFF2-40B4-BE49-F238E27FC236}">
                      <a16:creationId xmlns:a16="http://schemas.microsoft.com/office/drawing/2014/main" id="{00000000-0008-0000-0B00-00003D0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74" name="Shape 478">
                  <a:extLst>
                    <a:ext uri="{FF2B5EF4-FFF2-40B4-BE49-F238E27FC236}">
                      <a16:creationId xmlns:a16="http://schemas.microsoft.com/office/drawing/2014/main" id="{00000000-0008-0000-0B00-00003E02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75" name="Shape 479">
                  <a:extLst>
                    <a:ext uri="{FF2B5EF4-FFF2-40B4-BE49-F238E27FC236}">
                      <a16:creationId xmlns:a16="http://schemas.microsoft.com/office/drawing/2014/main" id="{00000000-0008-0000-0B00-00003F0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76" name="Shape 480">
                  <a:extLst>
                    <a:ext uri="{FF2B5EF4-FFF2-40B4-BE49-F238E27FC236}">
                      <a16:creationId xmlns:a16="http://schemas.microsoft.com/office/drawing/2014/main" id="{00000000-0008-0000-0B00-0000400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77" name="Shape 481">
                  <a:extLst>
                    <a:ext uri="{FF2B5EF4-FFF2-40B4-BE49-F238E27FC236}">
                      <a16:creationId xmlns:a16="http://schemas.microsoft.com/office/drawing/2014/main" id="{00000000-0008-0000-0B00-0000410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24</xdr:row>
      <xdr:rowOff>104775</xdr:rowOff>
    </xdr:from>
    <xdr:ext cx="0" cy="161925"/>
    <xdr:grpSp>
      <xdr:nvGrpSpPr>
        <xdr:cNvPr id="578" name="Shape 2">
          <a:extLst>
            <a:ext uri="{FF2B5EF4-FFF2-40B4-BE49-F238E27FC236}">
              <a16:creationId xmlns:a16="http://schemas.microsoft.com/office/drawing/2014/main" id="{00000000-0008-0000-0B00-000042020000}"/>
            </a:ext>
          </a:extLst>
        </xdr:cNvPr>
        <xdr:cNvGrpSpPr>
          <a:grpSpLocks/>
        </xdr:cNvGrpSpPr>
      </xdr:nvGrpSpPr>
      <xdr:grpSpPr>
        <a:xfrm>
          <a:off x="2466975" y="5362575"/>
          <a:ext cx="0" cy="161925"/>
          <a:chOff x="5346000" y="3699038"/>
          <a:chExt cx="0" cy="161925"/>
        </a:xfrm>
      </xdr:grpSpPr>
      <xdr:grpSp>
        <xdr:nvGrpSpPr>
          <xdr:cNvPr id="579" name="Shape 482">
            <a:extLst>
              <a:ext uri="{FF2B5EF4-FFF2-40B4-BE49-F238E27FC236}">
                <a16:creationId xmlns:a16="http://schemas.microsoft.com/office/drawing/2014/main" id="{00000000-0008-0000-0B00-00004302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580" name="Shape 6">
              <a:extLst>
                <a:ext uri="{FF2B5EF4-FFF2-40B4-BE49-F238E27FC236}">
                  <a16:creationId xmlns:a16="http://schemas.microsoft.com/office/drawing/2014/main" id="{00000000-0008-0000-0B00-00004402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581" name="Shape 483">
              <a:extLst>
                <a:ext uri="{FF2B5EF4-FFF2-40B4-BE49-F238E27FC236}">
                  <a16:creationId xmlns:a16="http://schemas.microsoft.com/office/drawing/2014/main" id="{00000000-0008-0000-0B00-00004502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582" name="Shape 484">
                <a:extLst>
                  <a:ext uri="{FF2B5EF4-FFF2-40B4-BE49-F238E27FC236}">
                    <a16:creationId xmlns:a16="http://schemas.microsoft.com/office/drawing/2014/main" id="{00000000-0008-0000-0B00-00004602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583" name="Shape 485">
                <a:extLst>
                  <a:ext uri="{FF2B5EF4-FFF2-40B4-BE49-F238E27FC236}">
                    <a16:creationId xmlns:a16="http://schemas.microsoft.com/office/drawing/2014/main" id="{00000000-0008-0000-0B00-00004702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584" name="Shape 486">
                  <a:extLst>
                    <a:ext uri="{FF2B5EF4-FFF2-40B4-BE49-F238E27FC236}">
                      <a16:creationId xmlns:a16="http://schemas.microsoft.com/office/drawing/2014/main" id="{00000000-0008-0000-0B00-00004802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585" name="Shape 487">
                  <a:extLst>
                    <a:ext uri="{FF2B5EF4-FFF2-40B4-BE49-F238E27FC236}">
                      <a16:creationId xmlns:a16="http://schemas.microsoft.com/office/drawing/2014/main" id="{00000000-0008-0000-0B00-0000490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86" name="Shape 488">
                  <a:extLst>
                    <a:ext uri="{FF2B5EF4-FFF2-40B4-BE49-F238E27FC236}">
                      <a16:creationId xmlns:a16="http://schemas.microsoft.com/office/drawing/2014/main" id="{00000000-0008-0000-0B00-00004A0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87" name="Shape 489">
                  <a:extLst>
                    <a:ext uri="{FF2B5EF4-FFF2-40B4-BE49-F238E27FC236}">
                      <a16:creationId xmlns:a16="http://schemas.microsoft.com/office/drawing/2014/main" id="{00000000-0008-0000-0B00-00004B02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88" name="Shape 490">
                  <a:extLst>
                    <a:ext uri="{FF2B5EF4-FFF2-40B4-BE49-F238E27FC236}">
                      <a16:creationId xmlns:a16="http://schemas.microsoft.com/office/drawing/2014/main" id="{00000000-0008-0000-0B00-00004C0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89" name="Shape 491">
                  <a:extLst>
                    <a:ext uri="{FF2B5EF4-FFF2-40B4-BE49-F238E27FC236}">
                      <a16:creationId xmlns:a16="http://schemas.microsoft.com/office/drawing/2014/main" id="{00000000-0008-0000-0B00-00004D0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90" name="Shape 492">
                  <a:extLst>
                    <a:ext uri="{FF2B5EF4-FFF2-40B4-BE49-F238E27FC236}">
                      <a16:creationId xmlns:a16="http://schemas.microsoft.com/office/drawing/2014/main" id="{00000000-0008-0000-0B00-00004E0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24</xdr:row>
      <xdr:rowOff>104775</xdr:rowOff>
    </xdr:from>
    <xdr:ext cx="0" cy="161925"/>
    <xdr:grpSp>
      <xdr:nvGrpSpPr>
        <xdr:cNvPr id="591" name="Shape 2">
          <a:extLst>
            <a:ext uri="{FF2B5EF4-FFF2-40B4-BE49-F238E27FC236}">
              <a16:creationId xmlns:a16="http://schemas.microsoft.com/office/drawing/2014/main" id="{00000000-0008-0000-0B00-00004F020000}"/>
            </a:ext>
          </a:extLst>
        </xdr:cNvPr>
        <xdr:cNvGrpSpPr>
          <a:grpSpLocks/>
        </xdr:cNvGrpSpPr>
      </xdr:nvGrpSpPr>
      <xdr:grpSpPr>
        <a:xfrm>
          <a:off x="2466975" y="5362575"/>
          <a:ext cx="0" cy="161925"/>
          <a:chOff x="5346000" y="3699038"/>
          <a:chExt cx="0" cy="161925"/>
        </a:xfrm>
      </xdr:grpSpPr>
      <xdr:grpSp>
        <xdr:nvGrpSpPr>
          <xdr:cNvPr id="592" name="Shape 493">
            <a:extLst>
              <a:ext uri="{FF2B5EF4-FFF2-40B4-BE49-F238E27FC236}">
                <a16:creationId xmlns:a16="http://schemas.microsoft.com/office/drawing/2014/main" id="{00000000-0008-0000-0B00-00005002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593" name="Shape 6">
              <a:extLst>
                <a:ext uri="{FF2B5EF4-FFF2-40B4-BE49-F238E27FC236}">
                  <a16:creationId xmlns:a16="http://schemas.microsoft.com/office/drawing/2014/main" id="{00000000-0008-0000-0B00-00005102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594" name="Shape 494">
              <a:extLst>
                <a:ext uri="{FF2B5EF4-FFF2-40B4-BE49-F238E27FC236}">
                  <a16:creationId xmlns:a16="http://schemas.microsoft.com/office/drawing/2014/main" id="{00000000-0008-0000-0B00-00005202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595" name="Shape 495">
                <a:extLst>
                  <a:ext uri="{FF2B5EF4-FFF2-40B4-BE49-F238E27FC236}">
                    <a16:creationId xmlns:a16="http://schemas.microsoft.com/office/drawing/2014/main" id="{00000000-0008-0000-0B00-00005302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596" name="Shape 496">
                <a:extLst>
                  <a:ext uri="{FF2B5EF4-FFF2-40B4-BE49-F238E27FC236}">
                    <a16:creationId xmlns:a16="http://schemas.microsoft.com/office/drawing/2014/main" id="{00000000-0008-0000-0B00-00005402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597" name="Shape 497">
                  <a:extLst>
                    <a:ext uri="{FF2B5EF4-FFF2-40B4-BE49-F238E27FC236}">
                      <a16:creationId xmlns:a16="http://schemas.microsoft.com/office/drawing/2014/main" id="{00000000-0008-0000-0B00-00005502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598" name="Shape 498">
                  <a:extLst>
                    <a:ext uri="{FF2B5EF4-FFF2-40B4-BE49-F238E27FC236}">
                      <a16:creationId xmlns:a16="http://schemas.microsoft.com/office/drawing/2014/main" id="{00000000-0008-0000-0B00-0000560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99" name="Shape 499">
                  <a:extLst>
                    <a:ext uri="{FF2B5EF4-FFF2-40B4-BE49-F238E27FC236}">
                      <a16:creationId xmlns:a16="http://schemas.microsoft.com/office/drawing/2014/main" id="{00000000-0008-0000-0B00-0000570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00" name="Shape 500">
                  <a:extLst>
                    <a:ext uri="{FF2B5EF4-FFF2-40B4-BE49-F238E27FC236}">
                      <a16:creationId xmlns:a16="http://schemas.microsoft.com/office/drawing/2014/main" id="{00000000-0008-0000-0B00-00005802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01" name="Shape 501">
                  <a:extLst>
                    <a:ext uri="{FF2B5EF4-FFF2-40B4-BE49-F238E27FC236}">
                      <a16:creationId xmlns:a16="http://schemas.microsoft.com/office/drawing/2014/main" id="{00000000-0008-0000-0B00-0000590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02" name="Shape 502">
                  <a:extLst>
                    <a:ext uri="{FF2B5EF4-FFF2-40B4-BE49-F238E27FC236}">
                      <a16:creationId xmlns:a16="http://schemas.microsoft.com/office/drawing/2014/main" id="{00000000-0008-0000-0B00-00005A0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03" name="Shape 503">
                  <a:extLst>
                    <a:ext uri="{FF2B5EF4-FFF2-40B4-BE49-F238E27FC236}">
                      <a16:creationId xmlns:a16="http://schemas.microsoft.com/office/drawing/2014/main" id="{00000000-0008-0000-0B00-00005B0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24</xdr:row>
      <xdr:rowOff>104775</xdr:rowOff>
    </xdr:from>
    <xdr:ext cx="0" cy="161925"/>
    <xdr:grpSp>
      <xdr:nvGrpSpPr>
        <xdr:cNvPr id="604" name="Shape 2">
          <a:extLst>
            <a:ext uri="{FF2B5EF4-FFF2-40B4-BE49-F238E27FC236}">
              <a16:creationId xmlns:a16="http://schemas.microsoft.com/office/drawing/2014/main" id="{00000000-0008-0000-0B00-00005C020000}"/>
            </a:ext>
          </a:extLst>
        </xdr:cNvPr>
        <xdr:cNvGrpSpPr>
          <a:grpSpLocks/>
        </xdr:cNvGrpSpPr>
      </xdr:nvGrpSpPr>
      <xdr:grpSpPr>
        <a:xfrm>
          <a:off x="2466975" y="5362575"/>
          <a:ext cx="0" cy="161925"/>
          <a:chOff x="5346000" y="3699038"/>
          <a:chExt cx="0" cy="161925"/>
        </a:xfrm>
      </xdr:grpSpPr>
      <xdr:grpSp>
        <xdr:nvGrpSpPr>
          <xdr:cNvPr id="605" name="Shape 504">
            <a:extLst>
              <a:ext uri="{FF2B5EF4-FFF2-40B4-BE49-F238E27FC236}">
                <a16:creationId xmlns:a16="http://schemas.microsoft.com/office/drawing/2014/main" id="{00000000-0008-0000-0B00-00005D02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606" name="Shape 6">
              <a:extLst>
                <a:ext uri="{FF2B5EF4-FFF2-40B4-BE49-F238E27FC236}">
                  <a16:creationId xmlns:a16="http://schemas.microsoft.com/office/drawing/2014/main" id="{00000000-0008-0000-0B00-00005E02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607" name="Shape 505">
              <a:extLst>
                <a:ext uri="{FF2B5EF4-FFF2-40B4-BE49-F238E27FC236}">
                  <a16:creationId xmlns:a16="http://schemas.microsoft.com/office/drawing/2014/main" id="{00000000-0008-0000-0B00-00005F02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608" name="Shape 506">
                <a:extLst>
                  <a:ext uri="{FF2B5EF4-FFF2-40B4-BE49-F238E27FC236}">
                    <a16:creationId xmlns:a16="http://schemas.microsoft.com/office/drawing/2014/main" id="{00000000-0008-0000-0B00-00006002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609" name="Shape 507">
                <a:extLst>
                  <a:ext uri="{FF2B5EF4-FFF2-40B4-BE49-F238E27FC236}">
                    <a16:creationId xmlns:a16="http://schemas.microsoft.com/office/drawing/2014/main" id="{00000000-0008-0000-0B00-00006102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610" name="Shape 508">
                  <a:extLst>
                    <a:ext uri="{FF2B5EF4-FFF2-40B4-BE49-F238E27FC236}">
                      <a16:creationId xmlns:a16="http://schemas.microsoft.com/office/drawing/2014/main" id="{00000000-0008-0000-0B00-00006202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611" name="Shape 509">
                  <a:extLst>
                    <a:ext uri="{FF2B5EF4-FFF2-40B4-BE49-F238E27FC236}">
                      <a16:creationId xmlns:a16="http://schemas.microsoft.com/office/drawing/2014/main" id="{00000000-0008-0000-0B00-0000630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12" name="Shape 510">
                  <a:extLst>
                    <a:ext uri="{FF2B5EF4-FFF2-40B4-BE49-F238E27FC236}">
                      <a16:creationId xmlns:a16="http://schemas.microsoft.com/office/drawing/2014/main" id="{00000000-0008-0000-0B00-0000640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13" name="Shape 511">
                  <a:extLst>
                    <a:ext uri="{FF2B5EF4-FFF2-40B4-BE49-F238E27FC236}">
                      <a16:creationId xmlns:a16="http://schemas.microsoft.com/office/drawing/2014/main" id="{00000000-0008-0000-0B00-00006502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14" name="Shape 512">
                  <a:extLst>
                    <a:ext uri="{FF2B5EF4-FFF2-40B4-BE49-F238E27FC236}">
                      <a16:creationId xmlns:a16="http://schemas.microsoft.com/office/drawing/2014/main" id="{00000000-0008-0000-0B00-0000660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15" name="Shape 513">
                  <a:extLst>
                    <a:ext uri="{FF2B5EF4-FFF2-40B4-BE49-F238E27FC236}">
                      <a16:creationId xmlns:a16="http://schemas.microsoft.com/office/drawing/2014/main" id="{00000000-0008-0000-0B00-0000670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16" name="Shape 514">
                  <a:extLst>
                    <a:ext uri="{FF2B5EF4-FFF2-40B4-BE49-F238E27FC236}">
                      <a16:creationId xmlns:a16="http://schemas.microsoft.com/office/drawing/2014/main" id="{00000000-0008-0000-0B00-0000680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24</xdr:row>
      <xdr:rowOff>104775</xdr:rowOff>
    </xdr:from>
    <xdr:ext cx="0" cy="161925"/>
    <xdr:grpSp>
      <xdr:nvGrpSpPr>
        <xdr:cNvPr id="617" name="Shape 2">
          <a:extLst>
            <a:ext uri="{FF2B5EF4-FFF2-40B4-BE49-F238E27FC236}">
              <a16:creationId xmlns:a16="http://schemas.microsoft.com/office/drawing/2014/main" id="{00000000-0008-0000-0B00-000069020000}"/>
            </a:ext>
          </a:extLst>
        </xdr:cNvPr>
        <xdr:cNvGrpSpPr>
          <a:grpSpLocks/>
        </xdr:cNvGrpSpPr>
      </xdr:nvGrpSpPr>
      <xdr:grpSpPr>
        <a:xfrm>
          <a:off x="2466975" y="5362575"/>
          <a:ext cx="0" cy="161925"/>
          <a:chOff x="5346000" y="3699038"/>
          <a:chExt cx="0" cy="161925"/>
        </a:xfrm>
      </xdr:grpSpPr>
      <xdr:grpSp>
        <xdr:nvGrpSpPr>
          <xdr:cNvPr id="618" name="Shape 515">
            <a:extLst>
              <a:ext uri="{FF2B5EF4-FFF2-40B4-BE49-F238E27FC236}">
                <a16:creationId xmlns:a16="http://schemas.microsoft.com/office/drawing/2014/main" id="{00000000-0008-0000-0B00-00006A02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619" name="Shape 6">
              <a:extLst>
                <a:ext uri="{FF2B5EF4-FFF2-40B4-BE49-F238E27FC236}">
                  <a16:creationId xmlns:a16="http://schemas.microsoft.com/office/drawing/2014/main" id="{00000000-0008-0000-0B00-00006B02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620" name="Shape 516">
              <a:extLst>
                <a:ext uri="{FF2B5EF4-FFF2-40B4-BE49-F238E27FC236}">
                  <a16:creationId xmlns:a16="http://schemas.microsoft.com/office/drawing/2014/main" id="{00000000-0008-0000-0B00-00006C02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621" name="Shape 517">
                <a:extLst>
                  <a:ext uri="{FF2B5EF4-FFF2-40B4-BE49-F238E27FC236}">
                    <a16:creationId xmlns:a16="http://schemas.microsoft.com/office/drawing/2014/main" id="{00000000-0008-0000-0B00-00006D02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622" name="Shape 518">
                <a:extLst>
                  <a:ext uri="{FF2B5EF4-FFF2-40B4-BE49-F238E27FC236}">
                    <a16:creationId xmlns:a16="http://schemas.microsoft.com/office/drawing/2014/main" id="{00000000-0008-0000-0B00-00006E02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623" name="Shape 519">
                  <a:extLst>
                    <a:ext uri="{FF2B5EF4-FFF2-40B4-BE49-F238E27FC236}">
                      <a16:creationId xmlns:a16="http://schemas.microsoft.com/office/drawing/2014/main" id="{00000000-0008-0000-0B00-00006F02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624" name="Shape 520">
                  <a:extLst>
                    <a:ext uri="{FF2B5EF4-FFF2-40B4-BE49-F238E27FC236}">
                      <a16:creationId xmlns:a16="http://schemas.microsoft.com/office/drawing/2014/main" id="{00000000-0008-0000-0B00-0000700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25" name="Shape 521">
                  <a:extLst>
                    <a:ext uri="{FF2B5EF4-FFF2-40B4-BE49-F238E27FC236}">
                      <a16:creationId xmlns:a16="http://schemas.microsoft.com/office/drawing/2014/main" id="{00000000-0008-0000-0B00-0000710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26" name="Shape 522">
                  <a:extLst>
                    <a:ext uri="{FF2B5EF4-FFF2-40B4-BE49-F238E27FC236}">
                      <a16:creationId xmlns:a16="http://schemas.microsoft.com/office/drawing/2014/main" id="{00000000-0008-0000-0B00-00007202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27" name="Shape 523">
                  <a:extLst>
                    <a:ext uri="{FF2B5EF4-FFF2-40B4-BE49-F238E27FC236}">
                      <a16:creationId xmlns:a16="http://schemas.microsoft.com/office/drawing/2014/main" id="{00000000-0008-0000-0B00-0000730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28" name="Shape 524">
                  <a:extLst>
                    <a:ext uri="{FF2B5EF4-FFF2-40B4-BE49-F238E27FC236}">
                      <a16:creationId xmlns:a16="http://schemas.microsoft.com/office/drawing/2014/main" id="{00000000-0008-0000-0B00-0000740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29" name="Shape 525">
                  <a:extLst>
                    <a:ext uri="{FF2B5EF4-FFF2-40B4-BE49-F238E27FC236}">
                      <a16:creationId xmlns:a16="http://schemas.microsoft.com/office/drawing/2014/main" id="{00000000-0008-0000-0B00-0000750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24</xdr:row>
      <xdr:rowOff>104775</xdr:rowOff>
    </xdr:from>
    <xdr:ext cx="0" cy="161925"/>
    <xdr:grpSp>
      <xdr:nvGrpSpPr>
        <xdr:cNvPr id="630" name="Shape 2">
          <a:extLst>
            <a:ext uri="{FF2B5EF4-FFF2-40B4-BE49-F238E27FC236}">
              <a16:creationId xmlns:a16="http://schemas.microsoft.com/office/drawing/2014/main" id="{00000000-0008-0000-0B00-000076020000}"/>
            </a:ext>
          </a:extLst>
        </xdr:cNvPr>
        <xdr:cNvGrpSpPr>
          <a:grpSpLocks/>
        </xdr:cNvGrpSpPr>
      </xdr:nvGrpSpPr>
      <xdr:grpSpPr>
        <a:xfrm>
          <a:off x="2466975" y="5362575"/>
          <a:ext cx="0" cy="161925"/>
          <a:chOff x="5346000" y="3699038"/>
          <a:chExt cx="0" cy="161925"/>
        </a:xfrm>
      </xdr:grpSpPr>
      <xdr:grpSp>
        <xdr:nvGrpSpPr>
          <xdr:cNvPr id="631" name="Shape 526">
            <a:extLst>
              <a:ext uri="{FF2B5EF4-FFF2-40B4-BE49-F238E27FC236}">
                <a16:creationId xmlns:a16="http://schemas.microsoft.com/office/drawing/2014/main" id="{00000000-0008-0000-0B00-00007702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632" name="Shape 6">
              <a:extLst>
                <a:ext uri="{FF2B5EF4-FFF2-40B4-BE49-F238E27FC236}">
                  <a16:creationId xmlns:a16="http://schemas.microsoft.com/office/drawing/2014/main" id="{00000000-0008-0000-0B00-00007802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633" name="Shape 527">
              <a:extLst>
                <a:ext uri="{FF2B5EF4-FFF2-40B4-BE49-F238E27FC236}">
                  <a16:creationId xmlns:a16="http://schemas.microsoft.com/office/drawing/2014/main" id="{00000000-0008-0000-0B00-00007902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634" name="Shape 528">
                <a:extLst>
                  <a:ext uri="{FF2B5EF4-FFF2-40B4-BE49-F238E27FC236}">
                    <a16:creationId xmlns:a16="http://schemas.microsoft.com/office/drawing/2014/main" id="{00000000-0008-0000-0B00-00007A02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635" name="Shape 529">
                <a:extLst>
                  <a:ext uri="{FF2B5EF4-FFF2-40B4-BE49-F238E27FC236}">
                    <a16:creationId xmlns:a16="http://schemas.microsoft.com/office/drawing/2014/main" id="{00000000-0008-0000-0B00-00007B02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636" name="Shape 530">
                  <a:extLst>
                    <a:ext uri="{FF2B5EF4-FFF2-40B4-BE49-F238E27FC236}">
                      <a16:creationId xmlns:a16="http://schemas.microsoft.com/office/drawing/2014/main" id="{00000000-0008-0000-0B00-00007C02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637" name="Shape 531">
                  <a:extLst>
                    <a:ext uri="{FF2B5EF4-FFF2-40B4-BE49-F238E27FC236}">
                      <a16:creationId xmlns:a16="http://schemas.microsoft.com/office/drawing/2014/main" id="{00000000-0008-0000-0B00-00007D0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38" name="Shape 532">
                  <a:extLst>
                    <a:ext uri="{FF2B5EF4-FFF2-40B4-BE49-F238E27FC236}">
                      <a16:creationId xmlns:a16="http://schemas.microsoft.com/office/drawing/2014/main" id="{00000000-0008-0000-0B00-00007E0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39" name="Shape 533">
                  <a:extLst>
                    <a:ext uri="{FF2B5EF4-FFF2-40B4-BE49-F238E27FC236}">
                      <a16:creationId xmlns:a16="http://schemas.microsoft.com/office/drawing/2014/main" id="{00000000-0008-0000-0B00-00007F02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40" name="Shape 534">
                  <a:extLst>
                    <a:ext uri="{FF2B5EF4-FFF2-40B4-BE49-F238E27FC236}">
                      <a16:creationId xmlns:a16="http://schemas.microsoft.com/office/drawing/2014/main" id="{00000000-0008-0000-0B00-0000800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41" name="Shape 535">
                  <a:extLst>
                    <a:ext uri="{FF2B5EF4-FFF2-40B4-BE49-F238E27FC236}">
                      <a16:creationId xmlns:a16="http://schemas.microsoft.com/office/drawing/2014/main" id="{00000000-0008-0000-0B00-0000810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42" name="Shape 536">
                  <a:extLst>
                    <a:ext uri="{FF2B5EF4-FFF2-40B4-BE49-F238E27FC236}">
                      <a16:creationId xmlns:a16="http://schemas.microsoft.com/office/drawing/2014/main" id="{00000000-0008-0000-0B00-0000820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24</xdr:row>
      <xdr:rowOff>104775</xdr:rowOff>
    </xdr:from>
    <xdr:ext cx="0" cy="161925"/>
    <xdr:grpSp>
      <xdr:nvGrpSpPr>
        <xdr:cNvPr id="643" name="Shape 2">
          <a:extLst>
            <a:ext uri="{FF2B5EF4-FFF2-40B4-BE49-F238E27FC236}">
              <a16:creationId xmlns:a16="http://schemas.microsoft.com/office/drawing/2014/main" id="{00000000-0008-0000-0B00-000083020000}"/>
            </a:ext>
          </a:extLst>
        </xdr:cNvPr>
        <xdr:cNvGrpSpPr>
          <a:grpSpLocks/>
        </xdr:cNvGrpSpPr>
      </xdr:nvGrpSpPr>
      <xdr:grpSpPr>
        <a:xfrm>
          <a:off x="2466975" y="5362575"/>
          <a:ext cx="0" cy="161925"/>
          <a:chOff x="5346000" y="3699038"/>
          <a:chExt cx="0" cy="161925"/>
        </a:xfrm>
      </xdr:grpSpPr>
      <xdr:grpSp>
        <xdr:nvGrpSpPr>
          <xdr:cNvPr id="644" name="Shape 537">
            <a:extLst>
              <a:ext uri="{FF2B5EF4-FFF2-40B4-BE49-F238E27FC236}">
                <a16:creationId xmlns:a16="http://schemas.microsoft.com/office/drawing/2014/main" id="{00000000-0008-0000-0B00-00008402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645" name="Shape 6">
              <a:extLst>
                <a:ext uri="{FF2B5EF4-FFF2-40B4-BE49-F238E27FC236}">
                  <a16:creationId xmlns:a16="http://schemas.microsoft.com/office/drawing/2014/main" id="{00000000-0008-0000-0B00-00008502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646" name="Shape 538">
              <a:extLst>
                <a:ext uri="{FF2B5EF4-FFF2-40B4-BE49-F238E27FC236}">
                  <a16:creationId xmlns:a16="http://schemas.microsoft.com/office/drawing/2014/main" id="{00000000-0008-0000-0B00-00008602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647" name="Shape 539">
                <a:extLst>
                  <a:ext uri="{FF2B5EF4-FFF2-40B4-BE49-F238E27FC236}">
                    <a16:creationId xmlns:a16="http://schemas.microsoft.com/office/drawing/2014/main" id="{00000000-0008-0000-0B00-00008702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648" name="Shape 540">
                <a:extLst>
                  <a:ext uri="{FF2B5EF4-FFF2-40B4-BE49-F238E27FC236}">
                    <a16:creationId xmlns:a16="http://schemas.microsoft.com/office/drawing/2014/main" id="{00000000-0008-0000-0B00-00008802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649" name="Shape 541">
                  <a:extLst>
                    <a:ext uri="{FF2B5EF4-FFF2-40B4-BE49-F238E27FC236}">
                      <a16:creationId xmlns:a16="http://schemas.microsoft.com/office/drawing/2014/main" id="{00000000-0008-0000-0B00-00008902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650" name="Shape 542">
                  <a:extLst>
                    <a:ext uri="{FF2B5EF4-FFF2-40B4-BE49-F238E27FC236}">
                      <a16:creationId xmlns:a16="http://schemas.microsoft.com/office/drawing/2014/main" id="{00000000-0008-0000-0B00-00008A0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51" name="Shape 543">
                  <a:extLst>
                    <a:ext uri="{FF2B5EF4-FFF2-40B4-BE49-F238E27FC236}">
                      <a16:creationId xmlns:a16="http://schemas.microsoft.com/office/drawing/2014/main" id="{00000000-0008-0000-0B00-00008B0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52" name="Shape 544">
                  <a:extLst>
                    <a:ext uri="{FF2B5EF4-FFF2-40B4-BE49-F238E27FC236}">
                      <a16:creationId xmlns:a16="http://schemas.microsoft.com/office/drawing/2014/main" id="{00000000-0008-0000-0B00-00008C02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53" name="Shape 545">
                  <a:extLst>
                    <a:ext uri="{FF2B5EF4-FFF2-40B4-BE49-F238E27FC236}">
                      <a16:creationId xmlns:a16="http://schemas.microsoft.com/office/drawing/2014/main" id="{00000000-0008-0000-0B00-00008D0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54" name="Shape 546">
                  <a:extLst>
                    <a:ext uri="{FF2B5EF4-FFF2-40B4-BE49-F238E27FC236}">
                      <a16:creationId xmlns:a16="http://schemas.microsoft.com/office/drawing/2014/main" id="{00000000-0008-0000-0B00-00008E0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55" name="Shape 547">
                  <a:extLst>
                    <a:ext uri="{FF2B5EF4-FFF2-40B4-BE49-F238E27FC236}">
                      <a16:creationId xmlns:a16="http://schemas.microsoft.com/office/drawing/2014/main" id="{00000000-0008-0000-0B00-00008F0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18</xdr:col>
      <xdr:colOff>0</xdr:colOff>
      <xdr:row>13</xdr:row>
      <xdr:rowOff>28575</xdr:rowOff>
    </xdr:from>
    <xdr:ext cx="428625" cy="352425"/>
    <xdr:sp macro="" textlink="">
      <xdr:nvSpPr>
        <xdr:cNvPr id="656" name="Shape 548">
          <a:extLst>
            <a:ext uri="{FF2B5EF4-FFF2-40B4-BE49-F238E27FC236}">
              <a16:creationId xmlns:a16="http://schemas.microsoft.com/office/drawing/2014/main" id="{00000000-0008-0000-0B00-000090020000}"/>
            </a:ext>
          </a:extLst>
        </xdr:cNvPr>
        <xdr:cNvSpPr/>
      </xdr:nvSpPr>
      <xdr:spPr>
        <a:xfrm>
          <a:off x="8067675" y="2895600"/>
          <a:ext cx="428625" cy="352425"/>
        </a:xfrm>
        <a:prstGeom prst="triangle">
          <a:avLst>
            <a:gd name="adj" fmla="val 50000"/>
          </a:avLst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20</xdr:col>
      <xdr:colOff>0</xdr:colOff>
      <xdr:row>13</xdr:row>
      <xdr:rowOff>28575</xdr:rowOff>
    </xdr:from>
    <xdr:ext cx="428625" cy="352425"/>
    <xdr:sp macro="" textlink="">
      <xdr:nvSpPr>
        <xdr:cNvPr id="657" name="Shape 549">
          <a:extLst>
            <a:ext uri="{FF2B5EF4-FFF2-40B4-BE49-F238E27FC236}">
              <a16:creationId xmlns:a16="http://schemas.microsoft.com/office/drawing/2014/main" id="{00000000-0008-0000-0B00-000091020000}"/>
            </a:ext>
          </a:extLst>
        </xdr:cNvPr>
        <xdr:cNvSpPr/>
      </xdr:nvSpPr>
      <xdr:spPr>
        <a:xfrm>
          <a:off x="9001125" y="2895600"/>
          <a:ext cx="428625" cy="352425"/>
        </a:xfrm>
        <a:prstGeom prst="triangle">
          <a:avLst>
            <a:gd name="adj" fmla="val 50000"/>
          </a:avLst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22</xdr:col>
      <xdr:colOff>0</xdr:colOff>
      <xdr:row>13</xdr:row>
      <xdr:rowOff>28575</xdr:rowOff>
    </xdr:from>
    <xdr:ext cx="428625" cy="352425"/>
    <xdr:sp macro="" textlink="">
      <xdr:nvSpPr>
        <xdr:cNvPr id="658" name="Shape 549">
          <a:extLst>
            <a:ext uri="{FF2B5EF4-FFF2-40B4-BE49-F238E27FC236}">
              <a16:creationId xmlns:a16="http://schemas.microsoft.com/office/drawing/2014/main" id="{00000000-0008-0000-0B00-000092020000}"/>
            </a:ext>
          </a:extLst>
        </xdr:cNvPr>
        <xdr:cNvSpPr/>
      </xdr:nvSpPr>
      <xdr:spPr>
        <a:xfrm>
          <a:off x="9934575" y="2895600"/>
          <a:ext cx="428625" cy="352425"/>
        </a:xfrm>
        <a:prstGeom prst="triangle">
          <a:avLst>
            <a:gd name="adj" fmla="val 50000"/>
          </a:avLst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24</xdr:col>
      <xdr:colOff>0</xdr:colOff>
      <xdr:row>13</xdr:row>
      <xdr:rowOff>28575</xdr:rowOff>
    </xdr:from>
    <xdr:ext cx="419100" cy="352425"/>
    <xdr:sp macro="" textlink="">
      <xdr:nvSpPr>
        <xdr:cNvPr id="659" name="Shape 550">
          <a:extLst>
            <a:ext uri="{FF2B5EF4-FFF2-40B4-BE49-F238E27FC236}">
              <a16:creationId xmlns:a16="http://schemas.microsoft.com/office/drawing/2014/main" id="{00000000-0008-0000-0B00-000093020000}"/>
            </a:ext>
          </a:extLst>
        </xdr:cNvPr>
        <xdr:cNvSpPr/>
      </xdr:nvSpPr>
      <xdr:spPr>
        <a:xfrm>
          <a:off x="10868025" y="2895600"/>
          <a:ext cx="419100" cy="352425"/>
        </a:xfrm>
        <a:prstGeom prst="triangle">
          <a:avLst>
            <a:gd name="adj" fmla="val 50000"/>
          </a:avLst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26</xdr:col>
      <xdr:colOff>0</xdr:colOff>
      <xdr:row>13</xdr:row>
      <xdr:rowOff>28575</xdr:rowOff>
    </xdr:from>
    <xdr:ext cx="419100" cy="352425"/>
    <xdr:sp macro="" textlink="">
      <xdr:nvSpPr>
        <xdr:cNvPr id="660" name="Shape 551">
          <a:extLst>
            <a:ext uri="{FF2B5EF4-FFF2-40B4-BE49-F238E27FC236}">
              <a16:creationId xmlns:a16="http://schemas.microsoft.com/office/drawing/2014/main" id="{00000000-0008-0000-0B00-000094020000}"/>
            </a:ext>
          </a:extLst>
        </xdr:cNvPr>
        <xdr:cNvSpPr/>
      </xdr:nvSpPr>
      <xdr:spPr>
        <a:xfrm>
          <a:off x="11801475" y="2895600"/>
          <a:ext cx="419100" cy="352425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42</xdr:col>
      <xdr:colOff>0</xdr:colOff>
      <xdr:row>13</xdr:row>
      <xdr:rowOff>28575</xdr:rowOff>
    </xdr:from>
    <xdr:ext cx="419100" cy="352425"/>
    <xdr:sp macro="" textlink="">
      <xdr:nvSpPr>
        <xdr:cNvPr id="661" name="Shape 552">
          <a:extLst>
            <a:ext uri="{FF2B5EF4-FFF2-40B4-BE49-F238E27FC236}">
              <a16:creationId xmlns:a16="http://schemas.microsoft.com/office/drawing/2014/main" id="{00000000-0008-0000-0B00-000095020000}"/>
            </a:ext>
          </a:extLst>
        </xdr:cNvPr>
        <xdr:cNvSpPr/>
      </xdr:nvSpPr>
      <xdr:spPr>
        <a:xfrm>
          <a:off x="19269075" y="2895600"/>
          <a:ext cx="419100" cy="352425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44</xdr:col>
      <xdr:colOff>0</xdr:colOff>
      <xdr:row>13</xdr:row>
      <xdr:rowOff>28575</xdr:rowOff>
    </xdr:from>
    <xdr:ext cx="428625" cy="352425"/>
    <xdr:sp macro="" textlink="">
      <xdr:nvSpPr>
        <xdr:cNvPr id="662" name="Shape 553">
          <a:extLst>
            <a:ext uri="{FF2B5EF4-FFF2-40B4-BE49-F238E27FC236}">
              <a16:creationId xmlns:a16="http://schemas.microsoft.com/office/drawing/2014/main" id="{00000000-0008-0000-0B00-000096020000}"/>
            </a:ext>
          </a:extLst>
        </xdr:cNvPr>
        <xdr:cNvSpPr/>
      </xdr:nvSpPr>
      <xdr:spPr>
        <a:xfrm>
          <a:off x="20202525" y="2895600"/>
          <a:ext cx="428625" cy="352425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16</xdr:col>
      <xdr:colOff>0</xdr:colOff>
      <xdr:row>21</xdr:row>
      <xdr:rowOff>28575</xdr:rowOff>
    </xdr:from>
    <xdr:ext cx="428625" cy="352425"/>
    <xdr:sp macro="" textlink="">
      <xdr:nvSpPr>
        <xdr:cNvPr id="663" name="Shape 548">
          <a:extLst>
            <a:ext uri="{FF2B5EF4-FFF2-40B4-BE49-F238E27FC236}">
              <a16:creationId xmlns:a16="http://schemas.microsoft.com/office/drawing/2014/main" id="{00000000-0008-0000-0B00-000097020000}"/>
            </a:ext>
          </a:extLst>
        </xdr:cNvPr>
        <xdr:cNvSpPr/>
      </xdr:nvSpPr>
      <xdr:spPr>
        <a:xfrm>
          <a:off x="7134225" y="4648200"/>
          <a:ext cx="428625" cy="352425"/>
        </a:xfrm>
        <a:prstGeom prst="triangle">
          <a:avLst>
            <a:gd name="adj" fmla="val 50000"/>
          </a:avLst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18</xdr:col>
      <xdr:colOff>0</xdr:colOff>
      <xdr:row>21</xdr:row>
      <xdr:rowOff>28575</xdr:rowOff>
    </xdr:from>
    <xdr:ext cx="428625" cy="352425"/>
    <xdr:sp macro="" textlink="">
      <xdr:nvSpPr>
        <xdr:cNvPr id="664" name="Shape 548">
          <a:extLst>
            <a:ext uri="{FF2B5EF4-FFF2-40B4-BE49-F238E27FC236}">
              <a16:creationId xmlns:a16="http://schemas.microsoft.com/office/drawing/2014/main" id="{00000000-0008-0000-0B00-000098020000}"/>
            </a:ext>
          </a:extLst>
        </xdr:cNvPr>
        <xdr:cNvSpPr/>
      </xdr:nvSpPr>
      <xdr:spPr>
        <a:xfrm>
          <a:off x="8067675" y="4648200"/>
          <a:ext cx="428625" cy="352425"/>
        </a:xfrm>
        <a:prstGeom prst="triangle">
          <a:avLst>
            <a:gd name="adj" fmla="val 50000"/>
          </a:avLst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20</xdr:col>
      <xdr:colOff>0</xdr:colOff>
      <xdr:row>21</xdr:row>
      <xdr:rowOff>28575</xdr:rowOff>
    </xdr:from>
    <xdr:ext cx="428625" cy="352425"/>
    <xdr:sp macro="" textlink="">
      <xdr:nvSpPr>
        <xdr:cNvPr id="665" name="Shape 554">
          <a:extLst>
            <a:ext uri="{FF2B5EF4-FFF2-40B4-BE49-F238E27FC236}">
              <a16:creationId xmlns:a16="http://schemas.microsoft.com/office/drawing/2014/main" id="{00000000-0008-0000-0B00-000099020000}"/>
            </a:ext>
          </a:extLst>
        </xdr:cNvPr>
        <xdr:cNvSpPr/>
      </xdr:nvSpPr>
      <xdr:spPr>
        <a:xfrm>
          <a:off x="9001125" y="4648200"/>
          <a:ext cx="428625" cy="352425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22</xdr:col>
      <xdr:colOff>0</xdr:colOff>
      <xdr:row>21</xdr:row>
      <xdr:rowOff>28575</xdr:rowOff>
    </xdr:from>
    <xdr:ext cx="428625" cy="352425"/>
    <xdr:sp macro="" textlink="">
      <xdr:nvSpPr>
        <xdr:cNvPr id="666" name="Shape 554">
          <a:extLst>
            <a:ext uri="{FF2B5EF4-FFF2-40B4-BE49-F238E27FC236}">
              <a16:creationId xmlns:a16="http://schemas.microsoft.com/office/drawing/2014/main" id="{00000000-0008-0000-0B00-00009A020000}"/>
            </a:ext>
          </a:extLst>
        </xdr:cNvPr>
        <xdr:cNvSpPr/>
      </xdr:nvSpPr>
      <xdr:spPr>
        <a:xfrm>
          <a:off x="9934575" y="4648200"/>
          <a:ext cx="428625" cy="352425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24</xdr:col>
      <xdr:colOff>0</xdr:colOff>
      <xdr:row>21</xdr:row>
      <xdr:rowOff>28575</xdr:rowOff>
    </xdr:from>
    <xdr:ext cx="428625" cy="352425"/>
    <xdr:sp macro="" textlink="">
      <xdr:nvSpPr>
        <xdr:cNvPr id="667" name="Shape 553">
          <a:extLst>
            <a:ext uri="{FF2B5EF4-FFF2-40B4-BE49-F238E27FC236}">
              <a16:creationId xmlns:a16="http://schemas.microsoft.com/office/drawing/2014/main" id="{00000000-0008-0000-0B00-00009B020000}"/>
            </a:ext>
          </a:extLst>
        </xdr:cNvPr>
        <xdr:cNvSpPr/>
      </xdr:nvSpPr>
      <xdr:spPr>
        <a:xfrm>
          <a:off x="10868025" y="4648200"/>
          <a:ext cx="428625" cy="352425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26</xdr:col>
      <xdr:colOff>0</xdr:colOff>
      <xdr:row>21</xdr:row>
      <xdr:rowOff>28575</xdr:rowOff>
    </xdr:from>
    <xdr:ext cx="428625" cy="352425"/>
    <xdr:sp macro="" textlink="">
      <xdr:nvSpPr>
        <xdr:cNvPr id="668" name="Shape 553">
          <a:extLst>
            <a:ext uri="{FF2B5EF4-FFF2-40B4-BE49-F238E27FC236}">
              <a16:creationId xmlns:a16="http://schemas.microsoft.com/office/drawing/2014/main" id="{00000000-0008-0000-0B00-00009C020000}"/>
            </a:ext>
          </a:extLst>
        </xdr:cNvPr>
        <xdr:cNvSpPr/>
      </xdr:nvSpPr>
      <xdr:spPr>
        <a:xfrm>
          <a:off x="11801475" y="4648200"/>
          <a:ext cx="428625" cy="352425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28</xdr:col>
      <xdr:colOff>0</xdr:colOff>
      <xdr:row>21</xdr:row>
      <xdr:rowOff>28575</xdr:rowOff>
    </xdr:from>
    <xdr:ext cx="428625" cy="352425"/>
    <xdr:sp macro="" textlink="">
      <xdr:nvSpPr>
        <xdr:cNvPr id="669" name="Shape 553">
          <a:extLst>
            <a:ext uri="{FF2B5EF4-FFF2-40B4-BE49-F238E27FC236}">
              <a16:creationId xmlns:a16="http://schemas.microsoft.com/office/drawing/2014/main" id="{00000000-0008-0000-0B00-00009D020000}"/>
            </a:ext>
          </a:extLst>
        </xdr:cNvPr>
        <xdr:cNvSpPr/>
      </xdr:nvSpPr>
      <xdr:spPr>
        <a:xfrm>
          <a:off x="12734925" y="4648200"/>
          <a:ext cx="428625" cy="352425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30</xdr:col>
      <xdr:colOff>0</xdr:colOff>
      <xdr:row>21</xdr:row>
      <xdr:rowOff>28575</xdr:rowOff>
    </xdr:from>
    <xdr:ext cx="428625" cy="352425"/>
    <xdr:sp macro="" textlink="">
      <xdr:nvSpPr>
        <xdr:cNvPr id="670" name="Shape 555">
          <a:extLst>
            <a:ext uri="{FF2B5EF4-FFF2-40B4-BE49-F238E27FC236}">
              <a16:creationId xmlns:a16="http://schemas.microsoft.com/office/drawing/2014/main" id="{00000000-0008-0000-0B00-00009E020000}"/>
            </a:ext>
          </a:extLst>
        </xdr:cNvPr>
        <xdr:cNvSpPr/>
      </xdr:nvSpPr>
      <xdr:spPr>
        <a:xfrm>
          <a:off x="13668375" y="4648200"/>
          <a:ext cx="428625" cy="352425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32</xdr:col>
      <xdr:colOff>0</xdr:colOff>
      <xdr:row>21</xdr:row>
      <xdr:rowOff>28575</xdr:rowOff>
    </xdr:from>
    <xdr:ext cx="419100" cy="352425"/>
    <xdr:sp macro="" textlink="">
      <xdr:nvSpPr>
        <xdr:cNvPr id="671" name="Shape 552">
          <a:extLst>
            <a:ext uri="{FF2B5EF4-FFF2-40B4-BE49-F238E27FC236}">
              <a16:creationId xmlns:a16="http://schemas.microsoft.com/office/drawing/2014/main" id="{00000000-0008-0000-0B00-00009F020000}"/>
            </a:ext>
          </a:extLst>
        </xdr:cNvPr>
        <xdr:cNvSpPr/>
      </xdr:nvSpPr>
      <xdr:spPr>
        <a:xfrm>
          <a:off x="14601825" y="4648200"/>
          <a:ext cx="419100" cy="352425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34</xdr:col>
      <xdr:colOff>0</xdr:colOff>
      <xdr:row>21</xdr:row>
      <xdr:rowOff>28575</xdr:rowOff>
    </xdr:from>
    <xdr:ext cx="428625" cy="352425"/>
    <xdr:sp macro="" textlink="">
      <xdr:nvSpPr>
        <xdr:cNvPr id="672" name="Shape 556">
          <a:extLst>
            <a:ext uri="{FF2B5EF4-FFF2-40B4-BE49-F238E27FC236}">
              <a16:creationId xmlns:a16="http://schemas.microsoft.com/office/drawing/2014/main" id="{00000000-0008-0000-0B00-0000A0020000}"/>
            </a:ext>
          </a:extLst>
        </xdr:cNvPr>
        <xdr:cNvSpPr/>
      </xdr:nvSpPr>
      <xdr:spPr>
        <a:xfrm>
          <a:off x="15535275" y="4648200"/>
          <a:ext cx="428625" cy="352425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36</xdr:col>
      <xdr:colOff>0</xdr:colOff>
      <xdr:row>21</xdr:row>
      <xdr:rowOff>28575</xdr:rowOff>
    </xdr:from>
    <xdr:ext cx="428625" cy="352425"/>
    <xdr:sp macro="" textlink="">
      <xdr:nvSpPr>
        <xdr:cNvPr id="673" name="Shape 556">
          <a:extLst>
            <a:ext uri="{FF2B5EF4-FFF2-40B4-BE49-F238E27FC236}">
              <a16:creationId xmlns:a16="http://schemas.microsoft.com/office/drawing/2014/main" id="{00000000-0008-0000-0B00-0000A1020000}"/>
            </a:ext>
          </a:extLst>
        </xdr:cNvPr>
        <xdr:cNvSpPr/>
      </xdr:nvSpPr>
      <xdr:spPr>
        <a:xfrm>
          <a:off x="16468725" y="4648200"/>
          <a:ext cx="428625" cy="352425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38</xdr:col>
      <xdr:colOff>0</xdr:colOff>
      <xdr:row>21</xdr:row>
      <xdr:rowOff>28575</xdr:rowOff>
    </xdr:from>
    <xdr:ext cx="419100" cy="352425"/>
    <xdr:sp macro="" textlink="">
      <xdr:nvSpPr>
        <xdr:cNvPr id="674" name="Shape 552">
          <a:extLst>
            <a:ext uri="{FF2B5EF4-FFF2-40B4-BE49-F238E27FC236}">
              <a16:creationId xmlns:a16="http://schemas.microsoft.com/office/drawing/2014/main" id="{00000000-0008-0000-0B00-0000A2020000}"/>
            </a:ext>
          </a:extLst>
        </xdr:cNvPr>
        <xdr:cNvSpPr/>
      </xdr:nvSpPr>
      <xdr:spPr>
        <a:xfrm>
          <a:off x="17402175" y="4648200"/>
          <a:ext cx="419100" cy="352425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40</xdr:col>
      <xdr:colOff>0</xdr:colOff>
      <xdr:row>21</xdr:row>
      <xdr:rowOff>28575</xdr:rowOff>
    </xdr:from>
    <xdr:ext cx="428625" cy="352425"/>
    <xdr:sp macro="" textlink="">
      <xdr:nvSpPr>
        <xdr:cNvPr id="675" name="Shape 548">
          <a:extLst>
            <a:ext uri="{FF2B5EF4-FFF2-40B4-BE49-F238E27FC236}">
              <a16:creationId xmlns:a16="http://schemas.microsoft.com/office/drawing/2014/main" id="{00000000-0008-0000-0B00-0000A3020000}"/>
            </a:ext>
          </a:extLst>
        </xdr:cNvPr>
        <xdr:cNvSpPr/>
      </xdr:nvSpPr>
      <xdr:spPr>
        <a:xfrm>
          <a:off x="18335625" y="4648200"/>
          <a:ext cx="428625" cy="352425"/>
        </a:xfrm>
        <a:prstGeom prst="triangle">
          <a:avLst>
            <a:gd name="adj" fmla="val 50000"/>
          </a:avLst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42</xdr:col>
      <xdr:colOff>0</xdr:colOff>
      <xdr:row>21</xdr:row>
      <xdr:rowOff>28575</xdr:rowOff>
    </xdr:from>
    <xdr:ext cx="428625" cy="352425"/>
    <xdr:sp macro="" textlink="">
      <xdr:nvSpPr>
        <xdr:cNvPr id="676" name="Shape 548">
          <a:extLst>
            <a:ext uri="{FF2B5EF4-FFF2-40B4-BE49-F238E27FC236}">
              <a16:creationId xmlns:a16="http://schemas.microsoft.com/office/drawing/2014/main" id="{00000000-0008-0000-0B00-0000A4020000}"/>
            </a:ext>
          </a:extLst>
        </xdr:cNvPr>
        <xdr:cNvSpPr/>
      </xdr:nvSpPr>
      <xdr:spPr>
        <a:xfrm>
          <a:off x="19269075" y="4648200"/>
          <a:ext cx="428625" cy="352425"/>
        </a:xfrm>
        <a:prstGeom prst="triangle">
          <a:avLst>
            <a:gd name="adj" fmla="val 50000"/>
          </a:avLst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44</xdr:col>
      <xdr:colOff>0</xdr:colOff>
      <xdr:row>21</xdr:row>
      <xdr:rowOff>28575</xdr:rowOff>
    </xdr:from>
    <xdr:ext cx="419100" cy="352425"/>
    <xdr:sp macro="" textlink="">
      <xdr:nvSpPr>
        <xdr:cNvPr id="677" name="Shape 557">
          <a:extLst>
            <a:ext uri="{FF2B5EF4-FFF2-40B4-BE49-F238E27FC236}">
              <a16:creationId xmlns:a16="http://schemas.microsoft.com/office/drawing/2014/main" id="{00000000-0008-0000-0B00-0000A5020000}"/>
            </a:ext>
          </a:extLst>
        </xdr:cNvPr>
        <xdr:cNvSpPr/>
      </xdr:nvSpPr>
      <xdr:spPr>
        <a:xfrm>
          <a:off x="20202525" y="4648200"/>
          <a:ext cx="419100" cy="352425"/>
        </a:xfrm>
        <a:prstGeom prst="triangle">
          <a:avLst>
            <a:gd name="adj" fmla="val 50000"/>
          </a:avLst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10</xdr:col>
      <xdr:colOff>0</xdr:colOff>
      <xdr:row>21</xdr:row>
      <xdr:rowOff>28575</xdr:rowOff>
    </xdr:from>
    <xdr:ext cx="428625" cy="352425"/>
    <xdr:sp macro="" textlink="">
      <xdr:nvSpPr>
        <xdr:cNvPr id="678" name="Shape 548">
          <a:extLst>
            <a:ext uri="{FF2B5EF4-FFF2-40B4-BE49-F238E27FC236}">
              <a16:creationId xmlns:a16="http://schemas.microsoft.com/office/drawing/2014/main" id="{00000000-0008-0000-0B00-0000A6020000}"/>
            </a:ext>
          </a:extLst>
        </xdr:cNvPr>
        <xdr:cNvSpPr/>
      </xdr:nvSpPr>
      <xdr:spPr>
        <a:xfrm>
          <a:off x="4333875" y="4648200"/>
          <a:ext cx="428625" cy="352425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12</xdr:col>
      <xdr:colOff>0</xdr:colOff>
      <xdr:row>21</xdr:row>
      <xdr:rowOff>28575</xdr:rowOff>
    </xdr:from>
    <xdr:ext cx="419100" cy="352425"/>
    <xdr:sp macro="" textlink="">
      <xdr:nvSpPr>
        <xdr:cNvPr id="679" name="Shape 550">
          <a:extLst>
            <a:ext uri="{FF2B5EF4-FFF2-40B4-BE49-F238E27FC236}">
              <a16:creationId xmlns:a16="http://schemas.microsoft.com/office/drawing/2014/main" id="{00000000-0008-0000-0B00-0000A7020000}"/>
            </a:ext>
          </a:extLst>
        </xdr:cNvPr>
        <xdr:cNvSpPr/>
      </xdr:nvSpPr>
      <xdr:spPr>
        <a:xfrm>
          <a:off x="5267325" y="4648200"/>
          <a:ext cx="419100" cy="352425"/>
        </a:xfrm>
        <a:prstGeom prst="triangle">
          <a:avLst>
            <a:gd name="adj" fmla="val 50000"/>
          </a:avLst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14</xdr:col>
      <xdr:colOff>0</xdr:colOff>
      <xdr:row>21</xdr:row>
      <xdr:rowOff>28575</xdr:rowOff>
    </xdr:from>
    <xdr:ext cx="428625" cy="352425"/>
    <xdr:sp macro="" textlink="">
      <xdr:nvSpPr>
        <xdr:cNvPr id="680" name="Shape 548">
          <a:extLst>
            <a:ext uri="{FF2B5EF4-FFF2-40B4-BE49-F238E27FC236}">
              <a16:creationId xmlns:a16="http://schemas.microsoft.com/office/drawing/2014/main" id="{00000000-0008-0000-0B00-0000A8020000}"/>
            </a:ext>
          </a:extLst>
        </xdr:cNvPr>
        <xdr:cNvSpPr/>
      </xdr:nvSpPr>
      <xdr:spPr>
        <a:xfrm>
          <a:off x="6200775" y="4648200"/>
          <a:ext cx="428625" cy="352425"/>
        </a:xfrm>
        <a:prstGeom prst="triangle">
          <a:avLst>
            <a:gd name="adj" fmla="val 50000"/>
          </a:avLst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8</xdr:col>
      <xdr:colOff>0</xdr:colOff>
      <xdr:row>21</xdr:row>
      <xdr:rowOff>28575</xdr:rowOff>
    </xdr:from>
    <xdr:ext cx="428625" cy="352425"/>
    <xdr:sp macro="" textlink="">
      <xdr:nvSpPr>
        <xdr:cNvPr id="681" name="Shape 548">
          <a:extLst>
            <a:ext uri="{FF2B5EF4-FFF2-40B4-BE49-F238E27FC236}">
              <a16:creationId xmlns:a16="http://schemas.microsoft.com/office/drawing/2014/main" id="{00000000-0008-0000-0B00-0000A9020000}"/>
            </a:ext>
          </a:extLst>
        </xdr:cNvPr>
        <xdr:cNvSpPr/>
      </xdr:nvSpPr>
      <xdr:spPr>
        <a:xfrm>
          <a:off x="3400425" y="4648200"/>
          <a:ext cx="428625" cy="352425"/>
        </a:xfrm>
        <a:prstGeom prst="triangle">
          <a:avLst>
            <a:gd name="adj" fmla="val 50000"/>
          </a:avLst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6</xdr:col>
      <xdr:colOff>0</xdr:colOff>
      <xdr:row>21</xdr:row>
      <xdr:rowOff>28575</xdr:rowOff>
    </xdr:from>
    <xdr:ext cx="419100" cy="352425"/>
    <xdr:sp macro="" textlink="">
      <xdr:nvSpPr>
        <xdr:cNvPr id="682" name="Shape 557">
          <a:extLst>
            <a:ext uri="{FF2B5EF4-FFF2-40B4-BE49-F238E27FC236}">
              <a16:creationId xmlns:a16="http://schemas.microsoft.com/office/drawing/2014/main" id="{00000000-0008-0000-0B00-0000AA020000}"/>
            </a:ext>
          </a:extLst>
        </xdr:cNvPr>
        <xdr:cNvSpPr/>
      </xdr:nvSpPr>
      <xdr:spPr>
        <a:xfrm>
          <a:off x="2466975" y="4648200"/>
          <a:ext cx="419100" cy="352425"/>
        </a:xfrm>
        <a:prstGeom prst="triangle">
          <a:avLst>
            <a:gd name="adj" fmla="val 50000"/>
          </a:avLst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4</xdr:col>
      <xdr:colOff>0</xdr:colOff>
      <xdr:row>21</xdr:row>
      <xdr:rowOff>28575</xdr:rowOff>
    </xdr:from>
    <xdr:ext cx="428625" cy="352425"/>
    <xdr:sp macro="" textlink="">
      <xdr:nvSpPr>
        <xdr:cNvPr id="683" name="Shape 548">
          <a:extLst>
            <a:ext uri="{FF2B5EF4-FFF2-40B4-BE49-F238E27FC236}">
              <a16:creationId xmlns:a16="http://schemas.microsoft.com/office/drawing/2014/main" id="{00000000-0008-0000-0B00-0000AB020000}"/>
            </a:ext>
          </a:extLst>
        </xdr:cNvPr>
        <xdr:cNvSpPr/>
      </xdr:nvSpPr>
      <xdr:spPr>
        <a:xfrm>
          <a:off x="1533525" y="4648200"/>
          <a:ext cx="428625" cy="352425"/>
        </a:xfrm>
        <a:prstGeom prst="triangle">
          <a:avLst>
            <a:gd name="adj" fmla="val 50000"/>
          </a:avLst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</xdr:col>
      <xdr:colOff>0</xdr:colOff>
      <xdr:row>21</xdr:row>
      <xdr:rowOff>28575</xdr:rowOff>
    </xdr:from>
    <xdr:ext cx="428625" cy="342900"/>
    <xdr:sp macro="" textlink="">
      <xdr:nvSpPr>
        <xdr:cNvPr id="684" name="Shape 558">
          <a:extLst>
            <a:ext uri="{FF2B5EF4-FFF2-40B4-BE49-F238E27FC236}">
              <a16:creationId xmlns:a16="http://schemas.microsoft.com/office/drawing/2014/main" id="{00000000-0008-0000-0B00-0000AC020000}"/>
            </a:ext>
          </a:extLst>
        </xdr:cNvPr>
        <xdr:cNvSpPr/>
      </xdr:nvSpPr>
      <xdr:spPr>
        <a:xfrm>
          <a:off x="600075" y="4648200"/>
          <a:ext cx="428625" cy="342900"/>
        </a:xfrm>
        <a:prstGeom prst="triangle">
          <a:avLst>
            <a:gd name="adj" fmla="val 50000"/>
          </a:avLst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6</xdr:col>
      <xdr:colOff>0</xdr:colOff>
      <xdr:row>32</xdr:row>
      <xdr:rowOff>104775</xdr:rowOff>
    </xdr:from>
    <xdr:ext cx="0" cy="161925"/>
    <xdr:grpSp>
      <xdr:nvGrpSpPr>
        <xdr:cNvPr id="685" name="Shape 2">
          <a:extLst>
            <a:ext uri="{FF2B5EF4-FFF2-40B4-BE49-F238E27FC236}">
              <a16:creationId xmlns:a16="http://schemas.microsoft.com/office/drawing/2014/main" id="{00000000-0008-0000-0B00-0000AD020000}"/>
            </a:ext>
          </a:extLst>
        </xdr:cNvPr>
        <xdr:cNvGrpSpPr>
          <a:grpSpLocks/>
        </xdr:cNvGrpSpPr>
      </xdr:nvGrpSpPr>
      <xdr:grpSpPr>
        <a:xfrm>
          <a:off x="2466975" y="7115175"/>
          <a:ext cx="0" cy="161925"/>
          <a:chOff x="5346000" y="3699038"/>
          <a:chExt cx="0" cy="161925"/>
        </a:xfrm>
      </xdr:grpSpPr>
      <xdr:grpSp>
        <xdr:nvGrpSpPr>
          <xdr:cNvPr id="686" name="Shape 559">
            <a:extLst>
              <a:ext uri="{FF2B5EF4-FFF2-40B4-BE49-F238E27FC236}">
                <a16:creationId xmlns:a16="http://schemas.microsoft.com/office/drawing/2014/main" id="{00000000-0008-0000-0B00-0000AE02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687" name="Shape 6">
              <a:extLst>
                <a:ext uri="{FF2B5EF4-FFF2-40B4-BE49-F238E27FC236}">
                  <a16:creationId xmlns:a16="http://schemas.microsoft.com/office/drawing/2014/main" id="{00000000-0008-0000-0B00-0000AF02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688" name="Shape 560">
              <a:extLst>
                <a:ext uri="{FF2B5EF4-FFF2-40B4-BE49-F238E27FC236}">
                  <a16:creationId xmlns:a16="http://schemas.microsoft.com/office/drawing/2014/main" id="{00000000-0008-0000-0B00-0000B002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689" name="Shape 561">
                <a:extLst>
                  <a:ext uri="{FF2B5EF4-FFF2-40B4-BE49-F238E27FC236}">
                    <a16:creationId xmlns:a16="http://schemas.microsoft.com/office/drawing/2014/main" id="{00000000-0008-0000-0B00-0000B102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690" name="Shape 562">
                <a:extLst>
                  <a:ext uri="{FF2B5EF4-FFF2-40B4-BE49-F238E27FC236}">
                    <a16:creationId xmlns:a16="http://schemas.microsoft.com/office/drawing/2014/main" id="{00000000-0008-0000-0B00-0000B202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691" name="Shape 563">
                  <a:extLst>
                    <a:ext uri="{FF2B5EF4-FFF2-40B4-BE49-F238E27FC236}">
                      <a16:creationId xmlns:a16="http://schemas.microsoft.com/office/drawing/2014/main" id="{00000000-0008-0000-0B00-0000B302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692" name="Shape 564">
                  <a:extLst>
                    <a:ext uri="{FF2B5EF4-FFF2-40B4-BE49-F238E27FC236}">
                      <a16:creationId xmlns:a16="http://schemas.microsoft.com/office/drawing/2014/main" id="{00000000-0008-0000-0B00-0000B40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93" name="Shape 565">
                  <a:extLst>
                    <a:ext uri="{FF2B5EF4-FFF2-40B4-BE49-F238E27FC236}">
                      <a16:creationId xmlns:a16="http://schemas.microsoft.com/office/drawing/2014/main" id="{00000000-0008-0000-0B00-0000B50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94" name="Shape 566">
                  <a:extLst>
                    <a:ext uri="{FF2B5EF4-FFF2-40B4-BE49-F238E27FC236}">
                      <a16:creationId xmlns:a16="http://schemas.microsoft.com/office/drawing/2014/main" id="{00000000-0008-0000-0B00-0000B602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95" name="Shape 567">
                  <a:extLst>
                    <a:ext uri="{FF2B5EF4-FFF2-40B4-BE49-F238E27FC236}">
                      <a16:creationId xmlns:a16="http://schemas.microsoft.com/office/drawing/2014/main" id="{00000000-0008-0000-0B00-0000B70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96" name="Shape 568">
                  <a:extLst>
                    <a:ext uri="{FF2B5EF4-FFF2-40B4-BE49-F238E27FC236}">
                      <a16:creationId xmlns:a16="http://schemas.microsoft.com/office/drawing/2014/main" id="{00000000-0008-0000-0B00-0000B80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97" name="Shape 569">
                  <a:extLst>
                    <a:ext uri="{FF2B5EF4-FFF2-40B4-BE49-F238E27FC236}">
                      <a16:creationId xmlns:a16="http://schemas.microsoft.com/office/drawing/2014/main" id="{00000000-0008-0000-0B00-0000B90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32</xdr:row>
      <xdr:rowOff>104775</xdr:rowOff>
    </xdr:from>
    <xdr:ext cx="0" cy="161925"/>
    <xdr:grpSp>
      <xdr:nvGrpSpPr>
        <xdr:cNvPr id="698" name="Shape 2">
          <a:extLst>
            <a:ext uri="{FF2B5EF4-FFF2-40B4-BE49-F238E27FC236}">
              <a16:creationId xmlns:a16="http://schemas.microsoft.com/office/drawing/2014/main" id="{00000000-0008-0000-0B00-0000BA020000}"/>
            </a:ext>
          </a:extLst>
        </xdr:cNvPr>
        <xdr:cNvGrpSpPr>
          <a:grpSpLocks/>
        </xdr:cNvGrpSpPr>
      </xdr:nvGrpSpPr>
      <xdr:grpSpPr>
        <a:xfrm>
          <a:off x="2466975" y="7115175"/>
          <a:ext cx="0" cy="161925"/>
          <a:chOff x="5346000" y="3699038"/>
          <a:chExt cx="0" cy="161925"/>
        </a:xfrm>
      </xdr:grpSpPr>
      <xdr:grpSp>
        <xdr:nvGrpSpPr>
          <xdr:cNvPr id="699" name="Shape 570">
            <a:extLst>
              <a:ext uri="{FF2B5EF4-FFF2-40B4-BE49-F238E27FC236}">
                <a16:creationId xmlns:a16="http://schemas.microsoft.com/office/drawing/2014/main" id="{00000000-0008-0000-0B00-0000BB02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700" name="Shape 6">
              <a:extLst>
                <a:ext uri="{FF2B5EF4-FFF2-40B4-BE49-F238E27FC236}">
                  <a16:creationId xmlns:a16="http://schemas.microsoft.com/office/drawing/2014/main" id="{00000000-0008-0000-0B00-0000BC02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701" name="Shape 571">
              <a:extLst>
                <a:ext uri="{FF2B5EF4-FFF2-40B4-BE49-F238E27FC236}">
                  <a16:creationId xmlns:a16="http://schemas.microsoft.com/office/drawing/2014/main" id="{00000000-0008-0000-0B00-0000BD02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702" name="Shape 572">
                <a:extLst>
                  <a:ext uri="{FF2B5EF4-FFF2-40B4-BE49-F238E27FC236}">
                    <a16:creationId xmlns:a16="http://schemas.microsoft.com/office/drawing/2014/main" id="{00000000-0008-0000-0B00-0000BE02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703" name="Shape 573">
                <a:extLst>
                  <a:ext uri="{FF2B5EF4-FFF2-40B4-BE49-F238E27FC236}">
                    <a16:creationId xmlns:a16="http://schemas.microsoft.com/office/drawing/2014/main" id="{00000000-0008-0000-0B00-0000BF02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314325" cy="230200"/>
              </a:xfrm>
            </xdr:grpSpPr>
            <xdr:sp macro="" textlink="">
              <xdr:nvSpPr>
                <xdr:cNvPr id="704" name="Shape 574">
                  <a:extLst>
                    <a:ext uri="{FF2B5EF4-FFF2-40B4-BE49-F238E27FC236}">
                      <a16:creationId xmlns:a16="http://schemas.microsoft.com/office/drawing/2014/main" id="{00000000-0008-0000-0B00-0000C002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705" name="Shape 575">
                  <a:extLst>
                    <a:ext uri="{FF2B5EF4-FFF2-40B4-BE49-F238E27FC236}">
                      <a16:creationId xmlns:a16="http://schemas.microsoft.com/office/drawing/2014/main" id="{00000000-0008-0000-0B00-0000C102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06" name="Shape 576">
                  <a:extLst>
                    <a:ext uri="{FF2B5EF4-FFF2-40B4-BE49-F238E27FC236}">
                      <a16:creationId xmlns:a16="http://schemas.microsoft.com/office/drawing/2014/main" id="{00000000-0008-0000-0B00-0000C202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07" name="Shape 577">
                  <a:extLst>
                    <a:ext uri="{FF2B5EF4-FFF2-40B4-BE49-F238E27FC236}">
                      <a16:creationId xmlns:a16="http://schemas.microsoft.com/office/drawing/2014/main" id="{00000000-0008-0000-0B00-0000C302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08" name="Shape 578">
                  <a:extLst>
                    <a:ext uri="{FF2B5EF4-FFF2-40B4-BE49-F238E27FC236}">
                      <a16:creationId xmlns:a16="http://schemas.microsoft.com/office/drawing/2014/main" id="{00000000-0008-0000-0B00-0000C402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09" name="Shape 579">
                  <a:extLst>
                    <a:ext uri="{FF2B5EF4-FFF2-40B4-BE49-F238E27FC236}">
                      <a16:creationId xmlns:a16="http://schemas.microsoft.com/office/drawing/2014/main" id="{00000000-0008-0000-0B00-0000C502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10" name="Shape 580">
                  <a:extLst>
                    <a:ext uri="{FF2B5EF4-FFF2-40B4-BE49-F238E27FC236}">
                      <a16:creationId xmlns:a16="http://schemas.microsoft.com/office/drawing/2014/main" id="{00000000-0008-0000-0B00-0000C602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32</xdr:row>
      <xdr:rowOff>133350</xdr:rowOff>
    </xdr:from>
    <xdr:ext cx="0" cy="161925"/>
    <xdr:grpSp>
      <xdr:nvGrpSpPr>
        <xdr:cNvPr id="711" name="Shape 2">
          <a:extLst>
            <a:ext uri="{FF2B5EF4-FFF2-40B4-BE49-F238E27FC236}">
              <a16:creationId xmlns:a16="http://schemas.microsoft.com/office/drawing/2014/main" id="{00000000-0008-0000-0B00-0000C7020000}"/>
            </a:ext>
          </a:extLst>
        </xdr:cNvPr>
        <xdr:cNvGrpSpPr>
          <a:grpSpLocks/>
        </xdr:cNvGrpSpPr>
      </xdr:nvGrpSpPr>
      <xdr:grpSpPr>
        <a:xfrm>
          <a:off x="2466975" y="7143750"/>
          <a:ext cx="0" cy="161925"/>
          <a:chOff x="5346000" y="3699038"/>
          <a:chExt cx="0" cy="161925"/>
        </a:xfrm>
      </xdr:grpSpPr>
      <xdr:grpSp>
        <xdr:nvGrpSpPr>
          <xdr:cNvPr id="712" name="Shape 581">
            <a:extLst>
              <a:ext uri="{FF2B5EF4-FFF2-40B4-BE49-F238E27FC236}">
                <a16:creationId xmlns:a16="http://schemas.microsoft.com/office/drawing/2014/main" id="{00000000-0008-0000-0B00-0000C802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713" name="Shape 6">
              <a:extLst>
                <a:ext uri="{FF2B5EF4-FFF2-40B4-BE49-F238E27FC236}">
                  <a16:creationId xmlns:a16="http://schemas.microsoft.com/office/drawing/2014/main" id="{00000000-0008-0000-0B00-0000C902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714" name="Shape 582">
              <a:extLst>
                <a:ext uri="{FF2B5EF4-FFF2-40B4-BE49-F238E27FC236}">
                  <a16:creationId xmlns:a16="http://schemas.microsoft.com/office/drawing/2014/main" id="{00000000-0008-0000-0B00-0000CA02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715" name="Shape 583">
                <a:extLst>
                  <a:ext uri="{FF2B5EF4-FFF2-40B4-BE49-F238E27FC236}">
                    <a16:creationId xmlns:a16="http://schemas.microsoft.com/office/drawing/2014/main" id="{00000000-0008-0000-0B00-0000CB02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716" name="Shape 584">
                <a:extLst>
                  <a:ext uri="{FF2B5EF4-FFF2-40B4-BE49-F238E27FC236}">
                    <a16:creationId xmlns:a16="http://schemas.microsoft.com/office/drawing/2014/main" id="{00000000-0008-0000-0B00-0000CC02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314325" cy="230200"/>
              </a:xfrm>
            </xdr:grpSpPr>
            <xdr:sp macro="" textlink="">
              <xdr:nvSpPr>
                <xdr:cNvPr id="717" name="Shape 585">
                  <a:extLst>
                    <a:ext uri="{FF2B5EF4-FFF2-40B4-BE49-F238E27FC236}">
                      <a16:creationId xmlns:a16="http://schemas.microsoft.com/office/drawing/2014/main" id="{00000000-0008-0000-0B00-0000CD02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718" name="Shape 586">
                  <a:extLst>
                    <a:ext uri="{FF2B5EF4-FFF2-40B4-BE49-F238E27FC236}">
                      <a16:creationId xmlns:a16="http://schemas.microsoft.com/office/drawing/2014/main" id="{00000000-0008-0000-0B00-0000CE02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19" name="Shape 587">
                  <a:extLst>
                    <a:ext uri="{FF2B5EF4-FFF2-40B4-BE49-F238E27FC236}">
                      <a16:creationId xmlns:a16="http://schemas.microsoft.com/office/drawing/2014/main" id="{00000000-0008-0000-0B00-0000CF02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20" name="Shape 588">
                  <a:extLst>
                    <a:ext uri="{FF2B5EF4-FFF2-40B4-BE49-F238E27FC236}">
                      <a16:creationId xmlns:a16="http://schemas.microsoft.com/office/drawing/2014/main" id="{00000000-0008-0000-0B00-0000D002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21" name="Shape 589">
                  <a:extLst>
                    <a:ext uri="{FF2B5EF4-FFF2-40B4-BE49-F238E27FC236}">
                      <a16:creationId xmlns:a16="http://schemas.microsoft.com/office/drawing/2014/main" id="{00000000-0008-0000-0B00-0000D102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22" name="Shape 590">
                  <a:extLst>
                    <a:ext uri="{FF2B5EF4-FFF2-40B4-BE49-F238E27FC236}">
                      <a16:creationId xmlns:a16="http://schemas.microsoft.com/office/drawing/2014/main" id="{00000000-0008-0000-0B00-0000D202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23" name="Shape 591">
                  <a:extLst>
                    <a:ext uri="{FF2B5EF4-FFF2-40B4-BE49-F238E27FC236}">
                      <a16:creationId xmlns:a16="http://schemas.microsoft.com/office/drawing/2014/main" id="{00000000-0008-0000-0B00-0000D302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32</xdr:row>
      <xdr:rowOff>133350</xdr:rowOff>
    </xdr:from>
    <xdr:ext cx="0" cy="171450"/>
    <xdr:grpSp>
      <xdr:nvGrpSpPr>
        <xdr:cNvPr id="724" name="Shape 2">
          <a:extLst>
            <a:ext uri="{FF2B5EF4-FFF2-40B4-BE49-F238E27FC236}">
              <a16:creationId xmlns:a16="http://schemas.microsoft.com/office/drawing/2014/main" id="{00000000-0008-0000-0B00-0000D4020000}"/>
            </a:ext>
          </a:extLst>
        </xdr:cNvPr>
        <xdr:cNvGrpSpPr>
          <a:grpSpLocks/>
        </xdr:cNvGrpSpPr>
      </xdr:nvGrpSpPr>
      <xdr:grpSpPr>
        <a:xfrm>
          <a:off x="2466975" y="7143750"/>
          <a:ext cx="0" cy="171450"/>
          <a:chOff x="5346000" y="3694275"/>
          <a:chExt cx="0" cy="171450"/>
        </a:xfrm>
      </xdr:grpSpPr>
      <xdr:grpSp>
        <xdr:nvGrpSpPr>
          <xdr:cNvPr id="725" name="Shape 592">
            <a:extLst>
              <a:ext uri="{FF2B5EF4-FFF2-40B4-BE49-F238E27FC236}">
                <a16:creationId xmlns:a16="http://schemas.microsoft.com/office/drawing/2014/main" id="{00000000-0008-0000-0B00-0000D5020000}"/>
              </a:ext>
            </a:extLst>
          </xdr:cNvPr>
          <xdr:cNvGrpSpPr>
            <a:grpSpLocks/>
          </xdr:cNvGrpSpPr>
        </xdr:nvGrpSpPr>
        <xdr:grpSpPr>
          <a:xfrm>
            <a:off x="5346000" y="3694275"/>
            <a:ext cx="0" cy="171450"/>
            <a:chOff x="5346000" y="3694275"/>
            <a:chExt cx="0" cy="171450"/>
          </a:xfrm>
        </xdr:grpSpPr>
        <xdr:sp macro="" textlink="">
          <xdr:nvSpPr>
            <xdr:cNvPr id="726" name="Shape 6">
              <a:extLst>
                <a:ext uri="{FF2B5EF4-FFF2-40B4-BE49-F238E27FC236}">
                  <a16:creationId xmlns:a16="http://schemas.microsoft.com/office/drawing/2014/main" id="{00000000-0008-0000-0B00-0000D6020000}"/>
                </a:ext>
              </a:extLst>
            </xdr:cNvPr>
            <xdr:cNvSpPr/>
          </xdr:nvSpPr>
          <xdr:spPr>
            <a:xfrm>
              <a:off x="5346000" y="3694275"/>
              <a:ext cx="0" cy="171450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727" name="Shape 593">
              <a:extLst>
                <a:ext uri="{FF2B5EF4-FFF2-40B4-BE49-F238E27FC236}">
                  <a16:creationId xmlns:a16="http://schemas.microsoft.com/office/drawing/2014/main" id="{00000000-0008-0000-0B00-0000D702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4275"/>
              <a:ext cx="0" cy="171450"/>
              <a:chOff x="5346000" y="3694275"/>
              <a:chExt cx="0" cy="171443"/>
            </a:xfrm>
          </xdr:grpSpPr>
          <xdr:sp macro="" textlink="">
            <xdr:nvSpPr>
              <xdr:cNvPr id="728" name="Shape 594">
                <a:extLst>
                  <a:ext uri="{FF2B5EF4-FFF2-40B4-BE49-F238E27FC236}">
                    <a16:creationId xmlns:a16="http://schemas.microsoft.com/office/drawing/2014/main" id="{00000000-0008-0000-0B00-0000D8020000}"/>
                  </a:ext>
                </a:extLst>
              </xdr:cNvPr>
              <xdr:cNvSpPr/>
            </xdr:nvSpPr>
            <xdr:spPr>
              <a:xfrm>
                <a:off x="5346000" y="3694275"/>
                <a:ext cx="0" cy="171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729" name="Shape 595">
                <a:extLst>
                  <a:ext uri="{FF2B5EF4-FFF2-40B4-BE49-F238E27FC236}">
                    <a16:creationId xmlns:a16="http://schemas.microsoft.com/office/drawing/2014/main" id="{00000000-0008-0000-0B00-0000D902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4275"/>
                <a:ext cx="0" cy="171443"/>
                <a:chOff x="5475762" y="47760700"/>
                <a:chExt cx="314325" cy="230200"/>
              </a:xfrm>
            </xdr:grpSpPr>
            <xdr:sp macro="" textlink="">
              <xdr:nvSpPr>
                <xdr:cNvPr id="730" name="Shape 596">
                  <a:extLst>
                    <a:ext uri="{FF2B5EF4-FFF2-40B4-BE49-F238E27FC236}">
                      <a16:creationId xmlns:a16="http://schemas.microsoft.com/office/drawing/2014/main" id="{00000000-0008-0000-0B00-0000DA02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731" name="Shape 597">
                  <a:extLst>
                    <a:ext uri="{FF2B5EF4-FFF2-40B4-BE49-F238E27FC236}">
                      <a16:creationId xmlns:a16="http://schemas.microsoft.com/office/drawing/2014/main" id="{00000000-0008-0000-0B00-0000DB020000}"/>
                    </a:ext>
                  </a:extLst>
                </xdr:cNvPr>
                <xdr:cNvCxnSpPr/>
              </xdr:nvCxnSpPr>
              <xdr:spPr>
                <a:xfrm>
                  <a:off x="5758655" y="4785662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32" name="Shape 598">
                  <a:extLst>
                    <a:ext uri="{FF2B5EF4-FFF2-40B4-BE49-F238E27FC236}">
                      <a16:creationId xmlns:a16="http://schemas.microsoft.com/office/drawing/2014/main" id="{00000000-0008-0000-0B00-0000DC020000}"/>
                    </a:ext>
                  </a:extLst>
                </xdr:cNvPr>
                <xdr:cNvCxnSpPr/>
              </xdr:nvCxnSpPr>
              <xdr:spPr>
                <a:xfrm>
                  <a:off x="5758655" y="4785662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33" name="Shape 599">
                  <a:extLst>
                    <a:ext uri="{FF2B5EF4-FFF2-40B4-BE49-F238E27FC236}">
                      <a16:creationId xmlns:a16="http://schemas.microsoft.com/office/drawing/2014/main" id="{00000000-0008-0000-0B00-0000DD020000}"/>
                    </a:ext>
                  </a:extLst>
                </xdr:cNvPr>
                <xdr:cNvCxnSpPr/>
              </xdr:nvCxnSpPr>
              <xdr:spPr>
                <a:xfrm>
                  <a:off x="5758655" y="4785662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34" name="Shape 600">
                  <a:extLst>
                    <a:ext uri="{FF2B5EF4-FFF2-40B4-BE49-F238E27FC236}">
                      <a16:creationId xmlns:a16="http://schemas.microsoft.com/office/drawing/2014/main" id="{00000000-0008-0000-0B00-0000DE020000}"/>
                    </a:ext>
                  </a:extLst>
                </xdr:cNvPr>
                <xdr:cNvCxnSpPr/>
              </xdr:nvCxnSpPr>
              <xdr:spPr>
                <a:xfrm>
                  <a:off x="5758655" y="4785662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35" name="Shape 601">
                  <a:extLst>
                    <a:ext uri="{FF2B5EF4-FFF2-40B4-BE49-F238E27FC236}">
                      <a16:creationId xmlns:a16="http://schemas.microsoft.com/office/drawing/2014/main" id="{00000000-0008-0000-0B00-0000DF020000}"/>
                    </a:ext>
                  </a:extLst>
                </xdr:cNvPr>
                <xdr:cNvCxnSpPr/>
              </xdr:nvCxnSpPr>
              <xdr:spPr>
                <a:xfrm>
                  <a:off x="5758655" y="4785662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36" name="Shape 602">
                  <a:extLst>
                    <a:ext uri="{FF2B5EF4-FFF2-40B4-BE49-F238E27FC236}">
                      <a16:creationId xmlns:a16="http://schemas.microsoft.com/office/drawing/2014/main" id="{00000000-0008-0000-0B00-0000E0020000}"/>
                    </a:ext>
                  </a:extLst>
                </xdr:cNvPr>
                <xdr:cNvCxnSpPr/>
              </xdr:nvCxnSpPr>
              <xdr:spPr>
                <a:xfrm>
                  <a:off x="5758655" y="4785662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32</xdr:row>
      <xdr:rowOff>104775</xdr:rowOff>
    </xdr:from>
    <xdr:ext cx="0" cy="161925"/>
    <xdr:grpSp>
      <xdr:nvGrpSpPr>
        <xdr:cNvPr id="737" name="Shape 2">
          <a:extLst>
            <a:ext uri="{FF2B5EF4-FFF2-40B4-BE49-F238E27FC236}">
              <a16:creationId xmlns:a16="http://schemas.microsoft.com/office/drawing/2014/main" id="{00000000-0008-0000-0B00-0000E1020000}"/>
            </a:ext>
          </a:extLst>
        </xdr:cNvPr>
        <xdr:cNvGrpSpPr>
          <a:grpSpLocks/>
        </xdr:cNvGrpSpPr>
      </xdr:nvGrpSpPr>
      <xdr:grpSpPr>
        <a:xfrm>
          <a:off x="2466975" y="7115175"/>
          <a:ext cx="0" cy="161925"/>
          <a:chOff x="5346000" y="3699038"/>
          <a:chExt cx="0" cy="161925"/>
        </a:xfrm>
      </xdr:grpSpPr>
      <xdr:grpSp>
        <xdr:nvGrpSpPr>
          <xdr:cNvPr id="738" name="Shape 603">
            <a:extLst>
              <a:ext uri="{FF2B5EF4-FFF2-40B4-BE49-F238E27FC236}">
                <a16:creationId xmlns:a16="http://schemas.microsoft.com/office/drawing/2014/main" id="{00000000-0008-0000-0B00-0000E202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739" name="Shape 6">
              <a:extLst>
                <a:ext uri="{FF2B5EF4-FFF2-40B4-BE49-F238E27FC236}">
                  <a16:creationId xmlns:a16="http://schemas.microsoft.com/office/drawing/2014/main" id="{00000000-0008-0000-0B00-0000E302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740" name="Shape 604">
              <a:extLst>
                <a:ext uri="{FF2B5EF4-FFF2-40B4-BE49-F238E27FC236}">
                  <a16:creationId xmlns:a16="http://schemas.microsoft.com/office/drawing/2014/main" id="{00000000-0008-0000-0B00-0000E402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741" name="Shape 605">
                <a:extLst>
                  <a:ext uri="{FF2B5EF4-FFF2-40B4-BE49-F238E27FC236}">
                    <a16:creationId xmlns:a16="http://schemas.microsoft.com/office/drawing/2014/main" id="{00000000-0008-0000-0B00-0000E502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742" name="Shape 606">
                <a:extLst>
                  <a:ext uri="{FF2B5EF4-FFF2-40B4-BE49-F238E27FC236}">
                    <a16:creationId xmlns:a16="http://schemas.microsoft.com/office/drawing/2014/main" id="{00000000-0008-0000-0B00-0000E602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743" name="Shape 607">
                  <a:extLst>
                    <a:ext uri="{FF2B5EF4-FFF2-40B4-BE49-F238E27FC236}">
                      <a16:creationId xmlns:a16="http://schemas.microsoft.com/office/drawing/2014/main" id="{00000000-0008-0000-0B00-0000E702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744" name="Shape 608">
                  <a:extLst>
                    <a:ext uri="{FF2B5EF4-FFF2-40B4-BE49-F238E27FC236}">
                      <a16:creationId xmlns:a16="http://schemas.microsoft.com/office/drawing/2014/main" id="{00000000-0008-0000-0B00-0000E80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45" name="Shape 609">
                  <a:extLst>
                    <a:ext uri="{FF2B5EF4-FFF2-40B4-BE49-F238E27FC236}">
                      <a16:creationId xmlns:a16="http://schemas.microsoft.com/office/drawing/2014/main" id="{00000000-0008-0000-0B00-0000E90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46" name="Shape 610">
                  <a:extLst>
                    <a:ext uri="{FF2B5EF4-FFF2-40B4-BE49-F238E27FC236}">
                      <a16:creationId xmlns:a16="http://schemas.microsoft.com/office/drawing/2014/main" id="{00000000-0008-0000-0B00-0000EA02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47" name="Shape 611">
                  <a:extLst>
                    <a:ext uri="{FF2B5EF4-FFF2-40B4-BE49-F238E27FC236}">
                      <a16:creationId xmlns:a16="http://schemas.microsoft.com/office/drawing/2014/main" id="{00000000-0008-0000-0B00-0000EB0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48" name="Shape 612">
                  <a:extLst>
                    <a:ext uri="{FF2B5EF4-FFF2-40B4-BE49-F238E27FC236}">
                      <a16:creationId xmlns:a16="http://schemas.microsoft.com/office/drawing/2014/main" id="{00000000-0008-0000-0B00-0000EC0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49" name="Shape 613">
                  <a:extLst>
                    <a:ext uri="{FF2B5EF4-FFF2-40B4-BE49-F238E27FC236}">
                      <a16:creationId xmlns:a16="http://schemas.microsoft.com/office/drawing/2014/main" id="{00000000-0008-0000-0B00-0000ED0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32</xdr:row>
      <xdr:rowOff>104775</xdr:rowOff>
    </xdr:from>
    <xdr:ext cx="0" cy="161925"/>
    <xdr:grpSp>
      <xdr:nvGrpSpPr>
        <xdr:cNvPr id="750" name="Shape 2">
          <a:extLst>
            <a:ext uri="{FF2B5EF4-FFF2-40B4-BE49-F238E27FC236}">
              <a16:creationId xmlns:a16="http://schemas.microsoft.com/office/drawing/2014/main" id="{00000000-0008-0000-0B00-0000EE020000}"/>
            </a:ext>
          </a:extLst>
        </xdr:cNvPr>
        <xdr:cNvGrpSpPr>
          <a:grpSpLocks/>
        </xdr:cNvGrpSpPr>
      </xdr:nvGrpSpPr>
      <xdr:grpSpPr>
        <a:xfrm>
          <a:off x="2466975" y="7115175"/>
          <a:ext cx="0" cy="161925"/>
          <a:chOff x="5346000" y="3699038"/>
          <a:chExt cx="0" cy="161925"/>
        </a:xfrm>
      </xdr:grpSpPr>
      <xdr:grpSp>
        <xdr:nvGrpSpPr>
          <xdr:cNvPr id="751" name="Shape 614">
            <a:extLst>
              <a:ext uri="{FF2B5EF4-FFF2-40B4-BE49-F238E27FC236}">
                <a16:creationId xmlns:a16="http://schemas.microsoft.com/office/drawing/2014/main" id="{00000000-0008-0000-0B00-0000EF02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752" name="Shape 6">
              <a:extLst>
                <a:ext uri="{FF2B5EF4-FFF2-40B4-BE49-F238E27FC236}">
                  <a16:creationId xmlns:a16="http://schemas.microsoft.com/office/drawing/2014/main" id="{00000000-0008-0000-0B00-0000F002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753" name="Shape 615">
              <a:extLst>
                <a:ext uri="{FF2B5EF4-FFF2-40B4-BE49-F238E27FC236}">
                  <a16:creationId xmlns:a16="http://schemas.microsoft.com/office/drawing/2014/main" id="{00000000-0008-0000-0B00-0000F102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754" name="Shape 616">
                <a:extLst>
                  <a:ext uri="{FF2B5EF4-FFF2-40B4-BE49-F238E27FC236}">
                    <a16:creationId xmlns:a16="http://schemas.microsoft.com/office/drawing/2014/main" id="{00000000-0008-0000-0B00-0000F202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755" name="Shape 617">
                <a:extLst>
                  <a:ext uri="{FF2B5EF4-FFF2-40B4-BE49-F238E27FC236}">
                    <a16:creationId xmlns:a16="http://schemas.microsoft.com/office/drawing/2014/main" id="{00000000-0008-0000-0B00-0000F302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756" name="Shape 618">
                  <a:extLst>
                    <a:ext uri="{FF2B5EF4-FFF2-40B4-BE49-F238E27FC236}">
                      <a16:creationId xmlns:a16="http://schemas.microsoft.com/office/drawing/2014/main" id="{00000000-0008-0000-0B00-0000F402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757" name="Shape 619">
                  <a:extLst>
                    <a:ext uri="{FF2B5EF4-FFF2-40B4-BE49-F238E27FC236}">
                      <a16:creationId xmlns:a16="http://schemas.microsoft.com/office/drawing/2014/main" id="{00000000-0008-0000-0B00-0000F50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58" name="Shape 620">
                  <a:extLst>
                    <a:ext uri="{FF2B5EF4-FFF2-40B4-BE49-F238E27FC236}">
                      <a16:creationId xmlns:a16="http://schemas.microsoft.com/office/drawing/2014/main" id="{00000000-0008-0000-0B00-0000F60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59" name="Shape 621">
                  <a:extLst>
                    <a:ext uri="{FF2B5EF4-FFF2-40B4-BE49-F238E27FC236}">
                      <a16:creationId xmlns:a16="http://schemas.microsoft.com/office/drawing/2014/main" id="{00000000-0008-0000-0B00-0000F702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60" name="Shape 622">
                  <a:extLst>
                    <a:ext uri="{FF2B5EF4-FFF2-40B4-BE49-F238E27FC236}">
                      <a16:creationId xmlns:a16="http://schemas.microsoft.com/office/drawing/2014/main" id="{00000000-0008-0000-0B00-0000F80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61" name="Shape 623">
                  <a:extLst>
                    <a:ext uri="{FF2B5EF4-FFF2-40B4-BE49-F238E27FC236}">
                      <a16:creationId xmlns:a16="http://schemas.microsoft.com/office/drawing/2014/main" id="{00000000-0008-0000-0B00-0000F90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62" name="Shape 624">
                  <a:extLst>
                    <a:ext uri="{FF2B5EF4-FFF2-40B4-BE49-F238E27FC236}">
                      <a16:creationId xmlns:a16="http://schemas.microsoft.com/office/drawing/2014/main" id="{00000000-0008-0000-0B00-0000FA0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32</xdr:row>
      <xdr:rowOff>104775</xdr:rowOff>
    </xdr:from>
    <xdr:ext cx="0" cy="161925"/>
    <xdr:grpSp>
      <xdr:nvGrpSpPr>
        <xdr:cNvPr id="763" name="Shape 2">
          <a:extLst>
            <a:ext uri="{FF2B5EF4-FFF2-40B4-BE49-F238E27FC236}">
              <a16:creationId xmlns:a16="http://schemas.microsoft.com/office/drawing/2014/main" id="{00000000-0008-0000-0B00-0000FB020000}"/>
            </a:ext>
          </a:extLst>
        </xdr:cNvPr>
        <xdr:cNvGrpSpPr>
          <a:grpSpLocks/>
        </xdr:cNvGrpSpPr>
      </xdr:nvGrpSpPr>
      <xdr:grpSpPr>
        <a:xfrm>
          <a:off x="2466975" y="7115175"/>
          <a:ext cx="0" cy="161925"/>
          <a:chOff x="5346000" y="3699038"/>
          <a:chExt cx="0" cy="161925"/>
        </a:xfrm>
      </xdr:grpSpPr>
      <xdr:grpSp>
        <xdr:nvGrpSpPr>
          <xdr:cNvPr id="764" name="Shape 625">
            <a:extLst>
              <a:ext uri="{FF2B5EF4-FFF2-40B4-BE49-F238E27FC236}">
                <a16:creationId xmlns:a16="http://schemas.microsoft.com/office/drawing/2014/main" id="{00000000-0008-0000-0B00-0000FC02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765" name="Shape 6">
              <a:extLst>
                <a:ext uri="{FF2B5EF4-FFF2-40B4-BE49-F238E27FC236}">
                  <a16:creationId xmlns:a16="http://schemas.microsoft.com/office/drawing/2014/main" id="{00000000-0008-0000-0B00-0000FD02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766" name="Shape 626">
              <a:extLst>
                <a:ext uri="{FF2B5EF4-FFF2-40B4-BE49-F238E27FC236}">
                  <a16:creationId xmlns:a16="http://schemas.microsoft.com/office/drawing/2014/main" id="{00000000-0008-0000-0B00-0000FE02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767" name="Shape 627">
                <a:extLst>
                  <a:ext uri="{FF2B5EF4-FFF2-40B4-BE49-F238E27FC236}">
                    <a16:creationId xmlns:a16="http://schemas.microsoft.com/office/drawing/2014/main" id="{00000000-0008-0000-0B00-0000FF02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768" name="Shape 628">
                <a:extLst>
                  <a:ext uri="{FF2B5EF4-FFF2-40B4-BE49-F238E27FC236}">
                    <a16:creationId xmlns:a16="http://schemas.microsoft.com/office/drawing/2014/main" id="{00000000-0008-0000-0B00-00000003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769" name="Shape 629">
                  <a:extLst>
                    <a:ext uri="{FF2B5EF4-FFF2-40B4-BE49-F238E27FC236}">
                      <a16:creationId xmlns:a16="http://schemas.microsoft.com/office/drawing/2014/main" id="{00000000-0008-0000-0B00-00000103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770" name="Shape 630">
                  <a:extLst>
                    <a:ext uri="{FF2B5EF4-FFF2-40B4-BE49-F238E27FC236}">
                      <a16:creationId xmlns:a16="http://schemas.microsoft.com/office/drawing/2014/main" id="{00000000-0008-0000-0B00-0000020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71" name="Shape 631">
                  <a:extLst>
                    <a:ext uri="{FF2B5EF4-FFF2-40B4-BE49-F238E27FC236}">
                      <a16:creationId xmlns:a16="http://schemas.microsoft.com/office/drawing/2014/main" id="{00000000-0008-0000-0B00-0000030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72" name="Shape 632">
                  <a:extLst>
                    <a:ext uri="{FF2B5EF4-FFF2-40B4-BE49-F238E27FC236}">
                      <a16:creationId xmlns:a16="http://schemas.microsoft.com/office/drawing/2014/main" id="{00000000-0008-0000-0B00-00000403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73" name="Shape 633">
                  <a:extLst>
                    <a:ext uri="{FF2B5EF4-FFF2-40B4-BE49-F238E27FC236}">
                      <a16:creationId xmlns:a16="http://schemas.microsoft.com/office/drawing/2014/main" id="{00000000-0008-0000-0B00-0000050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74" name="Shape 634">
                  <a:extLst>
                    <a:ext uri="{FF2B5EF4-FFF2-40B4-BE49-F238E27FC236}">
                      <a16:creationId xmlns:a16="http://schemas.microsoft.com/office/drawing/2014/main" id="{00000000-0008-0000-0B00-0000060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75" name="Shape 635">
                  <a:extLst>
                    <a:ext uri="{FF2B5EF4-FFF2-40B4-BE49-F238E27FC236}">
                      <a16:creationId xmlns:a16="http://schemas.microsoft.com/office/drawing/2014/main" id="{00000000-0008-0000-0B00-0000070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32</xdr:row>
      <xdr:rowOff>104775</xdr:rowOff>
    </xdr:from>
    <xdr:ext cx="0" cy="161925"/>
    <xdr:grpSp>
      <xdr:nvGrpSpPr>
        <xdr:cNvPr id="776" name="Shape 2">
          <a:extLst>
            <a:ext uri="{FF2B5EF4-FFF2-40B4-BE49-F238E27FC236}">
              <a16:creationId xmlns:a16="http://schemas.microsoft.com/office/drawing/2014/main" id="{00000000-0008-0000-0B00-000008030000}"/>
            </a:ext>
          </a:extLst>
        </xdr:cNvPr>
        <xdr:cNvGrpSpPr>
          <a:grpSpLocks/>
        </xdr:cNvGrpSpPr>
      </xdr:nvGrpSpPr>
      <xdr:grpSpPr>
        <a:xfrm>
          <a:off x="2466975" y="7115175"/>
          <a:ext cx="0" cy="161925"/>
          <a:chOff x="5346000" y="3699038"/>
          <a:chExt cx="0" cy="161925"/>
        </a:xfrm>
      </xdr:grpSpPr>
      <xdr:grpSp>
        <xdr:nvGrpSpPr>
          <xdr:cNvPr id="777" name="Shape 636">
            <a:extLst>
              <a:ext uri="{FF2B5EF4-FFF2-40B4-BE49-F238E27FC236}">
                <a16:creationId xmlns:a16="http://schemas.microsoft.com/office/drawing/2014/main" id="{00000000-0008-0000-0B00-00000903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778" name="Shape 6">
              <a:extLst>
                <a:ext uri="{FF2B5EF4-FFF2-40B4-BE49-F238E27FC236}">
                  <a16:creationId xmlns:a16="http://schemas.microsoft.com/office/drawing/2014/main" id="{00000000-0008-0000-0B00-00000A03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779" name="Shape 637">
              <a:extLst>
                <a:ext uri="{FF2B5EF4-FFF2-40B4-BE49-F238E27FC236}">
                  <a16:creationId xmlns:a16="http://schemas.microsoft.com/office/drawing/2014/main" id="{00000000-0008-0000-0B00-00000B03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780" name="Shape 638">
                <a:extLst>
                  <a:ext uri="{FF2B5EF4-FFF2-40B4-BE49-F238E27FC236}">
                    <a16:creationId xmlns:a16="http://schemas.microsoft.com/office/drawing/2014/main" id="{00000000-0008-0000-0B00-00000C03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781" name="Shape 639">
                <a:extLst>
                  <a:ext uri="{FF2B5EF4-FFF2-40B4-BE49-F238E27FC236}">
                    <a16:creationId xmlns:a16="http://schemas.microsoft.com/office/drawing/2014/main" id="{00000000-0008-0000-0B00-00000D03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782" name="Shape 640">
                  <a:extLst>
                    <a:ext uri="{FF2B5EF4-FFF2-40B4-BE49-F238E27FC236}">
                      <a16:creationId xmlns:a16="http://schemas.microsoft.com/office/drawing/2014/main" id="{00000000-0008-0000-0B00-00000E03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783" name="Shape 641">
                  <a:extLst>
                    <a:ext uri="{FF2B5EF4-FFF2-40B4-BE49-F238E27FC236}">
                      <a16:creationId xmlns:a16="http://schemas.microsoft.com/office/drawing/2014/main" id="{00000000-0008-0000-0B00-00000F0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84" name="Shape 642">
                  <a:extLst>
                    <a:ext uri="{FF2B5EF4-FFF2-40B4-BE49-F238E27FC236}">
                      <a16:creationId xmlns:a16="http://schemas.microsoft.com/office/drawing/2014/main" id="{00000000-0008-0000-0B00-0000100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85" name="Shape 643">
                  <a:extLst>
                    <a:ext uri="{FF2B5EF4-FFF2-40B4-BE49-F238E27FC236}">
                      <a16:creationId xmlns:a16="http://schemas.microsoft.com/office/drawing/2014/main" id="{00000000-0008-0000-0B00-00001103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86" name="Shape 644">
                  <a:extLst>
                    <a:ext uri="{FF2B5EF4-FFF2-40B4-BE49-F238E27FC236}">
                      <a16:creationId xmlns:a16="http://schemas.microsoft.com/office/drawing/2014/main" id="{00000000-0008-0000-0B00-0000120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87" name="Shape 645">
                  <a:extLst>
                    <a:ext uri="{FF2B5EF4-FFF2-40B4-BE49-F238E27FC236}">
                      <a16:creationId xmlns:a16="http://schemas.microsoft.com/office/drawing/2014/main" id="{00000000-0008-0000-0B00-0000130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88" name="Shape 646">
                  <a:extLst>
                    <a:ext uri="{FF2B5EF4-FFF2-40B4-BE49-F238E27FC236}">
                      <a16:creationId xmlns:a16="http://schemas.microsoft.com/office/drawing/2014/main" id="{00000000-0008-0000-0B00-0000140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32</xdr:row>
      <xdr:rowOff>104775</xdr:rowOff>
    </xdr:from>
    <xdr:ext cx="0" cy="161925"/>
    <xdr:grpSp>
      <xdr:nvGrpSpPr>
        <xdr:cNvPr id="789" name="Shape 2">
          <a:extLst>
            <a:ext uri="{FF2B5EF4-FFF2-40B4-BE49-F238E27FC236}">
              <a16:creationId xmlns:a16="http://schemas.microsoft.com/office/drawing/2014/main" id="{00000000-0008-0000-0B00-000015030000}"/>
            </a:ext>
          </a:extLst>
        </xdr:cNvPr>
        <xdr:cNvGrpSpPr>
          <a:grpSpLocks/>
        </xdr:cNvGrpSpPr>
      </xdr:nvGrpSpPr>
      <xdr:grpSpPr>
        <a:xfrm>
          <a:off x="2466975" y="7115175"/>
          <a:ext cx="0" cy="161925"/>
          <a:chOff x="5346000" y="3699038"/>
          <a:chExt cx="0" cy="161925"/>
        </a:xfrm>
      </xdr:grpSpPr>
      <xdr:grpSp>
        <xdr:nvGrpSpPr>
          <xdr:cNvPr id="790" name="Shape 647">
            <a:extLst>
              <a:ext uri="{FF2B5EF4-FFF2-40B4-BE49-F238E27FC236}">
                <a16:creationId xmlns:a16="http://schemas.microsoft.com/office/drawing/2014/main" id="{00000000-0008-0000-0B00-00001603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791" name="Shape 6">
              <a:extLst>
                <a:ext uri="{FF2B5EF4-FFF2-40B4-BE49-F238E27FC236}">
                  <a16:creationId xmlns:a16="http://schemas.microsoft.com/office/drawing/2014/main" id="{00000000-0008-0000-0B00-00001703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792" name="Shape 648">
              <a:extLst>
                <a:ext uri="{FF2B5EF4-FFF2-40B4-BE49-F238E27FC236}">
                  <a16:creationId xmlns:a16="http://schemas.microsoft.com/office/drawing/2014/main" id="{00000000-0008-0000-0B00-00001803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793" name="Shape 649">
                <a:extLst>
                  <a:ext uri="{FF2B5EF4-FFF2-40B4-BE49-F238E27FC236}">
                    <a16:creationId xmlns:a16="http://schemas.microsoft.com/office/drawing/2014/main" id="{00000000-0008-0000-0B00-00001903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794" name="Shape 650">
                <a:extLst>
                  <a:ext uri="{FF2B5EF4-FFF2-40B4-BE49-F238E27FC236}">
                    <a16:creationId xmlns:a16="http://schemas.microsoft.com/office/drawing/2014/main" id="{00000000-0008-0000-0B00-00001A03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795" name="Shape 651">
                  <a:extLst>
                    <a:ext uri="{FF2B5EF4-FFF2-40B4-BE49-F238E27FC236}">
                      <a16:creationId xmlns:a16="http://schemas.microsoft.com/office/drawing/2014/main" id="{00000000-0008-0000-0B00-00001B03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796" name="Shape 652">
                  <a:extLst>
                    <a:ext uri="{FF2B5EF4-FFF2-40B4-BE49-F238E27FC236}">
                      <a16:creationId xmlns:a16="http://schemas.microsoft.com/office/drawing/2014/main" id="{00000000-0008-0000-0B00-00001C0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97" name="Shape 653">
                  <a:extLst>
                    <a:ext uri="{FF2B5EF4-FFF2-40B4-BE49-F238E27FC236}">
                      <a16:creationId xmlns:a16="http://schemas.microsoft.com/office/drawing/2014/main" id="{00000000-0008-0000-0B00-00001D0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98" name="Shape 654">
                  <a:extLst>
                    <a:ext uri="{FF2B5EF4-FFF2-40B4-BE49-F238E27FC236}">
                      <a16:creationId xmlns:a16="http://schemas.microsoft.com/office/drawing/2014/main" id="{00000000-0008-0000-0B00-00001E03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99" name="Shape 655">
                  <a:extLst>
                    <a:ext uri="{FF2B5EF4-FFF2-40B4-BE49-F238E27FC236}">
                      <a16:creationId xmlns:a16="http://schemas.microsoft.com/office/drawing/2014/main" id="{00000000-0008-0000-0B00-00001F0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00" name="Shape 656">
                  <a:extLst>
                    <a:ext uri="{FF2B5EF4-FFF2-40B4-BE49-F238E27FC236}">
                      <a16:creationId xmlns:a16="http://schemas.microsoft.com/office/drawing/2014/main" id="{00000000-0008-0000-0B00-0000200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01" name="Shape 657">
                  <a:extLst>
                    <a:ext uri="{FF2B5EF4-FFF2-40B4-BE49-F238E27FC236}">
                      <a16:creationId xmlns:a16="http://schemas.microsoft.com/office/drawing/2014/main" id="{00000000-0008-0000-0B00-0000210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32</xdr:row>
      <xdr:rowOff>104775</xdr:rowOff>
    </xdr:from>
    <xdr:ext cx="0" cy="161925"/>
    <xdr:grpSp>
      <xdr:nvGrpSpPr>
        <xdr:cNvPr id="802" name="Shape 2">
          <a:extLst>
            <a:ext uri="{FF2B5EF4-FFF2-40B4-BE49-F238E27FC236}">
              <a16:creationId xmlns:a16="http://schemas.microsoft.com/office/drawing/2014/main" id="{00000000-0008-0000-0B00-000022030000}"/>
            </a:ext>
          </a:extLst>
        </xdr:cNvPr>
        <xdr:cNvGrpSpPr>
          <a:grpSpLocks/>
        </xdr:cNvGrpSpPr>
      </xdr:nvGrpSpPr>
      <xdr:grpSpPr>
        <a:xfrm>
          <a:off x="2466975" y="7115175"/>
          <a:ext cx="0" cy="161925"/>
          <a:chOff x="5346000" y="3699038"/>
          <a:chExt cx="0" cy="161925"/>
        </a:xfrm>
      </xdr:grpSpPr>
      <xdr:grpSp>
        <xdr:nvGrpSpPr>
          <xdr:cNvPr id="803" name="Shape 658">
            <a:extLst>
              <a:ext uri="{FF2B5EF4-FFF2-40B4-BE49-F238E27FC236}">
                <a16:creationId xmlns:a16="http://schemas.microsoft.com/office/drawing/2014/main" id="{00000000-0008-0000-0B00-00002303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804" name="Shape 6">
              <a:extLst>
                <a:ext uri="{FF2B5EF4-FFF2-40B4-BE49-F238E27FC236}">
                  <a16:creationId xmlns:a16="http://schemas.microsoft.com/office/drawing/2014/main" id="{00000000-0008-0000-0B00-00002403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805" name="Shape 659">
              <a:extLst>
                <a:ext uri="{FF2B5EF4-FFF2-40B4-BE49-F238E27FC236}">
                  <a16:creationId xmlns:a16="http://schemas.microsoft.com/office/drawing/2014/main" id="{00000000-0008-0000-0B00-00002503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806" name="Shape 660">
                <a:extLst>
                  <a:ext uri="{FF2B5EF4-FFF2-40B4-BE49-F238E27FC236}">
                    <a16:creationId xmlns:a16="http://schemas.microsoft.com/office/drawing/2014/main" id="{00000000-0008-0000-0B00-00002603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807" name="Shape 661">
                <a:extLst>
                  <a:ext uri="{FF2B5EF4-FFF2-40B4-BE49-F238E27FC236}">
                    <a16:creationId xmlns:a16="http://schemas.microsoft.com/office/drawing/2014/main" id="{00000000-0008-0000-0B00-00002703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808" name="Shape 662">
                  <a:extLst>
                    <a:ext uri="{FF2B5EF4-FFF2-40B4-BE49-F238E27FC236}">
                      <a16:creationId xmlns:a16="http://schemas.microsoft.com/office/drawing/2014/main" id="{00000000-0008-0000-0B00-00002803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809" name="Shape 663">
                  <a:extLst>
                    <a:ext uri="{FF2B5EF4-FFF2-40B4-BE49-F238E27FC236}">
                      <a16:creationId xmlns:a16="http://schemas.microsoft.com/office/drawing/2014/main" id="{00000000-0008-0000-0B00-0000290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10" name="Shape 664">
                  <a:extLst>
                    <a:ext uri="{FF2B5EF4-FFF2-40B4-BE49-F238E27FC236}">
                      <a16:creationId xmlns:a16="http://schemas.microsoft.com/office/drawing/2014/main" id="{00000000-0008-0000-0B00-00002A0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11" name="Shape 665">
                  <a:extLst>
                    <a:ext uri="{FF2B5EF4-FFF2-40B4-BE49-F238E27FC236}">
                      <a16:creationId xmlns:a16="http://schemas.microsoft.com/office/drawing/2014/main" id="{00000000-0008-0000-0B00-00002B03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12" name="Shape 666">
                  <a:extLst>
                    <a:ext uri="{FF2B5EF4-FFF2-40B4-BE49-F238E27FC236}">
                      <a16:creationId xmlns:a16="http://schemas.microsoft.com/office/drawing/2014/main" id="{00000000-0008-0000-0B00-00002C0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13" name="Shape 667">
                  <a:extLst>
                    <a:ext uri="{FF2B5EF4-FFF2-40B4-BE49-F238E27FC236}">
                      <a16:creationId xmlns:a16="http://schemas.microsoft.com/office/drawing/2014/main" id="{00000000-0008-0000-0B00-00002D0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14" name="Shape 668">
                  <a:extLst>
                    <a:ext uri="{FF2B5EF4-FFF2-40B4-BE49-F238E27FC236}">
                      <a16:creationId xmlns:a16="http://schemas.microsoft.com/office/drawing/2014/main" id="{00000000-0008-0000-0B00-00002E0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32</xdr:row>
      <xdr:rowOff>104775</xdr:rowOff>
    </xdr:from>
    <xdr:ext cx="0" cy="161925"/>
    <xdr:grpSp>
      <xdr:nvGrpSpPr>
        <xdr:cNvPr id="815" name="Shape 2">
          <a:extLst>
            <a:ext uri="{FF2B5EF4-FFF2-40B4-BE49-F238E27FC236}">
              <a16:creationId xmlns:a16="http://schemas.microsoft.com/office/drawing/2014/main" id="{00000000-0008-0000-0B00-00002F030000}"/>
            </a:ext>
          </a:extLst>
        </xdr:cNvPr>
        <xdr:cNvGrpSpPr>
          <a:grpSpLocks/>
        </xdr:cNvGrpSpPr>
      </xdr:nvGrpSpPr>
      <xdr:grpSpPr>
        <a:xfrm>
          <a:off x="2466975" y="7115175"/>
          <a:ext cx="0" cy="161925"/>
          <a:chOff x="5346000" y="3699038"/>
          <a:chExt cx="0" cy="161925"/>
        </a:xfrm>
      </xdr:grpSpPr>
      <xdr:grpSp>
        <xdr:nvGrpSpPr>
          <xdr:cNvPr id="816" name="Shape 669">
            <a:extLst>
              <a:ext uri="{FF2B5EF4-FFF2-40B4-BE49-F238E27FC236}">
                <a16:creationId xmlns:a16="http://schemas.microsoft.com/office/drawing/2014/main" id="{00000000-0008-0000-0B00-00003003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817" name="Shape 6">
              <a:extLst>
                <a:ext uri="{FF2B5EF4-FFF2-40B4-BE49-F238E27FC236}">
                  <a16:creationId xmlns:a16="http://schemas.microsoft.com/office/drawing/2014/main" id="{00000000-0008-0000-0B00-00003103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818" name="Shape 670">
              <a:extLst>
                <a:ext uri="{FF2B5EF4-FFF2-40B4-BE49-F238E27FC236}">
                  <a16:creationId xmlns:a16="http://schemas.microsoft.com/office/drawing/2014/main" id="{00000000-0008-0000-0B00-00003203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819" name="Shape 671">
                <a:extLst>
                  <a:ext uri="{FF2B5EF4-FFF2-40B4-BE49-F238E27FC236}">
                    <a16:creationId xmlns:a16="http://schemas.microsoft.com/office/drawing/2014/main" id="{00000000-0008-0000-0B00-00003303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820" name="Shape 672">
                <a:extLst>
                  <a:ext uri="{FF2B5EF4-FFF2-40B4-BE49-F238E27FC236}">
                    <a16:creationId xmlns:a16="http://schemas.microsoft.com/office/drawing/2014/main" id="{00000000-0008-0000-0B00-00003403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821" name="Shape 673">
                  <a:extLst>
                    <a:ext uri="{FF2B5EF4-FFF2-40B4-BE49-F238E27FC236}">
                      <a16:creationId xmlns:a16="http://schemas.microsoft.com/office/drawing/2014/main" id="{00000000-0008-0000-0B00-00003503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822" name="Shape 674">
                  <a:extLst>
                    <a:ext uri="{FF2B5EF4-FFF2-40B4-BE49-F238E27FC236}">
                      <a16:creationId xmlns:a16="http://schemas.microsoft.com/office/drawing/2014/main" id="{00000000-0008-0000-0B00-0000360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23" name="Shape 675">
                  <a:extLst>
                    <a:ext uri="{FF2B5EF4-FFF2-40B4-BE49-F238E27FC236}">
                      <a16:creationId xmlns:a16="http://schemas.microsoft.com/office/drawing/2014/main" id="{00000000-0008-0000-0B00-0000370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24" name="Shape 676">
                  <a:extLst>
                    <a:ext uri="{FF2B5EF4-FFF2-40B4-BE49-F238E27FC236}">
                      <a16:creationId xmlns:a16="http://schemas.microsoft.com/office/drawing/2014/main" id="{00000000-0008-0000-0B00-00003803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25" name="Shape 677">
                  <a:extLst>
                    <a:ext uri="{FF2B5EF4-FFF2-40B4-BE49-F238E27FC236}">
                      <a16:creationId xmlns:a16="http://schemas.microsoft.com/office/drawing/2014/main" id="{00000000-0008-0000-0B00-0000390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26" name="Shape 678">
                  <a:extLst>
                    <a:ext uri="{FF2B5EF4-FFF2-40B4-BE49-F238E27FC236}">
                      <a16:creationId xmlns:a16="http://schemas.microsoft.com/office/drawing/2014/main" id="{00000000-0008-0000-0B00-00003A0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27" name="Shape 679">
                  <a:extLst>
                    <a:ext uri="{FF2B5EF4-FFF2-40B4-BE49-F238E27FC236}">
                      <a16:creationId xmlns:a16="http://schemas.microsoft.com/office/drawing/2014/main" id="{00000000-0008-0000-0B00-00003B0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32</xdr:row>
      <xdr:rowOff>104775</xdr:rowOff>
    </xdr:from>
    <xdr:ext cx="0" cy="161925"/>
    <xdr:grpSp>
      <xdr:nvGrpSpPr>
        <xdr:cNvPr id="828" name="Shape 2">
          <a:extLst>
            <a:ext uri="{FF2B5EF4-FFF2-40B4-BE49-F238E27FC236}">
              <a16:creationId xmlns:a16="http://schemas.microsoft.com/office/drawing/2014/main" id="{00000000-0008-0000-0B00-00003C030000}"/>
            </a:ext>
          </a:extLst>
        </xdr:cNvPr>
        <xdr:cNvGrpSpPr>
          <a:grpSpLocks/>
        </xdr:cNvGrpSpPr>
      </xdr:nvGrpSpPr>
      <xdr:grpSpPr>
        <a:xfrm>
          <a:off x="2466975" y="7115175"/>
          <a:ext cx="0" cy="161925"/>
          <a:chOff x="5346000" y="3699038"/>
          <a:chExt cx="0" cy="161925"/>
        </a:xfrm>
      </xdr:grpSpPr>
      <xdr:grpSp>
        <xdr:nvGrpSpPr>
          <xdr:cNvPr id="829" name="Shape 680">
            <a:extLst>
              <a:ext uri="{FF2B5EF4-FFF2-40B4-BE49-F238E27FC236}">
                <a16:creationId xmlns:a16="http://schemas.microsoft.com/office/drawing/2014/main" id="{00000000-0008-0000-0B00-00003D03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830" name="Shape 6">
              <a:extLst>
                <a:ext uri="{FF2B5EF4-FFF2-40B4-BE49-F238E27FC236}">
                  <a16:creationId xmlns:a16="http://schemas.microsoft.com/office/drawing/2014/main" id="{00000000-0008-0000-0B00-00003E03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831" name="Shape 681">
              <a:extLst>
                <a:ext uri="{FF2B5EF4-FFF2-40B4-BE49-F238E27FC236}">
                  <a16:creationId xmlns:a16="http://schemas.microsoft.com/office/drawing/2014/main" id="{00000000-0008-0000-0B00-00003F03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832" name="Shape 682">
                <a:extLst>
                  <a:ext uri="{FF2B5EF4-FFF2-40B4-BE49-F238E27FC236}">
                    <a16:creationId xmlns:a16="http://schemas.microsoft.com/office/drawing/2014/main" id="{00000000-0008-0000-0B00-00004003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833" name="Shape 683">
                <a:extLst>
                  <a:ext uri="{FF2B5EF4-FFF2-40B4-BE49-F238E27FC236}">
                    <a16:creationId xmlns:a16="http://schemas.microsoft.com/office/drawing/2014/main" id="{00000000-0008-0000-0B00-00004103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834" name="Shape 684">
                  <a:extLst>
                    <a:ext uri="{FF2B5EF4-FFF2-40B4-BE49-F238E27FC236}">
                      <a16:creationId xmlns:a16="http://schemas.microsoft.com/office/drawing/2014/main" id="{00000000-0008-0000-0B00-00004203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835" name="Shape 685">
                  <a:extLst>
                    <a:ext uri="{FF2B5EF4-FFF2-40B4-BE49-F238E27FC236}">
                      <a16:creationId xmlns:a16="http://schemas.microsoft.com/office/drawing/2014/main" id="{00000000-0008-0000-0B00-0000430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36" name="Shape 686">
                  <a:extLst>
                    <a:ext uri="{FF2B5EF4-FFF2-40B4-BE49-F238E27FC236}">
                      <a16:creationId xmlns:a16="http://schemas.microsoft.com/office/drawing/2014/main" id="{00000000-0008-0000-0B00-0000440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37" name="Shape 687">
                  <a:extLst>
                    <a:ext uri="{FF2B5EF4-FFF2-40B4-BE49-F238E27FC236}">
                      <a16:creationId xmlns:a16="http://schemas.microsoft.com/office/drawing/2014/main" id="{00000000-0008-0000-0B00-00004503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38" name="Shape 688">
                  <a:extLst>
                    <a:ext uri="{FF2B5EF4-FFF2-40B4-BE49-F238E27FC236}">
                      <a16:creationId xmlns:a16="http://schemas.microsoft.com/office/drawing/2014/main" id="{00000000-0008-0000-0B00-0000460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39" name="Shape 689">
                  <a:extLst>
                    <a:ext uri="{FF2B5EF4-FFF2-40B4-BE49-F238E27FC236}">
                      <a16:creationId xmlns:a16="http://schemas.microsoft.com/office/drawing/2014/main" id="{00000000-0008-0000-0B00-0000470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40" name="Shape 690">
                  <a:extLst>
                    <a:ext uri="{FF2B5EF4-FFF2-40B4-BE49-F238E27FC236}">
                      <a16:creationId xmlns:a16="http://schemas.microsoft.com/office/drawing/2014/main" id="{00000000-0008-0000-0B00-0000480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32</xdr:row>
      <xdr:rowOff>104775</xdr:rowOff>
    </xdr:from>
    <xdr:ext cx="0" cy="161925"/>
    <xdr:grpSp>
      <xdr:nvGrpSpPr>
        <xdr:cNvPr id="841" name="Shape 2">
          <a:extLst>
            <a:ext uri="{FF2B5EF4-FFF2-40B4-BE49-F238E27FC236}">
              <a16:creationId xmlns:a16="http://schemas.microsoft.com/office/drawing/2014/main" id="{00000000-0008-0000-0B00-000049030000}"/>
            </a:ext>
          </a:extLst>
        </xdr:cNvPr>
        <xdr:cNvGrpSpPr>
          <a:grpSpLocks/>
        </xdr:cNvGrpSpPr>
      </xdr:nvGrpSpPr>
      <xdr:grpSpPr>
        <a:xfrm>
          <a:off x="2466975" y="7115175"/>
          <a:ext cx="0" cy="161925"/>
          <a:chOff x="5346000" y="3699038"/>
          <a:chExt cx="0" cy="161925"/>
        </a:xfrm>
      </xdr:grpSpPr>
      <xdr:grpSp>
        <xdr:nvGrpSpPr>
          <xdr:cNvPr id="842" name="Shape 691">
            <a:extLst>
              <a:ext uri="{FF2B5EF4-FFF2-40B4-BE49-F238E27FC236}">
                <a16:creationId xmlns:a16="http://schemas.microsoft.com/office/drawing/2014/main" id="{00000000-0008-0000-0B00-00004A03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843" name="Shape 6">
              <a:extLst>
                <a:ext uri="{FF2B5EF4-FFF2-40B4-BE49-F238E27FC236}">
                  <a16:creationId xmlns:a16="http://schemas.microsoft.com/office/drawing/2014/main" id="{00000000-0008-0000-0B00-00004B03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844" name="Shape 692">
              <a:extLst>
                <a:ext uri="{FF2B5EF4-FFF2-40B4-BE49-F238E27FC236}">
                  <a16:creationId xmlns:a16="http://schemas.microsoft.com/office/drawing/2014/main" id="{00000000-0008-0000-0B00-00004C03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845" name="Shape 693">
                <a:extLst>
                  <a:ext uri="{FF2B5EF4-FFF2-40B4-BE49-F238E27FC236}">
                    <a16:creationId xmlns:a16="http://schemas.microsoft.com/office/drawing/2014/main" id="{00000000-0008-0000-0B00-00004D03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846" name="Shape 694">
                <a:extLst>
                  <a:ext uri="{FF2B5EF4-FFF2-40B4-BE49-F238E27FC236}">
                    <a16:creationId xmlns:a16="http://schemas.microsoft.com/office/drawing/2014/main" id="{00000000-0008-0000-0B00-00004E03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847" name="Shape 695">
                  <a:extLst>
                    <a:ext uri="{FF2B5EF4-FFF2-40B4-BE49-F238E27FC236}">
                      <a16:creationId xmlns:a16="http://schemas.microsoft.com/office/drawing/2014/main" id="{00000000-0008-0000-0B00-00004F03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848" name="Shape 696">
                  <a:extLst>
                    <a:ext uri="{FF2B5EF4-FFF2-40B4-BE49-F238E27FC236}">
                      <a16:creationId xmlns:a16="http://schemas.microsoft.com/office/drawing/2014/main" id="{00000000-0008-0000-0B00-0000500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49" name="Shape 697">
                  <a:extLst>
                    <a:ext uri="{FF2B5EF4-FFF2-40B4-BE49-F238E27FC236}">
                      <a16:creationId xmlns:a16="http://schemas.microsoft.com/office/drawing/2014/main" id="{00000000-0008-0000-0B00-0000510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50" name="Shape 698">
                  <a:extLst>
                    <a:ext uri="{FF2B5EF4-FFF2-40B4-BE49-F238E27FC236}">
                      <a16:creationId xmlns:a16="http://schemas.microsoft.com/office/drawing/2014/main" id="{00000000-0008-0000-0B00-00005203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51" name="Shape 699">
                  <a:extLst>
                    <a:ext uri="{FF2B5EF4-FFF2-40B4-BE49-F238E27FC236}">
                      <a16:creationId xmlns:a16="http://schemas.microsoft.com/office/drawing/2014/main" id="{00000000-0008-0000-0B00-0000530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52" name="Shape 700">
                  <a:extLst>
                    <a:ext uri="{FF2B5EF4-FFF2-40B4-BE49-F238E27FC236}">
                      <a16:creationId xmlns:a16="http://schemas.microsoft.com/office/drawing/2014/main" id="{00000000-0008-0000-0B00-0000540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53" name="Shape 701">
                  <a:extLst>
                    <a:ext uri="{FF2B5EF4-FFF2-40B4-BE49-F238E27FC236}">
                      <a16:creationId xmlns:a16="http://schemas.microsoft.com/office/drawing/2014/main" id="{00000000-0008-0000-0B00-0000550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32</xdr:row>
      <xdr:rowOff>104775</xdr:rowOff>
    </xdr:from>
    <xdr:ext cx="0" cy="161925"/>
    <xdr:grpSp>
      <xdr:nvGrpSpPr>
        <xdr:cNvPr id="854" name="Shape 2">
          <a:extLst>
            <a:ext uri="{FF2B5EF4-FFF2-40B4-BE49-F238E27FC236}">
              <a16:creationId xmlns:a16="http://schemas.microsoft.com/office/drawing/2014/main" id="{00000000-0008-0000-0B00-000056030000}"/>
            </a:ext>
          </a:extLst>
        </xdr:cNvPr>
        <xdr:cNvGrpSpPr>
          <a:grpSpLocks/>
        </xdr:cNvGrpSpPr>
      </xdr:nvGrpSpPr>
      <xdr:grpSpPr>
        <a:xfrm>
          <a:off x="2466975" y="7115175"/>
          <a:ext cx="0" cy="161925"/>
          <a:chOff x="5346000" y="3699038"/>
          <a:chExt cx="0" cy="161925"/>
        </a:xfrm>
      </xdr:grpSpPr>
      <xdr:grpSp>
        <xdr:nvGrpSpPr>
          <xdr:cNvPr id="855" name="Shape 702">
            <a:extLst>
              <a:ext uri="{FF2B5EF4-FFF2-40B4-BE49-F238E27FC236}">
                <a16:creationId xmlns:a16="http://schemas.microsoft.com/office/drawing/2014/main" id="{00000000-0008-0000-0B00-00005703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856" name="Shape 6">
              <a:extLst>
                <a:ext uri="{FF2B5EF4-FFF2-40B4-BE49-F238E27FC236}">
                  <a16:creationId xmlns:a16="http://schemas.microsoft.com/office/drawing/2014/main" id="{00000000-0008-0000-0B00-00005803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857" name="Shape 703">
              <a:extLst>
                <a:ext uri="{FF2B5EF4-FFF2-40B4-BE49-F238E27FC236}">
                  <a16:creationId xmlns:a16="http://schemas.microsoft.com/office/drawing/2014/main" id="{00000000-0008-0000-0B00-00005903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858" name="Shape 704">
                <a:extLst>
                  <a:ext uri="{FF2B5EF4-FFF2-40B4-BE49-F238E27FC236}">
                    <a16:creationId xmlns:a16="http://schemas.microsoft.com/office/drawing/2014/main" id="{00000000-0008-0000-0B00-00005A03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859" name="Shape 705">
                <a:extLst>
                  <a:ext uri="{FF2B5EF4-FFF2-40B4-BE49-F238E27FC236}">
                    <a16:creationId xmlns:a16="http://schemas.microsoft.com/office/drawing/2014/main" id="{00000000-0008-0000-0B00-00005B03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860" name="Shape 706">
                  <a:extLst>
                    <a:ext uri="{FF2B5EF4-FFF2-40B4-BE49-F238E27FC236}">
                      <a16:creationId xmlns:a16="http://schemas.microsoft.com/office/drawing/2014/main" id="{00000000-0008-0000-0B00-00005C03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861" name="Shape 707">
                  <a:extLst>
                    <a:ext uri="{FF2B5EF4-FFF2-40B4-BE49-F238E27FC236}">
                      <a16:creationId xmlns:a16="http://schemas.microsoft.com/office/drawing/2014/main" id="{00000000-0008-0000-0B00-00005D0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62" name="Shape 708">
                  <a:extLst>
                    <a:ext uri="{FF2B5EF4-FFF2-40B4-BE49-F238E27FC236}">
                      <a16:creationId xmlns:a16="http://schemas.microsoft.com/office/drawing/2014/main" id="{00000000-0008-0000-0B00-00005E0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63" name="Shape 709">
                  <a:extLst>
                    <a:ext uri="{FF2B5EF4-FFF2-40B4-BE49-F238E27FC236}">
                      <a16:creationId xmlns:a16="http://schemas.microsoft.com/office/drawing/2014/main" id="{00000000-0008-0000-0B00-00005F03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64" name="Shape 710">
                  <a:extLst>
                    <a:ext uri="{FF2B5EF4-FFF2-40B4-BE49-F238E27FC236}">
                      <a16:creationId xmlns:a16="http://schemas.microsoft.com/office/drawing/2014/main" id="{00000000-0008-0000-0B00-0000600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65" name="Shape 711">
                  <a:extLst>
                    <a:ext uri="{FF2B5EF4-FFF2-40B4-BE49-F238E27FC236}">
                      <a16:creationId xmlns:a16="http://schemas.microsoft.com/office/drawing/2014/main" id="{00000000-0008-0000-0B00-0000610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66" name="Shape 712">
                  <a:extLst>
                    <a:ext uri="{FF2B5EF4-FFF2-40B4-BE49-F238E27FC236}">
                      <a16:creationId xmlns:a16="http://schemas.microsoft.com/office/drawing/2014/main" id="{00000000-0008-0000-0B00-0000620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32</xdr:row>
      <xdr:rowOff>104775</xdr:rowOff>
    </xdr:from>
    <xdr:ext cx="0" cy="161925"/>
    <xdr:grpSp>
      <xdr:nvGrpSpPr>
        <xdr:cNvPr id="867" name="Shape 2">
          <a:extLst>
            <a:ext uri="{FF2B5EF4-FFF2-40B4-BE49-F238E27FC236}">
              <a16:creationId xmlns:a16="http://schemas.microsoft.com/office/drawing/2014/main" id="{00000000-0008-0000-0B00-000063030000}"/>
            </a:ext>
          </a:extLst>
        </xdr:cNvPr>
        <xdr:cNvGrpSpPr>
          <a:grpSpLocks/>
        </xdr:cNvGrpSpPr>
      </xdr:nvGrpSpPr>
      <xdr:grpSpPr>
        <a:xfrm>
          <a:off x="2466975" y="7115175"/>
          <a:ext cx="0" cy="161925"/>
          <a:chOff x="5346000" y="3699038"/>
          <a:chExt cx="0" cy="161925"/>
        </a:xfrm>
      </xdr:grpSpPr>
      <xdr:grpSp>
        <xdr:nvGrpSpPr>
          <xdr:cNvPr id="868" name="Shape 713">
            <a:extLst>
              <a:ext uri="{FF2B5EF4-FFF2-40B4-BE49-F238E27FC236}">
                <a16:creationId xmlns:a16="http://schemas.microsoft.com/office/drawing/2014/main" id="{00000000-0008-0000-0B00-00006403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869" name="Shape 6">
              <a:extLst>
                <a:ext uri="{FF2B5EF4-FFF2-40B4-BE49-F238E27FC236}">
                  <a16:creationId xmlns:a16="http://schemas.microsoft.com/office/drawing/2014/main" id="{00000000-0008-0000-0B00-00006503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870" name="Shape 714">
              <a:extLst>
                <a:ext uri="{FF2B5EF4-FFF2-40B4-BE49-F238E27FC236}">
                  <a16:creationId xmlns:a16="http://schemas.microsoft.com/office/drawing/2014/main" id="{00000000-0008-0000-0B00-00006603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871" name="Shape 715">
                <a:extLst>
                  <a:ext uri="{FF2B5EF4-FFF2-40B4-BE49-F238E27FC236}">
                    <a16:creationId xmlns:a16="http://schemas.microsoft.com/office/drawing/2014/main" id="{00000000-0008-0000-0B00-00006703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872" name="Shape 716">
                <a:extLst>
                  <a:ext uri="{FF2B5EF4-FFF2-40B4-BE49-F238E27FC236}">
                    <a16:creationId xmlns:a16="http://schemas.microsoft.com/office/drawing/2014/main" id="{00000000-0008-0000-0B00-00006803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873" name="Shape 717">
                  <a:extLst>
                    <a:ext uri="{FF2B5EF4-FFF2-40B4-BE49-F238E27FC236}">
                      <a16:creationId xmlns:a16="http://schemas.microsoft.com/office/drawing/2014/main" id="{00000000-0008-0000-0B00-00006903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874" name="Shape 718">
                  <a:extLst>
                    <a:ext uri="{FF2B5EF4-FFF2-40B4-BE49-F238E27FC236}">
                      <a16:creationId xmlns:a16="http://schemas.microsoft.com/office/drawing/2014/main" id="{00000000-0008-0000-0B00-00006A0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75" name="Shape 719">
                  <a:extLst>
                    <a:ext uri="{FF2B5EF4-FFF2-40B4-BE49-F238E27FC236}">
                      <a16:creationId xmlns:a16="http://schemas.microsoft.com/office/drawing/2014/main" id="{00000000-0008-0000-0B00-00006B0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76" name="Shape 720">
                  <a:extLst>
                    <a:ext uri="{FF2B5EF4-FFF2-40B4-BE49-F238E27FC236}">
                      <a16:creationId xmlns:a16="http://schemas.microsoft.com/office/drawing/2014/main" id="{00000000-0008-0000-0B00-00006C03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77" name="Shape 721">
                  <a:extLst>
                    <a:ext uri="{FF2B5EF4-FFF2-40B4-BE49-F238E27FC236}">
                      <a16:creationId xmlns:a16="http://schemas.microsoft.com/office/drawing/2014/main" id="{00000000-0008-0000-0B00-00006D0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78" name="Shape 722">
                  <a:extLst>
                    <a:ext uri="{FF2B5EF4-FFF2-40B4-BE49-F238E27FC236}">
                      <a16:creationId xmlns:a16="http://schemas.microsoft.com/office/drawing/2014/main" id="{00000000-0008-0000-0B00-00006E0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79" name="Shape 723">
                  <a:extLst>
                    <a:ext uri="{FF2B5EF4-FFF2-40B4-BE49-F238E27FC236}">
                      <a16:creationId xmlns:a16="http://schemas.microsoft.com/office/drawing/2014/main" id="{00000000-0008-0000-0B00-00006F0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32</xdr:row>
      <xdr:rowOff>104775</xdr:rowOff>
    </xdr:from>
    <xdr:ext cx="0" cy="161925"/>
    <xdr:grpSp>
      <xdr:nvGrpSpPr>
        <xdr:cNvPr id="880" name="Shape 2">
          <a:extLst>
            <a:ext uri="{FF2B5EF4-FFF2-40B4-BE49-F238E27FC236}">
              <a16:creationId xmlns:a16="http://schemas.microsoft.com/office/drawing/2014/main" id="{00000000-0008-0000-0B00-000070030000}"/>
            </a:ext>
          </a:extLst>
        </xdr:cNvPr>
        <xdr:cNvGrpSpPr>
          <a:grpSpLocks/>
        </xdr:cNvGrpSpPr>
      </xdr:nvGrpSpPr>
      <xdr:grpSpPr>
        <a:xfrm>
          <a:off x="2466975" y="7115175"/>
          <a:ext cx="0" cy="161925"/>
          <a:chOff x="5346000" y="3699038"/>
          <a:chExt cx="0" cy="161925"/>
        </a:xfrm>
      </xdr:grpSpPr>
      <xdr:grpSp>
        <xdr:nvGrpSpPr>
          <xdr:cNvPr id="881" name="Shape 724">
            <a:extLst>
              <a:ext uri="{FF2B5EF4-FFF2-40B4-BE49-F238E27FC236}">
                <a16:creationId xmlns:a16="http://schemas.microsoft.com/office/drawing/2014/main" id="{00000000-0008-0000-0B00-00007103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882" name="Shape 6">
              <a:extLst>
                <a:ext uri="{FF2B5EF4-FFF2-40B4-BE49-F238E27FC236}">
                  <a16:creationId xmlns:a16="http://schemas.microsoft.com/office/drawing/2014/main" id="{00000000-0008-0000-0B00-00007203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883" name="Shape 725">
              <a:extLst>
                <a:ext uri="{FF2B5EF4-FFF2-40B4-BE49-F238E27FC236}">
                  <a16:creationId xmlns:a16="http://schemas.microsoft.com/office/drawing/2014/main" id="{00000000-0008-0000-0B00-00007303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884" name="Shape 726">
                <a:extLst>
                  <a:ext uri="{FF2B5EF4-FFF2-40B4-BE49-F238E27FC236}">
                    <a16:creationId xmlns:a16="http://schemas.microsoft.com/office/drawing/2014/main" id="{00000000-0008-0000-0B00-00007403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885" name="Shape 727">
                <a:extLst>
                  <a:ext uri="{FF2B5EF4-FFF2-40B4-BE49-F238E27FC236}">
                    <a16:creationId xmlns:a16="http://schemas.microsoft.com/office/drawing/2014/main" id="{00000000-0008-0000-0B00-00007503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886" name="Shape 728">
                  <a:extLst>
                    <a:ext uri="{FF2B5EF4-FFF2-40B4-BE49-F238E27FC236}">
                      <a16:creationId xmlns:a16="http://schemas.microsoft.com/office/drawing/2014/main" id="{00000000-0008-0000-0B00-00007603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887" name="Shape 729">
                  <a:extLst>
                    <a:ext uri="{FF2B5EF4-FFF2-40B4-BE49-F238E27FC236}">
                      <a16:creationId xmlns:a16="http://schemas.microsoft.com/office/drawing/2014/main" id="{00000000-0008-0000-0B00-0000770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88" name="Shape 730">
                  <a:extLst>
                    <a:ext uri="{FF2B5EF4-FFF2-40B4-BE49-F238E27FC236}">
                      <a16:creationId xmlns:a16="http://schemas.microsoft.com/office/drawing/2014/main" id="{00000000-0008-0000-0B00-0000780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89" name="Shape 731">
                  <a:extLst>
                    <a:ext uri="{FF2B5EF4-FFF2-40B4-BE49-F238E27FC236}">
                      <a16:creationId xmlns:a16="http://schemas.microsoft.com/office/drawing/2014/main" id="{00000000-0008-0000-0B00-00007903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90" name="Shape 732">
                  <a:extLst>
                    <a:ext uri="{FF2B5EF4-FFF2-40B4-BE49-F238E27FC236}">
                      <a16:creationId xmlns:a16="http://schemas.microsoft.com/office/drawing/2014/main" id="{00000000-0008-0000-0B00-00007A0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91" name="Shape 733">
                  <a:extLst>
                    <a:ext uri="{FF2B5EF4-FFF2-40B4-BE49-F238E27FC236}">
                      <a16:creationId xmlns:a16="http://schemas.microsoft.com/office/drawing/2014/main" id="{00000000-0008-0000-0B00-00007B0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92" name="Shape 734">
                  <a:extLst>
                    <a:ext uri="{FF2B5EF4-FFF2-40B4-BE49-F238E27FC236}">
                      <a16:creationId xmlns:a16="http://schemas.microsoft.com/office/drawing/2014/main" id="{00000000-0008-0000-0B00-00007C0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32</xdr:row>
      <xdr:rowOff>104775</xdr:rowOff>
    </xdr:from>
    <xdr:ext cx="0" cy="161925"/>
    <xdr:grpSp>
      <xdr:nvGrpSpPr>
        <xdr:cNvPr id="893" name="Shape 2">
          <a:extLst>
            <a:ext uri="{FF2B5EF4-FFF2-40B4-BE49-F238E27FC236}">
              <a16:creationId xmlns:a16="http://schemas.microsoft.com/office/drawing/2014/main" id="{00000000-0008-0000-0B00-00007D030000}"/>
            </a:ext>
          </a:extLst>
        </xdr:cNvPr>
        <xdr:cNvGrpSpPr>
          <a:grpSpLocks/>
        </xdr:cNvGrpSpPr>
      </xdr:nvGrpSpPr>
      <xdr:grpSpPr>
        <a:xfrm>
          <a:off x="2466975" y="7115175"/>
          <a:ext cx="0" cy="161925"/>
          <a:chOff x="5346000" y="3699038"/>
          <a:chExt cx="0" cy="161925"/>
        </a:xfrm>
      </xdr:grpSpPr>
      <xdr:grpSp>
        <xdr:nvGrpSpPr>
          <xdr:cNvPr id="894" name="Shape 735">
            <a:extLst>
              <a:ext uri="{FF2B5EF4-FFF2-40B4-BE49-F238E27FC236}">
                <a16:creationId xmlns:a16="http://schemas.microsoft.com/office/drawing/2014/main" id="{00000000-0008-0000-0B00-00007E03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895" name="Shape 6">
              <a:extLst>
                <a:ext uri="{FF2B5EF4-FFF2-40B4-BE49-F238E27FC236}">
                  <a16:creationId xmlns:a16="http://schemas.microsoft.com/office/drawing/2014/main" id="{00000000-0008-0000-0B00-00007F03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896" name="Shape 736">
              <a:extLst>
                <a:ext uri="{FF2B5EF4-FFF2-40B4-BE49-F238E27FC236}">
                  <a16:creationId xmlns:a16="http://schemas.microsoft.com/office/drawing/2014/main" id="{00000000-0008-0000-0B00-00008003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897" name="Shape 737">
                <a:extLst>
                  <a:ext uri="{FF2B5EF4-FFF2-40B4-BE49-F238E27FC236}">
                    <a16:creationId xmlns:a16="http://schemas.microsoft.com/office/drawing/2014/main" id="{00000000-0008-0000-0B00-00008103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898" name="Shape 738">
                <a:extLst>
                  <a:ext uri="{FF2B5EF4-FFF2-40B4-BE49-F238E27FC236}">
                    <a16:creationId xmlns:a16="http://schemas.microsoft.com/office/drawing/2014/main" id="{00000000-0008-0000-0B00-00008203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899" name="Shape 739">
                  <a:extLst>
                    <a:ext uri="{FF2B5EF4-FFF2-40B4-BE49-F238E27FC236}">
                      <a16:creationId xmlns:a16="http://schemas.microsoft.com/office/drawing/2014/main" id="{00000000-0008-0000-0B00-00008303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900" name="Shape 740">
                  <a:extLst>
                    <a:ext uri="{FF2B5EF4-FFF2-40B4-BE49-F238E27FC236}">
                      <a16:creationId xmlns:a16="http://schemas.microsoft.com/office/drawing/2014/main" id="{00000000-0008-0000-0B00-0000840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01" name="Shape 741">
                  <a:extLst>
                    <a:ext uri="{FF2B5EF4-FFF2-40B4-BE49-F238E27FC236}">
                      <a16:creationId xmlns:a16="http://schemas.microsoft.com/office/drawing/2014/main" id="{00000000-0008-0000-0B00-0000850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02" name="Shape 742">
                  <a:extLst>
                    <a:ext uri="{FF2B5EF4-FFF2-40B4-BE49-F238E27FC236}">
                      <a16:creationId xmlns:a16="http://schemas.microsoft.com/office/drawing/2014/main" id="{00000000-0008-0000-0B00-00008603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03" name="Shape 743">
                  <a:extLst>
                    <a:ext uri="{FF2B5EF4-FFF2-40B4-BE49-F238E27FC236}">
                      <a16:creationId xmlns:a16="http://schemas.microsoft.com/office/drawing/2014/main" id="{00000000-0008-0000-0B00-0000870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04" name="Shape 744">
                  <a:extLst>
                    <a:ext uri="{FF2B5EF4-FFF2-40B4-BE49-F238E27FC236}">
                      <a16:creationId xmlns:a16="http://schemas.microsoft.com/office/drawing/2014/main" id="{00000000-0008-0000-0B00-0000880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05" name="Shape 745">
                  <a:extLst>
                    <a:ext uri="{FF2B5EF4-FFF2-40B4-BE49-F238E27FC236}">
                      <a16:creationId xmlns:a16="http://schemas.microsoft.com/office/drawing/2014/main" id="{00000000-0008-0000-0B00-0000890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32</xdr:row>
      <xdr:rowOff>104775</xdr:rowOff>
    </xdr:from>
    <xdr:ext cx="0" cy="161925"/>
    <xdr:grpSp>
      <xdr:nvGrpSpPr>
        <xdr:cNvPr id="906" name="Shape 2">
          <a:extLst>
            <a:ext uri="{FF2B5EF4-FFF2-40B4-BE49-F238E27FC236}">
              <a16:creationId xmlns:a16="http://schemas.microsoft.com/office/drawing/2014/main" id="{00000000-0008-0000-0B00-00008A030000}"/>
            </a:ext>
          </a:extLst>
        </xdr:cNvPr>
        <xdr:cNvGrpSpPr>
          <a:grpSpLocks/>
        </xdr:cNvGrpSpPr>
      </xdr:nvGrpSpPr>
      <xdr:grpSpPr>
        <a:xfrm>
          <a:off x="2466975" y="7115175"/>
          <a:ext cx="0" cy="161925"/>
          <a:chOff x="5346000" y="3699038"/>
          <a:chExt cx="0" cy="161925"/>
        </a:xfrm>
      </xdr:grpSpPr>
      <xdr:grpSp>
        <xdr:nvGrpSpPr>
          <xdr:cNvPr id="907" name="Shape 746">
            <a:extLst>
              <a:ext uri="{FF2B5EF4-FFF2-40B4-BE49-F238E27FC236}">
                <a16:creationId xmlns:a16="http://schemas.microsoft.com/office/drawing/2014/main" id="{00000000-0008-0000-0B00-00008B03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908" name="Shape 6">
              <a:extLst>
                <a:ext uri="{FF2B5EF4-FFF2-40B4-BE49-F238E27FC236}">
                  <a16:creationId xmlns:a16="http://schemas.microsoft.com/office/drawing/2014/main" id="{00000000-0008-0000-0B00-00008C03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909" name="Shape 747">
              <a:extLst>
                <a:ext uri="{FF2B5EF4-FFF2-40B4-BE49-F238E27FC236}">
                  <a16:creationId xmlns:a16="http://schemas.microsoft.com/office/drawing/2014/main" id="{00000000-0008-0000-0B00-00008D03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910" name="Shape 748">
                <a:extLst>
                  <a:ext uri="{FF2B5EF4-FFF2-40B4-BE49-F238E27FC236}">
                    <a16:creationId xmlns:a16="http://schemas.microsoft.com/office/drawing/2014/main" id="{00000000-0008-0000-0B00-00008E03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911" name="Shape 749">
                <a:extLst>
                  <a:ext uri="{FF2B5EF4-FFF2-40B4-BE49-F238E27FC236}">
                    <a16:creationId xmlns:a16="http://schemas.microsoft.com/office/drawing/2014/main" id="{00000000-0008-0000-0B00-00008F03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912" name="Shape 750">
                  <a:extLst>
                    <a:ext uri="{FF2B5EF4-FFF2-40B4-BE49-F238E27FC236}">
                      <a16:creationId xmlns:a16="http://schemas.microsoft.com/office/drawing/2014/main" id="{00000000-0008-0000-0B00-00009003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913" name="Shape 751">
                  <a:extLst>
                    <a:ext uri="{FF2B5EF4-FFF2-40B4-BE49-F238E27FC236}">
                      <a16:creationId xmlns:a16="http://schemas.microsoft.com/office/drawing/2014/main" id="{00000000-0008-0000-0B00-0000910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14" name="Shape 752">
                  <a:extLst>
                    <a:ext uri="{FF2B5EF4-FFF2-40B4-BE49-F238E27FC236}">
                      <a16:creationId xmlns:a16="http://schemas.microsoft.com/office/drawing/2014/main" id="{00000000-0008-0000-0B00-0000920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15" name="Shape 753">
                  <a:extLst>
                    <a:ext uri="{FF2B5EF4-FFF2-40B4-BE49-F238E27FC236}">
                      <a16:creationId xmlns:a16="http://schemas.microsoft.com/office/drawing/2014/main" id="{00000000-0008-0000-0B00-00009303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16" name="Shape 754">
                  <a:extLst>
                    <a:ext uri="{FF2B5EF4-FFF2-40B4-BE49-F238E27FC236}">
                      <a16:creationId xmlns:a16="http://schemas.microsoft.com/office/drawing/2014/main" id="{00000000-0008-0000-0B00-0000940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17" name="Shape 755">
                  <a:extLst>
                    <a:ext uri="{FF2B5EF4-FFF2-40B4-BE49-F238E27FC236}">
                      <a16:creationId xmlns:a16="http://schemas.microsoft.com/office/drawing/2014/main" id="{00000000-0008-0000-0B00-0000950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18" name="Shape 756">
                  <a:extLst>
                    <a:ext uri="{FF2B5EF4-FFF2-40B4-BE49-F238E27FC236}">
                      <a16:creationId xmlns:a16="http://schemas.microsoft.com/office/drawing/2014/main" id="{00000000-0008-0000-0B00-0000960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32</xdr:row>
      <xdr:rowOff>104775</xdr:rowOff>
    </xdr:from>
    <xdr:ext cx="0" cy="161925"/>
    <xdr:grpSp>
      <xdr:nvGrpSpPr>
        <xdr:cNvPr id="919" name="Shape 2">
          <a:extLst>
            <a:ext uri="{FF2B5EF4-FFF2-40B4-BE49-F238E27FC236}">
              <a16:creationId xmlns:a16="http://schemas.microsoft.com/office/drawing/2014/main" id="{00000000-0008-0000-0B00-000097030000}"/>
            </a:ext>
          </a:extLst>
        </xdr:cNvPr>
        <xdr:cNvGrpSpPr>
          <a:grpSpLocks/>
        </xdr:cNvGrpSpPr>
      </xdr:nvGrpSpPr>
      <xdr:grpSpPr>
        <a:xfrm>
          <a:off x="2466975" y="7115175"/>
          <a:ext cx="0" cy="161925"/>
          <a:chOff x="5346000" y="3699038"/>
          <a:chExt cx="0" cy="161925"/>
        </a:xfrm>
      </xdr:grpSpPr>
      <xdr:grpSp>
        <xdr:nvGrpSpPr>
          <xdr:cNvPr id="920" name="Shape 757">
            <a:extLst>
              <a:ext uri="{FF2B5EF4-FFF2-40B4-BE49-F238E27FC236}">
                <a16:creationId xmlns:a16="http://schemas.microsoft.com/office/drawing/2014/main" id="{00000000-0008-0000-0B00-00009803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921" name="Shape 6">
              <a:extLst>
                <a:ext uri="{FF2B5EF4-FFF2-40B4-BE49-F238E27FC236}">
                  <a16:creationId xmlns:a16="http://schemas.microsoft.com/office/drawing/2014/main" id="{00000000-0008-0000-0B00-00009903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922" name="Shape 758">
              <a:extLst>
                <a:ext uri="{FF2B5EF4-FFF2-40B4-BE49-F238E27FC236}">
                  <a16:creationId xmlns:a16="http://schemas.microsoft.com/office/drawing/2014/main" id="{00000000-0008-0000-0B00-00009A03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923" name="Shape 759">
                <a:extLst>
                  <a:ext uri="{FF2B5EF4-FFF2-40B4-BE49-F238E27FC236}">
                    <a16:creationId xmlns:a16="http://schemas.microsoft.com/office/drawing/2014/main" id="{00000000-0008-0000-0B00-00009B03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924" name="Shape 760">
                <a:extLst>
                  <a:ext uri="{FF2B5EF4-FFF2-40B4-BE49-F238E27FC236}">
                    <a16:creationId xmlns:a16="http://schemas.microsoft.com/office/drawing/2014/main" id="{00000000-0008-0000-0B00-00009C03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925" name="Shape 761">
                  <a:extLst>
                    <a:ext uri="{FF2B5EF4-FFF2-40B4-BE49-F238E27FC236}">
                      <a16:creationId xmlns:a16="http://schemas.microsoft.com/office/drawing/2014/main" id="{00000000-0008-0000-0B00-00009D03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926" name="Shape 762">
                  <a:extLst>
                    <a:ext uri="{FF2B5EF4-FFF2-40B4-BE49-F238E27FC236}">
                      <a16:creationId xmlns:a16="http://schemas.microsoft.com/office/drawing/2014/main" id="{00000000-0008-0000-0B00-00009E0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27" name="Shape 763">
                  <a:extLst>
                    <a:ext uri="{FF2B5EF4-FFF2-40B4-BE49-F238E27FC236}">
                      <a16:creationId xmlns:a16="http://schemas.microsoft.com/office/drawing/2014/main" id="{00000000-0008-0000-0B00-00009F0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28" name="Shape 764">
                  <a:extLst>
                    <a:ext uri="{FF2B5EF4-FFF2-40B4-BE49-F238E27FC236}">
                      <a16:creationId xmlns:a16="http://schemas.microsoft.com/office/drawing/2014/main" id="{00000000-0008-0000-0B00-0000A003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29" name="Shape 765">
                  <a:extLst>
                    <a:ext uri="{FF2B5EF4-FFF2-40B4-BE49-F238E27FC236}">
                      <a16:creationId xmlns:a16="http://schemas.microsoft.com/office/drawing/2014/main" id="{00000000-0008-0000-0B00-0000A10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30" name="Shape 766">
                  <a:extLst>
                    <a:ext uri="{FF2B5EF4-FFF2-40B4-BE49-F238E27FC236}">
                      <a16:creationId xmlns:a16="http://schemas.microsoft.com/office/drawing/2014/main" id="{00000000-0008-0000-0B00-0000A20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31" name="Shape 767">
                  <a:extLst>
                    <a:ext uri="{FF2B5EF4-FFF2-40B4-BE49-F238E27FC236}">
                      <a16:creationId xmlns:a16="http://schemas.microsoft.com/office/drawing/2014/main" id="{00000000-0008-0000-0B00-0000A30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32</xdr:row>
      <xdr:rowOff>104775</xdr:rowOff>
    </xdr:from>
    <xdr:ext cx="0" cy="161925"/>
    <xdr:grpSp>
      <xdr:nvGrpSpPr>
        <xdr:cNvPr id="932" name="Shape 2">
          <a:extLst>
            <a:ext uri="{FF2B5EF4-FFF2-40B4-BE49-F238E27FC236}">
              <a16:creationId xmlns:a16="http://schemas.microsoft.com/office/drawing/2014/main" id="{00000000-0008-0000-0B00-0000A4030000}"/>
            </a:ext>
          </a:extLst>
        </xdr:cNvPr>
        <xdr:cNvGrpSpPr>
          <a:grpSpLocks/>
        </xdr:cNvGrpSpPr>
      </xdr:nvGrpSpPr>
      <xdr:grpSpPr>
        <a:xfrm>
          <a:off x="2466975" y="7115175"/>
          <a:ext cx="0" cy="161925"/>
          <a:chOff x="5346000" y="3699038"/>
          <a:chExt cx="0" cy="161925"/>
        </a:xfrm>
      </xdr:grpSpPr>
      <xdr:grpSp>
        <xdr:nvGrpSpPr>
          <xdr:cNvPr id="933" name="Shape 768">
            <a:extLst>
              <a:ext uri="{FF2B5EF4-FFF2-40B4-BE49-F238E27FC236}">
                <a16:creationId xmlns:a16="http://schemas.microsoft.com/office/drawing/2014/main" id="{00000000-0008-0000-0B00-0000A503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934" name="Shape 6">
              <a:extLst>
                <a:ext uri="{FF2B5EF4-FFF2-40B4-BE49-F238E27FC236}">
                  <a16:creationId xmlns:a16="http://schemas.microsoft.com/office/drawing/2014/main" id="{00000000-0008-0000-0B00-0000A603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935" name="Shape 769">
              <a:extLst>
                <a:ext uri="{FF2B5EF4-FFF2-40B4-BE49-F238E27FC236}">
                  <a16:creationId xmlns:a16="http://schemas.microsoft.com/office/drawing/2014/main" id="{00000000-0008-0000-0B00-0000A703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936" name="Shape 770">
                <a:extLst>
                  <a:ext uri="{FF2B5EF4-FFF2-40B4-BE49-F238E27FC236}">
                    <a16:creationId xmlns:a16="http://schemas.microsoft.com/office/drawing/2014/main" id="{00000000-0008-0000-0B00-0000A803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937" name="Shape 771">
                <a:extLst>
                  <a:ext uri="{FF2B5EF4-FFF2-40B4-BE49-F238E27FC236}">
                    <a16:creationId xmlns:a16="http://schemas.microsoft.com/office/drawing/2014/main" id="{00000000-0008-0000-0B00-0000A903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938" name="Shape 772">
                  <a:extLst>
                    <a:ext uri="{FF2B5EF4-FFF2-40B4-BE49-F238E27FC236}">
                      <a16:creationId xmlns:a16="http://schemas.microsoft.com/office/drawing/2014/main" id="{00000000-0008-0000-0B00-0000AA03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939" name="Shape 773">
                  <a:extLst>
                    <a:ext uri="{FF2B5EF4-FFF2-40B4-BE49-F238E27FC236}">
                      <a16:creationId xmlns:a16="http://schemas.microsoft.com/office/drawing/2014/main" id="{00000000-0008-0000-0B00-0000AB0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40" name="Shape 774">
                  <a:extLst>
                    <a:ext uri="{FF2B5EF4-FFF2-40B4-BE49-F238E27FC236}">
                      <a16:creationId xmlns:a16="http://schemas.microsoft.com/office/drawing/2014/main" id="{00000000-0008-0000-0B00-0000AC0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41" name="Shape 775">
                  <a:extLst>
                    <a:ext uri="{FF2B5EF4-FFF2-40B4-BE49-F238E27FC236}">
                      <a16:creationId xmlns:a16="http://schemas.microsoft.com/office/drawing/2014/main" id="{00000000-0008-0000-0B00-0000AD03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42" name="Shape 776">
                  <a:extLst>
                    <a:ext uri="{FF2B5EF4-FFF2-40B4-BE49-F238E27FC236}">
                      <a16:creationId xmlns:a16="http://schemas.microsoft.com/office/drawing/2014/main" id="{00000000-0008-0000-0B00-0000AE0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43" name="Shape 777">
                  <a:extLst>
                    <a:ext uri="{FF2B5EF4-FFF2-40B4-BE49-F238E27FC236}">
                      <a16:creationId xmlns:a16="http://schemas.microsoft.com/office/drawing/2014/main" id="{00000000-0008-0000-0B00-0000AF0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44" name="Shape 778">
                  <a:extLst>
                    <a:ext uri="{FF2B5EF4-FFF2-40B4-BE49-F238E27FC236}">
                      <a16:creationId xmlns:a16="http://schemas.microsoft.com/office/drawing/2014/main" id="{00000000-0008-0000-0B00-0000B00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32</xdr:row>
      <xdr:rowOff>104775</xdr:rowOff>
    </xdr:from>
    <xdr:ext cx="0" cy="161925"/>
    <xdr:grpSp>
      <xdr:nvGrpSpPr>
        <xdr:cNvPr id="945" name="Shape 2">
          <a:extLst>
            <a:ext uri="{FF2B5EF4-FFF2-40B4-BE49-F238E27FC236}">
              <a16:creationId xmlns:a16="http://schemas.microsoft.com/office/drawing/2014/main" id="{00000000-0008-0000-0B00-0000B1030000}"/>
            </a:ext>
          </a:extLst>
        </xdr:cNvPr>
        <xdr:cNvGrpSpPr>
          <a:grpSpLocks/>
        </xdr:cNvGrpSpPr>
      </xdr:nvGrpSpPr>
      <xdr:grpSpPr>
        <a:xfrm>
          <a:off x="2466975" y="7115175"/>
          <a:ext cx="0" cy="161925"/>
          <a:chOff x="5346000" y="3699038"/>
          <a:chExt cx="0" cy="161925"/>
        </a:xfrm>
      </xdr:grpSpPr>
      <xdr:grpSp>
        <xdr:nvGrpSpPr>
          <xdr:cNvPr id="946" name="Shape 779">
            <a:extLst>
              <a:ext uri="{FF2B5EF4-FFF2-40B4-BE49-F238E27FC236}">
                <a16:creationId xmlns:a16="http://schemas.microsoft.com/office/drawing/2014/main" id="{00000000-0008-0000-0B00-0000B203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947" name="Shape 6">
              <a:extLst>
                <a:ext uri="{FF2B5EF4-FFF2-40B4-BE49-F238E27FC236}">
                  <a16:creationId xmlns:a16="http://schemas.microsoft.com/office/drawing/2014/main" id="{00000000-0008-0000-0B00-0000B303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948" name="Shape 780">
              <a:extLst>
                <a:ext uri="{FF2B5EF4-FFF2-40B4-BE49-F238E27FC236}">
                  <a16:creationId xmlns:a16="http://schemas.microsoft.com/office/drawing/2014/main" id="{00000000-0008-0000-0B00-0000B403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949" name="Shape 781">
                <a:extLst>
                  <a:ext uri="{FF2B5EF4-FFF2-40B4-BE49-F238E27FC236}">
                    <a16:creationId xmlns:a16="http://schemas.microsoft.com/office/drawing/2014/main" id="{00000000-0008-0000-0B00-0000B503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950" name="Shape 782">
                <a:extLst>
                  <a:ext uri="{FF2B5EF4-FFF2-40B4-BE49-F238E27FC236}">
                    <a16:creationId xmlns:a16="http://schemas.microsoft.com/office/drawing/2014/main" id="{00000000-0008-0000-0B00-0000B603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951" name="Shape 783">
                  <a:extLst>
                    <a:ext uri="{FF2B5EF4-FFF2-40B4-BE49-F238E27FC236}">
                      <a16:creationId xmlns:a16="http://schemas.microsoft.com/office/drawing/2014/main" id="{00000000-0008-0000-0B00-0000B703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952" name="Shape 784">
                  <a:extLst>
                    <a:ext uri="{FF2B5EF4-FFF2-40B4-BE49-F238E27FC236}">
                      <a16:creationId xmlns:a16="http://schemas.microsoft.com/office/drawing/2014/main" id="{00000000-0008-0000-0B00-0000B80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53" name="Shape 785">
                  <a:extLst>
                    <a:ext uri="{FF2B5EF4-FFF2-40B4-BE49-F238E27FC236}">
                      <a16:creationId xmlns:a16="http://schemas.microsoft.com/office/drawing/2014/main" id="{00000000-0008-0000-0B00-0000B90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54" name="Shape 786">
                  <a:extLst>
                    <a:ext uri="{FF2B5EF4-FFF2-40B4-BE49-F238E27FC236}">
                      <a16:creationId xmlns:a16="http://schemas.microsoft.com/office/drawing/2014/main" id="{00000000-0008-0000-0B00-0000BA03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55" name="Shape 787">
                  <a:extLst>
                    <a:ext uri="{FF2B5EF4-FFF2-40B4-BE49-F238E27FC236}">
                      <a16:creationId xmlns:a16="http://schemas.microsoft.com/office/drawing/2014/main" id="{00000000-0008-0000-0B00-0000BB0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56" name="Shape 788">
                  <a:extLst>
                    <a:ext uri="{FF2B5EF4-FFF2-40B4-BE49-F238E27FC236}">
                      <a16:creationId xmlns:a16="http://schemas.microsoft.com/office/drawing/2014/main" id="{00000000-0008-0000-0B00-0000BC0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57" name="Shape 789">
                  <a:extLst>
                    <a:ext uri="{FF2B5EF4-FFF2-40B4-BE49-F238E27FC236}">
                      <a16:creationId xmlns:a16="http://schemas.microsoft.com/office/drawing/2014/main" id="{00000000-0008-0000-0B00-0000BD0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32</xdr:row>
      <xdr:rowOff>104775</xdr:rowOff>
    </xdr:from>
    <xdr:ext cx="0" cy="161925"/>
    <xdr:grpSp>
      <xdr:nvGrpSpPr>
        <xdr:cNvPr id="958" name="Shape 2">
          <a:extLst>
            <a:ext uri="{FF2B5EF4-FFF2-40B4-BE49-F238E27FC236}">
              <a16:creationId xmlns:a16="http://schemas.microsoft.com/office/drawing/2014/main" id="{00000000-0008-0000-0B00-0000BE030000}"/>
            </a:ext>
          </a:extLst>
        </xdr:cNvPr>
        <xdr:cNvGrpSpPr>
          <a:grpSpLocks/>
        </xdr:cNvGrpSpPr>
      </xdr:nvGrpSpPr>
      <xdr:grpSpPr>
        <a:xfrm>
          <a:off x="2466975" y="7115175"/>
          <a:ext cx="0" cy="161925"/>
          <a:chOff x="5346000" y="3699038"/>
          <a:chExt cx="0" cy="161925"/>
        </a:xfrm>
      </xdr:grpSpPr>
      <xdr:grpSp>
        <xdr:nvGrpSpPr>
          <xdr:cNvPr id="959" name="Shape 790">
            <a:extLst>
              <a:ext uri="{FF2B5EF4-FFF2-40B4-BE49-F238E27FC236}">
                <a16:creationId xmlns:a16="http://schemas.microsoft.com/office/drawing/2014/main" id="{00000000-0008-0000-0B00-0000BF03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960" name="Shape 6">
              <a:extLst>
                <a:ext uri="{FF2B5EF4-FFF2-40B4-BE49-F238E27FC236}">
                  <a16:creationId xmlns:a16="http://schemas.microsoft.com/office/drawing/2014/main" id="{00000000-0008-0000-0B00-0000C003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961" name="Shape 791">
              <a:extLst>
                <a:ext uri="{FF2B5EF4-FFF2-40B4-BE49-F238E27FC236}">
                  <a16:creationId xmlns:a16="http://schemas.microsoft.com/office/drawing/2014/main" id="{00000000-0008-0000-0B00-0000C103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962" name="Shape 792">
                <a:extLst>
                  <a:ext uri="{FF2B5EF4-FFF2-40B4-BE49-F238E27FC236}">
                    <a16:creationId xmlns:a16="http://schemas.microsoft.com/office/drawing/2014/main" id="{00000000-0008-0000-0B00-0000C203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963" name="Shape 793">
                <a:extLst>
                  <a:ext uri="{FF2B5EF4-FFF2-40B4-BE49-F238E27FC236}">
                    <a16:creationId xmlns:a16="http://schemas.microsoft.com/office/drawing/2014/main" id="{00000000-0008-0000-0B00-0000C303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964" name="Shape 794">
                  <a:extLst>
                    <a:ext uri="{FF2B5EF4-FFF2-40B4-BE49-F238E27FC236}">
                      <a16:creationId xmlns:a16="http://schemas.microsoft.com/office/drawing/2014/main" id="{00000000-0008-0000-0B00-0000C403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965" name="Shape 795">
                  <a:extLst>
                    <a:ext uri="{FF2B5EF4-FFF2-40B4-BE49-F238E27FC236}">
                      <a16:creationId xmlns:a16="http://schemas.microsoft.com/office/drawing/2014/main" id="{00000000-0008-0000-0B00-0000C50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66" name="Shape 796">
                  <a:extLst>
                    <a:ext uri="{FF2B5EF4-FFF2-40B4-BE49-F238E27FC236}">
                      <a16:creationId xmlns:a16="http://schemas.microsoft.com/office/drawing/2014/main" id="{00000000-0008-0000-0B00-0000C60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67" name="Shape 797">
                  <a:extLst>
                    <a:ext uri="{FF2B5EF4-FFF2-40B4-BE49-F238E27FC236}">
                      <a16:creationId xmlns:a16="http://schemas.microsoft.com/office/drawing/2014/main" id="{00000000-0008-0000-0B00-0000C703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68" name="Shape 798">
                  <a:extLst>
                    <a:ext uri="{FF2B5EF4-FFF2-40B4-BE49-F238E27FC236}">
                      <a16:creationId xmlns:a16="http://schemas.microsoft.com/office/drawing/2014/main" id="{00000000-0008-0000-0B00-0000C80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69" name="Shape 799">
                  <a:extLst>
                    <a:ext uri="{FF2B5EF4-FFF2-40B4-BE49-F238E27FC236}">
                      <a16:creationId xmlns:a16="http://schemas.microsoft.com/office/drawing/2014/main" id="{00000000-0008-0000-0B00-0000C90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70" name="Shape 800">
                  <a:extLst>
                    <a:ext uri="{FF2B5EF4-FFF2-40B4-BE49-F238E27FC236}">
                      <a16:creationId xmlns:a16="http://schemas.microsoft.com/office/drawing/2014/main" id="{00000000-0008-0000-0B00-0000CA0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32</xdr:row>
      <xdr:rowOff>104775</xdr:rowOff>
    </xdr:from>
    <xdr:ext cx="0" cy="161925"/>
    <xdr:grpSp>
      <xdr:nvGrpSpPr>
        <xdr:cNvPr id="971" name="Shape 2">
          <a:extLst>
            <a:ext uri="{FF2B5EF4-FFF2-40B4-BE49-F238E27FC236}">
              <a16:creationId xmlns:a16="http://schemas.microsoft.com/office/drawing/2014/main" id="{00000000-0008-0000-0B00-0000CB030000}"/>
            </a:ext>
          </a:extLst>
        </xdr:cNvPr>
        <xdr:cNvGrpSpPr>
          <a:grpSpLocks/>
        </xdr:cNvGrpSpPr>
      </xdr:nvGrpSpPr>
      <xdr:grpSpPr>
        <a:xfrm>
          <a:off x="2466975" y="7115175"/>
          <a:ext cx="0" cy="161925"/>
          <a:chOff x="5346000" y="3699038"/>
          <a:chExt cx="0" cy="161925"/>
        </a:xfrm>
      </xdr:grpSpPr>
      <xdr:grpSp>
        <xdr:nvGrpSpPr>
          <xdr:cNvPr id="972" name="Shape 801">
            <a:extLst>
              <a:ext uri="{FF2B5EF4-FFF2-40B4-BE49-F238E27FC236}">
                <a16:creationId xmlns:a16="http://schemas.microsoft.com/office/drawing/2014/main" id="{00000000-0008-0000-0B00-0000CC03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973" name="Shape 6">
              <a:extLst>
                <a:ext uri="{FF2B5EF4-FFF2-40B4-BE49-F238E27FC236}">
                  <a16:creationId xmlns:a16="http://schemas.microsoft.com/office/drawing/2014/main" id="{00000000-0008-0000-0B00-0000CD03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974" name="Shape 802">
              <a:extLst>
                <a:ext uri="{FF2B5EF4-FFF2-40B4-BE49-F238E27FC236}">
                  <a16:creationId xmlns:a16="http://schemas.microsoft.com/office/drawing/2014/main" id="{00000000-0008-0000-0B00-0000CE03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975" name="Shape 803">
                <a:extLst>
                  <a:ext uri="{FF2B5EF4-FFF2-40B4-BE49-F238E27FC236}">
                    <a16:creationId xmlns:a16="http://schemas.microsoft.com/office/drawing/2014/main" id="{00000000-0008-0000-0B00-0000CF03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976" name="Shape 804">
                <a:extLst>
                  <a:ext uri="{FF2B5EF4-FFF2-40B4-BE49-F238E27FC236}">
                    <a16:creationId xmlns:a16="http://schemas.microsoft.com/office/drawing/2014/main" id="{00000000-0008-0000-0B00-0000D003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977" name="Shape 805">
                  <a:extLst>
                    <a:ext uri="{FF2B5EF4-FFF2-40B4-BE49-F238E27FC236}">
                      <a16:creationId xmlns:a16="http://schemas.microsoft.com/office/drawing/2014/main" id="{00000000-0008-0000-0B00-0000D103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978" name="Shape 806">
                  <a:extLst>
                    <a:ext uri="{FF2B5EF4-FFF2-40B4-BE49-F238E27FC236}">
                      <a16:creationId xmlns:a16="http://schemas.microsoft.com/office/drawing/2014/main" id="{00000000-0008-0000-0B00-0000D20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79" name="Shape 807">
                  <a:extLst>
                    <a:ext uri="{FF2B5EF4-FFF2-40B4-BE49-F238E27FC236}">
                      <a16:creationId xmlns:a16="http://schemas.microsoft.com/office/drawing/2014/main" id="{00000000-0008-0000-0B00-0000D30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80" name="Shape 808">
                  <a:extLst>
                    <a:ext uri="{FF2B5EF4-FFF2-40B4-BE49-F238E27FC236}">
                      <a16:creationId xmlns:a16="http://schemas.microsoft.com/office/drawing/2014/main" id="{00000000-0008-0000-0B00-0000D403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81" name="Shape 809">
                  <a:extLst>
                    <a:ext uri="{FF2B5EF4-FFF2-40B4-BE49-F238E27FC236}">
                      <a16:creationId xmlns:a16="http://schemas.microsoft.com/office/drawing/2014/main" id="{00000000-0008-0000-0B00-0000D50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82" name="Shape 810">
                  <a:extLst>
                    <a:ext uri="{FF2B5EF4-FFF2-40B4-BE49-F238E27FC236}">
                      <a16:creationId xmlns:a16="http://schemas.microsoft.com/office/drawing/2014/main" id="{00000000-0008-0000-0B00-0000D60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83" name="Shape 811">
                  <a:extLst>
                    <a:ext uri="{FF2B5EF4-FFF2-40B4-BE49-F238E27FC236}">
                      <a16:creationId xmlns:a16="http://schemas.microsoft.com/office/drawing/2014/main" id="{00000000-0008-0000-0B00-0000D70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32</xdr:row>
      <xdr:rowOff>104775</xdr:rowOff>
    </xdr:from>
    <xdr:ext cx="0" cy="161925"/>
    <xdr:grpSp>
      <xdr:nvGrpSpPr>
        <xdr:cNvPr id="984" name="Shape 2">
          <a:extLst>
            <a:ext uri="{FF2B5EF4-FFF2-40B4-BE49-F238E27FC236}">
              <a16:creationId xmlns:a16="http://schemas.microsoft.com/office/drawing/2014/main" id="{00000000-0008-0000-0B00-0000D8030000}"/>
            </a:ext>
          </a:extLst>
        </xdr:cNvPr>
        <xdr:cNvGrpSpPr>
          <a:grpSpLocks/>
        </xdr:cNvGrpSpPr>
      </xdr:nvGrpSpPr>
      <xdr:grpSpPr>
        <a:xfrm>
          <a:off x="2466975" y="7115175"/>
          <a:ext cx="0" cy="161925"/>
          <a:chOff x="5346000" y="3699038"/>
          <a:chExt cx="0" cy="161925"/>
        </a:xfrm>
      </xdr:grpSpPr>
      <xdr:grpSp>
        <xdr:nvGrpSpPr>
          <xdr:cNvPr id="985" name="Shape 812">
            <a:extLst>
              <a:ext uri="{FF2B5EF4-FFF2-40B4-BE49-F238E27FC236}">
                <a16:creationId xmlns:a16="http://schemas.microsoft.com/office/drawing/2014/main" id="{00000000-0008-0000-0B00-0000D903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986" name="Shape 6">
              <a:extLst>
                <a:ext uri="{FF2B5EF4-FFF2-40B4-BE49-F238E27FC236}">
                  <a16:creationId xmlns:a16="http://schemas.microsoft.com/office/drawing/2014/main" id="{00000000-0008-0000-0B00-0000DA03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987" name="Shape 813">
              <a:extLst>
                <a:ext uri="{FF2B5EF4-FFF2-40B4-BE49-F238E27FC236}">
                  <a16:creationId xmlns:a16="http://schemas.microsoft.com/office/drawing/2014/main" id="{00000000-0008-0000-0B00-0000DB03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988" name="Shape 814">
                <a:extLst>
                  <a:ext uri="{FF2B5EF4-FFF2-40B4-BE49-F238E27FC236}">
                    <a16:creationId xmlns:a16="http://schemas.microsoft.com/office/drawing/2014/main" id="{00000000-0008-0000-0B00-0000DC03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989" name="Shape 815">
                <a:extLst>
                  <a:ext uri="{FF2B5EF4-FFF2-40B4-BE49-F238E27FC236}">
                    <a16:creationId xmlns:a16="http://schemas.microsoft.com/office/drawing/2014/main" id="{00000000-0008-0000-0B00-0000DD03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990" name="Shape 816">
                  <a:extLst>
                    <a:ext uri="{FF2B5EF4-FFF2-40B4-BE49-F238E27FC236}">
                      <a16:creationId xmlns:a16="http://schemas.microsoft.com/office/drawing/2014/main" id="{00000000-0008-0000-0B00-0000DE03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991" name="Shape 817">
                  <a:extLst>
                    <a:ext uri="{FF2B5EF4-FFF2-40B4-BE49-F238E27FC236}">
                      <a16:creationId xmlns:a16="http://schemas.microsoft.com/office/drawing/2014/main" id="{00000000-0008-0000-0B00-0000DF0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92" name="Shape 818">
                  <a:extLst>
                    <a:ext uri="{FF2B5EF4-FFF2-40B4-BE49-F238E27FC236}">
                      <a16:creationId xmlns:a16="http://schemas.microsoft.com/office/drawing/2014/main" id="{00000000-0008-0000-0B00-0000E00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93" name="Shape 819">
                  <a:extLst>
                    <a:ext uri="{FF2B5EF4-FFF2-40B4-BE49-F238E27FC236}">
                      <a16:creationId xmlns:a16="http://schemas.microsoft.com/office/drawing/2014/main" id="{00000000-0008-0000-0B00-0000E103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94" name="Shape 820">
                  <a:extLst>
                    <a:ext uri="{FF2B5EF4-FFF2-40B4-BE49-F238E27FC236}">
                      <a16:creationId xmlns:a16="http://schemas.microsoft.com/office/drawing/2014/main" id="{00000000-0008-0000-0B00-0000E20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95" name="Shape 821">
                  <a:extLst>
                    <a:ext uri="{FF2B5EF4-FFF2-40B4-BE49-F238E27FC236}">
                      <a16:creationId xmlns:a16="http://schemas.microsoft.com/office/drawing/2014/main" id="{00000000-0008-0000-0B00-0000E30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96" name="Shape 822">
                  <a:extLst>
                    <a:ext uri="{FF2B5EF4-FFF2-40B4-BE49-F238E27FC236}">
                      <a16:creationId xmlns:a16="http://schemas.microsoft.com/office/drawing/2014/main" id="{00000000-0008-0000-0B00-0000E40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32</xdr:row>
      <xdr:rowOff>104775</xdr:rowOff>
    </xdr:from>
    <xdr:ext cx="0" cy="161925"/>
    <xdr:grpSp>
      <xdr:nvGrpSpPr>
        <xdr:cNvPr id="997" name="Shape 2">
          <a:extLst>
            <a:ext uri="{FF2B5EF4-FFF2-40B4-BE49-F238E27FC236}">
              <a16:creationId xmlns:a16="http://schemas.microsoft.com/office/drawing/2014/main" id="{00000000-0008-0000-0B00-0000E5030000}"/>
            </a:ext>
          </a:extLst>
        </xdr:cNvPr>
        <xdr:cNvGrpSpPr>
          <a:grpSpLocks/>
        </xdr:cNvGrpSpPr>
      </xdr:nvGrpSpPr>
      <xdr:grpSpPr>
        <a:xfrm>
          <a:off x="2466975" y="7115175"/>
          <a:ext cx="0" cy="161925"/>
          <a:chOff x="5346000" y="3699038"/>
          <a:chExt cx="0" cy="161925"/>
        </a:xfrm>
      </xdr:grpSpPr>
      <xdr:grpSp>
        <xdr:nvGrpSpPr>
          <xdr:cNvPr id="998" name="Shape 823">
            <a:extLst>
              <a:ext uri="{FF2B5EF4-FFF2-40B4-BE49-F238E27FC236}">
                <a16:creationId xmlns:a16="http://schemas.microsoft.com/office/drawing/2014/main" id="{00000000-0008-0000-0B00-0000E603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999" name="Shape 6">
              <a:extLst>
                <a:ext uri="{FF2B5EF4-FFF2-40B4-BE49-F238E27FC236}">
                  <a16:creationId xmlns:a16="http://schemas.microsoft.com/office/drawing/2014/main" id="{00000000-0008-0000-0B00-0000E703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000" name="Shape 824">
              <a:extLst>
                <a:ext uri="{FF2B5EF4-FFF2-40B4-BE49-F238E27FC236}">
                  <a16:creationId xmlns:a16="http://schemas.microsoft.com/office/drawing/2014/main" id="{00000000-0008-0000-0B00-0000E803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1001" name="Shape 825">
                <a:extLst>
                  <a:ext uri="{FF2B5EF4-FFF2-40B4-BE49-F238E27FC236}">
                    <a16:creationId xmlns:a16="http://schemas.microsoft.com/office/drawing/2014/main" id="{00000000-0008-0000-0B00-0000E903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002" name="Shape 826">
                <a:extLst>
                  <a:ext uri="{FF2B5EF4-FFF2-40B4-BE49-F238E27FC236}">
                    <a16:creationId xmlns:a16="http://schemas.microsoft.com/office/drawing/2014/main" id="{00000000-0008-0000-0B00-0000EA03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1003" name="Shape 827">
                  <a:extLst>
                    <a:ext uri="{FF2B5EF4-FFF2-40B4-BE49-F238E27FC236}">
                      <a16:creationId xmlns:a16="http://schemas.microsoft.com/office/drawing/2014/main" id="{00000000-0008-0000-0B00-0000EB03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1004" name="Shape 828">
                  <a:extLst>
                    <a:ext uri="{FF2B5EF4-FFF2-40B4-BE49-F238E27FC236}">
                      <a16:creationId xmlns:a16="http://schemas.microsoft.com/office/drawing/2014/main" id="{00000000-0008-0000-0B00-0000EC0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05" name="Shape 829">
                  <a:extLst>
                    <a:ext uri="{FF2B5EF4-FFF2-40B4-BE49-F238E27FC236}">
                      <a16:creationId xmlns:a16="http://schemas.microsoft.com/office/drawing/2014/main" id="{00000000-0008-0000-0B00-0000ED0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06" name="Shape 830">
                  <a:extLst>
                    <a:ext uri="{FF2B5EF4-FFF2-40B4-BE49-F238E27FC236}">
                      <a16:creationId xmlns:a16="http://schemas.microsoft.com/office/drawing/2014/main" id="{00000000-0008-0000-0B00-0000EE03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07" name="Shape 831">
                  <a:extLst>
                    <a:ext uri="{FF2B5EF4-FFF2-40B4-BE49-F238E27FC236}">
                      <a16:creationId xmlns:a16="http://schemas.microsoft.com/office/drawing/2014/main" id="{00000000-0008-0000-0B00-0000EF0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08" name="Shape 832">
                  <a:extLst>
                    <a:ext uri="{FF2B5EF4-FFF2-40B4-BE49-F238E27FC236}">
                      <a16:creationId xmlns:a16="http://schemas.microsoft.com/office/drawing/2014/main" id="{00000000-0008-0000-0B00-0000F00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09" name="Shape 833">
                  <a:extLst>
                    <a:ext uri="{FF2B5EF4-FFF2-40B4-BE49-F238E27FC236}">
                      <a16:creationId xmlns:a16="http://schemas.microsoft.com/office/drawing/2014/main" id="{00000000-0008-0000-0B00-0000F10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32</xdr:row>
      <xdr:rowOff>104775</xdr:rowOff>
    </xdr:from>
    <xdr:ext cx="0" cy="161925"/>
    <xdr:grpSp>
      <xdr:nvGrpSpPr>
        <xdr:cNvPr id="1010" name="Shape 2">
          <a:extLst>
            <a:ext uri="{FF2B5EF4-FFF2-40B4-BE49-F238E27FC236}">
              <a16:creationId xmlns:a16="http://schemas.microsoft.com/office/drawing/2014/main" id="{00000000-0008-0000-0B00-0000F2030000}"/>
            </a:ext>
          </a:extLst>
        </xdr:cNvPr>
        <xdr:cNvGrpSpPr>
          <a:grpSpLocks/>
        </xdr:cNvGrpSpPr>
      </xdr:nvGrpSpPr>
      <xdr:grpSpPr>
        <a:xfrm>
          <a:off x="2466975" y="7115175"/>
          <a:ext cx="0" cy="161925"/>
          <a:chOff x="5346000" y="3699038"/>
          <a:chExt cx="0" cy="161925"/>
        </a:xfrm>
      </xdr:grpSpPr>
      <xdr:grpSp>
        <xdr:nvGrpSpPr>
          <xdr:cNvPr id="1011" name="Shape 834">
            <a:extLst>
              <a:ext uri="{FF2B5EF4-FFF2-40B4-BE49-F238E27FC236}">
                <a16:creationId xmlns:a16="http://schemas.microsoft.com/office/drawing/2014/main" id="{00000000-0008-0000-0B00-0000F303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1012" name="Shape 6">
              <a:extLst>
                <a:ext uri="{FF2B5EF4-FFF2-40B4-BE49-F238E27FC236}">
                  <a16:creationId xmlns:a16="http://schemas.microsoft.com/office/drawing/2014/main" id="{00000000-0008-0000-0B00-0000F403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013" name="Shape 835">
              <a:extLst>
                <a:ext uri="{FF2B5EF4-FFF2-40B4-BE49-F238E27FC236}">
                  <a16:creationId xmlns:a16="http://schemas.microsoft.com/office/drawing/2014/main" id="{00000000-0008-0000-0B00-0000F503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1014" name="Shape 836">
                <a:extLst>
                  <a:ext uri="{FF2B5EF4-FFF2-40B4-BE49-F238E27FC236}">
                    <a16:creationId xmlns:a16="http://schemas.microsoft.com/office/drawing/2014/main" id="{00000000-0008-0000-0B00-0000F603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015" name="Shape 837">
                <a:extLst>
                  <a:ext uri="{FF2B5EF4-FFF2-40B4-BE49-F238E27FC236}">
                    <a16:creationId xmlns:a16="http://schemas.microsoft.com/office/drawing/2014/main" id="{00000000-0008-0000-0B00-0000F703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1016" name="Shape 838">
                  <a:extLst>
                    <a:ext uri="{FF2B5EF4-FFF2-40B4-BE49-F238E27FC236}">
                      <a16:creationId xmlns:a16="http://schemas.microsoft.com/office/drawing/2014/main" id="{00000000-0008-0000-0B00-0000F803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1017" name="Shape 839">
                  <a:extLst>
                    <a:ext uri="{FF2B5EF4-FFF2-40B4-BE49-F238E27FC236}">
                      <a16:creationId xmlns:a16="http://schemas.microsoft.com/office/drawing/2014/main" id="{00000000-0008-0000-0B00-0000F90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18" name="Shape 840">
                  <a:extLst>
                    <a:ext uri="{FF2B5EF4-FFF2-40B4-BE49-F238E27FC236}">
                      <a16:creationId xmlns:a16="http://schemas.microsoft.com/office/drawing/2014/main" id="{00000000-0008-0000-0B00-0000FA0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19" name="Shape 841">
                  <a:extLst>
                    <a:ext uri="{FF2B5EF4-FFF2-40B4-BE49-F238E27FC236}">
                      <a16:creationId xmlns:a16="http://schemas.microsoft.com/office/drawing/2014/main" id="{00000000-0008-0000-0B00-0000FB03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20" name="Shape 842">
                  <a:extLst>
                    <a:ext uri="{FF2B5EF4-FFF2-40B4-BE49-F238E27FC236}">
                      <a16:creationId xmlns:a16="http://schemas.microsoft.com/office/drawing/2014/main" id="{00000000-0008-0000-0B00-0000FC0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21" name="Shape 843">
                  <a:extLst>
                    <a:ext uri="{FF2B5EF4-FFF2-40B4-BE49-F238E27FC236}">
                      <a16:creationId xmlns:a16="http://schemas.microsoft.com/office/drawing/2014/main" id="{00000000-0008-0000-0B00-0000FD0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22" name="Shape 844">
                  <a:extLst>
                    <a:ext uri="{FF2B5EF4-FFF2-40B4-BE49-F238E27FC236}">
                      <a16:creationId xmlns:a16="http://schemas.microsoft.com/office/drawing/2014/main" id="{00000000-0008-0000-0B00-0000FE0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16</xdr:col>
      <xdr:colOff>0</xdr:colOff>
      <xdr:row>29</xdr:row>
      <xdr:rowOff>28575</xdr:rowOff>
    </xdr:from>
    <xdr:ext cx="419100" cy="352425"/>
    <xdr:sp macro="" textlink="">
      <xdr:nvSpPr>
        <xdr:cNvPr id="1023" name="Shape 845">
          <a:extLst>
            <a:ext uri="{FF2B5EF4-FFF2-40B4-BE49-F238E27FC236}">
              <a16:creationId xmlns:a16="http://schemas.microsoft.com/office/drawing/2014/main" id="{00000000-0008-0000-0B00-0000FF030000}"/>
            </a:ext>
          </a:extLst>
        </xdr:cNvPr>
        <xdr:cNvSpPr/>
      </xdr:nvSpPr>
      <xdr:spPr>
        <a:xfrm>
          <a:off x="7134225" y="6400800"/>
          <a:ext cx="419100" cy="352425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18</xdr:col>
      <xdr:colOff>0</xdr:colOff>
      <xdr:row>29</xdr:row>
      <xdr:rowOff>28575</xdr:rowOff>
    </xdr:from>
    <xdr:ext cx="428625" cy="352425"/>
    <xdr:sp macro="" textlink="">
      <xdr:nvSpPr>
        <xdr:cNvPr id="1024" name="Shape 553">
          <a:extLst>
            <a:ext uri="{FF2B5EF4-FFF2-40B4-BE49-F238E27FC236}">
              <a16:creationId xmlns:a16="http://schemas.microsoft.com/office/drawing/2014/main" id="{00000000-0008-0000-0B00-000000040000}"/>
            </a:ext>
          </a:extLst>
        </xdr:cNvPr>
        <xdr:cNvSpPr/>
      </xdr:nvSpPr>
      <xdr:spPr>
        <a:xfrm>
          <a:off x="8067675" y="6400800"/>
          <a:ext cx="428625" cy="352425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20</xdr:col>
      <xdr:colOff>0</xdr:colOff>
      <xdr:row>29</xdr:row>
      <xdr:rowOff>19050</xdr:rowOff>
    </xdr:from>
    <xdr:ext cx="419100" cy="352425"/>
    <xdr:sp macro="" textlink="">
      <xdr:nvSpPr>
        <xdr:cNvPr id="1025" name="Shape 846">
          <a:extLst>
            <a:ext uri="{FF2B5EF4-FFF2-40B4-BE49-F238E27FC236}">
              <a16:creationId xmlns:a16="http://schemas.microsoft.com/office/drawing/2014/main" id="{00000000-0008-0000-0B00-000001040000}"/>
            </a:ext>
          </a:extLst>
        </xdr:cNvPr>
        <xdr:cNvSpPr/>
      </xdr:nvSpPr>
      <xdr:spPr>
        <a:xfrm>
          <a:off x="9001125" y="6391275"/>
          <a:ext cx="419100" cy="352425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22</xdr:col>
      <xdr:colOff>0</xdr:colOff>
      <xdr:row>29</xdr:row>
      <xdr:rowOff>28575</xdr:rowOff>
    </xdr:from>
    <xdr:ext cx="419100" cy="352425"/>
    <xdr:sp macro="" textlink="">
      <xdr:nvSpPr>
        <xdr:cNvPr id="1026" name="Shape 846">
          <a:extLst>
            <a:ext uri="{FF2B5EF4-FFF2-40B4-BE49-F238E27FC236}">
              <a16:creationId xmlns:a16="http://schemas.microsoft.com/office/drawing/2014/main" id="{00000000-0008-0000-0B00-000002040000}"/>
            </a:ext>
          </a:extLst>
        </xdr:cNvPr>
        <xdr:cNvSpPr/>
      </xdr:nvSpPr>
      <xdr:spPr>
        <a:xfrm>
          <a:off x="9934575" y="6400800"/>
          <a:ext cx="419100" cy="352425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24</xdr:col>
      <xdr:colOff>0</xdr:colOff>
      <xdr:row>29</xdr:row>
      <xdr:rowOff>28575</xdr:rowOff>
    </xdr:from>
    <xdr:ext cx="428625" cy="352425"/>
    <xdr:sp macro="" textlink="">
      <xdr:nvSpPr>
        <xdr:cNvPr id="1027" name="Shape 554">
          <a:extLst>
            <a:ext uri="{FF2B5EF4-FFF2-40B4-BE49-F238E27FC236}">
              <a16:creationId xmlns:a16="http://schemas.microsoft.com/office/drawing/2014/main" id="{00000000-0008-0000-0B00-000003040000}"/>
            </a:ext>
          </a:extLst>
        </xdr:cNvPr>
        <xdr:cNvSpPr/>
      </xdr:nvSpPr>
      <xdr:spPr>
        <a:xfrm>
          <a:off x="10868025" y="6400800"/>
          <a:ext cx="428625" cy="352425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26</xdr:col>
      <xdr:colOff>0</xdr:colOff>
      <xdr:row>29</xdr:row>
      <xdr:rowOff>19050</xdr:rowOff>
    </xdr:from>
    <xdr:ext cx="428625" cy="352425"/>
    <xdr:sp macro="" textlink="">
      <xdr:nvSpPr>
        <xdr:cNvPr id="1028" name="Shape 553">
          <a:extLst>
            <a:ext uri="{FF2B5EF4-FFF2-40B4-BE49-F238E27FC236}">
              <a16:creationId xmlns:a16="http://schemas.microsoft.com/office/drawing/2014/main" id="{00000000-0008-0000-0B00-000004040000}"/>
            </a:ext>
          </a:extLst>
        </xdr:cNvPr>
        <xdr:cNvSpPr/>
      </xdr:nvSpPr>
      <xdr:spPr>
        <a:xfrm>
          <a:off x="11801475" y="6391275"/>
          <a:ext cx="428625" cy="352425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28</xdr:col>
      <xdr:colOff>0</xdr:colOff>
      <xdr:row>29</xdr:row>
      <xdr:rowOff>28575</xdr:rowOff>
    </xdr:from>
    <xdr:ext cx="428625" cy="352425"/>
    <xdr:sp macro="" textlink="">
      <xdr:nvSpPr>
        <xdr:cNvPr id="1029" name="Shape 553">
          <a:extLst>
            <a:ext uri="{FF2B5EF4-FFF2-40B4-BE49-F238E27FC236}">
              <a16:creationId xmlns:a16="http://schemas.microsoft.com/office/drawing/2014/main" id="{00000000-0008-0000-0B00-000005040000}"/>
            </a:ext>
          </a:extLst>
        </xdr:cNvPr>
        <xdr:cNvSpPr/>
      </xdr:nvSpPr>
      <xdr:spPr>
        <a:xfrm>
          <a:off x="12734925" y="6400800"/>
          <a:ext cx="428625" cy="352425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30</xdr:col>
      <xdr:colOff>0</xdr:colOff>
      <xdr:row>29</xdr:row>
      <xdr:rowOff>28575</xdr:rowOff>
    </xdr:from>
    <xdr:ext cx="419100" cy="352425"/>
    <xdr:sp macro="" textlink="">
      <xdr:nvSpPr>
        <xdr:cNvPr id="1030" name="Shape 552">
          <a:extLst>
            <a:ext uri="{FF2B5EF4-FFF2-40B4-BE49-F238E27FC236}">
              <a16:creationId xmlns:a16="http://schemas.microsoft.com/office/drawing/2014/main" id="{00000000-0008-0000-0B00-000006040000}"/>
            </a:ext>
          </a:extLst>
        </xdr:cNvPr>
        <xdr:cNvSpPr/>
      </xdr:nvSpPr>
      <xdr:spPr>
        <a:xfrm>
          <a:off x="13668375" y="6400800"/>
          <a:ext cx="419100" cy="352425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32</xdr:col>
      <xdr:colOff>0</xdr:colOff>
      <xdr:row>29</xdr:row>
      <xdr:rowOff>28575</xdr:rowOff>
    </xdr:from>
    <xdr:ext cx="428625" cy="352425"/>
    <xdr:sp macro="" textlink="">
      <xdr:nvSpPr>
        <xdr:cNvPr id="1031" name="Shape 556">
          <a:extLst>
            <a:ext uri="{FF2B5EF4-FFF2-40B4-BE49-F238E27FC236}">
              <a16:creationId xmlns:a16="http://schemas.microsoft.com/office/drawing/2014/main" id="{00000000-0008-0000-0B00-000007040000}"/>
            </a:ext>
          </a:extLst>
        </xdr:cNvPr>
        <xdr:cNvSpPr/>
      </xdr:nvSpPr>
      <xdr:spPr>
        <a:xfrm>
          <a:off x="14601825" y="6400800"/>
          <a:ext cx="428625" cy="352425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34</xdr:col>
      <xdr:colOff>0</xdr:colOff>
      <xdr:row>29</xdr:row>
      <xdr:rowOff>28575</xdr:rowOff>
    </xdr:from>
    <xdr:ext cx="428625" cy="352425"/>
    <xdr:sp macro="" textlink="">
      <xdr:nvSpPr>
        <xdr:cNvPr id="1032" name="Shape 556">
          <a:extLst>
            <a:ext uri="{FF2B5EF4-FFF2-40B4-BE49-F238E27FC236}">
              <a16:creationId xmlns:a16="http://schemas.microsoft.com/office/drawing/2014/main" id="{00000000-0008-0000-0B00-000008040000}"/>
            </a:ext>
          </a:extLst>
        </xdr:cNvPr>
        <xdr:cNvSpPr/>
      </xdr:nvSpPr>
      <xdr:spPr>
        <a:xfrm>
          <a:off x="15535275" y="6400800"/>
          <a:ext cx="428625" cy="352425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36</xdr:col>
      <xdr:colOff>0</xdr:colOff>
      <xdr:row>29</xdr:row>
      <xdr:rowOff>28575</xdr:rowOff>
    </xdr:from>
    <xdr:ext cx="428625" cy="352425"/>
    <xdr:sp macro="" textlink="">
      <xdr:nvSpPr>
        <xdr:cNvPr id="1033" name="Shape 556">
          <a:extLst>
            <a:ext uri="{FF2B5EF4-FFF2-40B4-BE49-F238E27FC236}">
              <a16:creationId xmlns:a16="http://schemas.microsoft.com/office/drawing/2014/main" id="{00000000-0008-0000-0B00-000009040000}"/>
            </a:ext>
          </a:extLst>
        </xdr:cNvPr>
        <xdr:cNvSpPr/>
      </xdr:nvSpPr>
      <xdr:spPr>
        <a:xfrm>
          <a:off x="16468725" y="6400800"/>
          <a:ext cx="428625" cy="352425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38</xdr:col>
      <xdr:colOff>0</xdr:colOff>
      <xdr:row>29</xdr:row>
      <xdr:rowOff>28575</xdr:rowOff>
    </xdr:from>
    <xdr:ext cx="428625" cy="352425"/>
    <xdr:sp macro="" textlink="">
      <xdr:nvSpPr>
        <xdr:cNvPr id="1034" name="Shape 556">
          <a:extLst>
            <a:ext uri="{FF2B5EF4-FFF2-40B4-BE49-F238E27FC236}">
              <a16:creationId xmlns:a16="http://schemas.microsoft.com/office/drawing/2014/main" id="{00000000-0008-0000-0B00-00000A040000}"/>
            </a:ext>
          </a:extLst>
        </xdr:cNvPr>
        <xdr:cNvSpPr/>
      </xdr:nvSpPr>
      <xdr:spPr>
        <a:xfrm>
          <a:off x="17402175" y="6400800"/>
          <a:ext cx="428625" cy="352425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40</xdr:col>
      <xdr:colOff>0</xdr:colOff>
      <xdr:row>29</xdr:row>
      <xdr:rowOff>28575</xdr:rowOff>
    </xdr:from>
    <xdr:ext cx="419100" cy="352425"/>
    <xdr:sp macro="" textlink="">
      <xdr:nvSpPr>
        <xdr:cNvPr id="1035" name="Shape 847">
          <a:extLst>
            <a:ext uri="{FF2B5EF4-FFF2-40B4-BE49-F238E27FC236}">
              <a16:creationId xmlns:a16="http://schemas.microsoft.com/office/drawing/2014/main" id="{00000000-0008-0000-0B00-00000B040000}"/>
            </a:ext>
          </a:extLst>
        </xdr:cNvPr>
        <xdr:cNvSpPr/>
      </xdr:nvSpPr>
      <xdr:spPr>
        <a:xfrm>
          <a:off x="18335625" y="6400800"/>
          <a:ext cx="419100" cy="352425"/>
        </a:xfrm>
        <a:prstGeom prst="triangle">
          <a:avLst>
            <a:gd name="adj" fmla="val 50000"/>
          </a:avLst>
        </a:prstGeom>
        <a:noFill/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42</xdr:col>
      <xdr:colOff>0</xdr:colOff>
      <xdr:row>29</xdr:row>
      <xdr:rowOff>28575</xdr:rowOff>
    </xdr:from>
    <xdr:ext cx="428625" cy="352425"/>
    <xdr:sp macro="" textlink="">
      <xdr:nvSpPr>
        <xdr:cNvPr id="1036" name="Shape 553">
          <a:extLst>
            <a:ext uri="{FF2B5EF4-FFF2-40B4-BE49-F238E27FC236}">
              <a16:creationId xmlns:a16="http://schemas.microsoft.com/office/drawing/2014/main" id="{00000000-0008-0000-0B00-00000C040000}"/>
            </a:ext>
          </a:extLst>
        </xdr:cNvPr>
        <xdr:cNvSpPr/>
      </xdr:nvSpPr>
      <xdr:spPr>
        <a:xfrm>
          <a:off x="19269075" y="6400800"/>
          <a:ext cx="428625" cy="352425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44</xdr:col>
      <xdr:colOff>0</xdr:colOff>
      <xdr:row>29</xdr:row>
      <xdr:rowOff>28575</xdr:rowOff>
    </xdr:from>
    <xdr:ext cx="428625" cy="352425"/>
    <xdr:sp macro="" textlink="">
      <xdr:nvSpPr>
        <xdr:cNvPr id="1037" name="Shape 553">
          <a:extLst>
            <a:ext uri="{FF2B5EF4-FFF2-40B4-BE49-F238E27FC236}">
              <a16:creationId xmlns:a16="http://schemas.microsoft.com/office/drawing/2014/main" id="{00000000-0008-0000-0B00-00000D040000}"/>
            </a:ext>
          </a:extLst>
        </xdr:cNvPr>
        <xdr:cNvSpPr/>
      </xdr:nvSpPr>
      <xdr:spPr>
        <a:xfrm>
          <a:off x="20202525" y="6400800"/>
          <a:ext cx="428625" cy="352425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10</xdr:col>
      <xdr:colOff>0</xdr:colOff>
      <xdr:row>29</xdr:row>
      <xdr:rowOff>28575</xdr:rowOff>
    </xdr:from>
    <xdr:ext cx="428625" cy="352425"/>
    <xdr:sp macro="" textlink="">
      <xdr:nvSpPr>
        <xdr:cNvPr id="1038" name="Shape 553">
          <a:extLst>
            <a:ext uri="{FF2B5EF4-FFF2-40B4-BE49-F238E27FC236}">
              <a16:creationId xmlns:a16="http://schemas.microsoft.com/office/drawing/2014/main" id="{00000000-0008-0000-0B00-00000E040000}"/>
            </a:ext>
          </a:extLst>
        </xdr:cNvPr>
        <xdr:cNvSpPr/>
      </xdr:nvSpPr>
      <xdr:spPr>
        <a:xfrm>
          <a:off x="4333875" y="6400800"/>
          <a:ext cx="428625" cy="352425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12</xdr:col>
      <xdr:colOff>0</xdr:colOff>
      <xdr:row>29</xdr:row>
      <xdr:rowOff>28575</xdr:rowOff>
    </xdr:from>
    <xdr:ext cx="428625" cy="352425"/>
    <xdr:sp macro="" textlink="">
      <xdr:nvSpPr>
        <xdr:cNvPr id="1039" name="Shape 553">
          <a:extLst>
            <a:ext uri="{FF2B5EF4-FFF2-40B4-BE49-F238E27FC236}">
              <a16:creationId xmlns:a16="http://schemas.microsoft.com/office/drawing/2014/main" id="{00000000-0008-0000-0B00-00000F040000}"/>
            </a:ext>
          </a:extLst>
        </xdr:cNvPr>
        <xdr:cNvSpPr/>
      </xdr:nvSpPr>
      <xdr:spPr>
        <a:xfrm>
          <a:off x="5267325" y="6400800"/>
          <a:ext cx="428625" cy="352425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14</xdr:col>
      <xdr:colOff>0</xdr:colOff>
      <xdr:row>29</xdr:row>
      <xdr:rowOff>28575</xdr:rowOff>
    </xdr:from>
    <xdr:ext cx="419100" cy="352425"/>
    <xdr:sp macro="" textlink="">
      <xdr:nvSpPr>
        <xdr:cNvPr id="1040" name="Shape 846">
          <a:extLst>
            <a:ext uri="{FF2B5EF4-FFF2-40B4-BE49-F238E27FC236}">
              <a16:creationId xmlns:a16="http://schemas.microsoft.com/office/drawing/2014/main" id="{00000000-0008-0000-0B00-000010040000}"/>
            </a:ext>
          </a:extLst>
        </xdr:cNvPr>
        <xdr:cNvSpPr/>
      </xdr:nvSpPr>
      <xdr:spPr>
        <a:xfrm>
          <a:off x="6200775" y="6400800"/>
          <a:ext cx="419100" cy="352425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8</xdr:col>
      <xdr:colOff>0</xdr:colOff>
      <xdr:row>29</xdr:row>
      <xdr:rowOff>28575</xdr:rowOff>
    </xdr:from>
    <xdr:ext cx="419100" cy="352425"/>
    <xdr:sp macro="" textlink="">
      <xdr:nvSpPr>
        <xdr:cNvPr id="1041" name="Shape 552">
          <a:extLst>
            <a:ext uri="{FF2B5EF4-FFF2-40B4-BE49-F238E27FC236}">
              <a16:creationId xmlns:a16="http://schemas.microsoft.com/office/drawing/2014/main" id="{00000000-0008-0000-0B00-000011040000}"/>
            </a:ext>
          </a:extLst>
        </xdr:cNvPr>
        <xdr:cNvSpPr/>
      </xdr:nvSpPr>
      <xdr:spPr>
        <a:xfrm>
          <a:off x="3400425" y="6400800"/>
          <a:ext cx="419100" cy="352425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6</xdr:col>
      <xdr:colOff>0</xdr:colOff>
      <xdr:row>29</xdr:row>
      <xdr:rowOff>28575</xdr:rowOff>
    </xdr:from>
    <xdr:ext cx="428625" cy="352425"/>
    <xdr:sp macro="" textlink="">
      <xdr:nvSpPr>
        <xdr:cNvPr id="1042" name="Shape 553">
          <a:extLst>
            <a:ext uri="{FF2B5EF4-FFF2-40B4-BE49-F238E27FC236}">
              <a16:creationId xmlns:a16="http://schemas.microsoft.com/office/drawing/2014/main" id="{00000000-0008-0000-0B00-000012040000}"/>
            </a:ext>
          </a:extLst>
        </xdr:cNvPr>
        <xdr:cNvSpPr/>
      </xdr:nvSpPr>
      <xdr:spPr>
        <a:xfrm>
          <a:off x="2466975" y="6400800"/>
          <a:ext cx="428625" cy="352425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4</xdr:col>
      <xdr:colOff>0</xdr:colOff>
      <xdr:row>29</xdr:row>
      <xdr:rowOff>28575</xdr:rowOff>
    </xdr:from>
    <xdr:ext cx="428625" cy="352425"/>
    <xdr:sp macro="" textlink="">
      <xdr:nvSpPr>
        <xdr:cNvPr id="1043" name="Shape 548">
          <a:extLst>
            <a:ext uri="{FF2B5EF4-FFF2-40B4-BE49-F238E27FC236}">
              <a16:creationId xmlns:a16="http://schemas.microsoft.com/office/drawing/2014/main" id="{00000000-0008-0000-0B00-000013040000}"/>
            </a:ext>
          </a:extLst>
        </xdr:cNvPr>
        <xdr:cNvSpPr/>
      </xdr:nvSpPr>
      <xdr:spPr>
        <a:xfrm>
          <a:off x="1533525" y="6400800"/>
          <a:ext cx="428625" cy="352425"/>
        </a:xfrm>
        <a:prstGeom prst="triangle">
          <a:avLst>
            <a:gd name="adj" fmla="val 50000"/>
          </a:avLst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</xdr:col>
      <xdr:colOff>0</xdr:colOff>
      <xdr:row>29</xdr:row>
      <xdr:rowOff>28575</xdr:rowOff>
    </xdr:from>
    <xdr:ext cx="419100" cy="352425"/>
    <xdr:sp macro="" textlink="">
      <xdr:nvSpPr>
        <xdr:cNvPr id="1044" name="Shape 846">
          <a:extLst>
            <a:ext uri="{FF2B5EF4-FFF2-40B4-BE49-F238E27FC236}">
              <a16:creationId xmlns:a16="http://schemas.microsoft.com/office/drawing/2014/main" id="{00000000-0008-0000-0B00-000014040000}"/>
            </a:ext>
          </a:extLst>
        </xdr:cNvPr>
        <xdr:cNvSpPr/>
      </xdr:nvSpPr>
      <xdr:spPr>
        <a:xfrm>
          <a:off x="600075" y="6400800"/>
          <a:ext cx="419100" cy="352425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6</xdr:col>
      <xdr:colOff>0</xdr:colOff>
      <xdr:row>40</xdr:row>
      <xdr:rowOff>104775</xdr:rowOff>
    </xdr:from>
    <xdr:ext cx="0" cy="161925"/>
    <xdr:grpSp>
      <xdr:nvGrpSpPr>
        <xdr:cNvPr id="1045" name="Shape 2">
          <a:extLst>
            <a:ext uri="{FF2B5EF4-FFF2-40B4-BE49-F238E27FC236}">
              <a16:creationId xmlns:a16="http://schemas.microsoft.com/office/drawing/2014/main" id="{00000000-0008-0000-0B00-000015040000}"/>
            </a:ext>
          </a:extLst>
        </xdr:cNvPr>
        <xdr:cNvGrpSpPr>
          <a:grpSpLocks/>
        </xdr:cNvGrpSpPr>
      </xdr:nvGrpSpPr>
      <xdr:grpSpPr>
        <a:xfrm>
          <a:off x="2466975" y="8867775"/>
          <a:ext cx="0" cy="161925"/>
          <a:chOff x="5346000" y="3699038"/>
          <a:chExt cx="0" cy="161925"/>
        </a:xfrm>
      </xdr:grpSpPr>
      <xdr:grpSp>
        <xdr:nvGrpSpPr>
          <xdr:cNvPr id="1046" name="Shape 848">
            <a:extLst>
              <a:ext uri="{FF2B5EF4-FFF2-40B4-BE49-F238E27FC236}">
                <a16:creationId xmlns:a16="http://schemas.microsoft.com/office/drawing/2014/main" id="{00000000-0008-0000-0B00-00001604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1047" name="Shape 6">
              <a:extLst>
                <a:ext uri="{FF2B5EF4-FFF2-40B4-BE49-F238E27FC236}">
                  <a16:creationId xmlns:a16="http://schemas.microsoft.com/office/drawing/2014/main" id="{00000000-0008-0000-0B00-00001704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048" name="Shape 849">
              <a:extLst>
                <a:ext uri="{FF2B5EF4-FFF2-40B4-BE49-F238E27FC236}">
                  <a16:creationId xmlns:a16="http://schemas.microsoft.com/office/drawing/2014/main" id="{00000000-0008-0000-0B00-00001804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1049" name="Shape 850">
                <a:extLst>
                  <a:ext uri="{FF2B5EF4-FFF2-40B4-BE49-F238E27FC236}">
                    <a16:creationId xmlns:a16="http://schemas.microsoft.com/office/drawing/2014/main" id="{00000000-0008-0000-0B00-00001904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050" name="Shape 851">
                <a:extLst>
                  <a:ext uri="{FF2B5EF4-FFF2-40B4-BE49-F238E27FC236}">
                    <a16:creationId xmlns:a16="http://schemas.microsoft.com/office/drawing/2014/main" id="{00000000-0008-0000-0B00-00001A04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1051" name="Shape 852">
                  <a:extLst>
                    <a:ext uri="{FF2B5EF4-FFF2-40B4-BE49-F238E27FC236}">
                      <a16:creationId xmlns:a16="http://schemas.microsoft.com/office/drawing/2014/main" id="{00000000-0008-0000-0B00-00001B04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1052" name="Shape 853">
                  <a:extLst>
                    <a:ext uri="{FF2B5EF4-FFF2-40B4-BE49-F238E27FC236}">
                      <a16:creationId xmlns:a16="http://schemas.microsoft.com/office/drawing/2014/main" id="{00000000-0008-0000-0B00-00001C0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53" name="Shape 854">
                  <a:extLst>
                    <a:ext uri="{FF2B5EF4-FFF2-40B4-BE49-F238E27FC236}">
                      <a16:creationId xmlns:a16="http://schemas.microsoft.com/office/drawing/2014/main" id="{00000000-0008-0000-0B00-00001D0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54" name="Shape 855">
                  <a:extLst>
                    <a:ext uri="{FF2B5EF4-FFF2-40B4-BE49-F238E27FC236}">
                      <a16:creationId xmlns:a16="http://schemas.microsoft.com/office/drawing/2014/main" id="{00000000-0008-0000-0B00-00001E04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55" name="Shape 856">
                  <a:extLst>
                    <a:ext uri="{FF2B5EF4-FFF2-40B4-BE49-F238E27FC236}">
                      <a16:creationId xmlns:a16="http://schemas.microsoft.com/office/drawing/2014/main" id="{00000000-0008-0000-0B00-00001F0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56" name="Shape 857">
                  <a:extLst>
                    <a:ext uri="{FF2B5EF4-FFF2-40B4-BE49-F238E27FC236}">
                      <a16:creationId xmlns:a16="http://schemas.microsoft.com/office/drawing/2014/main" id="{00000000-0008-0000-0B00-0000200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57" name="Shape 858">
                  <a:extLst>
                    <a:ext uri="{FF2B5EF4-FFF2-40B4-BE49-F238E27FC236}">
                      <a16:creationId xmlns:a16="http://schemas.microsoft.com/office/drawing/2014/main" id="{00000000-0008-0000-0B00-0000210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40</xdr:row>
      <xdr:rowOff>104775</xdr:rowOff>
    </xdr:from>
    <xdr:ext cx="0" cy="161925"/>
    <xdr:grpSp>
      <xdr:nvGrpSpPr>
        <xdr:cNvPr id="1058" name="Shape 2">
          <a:extLst>
            <a:ext uri="{FF2B5EF4-FFF2-40B4-BE49-F238E27FC236}">
              <a16:creationId xmlns:a16="http://schemas.microsoft.com/office/drawing/2014/main" id="{00000000-0008-0000-0B00-000022040000}"/>
            </a:ext>
          </a:extLst>
        </xdr:cNvPr>
        <xdr:cNvGrpSpPr>
          <a:grpSpLocks/>
        </xdr:cNvGrpSpPr>
      </xdr:nvGrpSpPr>
      <xdr:grpSpPr>
        <a:xfrm>
          <a:off x="2466975" y="8867775"/>
          <a:ext cx="0" cy="161925"/>
          <a:chOff x="5346000" y="3699038"/>
          <a:chExt cx="0" cy="161925"/>
        </a:xfrm>
      </xdr:grpSpPr>
      <xdr:grpSp>
        <xdr:nvGrpSpPr>
          <xdr:cNvPr id="1059" name="Shape 859">
            <a:extLst>
              <a:ext uri="{FF2B5EF4-FFF2-40B4-BE49-F238E27FC236}">
                <a16:creationId xmlns:a16="http://schemas.microsoft.com/office/drawing/2014/main" id="{00000000-0008-0000-0B00-00002304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1060" name="Shape 6">
              <a:extLst>
                <a:ext uri="{FF2B5EF4-FFF2-40B4-BE49-F238E27FC236}">
                  <a16:creationId xmlns:a16="http://schemas.microsoft.com/office/drawing/2014/main" id="{00000000-0008-0000-0B00-00002404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061" name="Shape 860">
              <a:extLst>
                <a:ext uri="{FF2B5EF4-FFF2-40B4-BE49-F238E27FC236}">
                  <a16:creationId xmlns:a16="http://schemas.microsoft.com/office/drawing/2014/main" id="{00000000-0008-0000-0B00-00002504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1062" name="Shape 861">
                <a:extLst>
                  <a:ext uri="{FF2B5EF4-FFF2-40B4-BE49-F238E27FC236}">
                    <a16:creationId xmlns:a16="http://schemas.microsoft.com/office/drawing/2014/main" id="{00000000-0008-0000-0B00-00002604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063" name="Shape 862">
                <a:extLst>
                  <a:ext uri="{FF2B5EF4-FFF2-40B4-BE49-F238E27FC236}">
                    <a16:creationId xmlns:a16="http://schemas.microsoft.com/office/drawing/2014/main" id="{00000000-0008-0000-0B00-00002704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314325" cy="230200"/>
              </a:xfrm>
            </xdr:grpSpPr>
            <xdr:sp macro="" textlink="">
              <xdr:nvSpPr>
                <xdr:cNvPr id="1064" name="Shape 863">
                  <a:extLst>
                    <a:ext uri="{FF2B5EF4-FFF2-40B4-BE49-F238E27FC236}">
                      <a16:creationId xmlns:a16="http://schemas.microsoft.com/office/drawing/2014/main" id="{00000000-0008-0000-0B00-00002804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1065" name="Shape 864">
                  <a:extLst>
                    <a:ext uri="{FF2B5EF4-FFF2-40B4-BE49-F238E27FC236}">
                      <a16:creationId xmlns:a16="http://schemas.microsoft.com/office/drawing/2014/main" id="{00000000-0008-0000-0B00-00002904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66" name="Shape 865">
                  <a:extLst>
                    <a:ext uri="{FF2B5EF4-FFF2-40B4-BE49-F238E27FC236}">
                      <a16:creationId xmlns:a16="http://schemas.microsoft.com/office/drawing/2014/main" id="{00000000-0008-0000-0B00-00002A04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67" name="Shape 866">
                  <a:extLst>
                    <a:ext uri="{FF2B5EF4-FFF2-40B4-BE49-F238E27FC236}">
                      <a16:creationId xmlns:a16="http://schemas.microsoft.com/office/drawing/2014/main" id="{00000000-0008-0000-0B00-00002B04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68" name="Shape 867">
                  <a:extLst>
                    <a:ext uri="{FF2B5EF4-FFF2-40B4-BE49-F238E27FC236}">
                      <a16:creationId xmlns:a16="http://schemas.microsoft.com/office/drawing/2014/main" id="{00000000-0008-0000-0B00-00002C04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69" name="Shape 868">
                  <a:extLst>
                    <a:ext uri="{FF2B5EF4-FFF2-40B4-BE49-F238E27FC236}">
                      <a16:creationId xmlns:a16="http://schemas.microsoft.com/office/drawing/2014/main" id="{00000000-0008-0000-0B00-00002D04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70" name="Shape 869">
                  <a:extLst>
                    <a:ext uri="{FF2B5EF4-FFF2-40B4-BE49-F238E27FC236}">
                      <a16:creationId xmlns:a16="http://schemas.microsoft.com/office/drawing/2014/main" id="{00000000-0008-0000-0B00-00002E04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40</xdr:row>
      <xdr:rowOff>133350</xdr:rowOff>
    </xdr:from>
    <xdr:ext cx="0" cy="161925"/>
    <xdr:grpSp>
      <xdr:nvGrpSpPr>
        <xdr:cNvPr id="1071" name="Shape 2">
          <a:extLst>
            <a:ext uri="{FF2B5EF4-FFF2-40B4-BE49-F238E27FC236}">
              <a16:creationId xmlns:a16="http://schemas.microsoft.com/office/drawing/2014/main" id="{00000000-0008-0000-0B00-00002F040000}"/>
            </a:ext>
          </a:extLst>
        </xdr:cNvPr>
        <xdr:cNvGrpSpPr>
          <a:grpSpLocks/>
        </xdr:cNvGrpSpPr>
      </xdr:nvGrpSpPr>
      <xdr:grpSpPr>
        <a:xfrm>
          <a:off x="2466975" y="8896350"/>
          <a:ext cx="0" cy="161925"/>
          <a:chOff x="5346000" y="3699038"/>
          <a:chExt cx="0" cy="161925"/>
        </a:xfrm>
      </xdr:grpSpPr>
      <xdr:grpSp>
        <xdr:nvGrpSpPr>
          <xdr:cNvPr id="1072" name="Shape 870">
            <a:extLst>
              <a:ext uri="{FF2B5EF4-FFF2-40B4-BE49-F238E27FC236}">
                <a16:creationId xmlns:a16="http://schemas.microsoft.com/office/drawing/2014/main" id="{00000000-0008-0000-0B00-00003004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1073" name="Shape 6">
              <a:extLst>
                <a:ext uri="{FF2B5EF4-FFF2-40B4-BE49-F238E27FC236}">
                  <a16:creationId xmlns:a16="http://schemas.microsoft.com/office/drawing/2014/main" id="{00000000-0008-0000-0B00-00003104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074" name="Shape 871">
              <a:extLst>
                <a:ext uri="{FF2B5EF4-FFF2-40B4-BE49-F238E27FC236}">
                  <a16:creationId xmlns:a16="http://schemas.microsoft.com/office/drawing/2014/main" id="{00000000-0008-0000-0B00-00003204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1075" name="Shape 872">
                <a:extLst>
                  <a:ext uri="{FF2B5EF4-FFF2-40B4-BE49-F238E27FC236}">
                    <a16:creationId xmlns:a16="http://schemas.microsoft.com/office/drawing/2014/main" id="{00000000-0008-0000-0B00-00003304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076" name="Shape 873">
                <a:extLst>
                  <a:ext uri="{FF2B5EF4-FFF2-40B4-BE49-F238E27FC236}">
                    <a16:creationId xmlns:a16="http://schemas.microsoft.com/office/drawing/2014/main" id="{00000000-0008-0000-0B00-00003404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314325" cy="230200"/>
              </a:xfrm>
            </xdr:grpSpPr>
            <xdr:sp macro="" textlink="">
              <xdr:nvSpPr>
                <xdr:cNvPr id="1077" name="Shape 874">
                  <a:extLst>
                    <a:ext uri="{FF2B5EF4-FFF2-40B4-BE49-F238E27FC236}">
                      <a16:creationId xmlns:a16="http://schemas.microsoft.com/office/drawing/2014/main" id="{00000000-0008-0000-0B00-00003504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1078" name="Shape 875">
                  <a:extLst>
                    <a:ext uri="{FF2B5EF4-FFF2-40B4-BE49-F238E27FC236}">
                      <a16:creationId xmlns:a16="http://schemas.microsoft.com/office/drawing/2014/main" id="{00000000-0008-0000-0B00-00003604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79" name="Shape 876">
                  <a:extLst>
                    <a:ext uri="{FF2B5EF4-FFF2-40B4-BE49-F238E27FC236}">
                      <a16:creationId xmlns:a16="http://schemas.microsoft.com/office/drawing/2014/main" id="{00000000-0008-0000-0B00-00003704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80" name="Shape 877">
                  <a:extLst>
                    <a:ext uri="{FF2B5EF4-FFF2-40B4-BE49-F238E27FC236}">
                      <a16:creationId xmlns:a16="http://schemas.microsoft.com/office/drawing/2014/main" id="{00000000-0008-0000-0B00-00003804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81" name="Shape 878">
                  <a:extLst>
                    <a:ext uri="{FF2B5EF4-FFF2-40B4-BE49-F238E27FC236}">
                      <a16:creationId xmlns:a16="http://schemas.microsoft.com/office/drawing/2014/main" id="{00000000-0008-0000-0B00-00003904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82" name="Shape 879">
                  <a:extLst>
                    <a:ext uri="{FF2B5EF4-FFF2-40B4-BE49-F238E27FC236}">
                      <a16:creationId xmlns:a16="http://schemas.microsoft.com/office/drawing/2014/main" id="{00000000-0008-0000-0B00-00003A04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83" name="Shape 880">
                  <a:extLst>
                    <a:ext uri="{FF2B5EF4-FFF2-40B4-BE49-F238E27FC236}">
                      <a16:creationId xmlns:a16="http://schemas.microsoft.com/office/drawing/2014/main" id="{00000000-0008-0000-0B00-00003B04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40</xdr:row>
      <xdr:rowOff>133350</xdr:rowOff>
    </xdr:from>
    <xdr:ext cx="0" cy="171450"/>
    <xdr:grpSp>
      <xdr:nvGrpSpPr>
        <xdr:cNvPr id="1084" name="Shape 2">
          <a:extLst>
            <a:ext uri="{FF2B5EF4-FFF2-40B4-BE49-F238E27FC236}">
              <a16:creationId xmlns:a16="http://schemas.microsoft.com/office/drawing/2014/main" id="{00000000-0008-0000-0B00-00003C040000}"/>
            </a:ext>
          </a:extLst>
        </xdr:cNvPr>
        <xdr:cNvGrpSpPr>
          <a:grpSpLocks/>
        </xdr:cNvGrpSpPr>
      </xdr:nvGrpSpPr>
      <xdr:grpSpPr>
        <a:xfrm>
          <a:off x="2466975" y="8896350"/>
          <a:ext cx="0" cy="171450"/>
          <a:chOff x="5346000" y="3694275"/>
          <a:chExt cx="0" cy="171450"/>
        </a:xfrm>
      </xdr:grpSpPr>
      <xdr:grpSp>
        <xdr:nvGrpSpPr>
          <xdr:cNvPr id="1085" name="Shape 881">
            <a:extLst>
              <a:ext uri="{FF2B5EF4-FFF2-40B4-BE49-F238E27FC236}">
                <a16:creationId xmlns:a16="http://schemas.microsoft.com/office/drawing/2014/main" id="{00000000-0008-0000-0B00-00003D040000}"/>
              </a:ext>
            </a:extLst>
          </xdr:cNvPr>
          <xdr:cNvGrpSpPr>
            <a:grpSpLocks/>
          </xdr:cNvGrpSpPr>
        </xdr:nvGrpSpPr>
        <xdr:grpSpPr>
          <a:xfrm>
            <a:off x="5346000" y="3694275"/>
            <a:ext cx="0" cy="171450"/>
            <a:chOff x="5346000" y="3694275"/>
            <a:chExt cx="0" cy="171450"/>
          </a:xfrm>
        </xdr:grpSpPr>
        <xdr:sp macro="" textlink="">
          <xdr:nvSpPr>
            <xdr:cNvPr id="1086" name="Shape 6">
              <a:extLst>
                <a:ext uri="{FF2B5EF4-FFF2-40B4-BE49-F238E27FC236}">
                  <a16:creationId xmlns:a16="http://schemas.microsoft.com/office/drawing/2014/main" id="{00000000-0008-0000-0B00-00003E040000}"/>
                </a:ext>
              </a:extLst>
            </xdr:cNvPr>
            <xdr:cNvSpPr/>
          </xdr:nvSpPr>
          <xdr:spPr>
            <a:xfrm>
              <a:off x="5346000" y="3694275"/>
              <a:ext cx="0" cy="171450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087" name="Shape 882">
              <a:extLst>
                <a:ext uri="{FF2B5EF4-FFF2-40B4-BE49-F238E27FC236}">
                  <a16:creationId xmlns:a16="http://schemas.microsoft.com/office/drawing/2014/main" id="{00000000-0008-0000-0B00-00003F04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4275"/>
              <a:ext cx="0" cy="171450"/>
              <a:chOff x="5346000" y="3694275"/>
              <a:chExt cx="0" cy="171443"/>
            </a:xfrm>
          </xdr:grpSpPr>
          <xdr:sp macro="" textlink="">
            <xdr:nvSpPr>
              <xdr:cNvPr id="1088" name="Shape 883">
                <a:extLst>
                  <a:ext uri="{FF2B5EF4-FFF2-40B4-BE49-F238E27FC236}">
                    <a16:creationId xmlns:a16="http://schemas.microsoft.com/office/drawing/2014/main" id="{00000000-0008-0000-0B00-000040040000}"/>
                  </a:ext>
                </a:extLst>
              </xdr:cNvPr>
              <xdr:cNvSpPr/>
            </xdr:nvSpPr>
            <xdr:spPr>
              <a:xfrm>
                <a:off x="5346000" y="3694275"/>
                <a:ext cx="0" cy="171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089" name="Shape 884">
                <a:extLst>
                  <a:ext uri="{FF2B5EF4-FFF2-40B4-BE49-F238E27FC236}">
                    <a16:creationId xmlns:a16="http://schemas.microsoft.com/office/drawing/2014/main" id="{00000000-0008-0000-0B00-00004104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4275"/>
                <a:ext cx="0" cy="171443"/>
                <a:chOff x="5475762" y="47760700"/>
                <a:chExt cx="314325" cy="230200"/>
              </a:xfrm>
            </xdr:grpSpPr>
            <xdr:sp macro="" textlink="">
              <xdr:nvSpPr>
                <xdr:cNvPr id="1090" name="Shape 885">
                  <a:extLst>
                    <a:ext uri="{FF2B5EF4-FFF2-40B4-BE49-F238E27FC236}">
                      <a16:creationId xmlns:a16="http://schemas.microsoft.com/office/drawing/2014/main" id="{00000000-0008-0000-0B00-00004204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1091" name="Shape 886">
                  <a:extLst>
                    <a:ext uri="{FF2B5EF4-FFF2-40B4-BE49-F238E27FC236}">
                      <a16:creationId xmlns:a16="http://schemas.microsoft.com/office/drawing/2014/main" id="{00000000-0008-0000-0B00-000043040000}"/>
                    </a:ext>
                  </a:extLst>
                </xdr:cNvPr>
                <xdr:cNvCxnSpPr/>
              </xdr:nvCxnSpPr>
              <xdr:spPr>
                <a:xfrm>
                  <a:off x="5758655" y="4785662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92" name="Shape 887">
                  <a:extLst>
                    <a:ext uri="{FF2B5EF4-FFF2-40B4-BE49-F238E27FC236}">
                      <a16:creationId xmlns:a16="http://schemas.microsoft.com/office/drawing/2014/main" id="{00000000-0008-0000-0B00-000044040000}"/>
                    </a:ext>
                  </a:extLst>
                </xdr:cNvPr>
                <xdr:cNvCxnSpPr/>
              </xdr:nvCxnSpPr>
              <xdr:spPr>
                <a:xfrm>
                  <a:off x="5758655" y="4785662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93" name="Shape 888">
                  <a:extLst>
                    <a:ext uri="{FF2B5EF4-FFF2-40B4-BE49-F238E27FC236}">
                      <a16:creationId xmlns:a16="http://schemas.microsoft.com/office/drawing/2014/main" id="{00000000-0008-0000-0B00-000045040000}"/>
                    </a:ext>
                  </a:extLst>
                </xdr:cNvPr>
                <xdr:cNvCxnSpPr/>
              </xdr:nvCxnSpPr>
              <xdr:spPr>
                <a:xfrm>
                  <a:off x="5758655" y="4785662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94" name="Shape 889">
                  <a:extLst>
                    <a:ext uri="{FF2B5EF4-FFF2-40B4-BE49-F238E27FC236}">
                      <a16:creationId xmlns:a16="http://schemas.microsoft.com/office/drawing/2014/main" id="{00000000-0008-0000-0B00-000046040000}"/>
                    </a:ext>
                  </a:extLst>
                </xdr:cNvPr>
                <xdr:cNvCxnSpPr/>
              </xdr:nvCxnSpPr>
              <xdr:spPr>
                <a:xfrm>
                  <a:off x="5758655" y="4785662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95" name="Shape 890">
                  <a:extLst>
                    <a:ext uri="{FF2B5EF4-FFF2-40B4-BE49-F238E27FC236}">
                      <a16:creationId xmlns:a16="http://schemas.microsoft.com/office/drawing/2014/main" id="{00000000-0008-0000-0B00-000047040000}"/>
                    </a:ext>
                  </a:extLst>
                </xdr:cNvPr>
                <xdr:cNvCxnSpPr/>
              </xdr:nvCxnSpPr>
              <xdr:spPr>
                <a:xfrm>
                  <a:off x="5758655" y="4785662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96" name="Shape 891">
                  <a:extLst>
                    <a:ext uri="{FF2B5EF4-FFF2-40B4-BE49-F238E27FC236}">
                      <a16:creationId xmlns:a16="http://schemas.microsoft.com/office/drawing/2014/main" id="{00000000-0008-0000-0B00-000048040000}"/>
                    </a:ext>
                  </a:extLst>
                </xdr:cNvPr>
                <xdr:cNvCxnSpPr/>
              </xdr:nvCxnSpPr>
              <xdr:spPr>
                <a:xfrm>
                  <a:off x="5758655" y="4785662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40</xdr:row>
      <xdr:rowOff>104775</xdr:rowOff>
    </xdr:from>
    <xdr:ext cx="0" cy="161925"/>
    <xdr:grpSp>
      <xdr:nvGrpSpPr>
        <xdr:cNvPr id="1097" name="Shape 2">
          <a:extLst>
            <a:ext uri="{FF2B5EF4-FFF2-40B4-BE49-F238E27FC236}">
              <a16:creationId xmlns:a16="http://schemas.microsoft.com/office/drawing/2014/main" id="{00000000-0008-0000-0B00-000049040000}"/>
            </a:ext>
          </a:extLst>
        </xdr:cNvPr>
        <xdr:cNvGrpSpPr>
          <a:grpSpLocks/>
        </xdr:cNvGrpSpPr>
      </xdr:nvGrpSpPr>
      <xdr:grpSpPr>
        <a:xfrm>
          <a:off x="2466975" y="8867775"/>
          <a:ext cx="0" cy="161925"/>
          <a:chOff x="5346000" y="3699038"/>
          <a:chExt cx="0" cy="161925"/>
        </a:xfrm>
      </xdr:grpSpPr>
      <xdr:grpSp>
        <xdr:nvGrpSpPr>
          <xdr:cNvPr id="1098" name="Shape 892">
            <a:extLst>
              <a:ext uri="{FF2B5EF4-FFF2-40B4-BE49-F238E27FC236}">
                <a16:creationId xmlns:a16="http://schemas.microsoft.com/office/drawing/2014/main" id="{00000000-0008-0000-0B00-00004A04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1099" name="Shape 6">
              <a:extLst>
                <a:ext uri="{FF2B5EF4-FFF2-40B4-BE49-F238E27FC236}">
                  <a16:creationId xmlns:a16="http://schemas.microsoft.com/office/drawing/2014/main" id="{00000000-0008-0000-0B00-00004B04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00" name="Shape 893">
              <a:extLst>
                <a:ext uri="{FF2B5EF4-FFF2-40B4-BE49-F238E27FC236}">
                  <a16:creationId xmlns:a16="http://schemas.microsoft.com/office/drawing/2014/main" id="{00000000-0008-0000-0B00-00004C04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1101" name="Shape 894">
                <a:extLst>
                  <a:ext uri="{FF2B5EF4-FFF2-40B4-BE49-F238E27FC236}">
                    <a16:creationId xmlns:a16="http://schemas.microsoft.com/office/drawing/2014/main" id="{00000000-0008-0000-0B00-00004D04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102" name="Shape 895">
                <a:extLst>
                  <a:ext uri="{FF2B5EF4-FFF2-40B4-BE49-F238E27FC236}">
                    <a16:creationId xmlns:a16="http://schemas.microsoft.com/office/drawing/2014/main" id="{00000000-0008-0000-0B00-00004E04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1103" name="Shape 896">
                  <a:extLst>
                    <a:ext uri="{FF2B5EF4-FFF2-40B4-BE49-F238E27FC236}">
                      <a16:creationId xmlns:a16="http://schemas.microsoft.com/office/drawing/2014/main" id="{00000000-0008-0000-0B00-00004F04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1104" name="Shape 897">
                  <a:extLst>
                    <a:ext uri="{FF2B5EF4-FFF2-40B4-BE49-F238E27FC236}">
                      <a16:creationId xmlns:a16="http://schemas.microsoft.com/office/drawing/2014/main" id="{00000000-0008-0000-0B00-0000500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105" name="Shape 898">
                  <a:extLst>
                    <a:ext uri="{FF2B5EF4-FFF2-40B4-BE49-F238E27FC236}">
                      <a16:creationId xmlns:a16="http://schemas.microsoft.com/office/drawing/2014/main" id="{00000000-0008-0000-0B00-0000510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106" name="Shape 899">
                  <a:extLst>
                    <a:ext uri="{FF2B5EF4-FFF2-40B4-BE49-F238E27FC236}">
                      <a16:creationId xmlns:a16="http://schemas.microsoft.com/office/drawing/2014/main" id="{00000000-0008-0000-0B00-00005204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107" name="Shape 900">
                  <a:extLst>
                    <a:ext uri="{FF2B5EF4-FFF2-40B4-BE49-F238E27FC236}">
                      <a16:creationId xmlns:a16="http://schemas.microsoft.com/office/drawing/2014/main" id="{00000000-0008-0000-0B00-0000530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108" name="Shape 901">
                  <a:extLst>
                    <a:ext uri="{FF2B5EF4-FFF2-40B4-BE49-F238E27FC236}">
                      <a16:creationId xmlns:a16="http://schemas.microsoft.com/office/drawing/2014/main" id="{00000000-0008-0000-0B00-0000540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109" name="Shape 902">
                  <a:extLst>
                    <a:ext uri="{FF2B5EF4-FFF2-40B4-BE49-F238E27FC236}">
                      <a16:creationId xmlns:a16="http://schemas.microsoft.com/office/drawing/2014/main" id="{00000000-0008-0000-0B00-0000550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40</xdr:row>
      <xdr:rowOff>104775</xdr:rowOff>
    </xdr:from>
    <xdr:ext cx="0" cy="161925"/>
    <xdr:grpSp>
      <xdr:nvGrpSpPr>
        <xdr:cNvPr id="1110" name="Shape 2">
          <a:extLst>
            <a:ext uri="{FF2B5EF4-FFF2-40B4-BE49-F238E27FC236}">
              <a16:creationId xmlns:a16="http://schemas.microsoft.com/office/drawing/2014/main" id="{00000000-0008-0000-0B00-000056040000}"/>
            </a:ext>
          </a:extLst>
        </xdr:cNvPr>
        <xdr:cNvGrpSpPr>
          <a:grpSpLocks/>
        </xdr:cNvGrpSpPr>
      </xdr:nvGrpSpPr>
      <xdr:grpSpPr>
        <a:xfrm>
          <a:off x="2466975" y="8867775"/>
          <a:ext cx="0" cy="161925"/>
          <a:chOff x="5346000" y="3699038"/>
          <a:chExt cx="0" cy="161925"/>
        </a:xfrm>
      </xdr:grpSpPr>
      <xdr:grpSp>
        <xdr:nvGrpSpPr>
          <xdr:cNvPr id="1111" name="Shape 903">
            <a:extLst>
              <a:ext uri="{FF2B5EF4-FFF2-40B4-BE49-F238E27FC236}">
                <a16:creationId xmlns:a16="http://schemas.microsoft.com/office/drawing/2014/main" id="{00000000-0008-0000-0B00-00005704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1112" name="Shape 6">
              <a:extLst>
                <a:ext uri="{FF2B5EF4-FFF2-40B4-BE49-F238E27FC236}">
                  <a16:creationId xmlns:a16="http://schemas.microsoft.com/office/drawing/2014/main" id="{00000000-0008-0000-0B00-00005804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13" name="Shape 904">
              <a:extLst>
                <a:ext uri="{FF2B5EF4-FFF2-40B4-BE49-F238E27FC236}">
                  <a16:creationId xmlns:a16="http://schemas.microsoft.com/office/drawing/2014/main" id="{00000000-0008-0000-0B00-00005904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1114" name="Shape 905">
                <a:extLst>
                  <a:ext uri="{FF2B5EF4-FFF2-40B4-BE49-F238E27FC236}">
                    <a16:creationId xmlns:a16="http://schemas.microsoft.com/office/drawing/2014/main" id="{00000000-0008-0000-0B00-00005A04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115" name="Shape 906">
                <a:extLst>
                  <a:ext uri="{FF2B5EF4-FFF2-40B4-BE49-F238E27FC236}">
                    <a16:creationId xmlns:a16="http://schemas.microsoft.com/office/drawing/2014/main" id="{00000000-0008-0000-0B00-00005B04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1116" name="Shape 907">
                  <a:extLst>
                    <a:ext uri="{FF2B5EF4-FFF2-40B4-BE49-F238E27FC236}">
                      <a16:creationId xmlns:a16="http://schemas.microsoft.com/office/drawing/2014/main" id="{00000000-0008-0000-0B00-00005C04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1117" name="Shape 908">
                  <a:extLst>
                    <a:ext uri="{FF2B5EF4-FFF2-40B4-BE49-F238E27FC236}">
                      <a16:creationId xmlns:a16="http://schemas.microsoft.com/office/drawing/2014/main" id="{00000000-0008-0000-0B00-00005D0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118" name="Shape 909">
                  <a:extLst>
                    <a:ext uri="{FF2B5EF4-FFF2-40B4-BE49-F238E27FC236}">
                      <a16:creationId xmlns:a16="http://schemas.microsoft.com/office/drawing/2014/main" id="{00000000-0008-0000-0B00-00005E0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119" name="Shape 910">
                  <a:extLst>
                    <a:ext uri="{FF2B5EF4-FFF2-40B4-BE49-F238E27FC236}">
                      <a16:creationId xmlns:a16="http://schemas.microsoft.com/office/drawing/2014/main" id="{00000000-0008-0000-0B00-00005F04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120" name="Shape 911">
                  <a:extLst>
                    <a:ext uri="{FF2B5EF4-FFF2-40B4-BE49-F238E27FC236}">
                      <a16:creationId xmlns:a16="http://schemas.microsoft.com/office/drawing/2014/main" id="{00000000-0008-0000-0B00-0000600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121" name="Shape 912">
                  <a:extLst>
                    <a:ext uri="{FF2B5EF4-FFF2-40B4-BE49-F238E27FC236}">
                      <a16:creationId xmlns:a16="http://schemas.microsoft.com/office/drawing/2014/main" id="{00000000-0008-0000-0B00-0000610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122" name="Shape 913">
                  <a:extLst>
                    <a:ext uri="{FF2B5EF4-FFF2-40B4-BE49-F238E27FC236}">
                      <a16:creationId xmlns:a16="http://schemas.microsoft.com/office/drawing/2014/main" id="{00000000-0008-0000-0B00-0000620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40</xdr:row>
      <xdr:rowOff>104775</xdr:rowOff>
    </xdr:from>
    <xdr:ext cx="0" cy="161925"/>
    <xdr:grpSp>
      <xdr:nvGrpSpPr>
        <xdr:cNvPr id="1123" name="Shape 2">
          <a:extLst>
            <a:ext uri="{FF2B5EF4-FFF2-40B4-BE49-F238E27FC236}">
              <a16:creationId xmlns:a16="http://schemas.microsoft.com/office/drawing/2014/main" id="{00000000-0008-0000-0B00-000063040000}"/>
            </a:ext>
          </a:extLst>
        </xdr:cNvPr>
        <xdr:cNvGrpSpPr>
          <a:grpSpLocks/>
        </xdr:cNvGrpSpPr>
      </xdr:nvGrpSpPr>
      <xdr:grpSpPr>
        <a:xfrm>
          <a:off x="2466975" y="8867775"/>
          <a:ext cx="0" cy="161925"/>
          <a:chOff x="5346000" y="3699038"/>
          <a:chExt cx="0" cy="161925"/>
        </a:xfrm>
      </xdr:grpSpPr>
      <xdr:grpSp>
        <xdr:nvGrpSpPr>
          <xdr:cNvPr id="1124" name="Shape 914">
            <a:extLst>
              <a:ext uri="{FF2B5EF4-FFF2-40B4-BE49-F238E27FC236}">
                <a16:creationId xmlns:a16="http://schemas.microsoft.com/office/drawing/2014/main" id="{00000000-0008-0000-0B00-00006404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1125" name="Shape 6">
              <a:extLst>
                <a:ext uri="{FF2B5EF4-FFF2-40B4-BE49-F238E27FC236}">
                  <a16:creationId xmlns:a16="http://schemas.microsoft.com/office/drawing/2014/main" id="{00000000-0008-0000-0B00-00006504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26" name="Shape 915">
              <a:extLst>
                <a:ext uri="{FF2B5EF4-FFF2-40B4-BE49-F238E27FC236}">
                  <a16:creationId xmlns:a16="http://schemas.microsoft.com/office/drawing/2014/main" id="{00000000-0008-0000-0B00-00006604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1127" name="Shape 916">
                <a:extLst>
                  <a:ext uri="{FF2B5EF4-FFF2-40B4-BE49-F238E27FC236}">
                    <a16:creationId xmlns:a16="http://schemas.microsoft.com/office/drawing/2014/main" id="{00000000-0008-0000-0B00-00006704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128" name="Shape 917">
                <a:extLst>
                  <a:ext uri="{FF2B5EF4-FFF2-40B4-BE49-F238E27FC236}">
                    <a16:creationId xmlns:a16="http://schemas.microsoft.com/office/drawing/2014/main" id="{00000000-0008-0000-0B00-00006804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1129" name="Shape 918">
                  <a:extLst>
                    <a:ext uri="{FF2B5EF4-FFF2-40B4-BE49-F238E27FC236}">
                      <a16:creationId xmlns:a16="http://schemas.microsoft.com/office/drawing/2014/main" id="{00000000-0008-0000-0B00-00006904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1130" name="Shape 919">
                  <a:extLst>
                    <a:ext uri="{FF2B5EF4-FFF2-40B4-BE49-F238E27FC236}">
                      <a16:creationId xmlns:a16="http://schemas.microsoft.com/office/drawing/2014/main" id="{00000000-0008-0000-0B00-00006A0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131" name="Shape 920">
                  <a:extLst>
                    <a:ext uri="{FF2B5EF4-FFF2-40B4-BE49-F238E27FC236}">
                      <a16:creationId xmlns:a16="http://schemas.microsoft.com/office/drawing/2014/main" id="{00000000-0008-0000-0B00-00006B0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132" name="Shape 921">
                  <a:extLst>
                    <a:ext uri="{FF2B5EF4-FFF2-40B4-BE49-F238E27FC236}">
                      <a16:creationId xmlns:a16="http://schemas.microsoft.com/office/drawing/2014/main" id="{00000000-0008-0000-0B00-00006C04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133" name="Shape 922">
                  <a:extLst>
                    <a:ext uri="{FF2B5EF4-FFF2-40B4-BE49-F238E27FC236}">
                      <a16:creationId xmlns:a16="http://schemas.microsoft.com/office/drawing/2014/main" id="{00000000-0008-0000-0B00-00006D0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134" name="Shape 923">
                  <a:extLst>
                    <a:ext uri="{FF2B5EF4-FFF2-40B4-BE49-F238E27FC236}">
                      <a16:creationId xmlns:a16="http://schemas.microsoft.com/office/drawing/2014/main" id="{00000000-0008-0000-0B00-00006E0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135" name="Shape 924">
                  <a:extLst>
                    <a:ext uri="{FF2B5EF4-FFF2-40B4-BE49-F238E27FC236}">
                      <a16:creationId xmlns:a16="http://schemas.microsoft.com/office/drawing/2014/main" id="{00000000-0008-0000-0B00-00006F0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40</xdr:row>
      <xdr:rowOff>104775</xdr:rowOff>
    </xdr:from>
    <xdr:ext cx="0" cy="161925"/>
    <xdr:grpSp>
      <xdr:nvGrpSpPr>
        <xdr:cNvPr id="1136" name="Shape 2">
          <a:extLst>
            <a:ext uri="{FF2B5EF4-FFF2-40B4-BE49-F238E27FC236}">
              <a16:creationId xmlns:a16="http://schemas.microsoft.com/office/drawing/2014/main" id="{00000000-0008-0000-0B00-000070040000}"/>
            </a:ext>
          </a:extLst>
        </xdr:cNvPr>
        <xdr:cNvGrpSpPr>
          <a:grpSpLocks/>
        </xdr:cNvGrpSpPr>
      </xdr:nvGrpSpPr>
      <xdr:grpSpPr>
        <a:xfrm>
          <a:off x="2466975" y="8867775"/>
          <a:ext cx="0" cy="161925"/>
          <a:chOff x="5346000" y="3699038"/>
          <a:chExt cx="0" cy="161925"/>
        </a:xfrm>
      </xdr:grpSpPr>
      <xdr:grpSp>
        <xdr:nvGrpSpPr>
          <xdr:cNvPr id="1137" name="Shape 925">
            <a:extLst>
              <a:ext uri="{FF2B5EF4-FFF2-40B4-BE49-F238E27FC236}">
                <a16:creationId xmlns:a16="http://schemas.microsoft.com/office/drawing/2014/main" id="{00000000-0008-0000-0B00-00007104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1138" name="Shape 6">
              <a:extLst>
                <a:ext uri="{FF2B5EF4-FFF2-40B4-BE49-F238E27FC236}">
                  <a16:creationId xmlns:a16="http://schemas.microsoft.com/office/drawing/2014/main" id="{00000000-0008-0000-0B00-00007204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39" name="Shape 926">
              <a:extLst>
                <a:ext uri="{FF2B5EF4-FFF2-40B4-BE49-F238E27FC236}">
                  <a16:creationId xmlns:a16="http://schemas.microsoft.com/office/drawing/2014/main" id="{00000000-0008-0000-0B00-00007304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1140" name="Shape 927">
                <a:extLst>
                  <a:ext uri="{FF2B5EF4-FFF2-40B4-BE49-F238E27FC236}">
                    <a16:creationId xmlns:a16="http://schemas.microsoft.com/office/drawing/2014/main" id="{00000000-0008-0000-0B00-00007404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141" name="Shape 928">
                <a:extLst>
                  <a:ext uri="{FF2B5EF4-FFF2-40B4-BE49-F238E27FC236}">
                    <a16:creationId xmlns:a16="http://schemas.microsoft.com/office/drawing/2014/main" id="{00000000-0008-0000-0B00-00007504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1142" name="Shape 929">
                  <a:extLst>
                    <a:ext uri="{FF2B5EF4-FFF2-40B4-BE49-F238E27FC236}">
                      <a16:creationId xmlns:a16="http://schemas.microsoft.com/office/drawing/2014/main" id="{00000000-0008-0000-0B00-00007604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1143" name="Shape 930">
                  <a:extLst>
                    <a:ext uri="{FF2B5EF4-FFF2-40B4-BE49-F238E27FC236}">
                      <a16:creationId xmlns:a16="http://schemas.microsoft.com/office/drawing/2014/main" id="{00000000-0008-0000-0B00-0000770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144" name="Shape 931">
                  <a:extLst>
                    <a:ext uri="{FF2B5EF4-FFF2-40B4-BE49-F238E27FC236}">
                      <a16:creationId xmlns:a16="http://schemas.microsoft.com/office/drawing/2014/main" id="{00000000-0008-0000-0B00-0000780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145" name="Shape 932">
                  <a:extLst>
                    <a:ext uri="{FF2B5EF4-FFF2-40B4-BE49-F238E27FC236}">
                      <a16:creationId xmlns:a16="http://schemas.microsoft.com/office/drawing/2014/main" id="{00000000-0008-0000-0B00-00007904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146" name="Shape 933">
                  <a:extLst>
                    <a:ext uri="{FF2B5EF4-FFF2-40B4-BE49-F238E27FC236}">
                      <a16:creationId xmlns:a16="http://schemas.microsoft.com/office/drawing/2014/main" id="{00000000-0008-0000-0B00-00007A0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147" name="Shape 934">
                  <a:extLst>
                    <a:ext uri="{FF2B5EF4-FFF2-40B4-BE49-F238E27FC236}">
                      <a16:creationId xmlns:a16="http://schemas.microsoft.com/office/drawing/2014/main" id="{00000000-0008-0000-0B00-00007B0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148" name="Shape 935">
                  <a:extLst>
                    <a:ext uri="{FF2B5EF4-FFF2-40B4-BE49-F238E27FC236}">
                      <a16:creationId xmlns:a16="http://schemas.microsoft.com/office/drawing/2014/main" id="{00000000-0008-0000-0B00-00007C0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40</xdr:row>
      <xdr:rowOff>104775</xdr:rowOff>
    </xdr:from>
    <xdr:ext cx="0" cy="161925"/>
    <xdr:grpSp>
      <xdr:nvGrpSpPr>
        <xdr:cNvPr id="1149" name="Shape 2">
          <a:extLst>
            <a:ext uri="{FF2B5EF4-FFF2-40B4-BE49-F238E27FC236}">
              <a16:creationId xmlns:a16="http://schemas.microsoft.com/office/drawing/2014/main" id="{00000000-0008-0000-0B00-00007D040000}"/>
            </a:ext>
          </a:extLst>
        </xdr:cNvPr>
        <xdr:cNvGrpSpPr>
          <a:grpSpLocks/>
        </xdr:cNvGrpSpPr>
      </xdr:nvGrpSpPr>
      <xdr:grpSpPr>
        <a:xfrm>
          <a:off x="2466975" y="8867775"/>
          <a:ext cx="0" cy="161925"/>
          <a:chOff x="5346000" y="3699038"/>
          <a:chExt cx="0" cy="161925"/>
        </a:xfrm>
      </xdr:grpSpPr>
      <xdr:grpSp>
        <xdr:nvGrpSpPr>
          <xdr:cNvPr id="1150" name="Shape 936">
            <a:extLst>
              <a:ext uri="{FF2B5EF4-FFF2-40B4-BE49-F238E27FC236}">
                <a16:creationId xmlns:a16="http://schemas.microsoft.com/office/drawing/2014/main" id="{00000000-0008-0000-0B00-00007E04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1151" name="Shape 6">
              <a:extLst>
                <a:ext uri="{FF2B5EF4-FFF2-40B4-BE49-F238E27FC236}">
                  <a16:creationId xmlns:a16="http://schemas.microsoft.com/office/drawing/2014/main" id="{00000000-0008-0000-0B00-00007F04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52" name="Shape 937">
              <a:extLst>
                <a:ext uri="{FF2B5EF4-FFF2-40B4-BE49-F238E27FC236}">
                  <a16:creationId xmlns:a16="http://schemas.microsoft.com/office/drawing/2014/main" id="{00000000-0008-0000-0B00-00008004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1153" name="Shape 938">
                <a:extLst>
                  <a:ext uri="{FF2B5EF4-FFF2-40B4-BE49-F238E27FC236}">
                    <a16:creationId xmlns:a16="http://schemas.microsoft.com/office/drawing/2014/main" id="{00000000-0008-0000-0B00-00008104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154" name="Shape 939">
                <a:extLst>
                  <a:ext uri="{FF2B5EF4-FFF2-40B4-BE49-F238E27FC236}">
                    <a16:creationId xmlns:a16="http://schemas.microsoft.com/office/drawing/2014/main" id="{00000000-0008-0000-0B00-00008204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1155" name="Shape 940">
                  <a:extLst>
                    <a:ext uri="{FF2B5EF4-FFF2-40B4-BE49-F238E27FC236}">
                      <a16:creationId xmlns:a16="http://schemas.microsoft.com/office/drawing/2014/main" id="{00000000-0008-0000-0B00-00008304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1156" name="Shape 941">
                  <a:extLst>
                    <a:ext uri="{FF2B5EF4-FFF2-40B4-BE49-F238E27FC236}">
                      <a16:creationId xmlns:a16="http://schemas.microsoft.com/office/drawing/2014/main" id="{00000000-0008-0000-0B00-0000840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157" name="Shape 942">
                  <a:extLst>
                    <a:ext uri="{FF2B5EF4-FFF2-40B4-BE49-F238E27FC236}">
                      <a16:creationId xmlns:a16="http://schemas.microsoft.com/office/drawing/2014/main" id="{00000000-0008-0000-0B00-0000850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158" name="Shape 943">
                  <a:extLst>
                    <a:ext uri="{FF2B5EF4-FFF2-40B4-BE49-F238E27FC236}">
                      <a16:creationId xmlns:a16="http://schemas.microsoft.com/office/drawing/2014/main" id="{00000000-0008-0000-0B00-00008604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159" name="Shape 944">
                  <a:extLst>
                    <a:ext uri="{FF2B5EF4-FFF2-40B4-BE49-F238E27FC236}">
                      <a16:creationId xmlns:a16="http://schemas.microsoft.com/office/drawing/2014/main" id="{00000000-0008-0000-0B00-0000870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160" name="Shape 945">
                  <a:extLst>
                    <a:ext uri="{FF2B5EF4-FFF2-40B4-BE49-F238E27FC236}">
                      <a16:creationId xmlns:a16="http://schemas.microsoft.com/office/drawing/2014/main" id="{00000000-0008-0000-0B00-0000880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161" name="Shape 946">
                  <a:extLst>
                    <a:ext uri="{FF2B5EF4-FFF2-40B4-BE49-F238E27FC236}">
                      <a16:creationId xmlns:a16="http://schemas.microsoft.com/office/drawing/2014/main" id="{00000000-0008-0000-0B00-0000890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40</xdr:row>
      <xdr:rowOff>104775</xdr:rowOff>
    </xdr:from>
    <xdr:ext cx="0" cy="161925"/>
    <xdr:grpSp>
      <xdr:nvGrpSpPr>
        <xdr:cNvPr id="1162" name="Shape 2">
          <a:extLst>
            <a:ext uri="{FF2B5EF4-FFF2-40B4-BE49-F238E27FC236}">
              <a16:creationId xmlns:a16="http://schemas.microsoft.com/office/drawing/2014/main" id="{00000000-0008-0000-0B00-00008A040000}"/>
            </a:ext>
          </a:extLst>
        </xdr:cNvPr>
        <xdr:cNvGrpSpPr>
          <a:grpSpLocks/>
        </xdr:cNvGrpSpPr>
      </xdr:nvGrpSpPr>
      <xdr:grpSpPr>
        <a:xfrm>
          <a:off x="2466975" y="8867775"/>
          <a:ext cx="0" cy="161925"/>
          <a:chOff x="5346000" y="3699038"/>
          <a:chExt cx="0" cy="161925"/>
        </a:xfrm>
      </xdr:grpSpPr>
      <xdr:grpSp>
        <xdr:nvGrpSpPr>
          <xdr:cNvPr id="1163" name="Shape 947">
            <a:extLst>
              <a:ext uri="{FF2B5EF4-FFF2-40B4-BE49-F238E27FC236}">
                <a16:creationId xmlns:a16="http://schemas.microsoft.com/office/drawing/2014/main" id="{00000000-0008-0000-0B00-00008B04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1164" name="Shape 6">
              <a:extLst>
                <a:ext uri="{FF2B5EF4-FFF2-40B4-BE49-F238E27FC236}">
                  <a16:creationId xmlns:a16="http://schemas.microsoft.com/office/drawing/2014/main" id="{00000000-0008-0000-0B00-00008C04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65" name="Shape 948">
              <a:extLst>
                <a:ext uri="{FF2B5EF4-FFF2-40B4-BE49-F238E27FC236}">
                  <a16:creationId xmlns:a16="http://schemas.microsoft.com/office/drawing/2014/main" id="{00000000-0008-0000-0B00-00008D04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1166" name="Shape 949">
                <a:extLst>
                  <a:ext uri="{FF2B5EF4-FFF2-40B4-BE49-F238E27FC236}">
                    <a16:creationId xmlns:a16="http://schemas.microsoft.com/office/drawing/2014/main" id="{00000000-0008-0000-0B00-00008E04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167" name="Shape 950">
                <a:extLst>
                  <a:ext uri="{FF2B5EF4-FFF2-40B4-BE49-F238E27FC236}">
                    <a16:creationId xmlns:a16="http://schemas.microsoft.com/office/drawing/2014/main" id="{00000000-0008-0000-0B00-00008F04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1168" name="Shape 951">
                  <a:extLst>
                    <a:ext uri="{FF2B5EF4-FFF2-40B4-BE49-F238E27FC236}">
                      <a16:creationId xmlns:a16="http://schemas.microsoft.com/office/drawing/2014/main" id="{00000000-0008-0000-0B00-00009004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1169" name="Shape 952">
                  <a:extLst>
                    <a:ext uri="{FF2B5EF4-FFF2-40B4-BE49-F238E27FC236}">
                      <a16:creationId xmlns:a16="http://schemas.microsoft.com/office/drawing/2014/main" id="{00000000-0008-0000-0B00-0000910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170" name="Shape 953">
                  <a:extLst>
                    <a:ext uri="{FF2B5EF4-FFF2-40B4-BE49-F238E27FC236}">
                      <a16:creationId xmlns:a16="http://schemas.microsoft.com/office/drawing/2014/main" id="{00000000-0008-0000-0B00-0000920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171" name="Shape 954">
                  <a:extLst>
                    <a:ext uri="{FF2B5EF4-FFF2-40B4-BE49-F238E27FC236}">
                      <a16:creationId xmlns:a16="http://schemas.microsoft.com/office/drawing/2014/main" id="{00000000-0008-0000-0B00-00009304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172" name="Shape 955">
                  <a:extLst>
                    <a:ext uri="{FF2B5EF4-FFF2-40B4-BE49-F238E27FC236}">
                      <a16:creationId xmlns:a16="http://schemas.microsoft.com/office/drawing/2014/main" id="{00000000-0008-0000-0B00-0000940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173" name="Shape 956">
                  <a:extLst>
                    <a:ext uri="{FF2B5EF4-FFF2-40B4-BE49-F238E27FC236}">
                      <a16:creationId xmlns:a16="http://schemas.microsoft.com/office/drawing/2014/main" id="{00000000-0008-0000-0B00-0000950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174" name="Shape 957">
                  <a:extLst>
                    <a:ext uri="{FF2B5EF4-FFF2-40B4-BE49-F238E27FC236}">
                      <a16:creationId xmlns:a16="http://schemas.microsoft.com/office/drawing/2014/main" id="{00000000-0008-0000-0B00-0000960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40</xdr:row>
      <xdr:rowOff>104775</xdr:rowOff>
    </xdr:from>
    <xdr:ext cx="0" cy="161925"/>
    <xdr:grpSp>
      <xdr:nvGrpSpPr>
        <xdr:cNvPr id="1175" name="Shape 2">
          <a:extLst>
            <a:ext uri="{FF2B5EF4-FFF2-40B4-BE49-F238E27FC236}">
              <a16:creationId xmlns:a16="http://schemas.microsoft.com/office/drawing/2014/main" id="{00000000-0008-0000-0B00-000097040000}"/>
            </a:ext>
          </a:extLst>
        </xdr:cNvPr>
        <xdr:cNvGrpSpPr>
          <a:grpSpLocks/>
        </xdr:cNvGrpSpPr>
      </xdr:nvGrpSpPr>
      <xdr:grpSpPr>
        <a:xfrm>
          <a:off x="2466975" y="8867775"/>
          <a:ext cx="0" cy="161925"/>
          <a:chOff x="5346000" y="3699038"/>
          <a:chExt cx="0" cy="161925"/>
        </a:xfrm>
      </xdr:grpSpPr>
      <xdr:grpSp>
        <xdr:nvGrpSpPr>
          <xdr:cNvPr id="1176" name="Shape 958">
            <a:extLst>
              <a:ext uri="{FF2B5EF4-FFF2-40B4-BE49-F238E27FC236}">
                <a16:creationId xmlns:a16="http://schemas.microsoft.com/office/drawing/2014/main" id="{00000000-0008-0000-0B00-00009804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1177" name="Shape 6">
              <a:extLst>
                <a:ext uri="{FF2B5EF4-FFF2-40B4-BE49-F238E27FC236}">
                  <a16:creationId xmlns:a16="http://schemas.microsoft.com/office/drawing/2014/main" id="{00000000-0008-0000-0B00-00009904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78" name="Shape 959">
              <a:extLst>
                <a:ext uri="{FF2B5EF4-FFF2-40B4-BE49-F238E27FC236}">
                  <a16:creationId xmlns:a16="http://schemas.microsoft.com/office/drawing/2014/main" id="{00000000-0008-0000-0B00-00009A04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1179" name="Shape 960">
                <a:extLst>
                  <a:ext uri="{FF2B5EF4-FFF2-40B4-BE49-F238E27FC236}">
                    <a16:creationId xmlns:a16="http://schemas.microsoft.com/office/drawing/2014/main" id="{00000000-0008-0000-0B00-00009B04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180" name="Shape 961">
                <a:extLst>
                  <a:ext uri="{FF2B5EF4-FFF2-40B4-BE49-F238E27FC236}">
                    <a16:creationId xmlns:a16="http://schemas.microsoft.com/office/drawing/2014/main" id="{00000000-0008-0000-0B00-00009C04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1181" name="Shape 962">
                  <a:extLst>
                    <a:ext uri="{FF2B5EF4-FFF2-40B4-BE49-F238E27FC236}">
                      <a16:creationId xmlns:a16="http://schemas.microsoft.com/office/drawing/2014/main" id="{00000000-0008-0000-0B00-00009D04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1182" name="Shape 963">
                  <a:extLst>
                    <a:ext uri="{FF2B5EF4-FFF2-40B4-BE49-F238E27FC236}">
                      <a16:creationId xmlns:a16="http://schemas.microsoft.com/office/drawing/2014/main" id="{00000000-0008-0000-0B00-00009E0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183" name="Shape 964">
                  <a:extLst>
                    <a:ext uri="{FF2B5EF4-FFF2-40B4-BE49-F238E27FC236}">
                      <a16:creationId xmlns:a16="http://schemas.microsoft.com/office/drawing/2014/main" id="{00000000-0008-0000-0B00-00009F0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184" name="Shape 965">
                  <a:extLst>
                    <a:ext uri="{FF2B5EF4-FFF2-40B4-BE49-F238E27FC236}">
                      <a16:creationId xmlns:a16="http://schemas.microsoft.com/office/drawing/2014/main" id="{00000000-0008-0000-0B00-0000A004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185" name="Shape 966">
                  <a:extLst>
                    <a:ext uri="{FF2B5EF4-FFF2-40B4-BE49-F238E27FC236}">
                      <a16:creationId xmlns:a16="http://schemas.microsoft.com/office/drawing/2014/main" id="{00000000-0008-0000-0B00-0000A10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186" name="Shape 967">
                  <a:extLst>
                    <a:ext uri="{FF2B5EF4-FFF2-40B4-BE49-F238E27FC236}">
                      <a16:creationId xmlns:a16="http://schemas.microsoft.com/office/drawing/2014/main" id="{00000000-0008-0000-0B00-0000A20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187" name="Shape 968">
                  <a:extLst>
                    <a:ext uri="{FF2B5EF4-FFF2-40B4-BE49-F238E27FC236}">
                      <a16:creationId xmlns:a16="http://schemas.microsoft.com/office/drawing/2014/main" id="{00000000-0008-0000-0B00-0000A30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40</xdr:row>
      <xdr:rowOff>104775</xdr:rowOff>
    </xdr:from>
    <xdr:ext cx="0" cy="161925"/>
    <xdr:grpSp>
      <xdr:nvGrpSpPr>
        <xdr:cNvPr id="1188" name="Shape 2">
          <a:extLst>
            <a:ext uri="{FF2B5EF4-FFF2-40B4-BE49-F238E27FC236}">
              <a16:creationId xmlns:a16="http://schemas.microsoft.com/office/drawing/2014/main" id="{00000000-0008-0000-0B00-0000A4040000}"/>
            </a:ext>
          </a:extLst>
        </xdr:cNvPr>
        <xdr:cNvGrpSpPr>
          <a:grpSpLocks/>
        </xdr:cNvGrpSpPr>
      </xdr:nvGrpSpPr>
      <xdr:grpSpPr>
        <a:xfrm>
          <a:off x="2466975" y="8867775"/>
          <a:ext cx="0" cy="161925"/>
          <a:chOff x="5346000" y="3699038"/>
          <a:chExt cx="0" cy="161925"/>
        </a:xfrm>
      </xdr:grpSpPr>
      <xdr:grpSp>
        <xdr:nvGrpSpPr>
          <xdr:cNvPr id="1189" name="Shape 969">
            <a:extLst>
              <a:ext uri="{FF2B5EF4-FFF2-40B4-BE49-F238E27FC236}">
                <a16:creationId xmlns:a16="http://schemas.microsoft.com/office/drawing/2014/main" id="{00000000-0008-0000-0B00-0000A504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1190" name="Shape 6">
              <a:extLst>
                <a:ext uri="{FF2B5EF4-FFF2-40B4-BE49-F238E27FC236}">
                  <a16:creationId xmlns:a16="http://schemas.microsoft.com/office/drawing/2014/main" id="{00000000-0008-0000-0B00-0000A604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91" name="Shape 970">
              <a:extLst>
                <a:ext uri="{FF2B5EF4-FFF2-40B4-BE49-F238E27FC236}">
                  <a16:creationId xmlns:a16="http://schemas.microsoft.com/office/drawing/2014/main" id="{00000000-0008-0000-0B00-0000A704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1192" name="Shape 971">
                <a:extLst>
                  <a:ext uri="{FF2B5EF4-FFF2-40B4-BE49-F238E27FC236}">
                    <a16:creationId xmlns:a16="http://schemas.microsoft.com/office/drawing/2014/main" id="{00000000-0008-0000-0B00-0000A804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193" name="Shape 972">
                <a:extLst>
                  <a:ext uri="{FF2B5EF4-FFF2-40B4-BE49-F238E27FC236}">
                    <a16:creationId xmlns:a16="http://schemas.microsoft.com/office/drawing/2014/main" id="{00000000-0008-0000-0B00-0000A904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1194" name="Shape 973">
                  <a:extLst>
                    <a:ext uri="{FF2B5EF4-FFF2-40B4-BE49-F238E27FC236}">
                      <a16:creationId xmlns:a16="http://schemas.microsoft.com/office/drawing/2014/main" id="{00000000-0008-0000-0B00-0000AA04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1195" name="Shape 974">
                  <a:extLst>
                    <a:ext uri="{FF2B5EF4-FFF2-40B4-BE49-F238E27FC236}">
                      <a16:creationId xmlns:a16="http://schemas.microsoft.com/office/drawing/2014/main" id="{00000000-0008-0000-0B00-0000AB0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196" name="Shape 975">
                  <a:extLst>
                    <a:ext uri="{FF2B5EF4-FFF2-40B4-BE49-F238E27FC236}">
                      <a16:creationId xmlns:a16="http://schemas.microsoft.com/office/drawing/2014/main" id="{00000000-0008-0000-0B00-0000AC0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197" name="Shape 976">
                  <a:extLst>
                    <a:ext uri="{FF2B5EF4-FFF2-40B4-BE49-F238E27FC236}">
                      <a16:creationId xmlns:a16="http://schemas.microsoft.com/office/drawing/2014/main" id="{00000000-0008-0000-0B00-0000AD04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198" name="Shape 977">
                  <a:extLst>
                    <a:ext uri="{FF2B5EF4-FFF2-40B4-BE49-F238E27FC236}">
                      <a16:creationId xmlns:a16="http://schemas.microsoft.com/office/drawing/2014/main" id="{00000000-0008-0000-0B00-0000AE0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199" name="Shape 978">
                  <a:extLst>
                    <a:ext uri="{FF2B5EF4-FFF2-40B4-BE49-F238E27FC236}">
                      <a16:creationId xmlns:a16="http://schemas.microsoft.com/office/drawing/2014/main" id="{00000000-0008-0000-0B00-0000AF0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200" name="Shape 979">
                  <a:extLst>
                    <a:ext uri="{FF2B5EF4-FFF2-40B4-BE49-F238E27FC236}">
                      <a16:creationId xmlns:a16="http://schemas.microsoft.com/office/drawing/2014/main" id="{00000000-0008-0000-0B00-0000B00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40</xdr:row>
      <xdr:rowOff>104775</xdr:rowOff>
    </xdr:from>
    <xdr:ext cx="0" cy="161925"/>
    <xdr:grpSp>
      <xdr:nvGrpSpPr>
        <xdr:cNvPr id="1201" name="Shape 2">
          <a:extLst>
            <a:ext uri="{FF2B5EF4-FFF2-40B4-BE49-F238E27FC236}">
              <a16:creationId xmlns:a16="http://schemas.microsoft.com/office/drawing/2014/main" id="{00000000-0008-0000-0B00-0000B1040000}"/>
            </a:ext>
          </a:extLst>
        </xdr:cNvPr>
        <xdr:cNvGrpSpPr>
          <a:grpSpLocks/>
        </xdr:cNvGrpSpPr>
      </xdr:nvGrpSpPr>
      <xdr:grpSpPr>
        <a:xfrm>
          <a:off x="2466975" y="8867775"/>
          <a:ext cx="0" cy="161925"/>
          <a:chOff x="5346000" y="3699038"/>
          <a:chExt cx="0" cy="161925"/>
        </a:xfrm>
      </xdr:grpSpPr>
      <xdr:grpSp>
        <xdr:nvGrpSpPr>
          <xdr:cNvPr id="1202" name="Shape 980">
            <a:extLst>
              <a:ext uri="{FF2B5EF4-FFF2-40B4-BE49-F238E27FC236}">
                <a16:creationId xmlns:a16="http://schemas.microsoft.com/office/drawing/2014/main" id="{00000000-0008-0000-0B00-0000B204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1203" name="Shape 6">
              <a:extLst>
                <a:ext uri="{FF2B5EF4-FFF2-40B4-BE49-F238E27FC236}">
                  <a16:creationId xmlns:a16="http://schemas.microsoft.com/office/drawing/2014/main" id="{00000000-0008-0000-0B00-0000B304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04" name="Shape 981">
              <a:extLst>
                <a:ext uri="{FF2B5EF4-FFF2-40B4-BE49-F238E27FC236}">
                  <a16:creationId xmlns:a16="http://schemas.microsoft.com/office/drawing/2014/main" id="{00000000-0008-0000-0B00-0000B404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1205" name="Shape 982">
                <a:extLst>
                  <a:ext uri="{FF2B5EF4-FFF2-40B4-BE49-F238E27FC236}">
                    <a16:creationId xmlns:a16="http://schemas.microsoft.com/office/drawing/2014/main" id="{00000000-0008-0000-0B00-0000B504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206" name="Shape 983">
                <a:extLst>
                  <a:ext uri="{FF2B5EF4-FFF2-40B4-BE49-F238E27FC236}">
                    <a16:creationId xmlns:a16="http://schemas.microsoft.com/office/drawing/2014/main" id="{00000000-0008-0000-0B00-0000B604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1207" name="Shape 984">
                  <a:extLst>
                    <a:ext uri="{FF2B5EF4-FFF2-40B4-BE49-F238E27FC236}">
                      <a16:creationId xmlns:a16="http://schemas.microsoft.com/office/drawing/2014/main" id="{00000000-0008-0000-0B00-0000B704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1208" name="Shape 985">
                  <a:extLst>
                    <a:ext uri="{FF2B5EF4-FFF2-40B4-BE49-F238E27FC236}">
                      <a16:creationId xmlns:a16="http://schemas.microsoft.com/office/drawing/2014/main" id="{00000000-0008-0000-0B00-0000B80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209" name="Shape 986">
                  <a:extLst>
                    <a:ext uri="{FF2B5EF4-FFF2-40B4-BE49-F238E27FC236}">
                      <a16:creationId xmlns:a16="http://schemas.microsoft.com/office/drawing/2014/main" id="{00000000-0008-0000-0B00-0000B90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210" name="Shape 987">
                  <a:extLst>
                    <a:ext uri="{FF2B5EF4-FFF2-40B4-BE49-F238E27FC236}">
                      <a16:creationId xmlns:a16="http://schemas.microsoft.com/office/drawing/2014/main" id="{00000000-0008-0000-0B00-0000BA04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211" name="Shape 988">
                  <a:extLst>
                    <a:ext uri="{FF2B5EF4-FFF2-40B4-BE49-F238E27FC236}">
                      <a16:creationId xmlns:a16="http://schemas.microsoft.com/office/drawing/2014/main" id="{00000000-0008-0000-0B00-0000BB0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212" name="Shape 989">
                  <a:extLst>
                    <a:ext uri="{FF2B5EF4-FFF2-40B4-BE49-F238E27FC236}">
                      <a16:creationId xmlns:a16="http://schemas.microsoft.com/office/drawing/2014/main" id="{00000000-0008-0000-0B00-0000BC0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213" name="Shape 990">
                  <a:extLst>
                    <a:ext uri="{FF2B5EF4-FFF2-40B4-BE49-F238E27FC236}">
                      <a16:creationId xmlns:a16="http://schemas.microsoft.com/office/drawing/2014/main" id="{00000000-0008-0000-0B00-0000BD0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40</xdr:row>
      <xdr:rowOff>104775</xdr:rowOff>
    </xdr:from>
    <xdr:ext cx="0" cy="161925"/>
    <xdr:grpSp>
      <xdr:nvGrpSpPr>
        <xdr:cNvPr id="1214" name="Shape 2">
          <a:extLst>
            <a:ext uri="{FF2B5EF4-FFF2-40B4-BE49-F238E27FC236}">
              <a16:creationId xmlns:a16="http://schemas.microsoft.com/office/drawing/2014/main" id="{00000000-0008-0000-0B00-0000BE040000}"/>
            </a:ext>
          </a:extLst>
        </xdr:cNvPr>
        <xdr:cNvGrpSpPr>
          <a:grpSpLocks/>
        </xdr:cNvGrpSpPr>
      </xdr:nvGrpSpPr>
      <xdr:grpSpPr>
        <a:xfrm>
          <a:off x="2466975" y="8867775"/>
          <a:ext cx="0" cy="161925"/>
          <a:chOff x="5346000" y="3699038"/>
          <a:chExt cx="0" cy="161925"/>
        </a:xfrm>
      </xdr:grpSpPr>
      <xdr:grpSp>
        <xdr:nvGrpSpPr>
          <xdr:cNvPr id="1215" name="Shape 991">
            <a:extLst>
              <a:ext uri="{FF2B5EF4-FFF2-40B4-BE49-F238E27FC236}">
                <a16:creationId xmlns:a16="http://schemas.microsoft.com/office/drawing/2014/main" id="{00000000-0008-0000-0B00-0000BF04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1216" name="Shape 6">
              <a:extLst>
                <a:ext uri="{FF2B5EF4-FFF2-40B4-BE49-F238E27FC236}">
                  <a16:creationId xmlns:a16="http://schemas.microsoft.com/office/drawing/2014/main" id="{00000000-0008-0000-0B00-0000C004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17" name="Shape 992">
              <a:extLst>
                <a:ext uri="{FF2B5EF4-FFF2-40B4-BE49-F238E27FC236}">
                  <a16:creationId xmlns:a16="http://schemas.microsoft.com/office/drawing/2014/main" id="{00000000-0008-0000-0B00-0000C104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1218" name="Shape 993">
                <a:extLst>
                  <a:ext uri="{FF2B5EF4-FFF2-40B4-BE49-F238E27FC236}">
                    <a16:creationId xmlns:a16="http://schemas.microsoft.com/office/drawing/2014/main" id="{00000000-0008-0000-0B00-0000C204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219" name="Shape 994">
                <a:extLst>
                  <a:ext uri="{FF2B5EF4-FFF2-40B4-BE49-F238E27FC236}">
                    <a16:creationId xmlns:a16="http://schemas.microsoft.com/office/drawing/2014/main" id="{00000000-0008-0000-0B00-0000C304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1220" name="Shape 995">
                  <a:extLst>
                    <a:ext uri="{FF2B5EF4-FFF2-40B4-BE49-F238E27FC236}">
                      <a16:creationId xmlns:a16="http://schemas.microsoft.com/office/drawing/2014/main" id="{00000000-0008-0000-0B00-0000C404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1221" name="Shape 996">
                  <a:extLst>
                    <a:ext uri="{FF2B5EF4-FFF2-40B4-BE49-F238E27FC236}">
                      <a16:creationId xmlns:a16="http://schemas.microsoft.com/office/drawing/2014/main" id="{00000000-0008-0000-0B00-0000C50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222" name="Shape 997">
                  <a:extLst>
                    <a:ext uri="{FF2B5EF4-FFF2-40B4-BE49-F238E27FC236}">
                      <a16:creationId xmlns:a16="http://schemas.microsoft.com/office/drawing/2014/main" id="{00000000-0008-0000-0B00-0000C60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223" name="Shape 998">
                  <a:extLst>
                    <a:ext uri="{FF2B5EF4-FFF2-40B4-BE49-F238E27FC236}">
                      <a16:creationId xmlns:a16="http://schemas.microsoft.com/office/drawing/2014/main" id="{00000000-0008-0000-0B00-0000C704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224" name="Shape 999">
                  <a:extLst>
                    <a:ext uri="{FF2B5EF4-FFF2-40B4-BE49-F238E27FC236}">
                      <a16:creationId xmlns:a16="http://schemas.microsoft.com/office/drawing/2014/main" id="{00000000-0008-0000-0B00-0000C80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225" name="Shape 1000">
                  <a:extLst>
                    <a:ext uri="{FF2B5EF4-FFF2-40B4-BE49-F238E27FC236}">
                      <a16:creationId xmlns:a16="http://schemas.microsoft.com/office/drawing/2014/main" id="{00000000-0008-0000-0B00-0000C90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226" name="Shape 1001">
                  <a:extLst>
                    <a:ext uri="{FF2B5EF4-FFF2-40B4-BE49-F238E27FC236}">
                      <a16:creationId xmlns:a16="http://schemas.microsoft.com/office/drawing/2014/main" id="{00000000-0008-0000-0B00-0000CA0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40</xdr:row>
      <xdr:rowOff>104775</xdr:rowOff>
    </xdr:from>
    <xdr:ext cx="0" cy="161925"/>
    <xdr:grpSp>
      <xdr:nvGrpSpPr>
        <xdr:cNvPr id="1227" name="Shape 2">
          <a:extLst>
            <a:ext uri="{FF2B5EF4-FFF2-40B4-BE49-F238E27FC236}">
              <a16:creationId xmlns:a16="http://schemas.microsoft.com/office/drawing/2014/main" id="{00000000-0008-0000-0B00-0000CB040000}"/>
            </a:ext>
          </a:extLst>
        </xdr:cNvPr>
        <xdr:cNvGrpSpPr>
          <a:grpSpLocks/>
        </xdr:cNvGrpSpPr>
      </xdr:nvGrpSpPr>
      <xdr:grpSpPr>
        <a:xfrm>
          <a:off x="2466975" y="8867775"/>
          <a:ext cx="0" cy="161925"/>
          <a:chOff x="5346000" y="3699038"/>
          <a:chExt cx="0" cy="161925"/>
        </a:xfrm>
      </xdr:grpSpPr>
      <xdr:grpSp>
        <xdr:nvGrpSpPr>
          <xdr:cNvPr id="1228" name="Shape 1002">
            <a:extLst>
              <a:ext uri="{FF2B5EF4-FFF2-40B4-BE49-F238E27FC236}">
                <a16:creationId xmlns:a16="http://schemas.microsoft.com/office/drawing/2014/main" id="{00000000-0008-0000-0B00-0000CC04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1229" name="Shape 6">
              <a:extLst>
                <a:ext uri="{FF2B5EF4-FFF2-40B4-BE49-F238E27FC236}">
                  <a16:creationId xmlns:a16="http://schemas.microsoft.com/office/drawing/2014/main" id="{00000000-0008-0000-0B00-0000CD04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30" name="Shape 1003">
              <a:extLst>
                <a:ext uri="{FF2B5EF4-FFF2-40B4-BE49-F238E27FC236}">
                  <a16:creationId xmlns:a16="http://schemas.microsoft.com/office/drawing/2014/main" id="{00000000-0008-0000-0B00-0000CE04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1231" name="Shape 1004">
                <a:extLst>
                  <a:ext uri="{FF2B5EF4-FFF2-40B4-BE49-F238E27FC236}">
                    <a16:creationId xmlns:a16="http://schemas.microsoft.com/office/drawing/2014/main" id="{00000000-0008-0000-0B00-0000CF04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232" name="Shape 1005">
                <a:extLst>
                  <a:ext uri="{FF2B5EF4-FFF2-40B4-BE49-F238E27FC236}">
                    <a16:creationId xmlns:a16="http://schemas.microsoft.com/office/drawing/2014/main" id="{00000000-0008-0000-0B00-0000D004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1233" name="Shape 1006">
                  <a:extLst>
                    <a:ext uri="{FF2B5EF4-FFF2-40B4-BE49-F238E27FC236}">
                      <a16:creationId xmlns:a16="http://schemas.microsoft.com/office/drawing/2014/main" id="{00000000-0008-0000-0B00-0000D104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1234" name="Shape 1007">
                  <a:extLst>
                    <a:ext uri="{FF2B5EF4-FFF2-40B4-BE49-F238E27FC236}">
                      <a16:creationId xmlns:a16="http://schemas.microsoft.com/office/drawing/2014/main" id="{00000000-0008-0000-0B00-0000D20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235" name="Shape 1008">
                  <a:extLst>
                    <a:ext uri="{FF2B5EF4-FFF2-40B4-BE49-F238E27FC236}">
                      <a16:creationId xmlns:a16="http://schemas.microsoft.com/office/drawing/2014/main" id="{00000000-0008-0000-0B00-0000D30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236" name="Shape 1009">
                  <a:extLst>
                    <a:ext uri="{FF2B5EF4-FFF2-40B4-BE49-F238E27FC236}">
                      <a16:creationId xmlns:a16="http://schemas.microsoft.com/office/drawing/2014/main" id="{00000000-0008-0000-0B00-0000D404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237" name="Shape 1010">
                  <a:extLst>
                    <a:ext uri="{FF2B5EF4-FFF2-40B4-BE49-F238E27FC236}">
                      <a16:creationId xmlns:a16="http://schemas.microsoft.com/office/drawing/2014/main" id="{00000000-0008-0000-0B00-0000D50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238" name="Shape 1011">
                  <a:extLst>
                    <a:ext uri="{FF2B5EF4-FFF2-40B4-BE49-F238E27FC236}">
                      <a16:creationId xmlns:a16="http://schemas.microsoft.com/office/drawing/2014/main" id="{00000000-0008-0000-0B00-0000D60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239" name="Shape 1012">
                  <a:extLst>
                    <a:ext uri="{FF2B5EF4-FFF2-40B4-BE49-F238E27FC236}">
                      <a16:creationId xmlns:a16="http://schemas.microsoft.com/office/drawing/2014/main" id="{00000000-0008-0000-0B00-0000D70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40</xdr:row>
      <xdr:rowOff>104775</xdr:rowOff>
    </xdr:from>
    <xdr:ext cx="0" cy="161925"/>
    <xdr:grpSp>
      <xdr:nvGrpSpPr>
        <xdr:cNvPr id="1240" name="Shape 2">
          <a:extLst>
            <a:ext uri="{FF2B5EF4-FFF2-40B4-BE49-F238E27FC236}">
              <a16:creationId xmlns:a16="http://schemas.microsoft.com/office/drawing/2014/main" id="{00000000-0008-0000-0B00-0000D8040000}"/>
            </a:ext>
          </a:extLst>
        </xdr:cNvPr>
        <xdr:cNvGrpSpPr>
          <a:grpSpLocks/>
        </xdr:cNvGrpSpPr>
      </xdr:nvGrpSpPr>
      <xdr:grpSpPr>
        <a:xfrm>
          <a:off x="2466975" y="8867775"/>
          <a:ext cx="0" cy="161925"/>
          <a:chOff x="5346000" y="3699038"/>
          <a:chExt cx="0" cy="161925"/>
        </a:xfrm>
      </xdr:grpSpPr>
      <xdr:grpSp>
        <xdr:nvGrpSpPr>
          <xdr:cNvPr id="1241" name="Shape 1013">
            <a:extLst>
              <a:ext uri="{FF2B5EF4-FFF2-40B4-BE49-F238E27FC236}">
                <a16:creationId xmlns:a16="http://schemas.microsoft.com/office/drawing/2014/main" id="{00000000-0008-0000-0B00-0000D904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1242" name="Shape 6">
              <a:extLst>
                <a:ext uri="{FF2B5EF4-FFF2-40B4-BE49-F238E27FC236}">
                  <a16:creationId xmlns:a16="http://schemas.microsoft.com/office/drawing/2014/main" id="{00000000-0008-0000-0B00-0000DA04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43" name="Shape 1014">
              <a:extLst>
                <a:ext uri="{FF2B5EF4-FFF2-40B4-BE49-F238E27FC236}">
                  <a16:creationId xmlns:a16="http://schemas.microsoft.com/office/drawing/2014/main" id="{00000000-0008-0000-0B00-0000DB04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1244" name="Shape 1015">
                <a:extLst>
                  <a:ext uri="{FF2B5EF4-FFF2-40B4-BE49-F238E27FC236}">
                    <a16:creationId xmlns:a16="http://schemas.microsoft.com/office/drawing/2014/main" id="{00000000-0008-0000-0B00-0000DC04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245" name="Shape 1016">
                <a:extLst>
                  <a:ext uri="{FF2B5EF4-FFF2-40B4-BE49-F238E27FC236}">
                    <a16:creationId xmlns:a16="http://schemas.microsoft.com/office/drawing/2014/main" id="{00000000-0008-0000-0B00-0000DD04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1246" name="Shape 1017">
                  <a:extLst>
                    <a:ext uri="{FF2B5EF4-FFF2-40B4-BE49-F238E27FC236}">
                      <a16:creationId xmlns:a16="http://schemas.microsoft.com/office/drawing/2014/main" id="{00000000-0008-0000-0B00-0000DE04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1247" name="Shape 1018">
                  <a:extLst>
                    <a:ext uri="{FF2B5EF4-FFF2-40B4-BE49-F238E27FC236}">
                      <a16:creationId xmlns:a16="http://schemas.microsoft.com/office/drawing/2014/main" id="{00000000-0008-0000-0B00-0000DF0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248" name="Shape 1019">
                  <a:extLst>
                    <a:ext uri="{FF2B5EF4-FFF2-40B4-BE49-F238E27FC236}">
                      <a16:creationId xmlns:a16="http://schemas.microsoft.com/office/drawing/2014/main" id="{00000000-0008-0000-0B00-0000E00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249" name="Shape 1020">
                  <a:extLst>
                    <a:ext uri="{FF2B5EF4-FFF2-40B4-BE49-F238E27FC236}">
                      <a16:creationId xmlns:a16="http://schemas.microsoft.com/office/drawing/2014/main" id="{00000000-0008-0000-0B00-0000E104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250" name="Shape 1021">
                  <a:extLst>
                    <a:ext uri="{FF2B5EF4-FFF2-40B4-BE49-F238E27FC236}">
                      <a16:creationId xmlns:a16="http://schemas.microsoft.com/office/drawing/2014/main" id="{00000000-0008-0000-0B00-0000E20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251" name="Shape 1022">
                  <a:extLst>
                    <a:ext uri="{FF2B5EF4-FFF2-40B4-BE49-F238E27FC236}">
                      <a16:creationId xmlns:a16="http://schemas.microsoft.com/office/drawing/2014/main" id="{00000000-0008-0000-0B00-0000E30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252" name="Shape 1023">
                  <a:extLst>
                    <a:ext uri="{FF2B5EF4-FFF2-40B4-BE49-F238E27FC236}">
                      <a16:creationId xmlns:a16="http://schemas.microsoft.com/office/drawing/2014/main" id="{00000000-0008-0000-0B00-0000E40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40</xdr:row>
      <xdr:rowOff>104775</xdr:rowOff>
    </xdr:from>
    <xdr:ext cx="0" cy="161925"/>
    <xdr:grpSp>
      <xdr:nvGrpSpPr>
        <xdr:cNvPr id="1253" name="Shape 2">
          <a:extLst>
            <a:ext uri="{FF2B5EF4-FFF2-40B4-BE49-F238E27FC236}">
              <a16:creationId xmlns:a16="http://schemas.microsoft.com/office/drawing/2014/main" id="{00000000-0008-0000-0B00-0000E5040000}"/>
            </a:ext>
          </a:extLst>
        </xdr:cNvPr>
        <xdr:cNvGrpSpPr>
          <a:grpSpLocks/>
        </xdr:cNvGrpSpPr>
      </xdr:nvGrpSpPr>
      <xdr:grpSpPr>
        <a:xfrm>
          <a:off x="2466975" y="8867775"/>
          <a:ext cx="0" cy="161925"/>
          <a:chOff x="5346000" y="3699038"/>
          <a:chExt cx="0" cy="161925"/>
        </a:xfrm>
      </xdr:grpSpPr>
      <xdr:grpSp>
        <xdr:nvGrpSpPr>
          <xdr:cNvPr id="1254" name="Shape 1024">
            <a:extLst>
              <a:ext uri="{FF2B5EF4-FFF2-40B4-BE49-F238E27FC236}">
                <a16:creationId xmlns:a16="http://schemas.microsoft.com/office/drawing/2014/main" id="{00000000-0008-0000-0B00-0000E604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1255" name="Shape 6">
              <a:extLst>
                <a:ext uri="{FF2B5EF4-FFF2-40B4-BE49-F238E27FC236}">
                  <a16:creationId xmlns:a16="http://schemas.microsoft.com/office/drawing/2014/main" id="{00000000-0008-0000-0B00-0000E704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56" name="Shape 1025">
              <a:extLst>
                <a:ext uri="{FF2B5EF4-FFF2-40B4-BE49-F238E27FC236}">
                  <a16:creationId xmlns:a16="http://schemas.microsoft.com/office/drawing/2014/main" id="{00000000-0008-0000-0B00-0000E804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1257" name="Shape 1026">
                <a:extLst>
                  <a:ext uri="{FF2B5EF4-FFF2-40B4-BE49-F238E27FC236}">
                    <a16:creationId xmlns:a16="http://schemas.microsoft.com/office/drawing/2014/main" id="{00000000-0008-0000-0B00-0000E904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258" name="Shape 1027">
                <a:extLst>
                  <a:ext uri="{FF2B5EF4-FFF2-40B4-BE49-F238E27FC236}">
                    <a16:creationId xmlns:a16="http://schemas.microsoft.com/office/drawing/2014/main" id="{00000000-0008-0000-0B00-0000EA04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1259" name="Shape 1028">
                  <a:extLst>
                    <a:ext uri="{FF2B5EF4-FFF2-40B4-BE49-F238E27FC236}">
                      <a16:creationId xmlns:a16="http://schemas.microsoft.com/office/drawing/2014/main" id="{00000000-0008-0000-0B00-0000EB04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1260" name="Shape 1029">
                  <a:extLst>
                    <a:ext uri="{FF2B5EF4-FFF2-40B4-BE49-F238E27FC236}">
                      <a16:creationId xmlns:a16="http://schemas.microsoft.com/office/drawing/2014/main" id="{00000000-0008-0000-0B00-0000EC0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261" name="Shape 1030">
                  <a:extLst>
                    <a:ext uri="{FF2B5EF4-FFF2-40B4-BE49-F238E27FC236}">
                      <a16:creationId xmlns:a16="http://schemas.microsoft.com/office/drawing/2014/main" id="{00000000-0008-0000-0B00-0000ED0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262" name="Shape 1031">
                  <a:extLst>
                    <a:ext uri="{FF2B5EF4-FFF2-40B4-BE49-F238E27FC236}">
                      <a16:creationId xmlns:a16="http://schemas.microsoft.com/office/drawing/2014/main" id="{00000000-0008-0000-0B00-0000EE04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263" name="Shape 1032">
                  <a:extLst>
                    <a:ext uri="{FF2B5EF4-FFF2-40B4-BE49-F238E27FC236}">
                      <a16:creationId xmlns:a16="http://schemas.microsoft.com/office/drawing/2014/main" id="{00000000-0008-0000-0B00-0000EF0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264" name="Shape 1033">
                  <a:extLst>
                    <a:ext uri="{FF2B5EF4-FFF2-40B4-BE49-F238E27FC236}">
                      <a16:creationId xmlns:a16="http://schemas.microsoft.com/office/drawing/2014/main" id="{00000000-0008-0000-0B00-0000F00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265" name="Shape 1034">
                  <a:extLst>
                    <a:ext uri="{FF2B5EF4-FFF2-40B4-BE49-F238E27FC236}">
                      <a16:creationId xmlns:a16="http://schemas.microsoft.com/office/drawing/2014/main" id="{00000000-0008-0000-0B00-0000F10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40</xdr:row>
      <xdr:rowOff>104775</xdr:rowOff>
    </xdr:from>
    <xdr:ext cx="0" cy="161925"/>
    <xdr:grpSp>
      <xdr:nvGrpSpPr>
        <xdr:cNvPr id="1266" name="Shape 2">
          <a:extLst>
            <a:ext uri="{FF2B5EF4-FFF2-40B4-BE49-F238E27FC236}">
              <a16:creationId xmlns:a16="http://schemas.microsoft.com/office/drawing/2014/main" id="{00000000-0008-0000-0B00-0000F2040000}"/>
            </a:ext>
          </a:extLst>
        </xdr:cNvPr>
        <xdr:cNvGrpSpPr>
          <a:grpSpLocks/>
        </xdr:cNvGrpSpPr>
      </xdr:nvGrpSpPr>
      <xdr:grpSpPr>
        <a:xfrm>
          <a:off x="2466975" y="8867775"/>
          <a:ext cx="0" cy="161925"/>
          <a:chOff x="5346000" y="3699038"/>
          <a:chExt cx="0" cy="161925"/>
        </a:xfrm>
      </xdr:grpSpPr>
      <xdr:grpSp>
        <xdr:nvGrpSpPr>
          <xdr:cNvPr id="1267" name="Shape 1035">
            <a:extLst>
              <a:ext uri="{FF2B5EF4-FFF2-40B4-BE49-F238E27FC236}">
                <a16:creationId xmlns:a16="http://schemas.microsoft.com/office/drawing/2014/main" id="{00000000-0008-0000-0B00-0000F304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1268" name="Shape 6">
              <a:extLst>
                <a:ext uri="{FF2B5EF4-FFF2-40B4-BE49-F238E27FC236}">
                  <a16:creationId xmlns:a16="http://schemas.microsoft.com/office/drawing/2014/main" id="{00000000-0008-0000-0B00-0000F404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69" name="Shape 1036">
              <a:extLst>
                <a:ext uri="{FF2B5EF4-FFF2-40B4-BE49-F238E27FC236}">
                  <a16:creationId xmlns:a16="http://schemas.microsoft.com/office/drawing/2014/main" id="{00000000-0008-0000-0B00-0000F504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1270" name="Shape 1037">
                <a:extLst>
                  <a:ext uri="{FF2B5EF4-FFF2-40B4-BE49-F238E27FC236}">
                    <a16:creationId xmlns:a16="http://schemas.microsoft.com/office/drawing/2014/main" id="{00000000-0008-0000-0B00-0000F604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271" name="Shape 1038">
                <a:extLst>
                  <a:ext uri="{FF2B5EF4-FFF2-40B4-BE49-F238E27FC236}">
                    <a16:creationId xmlns:a16="http://schemas.microsoft.com/office/drawing/2014/main" id="{00000000-0008-0000-0B00-0000F704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1272" name="Shape 1039">
                  <a:extLst>
                    <a:ext uri="{FF2B5EF4-FFF2-40B4-BE49-F238E27FC236}">
                      <a16:creationId xmlns:a16="http://schemas.microsoft.com/office/drawing/2014/main" id="{00000000-0008-0000-0B00-0000F804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1273" name="Shape 1040">
                  <a:extLst>
                    <a:ext uri="{FF2B5EF4-FFF2-40B4-BE49-F238E27FC236}">
                      <a16:creationId xmlns:a16="http://schemas.microsoft.com/office/drawing/2014/main" id="{00000000-0008-0000-0B00-0000F90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274" name="Shape 1041">
                  <a:extLst>
                    <a:ext uri="{FF2B5EF4-FFF2-40B4-BE49-F238E27FC236}">
                      <a16:creationId xmlns:a16="http://schemas.microsoft.com/office/drawing/2014/main" id="{00000000-0008-0000-0B00-0000FA0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275" name="Shape 1042">
                  <a:extLst>
                    <a:ext uri="{FF2B5EF4-FFF2-40B4-BE49-F238E27FC236}">
                      <a16:creationId xmlns:a16="http://schemas.microsoft.com/office/drawing/2014/main" id="{00000000-0008-0000-0B00-0000FB04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276" name="Shape 1043">
                  <a:extLst>
                    <a:ext uri="{FF2B5EF4-FFF2-40B4-BE49-F238E27FC236}">
                      <a16:creationId xmlns:a16="http://schemas.microsoft.com/office/drawing/2014/main" id="{00000000-0008-0000-0B00-0000FC0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277" name="Shape 1044">
                  <a:extLst>
                    <a:ext uri="{FF2B5EF4-FFF2-40B4-BE49-F238E27FC236}">
                      <a16:creationId xmlns:a16="http://schemas.microsoft.com/office/drawing/2014/main" id="{00000000-0008-0000-0B00-0000FD0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278" name="Shape 1045">
                  <a:extLst>
                    <a:ext uri="{FF2B5EF4-FFF2-40B4-BE49-F238E27FC236}">
                      <a16:creationId xmlns:a16="http://schemas.microsoft.com/office/drawing/2014/main" id="{00000000-0008-0000-0B00-0000FE0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40</xdr:row>
      <xdr:rowOff>104775</xdr:rowOff>
    </xdr:from>
    <xdr:ext cx="0" cy="161925"/>
    <xdr:grpSp>
      <xdr:nvGrpSpPr>
        <xdr:cNvPr id="1279" name="Shape 2">
          <a:extLst>
            <a:ext uri="{FF2B5EF4-FFF2-40B4-BE49-F238E27FC236}">
              <a16:creationId xmlns:a16="http://schemas.microsoft.com/office/drawing/2014/main" id="{00000000-0008-0000-0B00-0000FF040000}"/>
            </a:ext>
          </a:extLst>
        </xdr:cNvPr>
        <xdr:cNvGrpSpPr>
          <a:grpSpLocks/>
        </xdr:cNvGrpSpPr>
      </xdr:nvGrpSpPr>
      <xdr:grpSpPr>
        <a:xfrm>
          <a:off x="2466975" y="8867775"/>
          <a:ext cx="0" cy="161925"/>
          <a:chOff x="5346000" y="3699038"/>
          <a:chExt cx="0" cy="161925"/>
        </a:xfrm>
      </xdr:grpSpPr>
      <xdr:grpSp>
        <xdr:nvGrpSpPr>
          <xdr:cNvPr id="1280" name="Shape 1046">
            <a:extLst>
              <a:ext uri="{FF2B5EF4-FFF2-40B4-BE49-F238E27FC236}">
                <a16:creationId xmlns:a16="http://schemas.microsoft.com/office/drawing/2014/main" id="{00000000-0008-0000-0B00-00000005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1281" name="Shape 6">
              <a:extLst>
                <a:ext uri="{FF2B5EF4-FFF2-40B4-BE49-F238E27FC236}">
                  <a16:creationId xmlns:a16="http://schemas.microsoft.com/office/drawing/2014/main" id="{00000000-0008-0000-0B00-00000105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82" name="Shape 1047">
              <a:extLst>
                <a:ext uri="{FF2B5EF4-FFF2-40B4-BE49-F238E27FC236}">
                  <a16:creationId xmlns:a16="http://schemas.microsoft.com/office/drawing/2014/main" id="{00000000-0008-0000-0B00-00000205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1283" name="Shape 1048">
                <a:extLst>
                  <a:ext uri="{FF2B5EF4-FFF2-40B4-BE49-F238E27FC236}">
                    <a16:creationId xmlns:a16="http://schemas.microsoft.com/office/drawing/2014/main" id="{00000000-0008-0000-0B00-00000305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284" name="Shape 1049">
                <a:extLst>
                  <a:ext uri="{FF2B5EF4-FFF2-40B4-BE49-F238E27FC236}">
                    <a16:creationId xmlns:a16="http://schemas.microsoft.com/office/drawing/2014/main" id="{00000000-0008-0000-0B00-00000405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1285" name="Shape 1050">
                  <a:extLst>
                    <a:ext uri="{FF2B5EF4-FFF2-40B4-BE49-F238E27FC236}">
                      <a16:creationId xmlns:a16="http://schemas.microsoft.com/office/drawing/2014/main" id="{00000000-0008-0000-0B00-00000505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1286" name="Shape 1051">
                  <a:extLst>
                    <a:ext uri="{FF2B5EF4-FFF2-40B4-BE49-F238E27FC236}">
                      <a16:creationId xmlns:a16="http://schemas.microsoft.com/office/drawing/2014/main" id="{00000000-0008-0000-0B00-0000060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287" name="Shape 1052">
                  <a:extLst>
                    <a:ext uri="{FF2B5EF4-FFF2-40B4-BE49-F238E27FC236}">
                      <a16:creationId xmlns:a16="http://schemas.microsoft.com/office/drawing/2014/main" id="{00000000-0008-0000-0B00-0000070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288" name="Shape 1053">
                  <a:extLst>
                    <a:ext uri="{FF2B5EF4-FFF2-40B4-BE49-F238E27FC236}">
                      <a16:creationId xmlns:a16="http://schemas.microsoft.com/office/drawing/2014/main" id="{00000000-0008-0000-0B00-00000805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289" name="Shape 1054">
                  <a:extLst>
                    <a:ext uri="{FF2B5EF4-FFF2-40B4-BE49-F238E27FC236}">
                      <a16:creationId xmlns:a16="http://schemas.microsoft.com/office/drawing/2014/main" id="{00000000-0008-0000-0B00-0000090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290" name="Shape 1055">
                  <a:extLst>
                    <a:ext uri="{FF2B5EF4-FFF2-40B4-BE49-F238E27FC236}">
                      <a16:creationId xmlns:a16="http://schemas.microsoft.com/office/drawing/2014/main" id="{00000000-0008-0000-0B00-00000A0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291" name="Shape 1056">
                  <a:extLst>
                    <a:ext uri="{FF2B5EF4-FFF2-40B4-BE49-F238E27FC236}">
                      <a16:creationId xmlns:a16="http://schemas.microsoft.com/office/drawing/2014/main" id="{00000000-0008-0000-0B00-00000B0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40</xdr:row>
      <xdr:rowOff>104775</xdr:rowOff>
    </xdr:from>
    <xdr:ext cx="0" cy="161925"/>
    <xdr:grpSp>
      <xdr:nvGrpSpPr>
        <xdr:cNvPr id="1292" name="Shape 2">
          <a:extLst>
            <a:ext uri="{FF2B5EF4-FFF2-40B4-BE49-F238E27FC236}">
              <a16:creationId xmlns:a16="http://schemas.microsoft.com/office/drawing/2014/main" id="{00000000-0008-0000-0B00-00000C050000}"/>
            </a:ext>
          </a:extLst>
        </xdr:cNvPr>
        <xdr:cNvGrpSpPr>
          <a:grpSpLocks/>
        </xdr:cNvGrpSpPr>
      </xdr:nvGrpSpPr>
      <xdr:grpSpPr>
        <a:xfrm>
          <a:off x="2466975" y="8867775"/>
          <a:ext cx="0" cy="161925"/>
          <a:chOff x="5346000" y="3699038"/>
          <a:chExt cx="0" cy="161925"/>
        </a:xfrm>
      </xdr:grpSpPr>
      <xdr:grpSp>
        <xdr:nvGrpSpPr>
          <xdr:cNvPr id="1293" name="Shape 1057">
            <a:extLst>
              <a:ext uri="{FF2B5EF4-FFF2-40B4-BE49-F238E27FC236}">
                <a16:creationId xmlns:a16="http://schemas.microsoft.com/office/drawing/2014/main" id="{00000000-0008-0000-0B00-00000D05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1294" name="Shape 6">
              <a:extLst>
                <a:ext uri="{FF2B5EF4-FFF2-40B4-BE49-F238E27FC236}">
                  <a16:creationId xmlns:a16="http://schemas.microsoft.com/office/drawing/2014/main" id="{00000000-0008-0000-0B00-00000E05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95" name="Shape 1058">
              <a:extLst>
                <a:ext uri="{FF2B5EF4-FFF2-40B4-BE49-F238E27FC236}">
                  <a16:creationId xmlns:a16="http://schemas.microsoft.com/office/drawing/2014/main" id="{00000000-0008-0000-0B00-00000F05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1296" name="Shape 1059">
                <a:extLst>
                  <a:ext uri="{FF2B5EF4-FFF2-40B4-BE49-F238E27FC236}">
                    <a16:creationId xmlns:a16="http://schemas.microsoft.com/office/drawing/2014/main" id="{00000000-0008-0000-0B00-00001005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297" name="Shape 1060">
                <a:extLst>
                  <a:ext uri="{FF2B5EF4-FFF2-40B4-BE49-F238E27FC236}">
                    <a16:creationId xmlns:a16="http://schemas.microsoft.com/office/drawing/2014/main" id="{00000000-0008-0000-0B00-00001105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1298" name="Shape 1061">
                  <a:extLst>
                    <a:ext uri="{FF2B5EF4-FFF2-40B4-BE49-F238E27FC236}">
                      <a16:creationId xmlns:a16="http://schemas.microsoft.com/office/drawing/2014/main" id="{00000000-0008-0000-0B00-00001205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1299" name="Shape 1062">
                  <a:extLst>
                    <a:ext uri="{FF2B5EF4-FFF2-40B4-BE49-F238E27FC236}">
                      <a16:creationId xmlns:a16="http://schemas.microsoft.com/office/drawing/2014/main" id="{00000000-0008-0000-0B00-0000130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300" name="Shape 1063">
                  <a:extLst>
                    <a:ext uri="{FF2B5EF4-FFF2-40B4-BE49-F238E27FC236}">
                      <a16:creationId xmlns:a16="http://schemas.microsoft.com/office/drawing/2014/main" id="{00000000-0008-0000-0B00-0000140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301" name="Shape 1064">
                  <a:extLst>
                    <a:ext uri="{FF2B5EF4-FFF2-40B4-BE49-F238E27FC236}">
                      <a16:creationId xmlns:a16="http://schemas.microsoft.com/office/drawing/2014/main" id="{00000000-0008-0000-0B00-00001505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302" name="Shape 1065">
                  <a:extLst>
                    <a:ext uri="{FF2B5EF4-FFF2-40B4-BE49-F238E27FC236}">
                      <a16:creationId xmlns:a16="http://schemas.microsoft.com/office/drawing/2014/main" id="{00000000-0008-0000-0B00-0000160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303" name="Shape 1066">
                  <a:extLst>
                    <a:ext uri="{FF2B5EF4-FFF2-40B4-BE49-F238E27FC236}">
                      <a16:creationId xmlns:a16="http://schemas.microsoft.com/office/drawing/2014/main" id="{00000000-0008-0000-0B00-0000170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304" name="Shape 1067">
                  <a:extLst>
                    <a:ext uri="{FF2B5EF4-FFF2-40B4-BE49-F238E27FC236}">
                      <a16:creationId xmlns:a16="http://schemas.microsoft.com/office/drawing/2014/main" id="{00000000-0008-0000-0B00-0000180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40</xdr:row>
      <xdr:rowOff>104775</xdr:rowOff>
    </xdr:from>
    <xdr:ext cx="0" cy="161925"/>
    <xdr:grpSp>
      <xdr:nvGrpSpPr>
        <xdr:cNvPr id="1305" name="Shape 2">
          <a:extLst>
            <a:ext uri="{FF2B5EF4-FFF2-40B4-BE49-F238E27FC236}">
              <a16:creationId xmlns:a16="http://schemas.microsoft.com/office/drawing/2014/main" id="{00000000-0008-0000-0B00-000019050000}"/>
            </a:ext>
          </a:extLst>
        </xdr:cNvPr>
        <xdr:cNvGrpSpPr>
          <a:grpSpLocks/>
        </xdr:cNvGrpSpPr>
      </xdr:nvGrpSpPr>
      <xdr:grpSpPr>
        <a:xfrm>
          <a:off x="2466975" y="8867775"/>
          <a:ext cx="0" cy="161925"/>
          <a:chOff x="5346000" y="3699038"/>
          <a:chExt cx="0" cy="161925"/>
        </a:xfrm>
      </xdr:grpSpPr>
      <xdr:grpSp>
        <xdr:nvGrpSpPr>
          <xdr:cNvPr id="1306" name="Shape 1068">
            <a:extLst>
              <a:ext uri="{FF2B5EF4-FFF2-40B4-BE49-F238E27FC236}">
                <a16:creationId xmlns:a16="http://schemas.microsoft.com/office/drawing/2014/main" id="{00000000-0008-0000-0B00-00001A05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1307" name="Shape 6">
              <a:extLst>
                <a:ext uri="{FF2B5EF4-FFF2-40B4-BE49-F238E27FC236}">
                  <a16:creationId xmlns:a16="http://schemas.microsoft.com/office/drawing/2014/main" id="{00000000-0008-0000-0B00-00001B05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308" name="Shape 1069">
              <a:extLst>
                <a:ext uri="{FF2B5EF4-FFF2-40B4-BE49-F238E27FC236}">
                  <a16:creationId xmlns:a16="http://schemas.microsoft.com/office/drawing/2014/main" id="{00000000-0008-0000-0B00-00001C05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1309" name="Shape 1070">
                <a:extLst>
                  <a:ext uri="{FF2B5EF4-FFF2-40B4-BE49-F238E27FC236}">
                    <a16:creationId xmlns:a16="http://schemas.microsoft.com/office/drawing/2014/main" id="{00000000-0008-0000-0B00-00001D05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310" name="Shape 1071">
                <a:extLst>
                  <a:ext uri="{FF2B5EF4-FFF2-40B4-BE49-F238E27FC236}">
                    <a16:creationId xmlns:a16="http://schemas.microsoft.com/office/drawing/2014/main" id="{00000000-0008-0000-0B00-00001E05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1311" name="Shape 1072">
                  <a:extLst>
                    <a:ext uri="{FF2B5EF4-FFF2-40B4-BE49-F238E27FC236}">
                      <a16:creationId xmlns:a16="http://schemas.microsoft.com/office/drawing/2014/main" id="{00000000-0008-0000-0B00-00001F05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1312" name="Shape 1073">
                  <a:extLst>
                    <a:ext uri="{FF2B5EF4-FFF2-40B4-BE49-F238E27FC236}">
                      <a16:creationId xmlns:a16="http://schemas.microsoft.com/office/drawing/2014/main" id="{00000000-0008-0000-0B00-0000200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313" name="Shape 1074">
                  <a:extLst>
                    <a:ext uri="{FF2B5EF4-FFF2-40B4-BE49-F238E27FC236}">
                      <a16:creationId xmlns:a16="http://schemas.microsoft.com/office/drawing/2014/main" id="{00000000-0008-0000-0B00-0000210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314" name="Shape 1075">
                  <a:extLst>
                    <a:ext uri="{FF2B5EF4-FFF2-40B4-BE49-F238E27FC236}">
                      <a16:creationId xmlns:a16="http://schemas.microsoft.com/office/drawing/2014/main" id="{00000000-0008-0000-0B00-00002205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315" name="Shape 1076">
                  <a:extLst>
                    <a:ext uri="{FF2B5EF4-FFF2-40B4-BE49-F238E27FC236}">
                      <a16:creationId xmlns:a16="http://schemas.microsoft.com/office/drawing/2014/main" id="{00000000-0008-0000-0B00-0000230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316" name="Shape 1077">
                  <a:extLst>
                    <a:ext uri="{FF2B5EF4-FFF2-40B4-BE49-F238E27FC236}">
                      <a16:creationId xmlns:a16="http://schemas.microsoft.com/office/drawing/2014/main" id="{00000000-0008-0000-0B00-0000240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317" name="Shape 1078">
                  <a:extLst>
                    <a:ext uri="{FF2B5EF4-FFF2-40B4-BE49-F238E27FC236}">
                      <a16:creationId xmlns:a16="http://schemas.microsoft.com/office/drawing/2014/main" id="{00000000-0008-0000-0B00-0000250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40</xdr:row>
      <xdr:rowOff>104775</xdr:rowOff>
    </xdr:from>
    <xdr:ext cx="0" cy="161925"/>
    <xdr:grpSp>
      <xdr:nvGrpSpPr>
        <xdr:cNvPr id="1318" name="Shape 2">
          <a:extLst>
            <a:ext uri="{FF2B5EF4-FFF2-40B4-BE49-F238E27FC236}">
              <a16:creationId xmlns:a16="http://schemas.microsoft.com/office/drawing/2014/main" id="{00000000-0008-0000-0B00-000026050000}"/>
            </a:ext>
          </a:extLst>
        </xdr:cNvPr>
        <xdr:cNvGrpSpPr>
          <a:grpSpLocks/>
        </xdr:cNvGrpSpPr>
      </xdr:nvGrpSpPr>
      <xdr:grpSpPr>
        <a:xfrm>
          <a:off x="2466975" y="8867775"/>
          <a:ext cx="0" cy="161925"/>
          <a:chOff x="5346000" y="3699038"/>
          <a:chExt cx="0" cy="161925"/>
        </a:xfrm>
      </xdr:grpSpPr>
      <xdr:grpSp>
        <xdr:nvGrpSpPr>
          <xdr:cNvPr id="1319" name="Shape 1079">
            <a:extLst>
              <a:ext uri="{FF2B5EF4-FFF2-40B4-BE49-F238E27FC236}">
                <a16:creationId xmlns:a16="http://schemas.microsoft.com/office/drawing/2014/main" id="{00000000-0008-0000-0B00-00002705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1320" name="Shape 6">
              <a:extLst>
                <a:ext uri="{FF2B5EF4-FFF2-40B4-BE49-F238E27FC236}">
                  <a16:creationId xmlns:a16="http://schemas.microsoft.com/office/drawing/2014/main" id="{00000000-0008-0000-0B00-00002805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321" name="Shape 1080">
              <a:extLst>
                <a:ext uri="{FF2B5EF4-FFF2-40B4-BE49-F238E27FC236}">
                  <a16:creationId xmlns:a16="http://schemas.microsoft.com/office/drawing/2014/main" id="{00000000-0008-0000-0B00-00002905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1322" name="Shape 1081">
                <a:extLst>
                  <a:ext uri="{FF2B5EF4-FFF2-40B4-BE49-F238E27FC236}">
                    <a16:creationId xmlns:a16="http://schemas.microsoft.com/office/drawing/2014/main" id="{00000000-0008-0000-0B00-00002A05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323" name="Shape 1082">
                <a:extLst>
                  <a:ext uri="{FF2B5EF4-FFF2-40B4-BE49-F238E27FC236}">
                    <a16:creationId xmlns:a16="http://schemas.microsoft.com/office/drawing/2014/main" id="{00000000-0008-0000-0B00-00002B05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1324" name="Shape 1083">
                  <a:extLst>
                    <a:ext uri="{FF2B5EF4-FFF2-40B4-BE49-F238E27FC236}">
                      <a16:creationId xmlns:a16="http://schemas.microsoft.com/office/drawing/2014/main" id="{00000000-0008-0000-0B00-00002C05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1325" name="Shape 1084">
                  <a:extLst>
                    <a:ext uri="{FF2B5EF4-FFF2-40B4-BE49-F238E27FC236}">
                      <a16:creationId xmlns:a16="http://schemas.microsoft.com/office/drawing/2014/main" id="{00000000-0008-0000-0B00-00002D0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326" name="Shape 1085">
                  <a:extLst>
                    <a:ext uri="{FF2B5EF4-FFF2-40B4-BE49-F238E27FC236}">
                      <a16:creationId xmlns:a16="http://schemas.microsoft.com/office/drawing/2014/main" id="{00000000-0008-0000-0B00-00002E0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327" name="Shape 1086">
                  <a:extLst>
                    <a:ext uri="{FF2B5EF4-FFF2-40B4-BE49-F238E27FC236}">
                      <a16:creationId xmlns:a16="http://schemas.microsoft.com/office/drawing/2014/main" id="{00000000-0008-0000-0B00-00002F05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328" name="Shape 1087">
                  <a:extLst>
                    <a:ext uri="{FF2B5EF4-FFF2-40B4-BE49-F238E27FC236}">
                      <a16:creationId xmlns:a16="http://schemas.microsoft.com/office/drawing/2014/main" id="{00000000-0008-0000-0B00-0000300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329" name="Shape 1088">
                  <a:extLst>
                    <a:ext uri="{FF2B5EF4-FFF2-40B4-BE49-F238E27FC236}">
                      <a16:creationId xmlns:a16="http://schemas.microsoft.com/office/drawing/2014/main" id="{00000000-0008-0000-0B00-0000310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330" name="Shape 1089">
                  <a:extLst>
                    <a:ext uri="{FF2B5EF4-FFF2-40B4-BE49-F238E27FC236}">
                      <a16:creationId xmlns:a16="http://schemas.microsoft.com/office/drawing/2014/main" id="{00000000-0008-0000-0B00-0000320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40</xdr:row>
      <xdr:rowOff>104775</xdr:rowOff>
    </xdr:from>
    <xdr:ext cx="0" cy="161925"/>
    <xdr:grpSp>
      <xdr:nvGrpSpPr>
        <xdr:cNvPr id="1331" name="Shape 2">
          <a:extLst>
            <a:ext uri="{FF2B5EF4-FFF2-40B4-BE49-F238E27FC236}">
              <a16:creationId xmlns:a16="http://schemas.microsoft.com/office/drawing/2014/main" id="{00000000-0008-0000-0B00-000033050000}"/>
            </a:ext>
          </a:extLst>
        </xdr:cNvPr>
        <xdr:cNvGrpSpPr>
          <a:grpSpLocks/>
        </xdr:cNvGrpSpPr>
      </xdr:nvGrpSpPr>
      <xdr:grpSpPr>
        <a:xfrm>
          <a:off x="2466975" y="8867775"/>
          <a:ext cx="0" cy="161925"/>
          <a:chOff x="5346000" y="3699038"/>
          <a:chExt cx="0" cy="161925"/>
        </a:xfrm>
      </xdr:grpSpPr>
      <xdr:grpSp>
        <xdr:nvGrpSpPr>
          <xdr:cNvPr id="1332" name="Shape 1090">
            <a:extLst>
              <a:ext uri="{FF2B5EF4-FFF2-40B4-BE49-F238E27FC236}">
                <a16:creationId xmlns:a16="http://schemas.microsoft.com/office/drawing/2014/main" id="{00000000-0008-0000-0B00-00003405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1333" name="Shape 6">
              <a:extLst>
                <a:ext uri="{FF2B5EF4-FFF2-40B4-BE49-F238E27FC236}">
                  <a16:creationId xmlns:a16="http://schemas.microsoft.com/office/drawing/2014/main" id="{00000000-0008-0000-0B00-00003505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334" name="Shape 1091">
              <a:extLst>
                <a:ext uri="{FF2B5EF4-FFF2-40B4-BE49-F238E27FC236}">
                  <a16:creationId xmlns:a16="http://schemas.microsoft.com/office/drawing/2014/main" id="{00000000-0008-0000-0B00-00003605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1335" name="Shape 1092">
                <a:extLst>
                  <a:ext uri="{FF2B5EF4-FFF2-40B4-BE49-F238E27FC236}">
                    <a16:creationId xmlns:a16="http://schemas.microsoft.com/office/drawing/2014/main" id="{00000000-0008-0000-0B00-00003705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336" name="Shape 1093">
                <a:extLst>
                  <a:ext uri="{FF2B5EF4-FFF2-40B4-BE49-F238E27FC236}">
                    <a16:creationId xmlns:a16="http://schemas.microsoft.com/office/drawing/2014/main" id="{00000000-0008-0000-0B00-00003805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1337" name="Shape 1094">
                  <a:extLst>
                    <a:ext uri="{FF2B5EF4-FFF2-40B4-BE49-F238E27FC236}">
                      <a16:creationId xmlns:a16="http://schemas.microsoft.com/office/drawing/2014/main" id="{00000000-0008-0000-0B00-00003905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1338" name="Shape 1095">
                  <a:extLst>
                    <a:ext uri="{FF2B5EF4-FFF2-40B4-BE49-F238E27FC236}">
                      <a16:creationId xmlns:a16="http://schemas.microsoft.com/office/drawing/2014/main" id="{00000000-0008-0000-0B00-00003A0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339" name="Shape 1096">
                  <a:extLst>
                    <a:ext uri="{FF2B5EF4-FFF2-40B4-BE49-F238E27FC236}">
                      <a16:creationId xmlns:a16="http://schemas.microsoft.com/office/drawing/2014/main" id="{00000000-0008-0000-0B00-00003B0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340" name="Shape 1097">
                  <a:extLst>
                    <a:ext uri="{FF2B5EF4-FFF2-40B4-BE49-F238E27FC236}">
                      <a16:creationId xmlns:a16="http://schemas.microsoft.com/office/drawing/2014/main" id="{00000000-0008-0000-0B00-00003C05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341" name="Shape 1098">
                  <a:extLst>
                    <a:ext uri="{FF2B5EF4-FFF2-40B4-BE49-F238E27FC236}">
                      <a16:creationId xmlns:a16="http://schemas.microsoft.com/office/drawing/2014/main" id="{00000000-0008-0000-0B00-00003D0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342" name="Shape 1099">
                  <a:extLst>
                    <a:ext uri="{FF2B5EF4-FFF2-40B4-BE49-F238E27FC236}">
                      <a16:creationId xmlns:a16="http://schemas.microsoft.com/office/drawing/2014/main" id="{00000000-0008-0000-0B00-00003E0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343" name="Shape 1100">
                  <a:extLst>
                    <a:ext uri="{FF2B5EF4-FFF2-40B4-BE49-F238E27FC236}">
                      <a16:creationId xmlns:a16="http://schemas.microsoft.com/office/drawing/2014/main" id="{00000000-0008-0000-0B00-00003F0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40</xdr:row>
      <xdr:rowOff>104775</xdr:rowOff>
    </xdr:from>
    <xdr:ext cx="0" cy="161925"/>
    <xdr:grpSp>
      <xdr:nvGrpSpPr>
        <xdr:cNvPr id="1344" name="Shape 2">
          <a:extLst>
            <a:ext uri="{FF2B5EF4-FFF2-40B4-BE49-F238E27FC236}">
              <a16:creationId xmlns:a16="http://schemas.microsoft.com/office/drawing/2014/main" id="{00000000-0008-0000-0B00-000040050000}"/>
            </a:ext>
          </a:extLst>
        </xdr:cNvPr>
        <xdr:cNvGrpSpPr>
          <a:grpSpLocks/>
        </xdr:cNvGrpSpPr>
      </xdr:nvGrpSpPr>
      <xdr:grpSpPr>
        <a:xfrm>
          <a:off x="2466975" y="8867775"/>
          <a:ext cx="0" cy="161925"/>
          <a:chOff x="5346000" y="3699038"/>
          <a:chExt cx="0" cy="161925"/>
        </a:xfrm>
      </xdr:grpSpPr>
      <xdr:grpSp>
        <xdr:nvGrpSpPr>
          <xdr:cNvPr id="1345" name="Shape 1101">
            <a:extLst>
              <a:ext uri="{FF2B5EF4-FFF2-40B4-BE49-F238E27FC236}">
                <a16:creationId xmlns:a16="http://schemas.microsoft.com/office/drawing/2014/main" id="{00000000-0008-0000-0B00-00004105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1346" name="Shape 6">
              <a:extLst>
                <a:ext uri="{FF2B5EF4-FFF2-40B4-BE49-F238E27FC236}">
                  <a16:creationId xmlns:a16="http://schemas.microsoft.com/office/drawing/2014/main" id="{00000000-0008-0000-0B00-00004205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347" name="Shape 1102">
              <a:extLst>
                <a:ext uri="{FF2B5EF4-FFF2-40B4-BE49-F238E27FC236}">
                  <a16:creationId xmlns:a16="http://schemas.microsoft.com/office/drawing/2014/main" id="{00000000-0008-0000-0B00-00004305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1348" name="Shape 1103">
                <a:extLst>
                  <a:ext uri="{FF2B5EF4-FFF2-40B4-BE49-F238E27FC236}">
                    <a16:creationId xmlns:a16="http://schemas.microsoft.com/office/drawing/2014/main" id="{00000000-0008-0000-0B00-00004405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349" name="Shape 1104">
                <a:extLst>
                  <a:ext uri="{FF2B5EF4-FFF2-40B4-BE49-F238E27FC236}">
                    <a16:creationId xmlns:a16="http://schemas.microsoft.com/office/drawing/2014/main" id="{00000000-0008-0000-0B00-00004505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1350" name="Shape 1105">
                  <a:extLst>
                    <a:ext uri="{FF2B5EF4-FFF2-40B4-BE49-F238E27FC236}">
                      <a16:creationId xmlns:a16="http://schemas.microsoft.com/office/drawing/2014/main" id="{00000000-0008-0000-0B00-00004605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1351" name="Shape 1106">
                  <a:extLst>
                    <a:ext uri="{FF2B5EF4-FFF2-40B4-BE49-F238E27FC236}">
                      <a16:creationId xmlns:a16="http://schemas.microsoft.com/office/drawing/2014/main" id="{00000000-0008-0000-0B00-0000470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352" name="Shape 1107">
                  <a:extLst>
                    <a:ext uri="{FF2B5EF4-FFF2-40B4-BE49-F238E27FC236}">
                      <a16:creationId xmlns:a16="http://schemas.microsoft.com/office/drawing/2014/main" id="{00000000-0008-0000-0B00-0000480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353" name="Shape 1108">
                  <a:extLst>
                    <a:ext uri="{FF2B5EF4-FFF2-40B4-BE49-F238E27FC236}">
                      <a16:creationId xmlns:a16="http://schemas.microsoft.com/office/drawing/2014/main" id="{00000000-0008-0000-0B00-00004905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354" name="Shape 1109">
                  <a:extLst>
                    <a:ext uri="{FF2B5EF4-FFF2-40B4-BE49-F238E27FC236}">
                      <a16:creationId xmlns:a16="http://schemas.microsoft.com/office/drawing/2014/main" id="{00000000-0008-0000-0B00-00004A0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355" name="Shape 1110">
                  <a:extLst>
                    <a:ext uri="{FF2B5EF4-FFF2-40B4-BE49-F238E27FC236}">
                      <a16:creationId xmlns:a16="http://schemas.microsoft.com/office/drawing/2014/main" id="{00000000-0008-0000-0B00-00004B0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356" name="Shape 1111">
                  <a:extLst>
                    <a:ext uri="{FF2B5EF4-FFF2-40B4-BE49-F238E27FC236}">
                      <a16:creationId xmlns:a16="http://schemas.microsoft.com/office/drawing/2014/main" id="{00000000-0008-0000-0B00-00004C0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40</xdr:row>
      <xdr:rowOff>104775</xdr:rowOff>
    </xdr:from>
    <xdr:ext cx="0" cy="161925"/>
    <xdr:grpSp>
      <xdr:nvGrpSpPr>
        <xdr:cNvPr id="1357" name="Shape 2">
          <a:extLst>
            <a:ext uri="{FF2B5EF4-FFF2-40B4-BE49-F238E27FC236}">
              <a16:creationId xmlns:a16="http://schemas.microsoft.com/office/drawing/2014/main" id="{00000000-0008-0000-0B00-00004D050000}"/>
            </a:ext>
          </a:extLst>
        </xdr:cNvPr>
        <xdr:cNvGrpSpPr>
          <a:grpSpLocks/>
        </xdr:cNvGrpSpPr>
      </xdr:nvGrpSpPr>
      <xdr:grpSpPr>
        <a:xfrm>
          <a:off x="2466975" y="8867775"/>
          <a:ext cx="0" cy="161925"/>
          <a:chOff x="5346000" y="3699038"/>
          <a:chExt cx="0" cy="161925"/>
        </a:xfrm>
      </xdr:grpSpPr>
      <xdr:grpSp>
        <xdr:nvGrpSpPr>
          <xdr:cNvPr id="1358" name="Shape 1112">
            <a:extLst>
              <a:ext uri="{FF2B5EF4-FFF2-40B4-BE49-F238E27FC236}">
                <a16:creationId xmlns:a16="http://schemas.microsoft.com/office/drawing/2014/main" id="{00000000-0008-0000-0B00-00004E05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1359" name="Shape 6">
              <a:extLst>
                <a:ext uri="{FF2B5EF4-FFF2-40B4-BE49-F238E27FC236}">
                  <a16:creationId xmlns:a16="http://schemas.microsoft.com/office/drawing/2014/main" id="{00000000-0008-0000-0B00-00004F05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360" name="Shape 1113">
              <a:extLst>
                <a:ext uri="{FF2B5EF4-FFF2-40B4-BE49-F238E27FC236}">
                  <a16:creationId xmlns:a16="http://schemas.microsoft.com/office/drawing/2014/main" id="{00000000-0008-0000-0B00-00005005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1361" name="Shape 1114">
                <a:extLst>
                  <a:ext uri="{FF2B5EF4-FFF2-40B4-BE49-F238E27FC236}">
                    <a16:creationId xmlns:a16="http://schemas.microsoft.com/office/drawing/2014/main" id="{00000000-0008-0000-0B00-00005105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362" name="Shape 1115">
                <a:extLst>
                  <a:ext uri="{FF2B5EF4-FFF2-40B4-BE49-F238E27FC236}">
                    <a16:creationId xmlns:a16="http://schemas.microsoft.com/office/drawing/2014/main" id="{00000000-0008-0000-0B00-00005205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1363" name="Shape 1116">
                  <a:extLst>
                    <a:ext uri="{FF2B5EF4-FFF2-40B4-BE49-F238E27FC236}">
                      <a16:creationId xmlns:a16="http://schemas.microsoft.com/office/drawing/2014/main" id="{00000000-0008-0000-0B00-00005305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1364" name="Shape 1117">
                  <a:extLst>
                    <a:ext uri="{FF2B5EF4-FFF2-40B4-BE49-F238E27FC236}">
                      <a16:creationId xmlns:a16="http://schemas.microsoft.com/office/drawing/2014/main" id="{00000000-0008-0000-0B00-0000540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365" name="Shape 1118">
                  <a:extLst>
                    <a:ext uri="{FF2B5EF4-FFF2-40B4-BE49-F238E27FC236}">
                      <a16:creationId xmlns:a16="http://schemas.microsoft.com/office/drawing/2014/main" id="{00000000-0008-0000-0B00-0000550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366" name="Shape 1119">
                  <a:extLst>
                    <a:ext uri="{FF2B5EF4-FFF2-40B4-BE49-F238E27FC236}">
                      <a16:creationId xmlns:a16="http://schemas.microsoft.com/office/drawing/2014/main" id="{00000000-0008-0000-0B00-00005605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367" name="Shape 1120">
                  <a:extLst>
                    <a:ext uri="{FF2B5EF4-FFF2-40B4-BE49-F238E27FC236}">
                      <a16:creationId xmlns:a16="http://schemas.microsoft.com/office/drawing/2014/main" id="{00000000-0008-0000-0B00-0000570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368" name="Shape 1121">
                  <a:extLst>
                    <a:ext uri="{FF2B5EF4-FFF2-40B4-BE49-F238E27FC236}">
                      <a16:creationId xmlns:a16="http://schemas.microsoft.com/office/drawing/2014/main" id="{00000000-0008-0000-0B00-0000580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369" name="Shape 1122">
                  <a:extLst>
                    <a:ext uri="{FF2B5EF4-FFF2-40B4-BE49-F238E27FC236}">
                      <a16:creationId xmlns:a16="http://schemas.microsoft.com/office/drawing/2014/main" id="{00000000-0008-0000-0B00-0000590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40</xdr:row>
      <xdr:rowOff>104775</xdr:rowOff>
    </xdr:from>
    <xdr:ext cx="0" cy="161925"/>
    <xdr:grpSp>
      <xdr:nvGrpSpPr>
        <xdr:cNvPr id="1370" name="Shape 2">
          <a:extLst>
            <a:ext uri="{FF2B5EF4-FFF2-40B4-BE49-F238E27FC236}">
              <a16:creationId xmlns:a16="http://schemas.microsoft.com/office/drawing/2014/main" id="{00000000-0008-0000-0B00-00005A050000}"/>
            </a:ext>
          </a:extLst>
        </xdr:cNvPr>
        <xdr:cNvGrpSpPr>
          <a:grpSpLocks/>
        </xdr:cNvGrpSpPr>
      </xdr:nvGrpSpPr>
      <xdr:grpSpPr>
        <a:xfrm>
          <a:off x="2466975" y="8867775"/>
          <a:ext cx="0" cy="161925"/>
          <a:chOff x="5346000" y="3699038"/>
          <a:chExt cx="0" cy="161925"/>
        </a:xfrm>
      </xdr:grpSpPr>
      <xdr:grpSp>
        <xdr:nvGrpSpPr>
          <xdr:cNvPr id="1371" name="Shape 1123">
            <a:extLst>
              <a:ext uri="{FF2B5EF4-FFF2-40B4-BE49-F238E27FC236}">
                <a16:creationId xmlns:a16="http://schemas.microsoft.com/office/drawing/2014/main" id="{00000000-0008-0000-0B00-00005B05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1372" name="Shape 6">
              <a:extLst>
                <a:ext uri="{FF2B5EF4-FFF2-40B4-BE49-F238E27FC236}">
                  <a16:creationId xmlns:a16="http://schemas.microsoft.com/office/drawing/2014/main" id="{00000000-0008-0000-0B00-00005C05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373" name="Shape 1124">
              <a:extLst>
                <a:ext uri="{FF2B5EF4-FFF2-40B4-BE49-F238E27FC236}">
                  <a16:creationId xmlns:a16="http://schemas.microsoft.com/office/drawing/2014/main" id="{00000000-0008-0000-0B00-00005D05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1374" name="Shape 1125">
                <a:extLst>
                  <a:ext uri="{FF2B5EF4-FFF2-40B4-BE49-F238E27FC236}">
                    <a16:creationId xmlns:a16="http://schemas.microsoft.com/office/drawing/2014/main" id="{00000000-0008-0000-0B00-00005E05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375" name="Shape 1126">
                <a:extLst>
                  <a:ext uri="{FF2B5EF4-FFF2-40B4-BE49-F238E27FC236}">
                    <a16:creationId xmlns:a16="http://schemas.microsoft.com/office/drawing/2014/main" id="{00000000-0008-0000-0B00-00005F05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1376" name="Shape 1127">
                  <a:extLst>
                    <a:ext uri="{FF2B5EF4-FFF2-40B4-BE49-F238E27FC236}">
                      <a16:creationId xmlns:a16="http://schemas.microsoft.com/office/drawing/2014/main" id="{00000000-0008-0000-0B00-00006005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1377" name="Shape 1128">
                  <a:extLst>
                    <a:ext uri="{FF2B5EF4-FFF2-40B4-BE49-F238E27FC236}">
                      <a16:creationId xmlns:a16="http://schemas.microsoft.com/office/drawing/2014/main" id="{00000000-0008-0000-0B00-0000610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378" name="Shape 1129">
                  <a:extLst>
                    <a:ext uri="{FF2B5EF4-FFF2-40B4-BE49-F238E27FC236}">
                      <a16:creationId xmlns:a16="http://schemas.microsoft.com/office/drawing/2014/main" id="{00000000-0008-0000-0B00-0000620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379" name="Shape 1130">
                  <a:extLst>
                    <a:ext uri="{FF2B5EF4-FFF2-40B4-BE49-F238E27FC236}">
                      <a16:creationId xmlns:a16="http://schemas.microsoft.com/office/drawing/2014/main" id="{00000000-0008-0000-0B00-00006305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380" name="Shape 1131">
                  <a:extLst>
                    <a:ext uri="{FF2B5EF4-FFF2-40B4-BE49-F238E27FC236}">
                      <a16:creationId xmlns:a16="http://schemas.microsoft.com/office/drawing/2014/main" id="{00000000-0008-0000-0B00-0000640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381" name="Shape 1132">
                  <a:extLst>
                    <a:ext uri="{FF2B5EF4-FFF2-40B4-BE49-F238E27FC236}">
                      <a16:creationId xmlns:a16="http://schemas.microsoft.com/office/drawing/2014/main" id="{00000000-0008-0000-0B00-0000650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382" name="Shape 1133">
                  <a:extLst>
                    <a:ext uri="{FF2B5EF4-FFF2-40B4-BE49-F238E27FC236}">
                      <a16:creationId xmlns:a16="http://schemas.microsoft.com/office/drawing/2014/main" id="{00000000-0008-0000-0B00-0000660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16</xdr:col>
      <xdr:colOff>0</xdr:colOff>
      <xdr:row>37</xdr:row>
      <xdr:rowOff>19050</xdr:rowOff>
    </xdr:from>
    <xdr:ext cx="428625" cy="352425"/>
    <xdr:sp macro="" textlink="">
      <xdr:nvSpPr>
        <xdr:cNvPr id="1383" name="Shape 553">
          <a:extLst>
            <a:ext uri="{FF2B5EF4-FFF2-40B4-BE49-F238E27FC236}">
              <a16:creationId xmlns:a16="http://schemas.microsoft.com/office/drawing/2014/main" id="{00000000-0008-0000-0B00-000067050000}"/>
            </a:ext>
          </a:extLst>
        </xdr:cNvPr>
        <xdr:cNvSpPr/>
      </xdr:nvSpPr>
      <xdr:spPr>
        <a:xfrm>
          <a:off x="7134225" y="8143875"/>
          <a:ext cx="428625" cy="352425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18</xdr:col>
      <xdr:colOff>0</xdr:colOff>
      <xdr:row>37</xdr:row>
      <xdr:rowOff>28575</xdr:rowOff>
    </xdr:from>
    <xdr:ext cx="428625" cy="352425"/>
    <xdr:sp macro="" textlink="">
      <xdr:nvSpPr>
        <xdr:cNvPr id="1384" name="Shape 553">
          <a:extLst>
            <a:ext uri="{FF2B5EF4-FFF2-40B4-BE49-F238E27FC236}">
              <a16:creationId xmlns:a16="http://schemas.microsoft.com/office/drawing/2014/main" id="{00000000-0008-0000-0B00-000068050000}"/>
            </a:ext>
          </a:extLst>
        </xdr:cNvPr>
        <xdr:cNvSpPr/>
      </xdr:nvSpPr>
      <xdr:spPr>
        <a:xfrm>
          <a:off x="8067675" y="8153400"/>
          <a:ext cx="428625" cy="352425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20</xdr:col>
      <xdr:colOff>0</xdr:colOff>
      <xdr:row>37</xdr:row>
      <xdr:rowOff>28575</xdr:rowOff>
    </xdr:from>
    <xdr:ext cx="428625" cy="352425"/>
    <xdr:sp macro="" textlink="">
      <xdr:nvSpPr>
        <xdr:cNvPr id="1385" name="Shape 554">
          <a:extLst>
            <a:ext uri="{FF2B5EF4-FFF2-40B4-BE49-F238E27FC236}">
              <a16:creationId xmlns:a16="http://schemas.microsoft.com/office/drawing/2014/main" id="{00000000-0008-0000-0B00-000069050000}"/>
            </a:ext>
          </a:extLst>
        </xdr:cNvPr>
        <xdr:cNvSpPr/>
      </xdr:nvSpPr>
      <xdr:spPr>
        <a:xfrm>
          <a:off x="9001125" y="8153400"/>
          <a:ext cx="428625" cy="352425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22</xdr:col>
      <xdr:colOff>0</xdr:colOff>
      <xdr:row>37</xdr:row>
      <xdr:rowOff>28575</xdr:rowOff>
    </xdr:from>
    <xdr:ext cx="428625" cy="352425"/>
    <xdr:sp macro="" textlink="">
      <xdr:nvSpPr>
        <xdr:cNvPr id="1386" name="Shape 553">
          <a:extLst>
            <a:ext uri="{FF2B5EF4-FFF2-40B4-BE49-F238E27FC236}">
              <a16:creationId xmlns:a16="http://schemas.microsoft.com/office/drawing/2014/main" id="{00000000-0008-0000-0B00-00006A050000}"/>
            </a:ext>
          </a:extLst>
        </xdr:cNvPr>
        <xdr:cNvSpPr/>
      </xdr:nvSpPr>
      <xdr:spPr>
        <a:xfrm>
          <a:off x="9934575" y="8153400"/>
          <a:ext cx="428625" cy="352425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24</xdr:col>
      <xdr:colOff>0</xdr:colOff>
      <xdr:row>37</xdr:row>
      <xdr:rowOff>28575</xdr:rowOff>
    </xdr:from>
    <xdr:ext cx="428625" cy="352425"/>
    <xdr:sp macro="" textlink="">
      <xdr:nvSpPr>
        <xdr:cNvPr id="1387" name="Shape 554">
          <a:extLst>
            <a:ext uri="{FF2B5EF4-FFF2-40B4-BE49-F238E27FC236}">
              <a16:creationId xmlns:a16="http://schemas.microsoft.com/office/drawing/2014/main" id="{00000000-0008-0000-0B00-00006B050000}"/>
            </a:ext>
          </a:extLst>
        </xdr:cNvPr>
        <xdr:cNvSpPr/>
      </xdr:nvSpPr>
      <xdr:spPr>
        <a:xfrm>
          <a:off x="10868025" y="8153400"/>
          <a:ext cx="428625" cy="352425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26</xdr:col>
      <xdr:colOff>0</xdr:colOff>
      <xdr:row>37</xdr:row>
      <xdr:rowOff>28575</xdr:rowOff>
    </xdr:from>
    <xdr:ext cx="428625" cy="352425"/>
    <xdr:sp macro="" textlink="">
      <xdr:nvSpPr>
        <xdr:cNvPr id="1388" name="Shape 553">
          <a:extLst>
            <a:ext uri="{FF2B5EF4-FFF2-40B4-BE49-F238E27FC236}">
              <a16:creationId xmlns:a16="http://schemas.microsoft.com/office/drawing/2014/main" id="{00000000-0008-0000-0B00-00006C050000}"/>
            </a:ext>
          </a:extLst>
        </xdr:cNvPr>
        <xdr:cNvSpPr/>
      </xdr:nvSpPr>
      <xdr:spPr>
        <a:xfrm>
          <a:off x="11801475" y="8153400"/>
          <a:ext cx="428625" cy="352425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30</xdr:col>
      <xdr:colOff>0</xdr:colOff>
      <xdr:row>37</xdr:row>
      <xdr:rowOff>28575</xdr:rowOff>
    </xdr:from>
    <xdr:ext cx="428625" cy="352425"/>
    <xdr:sp macro="" textlink="">
      <xdr:nvSpPr>
        <xdr:cNvPr id="1389" name="Shape 1134">
          <a:extLst>
            <a:ext uri="{FF2B5EF4-FFF2-40B4-BE49-F238E27FC236}">
              <a16:creationId xmlns:a16="http://schemas.microsoft.com/office/drawing/2014/main" id="{00000000-0008-0000-0B00-00006D050000}"/>
            </a:ext>
          </a:extLst>
        </xdr:cNvPr>
        <xdr:cNvSpPr/>
      </xdr:nvSpPr>
      <xdr:spPr>
        <a:xfrm>
          <a:off x="13668375" y="8153400"/>
          <a:ext cx="428625" cy="352425"/>
        </a:xfrm>
        <a:prstGeom prst="triangle">
          <a:avLst>
            <a:gd name="adj" fmla="val 50000"/>
          </a:avLst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36</xdr:col>
      <xdr:colOff>0</xdr:colOff>
      <xdr:row>37</xdr:row>
      <xdr:rowOff>28575</xdr:rowOff>
    </xdr:from>
    <xdr:ext cx="428625" cy="352425"/>
    <xdr:sp macro="" textlink="">
      <xdr:nvSpPr>
        <xdr:cNvPr id="1390" name="Shape 556">
          <a:extLst>
            <a:ext uri="{FF2B5EF4-FFF2-40B4-BE49-F238E27FC236}">
              <a16:creationId xmlns:a16="http://schemas.microsoft.com/office/drawing/2014/main" id="{00000000-0008-0000-0B00-00006E050000}"/>
            </a:ext>
          </a:extLst>
        </xdr:cNvPr>
        <xdr:cNvSpPr/>
      </xdr:nvSpPr>
      <xdr:spPr>
        <a:xfrm>
          <a:off x="16468725" y="8153400"/>
          <a:ext cx="428625" cy="352425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40</xdr:col>
      <xdr:colOff>0</xdr:colOff>
      <xdr:row>37</xdr:row>
      <xdr:rowOff>28575</xdr:rowOff>
    </xdr:from>
    <xdr:ext cx="419100" cy="352425"/>
    <xdr:sp macro="" textlink="">
      <xdr:nvSpPr>
        <xdr:cNvPr id="1391" name="Shape 552">
          <a:extLst>
            <a:ext uri="{FF2B5EF4-FFF2-40B4-BE49-F238E27FC236}">
              <a16:creationId xmlns:a16="http://schemas.microsoft.com/office/drawing/2014/main" id="{00000000-0008-0000-0B00-00006F050000}"/>
            </a:ext>
          </a:extLst>
        </xdr:cNvPr>
        <xdr:cNvSpPr/>
      </xdr:nvSpPr>
      <xdr:spPr>
        <a:xfrm>
          <a:off x="18335625" y="8153400"/>
          <a:ext cx="419100" cy="352425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10</xdr:col>
      <xdr:colOff>0</xdr:colOff>
      <xdr:row>37</xdr:row>
      <xdr:rowOff>28575</xdr:rowOff>
    </xdr:from>
    <xdr:ext cx="428625" cy="352425"/>
    <xdr:sp macro="" textlink="">
      <xdr:nvSpPr>
        <xdr:cNvPr id="1392" name="Shape 553">
          <a:extLst>
            <a:ext uri="{FF2B5EF4-FFF2-40B4-BE49-F238E27FC236}">
              <a16:creationId xmlns:a16="http://schemas.microsoft.com/office/drawing/2014/main" id="{00000000-0008-0000-0B00-000070050000}"/>
            </a:ext>
          </a:extLst>
        </xdr:cNvPr>
        <xdr:cNvSpPr/>
      </xdr:nvSpPr>
      <xdr:spPr>
        <a:xfrm>
          <a:off x="4333875" y="8153400"/>
          <a:ext cx="428625" cy="352425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12</xdr:col>
      <xdr:colOff>0</xdr:colOff>
      <xdr:row>37</xdr:row>
      <xdr:rowOff>28575</xdr:rowOff>
    </xdr:from>
    <xdr:ext cx="428625" cy="352425"/>
    <xdr:sp macro="" textlink="">
      <xdr:nvSpPr>
        <xdr:cNvPr id="1393" name="Shape 553">
          <a:extLst>
            <a:ext uri="{FF2B5EF4-FFF2-40B4-BE49-F238E27FC236}">
              <a16:creationId xmlns:a16="http://schemas.microsoft.com/office/drawing/2014/main" id="{00000000-0008-0000-0B00-000071050000}"/>
            </a:ext>
          </a:extLst>
        </xdr:cNvPr>
        <xdr:cNvSpPr/>
      </xdr:nvSpPr>
      <xdr:spPr>
        <a:xfrm>
          <a:off x="5267325" y="8153400"/>
          <a:ext cx="428625" cy="352425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14</xdr:col>
      <xdr:colOff>0</xdr:colOff>
      <xdr:row>37</xdr:row>
      <xdr:rowOff>28575</xdr:rowOff>
    </xdr:from>
    <xdr:ext cx="419100" cy="352425"/>
    <xdr:sp macro="" textlink="">
      <xdr:nvSpPr>
        <xdr:cNvPr id="1394" name="Shape 846">
          <a:extLst>
            <a:ext uri="{FF2B5EF4-FFF2-40B4-BE49-F238E27FC236}">
              <a16:creationId xmlns:a16="http://schemas.microsoft.com/office/drawing/2014/main" id="{00000000-0008-0000-0B00-000072050000}"/>
            </a:ext>
          </a:extLst>
        </xdr:cNvPr>
        <xdr:cNvSpPr/>
      </xdr:nvSpPr>
      <xdr:spPr>
        <a:xfrm>
          <a:off x="6200775" y="8153400"/>
          <a:ext cx="419100" cy="352425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8</xdr:col>
      <xdr:colOff>0</xdr:colOff>
      <xdr:row>37</xdr:row>
      <xdr:rowOff>28575</xdr:rowOff>
    </xdr:from>
    <xdr:ext cx="428625" cy="352425"/>
    <xdr:sp macro="" textlink="">
      <xdr:nvSpPr>
        <xdr:cNvPr id="1395" name="Shape 553">
          <a:extLst>
            <a:ext uri="{FF2B5EF4-FFF2-40B4-BE49-F238E27FC236}">
              <a16:creationId xmlns:a16="http://schemas.microsoft.com/office/drawing/2014/main" id="{00000000-0008-0000-0B00-000073050000}"/>
            </a:ext>
          </a:extLst>
        </xdr:cNvPr>
        <xdr:cNvSpPr/>
      </xdr:nvSpPr>
      <xdr:spPr>
        <a:xfrm>
          <a:off x="3400425" y="8153400"/>
          <a:ext cx="428625" cy="352425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4</xdr:col>
      <xdr:colOff>0</xdr:colOff>
      <xdr:row>37</xdr:row>
      <xdr:rowOff>28575</xdr:rowOff>
    </xdr:from>
    <xdr:ext cx="428625" cy="352425"/>
    <xdr:sp macro="" textlink="">
      <xdr:nvSpPr>
        <xdr:cNvPr id="1396" name="Shape 553">
          <a:extLst>
            <a:ext uri="{FF2B5EF4-FFF2-40B4-BE49-F238E27FC236}">
              <a16:creationId xmlns:a16="http://schemas.microsoft.com/office/drawing/2014/main" id="{00000000-0008-0000-0B00-000074050000}"/>
            </a:ext>
          </a:extLst>
        </xdr:cNvPr>
        <xdr:cNvSpPr/>
      </xdr:nvSpPr>
      <xdr:spPr>
        <a:xfrm>
          <a:off x="1533525" y="8153400"/>
          <a:ext cx="428625" cy="352425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</xdr:col>
      <xdr:colOff>0</xdr:colOff>
      <xdr:row>37</xdr:row>
      <xdr:rowOff>28575</xdr:rowOff>
    </xdr:from>
    <xdr:ext cx="428625" cy="352425"/>
    <xdr:sp macro="" textlink="">
      <xdr:nvSpPr>
        <xdr:cNvPr id="1397" name="Shape 553">
          <a:extLst>
            <a:ext uri="{FF2B5EF4-FFF2-40B4-BE49-F238E27FC236}">
              <a16:creationId xmlns:a16="http://schemas.microsoft.com/office/drawing/2014/main" id="{00000000-0008-0000-0B00-000075050000}"/>
            </a:ext>
          </a:extLst>
        </xdr:cNvPr>
        <xdr:cNvSpPr/>
      </xdr:nvSpPr>
      <xdr:spPr>
        <a:xfrm>
          <a:off x="600075" y="8153400"/>
          <a:ext cx="428625" cy="352425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6</xdr:col>
      <xdr:colOff>0</xdr:colOff>
      <xdr:row>48</xdr:row>
      <xdr:rowOff>104775</xdr:rowOff>
    </xdr:from>
    <xdr:ext cx="0" cy="161925"/>
    <xdr:grpSp>
      <xdr:nvGrpSpPr>
        <xdr:cNvPr id="1398" name="Shape 2">
          <a:extLst>
            <a:ext uri="{FF2B5EF4-FFF2-40B4-BE49-F238E27FC236}">
              <a16:creationId xmlns:a16="http://schemas.microsoft.com/office/drawing/2014/main" id="{00000000-0008-0000-0B00-000076050000}"/>
            </a:ext>
          </a:extLst>
        </xdr:cNvPr>
        <xdr:cNvGrpSpPr>
          <a:grpSpLocks/>
        </xdr:cNvGrpSpPr>
      </xdr:nvGrpSpPr>
      <xdr:grpSpPr>
        <a:xfrm>
          <a:off x="2466975" y="10620375"/>
          <a:ext cx="0" cy="161925"/>
          <a:chOff x="5346000" y="3699038"/>
          <a:chExt cx="0" cy="161925"/>
        </a:xfrm>
      </xdr:grpSpPr>
      <xdr:grpSp>
        <xdr:nvGrpSpPr>
          <xdr:cNvPr id="1399" name="Shape 1135">
            <a:extLst>
              <a:ext uri="{FF2B5EF4-FFF2-40B4-BE49-F238E27FC236}">
                <a16:creationId xmlns:a16="http://schemas.microsoft.com/office/drawing/2014/main" id="{00000000-0008-0000-0B00-00007705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1400" name="Shape 6">
              <a:extLst>
                <a:ext uri="{FF2B5EF4-FFF2-40B4-BE49-F238E27FC236}">
                  <a16:creationId xmlns:a16="http://schemas.microsoft.com/office/drawing/2014/main" id="{00000000-0008-0000-0B00-00007805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401" name="Shape 1136">
              <a:extLst>
                <a:ext uri="{FF2B5EF4-FFF2-40B4-BE49-F238E27FC236}">
                  <a16:creationId xmlns:a16="http://schemas.microsoft.com/office/drawing/2014/main" id="{00000000-0008-0000-0B00-00007905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1402" name="Shape 1137">
                <a:extLst>
                  <a:ext uri="{FF2B5EF4-FFF2-40B4-BE49-F238E27FC236}">
                    <a16:creationId xmlns:a16="http://schemas.microsoft.com/office/drawing/2014/main" id="{00000000-0008-0000-0B00-00007A05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403" name="Shape 1138">
                <a:extLst>
                  <a:ext uri="{FF2B5EF4-FFF2-40B4-BE49-F238E27FC236}">
                    <a16:creationId xmlns:a16="http://schemas.microsoft.com/office/drawing/2014/main" id="{00000000-0008-0000-0B00-00007B05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1404" name="Shape 1139">
                  <a:extLst>
                    <a:ext uri="{FF2B5EF4-FFF2-40B4-BE49-F238E27FC236}">
                      <a16:creationId xmlns:a16="http://schemas.microsoft.com/office/drawing/2014/main" id="{00000000-0008-0000-0B00-00007C05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1405" name="Shape 1140">
                  <a:extLst>
                    <a:ext uri="{FF2B5EF4-FFF2-40B4-BE49-F238E27FC236}">
                      <a16:creationId xmlns:a16="http://schemas.microsoft.com/office/drawing/2014/main" id="{00000000-0008-0000-0B00-00007D0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406" name="Shape 1141">
                  <a:extLst>
                    <a:ext uri="{FF2B5EF4-FFF2-40B4-BE49-F238E27FC236}">
                      <a16:creationId xmlns:a16="http://schemas.microsoft.com/office/drawing/2014/main" id="{00000000-0008-0000-0B00-00007E0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407" name="Shape 1142">
                  <a:extLst>
                    <a:ext uri="{FF2B5EF4-FFF2-40B4-BE49-F238E27FC236}">
                      <a16:creationId xmlns:a16="http://schemas.microsoft.com/office/drawing/2014/main" id="{00000000-0008-0000-0B00-00007F05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408" name="Shape 1143">
                  <a:extLst>
                    <a:ext uri="{FF2B5EF4-FFF2-40B4-BE49-F238E27FC236}">
                      <a16:creationId xmlns:a16="http://schemas.microsoft.com/office/drawing/2014/main" id="{00000000-0008-0000-0B00-0000800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409" name="Shape 1144">
                  <a:extLst>
                    <a:ext uri="{FF2B5EF4-FFF2-40B4-BE49-F238E27FC236}">
                      <a16:creationId xmlns:a16="http://schemas.microsoft.com/office/drawing/2014/main" id="{00000000-0008-0000-0B00-0000810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410" name="Shape 1145">
                  <a:extLst>
                    <a:ext uri="{FF2B5EF4-FFF2-40B4-BE49-F238E27FC236}">
                      <a16:creationId xmlns:a16="http://schemas.microsoft.com/office/drawing/2014/main" id="{00000000-0008-0000-0B00-0000820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48</xdr:row>
      <xdr:rowOff>104775</xdr:rowOff>
    </xdr:from>
    <xdr:ext cx="0" cy="161925"/>
    <xdr:grpSp>
      <xdr:nvGrpSpPr>
        <xdr:cNvPr id="1411" name="Shape 2">
          <a:extLst>
            <a:ext uri="{FF2B5EF4-FFF2-40B4-BE49-F238E27FC236}">
              <a16:creationId xmlns:a16="http://schemas.microsoft.com/office/drawing/2014/main" id="{00000000-0008-0000-0B00-000083050000}"/>
            </a:ext>
          </a:extLst>
        </xdr:cNvPr>
        <xdr:cNvGrpSpPr>
          <a:grpSpLocks/>
        </xdr:cNvGrpSpPr>
      </xdr:nvGrpSpPr>
      <xdr:grpSpPr>
        <a:xfrm>
          <a:off x="2466975" y="10620375"/>
          <a:ext cx="0" cy="161925"/>
          <a:chOff x="5346000" y="3699038"/>
          <a:chExt cx="0" cy="161925"/>
        </a:xfrm>
      </xdr:grpSpPr>
      <xdr:grpSp>
        <xdr:nvGrpSpPr>
          <xdr:cNvPr id="1412" name="Shape 1146">
            <a:extLst>
              <a:ext uri="{FF2B5EF4-FFF2-40B4-BE49-F238E27FC236}">
                <a16:creationId xmlns:a16="http://schemas.microsoft.com/office/drawing/2014/main" id="{00000000-0008-0000-0B00-00008405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1413" name="Shape 6">
              <a:extLst>
                <a:ext uri="{FF2B5EF4-FFF2-40B4-BE49-F238E27FC236}">
                  <a16:creationId xmlns:a16="http://schemas.microsoft.com/office/drawing/2014/main" id="{00000000-0008-0000-0B00-00008505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414" name="Shape 1147">
              <a:extLst>
                <a:ext uri="{FF2B5EF4-FFF2-40B4-BE49-F238E27FC236}">
                  <a16:creationId xmlns:a16="http://schemas.microsoft.com/office/drawing/2014/main" id="{00000000-0008-0000-0B00-00008605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1415" name="Shape 1148">
                <a:extLst>
                  <a:ext uri="{FF2B5EF4-FFF2-40B4-BE49-F238E27FC236}">
                    <a16:creationId xmlns:a16="http://schemas.microsoft.com/office/drawing/2014/main" id="{00000000-0008-0000-0B00-00008705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416" name="Shape 1149">
                <a:extLst>
                  <a:ext uri="{FF2B5EF4-FFF2-40B4-BE49-F238E27FC236}">
                    <a16:creationId xmlns:a16="http://schemas.microsoft.com/office/drawing/2014/main" id="{00000000-0008-0000-0B00-00008805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314325" cy="230200"/>
              </a:xfrm>
            </xdr:grpSpPr>
            <xdr:sp macro="" textlink="">
              <xdr:nvSpPr>
                <xdr:cNvPr id="1417" name="Shape 1150">
                  <a:extLst>
                    <a:ext uri="{FF2B5EF4-FFF2-40B4-BE49-F238E27FC236}">
                      <a16:creationId xmlns:a16="http://schemas.microsoft.com/office/drawing/2014/main" id="{00000000-0008-0000-0B00-00008905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1418" name="Shape 1151">
                  <a:extLst>
                    <a:ext uri="{FF2B5EF4-FFF2-40B4-BE49-F238E27FC236}">
                      <a16:creationId xmlns:a16="http://schemas.microsoft.com/office/drawing/2014/main" id="{00000000-0008-0000-0B00-00008A05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419" name="Shape 1152">
                  <a:extLst>
                    <a:ext uri="{FF2B5EF4-FFF2-40B4-BE49-F238E27FC236}">
                      <a16:creationId xmlns:a16="http://schemas.microsoft.com/office/drawing/2014/main" id="{00000000-0008-0000-0B00-00008B05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420" name="Shape 1153">
                  <a:extLst>
                    <a:ext uri="{FF2B5EF4-FFF2-40B4-BE49-F238E27FC236}">
                      <a16:creationId xmlns:a16="http://schemas.microsoft.com/office/drawing/2014/main" id="{00000000-0008-0000-0B00-00008C05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421" name="Shape 1154">
                  <a:extLst>
                    <a:ext uri="{FF2B5EF4-FFF2-40B4-BE49-F238E27FC236}">
                      <a16:creationId xmlns:a16="http://schemas.microsoft.com/office/drawing/2014/main" id="{00000000-0008-0000-0B00-00008D05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422" name="Shape 1155">
                  <a:extLst>
                    <a:ext uri="{FF2B5EF4-FFF2-40B4-BE49-F238E27FC236}">
                      <a16:creationId xmlns:a16="http://schemas.microsoft.com/office/drawing/2014/main" id="{00000000-0008-0000-0B00-00008E05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423" name="Shape 1156">
                  <a:extLst>
                    <a:ext uri="{FF2B5EF4-FFF2-40B4-BE49-F238E27FC236}">
                      <a16:creationId xmlns:a16="http://schemas.microsoft.com/office/drawing/2014/main" id="{00000000-0008-0000-0B00-00008F05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48</xdr:row>
      <xdr:rowOff>133350</xdr:rowOff>
    </xdr:from>
    <xdr:ext cx="0" cy="161925"/>
    <xdr:grpSp>
      <xdr:nvGrpSpPr>
        <xdr:cNvPr id="1424" name="Shape 2">
          <a:extLst>
            <a:ext uri="{FF2B5EF4-FFF2-40B4-BE49-F238E27FC236}">
              <a16:creationId xmlns:a16="http://schemas.microsoft.com/office/drawing/2014/main" id="{00000000-0008-0000-0B00-000090050000}"/>
            </a:ext>
          </a:extLst>
        </xdr:cNvPr>
        <xdr:cNvGrpSpPr>
          <a:grpSpLocks/>
        </xdr:cNvGrpSpPr>
      </xdr:nvGrpSpPr>
      <xdr:grpSpPr>
        <a:xfrm>
          <a:off x="2466975" y="10648950"/>
          <a:ext cx="0" cy="161925"/>
          <a:chOff x="5346000" y="3699038"/>
          <a:chExt cx="0" cy="161925"/>
        </a:xfrm>
      </xdr:grpSpPr>
      <xdr:grpSp>
        <xdr:nvGrpSpPr>
          <xdr:cNvPr id="1425" name="Shape 1157">
            <a:extLst>
              <a:ext uri="{FF2B5EF4-FFF2-40B4-BE49-F238E27FC236}">
                <a16:creationId xmlns:a16="http://schemas.microsoft.com/office/drawing/2014/main" id="{00000000-0008-0000-0B00-00009105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1426" name="Shape 6">
              <a:extLst>
                <a:ext uri="{FF2B5EF4-FFF2-40B4-BE49-F238E27FC236}">
                  <a16:creationId xmlns:a16="http://schemas.microsoft.com/office/drawing/2014/main" id="{00000000-0008-0000-0B00-00009205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427" name="Shape 1158">
              <a:extLst>
                <a:ext uri="{FF2B5EF4-FFF2-40B4-BE49-F238E27FC236}">
                  <a16:creationId xmlns:a16="http://schemas.microsoft.com/office/drawing/2014/main" id="{00000000-0008-0000-0B00-00009305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1428" name="Shape 1159">
                <a:extLst>
                  <a:ext uri="{FF2B5EF4-FFF2-40B4-BE49-F238E27FC236}">
                    <a16:creationId xmlns:a16="http://schemas.microsoft.com/office/drawing/2014/main" id="{00000000-0008-0000-0B00-00009405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429" name="Shape 1160">
                <a:extLst>
                  <a:ext uri="{FF2B5EF4-FFF2-40B4-BE49-F238E27FC236}">
                    <a16:creationId xmlns:a16="http://schemas.microsoft.com/office/drawing/2014/main" id="{00000000-0008-0000-0B00-00009505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314325" cy="230200"/>
              </a:xfrm>
            </xdr:grpSpPr>
            <xdr:sp macro="" textlink="">
              <xdr:nvSpPr>
                <xdr:cNvPr id="1430" name="Shape 1161">
                  <a:extLst>
                    <a:ext uri="{FF2B5EF4-FFF2-40B4-BE49-F238E27FC236}">
                      <a16:creationId xmlns:a16="http://schemas.microsoft.com/office/drawing/2014/main" id="{00000000-0008-0000-0B00-00009605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1431" name="Shape 1162">
                  <a:extLst>
                    <a:ext uri="{FF2B5EF4-FFF2-40B4-BE49-F238E27FC236}">
                      <a16:creationId xmlns:a16="http://schemas.microsoft.com/office/drawing/2014/main" id="{00000000-0008-0000-0B00-00009705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432" name="Shape 1163">
                  <a:extLst>
                    <a:ext uri="{FF2B5EF4-FFF2-40B4-BE49-F238E27FC236}">
                      <a16:creationId xmlns:a16="http://schemas.microsoft.com/office/drawing/2014/main" id="{00000000-0008-0000-0B00-00009805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433" name="Shape 1164">
                  <a:extLst>
                    <a:ext uri="{FF2B5EF4-FFF2-40B4-BE49-F238E27FC236}">
                      <a16:creationId xmlns:a16="http://schemas.microsoft.com/office/drawing/2014/main" id="{00000000-0008-0000-0B00-00009905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434" name="Shape 1165">
                  <a:extLst>
                    <a:ext uri="{FF2B5EF4-FFF2-40B4-BE49-F238E27FC236}">
                      <a16:creationId xmlns:a16="http://schemas.microsoft.com/office/drawing/2014/main" id="{00000000-0008-0000-0B00-00009A05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435" name="Shape 1166">
                  <a:extLst>
                    <a:ext uri="{FF2B5EF4-FFF2-40B4-BE49-F238E27FC236}">
                      <a16:creationId xmlns:a16="http://schemas.microsoft.com/office/drawing/2014/main" id="{00000000-0008-0000-0B00-00009B05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436" name="Shape 1167">
                  <a:extLst>
                    <a:ext uri="{FF2B5EF4-FFF2-40B4-BE49-F238E27FC236}">
                      <a16:creationId xmlns:a16="http://schemas.microsoft.com/office/drawing/2014/main" id="{00000000-0008-0000-0B00-00009C05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48</xdr:row>
      <xdr:rowOff>133350</xdr:rowOff>
    </xdr:from>
    <xdr:ext cx="0" cy="171450"/>
    <xdr:grpSp>
      <xdr:nvGrpSpPr>
        <xdr:cNvPr id="1437" name="Shape 2">
          <a:extLst>
            <a:ext uri="{FF2B5EF4-FFF2-40B4-BE49-F238E27FC236}">
              <a16:creationId xmlns:a16="http://schemas.microsoft.com/office/drawing/2014/main" id="{00000000-0008-0000-0B00-00009D050000}"/>
            </a:ext>
          </a:extLst>
        </xdr:cNvPr>
        <xdr:cNvGrpSpPr>
          <a:grpSpLocks/>
        </xdr:cNvGrpSpPr>
      </xdr:nvGrpSpPr>
      <xdr:grpSpPr>
        <a:xfrm>
          <a:off x="2466975" y="10648950"/>
          <a:ext cx="0" cy="171450"/>
          <a:chOff x="5346000" y="3694275"/>
          <a:chExt cx="0" cy="171450"/>
        </a:xfrm>
      </xdr:grpSpPr>
      <xdr:grpSp>
        <xdr:nvGrpSpPr>
          <xdr:cNvPr id="1438" name="Shape 1168">
            <a:extLst>
              <a:ext uri="{FF2B5EF4-FFF2-40B4-BE49-F238E27FC236}">
                <a16:creationId xmlns:a16="http://schemas.microsoft.com/office/drawing/2014/main" id="{00000000-0008-0000-0B00-00009E050000}"/>
              </a:ext>
            </a:extLst>
          </xdr:cNvPr>
          <xdr:cNvGrpSpPr>
            <a:grpSpLocks/>
          </xdr:cNvGrpSpPr>
        </xdr:nvGrpSpPr>
        <xdr:grpSpPr>
          <a:xfrm>
            <a:off x="5346000" y="3694275"/>
            <a:ext cx="0" cy="171450"/>
            <a:chOff x="5346000" y="3694275"/>
            <a:chExt cx="0" cy="171450"/>
          </a:xfrm>
        </xdr:grpSpPr>
        <xdr:sp macro="" textlink="">
          <xdr:nvSpPr>
            <xdr:cNvPr id="1439" name="Shape 6">
              <a:extLst>
                <a:ext uri="{FF2B5EF4-FFF2-40B4-BE49-F238E27FC236}">
                  <a16:creationId xmlns:a16="http://schemas.microsoft.com/office/drawing/2014/main" id="{00000000-0008-0000-0B00-00009F050000}"/>
                </a:ext>
              </a:extLst>
            </xdr:cNvPr>
            <xdr:cNvSpPr/>
          </xdr:nvSpPr>
          <xdr:spPr>
            <a:xfrm>
              <a:off x="5346000" y="3694275"/>
              <a:ext cx="0" cy="171450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440" name="Shape 1169">
              <a:extLst>
                <a:ext uri="{FF2B5EF4-FFF2-40B4-BE49-F238E27FC236}">
                  <a16:creationId xmlns:a16="http://schemas.microsoft.com/office/drawing/2014/main" id="{00000000-0008-0000-0B00-0000A005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4275"/>
              <a:ext cx="0" cy="171450"/>
              <a:chOff x="5346000" y="3694275"/>
              <a:chExt cx="0" cy="171443"/>
            </a:xfrm>
          </xdr:grpSpPr>
          <xdr:sp macro="" textlink="">
            <xdr:nvSpPr>
              <xdr:cNvPr id="1441" name="Shape 1170">
                <a:extLst>
                  <a:ext uri="{FF2B5EF4-FFF2-40B4-BE49-F238E27FC236}">
                    <a16:creationId xmlns:a16="http://schemas.microsoft.com/office/drawing/2014/main" id="{00000000-0008-0000-0B00-0000A1050000}"/>
                  </a:ext>
                </a:extLst>
              </xdr:cNvPr>
              <xdr:cNvSpPr/>
            </xdr:nvSpPr>
            <xdr:spPr>
              <a:xfrm>
                <a:off x="5346000" y="3694275"/>
                <a:ext cx="0" cy="171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442" name="Shape 1171">
                <a:extLst>
                  <a:ext uri="{FF2B5EF4-FFF2-40B4-BE49-F238E27FC236}">
                    <a16:creationId xmlns:a16="http://schemas.microsoft.com/office/drawing/2014/main" id="{00000000-0008-0000-0B00-0000A205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4275"/>
                <a:ext cx="0" cy="171443"/>
                <a:chOff x="5475762" y="47760700"/>
                <a:chExt cx="314325" cy="230200"/>
              </a:xfrm>
            </xdr:grpSpPr>
            <xdr:sp macro="" textlink="">
              <xdr:nvSpPr>
                <xdr:cNvPr id="1443" name="Shape 1172">
                  <a:extLst>
                    <a:ext uri="{FF2B5EF4-FFF2-40B4-BE49-F238E27FC236}">
                      <a16:creationId xmlns:a16="http://schemas.microsoft.com/office/drawing/2014/main" id="{00000000-0008-0000-0B00-0000A305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1444" name="Shape 1173">
                  <a:extLst>
                    <a:ext uri="{FF2B5EF4-FFF2-40B4-BE49-F238E27FC236}">
                      <a16:creationId xmlns:a16="http://schemas.microsoft.com/office/drawing/2014/main" id="{00000000-0008-0000-0B00-0000A4050000}"/>
                    </a:ext>
                  </a:extLst>
                </xdr:cNvPr>
                <xdr:cNvCxnSpPr/>
              </xdr:nvCxnSpPr>
              <xdr:spPr>
                <a:xfrm>
                  <a:off x="5758655" y="4785662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445" name="Shape 1174">
                  <a:extLst>
                    <a:ext uri="{FF2B5EF4-FFF2-40B4-BE49-F238E27FC236}">
                      <a16:creationId xmlns:a16="http://schemas.microsoft.com/office/drawing/2014/main" id="{00000000-0008-0000-0B00-0000A5050000}"/>
                    </a:ext>
                  </a:extLst>
                </xdr:cNvPr>
                <xdr:cNvCxnSpPr/>
              </xdr:nvCxnSpPr>
              <xdr:spPr>
                <a:xfrm>
                  <a:off x="5758655" y="4785662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446" name="Shape 1175">
                  <a:extLst>
                    <a:ext uri="{FF2B5EF4-FFF2-40B4-BE49-F238E27FC236}">
                      <a16:creationId xmlns:a16="http://schemas.microsoft.com/office/drawing/2014/main" id="{00000000-0008-0000-0B00-0000A6050000}"/>
                    </a:ext>
                  </a:extLst>
                </xdr:cNvPr>
                <xdr:cNvCxnSpPr/>
              </xdr:nvCxnSpPr>
              <xdr:spPr>
                <a:xfrm>
                  <a:off x="5758655" y="4785662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447" name="Shape 1176">
                  <a:extLst>
                    <a:ext uri="{FF2B5EF4-FFF2-40B4-BE49-F238E27FC236}">
                      <a16:creationId xmlns:a16="http://schemas.microsoft.com/office/drawing/2014/main" id="{00000000-0008-0000-0B00-0000A7050000}"/>
                    </a:ext>
                  </a:extLst>
                </xdr:cNvPr>
                <xdr:cNvCxnSpPr/>
              </xdr:nvCxnSpPr>
              <xdr:spPr>
                <a:xfrm>
                  <a:off x="5758655" y="4785662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448" name="Shape 1177">
                  <a:extLst>
                    <a:ext uri="{FF2B5EF4-FFF2-40B4-BE49-F238E27FC236}">
                      <a16:creationId xmlns:a16="http://schemas.microsoft.com/office/drawing/2014/main" id="{00000000-0008-0000-0B00-0000A8050000}"/>
                    </a:ext>
                  </a:extLst>
                </xdr:cNvPr>
                <xdr:cNvCxnSpPr/>
              </xdr:nvCxnSpPr>
              <xdr:spPr>
                <a:xfrm>
                  <a:off x="5758655" y="4785662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449" name="Shape 1178">
                  <a:extLst>
                    <a:ext uri="{FF2B5EF4-FFF2-40B4-BE49-F238E27FC236}">
                      <a16:creationId xmlns:a16="http://schemas.microsoft.com/office/drawing/2014/main" id="{00000000-0008-0000-0B00-0000A9050000}"/>
                    </a:ext>
                  </a:extLst>
                </xdr:cNvPr>
                <xdr:cNvCxnSpPr/>
              </xdr:nvCxnSpPr>
              <xdr:spPr>
                <a:xfrm>
                  <a:off x="5758655" y="4785662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48</xdr:row>
      <xdr:rowOff>104775</xdr:rowOff>
    </xdr:from>
    <xdr:ext cx="0" cy="161925"/>
    <xdr:grpSp>
      <xdr:nvGrpSpPr>
        <xdr:cNvPr id="1450" name="Shape 2">
          <a:extLst>
            <a:ext uri="{FF2B5EF4-FFF2-40B4-BE49-F238E27FC236}">
              <a16:creationId xmlns:a16="http://schemas.microsoft.com/office/drawing/2014/main" id="{00000000-0008-0000-0B00-0000AA050000}"/>
            </a:ext>
          </a:extLst>
        </xdr:cNvPr>
        <xdr:cNvGrpSpPr>
          <a:grpSpLocks/>
        </xdr:cNvGrpSpPr>
      </xdr:nvGrpSpPr>
      <xdr:grpSpPr>
        <a:xfrm>
          <a:off x="2466975" y="10620375"/>
          <a:ext cx="0" cy="161925"/>
          <a:chOff x="5346000" y="3699038"/>
          <a:chExt cx="0" cy="161925"/>
        </a:xfrm>
      </xdr:grpSpPr>
      <xdr:grpSp>
        <xdr:nvGrpSpPr>
          <xdr:cNvPr id="1451" name="Shape 1179">
            <a:extLst>
              <a:ext uri="{FF2B5EF4-FFF2-40B4-BE49-F238E27FC236}">
                <a16:creationId xmlns:a16="http://schemas.microsoft.com/office/drawing/2014/main" id="{00000000-0008-0000-0B00-0000AB05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1452" name="Shape 6">
              <a:extLst>
                <a:ext uri="{FF2B5EF4-FFF2-40B4-BE49-F238E27FC236}">
                  <a16:creationId xmlns:a16="http://schemas.microsoft.com/office/drawing/2014/main" id="{00000000-0008-0000-0B00-0000AC05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453" name="Shape 1180">
              <a:extLst>
                <a:ext uri="{FF2B5EF4-FFF2-40B4-BE49-F238E27FC236}">
                  <a16:creationId xmlns:a16="http://schemas.microsoft.com/office/drawing/2014/main" id="{00000000-0008-0000-0B00-0000AD05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1454" name="Shape 1181">
                <a:extLst>
                  <a:ext uri="{FF2B5EF4-FFF2-40B4-BE49-F238E27FC236}">
                    <a16:creationId xmlns:a16="http://schemas.microsoft.com/office/drawing/2014/main" id="{00000000-0008-0000-0B00-0000AE05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455" name="Shape 1182">
                <a:extLst>
                  <a:ext uri="{FF2B5EF4-FFF2-40B4-BE49-F238E27FC236}">
                    <a16:creationId xmlns:a16="http://schemas.microsoft.com/office/drawing/2014/main" id="{00000000-0008-0000-0B00-0000AF05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1456" name="Shape 1183">
                  <a:extLst>
                    <a:ext uri="{FF2B5EF4-FFF2-40B4-BE49-F238E27FC236}">
                      <a16:creationId xmlns:a16="http://schemas.microsoft.com/office/drawing/2014/main" id="{00000000-0008-0000-0B00-0000B005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1457" name="Shape 1184">
                  <a:extLst>
                    <a:ext uri="{FF2B5EF4-FFF2-40B4-BE49-F238E27FC236}">
                      <a16:creationId xmlns:a16="http://schemas.microsoft.com/office/drawing/2014/main" id="{00000000-0008-0000-0B00-0000B10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458" name="Shape 1185">
                  <a:extLst>
                    <a:ext uri="{FF2B5EF4-FFF2-40B4-BE49-F238E27FC236}">
                      <a16:creationId xmlns:a16="http://schemas.microsoft.com/office/drawing/2014/main" id="{00000000-0008-0000-0B00-0000B20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459" name="Shape 1186">
                  <a:extLst>
                    <a:ext uri="{FF2B5EF4-FFF2-40B4-BE49-F238E27FC236}">
                      <a16:creationId xmlns:a16="http://schemas.microsoft.com/office/drawing/2014/main" id="{00000000-0008-0000-0B00-0000B305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460" name="Shape 1187">
                  <a:extLst>
                    <a:ext uri="{FF2B5EF4-FFF2-40B4-BE49-F238E27FC236}">
                      <a16:creationId xmlns:a16="http://schemas.microsoft.com/office/drawing/2014/main" id="{00000000-0008-0000-0B00-0000B40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461" name="Shape 1188">
                  <a:extLst>
                    <a:ext uri="{FF2B5EF4-FFF2-40B4-BE49-F238E27FC236}">
                      <a16:creationId xmlns:a16="http://schemas.microsoft.com/office/drawing/2014/main" id="{00000000-0008-0000-0B00-0000B50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462" name="Shape 1189">
                  <a:extLst>
                    <a:ext uri="{FF2B5EF4-FFF2-40B4-BE49-F238E27FC236}">
                      <a16:creationId xmlns:a16="http://schemas.microsoft.com/office/drawing/2014/main" id="{00000000-0008-0000-0B00-0000B60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48</xdr:row>
      <xdr:rowOff>104775</xdr:rowOff>
    </xdr:from>
    <xdr:ext cx="0" cy="161925"/>
    <xdr:grpSp>
      <xdr:nvGrpSpPr>
        <xdr:cNvPr id="1463" name="Shape 2">
          <a:extLst>
            <a:ext uri="{FF2B5EF4-FFF2-40B4-BE49-F238E27FC236}">
              <a16:creationId xmlns:a16="http://schemas.microsoft.com/office/drawing/2014/main" id="{00000000-0008-0000-0B00-0000B7050000}"/>
            </a:ext>
          </a:extLst>
        </xdr:cNvPr>
        <xdr:cNvGrpSpPr>
          <a:grpSpLocks/>
        </xdr:cNvGrpSpPr>
      </xdr:nvGrpSpPr>
      <xdr:grpSpPr>
        <a:xfrm>
          <a:off x="2466975" y="10620375"/>
          <a:ext cx="0" cy="161925"/>
          <a:chOff x="5346000" y="3699038"/>
          <a:chExt cx="0" cy="161925"/>
        </a:xfrm>
      </xdr:grpSpPr>
      <xdr:grpSp>
        <xdr:nvGrpSpPr>
          <xdr:cNvPr id="1464" name="Shape 1190">
            <a:extLst>
              <a:ext uri="{FF2B5EF4-FFF2-40B4-BE49-F238E27FC236}">
                <a16:creationId xmlns:a16="http://schemas.microsoft.com/office/drawing/2014/main" id="{00000000-0008-0000-0B00-0000B805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1465" name="Shape 6">
              <a:extLst>
                <a:ext uri="{FF2B5EF4-FFF2-40B4-BE49-F238E27FC236}">
                  <a16:creationId xmlns:a16="http://schemas.microsoft.com/office/drawing/2014/main" id="{00000000-0008-0000-0B00-0000B905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466" name="Shape 1191">
              <a:extLst>
                <a:ext uri="{FF2B5EF4-FFF2-40B4-BE49-F238E27FC236}">
                  <a16:creationId xmlns:a16="http://schemas.microsoft.com/office/drawing/2014/main" id="{00000000-0008-0000-0B00-0000BA05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1467" name="Shape 1192">
                <a:extLst>
                  <a:ext uri="{FF2B5EF4-FFF2-40B4-BE49-F238E27FC236}">
                    <a16:creationId xmlns:a16="http://schemas.microsoft.com/office/drawing/2014/main" id="{00000000-0008-0000-0B00-0000BB05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468" name="Shape 1193">
                <a:extLst>
                  <a:ext uri="{FF2B5EF4-FFF2-40B4-BE49-F238E27FC236}">
                    <a16:creationId xmlns:a16="http://schemas.microsoft.com/office/drawing/2014/main" id="{00000000-0008-0000-0B00-0000BC05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1469" name="Shape 1194">
                  <a:extLst>
                    <a:ext uri="{FF2B5EF4-FFF2-40B4-BE49-F238E27FC236}">
                      <a16:creationId xmlns:a16="http://schemas.microsoft.com/office/drawing/2014/main" id="{00000000-0008-0000-0B00-0000BD05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1470" name="Shape 1195">
                  <a:extLst>
                    <a:ext uri="{FF2B5EF4-FFF2-40B4-BE49-F238E27FC236}">
                      <a16:creationId xmlns:a16="http://schemas.microsoft.com/office/drawing/2014/main" id="{00000000-0008-0000-0B00-0000BE0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471" name="Shape 1196">
                  <a:extLst>
                    <a:ext uri="{FF2B5EF4-FFF2-40B4-BE49-F238E27FC236}">
                      <a16:creationId xmlns:a16="http://schemas.microsoft.com/office/drawing/2014/main" id="{00000000-0008-0000-0B00-0000BF0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472" name="Shape 1197">
                  <a:extLst>
                    <a:ext uri="{FF2B5EF4-FFF2-40B4-BE49-F238E27FC236}">
                      <a16:creationId xmlns:a16="http://schemas.microsoft.com/office/drawing/2014/main" id="{00000000-0008-0000-0B00-0000C005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473" name="Shape 1198">
                  <a:extLst>
                    <a:ext uri="{FF2B5EF4-FFF2-40B4-BE49-F238E27FC236}">
                      <a16:creationId xmlns:a16="http://schemas.microsoft.com/office/drawing/2014/main" id="{00000000-0008-0000-0B00-0000C10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474" name="Shape 1199">
                  <a:extLst>
                    <a:ext uri="{FF2B5EF4-FFF2-40B4-BE49-F238E27FC236}">
                      <a16:creationId xmlns:a16="http://schemas.microsoft.com/office/drawing/2014/main" id="{00000000-0008-0000-0B00-0000C20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475" name="Shape 1200">
                  <a:extLst>
                    <a:ext uri="{FF2B5EF4-FFF2-40B4-BE49-F238E27FC236}">
                      <a16:creationId xmlns:a16="http://schemas.microsoft.com/office/drawing/2014/main" id="{00000000-0008-0000-0B00-0000C30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48</xdr:row>
      <xdr:rowOff>104775</xdr:rowOff>
    </xdr:from>
    <xdr:ext cx="0" cy="161925"/>
    <xdr:grpSp>
      <xdr:nvGrpSpPr>
        <xdr:cNvPr id="1476" name="Shape 2">
          <a:extLst>
            <a:ext uri="{FF2B5EF4-FFF2-40B4-BE49-F238E27FC236}">
              <a16:creationId xmlns:a16="http://schemas.microsoft.com/office/drawing/2014/main" id="{00000000-0008-0000-0B00-0000C4050000}"/>
            </a:ext>
          </a:extLst>
        </xdr:cNvPr>
        <xdr:cNvGrpSpPr>
          <a:grpSpLocks/>
        </xdr:cNvGrpSpPr>
      </xdr:nvGrpSpPr>
      <xdr:grpSpPr>
        <a:xfrm>
          <a:off x="2466975" y="10620375"/>
          <a:ext cx="0" cy="161925"/>
          <a:chOff x="5346000" y="3699038"/>
          <a:chExt cx="0" cy="161925"/>
        </a:xfrm>
      </xdr:grpSpPr>
      <xdr:grpSp>
        <xdr:nvGrpSpPr>
          <xdr:cNvPr id="1477" name="Shape 1201">
            <a:extLst>
              <a:ext uri="{FF2B5EF4-FFF2-40B4-BE49-F238E27FC236}">
                <a16:creationId xmlns:a16="http://schemas.microsoft.com/office/drawing/2014/main" id="{00000000-0008-0000-0B00-0000C505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1478" name="Shape 6">
              <a:extLst>
                <a:ext uri="{FF2B5EF4-FFF2-40B4-BE49-F238E27FC236}">
                  <a16:creationId xmlns:a16="http://schemas.microsoft.com/office/drawing/2014/main" id="{00000000-0008-0000-0B00-0000C605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479" name="Shape 1202">
              <a:extLst>
                <a:ext uri="{FF2B5EF4-FFF2-40B4-BE49-F238E27FC236}">
                  <a16:creationId xmlns:a16="http://schemas.microsoft.com/office/drawing/2014/main" id="{00000000-0008-0000-0B00-0000C705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1480" name="Shape 1203">
                <a:extLst>
                  <a:ext uri="{FF2B5EF4-FFF2-40B4-BE49-F238E27FC236}">
                    <a16:creationId xmlns:a16="http://schemas.microsoft.com/office/drawing/2014/main" id="{00000000-0008-0000-0B00-0000C805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481" name="Shape 1204">
                <a:extLst>
                  <a:ext uri="{FF2B5EF4-FFF2-40B4-BE49-F238E27FC236}">
                    <a16:creationId xmlns:a16="http://schemas.microsoft.com/office/drawing/2014/main" id="{00000000-0008-0000-0B00-0000C905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1482" name="Shape 1205">
                  <a:extLst>
                    <a:ext uri="{FF2B5EF4-FFF2-40B4-BE49-F238E27FC236}">
                      <a16:creationId xmlns:a16="http://schemas.microsoft.com/office/drawing/2014/main" id="{00000000-0008-0000-0B00-0000CA05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1483" name="Shape 1206">
                  <a:extLst>
                    <a:ext uri="{FF2B5EF4-FFF2-40B4-BE49-F238E27FC236}">
                      <a16:creationId xmlns:a16="http://schemas.microsoft.com/office/drawing/2014/main" id="{00000000-0008-0000-0B00-0000CB0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484" name="Shape 1207">
                  <a:extLst>
                    <a:ext uri="{FF2B5EF4-FFF2-40B4-BE49-F238E27FC236}">
                      <a16:creationId xmlns:a16="http://schemas.microsoft.com/office/drawing/2014/main" id="{00000000-0008-0000-0B00-0000CC0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485" name="Shape 1208">
                  <a:extLst>
                    <a:ext uri="{FF2B5EF4-FFF2-40B4-BE49-F238E27FC236}">
                      <a16:creationId xmlns:a16="http://schemas.microsoft.com/office/drawing/2014/main" id="{00000000-0008-0000-0B00-0000CD05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486" name="Shape 1209">
                  <a:extLst>
                    <a:ext uri="{FF2B5EF4-FFF2-40B4-BE49-F238E27FC236}">
                      <a16:creationId xmlns:a16="http://schemas.microsoft.com/office/drawing/2014/main" id="{00000000-0008-0000-0B00-0000CE0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487" name="Shape 1210">
                  <a:extLst>
                    <a:ext uri="{FF2B5EF4-FFF2-40B4-BE49-F238E27FC236}">
                      <a16:creationId xmlns:a16="http://schemas.microsoft.com/office/drawing/2014/main" id="{00000000-0008-0000-0B00-0000CF0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488" name="Shape 1211">
                  <a:extLst>
                    <a:ext uri="{FF2B5EF4-FFF2-40B4-BE49-F238E27FC236}">
                      <a16:creationId xmlns:a16="http://schemas.microsoft.com/office/drawing/2014/main" id="{00000000-0008-0000-0B00-0000D00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48</xdr:row>
      <xdr:rowOff>104775</xdr:rowOff>
    </xdr:from>
    <xdr:ext cx="0" cy="161925"/>
    <xdr:grpSp>
      <xdr:nvGrpSpPr>
        <xdr:cNvPr id="1489" name="Shape 2">
          <a:extLst>
            <a:ext uri="{FF2B5EF4-FFF2-40B4-BE49-F238E27FC236}">
              <a16:creationId xmlns:a16="http://schemas.microsoft.com/office/drawing/2014/main" id="{00000000-0008-0000-0B00-0000D1050000}"/>
            </a:ext>
          </a:extLst>
        </xdr:cNvPr>
        <xdr:cNvGrpSpPr>
          <a:grpSpLocks/>
        </xdr:cNvGrpSpPr>
      </xdr:nvGrpSpPr>
      <xdr:grpSpPr>
        <a:xfrm>
          <a:off x="2466975" y="10620375"/>
          <a:ext cx="0" cy="161925"/>
          <a:chOff x="5346000" y="3699038"/>
          <a:chExt cx="0" cy="161925"/>
        </a:xfrm>
      </xdr:grpSpPr>
      <xdr:grpSp>
        <xdr:nvGrpSpPr>
          <xdr:cNvPr id="1490" name="Shape 1212">
            <a:extLst>
              <a:ext uri="{FF2B5EF4-FFF2-40B4-BE49-F238E27FC236}">
                <a16:creationId xmlns:a16="http://schemas.microsoft.com/office/drawing/2014/main" id="{00000000-0008-0000-0B00-0000D205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1491" name="Shape 6">
              <a:extLst>
                <a:ext uri="{FF2B5EF4-FFF2-40B4-BE49-F238E27FC236}">
                  <a16:creationId xmlns:a16="http://schemas.microsoft.com/office/drawing/2014/main" id="{00000000-0008-0000-0B00-0000D305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492" name="Shape 1213">
              <a:extLst>
                <a:ext uri="{FF2B5EF4-FFF2-40B4-BE49-F238E27FC236}">
                  <a16:creationId xmlns:a16="http://schemas.microsoft.com/office/drawing/2014/main" id="{00000000-0008-0000-0B00-0000D405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1493" name="Shape 1214">
                <a:extLst>
                  <a:ext uri="{FF2B5EF4-FFF2-40B4-BE49-F238E27FC236}">
                    <a16:creationId xmlns:a16="http://schemas.microsoft.com/office/drawing/2014/main" id="{00000000-0008-0000-0B00-0000D505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494" name="Shape 1215">
                <a:extLst>
                  <a:ext uri="{FF2B5EF4-FFF2-40B4-BE49-F238E27FC236}">
                    <a16:creationId xmlns:a16="http://schemas.microsoft.com/office/drawing/2014/main" id="{00000000-0008-0000-0B00-0000D605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1495" name="Shape 1216">
                  <a:extLst>
                    <a:ext uri="{FF2B5EF4-FFF2-40B4-BE49-F238E27FC236}">
                      <a16:creationId xmlns:a16="http://schemas.microsoft.com/office/drawing/2014/main" id="{00000000-0008-0000-0B00-0000D705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1496" name="Shape 1217">
                  <a:extLst>
                    <a:ext uri="{FF2B5EF4-FFF2-40B4-BE49-F238E27FC236}">
                      <a16:creationId xmlns:a16="http://schemas.microsoft.com/office/drawing/2014/main" id="{00000000-0008-0000-0B00-0000D80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497" name="Shape 1218">
                  <a:extLst>
                    <a:ext uri="{FF2B5EF4-FFF2-40B4-BE49-F238E27FC236}">
                      <a16:creationId xmlns:a16="http://schemas.microsoft.com/office/drawing/2014/main" id="{00000000-0008-0000-0B00-0000D90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498" name="Shape 1219">
                  <a:extLst>
                    <a:ext uri="{FF2B5EF4-FFF2-40B4-BE49-F238E27FC236}">
                      <a16:creationId xmlns:a16="http://schemas.microsoft.com/office/drawing/2014/main" id="{00000000-0008-0000-0B00-0000DA05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499" name="Shape 1220">
                  <a:extLst>
                    <a:ext uri="{FF2B5EF4-FFF2-40B4-BE49-F238E27FC236}">
                      <a16:creationId xmlns:a16="http://schemas.microsoft.com/office/drawing/2014/main" id="{00000000-0008-0000-0B00-0000DB0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500" name="Shape 1221">
                  <a:extLst>
                    <a:ext uri="{FF2B5EF4-FFF2-40B4-BE49-F238E27FC236}">
                      <a16:creationId xmlns:a16="http://schemas.microsoft.com/office/drawing/2014/main" id="{00000000-0008-0000-0B00-0000DC0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501" name="Shape 1222">
                  <a:extLst>
                    <a:ext uri="{FF2B5EF4-FFF2-40B4-BE49-F238E27FC236}">
                      <a16:creationId xmlns:a16="http://schemas.microsoft.com/office/drawing/2014/main" id="{00000000-0008-0000-0B00-0000DD0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48</xdr:row>
      <xdr:rowOff>104775</xdr:rowOff>
    </xdr:from>
    <xdr:ext cx="0" cy="161925"/>
    <xdr:grpSp>
      <xdr:nvGrpSpPr>
        <xdr:cNvPr id="1502" name="Shape 2">
          <a:extLst>
            <a:ext uri="{FF2B5EF4-FFF2-40B4-BE49-F238E27FC236}">
              <a16:creationId xmlns:a16="http://schemas.microsoft.com/office/drawing/2014/main" id="{00000000-0008-0000-0B00-0000DE050000}"/>
            </a:ext>
          </a:extLst>
        </xdr:cNvPr>
        <xdr:cNvGrpSpPr>
          <a:grpSpLocks/>
        </xdr:cNvGrpSpPr>
      </xdr:nvGrpSpPr>
      <xdr:grpSpPr>
        <a:xfrm>
          <a:off x="2466975" y="10620375"/>
          <a:ext cx="0" cy="161925"/>
          <a:chOff x="5346000" y="3699038"/>
          <a:chExt cx="0" cy="161925"/>
        </a:xfrm>
      </xdr:grpSpPr>
      <xdr:grpSp>
        <xdr:nvGrpSpPr>
          <xdr:cNvPr id="1503" name="Shape 1223">
            <a:extLst>
              <a:ext uri="{FF2B5EF4-FFF2-40B4-BE49-F238E27FC236}">
                <a16:creationId xmlns:a16="http://schemas.microsoft.com/office/drawing/2014/main" id="{00000000-0008-0000-0B00-0000DF05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1504" name="Shape 6">
              <a:extLst>
                <a:ext uri="{FF2B5EF4-FFF2-40B4-BE49-F238E27FC236}">
                  <a16:creationId xmlns:a16="http://schemas.microsoft.com/office/drawing/2014/main" id="{00000000-0008-0000-0B00-0000E005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505" name="Shape 1224">
              <a:extLst>
                <a:ext uri="{FF2B5EF4-FFF2-40B4-BE49-F238E27FC236}">
                  <a16:creationId xmlns:a16="http://schemas.microsoft.com/office/drawing/2014/main" id="{00000000-0008-0000-0B00-0000E105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1506" name="Shape 1225">
                <a:extLst>
                  <a:ext uri="{FF2B5EF4-FFF2-40B4-BE49-F238E27FC236}">
                    <a16:creationId xmlns:a16="http://schemas.microsoft.com/office/drawing/2014/main" id="{00000000-0008-0000-0B00-0000E205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507" name="Shape 1226">
                <a:extLst>
                  <a:ext uri="{FF2B5EF4-FFF2-40B4-BE49-F238E27FC236}">
                    <a16:creationId xmlns:a16="http://schemas.microsoft.com/office/drawing/2014/main" id="{00000000-0008-0000-0B00-0000E305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1508" name="Shape 1227">
                  <a:extLst>
                    <a:ext uri="{FF2B5EF4-FFF2-40B4-BE49-F238E27FC236}">
                      <a16:creationId xmlns:a16="http://schemas.microsoft.com/office/drawing/2014/main" id="{00000000-0008-0000-0B00-0000E405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1509" name="Shape 1228">
                  <a:extLst>
                    <a:ext uri="{FF2B5EF4-FFF2-40B4-BE49-F238E27FC236}">
                      <a16:creationId xmlns:a16="http://schemas.microsoft.com/office/drawing/2014/main" id="{00000000-0008-0000-0B00-0000E50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510" name="Shape 1229">
                  <a:extLst>
                    <a:ext uri="{FF2B5EF4-FFF2-40B4-BE49-F238E27FC236}">
                      <a16:creationId xmlns:a16="http://schemas.microsoft.com/office/drawing/2014/main" id="{00000000-0008-0000-0B00-0000E60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511" name="Shape 1230">
                  <a:extLst>
                    <a:ext uri="{FF2B5EF4-FFF2-40B4-BE49-F238E27FC236}">
                      <a16:creationId xmlns:a16="http://schemas.microsoft.com/office/drawing/2014/main" id="{00000000-0008-0000-0B00-0000E705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512" name="Shape 1231">
                  <a:extLst>
                    <a:ext uri="{FF2B5EF4-FFF2-40B4-BE49-F238E27FC236}">
                      <a16:creationId xmlns:a16="http://schemas.microsoft.com/office/drawing/2014/main" id="{00000000-0008-0000-0B00-0000E80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513" name="Shape 1232">
                  <a:extLst>
                    <a:ext uri="{FF2B5EF4-FFF2-40B4-BE49-F238E27FC236}">
                      <a16:creationId xmlns:a16="http://schemas.microsoft.com/office/drawing/2014/main" id="{00000000-0008-0000-0B00-0000E90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514" name="Shape 1233">
                  <a:extLst>
                    <a:ext uri="{FF2B5EF4-FFF2-40B4-BE49-F238E27FC236}">
                      <a16:creationId xmlns:a16="http://schemas.microsoft.com/office/drawing/2014/main" id="{00000000-0008-0000-0B00-0000EA0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48</xdr:row>
      <xdr:rowOff>104775</xdr:rowOff>
    </xdr:from>
    <xdr:ext cx="0" cy="161925"/>
    <xdr:grpSp>
      <xdr:nvGrpSpPr>
        <xdr:cNvPr id="1515" name="Shape 2">
          <a:extLst>
            <a:ext uri="{FF2B5EF4-FFF2-40B4-BE49-F238E27FC236}">
              <a16:creationId xmlns:a16="http://schemas.microsoft.com/office/drawing/2014/main" id="{00000000-0008-0000-0B00-0000EB050000}"/>
            </a:ext>
          </a:extLst>
        </xdr:cNvPr>
        <xdr:cNvGrpSpPr>
          <a:grpSpLocks/>
        </xdr:cNvGrpSpPr>
      </xdr:nvGrpSpPr>
      <xdr:grpSpPr>
        <a:xfrm>
          <a:off x="2466975" y="10620375"/>
          <a:ext cx="0" cy="161925"/>
          <a:chOff x="5346000" y="3699038"/>
          <a:chExt cx="0" cy="161925"/>
        </a:xfrm>
      </xdr:grpSpPr>
      <xdr:grpSp>
        <xdr:nvGrpSpPr>
          <xdr:cNvPr id="1516" name="Shape 1234">
            <a:extLst>
              <a:ext uri="{FF2B5EF4-FFF2-40B4-BE49-F238E27FC236}">
                <a16:creationId xmlns:a16="http://schemas.microsoft.com/office/drawing/2014/main" id="{00000000-0008-0000-0B00-0000EC05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1517" name="Shape 6">
              <a:extLst>
                <a:ext uri="{FF2B5EF4-FFF2-40B4-BE49-F238E27FC236}">
                  <a16:creationId xmlns:a16="http://schemas.microsoft.com/office/drawing/2014/main" id="{00000000-0008-0000-0B00-0000ED05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518" name="Shape 1235">
              <a:extLst>
                <a:ext uri="{FF2B5EF4-FFF2-40B4-BE49-F238E27FC236}">
                  <a16:creationId xmlns:a16="http://schemas.microsoft.com/office/drawing/2014/main" id="{00000000-0008-0000-0B00-0000EE05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1519" name="Shape 1236">
                <a:extLst>
                  <a:ext uri="{FF2B5EF4-FFF2-40B4-BE49-F238E27FC236}">
                    <a16:creationId xmlns:a16="http://schemas.microsoft.com/office/drawing/2014/main" id="{00000000-0008-0000-0B00-0000EF05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520" name="Shape 1237">
                <a:extLst>
                  <a:ext uri="{FF2B5EF4-FFF2-40B4-BE49-F238E27FC236}">
                    <a16:creationId xmlns:a16="http://schemas.microsoft.com/office/drawing/2014/main" id="{00000000-0008-0000-0B00-0000F005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1521" name="Shape 1238">
                  <a:extLst>
                    <a:ext uri="{FF2B5EF4-FFF2-40B4-BE49-F238E27FC236}">
                      <a16:creationId xmlns:a16="http://schemas.microsoft.com/office/drawing/2014/main" id="{00000000-0008-0000-0B00-0000F105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1522" name="Shape 1239">
                  <a:extLst>
                    <a:ext uri="{FF2B5EF4-FFF2-40B4-BE49-F238E27FC236}">
                      <a16:creationId xmlns:a16="http://schemas.microsoft.com/office/drawing/2014/main" id="{00000000-0008-0000-0B00-0000F20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523" name="Shape 1240">
                  <a:extLst>
                    <a:ext uri="{FF2B5EF4-FFF2-40B4-BE49-F238E27FC236}">
                      <a16:creationId xmlns:a16="http://schemas.microsoft.com/office/drawing/2014/main" id="{00000000-0008-0000-0B00-0000F30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524" name="Shape 1241">
                  <a:extLst>
                    <a:ext uri="{FF2B5EF4-FFF2-40B4-BE49-F238E27FC236}">
                      <a16:creationId xmlns:a16="http://schemas.microsoft.com/office/drawing/2014/main" id="{00000000-0008-0000-0B00-0000F405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525" name="Shape 1242">
                  <a:extLst>
                    <a:ext uri="{FF2B5EF4-FFF2-40B4-BE49-F238E27FC236}">
                      <a16:creationId xmlns:a16="http://schemas.microsoft.com/office/drawing/2014/main" id="{00000000-0008-0000-0B00-0000F50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526" name="Shape 1243">
                  <a:extLst>
                    <a:ext uri="{FF2B5EF4-FFF2-40B4-BE49-F238E27FC236}">
                      <a16:creationId xmlns:a16="http://schemas.microsoft.com/office/drawing/2014/main" id="{00000000-0008-0000-0B00-0000F60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527" name="Shape 1244">
                  <a:extLst>
                    <a:ext uri="{FF2B5EF4-FFF2-40B4-BE49-F238E27FC236}">
                      <a16:creationId xmlns:a16="http://schemas.microsoft.com/office/drawing/2014/main" id="{00000000-0008-0000-0B00-0000F70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48</xdr:row>
      <xdr:rowOff>104775</xdr:rowOff>
    </xdr:from>
    <xdr:ext cx="0" cy="161925"/>
    <xdr:grpSp>
      <xdr:nvGrpSpPr>
        <xdr:cNvPr id="1528" name="Shape 2">
          <a:extLst>
            <a:ext uri="{FF2B5EF4-FFF2-40B4-BE49-F238E27FC236}">
              <a16:creationId xmlns:a16="http://schemas.microsoft.com/office/drawing/2014/main" id="{00000000-0008-0000-0B00-0000F8050000}"/>
            </a:ext>
          </a:extLst>
        </xdr:cNvPr>
        <xdr:cNvGrpSpPr>
          <a:grpSpLocks/>
        </xdr:cNvGrpSpPr>
      </xdr:nvGrpSpPr>
      <xdr:grpSpPr>
        <a:xfrm>
          <a:off x="2466975" y="10620375"/>
          <a:ext cx="0" cy="161925"/>
          <a:chOff x="5346000" y="3699038"/>
          <a:chExt cx="0" cy="161925"/>
        </a:xfrm>
      </xdr:grpSpPr>
      <xdr:grpSp>
        <xdr:nvGrpSpPr>
          <xdr:cNvPr id="1529" name="Shape 1245">
            <a:extLst>
              <a:ext uri="{FF2B5EF4-FFF2-40B4-BE49-F238E27FC236}">
                <a16:creationId xmlns:a16="http://schemas.microsoft.com/office/drawing/2014/main" id="{00000000-0008-0000-0B00-0000F905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1530" name="Shape 6">
              <a:extLst>
                <a:ext uri="{FF2B5EF4-FFF2-40B4-BE49-F238E27FC236}">
                  <a16:creationId xmlns:a16="http://schemas.microsoft.com/office/drawing/2014/main" id="{00000000-0008-0000-0B00-0000FA05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531" name="Shape 1246">
              <a:extLst>
                <a:ext uri="{FF2B5EF4-FFF2-40B4-BE49-F238E27FC236}">
                  <a16:creationId xmlns:a16="http://schemas.microsoft.com/office/drawing/2014/main" id="{00000000-0008-0000-0B00-0000FB05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1532" name="Shape 1247">
                <a:extLst>
                  <a:ext uri="{FF2B5EF4-FFF2-40B4-BE49-F238E27FC236}">
                    <a16:creationId xmlns:a16="http://schemas.microsoft.com/office/drawing/2014/main" id="{00000000-0008-0000-0B00-0000FC05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533" name="Shape 1248">
                <a:extLst>
                  <a:ext uri="{FF2B5EF4-FFF2-40B4-BE49-F238E27FC236}">
                    <a16:creationId xmlns:a16="http://schemas.microsoft.com/office/drawing/2014/main" id="{00000000-0008-0000-0B00-0000FD05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1534" name="Shape 1249">
                  <a:extLst>
                    <a:ext uri="{FF2B5EF4-FFF2-40B4-BE49-F238E27FC236}">
                      <a16:creationId xmlns:a16="http://schemas.microsoft.com/office/drawing/2014/main" id="{00000000-0008-0000-0B00-0000FE05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1535" name="Shape 1250">
                  <a:extLst>
                    <a:ext uri="{FF2B5EF4-FFF2-40B4-BE49-F238E27FC236}">
                      <a16:creationId xmlns:a16="http://schemas.microsoft.com/office/drawing/2014/main" id="{00000000-0008-0000-0B00-0000FF0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536" name="Shape 1251">
                  <a:extLst>
                    <a:ext uri="{FF2B5EF4-FFF2-40B4-BE49-F238E27FC236}">
                      <a16:creationId xmlns:a16="http://schemas.microsoft.com/office/drawing/2014/main" id="{00000000-0008-0000-0B00-0000000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537" name="Shape 1252">
                  <a:extLst>
                    <a:ext uri="{FF2B5EF4-FFF2-40B4-BE49-F238E27FC236}">
                      <a16:creationId xmlns:a16="http://schemas.microsoft.com/office/drawing/2014/main" id="{00000000-0008-0000-0B00-00000106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538" name="Shape 1253">
                  <a:extLst>
                    <a:ext uri="{FF2B5EF4-FFF2-40B4-BE49-F238E27FC236}">
                      <a16:creationId xmlns:a16="http://schemas.microsoft.com/office/drawing/2014/main" id="{00000000-0008-0000-0B00-0000020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539" name="Shape 1254">
                  <a:extLst>
                    <a:ext uri="{FF2B5EF4-FFF2-40B4-BE49-F238E27FC236}">
                      <a16:creationId xmlns:a16="http://schemas.microsoft.com/office/drawing/2014/main" id="{00000000-0008-0000-0B00-0000030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540" name="Shape 1255">
                  <a:extLst>
                    <a:ext uri="{FF2B5EF4-FFF2-40B4-BE49-F238E27FC236}">
                      <a16:creationId xmlns:a16="http://schemas.microsoft.com/office/drawing/2014/main" id="{00000000-0008-0000-0B00-0000040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48</xdr:row>
      <xdr:rowOff>104775</xdr:rowOff>
    </xdr:from>
    <xdr:ext cx="0" cy="161925"/>
    <xdr:grpSp>
      <xdr:nvGrpSpPr>
        <xdr:cNvPr id="1541" name="Shape 2">
          <a:extLst>
            <a:ext uri="{FF2B5EF4-FFF2-40B4-BE49-F238E27FC236}">
              <a16:creationId xmlns:a16="http://schemas.microsoft.com/office/drawing/2014/main" id="{00000000-0008-0000-0B00-000005060000}"/>
            </a:ext>
          </a:extLst>
        </xdr:cNvPr>
        <xdr:cNvGrpSpPr>
          <a:grpSpLocks/>
        </xdr:cNvGrpSpPr>
      </xdr:nvGrpSpPr>
      <xdr:grpSpPr>
        <a:xfrm>
          <a:off x="2466975" y="10620375"/>
          <a:ext cx="0" cy="161925"/>
          <a:chOff x="5346000" y="3699038"/>
          <a:chExt cx="0" cy="161925"/>
        </a:xfrm>
      </xdr:grpSpPr>
      <xdr:grpSp>
        <xdr:nvGrpSpPr>
          <xdr:cNvPr id="1542" name="Shape 1256">
            <a:extLst>
              <a:ext uri="{FF2B5EF4-FFF2-40B4-BE49-F238E27FC236}">
                <a16:creationId xmlns:a16="http://schemas.microsoft.com/office/drawing/2014/main" id="{00000000-0008-0000-0B00-00000606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1543" name="Shape 6">
              <a:extLst>
                <a:ext uri="{FF2B5EF4-FFF2-40B4-BE49-F238E27FC236}">
                  <a16:creationId xmlns:a16="http://schemas.microsoft.com/office/drawing/2014/main" id="{00000000-0008-0000-0B00-00000706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544" name="Shape 1257">
              <a:extLst>
                <a:ext uri="{FF2B5EF4-FFF2-40B4-BE49-F238E27FC236}">
                  <a16:creationId xmlns:a16="http://schemas.microsoft.com/office/drawing/2014/main" id="{00000000-0008-0000-0B00-00000806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1545" name="Shape 1258">
                <a:extLst>
                  <a:ext uri="{FF2B5EF4-FFF2-40B4-BE49-F238E27FC236}">
                    <a16:creationId xmlns:a16="http://schemas.microsoft.com/office/drawing/2014/main" id="{00000000-0008-0000-0B00-00000906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546" name="Shape 1259">
                <a:extLst>
                  <a:ext uri="{FF2B5EF4-FFF2-40B4-BE49-F238E27FC236}">
                    <a16:creationId xmlns:a16="http://schemas.microsoft.com/office/drawing/2014/main" id="{00000000-0008-0000-0B00-00000A06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1547" name="Shape 1260">
                  <a:extLst>
                    <a:ext uri="{FF2B5EF4-FFF2-40B4-BE49-F238E27FC236}">
                      <a16:creationId xmlns:a16="http://schemas.microsoft.com/office/drawing/2014/main" id="{00000000-0008-0000-0B00-00000B06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1548" name="Shape 1261">
                  <a:extLst>
                    <a:ext uri="{FF2B5EF4-FFF2-40B4-BE49-F238E27FC236}">
                      <a16:creationId xmlns:a16="http://schemas.microsoft.com/office/drawing/2014/main" id="{00000000-0008-0000-0B00-00000C0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549" name="Shape 1262">
                  <a:extLst>
                    <a:ext uri="{FF2B5EF4-FFF2-40B4-BE49-F238E27FC236}">
                      <a16:creationId xmlns:a16="http://schemas.microsoft.com/office/drawing/2014/main" id="{00000000-0008-0000-0B00-00000D0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550" name="Shape 1263">
                  <a:extLst>
                    <a:ext uri="{FF2B5EF4-FFF2-40B4-BE49-F238E27FC236}">
                      <a16:creationId xmlns:a16="http://schemas.microsoft.com/office/drawing/2014/main" id="{00000000-0008-0000-0B00-00000E06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551" name="Shape 1264">
                  <a:extLst>
                    <a:ext uri="{FF2B5EF4-FFF2-40B4-BE49-F238E27FC236}">
                      <a16:creationId xmlns:a16="http://schemas.microsoft.com/office/drawing/2014/main" id="{00000000-0008-0000-0B00-00000F0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552" name="Shape 1265">
                  <a:extLst>
                    <a:ext uri="{FF2B5EF4-FFF2-40B4-BE49-F238E27FC236}">
                      <a16:creationId xmlns:a16="http://schemas.microsoft.com/office/drawing/2014/main" id="{00000000-0008-0000-0B00-0000100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553" name="Shape 1266">
                  <a:extLst>
                    <a:ext uri="{FF2B5EF4-FFF2-40B4-BE49-F238E27FC236}">
                      <a16:creationId xmlns:a16="http://schemas.microsoft.com/office/drawing/2014/main" id="{00000000-0008-0000-0B00-0000110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48</xdr:row>
      <xdr:rowOff>104775</xdr:rowOff>
    </xdr:from>
    <xdr:ext cx="0" cy="161925"/>
    <xdr:grpSp>
      <xdr:nvGrpSpPr>
        <xdr:cNvPr id="1554" name="Shape 2">
          <a:extLst>
            <a:ext uri="{FF2B5EF4-FFF2-40B4-BE49-F238E27FC236}">
              <a16:creationId xmlns:a16="http://schemas.microsoft.com/office/drawing/2014/main" id="{00000000-0008-0000-0B00-000012060000}"/>
            </a:ext>
          </a:extLst>
        </xdr:cNvPr>
        <xdr:cNvGrpSpPr>
          <a:grpSpLocks/>
        </xdr:cNvGrpSpPr>
      </xdr:nvGrpSpPr>
      <xdr:grpSpPr>
        <a:xfrm>
          <a:off x="2466975" y="10620375"/>
          <a:ext cx="0" cy="161925"/>
          <a:chOff x="5346000" y="3699038"/>
          <a:chExt cx="0" cy="161925"/>
        </a:xfrm>
      </xdr:grpSpPr>
      <xdr:grpSp>
        <xdr:nvGrpSpPr>
          <xdr:cNvPr id="1555" name="Shape 1267">
            <a:extLst>
              <a:ext uri="{FF2B5EF4-FFF2-40B4-BE49-F238E27FC236}">
                <a16:creationId xmlns:a16="http://schemas.microsoft.com/office/drawing/2014/main" id="{00000000-0008-0000-0B00-00001306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1556" name="Shape 6">
              <a:extLst>
                <a:ext uri="{FF2B5EF4-FFF2-40B4-BE49-F238E27FC236}">
                  <a16:creationId xmlns:a16="http://schemas.microsoft.com/office/drawing/2014/main" id="{00000000-0008-0000-0B00-00001406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557" name="Shape 1268">
              <a:extLst>
                <a:ext uri="{FF2B5EF4-FFF2-40B4-BE49-F238E27FC236}">
                  <a16:creationId xmlns:a16="http://schemas.microsoft.com/office/drawing/2014/main" id="{00000000-0008-0000-0B00-00001506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1558" name="Shape 1269">
                <a:extLst>
                  <a:ext uri="{FF2B5EF4-FFF2-40B4-BE49-F238E27FC236}">
                    <a16:creationId xmlns:a16="http://schemas.microsoft.com/office/drawing/2014/main" id="{00000000-0008-0000-0B00-00001606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559" name="Shape 1270">
                <a:extLst>
                  <a:ext uri="{FF2B5EF4-FFF2-40B4-BE49-F238E27FC236}">
                    <a16:creationId xmlns:a16="http://schemas.microsoft.com/office/drawing/2014/main" id="{00000000-0008-0000-0B00-00001706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1560" name="Shape 1271">
                  <a:extLst>
                    <a:ext uri="{FF2B5EF4-FFF2-40B4-BE49-F238E27FC236}">
                      <a16:creationId xmlns:a16="http://schemas.microsoft.com/office/drawing/2014/main" id="{00000000-0008-0000-0B00-00001806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1561" name="Shape 1272">
                  <a:extLst>
                    <a:ext uri="{FF2B5EF4-FFF2-40B4-BE49-F238E27FC236}">
                      <a16:creationId xmlns:a16="http://schemas.microsoft.com/office/drawing/2014/main" id="{00000000-0008-0000-0B00-0000190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562" name="Shape 1273">
                  <a:extLst>
                    <a:ext uri="{FF2B5EF4-FFF2-40B4-BE49-F238E27FC236}">
                      <a16:creationId xmlns:a16="http://schemas.microsoft.com/office/drawing/2014/main" id="{00000000-0008-0000-0B00-00001A0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563" name="Shape 1274">
                  <a:extLst>
                    <a:ext uri="{FF2B5EF4-FFF2-40B4-BE49-F238E27FC236}">
                      <a16:creationId xmlns:a16="http://schemas.microsoft.com/office/drawing/2014/main" id="{00000000-0008-0000-0B00-00001B06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564" name="Shape 1275">
                  <a:extLst>
                    <a:ext uri="{FF2B5EF4-FFF2-40B4-BE49-F238E27FC236}">
                      <a16:creationId xmlns:a16="http://schemas.microsoft.com/office/drawing/2014/main" id="{00000000-0008-0000-0B00-00001C0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565" name="Shape 1276">
                  <a:extLst>
                    <a:ext uri="{FF2B5EF4-FFF2-40B4-BE49-F238E27FC236}">
                      <a16:creationId xmlns:a16="http://schemas.microsoft.com/office/drawing/2014/main" id="{00000000-0008-0000-0B00-00001D0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566" name="Shape 1277">
                  <a:extLst>
                    <a:ext uri="{FF2B5EF4-FFF2-40B4-BE49-F238E27FC236}">
                      <a16:creationId xmlns:a16="http://schemas.microsoft.com/office/drawing/2014/main" id="{00000000-0008-0000-0B00-00001E0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48</xdr:row>
      <xdr:rowOff>104775</xdr:rowOff>
    </xdr:from>
    <xdr:ext cx="0" cy="161925"/>
    <xdr:grpSp>
      <xdr:nvGrpSpPr>
        <xdr:cNvPr id="1567" name="Shape 2">
          <a:extLst>
            <a:ext uri="{FF2B5EF4-FFF2-40B4-BE49-F238E27FC236}">
              <a16:creationId xmlns:a16="http://schemas.microsoft.com/office/drawing/2014/main" id="{00000000-0008-0000-0B00-00001F060000}"/>
            </a:ext>
          </a:extLst>
        </xdr:cNvPr>
        <xdr:cNvGrpSpPr>
          <a:grpSpLocks/>
        </xdr:cNvGrpSpPr>
      </xdr:nvGrpSpPr>
      <xdr:grpSpPr>
        <a:xfrm>
          <a:off x="2466975" y="10620375"/>
          <a:ext cx="0" cy="161925"/>
          <a:chOff x="5346000" y="3699038"/>
          <a:chExt cx="0" cy="161925"/>
        </a:xfrm>
      </xdr:grpSpPr>
      <xdr:grpSp>
        <xdr:nvGrpSpPr>
          <xdr:cNvPr id="1568" name="Shape 1278">
            <a:extLst>
              <a:ext uri="{FF2B5EF4-FFF2-40B4-BE49-F238E27FC236}">
                <a16:creationId xmlns:a16="http://schemas.microsoft.com/office/drawing/2014/main" id="{00000000-0008-0000-0B00-00002006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1569" name="Shape 6">
              <a:extLst>
                <a:ext uri="{FF2B5EF4-FFF2-40B4-BE49-F238E27FC236}">
                  <a16:creationId xmlns:a16="http://schemas.microsoft.com/office/drawing/2014/main" id="{00000000-0008-0000-0B00-00002106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570" name="Shape 1279">
              <a:extLst>
                <a:ext uri="{FF2B5EF4-FFF2-40B4-BE49-F238E27FC236}">
                  <a16:creationId xmlns:a16="http://schemas.microsoft.com/office/drawing/2014/main" id="{00000000-0008-0000-0B00-00002206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1571" name="Shape 1280">
                <a:extLst>
                  <a:ext uri="{FF2B5EF4-FFF2-40B4-BE49-F238E27FC236}">
                    <a16:creationId xmlns:a16="http://schemas.microsoft.com/office/drawing/2014/main" id="{00000000-0008-0000-0B00-00002306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572" name="Shape 1281">
                <a:extLst>
                  <a:ext uri="{FF2B5EF4-FFF2-40B4-BE49-F238E27FC236}">
                    <a16:creationId xmlns:a16="http://schemas.microsoft.com/office/drawing/2014/main" id="{00000000-0008-0000-0B00-00002406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1573" name="Shape 1282">
                  <a:extLst>
                    <a:ext uri="{FF2B5EF4-FFF2-40B4-BE49-F238E27FC236}">
                      <a16:creationId xmlns:a16="http://schemas.microsoft.com/office/drawing/2014/main" id="{00000000-0008-0000-0B00-00002506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1574" name="Shape 1283">
                  <a:extLst>
                    <a:ext uri="{FF2B5EF4-FFF2-40B4-BE49-F238E27FC236}">
                      <a16:creationId xmlns:a16="http://schemas.microsoft.com/office/drawing/2014/main" id="{00000000-0008-0000-0B00-0000260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575" name="Shape 1284">
                  <a:extLst>
                    <a:ext uri="{FF2B5EF4-FFF2-40B4-BE49-F238E27FC236}">
                      <a16:creationId xmlns:a16="http://schemas.microsoft.com/office/drawing/2014/main" id="{00000000-0008-0000-0B00-0000270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576" name="Shape 1285">
                  <a:extLst>
                    <a:ext uri="{FF2B5EF4-FFF2-40B4-BE49-F238E27FC236}">
                      <a16:creationId xmlns:a16="http://schemas.microsoft.com/office/drawing/2014/main" id="{00000000-0008-0000-0B00-00002806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577" name="Shape 1286">
                  <a:extLst>
                    <a:ext uri="{FF2B5EF4-FFF2-40B4-BE49-F238E27FC236}">
                      <a16:creationId xmlns:a16="http://schemas.microsoft.com/office/drawing/2014/main" id="{00000000-0008-0000-0B00-0000290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578" name="Shape 1287">
                  <a:extLst>
                    <a:ext uri="{FF2B5EF4-FFF2-40B4-BE49-F238E27FC236}">
                      <a16:creationId xmlns:a16="http://schemas.microsoft.com/office/drawing/2014/main" id="{00000000-0008-0000-0B00-00002A0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579" name="Shape 1288">
                  <a:extLst>
                    <a:ext uri="{FF2B5EF4-FFF2-40B4-BE49-F238E27FC236}">
                      <a16:creationId xmlns:a16="http://schemas.microsoft.com/office/drawing/2014/main" id="{00000000-0008-0000-0B00-00002B0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48</xdr:row>
      <xdr:rowOff>104775</xdr:rowOff>
    </xdr:from>
    <xdr:ext cx="0" cy="161925"/>
    <xdr:grpSp>
      <xdr:nvGrpSpPr>
        <xdr:cNvPr id="1580" name="Shape 2">
          <a:extLst>
            <a:ext uri="{FF2B5EF4-FFF2-40B4-BE49-F238E27FC236}">
              <a16:creationId xmlns:a16="http://schemas.microsoft.com/office/drawing/2014/main" id="{00000000-0008-0000-0B00-00002C060000}"/>
            </a:ext>
          </a:extLst>
        </xdr:cNvPr>
        <xdr:cNvGrpSpPr>
          <a:grpSpLocks/>
        </xdr:cNvGrpSpPr>
      </xdr:nvGrpSpPr>
      <xdr:grpSpPr>
        <a:xfrm>
          <a:off x="2466975" y="10620375"/>
          <a:ext cx="0" cy="161925"/>
          <a:chOff x="5346000" y="3699038"/>
          <a:chExt cx="0" cy="161925"/>
        </a:xfrm>
      </xdr:grpSpPr>
      <xdr:grpSp>
        <xdr:nvGrpSpPr>
          <xdr:cNvPr id="1581" name="Shape 1289">
            <a:extLst>
              <a:ext uri="{FF2B5EF4-FFF2-40B4-BE49-F238E27FC236}">
                <a16:creationId xmlns:a16="http://schemas.microsoft.com/office/drawing/2014/main" id="{00000000-0008-0000-0B00-00002D06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1582" name="Shape 6">
              <a:extLst>
                <a:ext uri="{FF2B5EF4-FFF2-40B4-BE49-F238E27FC236}">
                  <a16:creationId xmlns:a16="http://schemas.microsoft.com/office/drawing/2014/main" id="{00000000-0008-0000-0B00-00002E06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583" name="Shape 1290">
              <a:extLst>
                <a:ext uri="{FF2B5EF4-FFF2-40B4-BE49-F238E27FC236}">
                  <a16:creationId xmlns:a16="http://schemas.microsoft.com/office/drawing/2014/main" id="{00000000-0008-0000-0B00-00002F06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1584" name="Shape 1291">
                <a:extLst>
                  <a:ext uri="{FF2B5EF4-FFF2-40B4-BE49-F238E27FC236}">
                    <a16:creationId xmlns:a16="http://schemas.microsoft.com/office/drawing/2014/main" id="{00000000-0008-0000-0B00-00003006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585" name="Shape 1292">
                <a:extLst>
                  <a:ext uri="{FF2B5EF4-FFF2-40B4-BE49-F238E27FC236}">
                    <a16:creationId xmlns:a16="http://schemas.microsoft.com/office/drawing/2014/main" id="{00000000-0008-0000-0B00-00003106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1586" name="Shape 1293">
                  <a:extLst>
                    <a:ext uri="{FF2B5EF4-FFF2-40B4-BE49-F238E27FC236}">
                      <a16:creationId xmlns:a16="http://schemas.microsoft.com/office/drawing/2014/main" id="{00000000-0008-0000-0B00-00003206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1587" name="Shape 1294">
                  <a:extLst>
                    <a:ext uri="{FF2B5EF4-FFF2-40B4-BE49-F238E27FC236}">
                      <a16:creationId xmlns:a16="http://schemas.microsoft.com/office/drawing/2014/main" id="{00000000-0008-0000-0B00-0000330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588" name="Shape 1295">
                  <a:extLst>
                    <a:ext uri="{FF2B5EF4-FFF2-40B4-BE49-F238E27FC236}">
                      <a16:creationId xmlns:a16="http://schemas.microsoft.com/office/drawing/2014/main" id="{00000000-0008-0000-0B00-0000340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589" name="Shape 1296">
                  <a:extLst>
                    <a:ext uri="{FF2B5EF4-FFF2-40B4-BE49-F238E27FC236}">
                      <a16:creationId xmlns:a16="http://schemas.microsoft.com/office/drawing/2014/main" id="{00000000-0008-0000-0B00-00003506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590" name="Shape 1297">
                  <a:extLst>
                    <a:ext uri="{FF2B5EF4-FFF2-40B4-BE49-F238E27FC236}">
                      <a16:creationId xmlns:a16="http://schemas.microsoft.com/office/drawing/2014/main" id="{00000000-0008-0000-0B00-0000360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591" name="Shape 1298">
                  <a:extLst>
                    <a:ext uri="{FF2B5EF4-FFF2-40B4-BE49-F238E27FC236}">
                      <a16:creationId xmlns:a16="http://schemas.microsoft.com/office/drawing/2014/main" id="{00000000-0008-0000-0B00-0000370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592" name="Shape 1299">
                  <a:extLst>
                    <a:ext uri="{FF2B5EF4-FFF2-40B4-BE49-F238E27FC236}">
                      <a16:creationId xmlns:a16="http://schemas.microsoft.com/office/drawing/2014/main" id="{00000000-0008-0000-0B00-0000380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48</xdr:row>
      <xdr:rowOff>104775</xdr:rowOff>
    </xdr:from>
    <xdr:ext cx="0" cy="161925"/>
    <xdr:grpSp>
      <xdr:nvGrpSpPr>
        <xdr:cNvPr id="1593" name="Shape 2">
          <a:extLst>
            <a:ext uri="{FF2B5EF4-FFF2-40B4-BE49-F238E27FC236}">
              <a16:creationId xmlns:a16="http://schemas.microsoft.com/office/drawing/2014/main" id="{00000000-0008-0000-0B00-000039060000}"/>
            </a:ext>
          </a:extLst>
        </xdr:cNvPr>
        <xdr:cNvGrpSpPr>
          <a:grpSpLocks/>
        </xdr:cNvGrpSpPr>
      </xdr:nvGrpSpPr>
      <xdr:grpSpPr>
        <a:xfrm>
          <a:off x="2466975" y="10620375"/>
          <a:ext cx="0" cy="161925"/>
          <a:chOff x="5346000" y="3699038"/>
          <a:chExt cx="0" cy="161925"/>
        </a:xfrm>
      </xdr:grpSpPr>
      <xdr:grpSp>
        <xdr:nvGrpSpPr>
          <xdr:cNvPr id="1594" name="Shape 1300">
            <a:extLst>
              <a:ext uri="{FF2B5EF4-FFF2-40B4-BE49-F238E27FC236}">
                <a16:creationId xmlns:a16="http://schemas.microsoft.com/office/drawing/2014/main" id="{00000000-0008-0000-0B00-00003A06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1595" name="Shape 6">
              <a:extLst>
                <a:ext uri="{FF2B5EF4-FFF2-40B4-BE49-F238E27FC236}">
                  <a16:creationId xmlns:a16="http://schemas.microsoft.com/office/drawing/2014/main" id="{00000000-0008-0000-0B00-00003B06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596" name="Shape 1301">
              <a:extLst>
                <a:ext uri="{FF2B5EF4-FFF2-40B4-BE49-F238E27FC236}">
                  <a16:creationId xmlns:a16="http://schemas.microsoft.com/office/drawing/2014/main" id="{00000000-0008-0000-0B00-00003C06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1597" name="Shape 1302">
                <a:extLst>
                  <a:ext uri="{FF2B5EF4-FFF2-40B4-BE49-F238E27FC236}">
                    <a16:creationId xmlns:a16="http://schemas.microsoft.com/office/drawing/2014/main" id="{00000000-0008-0000-0B00-00003D06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598" name="Shape 1303">
                <a:extLst>
                  <a:ext uri="{FF2B5EF4-FFF2-40B4-BE49-F238E27FC236}">
                    <a16:creationId xmlns:a16="http://schemas.microsoft.com/office/drawing/2014/main" id="{00000000-0008-0000-0B00-00003E06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1599" name="Shape 1304">
                  <a:extLst>
                    <a:ext uri="{FF2B5EF4-FFF2-40B4-BE49-F238E27FC236}">
                      <a16:creationId xmlns:a16="http://schemas.microsoft.com/office/drawing/2014/main" id="{00000000-0008-0000-0B00-00003F06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1600" name="Shape 1305">
                  <a:extLst>
                    <a:ext uri="{FF2B5EF4-FFF2-40B4-BE49-F238E27FC236}">
                      <a16:creationId xmlns:a16="http://schemas.microsoft.com/office/drawing/2014/main" id="{00000000-0008-0000-0B00-0000400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601" name="Shape 1306">
                  <a:extLst>
                    <a:ext uri="{FF2B5EF4-FFF2-40B4-BE49-F238E27FC236}">
                      <a16:creationId xmlns:a16="http://schemas.microsoft.com/office/drawing/2014/main" id="{00000000-0008-0000-0B00-0000410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602" name="Shape 1307">
                  <a:extLst>
                    <a:ext uri="{FF2B5EF4-FFF2-40B4-BE49-F238E27FC236}">
                      <a16:creationId xmlns:a16="http://schemas.microsoft.com/office/drawing/2014/main" id="{00000000-0008-0000-0B00-00004206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603" name="Shape 1308">
                  <a:extLst>
                    <a:ext uri="{FF2B5EF4-FFF2-40B4-BE49-F238E27FC236}">
                      <a16:creationId xmlns:a16="http://schemas.microsoft.com/office/drawing/2014/main" id="{00000000-0008-0000-0B00-0000430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604" name="Shape 1309">
                  <a:extLst>
                    <a:ext uri="{FF2B5EF4-FFF2-40B4-BE49-F238E27FC236}">
                      <a16:creationId xmlns:a16="http://schemas.microsoft.com/office/drawing/2014/main" id="{00000000-0008-0000-0B00-0000440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605" name="Shape 1310">
                  <a:extLst>
                    <a:ext uri="{FF2B5EF4-FFF2-40B4-BE49-F238E27FC236}">
                      <a16:creationId xmlns:a16="http://schemas.microsoft.com/office/drawing/2014/main" id="{00000000-0008-0000-0B00-0000450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48</xdr:row>
      <xdr:rowOff>104775</xdr:rowOff>
    </xdr:from>
    <xdr:ext cx="0" cy="161925"/>
    <xdr:grpSp>
      <xdr:nvGrpSpPr>
        <xdr:cNvPr id="1606" name="Shape 2">
          <a:extLst>
            <a:ext uri="{FF2B5EF4-FFF2-40B4-BE49-F238E27FC236}">
              <a16:creationId xmlns:a16="http://schemas.microsoft.com/office/drawing/2014/main" id="{00000000-0008-0000-0B00-000046060000}"/>
            </a:ext>
          </a:extLst>
        </xdr:cNvPr>
        <xdr:cNvGrpSpPr>
          <a:grpSpLocks/>
        </xdr:cNvGrpSpPr>
      </xdr:nvGrpSpPr>
      <xdr:grpSpPr>
        <a:xfrm>
          <a:off x="2466975" y="10620375"/>
          <a:ext cx="0" cy="161925"/>
          <a:chOff x="5346000" y="3699038"/>
          <a:chExt cx="0" cy="161925"/>
        </a:xfrm>
      </xdr:grpSpPr>
      <xdr:grpSp>
        <xdr:nvGrpSpPr>
          <xdr:cNvPr id="1607" name="Shape 1311">
            <a:extLst>
              <a:ext uri="{FF2B5EF4-FFF2-40B4-BE49-F238E27FC236}">
                <a16:creationId xmlns:a16="http://schemas.microsoft.com/office/drawing/2014/main" id="{00000000-0008-0000-0B00-00004706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1608" name="Shape 6">
              <a:extLst>
                <a:ext uri="{FF2B5EF4-FFF2-40B4-BE49-F238E27FC236}">
                  <a16:creationId xmlns:a16="http://schemas.microsoft.com/office/drawing/2014/main" id="{00000000-0008-0000-0B00-00004806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609" name="Shape 1312">
              <a:extLst>
                <a:ext uri="{FF2B5EF4-FFF2-40B4-BE49-F238E27FC236}">
                  <a16:creationId xmlns:a16="http://schemas.microsoft.com/office/drawing/2014/main" id="{00000000-0008-0000-0B00-00004906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1610" name="Shape 1313">
                <a:extLst>
                  <a:ext uri="{FF2B5EF4-FFF2-40B4-BE49-F238E27FC236}">
                    <a16:creationId xmlns:a16="http://schemas.microsoft.com/office/drawing/2014/main" id="{00000000-0008-0000-0B00-00004A06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611" name="Shape 1314">
                <a:extLst>
                  <a:ext uri="{FF2B5EF4-FFF2-40B4-BE49-F238E27FC236}">
                    <a16:creationId xmlns:a16="http://schemas.microsoft.com/office/drawing/2014/main" id="{00000000-0008-0000-0B00-00004B06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1612" name="Shape 1315">
                  <a:extLst>
                    <a:ext uri="{FF2B5EF4-FFF2-40B4-BE49-F238E27FC236}">
                      <a16:creationId xmlns:a16="http://schemas.microsoft.com/office/drawing/2014/main" id="{00000000-0008-0000-0B00-00004C06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1613" name="Shape 1316">
                  <a:extLst>
                    <a:ext uri="{FF2B5EF4-FFF2-40B4-BE49-F238E27FC236}">
                      <a16:creationId xmlns:a16="http://schemas.microsoft.com/office/drawing/2014/main" id="{00000000-0008-0000-0B00-00004D0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614" name="Shape 1317">
                  <a:extLst>
                    <a:ext uri="{FF2B5EF4-FFF2-40B4-BE49-F238E27FC236}">
                      <a16:creationId xmlns:a16="http://schemas.microsoft.com/office/drawing/2014/main" id="{00000000-0008-0000-0B00-00004E0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615" name="Shape 1318">
                  <a:extLst>
                    <a:ext uri="{FF2B5EF4-FFF2-40B4-BE49-F238E27FC236}">
                      <a16:creationId xmlns:a16="http://schemas.microsoft.com/office/drawing/2014/main" id="{00000000-0008-0000-0B00-00004F06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616" name="Shape 1319">
                  <a:extLst>
                    <a:ext uri="{FF2B5EF4-FFF2-40B4-BE49-F238E27FC236}">
                      <a16:creationId xmlns:a16="http://schemas.microsoft.com/office/drawing/2014/main" id="{00000000-0008-0000-0B00-0000500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617" name="Shape 1320">
                  <a:extLst>
                    <a:ext uri="{FF2B5EF4-FFF2-40B4-BE49-F238E27FC236}">
                      <a16:creationId xmlns:a16="http://schemas.microsoft.com/office/drawing/2014/main" id="{00000000-0008-0000-0B00-0000510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618" name="Shape 1321">
                  <a:extLst>
                    <a:ext uri="{FF2B5EF4-FFF2-40B4-BE49-F238E27FC236}">
                      <a16:creationId xmlns:a16="http://schemas.microsoft.com/office/drawing/2014/main" id="{00000000-0008-0000-0B00-0000520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48</xdr:row>
      <xdr:rowOff>104775</xdr:rowOff>
    </xdr:from>
    <xdr:ext cx="0" cy="161925"/>
    <xdr:grpSp>
      <xdr:nvGrpSpPr>
        <xdr:cNvPr id="1619" name="Shape 2">
          <a:extLst>
            <a:ext uri="{FF2B5EF4-FFF2-40B4-BE49-F238E27FC236}">
              <a16:creationId xmlns:a16="http://schemas.microsoft.com/office/drawing/2014/main" id="{00000000-0008-0000-0B00-000053060000}"/>
            </a:ext>
          </a:extLst>
        </xdr:cNvPr>
        <xdr:cNvGrpSpPr>
          <a:grpSpLocks/>
        </xdr:cNvGrpSpPr>
      </xdr:nvGrpSpPr>
      <xdr:grpSpPr>
        <a:xfrm>
          <a:off x="2466975" y="10620375"/>
          <a:ext cx="0" cy="161925"/>
          <a:chOff x="5346000" y="3699038"/>
          <a:chExt cx="0" cy="161925"/>
        </a:xfrm>
      </xdr:grpSpPr>
      <xdr:grpSp>
        <xdr:nvGrpSpPr>
          <xdr:cNvPr id="1620" name="Shape 1322">
            <a:extLst>
              <a:ext uri="{FF2B5EF4-FFF2-40B4-BE49-F238E27FC236}">
                <a16:creationId xmlns:a16="http://schemas.microsoft.com/office/drawing/2014/main" id="{00000000-0008-0000-0B00-00005406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1621" name="Shape 6">
              <a:extLst>
                <a:ext uri="{FF2B5EF4-FFF2-40B4-BE49-F238E27FC236}">
                  <a16:creationId xmlns:a16="http://schemas.microsoft.com/office/drawing/2014/main" id="{00000000-0008-0000-0B00-00005506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622" name="Shape 1323">
              <a:extLst>
                <a:ext uri="{FF2B5EF4-FFF2-40B4-BE49-F238E27FC236}">
                  <a16:creationId xmlns:a16="http://schemas.microsoft.com/office/drawing/2014/main" id="{00000000-0008-0000-0B00-00005606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1623" name="Shape 1324">
                <a:extLst>
                  <a:ext uri="{FF2B5EF4-FFF2-40B4-BE49-F238E27FC236}">
                    <a16:creationId xmlns:a16="http://schemas.microsoft.com/office/drawing/2014/main" id="{00000000-0008-0000-0B00-00005706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624" name="Shape 1325">
                <a:extLst>
                  <a:ext uri="{FF2B5EF4-FFF2-40B4-BE49-F238E27FC236}">
                    <a16:creationId xmlns:a16="http://schemas.microsoft.com/office/drawing/2014/main" id="{00000000-0008-0000-0B00-00005806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1625" name="Shape 1326">
                  <a:extLst>
                    <a:ext uri="{FF2B5EF4-FFF2-40B4-BE49-F238E27FC236}">
                      <a16:creationId xmlns:a16="http://schemas.microsoft.com/office/drawing/2014/main" id="{00000000-0008-0000-0B00-00005906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1626" name="Shape 1327">
                  <a:extLst>
                    <a:ext uri="{FF2B5EF4-FFF2-40B4-BE49-F238E27FC236}">
                      <a16:creationId xmlns:a16="http://schemas.microsoft.com/office/drawing/2014/main" id="{00000000-0008-0000-0B00-00005A0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627" name="Shape 1328">
                  <a:extLst>
                    <a:ext uri="{FF2B5EF4-FFF2-40B4-BE49-F238E27FC236}">
                      <a16:creationId xmlns:a16="http://schemas.microsoft.com/office/drawing/2014/main" id="{00000000-0008-0000-0B00-00005B0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628" name="Shape 1329">
                  <a:extLst>
                    <a:ext uri="{FF2B5EF4-FFF2-40B4-BE49-F238E27FC236}">
                      <a16:creationId xmlns:a16="http://schemas.microsoft.com/office/drawing/2014/main" id="{00000000-0008-0000-0B00-00005C06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629" name="Shape 1330">
                  <a:extLst>
                    <a:ext uri="{FF2B5EF4-FFF2-40B4-BE49-F238E27FC236}">
                      <a16:creationId xmlns:a16="http://schemas.microsoft.com/office/drawing/2014/main" id="{00000000-0008-0000-0B00-00005D0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630" name="Shape 1331">
                  <a:extLst>
                    <a:ext uri="{FF2B5EF4-FFF2-40B4-BE49-F238E27FC236}">
                      <a16:creationId xmlns:a16="http://schemas.microsoft.com/office/drawing/2014/main" id="{00000000-0008-0000-0B00-00005E0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631" name="Shape 1332">
                  <a:extLst>
                    <a:ext uri="{FF2B5EF4-FFF2-40B4-BE49-F238E27FC236}">
                      <a16:creationId xmlns:a16="http://schemas.microsoft.com/office/drawing/2014/main" id="{00000000-0008-0000-0B00-00005F0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48</xdr:row>
      <xdr:rowOff>104775</xdr:rowOff>
    </xdr:from>
    <xdr:ext cx="0" cy="161925"/>
    <xdr:grpSp>
      <xdr:nvGrpSpPr>
        <xdr:cNvPr id="1632" name="Shape 2">
          <a:extLst>
            <a:ext uri="{FF2B5EF4-FFF2-40B4-BE49-F238E27FC236}">
              <a16:creationId xmlns:a16="http://schemas.microsoft.com/office/drawing/2014/main" id="{00000000-0008-0000-0B00-000060060000}"/>
            </a:ext>
          </a:extLst>
        </xdr:cNvPr>
        <xdr:cNvGrpSpPr>
          <a:grpSpLocks/>
        </xdr:cNvGrpSpPr>
      </xdr:nvGrpSpPr>
      <xdr:grpSpPr>
        <a:xfrm>
          <a:off x="2466975" y="10620375"/>
          <a:ext cx="0" cy="161925"/>
          <a:chOff x="5346000" y="3699038"/>
          <a:chExt cx="0" cy="161925"/>
        </a:xfrm>
      </xdr:grpSpPr>
      <xdr:grpSp>
        <xdr:nvGrpSpPr>
          <xdr:cNvPr id="1633" name="Shape 1333">
            <a:extLst>
              <a:ext uri="{FF2B5EF4-FFF2-40B4-BE49-F238E27FC236}">
                <a16:creationId xmlns:a16="http://schemas.microsoft.com/office/drawing/2014/main" id="{00000000-0008-0000-0B00-00006106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1634" name="Shape 6">
              <a:extLst>
                <a:ext uri="{FF2B5EF4-FFF2-40B4-BE49-F238E27FC236}">
                  <a16:creationId xmlns:a16="http://schemas.microsoft.com/office/drawing/2014/main" id="{00000000-0008-0000-0B00-00006206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635" name="Shape 1334">
              <a:extLst>
                <a:ext uri="{FF2B5EF4-FFF2-40B4-BE49-F238E27FC236}">
                  <a16:creationId xmlns:a16="http://schemas.microsoft.com/office/drawing/2014/main" id="{00000000-0008-0000-0B00-00006306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1636" name="Shape 1335">
                <a:extLst>
                  <a:ext uri="{FF2B5EF4-FFF2-40B4-BE49-F238E27FC236}">
                    <a16:creationId xmlns:a16="http://schemas.microsoft.com/office/drawing/2014/main" id="{00000000-0008-0000-0B00-00006406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637" name="Shape 1336">
                <a:extLst>
                  <a:ext uri="{FF2B5EF4-FFF2-40B4-BE49-F238E27FC236}">
                    <a16:creationId xmlns:a16="http://schemas.microsoft.com/office/drawing/2014/main" id="{00000000-0008-0000-0B00-00006506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1638" name="Shape 1337">
                  <a:extLst>
                    <a:ext uri="{FF2B5EF4-FFF2-40B4-BE49-F238E27FC236}">
                      <a16:creationId xmlns:a16="http://schemas.microsoft.com/office/drawing/2014/main" id="{00000000-0008-0000-0B00-00006606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1639" name="Shape 1338">
                  <a:extLst>
                    <a:ext uri="{FF2B5EF4-FFF2-40B4-BE49-F238E27FC236}">
                      <a16:creationId xmlns:a16="http://schemas.microsoft.com/office/drawing/2014/main" id="{00000000-0008-0000-0B00-0000670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640" name="Shape 1339">
                  <a:extLst>
                    <a:ext uri="{FF2B5EF4-FFF2-40B4-BE49-F238E27FC236}">
                      <a16:creationId xmlns:a16="http://schemas.microsoft.com/office/drawing/2014/main" id="{00000000-0008-0000-0B00-0000680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641" name="Shape 1340">
                  <a:extLst>
                    <a:ext uri="{FF2B5EF4-FFF2-40B4-BE49-F238E27FC236}">
                      <a16:creationId xmlns:a16="http://schemas.microsoft.com/office/drawing/2014/main" id="{00000000-0008-0000-0B00-00006906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642" name="Shape 1341">
                  <a:extLst>
                    <a:ext uri="{FF2B5EF4-FFF2-40B4-BE49-F238E27FC236}">
                      <a16:creationId xmlns:a16="http://schemas.microsoft.com/office/drawing/2014/main" id="{00000000-0008-0000-0B00-00006A0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643" name="Shape 1342">
                  <a:extLst>
                    <a:ext uri="{FF2B5EF4-FFF2-40B4-BE49-F238E27FC236}">
                      <a16:creationId xmlns:a16="http://schemas.microsoft.com/office/drawing/2014/main" id="{00000000-0008-0000-0B00-00006B0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644" name="Shape 1343">
                  <a:extLst>
                    <a:ext uri="{FF2B5EF4-FFF2-40B4-BE49-F238E27FC236}">
                      <a16:creationId xmlns:a16="http://schemas.microsoft.com/office/drawing/2014/main" id="{00000000-0008-0000-0B00-00006C0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48</xdr:row>
      <xdr:rowOff>104775</xdr:rowOff>
    </xdr:from>
    <xdr:ext cx="0" cy="161925"/>
    <xdr:grpSp>
      <xdr:nvGrpSpPr>
        <xdr:cNvPr id="1645" name="Shape 2">
          <a:extLst>
            <a:ext uri="{FF2B5EF4-FFF2-40B4-BE49-F238E27FC236}">
              <a16:creationId xmlns:a16="http://schemas.microsoft.com/office/drawing/2014/main" id="{00000000-0008-0000-0B00-00006D060000}"/>
            </a:ext>
          </a:extLst>
        </xdr:cNvPr>
        <xdr:cNvGrpSpPr>
          <a:grpSpLocks/>
        </xdr:cNvGrpSpPr>
      </xdr:nvGrpSpPr>
      <xdr:grpSpPr>
        <a:xfrm>
          <a:off x="2466975" y="10620375"/>
          <a:ext cx="0" cy="161925"/>
          <a:chOff x="5346000" y="3699038"/>
          <a:chExt cx="0" cy="161925"/>
        </a:xfrm>
      </xdr:grpSpPr>
      <xdr:grpSp>
        <xdr:nvGrpSpPr>
          <xdr:cNvPr id="1646" name="Shape 1344">
            <a:extLst>
              <a:ext uri="{FF2B5EF4-FFF2-40B4-BE49-F238E27FC236}">
                <a16:creationId xmlns:a16="http://schemas.microsoft.com/office/drawing/2014/main" id="{00000000-0008-0000-0B00-00006E06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1647" name="Shape 6">
              <a:extLst>
                <a:ext uri="{FF2B5EF4-FFF2-40B4-BE49-F238E27FC236}">
                  <a16:creationId xmlns:a16="http://schemas.microsoft.com/office/drawing/2014/main" id="{00000000-0008-0000-0B00-00006F06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648" name="Shape 1345">
              <a:extLst>
                <a:ext uri="{FF2B5EF4-FFF2-40B4-BE49-F238E27FC236}">
                  <a16:creationId xmlns:a16="http://schemas.microsoft.com/office/drawing/2014/main" id="{00000000-0008-0000-0B00-00007006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1649" name="Shape 1346">
                <a:extLst>
                  <a:ext uri="{FF2B5EF4-FFF2-40B4-BE49-F238E27FC236}">
                    <a16:creationId xmlns:a16="http://schemas.microsoft.com/office/drawing/2014/main" id="{00000000-0008-0000-0B00-00007106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650" name="Shape 1347">
                <a:extLst>
                  <a:ext uri="{FF2B5EF4-FFF2-40B4-BE49-F238E27FC236}">
                    <a16:creationId xmlns:a16="http://schemas.microsoft.com/office/drawing/2014/main" id="{00000000-0008-0000-0B00-00007206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1651" name="Shape 1348">
                  <a:extLst>
                    <a:ext uri="{FF2B5EF4-FFF2-40B4-BE49-F238E27FC236}">
                      <a16:creationId xmlns:a16="http://schemas.microsoft.com/office/drawing/2014/main" id="{00000000-0008-0000-0B00-00007306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1652" name="Shape 1349">
                  <a:extLst>
                    <a:ext uri="{FF2B5EF4-FFF2-40B4-BE49-F238E27FC236}">
                      <a16:creationId xmlns:a16="http://schemas.microsoft.com/office/drawing/2014/main" id="{00000000-0008-0000-0B00-0000740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653" name="Shape 1350">
                  <a:extLst>
                    <a:ext uri="{FF2B5EF4-FFF2-40B4-BE49-F238E27FC236}">
                      <a16:creationId xmlns:a16="http://schemas.microsoft.com/office/drawing/2014/main" id="{00000000-0008-0000-0B00-0000750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654" name="Shape 1351">
                  <a:extLst>
                    <a:ext uri="{FF2B5EF4-FFF2-40B4-BE49-F238E27FC236}">
                      <a16:creationId xmlns:a16="http://schemas.microsoft.com/office/drawing/2014/main" id="{00000000-0008-0000-0B00-00007606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655" name="Shape 1352">
                  <a:extLst>
                    <a:ext uri="{FF2B5EF4-FFF2-40B4-BE49-F238E27FC236}">
                      <a16:creationId xmlns:a16="http://schemas.microsoft.com/office/drawing/2014/main" id="{00000000-0008-0000-0B00-0000770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656" name="Shape 1353">
                  <a:extLst>
                    <a:ext uri="{FF2B5EF4-FFF2-40B4-BE49-F238E27FC236}">
                      <a16:creationId xmlns:a16="http://schemas.microsoft.com/office/drawing/2014/main" id="{00000000-0008-0000-0B00-0000780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657" name="Shape 1354">
                  <a:extLst>
                    <a:ext uri="{FF2B5EF4-FFF2-40B4-BE49-F238E27FC236}">
                      <a16:creationId xmlns:a16="http://schemas.microsoft.com/office/drawing/2014/main" id="{00000000-0008-0000-0B00-0000790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48</xdr:row>
      <xdr:rowOff>104775</xdr:rowOff>
    </xdr:from>
    <xdr:ext cx="0" cy="161925"/>
    <xdr:grpSp>
      <xdr:nvGrpSpPr>
        <xdr:cNvPr id="1658" name="Shape 2">
          <a:extLst>
            <a:ext uri="{FF2B5EF4-FFF2-40B4-BE49-F238E27FC236}">
              <a16:creationId xmlns:a16="http://schemas.microsoft.com/office/drawing/2014/main" id="{00000000-0008-0000-0B00-00007A060000}"/>
            </a:ext>
          </a:extLst>
        </xdr:cNvPr>
        <xdr:cNvGrpSpPr>
          <a:grpSpLocks/>
        </xdr:cNvGrpSpPr>
      </xdr:nvGrpSpPr>
      <xdr:grpSpPr>
        <a:xfrm>
          <a:off x="2466975" y="10620375"/>
          <a:ext cx="0" cy="161925"/>
          <a:chOff x="5346000" y="3699038"/>
          <a:chExt cx="0" cy="161925"/>
        </a:xfrm>
      </xdr:grpSpPr>
      <xdr:grpSp>
        <xdr:nvGrpSpPr>
          <xdr:cNvPr id="1659" name="Shape 1355">
            <a:extLst>
              <a:ext uri="{FF2B5EF4-FFF2-40B4-BE49-F238E27FC236}">
                <a16:creationId xmlns:a16="http://schemas.microsoft.com/office/drawing/2014/main" id="{00000000-0008-0000-0B00-00007B06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1660" name="Shape 6">
              <a:extLst>
                <a:ext uri="{FF2B5EF4-FFF2-40B4-BE49-F238E27FC236}">
                  <a16:creationId xmlns:a16="http://schemas.microsoft.com/office/drawing/2014/main" id="{00000000-0008-0000-0B00-00007C06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661" name="Shape 1356">
              <a:extLst>
                <a:ext uri="{FF2B5EF4-FFF2-40B4-BE49-F238E27FC236}">
                  <a16:creationId xmlns:a16="http://schemas.microsoft.com/office/drawing/2014/main" id="{00000000-0008-0000-0B00-00007D06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1662" name="Shape 1357">
                <a:extLst>
                  <a:ext uri="{FF2B5EF4-FFF2-40B4-BE49-F238E27FC236}">
                    <a16:creationId xmlns:a16="http://schemas.microsoft.com/office/drawing/2014/main" id="{00000000-0008-0000-0B00-00007E06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663" name="Shape 1358">
                <a:extLst>
                  <a:ext uri="{FF2B5EF4-FFF2-40B4-BE49-F238E27FC236}">
                    <a16:creationId xmlns:a16="http://schemas.microsoft.com/office/drawing/2014/main" id="{00000000-0008-0000-0B00-00007F06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1664" name="Shape 1359">
                  <a:extLst>
                    <a:ext uri="{FF2B5EF4-FFF2-40B4-BE49-F238E27FC236}">
                      <a16:creationId xmlns:a16="http://schemas.microsoft.com/office/drawing/2014/main" id="{00000000-0008-0000-0B00-00008006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1665" name="Shape 1360">
                  <a:extLst>
                    <a:ext uri="{FF2B5EF4-FFF2-40B4-BE49-F238E27FC236}">
                      <a16:creationId xmlns:a16="http://schemas.microsoft.com/office/drawing/2014/main" id="{00000000-0008-0000-0B00-0000810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666" name="Shape 1361">
                  <a:extLst>
                    <a:ext uri="{FF2B5EF4-FFF2-40B4-BE49-F238E27FC236}">
                      <a16:creationId xmlns:a16="http://schemas.microsoft.com/office/drawing/2014/main" id="{00000000-0008-0000-0B00-0000820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667" name="Shape 1362">
                  <a:extLst>
                    <a:ext uri="{FF2B5EF4-FFF2-40B4-BE49-F238E27FC236}">
                      <a16:creationId xmlns:a16="http://schemas.microsoft.com/office/drawing/2014/main" id="{00000000-0008-0000-0B00-00008306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668" name="Shape 1363">
                  <a:extLst>
                    <a:ext uri="{FF2B5EF4-FFF2-40B4-BE49-F238E27FC236}">
                      <a16:creationId xmlns:a16="http://schemas.microsoft.com/office/drawing/2014/main" id="{00000000-0008-0000-0B00-0000840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669" name="Shape 1364">
                  <a:extLst>
                    <a:ext uri="{FF2B5EF4-FFF2-40B4-BE49-F238E27FC236}">
                      <a16:creationId xmlns:a16="http://schemas.microsoft.com/office/drawing/2014/main" id="{00000000-0008-0000-0B00-0000850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670" name="Shape 1365">
                  <a:extLst>
                    <a:ext uri="{FF2B5EF4-FFF2-40B4-BE49-F238E27FC236}">
                      <a16:creationId xmlns:a16="http://schemas.microsoft.com/office/drawing/2014/main" id="{00000000-0008-0000-0B00-0000860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48</xdr:row>
      <xdr:rowOff>104775</xdr:rowOff>
    </xdr:from>
    <xdr:ext cx="0" cy="161925"/>
    <xdr:grpSp>
      <xdr:nvGrpSpPr>
        <xdr:cNvPr id="1671" name="Shape 2">
          <a:extLst>
            <a:ext uri="{FF2B5EF4-FFF2-40B4-BE49-F238E27FC236}">
              <a16:creationId xmlns:a16="http://schemas.microsoft.com/office/drawing/2014/main" id="{00000000-0008-0000-0B00-000087060000}"/>
            </a:ext>
          </a:extLst>
        </xdr:cNvPr>
        <xdr:cNvGrpSpPr>
          <a:grpSpLocks/>
        </xdr:cNvGrpSpPr>
      </xdr:nvGrpSpPr>
      <xdr:grpSpPr>
        <a:xfrm>
          <a:off x="2466975" y="10620375"/>
          <a:ext cx="0" cy="161925"/>
          <a:chOff x="5346000" y="3699038"/>
          <a:chExt cx="0" cy="161925"/>
        </a:xfrm>
      </xdr:grpSpPr>
      <xdr:grpSp>
        <xdr:nvGrpSpPr>
          <xdr:cNvPr id="1672" name="Shape 1366">
            <a:extLst>
              <a:ext uri="{FF2B5EF4-FFF2-40B4-BE49-F238E27FC236}">
                <a16:creationId xmlns:a16="http://schemas.microsoft.com/office/drawing/2014/main" id="{00000000-0008-0000-0B00-00008806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1673" name="Shape 6">
              <a:extLst>
                <a:ext uri="{FF2B5EF4-FFF2-40B4-BE49-F238E27FC236}">
                  <a16:creationId xmlns:a16="http://schemas.microsoft.com/office/drawing/2014/main" id="{00000000-0008-0000-0B00-00008906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674" name="Shape 1367">
              <a:extLst>
                <a:ext uri="{FF2B5EF4-FFF2-40B4-BE49-F238E27FC236}">
                  <a16:creationId xmlns:a16="http://schemas.microsoft.com/office/drawing/2014/main" id="{00000000-0008-0000-0B00-00008A06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1675" name="Shape 1368">
                <a:extLst>
                  <a:ext uri="{FF2B5EF4-FFF2-40B4-BE49-F238E27FC236}">
                    <a16:creationId xmlns:a16="http://schemas.microsoft.com/office/drawing/2014/main" id="{00000000-0008-0000-0B00-00008B06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676" name="Shape 1369">
                <a:extLst>
                  <a:ext uri="{FF2B5EF4-FFF2-40B4-BE49-F238E27FC236}">
                    <a16:creationId xmlns:a16="http://schemas.microsoft.com/office/drawing/2014/main" id="{00000000-0008-0000-0B00-00008C06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1677" name="Shape 1370">
                  <a:extLst>
                    <a:ext uri="{FF2B5EF4-FFF2-40B4-BE49-F238E27FC236}">
                      <a16:creationId xmlns:a16="http://schemas.microsoft.com/office/drawing/2014/main" id="{00000000-0008-0000-0B00-00008D06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1678" name="Shape 1371">
                  <a:extLst>
                    <a:ext uri="{FF2B5EF4-FFF2-40B4-BE49-F238E27FC236}">
                      <a16:creationId xmlns:a16="http://schemas.microsoft.com/office/drawing/2014/main" id="{00000000-0008-0000-0B00-00008E0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679" name="Shape 1372">
                  <a:extLst>
                    <a:ext uri="{FF2B5EF4-FFF2-40B4-BE49-F238E27FC236}">
                      <a16:creationId xmlns:a16="http://schemas.microsoft.com/office/drawing/2014/main" id="{00000000-0008-0000-0B00-00008F0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680" name="Shape 1373">
                  <a:extLst>
                    <a:ext uri="{FF2B5EF4-FFF2-40B4-BE49-F238E27FC236}">
                      <a16:creationId xmlns:a16="http://schemas.microsoft.com/office/drawing/2014/main" id="{00000000-0008-0000-0B00-00009006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681" name="Shape 1374">
                  <a:extLst>
                    <a:ext uri="{FF2B5EF4-FFF2-40B4-BE49-F238E27FC236}">
                      <a16:creationId xmlns:a16="http://schemas.microsoft.com/office/drawing/2014/main" id="{00000000-0008-0000-0B00-0000910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682" name="Shape 1375">
                  <a:extLst>
                    <a:ext uri="{FF2B5EF4-FFF2-40B4-BE49-F238E27FC236}">
                      <a16:creationId xmlns:a16="http://schemas.microsoft.com/office/drawing/2014/main" id="{00000000-0008-0000-0B00-0000920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683" name="Shape 1376">
                  <a:extLst>
                    <a:ext uri="{FF2B5EF4-FFF2-40B4-BE49-F238E27FC236}">
                      <a16:creationId xmlns:a16="http://schemas.microsoft.com/office/drawing/2014/main" id="{00000000-0008-0000-0B00-0000930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48</xdr:row>
      <xdr:rowOff>104775</xdr:rowOff>
    </xdr:from>
    <xdr:ext cx="0" cy="161925"/>
    <xdr:grpSp>
      <xdr:nvGrpSpPr>
        <xdr:cNvPr id="1684" name="Shape 2">
          <a:extLst>
            <a:ext uri="{FF2B5EF4-FFF2-40B4-BE49-F238E27FC236}">
              <a16:creationId xmlns:a16="http://schemas.microsoft.com/office/drawing/2014/main" id="{00000000-0008-0000-0B00-000094060000}"/>
            </a:ext>
          </a:extLst>
        </xdr:cNvPr>
        <xdr:cNvGrpSpPr>
          <a:grpSpLocks/>
        </xdr:cNvGrpSpPr>
      </xdr:nvGrpSpPr>
      <xdr:grpSpPr>
        <a:xfrm>
          <a:off x="2466975" y="10620375"/>
          <a:ext cx="0" cy="161925"/>
          <a:chOff x="5346000" y="3699038"/>
          <a:chExt cx="0" cy="161925"/>
        </a:xfrm>
      </xdr:grpSpPr>
      <xdr:grpSp>
        <xdr:nvGrpSpPr>
          <xdr:cNvPr id="1685" name="Shape 1377">
            <a:extLst>
              <a:ext uri="{FF2B5EF4-FFF2-40B4-BE49-F238E27FC236}">
                <a16:creationId xmlns:a16="http://schemas.microsoft.com/office/drawing/2014/main" id="{00000000-0008-0000-0B00-00009506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1686" name="Shape 6">
              <a:extLst>
                <a:ext uri="{FF2B5EF4-FFF2-40B4-BE49-F238E27FC236}">
                  <a16:creationId xmlns:a16="http://schemas.microsoft.com/office/drawing/2014/main" id="{00000000-0008-0000-0B00-00009606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687" name="Shape 1378">
              <a:extLst>
                <a:ext uri="{FF2B5EF4-FFF2-40B4-BE49-F238E27FC236}">
                  <a16:creationId xmlns:a16="http://schemas.microsoft.com/office/drawing/2014/main" id="{00000000-0008-0000-0B00-00009706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1688" name="Shape 1379">
                <a:extLst>
                  <a:ext uri="{FF2B5EF4-FFF2-40B4-BE49-F238E27FC236}">
                    <a16:creationId xmlns:a16="http://schemas.microsoft.com/office/drawing/2014/main" id="{00000000-0008-0000-0B00-00009806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689" name="Shape 1380">
                <a:extLst>
                  <a:ext uri="{FF2B5EF4-FFF2-40B4-BE49-F238E27FC236}">
                    <a16:creationId xmlns:a16="http://schemas.microsoft.com/office/drawing/2014/main" id="{00000000-0008-0000-0B00-00009906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1690" name="Shape 1381">
                  <a:extLst>
                    <a:ext uri="{FF2B5EF4-FFF2-40B4-BE49-F238E27FC236}">
                      <a16:creationId xmlns:a16="http://schemas.microsoft.com/office/drawing/2014/main" id="{00000000-0008-0000-0B00-00009A06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1691" name="Shape 1382">
                  <a:extLst>
                    <a:ext uri="{FF2B5EF4-FFF2-40B4-BE49-F238E27FC236}">
                      <a16:creationId xmlns:a16="http://schemas.microsoft.com/office/drawing/2014/main" id="{00000000-0008-0000-0B00-00009B0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692" name="Shape 1383">
                  <a:extLst>
                    <a:ext uri="{FF2B5EF4-FFF2-40B4-BE49-F238E27FC236}">
                      <a16:creationId xmlns:a16="http://schemas.microsoft.com/office/drawing/2014/main" id="{00000000-0008-0000-0B00-00009C0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693" name="Shape 1384">
                  <a:extLst>
                    <a:ext uri="{FF2B5EF4-FFF2-40B4-BE49-F238E27FC236}">
                      <a16:creationId xmlns:a16="http://schemas.microsoft.com/office/drawing/2014/main" id="{00000000-0008-0000-0B00-00009D06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694" name="Shape 1385">
                  <a:extLst>
                    <a:ext uri="{FF2B5EF4-FFF2-40B4-BE49-F238E27FC236}">
                      <a16:creationId xmlns:a16="http://schemas.microsoft.com/office/drawing/2014/main" id="{00000000-0008-0000-0B00-00009E0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695" name="Shape 1386">
                  <a:extLst>
                    <a:ext uri="{FF2B5EF4-FFF2-40B4-BE49-F238E27FC236}">
                      <a16:creationId xmlns:a16="http://schemas.microsoft.com/office/drawing/2014/main" id="{00000000-0008-0000-0B00-00009F0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696" name="Shape 1387">
                  <a:extLst>
                    <a:ext uri="{FF2B5EF4-FFF2-40B4-BE49-F238E27FC236}">
                      <a16:creationId xmlns:a16="http://schemas.microsoft.com/office/drawing/2014/main" id="{00000000-0008-0000-0B00-0000A00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48</xdr:row>
      <xdr:rowOff>104775</xdr:rowOff>
    </xdr:from>
    <xdr:ext cx="0" cy="161925"/>
    <xdr:grpSp>
      <xdr:nvGrpSpPr>
        <xdr:cNvPr id="1697" name="Shape 2">
          <a:extLst>
            <a:ext uri="{FF2B5EF4-FFF2-40B4-BE49-F238E27FC236}">
              <a16:creationId xmlns:a16="http://schemas.microsoft.com/office/drawing/2014/main" id="{00000000-0008-0000-0B00-0000A1060000}"/>
            </a:ext>
          </a:extLst>
        </xdr:cNvPr>
        <xdr:cNvGrpSpPr>
          <a:grpSpLocks/>
        </xdr:cNvGrpSpPr>
      </xdr:nvGrpSpPr>
      <xdr:grpSpPr>
        <a:xfrm>
          <a:off x="2466975" y="10620375"/>
          <a:ext cx="0" cy="161925"/>
          <a:chOff x="5346000" y="3699038"/>
          <a:chExt cx="0" cy="161925"/>
        </a:xfrm>
      </xdr:grpSpPr>
      <xdr:grpSp>
        <xdr:nvGrpSpPr>
          <xdr:cNvPr id="1698" name="Shape 1388">
            <a:extLst>
              <a:ext uri="{FF2B5EF4-FFF2-40B4-BE49-F238E27FC236}">
                <a16:creationId xmlns:a16="http://schemas.microsoft.com/office/drawing/2014/main" id="{00000000-0008-0000-0B00-0000A206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1699" name="Shape 6">
              <a:extLst>
                <a:ext uri="{FF2B5EF4-FFF2-40B4-BE49-F238E27FC236}">
                  <a16:creationId xmlns:a16="http://schemas.microsoft.com/office/drawing/2014/main" id="{00000000-0008-0000-0B00-0000A306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700" name="Shape 1389">
              <a:extLst>
                <a:ext uri="{FF2B5EF4-FFF2-40B4-BE49-F238E27FC236}">
                  <a16:creationId xmlns:a16="http://schemas.microsoft.com/office/drawing/2014/main" id="{00000000-0008-0000-0B00-0000A406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1701" name="Shape 1390">
                <a:extLst>
                  <a:ext uri="{FF2B5EF4-FFF2-40B4-BE49-F238E27FC236}">
                    <a16:creationId xmlns:a16="http://schemas.microsoft.com/office/drawing/2014/main" id="{00000000-0008-0000-0B00-0000A506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702" name="Shape 1391">
                <a:extLst>
                  <a:ext uri="{FF2B5EF4-FFF2-40B4-BE49-F238E27FC236}">
                    <a16:creationId xmlns:a16="http://schemas.microsoft.com/office/drawing/2014/main" id="{00000000-0008-0000-0B00-0000A606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1703" name="Shape 1392">
                  <a:extLst>
                    <a:ext uri="{FF2B5EF4-FFF2-40B4-BE49-F238E27FC236}">
                      <a16:creationId xmlns:a16="http://schemas.microsoft.com/office/drawing/2014/main" id="{00000000-0008-0000-0B00-0000A706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1704" name="Shape 1393">
                  <a:extLst>
                    <a:ext uri="{FF2B5EF4-FFF2-40B4-BE49-F238E27FC236}">
                      <a16:creationId xmlns:a16="http://schemas.microsoft.com/office/drawing/2014/main" id="{00000000-0008-0000-0B00-0000A80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705" name="Shape 1394">
                  <a:extLst>
                    <a:ext uri="{FF2B5EF4-FFF2-40B4-BE49-F238E27FC236}">
                      <a16:creationId xmlns:a16="http://schemas.microsoft.com/office/drawing/2014/main" id="{00000000-0008-0000-0B00-0000A90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706" name="Shape 1395">
                  <a:extLst>
                    <a:ext uri="{FF2B5EF4-FFF2-40B4-BE49-F238E27FC236}">
                      <a16:creationId xmlns:a16="http://schemas.microsoft.com/office/drawing/2014/main" id="{00000000-0008-0000-0B00-0000AA06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707" name="Shape 1396">
                  <a:extLst>
                    <a:ext uri="{FF2B5EF4-FFF2-40B4-BE49-F238E27FC236}">
                      <a16:creationId xmlns:a16="http://schemas.microsoft.com/office/drawing/2014/main" id="{00000000-0008-0000-0B00-0000AB0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708" name="Shape 1397">
                  <a:extLst>
                    <a:ext uri="{FF2B5EF4-FFF2-40B4-BE49-F238E27FC236}">
                      <a16:creationId xmlns:a16="http://schemas.microsoft.com/office/drawing/2014/main" id="{00000000-0008-0000-0B00-0000AC0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709" name="Shape 1398">
                  <a:extLst>
                    <a:ext uri="{FF2B5EF4-FFF2-40B4-BE49-F238E27FC236}">
                      <a16:creationId xmlns:a16="http://schemas.microsoft.com/office/drawing/2014/main" id="{00000000-0008-0000-0B00-0000AD0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48</xdr:row>
      <xdr:rowOff>104775</xdr:rowOff>
    </xdr:from>
    <xdr:ext cx="0" cy="161925"/>
    <xdr:grpSp>
      <xdr:nvGrpSpPr>
        <xdr:cNvPr id="1710" name="Shape 2">
          <a:extLst>
            <a:ext uri="{FF2B5EF4-FFF2-40B4-BE49-F238E27FC236}">
              <a16:creationId xmlns:a16="http://schemas.microsoft.com/office/drawing/2014/main" id="{00000000-0008-0000-0B00-0000AE060000}"/>
            </a:ext>
          </a:extLst>
        </xdr:cNvPr>
        <xdr:cNvGrpSpPr>
          <a:grpSpLocks/>
        </xdr:cNvGrpSpPr>
      </xdr:nvGrpSpPr>
      <xdr:grpSpPr>
        <a:xfrm>
          <a:off x="2466975" y="10620375"/>
          <a:ext cx="0" cy="161925"/>
          <a:chOff x="5346000" y="3699038"/>
          <a:chExt cx="0" cy="161925"/>
        </a:xfrm>
      </xdr:grpSpPr>
      <xdr:grpSp>
        <xdr:nvGrpSpPr>
          <xdr:cNvPr id="1711" name="Shape 1399">
            <a:extLst>
              <a:ext uri="{FF2B5EF4-FFF2-40B4-BE49-F238E27FC236}">
                <a16:creationId xmlns:a16="http://schemas.microsoft.com/office/drawing/2014/main" id="{00000000-0008-0000-0B00-0000AF06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1712" name="Shape 6">
              <a:extLst>
                <a:ext uri="{FF2B5EF4-FFF2-40B4-BE49-F238E27FC236}">
                  <a16:creationId xmlns:a16="http://schemas.microsoft.com/office/drawing/2014/main" id="{00000000-0008-0000-0B00-0000B006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713" name="Shape 1400">
              <a:extLst>
                <a:ext uri="{FF2B5EF4-FFF2-40B4-BE49-F238E27FC236}">
                  <a16:creationId xmlns:a16="http://schemas.microsoft.com/office/drawing/2014/main" id="{00000000-0008-0000-0B00-0000B106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1714" name="Shape 1401">
                <a:extLst>
                  <a:ext uri="{FF2B5EF4-FFF2-40B4-BE49-F238E27FC236}">
                    <a16:creationId xmlns:a16="http://schemas.microsoft.com/office/drawing/2014/main" id="{00000000-0008-0000-0B00-0000B206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715" name="Shape 1402">
                <a:extLst>
                  <a:ext uri="{FF2B5EF4-FFF2-40B4-BE49-F238E27FC236}">
                    <a16:creationId xmlns:a16="http://schemas.microsoft.com/office/drawing/2014/main" id="{00000000-0008-0000-0B00-0000B306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1716" name="Shape 1403">
                  <a:extLst>
                    <a:ext uri="{FF2B5EF4-FFF2-40B4-BE49-F238E27FC236}">
                      <a16:creationId xmlns:a16="http://schemas.microsoft.com/office/drawing/2014/main" id="{00000000-0008-0000-0B00-0000B406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1717" name="Shape 1404">
                  <a:extLst>
                    <a:ext uri="{FF2B5EF4-FFF2-40B4-BE49-F238E27FC236}">
                      <a16:creationId xmlns:a16="http://schemas.microsoft.com/office/drawing/2014/main" id="{00000000-0008-0000-0B00-0000B50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718" name="Shape 1405">
                  <a:extLst>
                    <a:ext uri="{FF2B5EF4-FFF2-40B4-BE49-F238E27FC236}">
                      <a16:creationId xmlns:a16="http://schemas.microsoft.com/office/drawing/2014/main" id="{00000000-0008-0000-0B00-0000B60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719" name="Shape 1406">
                  <a:extLst>
                    <a:ext uri="{FF2B5EF4-FFF2-40B4-BE49-F238E27FC236}">
                      <a16:creationId xmlns:a16="http://schemas.microsoft.com/office/drawing/2014/main" id="{00000000-0008-0000-0B00-0000B706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720" name="Shape 1407">
                  <a:extLst>
                    <a:ext uri="{FF2B5EF4-FFF2-40B4-BE49-F238E27FC236}">
                      <a16:creationId xmlns:a16="http://schemas.microsoft.com/office/drawing/2014/main" id="{00000000-0008-0000-0B00-0000B80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721" name="Shape 1408">
                  <a:extLst>
                    <a:ext uri="{FF2B5EF4-FFF2-40B4-BE49-F238E27FC236}">
                      <a16:creationId xmlns:a16="http://schemas.microsoft.com/office/drawing/2014/main" id="{00000000-0008-0000-0B00-0000B90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722" name="Shape 1409">
                  <a:extLst>
                    <a:ext uri="{FF2B5EF4-FFF2-40B4-BE49-F238E27FC236}">
                      <a16:creationId xmlns:a16="http://schemas.microsoft.com/office/drawing/2014/main" id="{00000000-0008-0000-0B00-0000BA0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48</xdr:row>
      <xdr:rowOff>104775</xdr:rowOff>
    </xdr:from>
    <xdr:ext cx="0" cy="161925"/>
    <xdr:grpSp>
      <xdr:nvGrpSpPr>
        <xdr:cNvPr id="1723" name="Shape 2">
          <a:extLst>
            <a:ext uri="{FF2B5EF4-FFF2-40B4-BE49-F238E27FC236}">
              <a16:creationId xmlns:a16="http://schemas.microsoft.com/office/drawing/2014/main" id="{00000000-0008-0000-0B00-0000BB060000}"/>
            </a:ext>
          </a:extLst>
        </xdr:cNvPr>
        <xdr:cNvGrpSpPr>
          <a:grpSpLocks/>
        </xdr:cNvGrpSpPr>
      </xdr:nvGrpSpPr>
      <xdr:grpSpPr>
        <a:xfrm>
          <a:off x="2466975" y="10620375"/>
          <a:ext cx="0" cy="161925"/>
          <a:chOff x="5346000" y="3699038"/>
          <a:chExt cx="0" cy="161925"/>
        </a:xfrm>
      </xdr:grpSpPr>
      <xdr:grpSp>
        <xdr:nvGrpSpPr>
          <xdr:cNvPr id="1724" name="Shape 1410">
            <a:extLst>
              <a:ext uri="{FF2B5EF4-FFF2-40B4-BE49-F238E27FC236}">
                <a16:creationId xmlns:a16="http://schemas.microsoft.com/office/drawing/2014/main" id="{00000000-0008-0000-0B00-0000BC06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1725" name="Shape 6">
              <a:extLst>
                <a:ext uri="{FF2B5EF4-FFF2-40B4-BE49-F238E27FC236}">
                  <a16:creationId xmlns:a16="http://schemas.microsoft.com/office/drawing/2014/main" id="{00000000-0008-0000-0B00-0000BD06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726" name="Shape 1411">
              <a:extLst>
                <a:ext uri="{FF2B5EF4-FFF2-40B4-BE49-F238E27FC236}">
                  <a16:creationId xmlns:a16="http://schemas.microsoft.com/office/drawing/2014/main" id="{00000000-0008-0000-0B00-0000BE06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1727" name="Shape 1412">
                <a:extLst>
                  <a:ext uri="{FF2B5EF4-FFF2-40B4-BE49-F238E27FC236}">
                    <a16:creationId xmlns:a16="http://schemas.microsoft.com/office/drawing/2014/main" id="{00000000-0008-0000-0B00-0000BF06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728" name="Shape 1413">
                <a:extLst>
                  <a:ext uri="{FF2B5EF4-FFF2-40B4-BE49-F238E27FC236}">
                    <a16:creationId xmlns:a16="http://schemas.microsoft.com/office/drawing/2014/main" id="{00000000-0008-0000-0B00-0000C006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1729" name="Shape 1414">
                  <a:extLst>
                    <a:ext uri="{FF2B5EF4-FFF2-40B4-BE49-F238E27FC236}">
                      <a16:creationId xmlns:a16="http://schemas.microsoft.com/office/drawing/2014/main" id="{00000000-0008-0000-0B00-0000C106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1730" name="Shape 1415">
                  <a:extLst>
                    <a:ext uri="{FF2B5EF4-FFF2-40B4-BE49-F238E27FC236}">
                      <a16:creationId xmlns:a16="http://schemas.microsoft.com/office/drawing/2014/main" id="{00000000-0008-0000-0B00-0000C20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731" name="Shape 1416">
                  <a:extLst>
                    <a:ext uri="{FF2B5EF4-FFF2-40B4-BE49-F238E27FC236}">
                      <a16:creationId xmlns:a16="http://schemas.microsoft.com/office/drawing/2014/main" id="{00000000-0008-0000-0B00-0000C30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732" name="Shape 1417">
                  <a:extLst>
                    <a:ext uri="{FF2B5EF4-FFF2-40B4-BE49-F238E27FC236}">
                      <a16:creationId xmlns:a16="http://schemas.microsoft.com/office/drawing/2014/main" id="{00000000-0008-0000-0B00-0000C406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733" name="Shape 1418">
                  <a:extLst>
                    <a:ext uri="{FF2B5EF4-FFF2-40B4-BE49-F238E27FC236}">
                      <a16:creationId xmlns:a16="http://schemas.microsoft.com/office/drawing/2014/main" id="{00000000-0008-0000-0B00-0000C50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734" name="Shape 1419">
                  <a:extLst>
                    <a:ext uri="{FF2B5EF4-FFF2-40B4-BE49-F238E27FC236}">
                      <a16:creationId xmlns:a16="http://schemas.microsoft.com/office/drawing/2014/main" id="{00000000-0008-0000-0B00-0000C60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735" name="Shape 1420">
                  <a:extLst>
                    <a:ext uri="{FF2B5EF4-FFF2-40B4-BE49-F238E27FC236}">
                      <a16:creationId xmlns:a16="http://schemas.microsoft.com/office/drawing/2014/main" id="{00000000-0008-0000-0B00-0000C70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24</xdr:col>
      <xdr:colOff>0</xdr:colOff>
      <xdr:row>45</xdr:row>
      <xdr:rowOff>28575</xdr:rowOff>
    </xdr:from>
    <xdr:ext cx="428625" cy="352425"/>
    <xdr:sp macro="" textlink="">
      <xdr:nvSpPr>
        <xdr:cNvPr id="1736" name="Shape 554">
          <a:extLst>
            <a:ext uri="{FF2B5EF4-FFF2-40B4-BE49-F238E27FC236}">
              <a16:creationId xmlns:a16="http://schemas.microsoft.com/office/drawing/2014/main" id="{00000000-0008-0000-0B00-0000C8060000}"/>
            </a:ext>
          </a:extLst>
        </xdr:cNvPr>
        <xdr:cNvSpPr/>
      </xdr:nvSpPr>
      <xdr:spPr>
        <a:xfrm>
          <a:off x="10868025" y="9906000"/>
          <a:ext cx="428625" cy="352425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26</xdr:col>
      <xdr:colOff>0</xdr:colOff>
      <xdr:row>45</xdr:row>
      <xdr:rowOff>28575</xdr:rowOff>
    </xdr:from>
    <xdr:ext cx="419100" cy="352425"/>
    <xdr:sp macro="" textlink="">
      <xdr:nvSpPr>
        <xdr:cNvPr id="1737" name="Shape 552">
          <a:extLst>
            <a:ext uri="{FF2B5EF4-FFF2-40B4-BE49-F238E27FC236}">
              <a16:creationId xmlns:a16="http://schemas.microsoft.com/office/drawing/2014/main" id="{00000000-0008-0000-0B00-0000C9060000}"/>
            </a:ext>
          </a:extLst>
        </xdr:cNvPr>
        <xdr:cNvSpPr/>
      </xdr:nvSpPr>
      <xdr:spPr>
        <a:xfrm>
          <a:off x="11801475" y="9906000"/>
          <a:ext cx="419100" cy="352425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32</xdr:col>
      <xdr:colOff>0</xdr:colOff>
      <xdr:row>45</xdr:row>
      <xdr:rowOff>28575</xdr:rowOff>
    </xdr:from>
    <xdr:ext cx="428625" cy="352425"/>
    <xdr:sp macro="" textlink="">
      <xdr:nvSpPr>
        <xdr:cNvPr id="1738" name="Shape 556">
          <a:extLst>
            <a:ext uri="{FF2B5EF4-FFF2-40B4-BE49-F238E27FC236}">
              <a16:creationId xmlns:a16="http://schemas.microsoft.com/office/drawing/2014/main" id="{00000000-0008-0000-0B00-0000CA060000}"/>
            </a:ext>
          </a:extLst>
        </xdr:cNvPr>
        <xdr:cNvSpPr/>
      </xdr:nvSpPr>
      <xdr:spPr>
        <a:xfrm>
          <a:off x="14601825" y="9906000"/>
          <a:ext cx="428625" cy="352425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34</xdr:col>
      <xdr:colOff>0</xdr:colOff>
      <xdr:row>45</xdr:row>
      <xdr:rowOff>28575</xdr:rowOff>
    </xdr:from>
    <xdr:ext cx="419100" cy="352425"/>
    <xdr:sp macro="" textlink="">
      <xdr:nvSpPr>
        <xdr:cNvPr id="1739" name="Shape 557">
          <a:extLst>
            <a:ext uri="{FF2B5EF4-FFF2-40B4-BE49-F238E27FC236}">
              <a16:creationId xmlns:a16="http://schemas.microsoft.com/office/drawing/2014/main" id="{00000000-0008-0000-0B00-0000CB060000}"/>
            </a:ext>
          </a:extLst>
        </xdr:cNvPr>
        <xdr:cNvSpPr/>
      </xdr:nvSpPr>
      <xdr:spPr>
        <a:xfrm>
          <a:off x="15535275" y="9906000"/>
          <a:ext cx="419100" cy="352425"/>
        </a:xfrm>
        <a:prstGeom prst="triangle">
          <a:avLst>
            <a:gd name="adj" fmla="val 50000"/>
          </a:avLst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36</xdr:col>
      <xdr:colOff>0</xdr:colOff>
      <xdr:row>45</xdr:row>
      <xdr:rowOff>28575</xdr:rowOff>
    </xdr:from>
    <xdr:ext cx="428625" cy="352425"/>
    <xdr:sp macro="" textlink="">
      <xdr:nvSpPr>
        <xdr:cNvPr id="1740" name="Shape 1134">
          <a:extLst>
            <a:ext uri="{FF2B5EF4-FFF2-40B4-BE49-F238E27FC236}">
              <a16:creationId xmlns:a16="http://schemas.microsoft.com/office/drawing/2014/main" id="{00000000-0008-0000-0B00-0000CC060000}"/>
            </a:ext>
          </a:extLst>
        </xdr:cNvPr>
        <xdr:cNvSpPr/>
      </xdr:nvSpPr>
      <xdr:spPr>
        <a:xfrm>
          <a:off x="16468725" y="9906000"/>
          <a:ext cx="428625" cy="352425"/>
        </a:xfrm>
        <a:prstGeom prst="triangle">
          <a:avLst>
            <a:gd name="adj" fmla="val 50000"/>
          </a:avLst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38</xdr:col>
      <xdr:colOff>0</xdr:colOff>
      <xdr:row>45</xdr:row>
      <xdr:rowOff>28575</xdr:rowOff>
    </xdr:from>
    <xdr:ext cx="419100" cy="352425"/>
    <xdr:sp macro="" textlink="">
      <xdr:nvSpPr>
        <xdr:cNvPr id="1741" name="Shape 552">
          <a:extLst>
            <a:ext uri="{FF2B5EF4-FFF2-40B4-BE49-F238E27FC236}">
              <a16:creationId xmlns:a16="http://schemas.microsoft.com/office/drawing/2014/main" id="{00000000-0008-0000-0B00-0000CD060000}"/>
            </a:ext>
          </a:extLst>
        </xdr:cNvPr>
        <xdr:cNvSpPr/>
      </xdr:nvSpPr>
      <xdr:spPr>
        <a:xfrm>
          <a:off x="17402175" y="9906000"/>
          <a:ext cx="419100" cy="352425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40</xdr:col>
      <xdr:colOff>0</xdr:colOff>
      <xdr:row>45</xdr:row>
      <xdr:rowOff>28575</xdr:rowOff>
    </xdr:from>
    <xdr:ext cx="428625" cy="352425"/>
    <xdr:sp macro="" textlink="">
      <xdr:nvSpPr>
        <xdr:cNvPr id="1742" name="Shape 553">
          <a:extLst>
            <a:ext uri="{FF2B5EF4-FFF2-40B4-BE49-F238E27FC236}">
              <a16:creationId xmlns:a16="http://schemas.microsoft.com/office/drawing/2014/main" id="{00000000-0008-0000-0B00-0000CE060000}"/>
            </a:ext>
          </a:extLst>
        </xdr:cNvPr>
        <xdr:cNvSpPr/>
      </xdr:nvSpPr>
      <xdr:spPr>
        <a:xfrm>
          <a:off x="18335625" y="9906000"/>
          <a:ext cx="428625" cy="352425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42</xdr:col>
      <xdr:colOff>0</xdr:colOff>
      <xdr:row>45</xdr:row>
      <xdr:rowOff>28575</xdr:rowOff>
    </xdr:from>
    <xdr:ext cx="419100" cy="352425"/>
    <xdr:sp macro="" textlink="">
      <xdr:nvSpPr>
        <xdr:cNvPr id="1743" name="Shape 552">
          <a:extLst>
            <a:ext uri="{FF2B5EF4-FFF2-40B4-BE49-F238E27FC236}">
              <a16:creationId xmlns:a16="http://schemas.microsoft.com/office/drawing/2014/main" id="{00000000-0008-0000-0B00-0000CF060000}"/>
            </a:ext>
          </a:extLst>
        </xdr:cNvPr>
        <xdr:cNvSpPr/>
      </xdr:nvSpPr>
      <xdr:spPr>
        <a:xfrm>
          <a:off x="19269075" y="9906000"/>
          <a:ext cx="419100" cy="352425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44</xdr:col>
      <xdr:colOff>0</xdr:colOff>
      <xdr:row>45</xdr:row>
      <xdr:rowOff>28575</xdr:rowOff>
    </xdr:from>
    <xdr:ext cx="419100" cy="352425"/>
    <xdr:sp macro="" textlink="">
      <xdr:nvSpPr>
        <xdr:cNvPr id="1744" name="Shape 552">
          <a:extLst>
            <a:ext uri="{FF2B5EF4-FFF2-40B4-BE49-F238E27FC236}">
              <a16:creationId xmlns:a16="http://schemas.microsoft.com/office/drawing/2014/main" id="{00000000-0008-0000-0B00-0000D0060000}"/>
            </a:ext>
          </a:extLst>
        </xdr:cNvPr>
        <xdr:cNvSpPr/>
      </xdr:nvSpPr>
      <xdr:spPr>
        <a:xfrm>
          <a:off x="20202525" y="9906000"/>
          <a:ext cx="419100" cy="352425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10</xdr:col>
      <xdr:colOff>0</xdr:colOff>
      <xdr:row>45</xdr:row>
      <xdr:rowOff>28575</xdr:rowOff>
    </xdr:from>
    <xdr:ext cx="438150" cy="352425"/>
    <xdr:sp macro="" textlink="">
      <xdr:nvSpPr>
        <xdr:cNvPr id="1745" name="Shape 1421">
          <a:extLst>
            <a:ext uri="{FF2B5EF4-FFF2-40B4-BE49-F238E27FC236}">
              <a16:creationId xmlns:a16="http://schemas.microsoft.com/office/drawing/2014/main" id="{00000000-0008-0000-0B00-0000D1060000}"/>
            </a:ext>
          </a:extLst>
        </xdr:cNvPr>
        <xdr:cNvSpPr/>
      </xdr:nvSpPr>
      <xdr:spPr>
        <a:xfrm>
          <a:off x="4333875" y="9906000"/>
          <a:ext cx="438150" cy="352425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12</xdr:col>
      <xdr:colOff>0</xdr:colOff>
      <xdr:row>45</xdr:row>
      <xdr:rowOff>28575</xdr:rowOff>
    </xdr:from>
    <xdr:ext cx="428625" cy="352425"/>
    <xdr:sp macro="" textlink="">
      <xdr:nvSpPr>
        <xdr:cNvPr id="1746" name="Shape 553">
          <a:extLst>
            <a:ext uri="{FF2B5EF4-FFF2-40B4-BE49-F238E27FC236}">
              <a16:creationId xmlns:a16="http://schemas.microsoft.com/office/drawing/2014/main" id="{00000000-0008-0000-0B00-0000D2060000}"/>
            </a:ext>
          </a:extLst>
        </xdr:cNvPr>
        <xdr:cNvSpPr/>
      </xdr:nvSpPr>
      <xdr:spPr>
        <a:xfrm>
          <a:off x="5267325" y="9906000"/>
          <a:ext cx="428625" cy="352425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14</xdr:col>
      <xdr:colOff>0</xdr:colOff>
      <xdr:row>45</xdr:row>
      <xdr:rowOff>28575</xdr:rowOff>
    </xdr:from>
    <xdr:ext cx="419100" cy="352425"/>
    <xdr:sp macro="" textlink="">
      <xdr:nvSpPr>
        <xdr:cNvPr id="1747" name="Shape 846">
          <a:extLst>
            <a:ext uri="{FF2B5EF4-FFF2-40B4-BE49-F238E27FC236}">
              <a16:creationId xmlns:a16="http://schemas.microsoft.com/office/drawing/2014/main" id="{00000000-0008-0000-0B00-0000D3060000}"/>
            </a:ext>
          </a:extLst>
        </xdr:cNvPr>
        <xdr:cNvSpPr/>
      </xdr:nvSpPr>
      <xdr:spPr>
        <a:xfrm>
          <a:off x="6200775" y="9906000"/>
          <a:ext cx="419100" cy="352425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8</xdr:col>
      <xdr:colOff>0</xdr:colOff>
      <xdr:row>45</xdr:row>
      <xdr:rowOff>28575</xdr:rowOff>
    </xdr:from>
    <xdr:ext cx="428625" cy="352425"/>
    <xdr:sp macro="" textlink="">
      <xdr:nvSpPr>
        <xdr:cNvPr id="1748" name="Shape 553">
          <a:extLst>
            <a:ext uri="{FF2B5EF4-FFF2-40B4-BE49-F238E27FC236}">
              <a16:creationId xmlns:a16="http://schemas.microsoft.com/office/drawing/2014/main" id="{00000000-0008-0000-0B00-0000D4060000}"/>
            </a:ext>
          </a:extLst>
        </xdr:cNvPr>
        <xdr:cNvSpPr/>
      </xdr:nvSpPr>
      <xdr:spPr>
        <a:xfrm>
          <a:off x="3400425" y="9906000"/>
          <a:ext cx="428625" cy="352425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6</xdr:col>
      <xdr:colOff>0</xdr:colOff>
      <xdr:row>45</xdr:row>
      <xdr:rowOff>28575</xdr:rowOff>
    </xdr:from>
    <xdr:ext cx="428625" cy="352425"/>
    <xdr:sp macro="" textlink="">
      <xdr:nvSpPr>
        <xdr:cNvPr id="1749" name="Shape 553">
          <a:extLst>
            <a:ext uri="{FF2B5EF4-FFF2-40B4-BE49-F238E27FC236}">
              <a16:creationId xmlns:a16="http://schemas.microsoft.com/office/drawing/2014/main" id="{00000000-0008-0000-0B00-0000D5060000}"/>
            </a:ext>
          </a:extLst>
        </xdr:cNvPr>
        <xdr:cNvSpPr/>
      </xdr:nvSpPr>
      <xdr:spPr>
        <a:xfrm>
          <a:off x="2466975" y="9906000"/>
          <a:ext cx="428625" cy="352425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4</xdr:col>
      <xdr:colOff>0</xdr:colOff>
      <xdr:row>45</xdr:row>
      <xdr:rowOff>28575</xdr:rowOff>
    </xdr:from>
    <xdr:ext cx="428625" cy="352425"/>
    <xdr:sp macro="" textlink="">
      <xdr:nvSpPr>
        <xdr:cNvPr id="1750" name="Shape 553">
          <a:extLst>
            <a:ext uri="{FF2B5EF4-FFF2-40B4-BE49-F238E27FC236}">
              <a16:creationId xmlns:a16="http://schemas.microsoft.com/office/drawing/2014/main" id="{00000000-0008-0000-0B00-0000D6060000}"/>
            </a:ext>
          </a:extLst>
        </xdr:cNvPr>
        <xdr:cNvSpPr/>
      </xdr:nvSpPr>
      <xdr:spPr>
        <a:xfrm>
          <a:off x="1533525" y="9906000"/>
          <a:ext cx="428625" cy="352425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</xdr:col>
      <xdr:colOff>0</xdr:colOff>
      <xdr:row>45</xdr:row>
      <xdr:rowOff>28575</xdr:rowOff>
    </xdr:from>
    <xdr:ext cx="428625" cy="352425"/>
    <xdr:sp macro="" textlink="">
      <xdr:nvSpPr>
        <xdr:cNvPr id="1751" name="Shape 553">
          <a:extLst>
            <a:ext uri="{FF2B5EF4-FFF2-40B4-BE49-F238E27FC236}">
              <a16:creationId xmlns:a16="http://schemas.microsoft.com/office/drawing/2014/main" id="{00000000-0008-0000-0B00-0000D7060000}"/>
            </a:ext>
          </a:extLst>
        </xdr:cNvPr>
        <xdr:cNvSpPr/>
      </xdr:nvSpPr>
      <xdr:spPr>
        <a:xfrm>
          <a:off x="600075" y="9906000"/>
          <a:ext cx="428625" cy="352425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6</xdr:col>
      <xdr:colOff>0</xdr:colOff>
      <xdr:row>58</xdr:row>
      <xdr:rowOff>104775</xdr:rowOff>
    </xdr:from>
    <xdr:ext cx="0" cy="161925"/>
    <xdr:grpSp>
      <xdr:nvGrpSpPr>
        <xdr:cNvPr id="1752" name="Shape 2">
          <a:extLst>
            <a:ext uri="{FF2B5EF4-FFF2-40B4-BE49-F238E27FC236}">
              <a16:creationId xmlns:a16="http://schemas.microsoft.com/office/drawing/2014/main" id="{00000000-0008-0000-0B00-0000D8060000}"/>
            </a:ext>
          </a:extLst>
        </xdr:cNvPr>
        <xdr:cNvGrpSpPr>
          <a:grpSpLocks/>
        </xdr:cNvGrpSpPr>
      </xdr:nvGrpSpPr>
      <xdr:grpSpPr>
        <a:xfrm>
          <a:off x="2466975" y="12830175"/>
          <a:ext cx="0" cy="161925"/>
          <a:chOff x="5346000" y="3699038"/>
          <a:chExt cx="0" cy="161925"/>
        </a:xfrm>
      </xdr:grpSpPr>
      <xdr:grpSp>
        <xdr:nvGrpSpPr>
          <xdr:cNvPr id="1753" name="Shape 1422">
            <a:extLst>
              <a:ext uri="{FF2B5EF4-FFF2-40B4-BE49-F238E27FC236}">
                <a16:creationId xmlns:a16="http://schemas.microsoft.com/office/drawing/2014/main" id="{00000000-0008-0000-0B00-0000D906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1754" name="Shape 6">
              <a:extLst>
                <a:ext uri="{FF2B5EF4-FFF2-40B4-BE49-F238E27FC236}">
                  <a16:creationId xmlns:a16="http://schemas.microsoft.com/office/drawing/2014/main" id="{00000000-0008-0000-0B00-0000DA06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755" name="Shape 1423">
              <a:extLst>
                <a:ext uri="{FF2B5EF4-FFF2-40B4-BE49-F238E27FC236}">
                  <a16:creationId xmlns:a16="http://schemas.microsoft.com/office/drawing/2014/main" id="{00000000-0008-0000-0B00-0000DB06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1756" name="Shape 1424">
                <a:extLst>
                  <a:ext uri="{FF2B5EF4-FFF2-40B4-BE49-F238E27FC236}">
                    <a16:creationId xmlns:a16="http://schemas.microsoft.com/office/drawing/2014/main" id="{00000000-0008-0000-0B00-0000DC06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757" name="Shape 1425">
                <a:extLst>
                  <a:ext uri="{FF2B5EF4-FFF2-40B4-BE49-F238E27FC236}">
                    <a16:creationId xmlns:a16="http://schemas.microsoft.com/office/drawing/2014/main" id="{00000000-0008-0000-0B00-0000DD06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1758" name="Shape 1426">
                  <a:extLst>
                    <a:ext uri="{FF2B5EF4-FFF2-40B4-BE49-F238E27FC236}">
                      <a16:creationId xmlns:a16="http://schemas.microsoft.com/office/drawing/2014/main" id="{00000000-0008-0000-0B00-0000DE06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1759" name="Shape 1427">
                  <a:extLst>
                    <a:ext uri="{FF2B5EF4-FFF2-40B4-BE49-F238E27FC236}">
                      <a16:creationId xmlns:a16="http://schemas.microsoft.com/office/drawing/2014/main" id="{00000000-0008-0000-0B00-0000DF0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760" name="Shape 1428">
                  <a:extLst>
                    <a:ext uri="{FF2B5EF4-FFF2-40B4-BE49-F238E27FC236}">
                      <a16:creationId xmlns:a16="http://schemas.microsoft.com/office/drawing/2014/main" id="{00000000-0008-0000-0B00-0000E00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761" name="Shape 1429">
                  <a:extLst>
                    <a:ext uri="{FF2B5EF4-FFF2-40B4-BE49-F238E27FC236}">
                      <a16:creationId xmlns:a16="http://schemas.microsoft.com/office/drawing/2014/main" id="{00000000-0008-0000-0B00-0000E106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762" name="Shape 1430">
                  <a:extLst>
                    <a:ext uri="{FF2B5EF4-FFF2-40B4-BE49-F238E27FC236}">
                      <a16:creationId xmlns:a16="http://schemas.microsoft.com/office/drawing/2014/main" id="{00000000-0008-0000-0B00-0000E20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763" name="Shape 1431">
                  <a:extLst>
                    <a:ext uri="{FF2B5EF4-FFF2-40B4-BE49-F238E27FC236}">
                      <a16:creationId xmlns:a16="http://schemas.microsoft.com/office/drawing/2014/main" id="{00000000-0008-0000-0B00-0000E30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764" name="Shape 1432">
                  <a:extLst>
                    <a:ext uri="{FF2B5EF4-FFF2-40B4-BE49-F238E27FC236}">
                      <a16:creationId xmlns:a16="http://schemas.microsoft.com/office/drawing/2014/main" id="{00000000-0008-0000-0B00-0000E40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58</xdr:row>
      <xdr:rowOff>104775</xdr:rowOff>
    </xdr:from>
    <xdr:ext cx="0" cy="161925"/>
    <xdr:grpSp>
      <xdr:nvGrpSpPr>
        <xdr:cNvPr id="1765" name="Shape 2">
          <a:extLst>
            <a:ext uri="{FF2B5EF4-FFF2-40B4-BE49-F238E27FC236}">
              <a16:creationId xmlns:a16="http://schemas.microsoft.com/office/drawing/2014/main" id="{00000000-0008-0000-0B00-0000E5060000}"/>
            </a:ext>
          </a:extLst>
        </xdr:cNvPr>
        <xdr:cNvGrpSpPr>
          <a:grpSpLocks/>
        </xdr:cNvGrpSpPr>
      </xdr:nvGrpSpPr>
      <xdr:grpSpPr>
        <a:xfrm>
          <a:off x="2466975" y="12830175"/>
          <a:ext cx="0" cy="161925"/>
          <a:chOff x="5346000" y="3699038"/>
          <a:chExt cx="0" cy="161925"/>
        </a:xfrm>
      </xdr:grpSpPr>
      <xdr:grpSp>
        <xdr:nvGrpSpPr>
          <xdr:cNvPr id="1766" name="Shape 1433">
            <a:extLst>
              <a:ext uri="{FF2B5EF4-FFF2-40B4-BE49-F238E27FC236}">
                <a16:creationId xmlns:a16="http://schemas.microsoft.com/office/drawing/2014/main" id="{00000000-0008-0000-0B00-0000E606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1767" name="Shape 6">
              <a:extLst>
                <a:ext uri="{FF2B5EF4-FFF2-40B4-BE49-F238E27FC236}">
                  <a16:creationId xmlns:a16="http://schemas.microsoft.com/office/drawing/2014/main" id="{00000000-0008-0000-0B00-0000E706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768" name="Shape 1434">
              <a:extLst>
                <a:ext uri="{FF2B5EF4-FFF2-40B4-BE49-F238E27FC236}">
                  <a16:creationId xmlns:a16="http://schemas.microsoft.com/office/drawing/2014/main" id="{00000000-0008-0000-0B00-0000E806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1769" name="Shape 1435">
                <a:extLst>
                  <a:ext uri="{FF2B5EF4-FFF2-40B4-BE49-F238E27FC236}">
                    <a16:creationId xmlns:a16="http://schemas.microsoft.com/office/drawing/2014/main" id="{00000000-0008-0000-0B00-0000E906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770" name="Shape 1436">
                <a:extLst>
                  <a:ext uri="{FF2B5EF4-FFF2-40B4-BE49-F238E27FC236}">
                    <a16:creationId xmlns:a16="http://schemas.microsoft.com/office/drawing/2014/main" id="{00000000-0008-0000-0B00-0000EA06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314325" cy="230200"/>
              </a:xfrm>
            </xdr:grpSpPr>
            <xdr:sp macro="" textlink="">
              <xdr:nvSpPr>
                <xdr:cNvPr id="1771" name="Shape 1437">
                  <a:extLst>
                    <a:ext uri="{FF2B5EF4-FFF2-40B4-BE49-F238E27FC236}">
                      <a16:creationId xmlns:a16="http://schemas.microsoft.com/office/drawing/2014/main" id="{00000000-0008-0000-0B00-0000EB06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1772" name="Shape 1438">
                  <a:extLst>
                    <a:ext uri="{FF2B5EF4-FFF2-40B4-BE49-F238E27FC236}">
                      <a16:creationId xmlns:a16="http://schemas.microsoft.com/office/drawing/2014/main" id="{00000000-0008-0000-0B00-0000EC06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773" name="Shape 1439">
                  <a:extLst>
                    <a:ext uri="{FF2B5EF4-FFF2-40B4-BE49-F238E27FC236}">
                      <a16:creationId xmlns:a16="http://schemas.microsoft.com/office/drawing/2014/main" id="{00000000-0008-0000-0B00-0000ED06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774" name="Shape 1440">
                  <a:extLst>
                    <a:ext uri="{FF2B5EF4-FFF2-40B4-BE49-F238E27FC236}">
                      <a16:creationId xmlns:a16="http://schemas.microsoft.com/office/drawing/2014/main" id="{00000000-0008-0000-0B00-0000EE06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775" name="Shape 1441">
                  <a:extLst>
                    <a:ext uri="{FF2B5EF4-FFF2-40B4-BE49-F238E27FC236}">
                      <a16:creationId xmlns:a16="http://schemas.microsoft.com/office/drawing/2014/main" id="{00000000-0008-0000-0B00-0000EF06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776" name="Shape 1442">
                  <a:extLst>
                    <a:ext uri="{FF2B5EF4-FFF2-40B4-BE49-F238E27FC236}">
                      <a16:creationId xmlns:a16="http://schemas.microsoft.com/office/drawing/2014/main" id="{00000000-0008-0000-0B00-0000F006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777" name="Shape 1443">
                  <a:extLst>
                    <a:ext uri="{FF2B5EF4-FFF2-40B4-BE49-F238E27FC236}">
                      <a16:creationId xmlns:a16="http://schemas.microsoft.com/office/drawing/2014/main" id="{00000000-0008-0000-0B00-0000F106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58</xdr:row>
      <xdr:rowOff>133350</xdr:rowOff>
    </xdr:from>
    <xdr:ext cx="0" cy="161925"/>
    <xdr:grpSp>
      <xdr:nvGrpSpPr>
        <xdr:cNvPr id="1778" name="Shape 2">
          <a:extLst>
            <a:ext uri="{FF2B5EF4-FFF2-40B4-BE49-F238E27FC236}">
              <a16:creationId xmlns:a16="http://schemas.microsoft.com/office/drawing/2014/main" id="{00000000-0008-0000-0B00-0000F2060000}"/>
            </a:ext>
          </a:extLst>
        </xdr:cNvPr>
        <xdr:cNvGrpSpPr>
          <a:grpSpLocks/>
        </xdr:cNvGrpSpPr>
      </xdr:nvGrpSpPr>
      <xdr:grpSpPr>
        <a:xfrm>
          <a:off x="2466975" y="12858750"/>
          <a:ext cx="0" cy="161925"/>
          <a:chOff x="5346000" y="3699038"/>
          <a:chExt cx="0" cy="161925"/>
        </a:xfrm>
      </xdr:grpSpPr>
      <xdr:grpSp>
        <xdr:nvGrpSpPr>
          <xdr:cNvPr id="1779" name="Shape 1444">
            <a:extLst>
              <a:ext uri="{FF2B5EF4-FFF2-40B4-BE49-F238E27FC236}">
                <a16:creationId xmlns:a16="http://schemas.microsoft.com/office/drawing/2014/main" id="{00000000-0008-0000-0B00-0000F306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1780" name="Shape 6">
              <a:extLst>
                <a:ext uri="{FF2B5EF4-FFF2-40B4-BE49-F238E27FC236}">
                  <a16:creationId xmlns:a16="http://schemas.microsoft.com/office/drawing/2014/main" id="{00000000-0008-0000-0B00-0000F406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781" name="Shape 1445">
              <a:extLst>
                <a:ext uri="{FF2B5EF4-FFF2-40B4-BE49-F238E27FC236}">
                  <a16:creationId xmlns:a16="http://schemas.microsoft.com/office/drawing/2014/main" id="{00000000-0008-0000-0B00-0000F506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1782" name="Shape 1446">
                <a:extLst>
                  <a:ext uri="{FF2B5EF4-FFF2-40B4-BE49-F238E27FC236}">
                    <a16:creationId xmlns:a16="http://schemas.microsoft.com/office/drawing/2014/main" id="{00000000-0008-0000-0B00-0000F606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783" name="Shape 1447">
                <a:extLst>
                  <a:ext uri="{FF2B5EF4-FFF2-40B4-BE49-F238E27FC236}">
                    <a16:creationId xmlns:a16="http://schemas.microsoft.com/office/drawing/2014/main" id="{00000000-0008-0000-0B00-0000F706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314325" cy="230200"/>
              </a:xfrm>
            </xdr:grpSpPr>
            <xdr:sp macro="" textlink="">
              <xdr:nvSpPr>
                <xdr:cNvPr id="1784" name="Shape 1448">
                  <a:extLst>
                    <a:ext uri="{FF2B5EF4-FFF2-40B4-BE49-F238E27FC236}">
                      <a16:creationId xmlns:a16="http://schemas.microsoft.com/office/drawing/2014/main" id="{00000000-0008-0000-0B00-0000F806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1785" name="Shape 1449">
                  <a:extLst>
                    <a:ext uri="{FF2B5EF4-FFF2-40B4-BE49-F238E27FC236}">
                      <a16:creationId xmlns:a16="http://schemas.microsoft.com/office/drawing/2014/main" id="{00000000-0008-0000-0B00-0000F906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786" name="Shape 1450">
                  <a:extLst>
                    <a:ext uri="{FF2B5EF4-FFF2-40B4-BE49-F238E27FC236}">
                      <a16:creationId xmlns:a16="http://schemas.microsoft.com/office/drawing/2014/main" id="{00000000-0008-0000-0B00-0000FA06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787" name="Shape 1451">
                  <a:extLst>
                    <a:ext uri="{FF2B5EF4-FFF2-40B4-BE49-F238E27FC236}">
                      <a16:creationId xmlns:a16="http://schemas.microsoft.com/office/drawing/2014/main" id="{00000000-0008-0000-0B00-0000FB06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788" name="Shape 1452">
                  <a:extLst>
                    <a:ext uri="{FF2B5EF4-FFF2-40B4-BE49-F238E27FC236}">
                      <a16:creationId xmlns:a16="http://schemas.microsoft.com/office/drawing/2014/main" id="{00000000-0008-0000-0B00-0000FC06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789" name="Shape 1453">
                  <a:extLst>
                    <a:ext uri="{FF2B5EF4-FFF2-40B4-BE49-F238E27FC236}">
                      <a16:creationId xmlns:a16="http://schemas.microsoft.com/office/drawing/2014/main" id="{00000000-0008-0000-0B00-0000FD06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790" name="Shape 1454">
                  <a:extLst>
                    <a:ext uri="{FF2B5EF4-FFF2-40B4-BE49-F238E27FC236}">
                      <a16:creationId xmlns:a16="http://schemas.microsoft.com/office/drawing/2014/main" id="{00000000-0008-0000-0B00-0000FE06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58</xdr:row>
      <xdr:rowOff>133350</xdr:rowOff>
    </xdr:from>
    <xdr:ext cx="0" cy="171450"/>
    <xdr:grpSp>
      <xdr:nvGrpSpPr>
        <xdr:cNvPr id="1791" name="Shape 2">
          <a:extLst>
            <a:ext uri="{FF2B5EF4-FFF2-40B4-BE49-F238E27FC236}">
              <a16:creationId xmlns:a16="http://schemas.microsoft.com/office/drawing/2014/main" id="{00000000-0008-0000-0B00-0000FF060000}"/>
            </a:ext>
          </a:extLst>
        </xdr:cNvPr>
        <xdr:cNvGrpSpPr>
          <a:grpSpLocks/>
        </xdr:cNvGrpSpPr>
      </xdr:nvGrpSpPr>
      <xdr:grpSpPr>
        <a:xfrm>
          <a:off x="2466975" y="12858750"/>
          <a:ext cx="0" cy="171450"/>
          <a:chOff x="5346000" y="3694275"/>
          <a:chExt cx="0" cy="171450"/>
        </a:xfrm>
      </xdr:grpSpPr>
      <xdr:grpSp>
        <xdr:nvGrpSpPr>
          <xdr:cNvPr id="1792" name="Shape 1455">
            <a:extLst>
              <a:ext uri="{FF2B5EF4-FFF2-40B4-BE49-F238E27FC236}">
                <a16:creationId xmlns:a16="http://schemas.microsoft.com/office/drawing/2014/main" id="{00000000-0008-0000-0B00-000000070000}"/>
              </a:ext>
            </a:extLst>
          </xdr:cNvPr>
          <xdr:cNvGrpSpPr>
            <a:grpSpLocks/>
          </xdr:cNvGrpSpPr>
        </xdr:nvGrpSpPr>
        <xdr:grpSpPr>
          <a:xfrm>
            <a:off x="5346000" y="3694275"/>
            <a:ext cx="0" cy="171450"/>
            <a:chOff x="5346000" y="3694275"/>
            <a:chExt cx="0" cy="171450"/>
          </a:xfrm>
        </xdr:grpSpPr>
        <xdr:sp macro="" textlink="">
          <xdr:nvSpPr>
            <xdr:cNvPr id="1793" name="Shape 6">
              <a:extLst>
                <a:ext uri="{FF2B5EF4-FFF2-40B4-BE49-F238E27FC236}">
                  <a16:creationId xmlns:a16="http://schemas.microsoft.com/office/drawing/2014/main" id="{00000000-0008-0000-0B00-000001070000}"/>
                </a:ext>
              </a:extLst>
            </xdr:cNvPr>
            <xdr:cNvSpPr/>
          </xdr:nvSpPr>
          <xdr:spPr>
            <a:xfrm>
              <a:off x="5346000" y="3694275"/>
              <a:ext cx="0" cy="171450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794" name="Shape 1456">
              <a:extLst>
                <a:ext uri="{FF2B5EF4-FFF2-40B4-BE49-F238E27FC236}">
                  <a16:creationId xmlns:a16="http://schemas.microsoft.com/office/drawing/2014/main" id="{00000000-0008-0000-0B00-00000207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4275"/>
              <a:ext cx="0" cy="171450"/>
              <a:chOff x="5346000" y="3694275"/>
              <a:chExt cx="0" cy="171443"/>
            </a:xfrm>
          </xdr:grpSpPr>
          <xdr:sp macro="" textlink="">
            <xdr:nvSpPr>
              <xdr:cNvPr id="1795" name="Shape 1457">
                <a:extLst>
                  <a:ext uri="{FF2B5EF4-FFF2-40B4-BE49-F238E27FC236}">
                    <a16:creationId xmlns:a16="http://schemas.microsoft.com/office/drawing/2014/main" id="{00000000-0008-0000-0B00-000003070000}"/>
                  </a:ext>
                </a:extLst>
              </xdr:cNvPr>
              <xdr:cNvSpPr/>
            </xdr:nvSpPr>
            <xdr:spPr>
              <a:xfrm>
                <a:off x="5346000" y="3694275"/>
                <a:ext cx="0" cy="171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796" name="Shape 1458">
                <a:extLst>
                  <a:ext uri="{FF2B5EF4-FFF2-40B4-BE49-F238E27FC236}">
                    <a16:creationId xmlns:a16="http://schemas.microsoft.com/office/drawing/2014/main" id="{00000000-0008-0000-0B00-00000407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4275"/>
                <a:ext cx="0" cy="171443"/>
                <a:chOff x="5475762" y="47760700"/>
                <a:chExt cx="314325" cy="230200"/>
              </a:xfrm>
            </xdr:grpSpPr>
            <xdr:sp macro="" textlink="">
              <xdr:nvSpPr>
                <xdr:cNvPr id="1797" name="Shape 1459">
                  <a:extLst>
                    <a:ext uri="{FF2B5EF4-FFF2-40B4-BE49-F238E27FC236}">
                      <a16:creationId xmlns:a16="http://schemas.microsoft.com/office/drawing/2014/main" id="{00000000-0008-0000-0B00-00000507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1798" name="Shape 1460">
                  <a:extLst>
                    <a:ext uri="{FF2B5EF4-FFF2-40B4-BE49-F238E27FC236}">
                      <a16:creationId xmlns:a16="http://schemas.microsoft.com/office/drawing/2014/main" id="{00000000-0008-0000-0B00-000006070000}"/>
                    </a:ext>
                  </a:extLst>
                </xdr:cNvPr>
                <xdr:cNvCxnSpPr/>
              </xdr:nvCxnSpPr>
              <xdr:spPr>
                <a:xfrm>
                  <a:off x="5758655" y="4785662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799" name="Shape 1461">
                  <a:extLst>
                    <a:ext uri="{FF2B5EF4-FFF2-40B4-BE49-F238E27FC236}">
                      <a16:creationId xmlns:a16="http://schemas.microsoft.com/office/drawing/2014/main" id="{00000000-0008-0000-0B00-000007070000}"/>
                    </a:ext>
                  </a:extLst>
                </xdr:cNvPr>
                <xdr:cNvCxnSpPr/>
              </xdr:nvCxnSpPr>
              <xdr:spPr>
                <a:xfrm>
                  <a:off x="5758655" y="4785662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800" name="Shape 1462">
                  <a:extLst>
                    <a:ext uri="{FF2B5EF4-FFF2-40B4-BE49-F238E27FC236}">
                      <a16:creationId xmlns:a16="http://schemas.microsoft.com/office/drawing/2014/main" id="{00000000-0008-0000-0B00-000008070000}"/>
                    </a:ext>
                  </a:extLst>
                </xdr:cNvPr>
                <xdr:cNvCxnSpPr/>
              </xdr:nvCxnSpPr>
              <xdr:spPr>
                <a:xfrm>
                  <a:off x="5758655" y="4785662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801" name="Shape 1463">
                  <a:extLst>
                    <a:ext uri="{FF2B5EF4-FFF2-40B4-BE49-F238E27FC236}">
                      <a16:creationId xmlns:a16="http://schemas.microsoft.com/office/drawing/2014/main" id="{00000000-0008-0000-0B00-000009070000}"/>
                    </a:ext>
                  </a:extLst>
                </xdr:cNvPr>
                <xdr:cNvCxnSpPr/>
              </xdr:nvCxnSpPr>
              <xdr:spPr>
                <a:xfrm>
                  <a:off x="5758655" y="4785662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802" name="Shape 1464">
                  <a:extLst>
                    <a:ext uri="{FF2B5EF4-FFF2-40B4-BE49-F238E27FC236}">
                      <a16:creationId xmlns:a16="http://schemas.microsoft.com/office/drawing/2014/main" id="{00000000-0008-0000-0B00-00000A070000}"/>
                    </a:ext>
                  </a:extLst>
                </xdr:cNvPr>
                <xdr:cNvCxnSpPr/>
              </xdr:nvCxnSpPr>
              <xdr:spPr>
                <a:xfrm>
                  <a:off x="5758655" y="4785662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803" name="Shape 1465">
                  <a:extLst>
                    <a:ext uri="{FF2B5EF4-FFF2-40B4-BE49-F238E27FC236}">
                      <a16:creationId xmlns:a16="http://schemas.microsoft.com/office/drawing/2014/main" id="{00000000-0008-0000-0B00-00000B070000}"/>
                    </a:ext>
                  </a:extLst>
                </xdr:cNvPr>
                <xdr:cNvCxnSpPr/>
              </xdr:nvCxnSpPr>
              <xdr:spPr>
                <a:xfrm>
                  <a:off x="5758655" y="4785662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58</xdr:row>
      <xdr:rowOff>104775</xdr:rowOff>
    </xdr:from>
    <xdr:ext cx="0" cy="161925"/>
    <xdr:grpSp>
      <xdr:nvGrpSpPr>
        <xdr:cNvPr id="1804" name="Shape 2">
          <a:extLst>
            <a:ext uri="{FF2B5EF4-FFF2-40B4-BE49-F238E27FC236}">
              <a16:creationId xmlns:a16="http://schemas.microsoft.com/office/drawing/2014/main" id="{00000000-0008-0000-0B00-00000C070000}"/>
            </a:ext>
          </a:extLst>
        </xdr:cNvPr>
        <xdr:cNvGrpSpPr>
          <a:grpSpLocks/>
        </xdr:cNvGrpSpPr>
      </xdr:nvGrpSpPr>
      <xdr:grpSpPr>
        <a:xfrm>
          <a:off x="2466975" y="12830175"/>
          <a:ext cx="0" cy="161925"/>
          <a:chOff x="5346000" y="3699038"/>
          <a:chExt cx="0" cy="161925"/>
        </a:xfrm>
      </xdr:grpSpPr>
      <xdr:grpSp>
        <xdr:nvGrpSpPr>
          <xdr:cNvPr id="1805" name="Shape 1466">
            <a:extLst>
              <a:ext uri="{FF2B5EF4-FFF2-40B4-BE49-F238E27FC236}">
                <a16:creationId xmlns:a16="http://schemas.microsoft.com/office/drawing/2014/main" id="{00000000-0008-0000-0B00-00000D07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1806" name="Shape 6">
              <a:extLst>
                <a:ext uri="{FF2B5EF4-FFF2-40B4-BE49-F238E27FC236}">
                  <a16:creationId xmlns:a16="http://schemas.microsoft.com/office/drawing/2014/main" id="{00000000-0008-0000-0B00-00000E07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807" name="Shape 1467">
              <a:extLst>
                <a:ext uri="{FF2B5EF4-FFF2-40B4-BE49-F238E27FC236}">
                  <a16:creationId xmlns:a16="http://schemas.microsoft.com/office/drawing/2014/main" id="{00000000-0008-0000-0B00-00000F07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1808" name="Shape 1468">
                <a:extLst>
                  <a:ext uri="{FF2B5EF4-FFF2-40B4-BE49-F238E27FC236}">
                    <a16:creationId xmlns:a16="http://schemas.microsoft.com/office/drawing/2014/main" id="{00000000-0008-0000-0B00-00001007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809" name="Shape 1469">
                <a:extLst>
                  <a:ext uri="{FF2B5EF4-FFF2-40B4-BE49-F238E27FC236}">
                    <a16:creationId xmlns:a16="http://schemas.microsoft.com/office/drawing/2014/main" id="{00000000-0008-0000-0B00-00001107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1810" name="Shape 1470">
                  <a:extLst>
                    <a:ext uri="{FF2B5EF4-FFF2-40B4-BE49-F238E27FC236}">
                      <a16:creationId xmlns:a16="http://schemas.microsoft.com/office/drawing/2014/main" id="{00000000-0008-0000-0B00-00001207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1811" name="Shape 1471">
                  <a:extLst>
                    <a:ext uri="{FF2B5EF4-FFF2-40B4-BE49-F238E27FC236}">
                      <a16:creationId xmlns:a16="http://schemas.microsoft.com/office/drawing/2014/main" id="{00000000-0008-0000-0B00-0000130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812" name="Shape 1472">
                  <a:extLst>
                    <a:ext uri="{FF2B5EF4-FFF2-40B4-BE49-F238E27FC236}">
                      <a16:creationId xmlns:a16="http://schemas.microsoft.com/office/drawing/2014/main" id="{00000000-0008-0000-0B00-0000140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813" name="Shape 1473">
                  <a:extLst>
                    <a:ext uri="{FF2B5EF4-FFF2-40B4-BE49-F238E27FC236}">
                      <a16:creationId xmlns:a16="http://schemas.microsoft.com/office/drawing/2014/main" id="{00000000-0008-0000-0B00-00001507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814" name="Shape 1474">
                  <a:extLst>
                    <a:ext uri="{FF2B5EF4-FFF2-40B4-BE49-F238E27FC236}">
                      <a16:creationId xmlns:a16="http://schemas.microsoft.com/office/drawing/2014/main" id="{00000000-0008-0000-0B00-0000160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815" name="Shape 1475">
                  <a:extLst>
                    <a:ext uri="{FF2B5EF4-FFF2-40B4-BE49-F238E27FC236}">
                      <a16:creationId xmlns:a16="http://schemas.microsoft.com/office/drawing/2014/main" id="{00000000-0008-0000-0B00-0000170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816" name="Shape 1476">
                  <a:extLst>
                    <a:ext uri="{FF2B5EF4-FFF2-40B4-BE49-F238E27FC236}">
                      <a16:creationId xmlns:a16="http://schemas.microsoft.com/office/drawing/2014/main" id="{00000000-0008-0000-0B00-0000180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58</xdr:row>
      <xdr:rowOff>104775</xdr:rowOff>
    </xdr:from>
    <xdr:ext cx="0" cy="161925"/>
    <xdr:grpSp>
      <xdr:nvGrpSpPr>
        <xdr:cNvPr id="1817" name="Shape 2">
          <a:extLst>
            <a:ext uri="{FF2B5EF4-FFF2-40B4-BE49-F238E27FC236}">
              <a16:creationId xmlns:a16="http://schemas.microsoft.com/office/drawing/2014/main" id="{00000000-0008-0000-0B00-000019070000}"/>
            </a:ext>
          </a:extLst>
        </xdr:cNvPr>
        <xdr:cNvGrpSpPr>
          <a:grpSpLocks/>
        </xdr:cNvGrpSpPr>
      </xdr:nvGrpSpPr>
      <xdr:grpSpPr>
        <a:xfrm>
          <a:off x="2466975" y="12830175"/>
          <a:ext cx="0" cy="161925"/>
          <a:chOff x="5346000" y="3699038"/>
          <a:chExt cx="0" cy="161925"/>
        </a:xfrm>
      </xdr:grpSpPr>
      <xdr:grpSp>
        <xdr:nvGrpSpPr>
          <xdr:cNvPr id="1818" name="Shape 1477">
            <a:extLst>
              <a:ext uri="{FF2B5EF4-FFF2-40B4-BE49-F238E27FC236}">
                <a16:creationId xmlns:a16="http://schemas.microsoft.com/office/drawing/2014/main" id="{00000000-0008-0000-0B00-00001A07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1819" name="Shape 6">
              <a:extLst>
                <a:ext uri="{FF2B5EF4-FFF2-40B4-BE49-F238E27FC236}">
                  <a16:creationId xmlns:a16="http://schemas.microsoft.com/office/drawing/2014/main" id="{00000000-0008-0000-0B00-00001B07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820" name="Shape 1478">
              <a:extLst>
                <a:ext uri="{FF2B5EF4-FFF2-40B4-BE49-F238E27FC236}">
                  <a16:creationId xmlns:a16="http://schemas.microsoft.com/office/drawing/2014/main" id="{00000000-0008-0000-0B00-00001C07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1821" name="Shape 1479">
                <a:extLst>
                  <a:ext uri="{FF2B5EF4-FFF2-40B4-BE49-F238E27FC236}">
                    <a16:creationId xmlns:a16="http://schemas.microsoft.com/office/drawing/2014/main" id="{00000000-0008-0000-0B00-00001D07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822" name="Shape 1480">
                <a:extLst>
                  <a:ext uri="{FF2B5EF4-FFF2-40B4-BE49-F238E27FC236}">
                    <a16:creationId xmlns:a16="http://schemas.microsoft.com/office/drawing/2014/main" id="{00000000-0008-0000-0B00-00001E07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1823" name="Shape 1481">
                  <a:extLst>
                    <a:ext uri="{FF2B5EF4-FFF2-40B4-BE49-F238E27FC236}">
                      <a16:creationId xmlns:a16="http://schemas.microsoft.com/office/drawing/2014/main" id="{00000000-0008-0000-0B00-00001F07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1824" name="Shape 1482">
                  <a:extLst>
                    <a:ext uri="{FF2B5EF4-FFF2-40B4-BE49-F238E27FC236}">
                      <a16:creationId xmlns:a16="http://schemas.microsoft.com/office/drawing/2014/main" id="{00000000-0008-0000-0B00-0000200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825" name="Shape 1483">
                  <a:extLst>
                    <a:ext uri="{FF2B5EF4-FFF2-40B4-BE49-F238E27FC236}">
                      <a16:creationId xmlns:a16="http://schemas.microsoft.com/office/drawing/2014/main" id="{00000000-0008-0000-0B00-0000210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826" name="Shape 1484">
                  <a:extLst>
                    <a:ext uri="{FF2B5EF4-FFF2-40B4-BE49-F238E27FC236}">
                      <a16:creationId xmlns:a16="http://schemas.microsoft.com/office/drawing/2014/main" id="{00000000-0008-0000-0B00-00002207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827" name="Shape 1485">
                  <a:extLst>
                    <a:ext uri="{FF2B5EF4-FFF2-40B4-BE49-F238E27FC236}">
                      <a16:creationId xmlns:a16="http://schemas.microsoft.com/office/drawing/2014/main" id="{00000000-0008-0000-0B00-0000230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828" name="Shape 1486">
                  <a:extLst>
                    <a:ext uri="{FF2B5EF4-FFF2-40B4-BE49-F238E27FC236}">
                      <a16:creationId xmlns:a16="http://schemas.microsoft.com/office/drawing/2014/main" id="{00000000-0008-0000-0B00-0000240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829" name="Shape 1487">
                  <a:extLst>
                    <a:ext uri="{FF2B5EF4-FFF2-40B4-BE49-F238E27FC236}">
                      <a16:creationId xmlns:a16="http://schemas.microsoft.com/office/drawing/2014/main" id="{00000000-0008-0000-0B00-0000250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58</xdr:row>
      <xdr:rowOff>104775</xdr:rowOff>
    </xdr:from>
    <xdr:ext cx="0" cy="161925"/>
    <xdr:grpSp>
      <xdr:nvGrpSpPr>
        <xdr:cNvPr id="1830" name="Shape 2">
          <a:extLst>
            <a:ext uri="{FF2B5EF4-FFF2-40B4-BE49-F238E27FC236}">
              <a16:creationId xmlns:a16="http://schemas.microsoft.com/office/drawing/2014/main" id="{00000000-0008-0000-0B00-000026070000}"/>
            </a:ext>
          </a:extLst>
        </xdr:cNvPr>
        <xdr:cNvGrpSpPr>
          <a:grpSpLocks/>
        </xdr:cNvGrpSpPr>
      </xdr:nvGrpSpPr>
      <xdr:grpSpPr>
        <a:xfrm>
          <a:off x="2466975" y="12830175"/>
          <a:ext cx="0" cy="161925"/>
          <a:chOff x="5346000" y="3699038"/>
          <a:chExt cx="0" cy="161925"/>
        </a:xfrm>
      </xdr:grpSpPr>
      <xdr:grpSp>
        <xdr:nvGrpSpPr>
          <xdr:cNvPr id="1831" name="Shape 1488">
            <a:extLst>
              <a:ext uri="{FF2B5EF4-FFF2-40B4-BE49-F238E27FC236}">
                <a16:creationId xmlns:a16="http://schemas.microsoft.com/office/drawing/2014/main" id="{00000000-0008-0000-0B00-00002707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1832" name="Shape 6">
              <a:extLst>
                <a:ext uri="{FF2B5EF4-FFF2-40B4-BE49-F238E27FC236}">
                  <a16:creationId xmlns:a16="http://schemas.microsoft.com/office/drawing/2014/main" id="{00000000-0008-0000-0B00-00002807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833" name="Shape 1489">
              <a:extLst>
                <a:ext uri="{FF2B5EF4-FFF2-40B4-BE49-F238E27FC236}">
                  <a16:creationId xmlns:a16="http://schemas.microsoft.com/office/drawing/2014/main" id="{00000000-0008-0000-0B00-00002907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1834" name="Shape 1490">
                <a:extLst>
                  <a:ext uri="{FF2B5EF4-FFF2-40B4-BE49-F238E27FC236}">
                    <a16:creationId xmlns:a16="http://schemas.microsoft.com/office/drawing/2014/main" id="{00000000-0008-0000-0B00-00002A07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835" name="Shape 1491">
                <a:extLst>
                  <a:ext uri="{FF2B5EF4-FFF2-40B4-BE49-F238E27FC236}">
                    <a16:creationId xmlns:a16="http://schemas.microsoft.com/office/drawing/2014/main" id="{00000000-0008-0000-0B00-00002B07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1836" name="Shape 1492">
                  <a:extLst>
                    <a:ext uri="{FF2B5EF4-FFF2-40B4-BE49-F238E27FC236}">
                      <a16:creationId xmlns:a16="http://schemas.microsoft.com/office/drawing/2014/main" id="{00000000-0008-0000-0B00-00002C07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1837" name="Shape 1493">
                  <a:extLst>
                    <a:ext uri="{FF2B5EF4-FFF2-40B4-BE49-F238E27FC236}">
                      <a16:creationId xmlns:a16="http://schemas.microsoft.com/office/drawing/2014/main" id="{00000000-0008-0000-0B00-00002D0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838" name="Shape 1494">
                  <a:extLst>
                    <a:ext uri="{FF2B5EF4-FFF2-40B4-BE49-F238E27FC236}">
                      <a16:creationId xmlns:a16="http://schemas.microsoft.com/office/drawing/2014/main" id="{00000000-0008-0000-0B00-00002E0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839" name="Shape 1495">
                  <a:extLst>
                    <a:ext uri="{FF2B5EF4-FFF2-40B4-BE49-F238E27FC236}">
                      <a16:creationId xmlns:a16="http://schemas.microsoft.com/office/drawing/2014/main" id="{00000000-0008-0000-0B00-00002F07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840" name="Shape 1496">
                  <a:extLst>
                    <a:ext uri="{FF2B5EF4-FFF2-40B4-BE49-F238E27FC236}">
                      <a16:creationId xmlns:a16="http://schemas.microsoft.com/office/drawing/2014/main" id="{00000000-0008-0000-0B00-0000300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841" name="Shape 1497">
                  <a:extLst>
                    <a:ext uri="{FF2B5EF4-FFF2-40B4-BE49-F238E27FC236}">
                      <a16:creationId xmlns:a16="http://schemas.microsoft.com/office/drawing/2014/main" id="{00000000-0008-0000-0B00-0000310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842" name="Shape 1498">
                  <a:extLst>
                    <a:ext uri="{FF2B5EF4-FFF2-40B4-BE49-F238E27FC236}">
                      <a16:creationId xmlns:a16="http://schemas.microsoft.com/office/drawing/2014/main" id="{00000000-0008-0000-0B00-0000320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58</xdr:row>
      <xdr:rowOff>104775</xdr:rowOff>
    </xdr:from>
    <xdr:ext cx="0" cy="161925"/>
    <xdr:grpSp>
      <xdr:nvGrpSpPr>
        <xdr:cNvPr id="1843" name="Shape 2">
          <a:extLst>
            <a:ext uri="{FF2B5EF4-FFF2-40B4-BE49-F238E27FC236}">
              <a16:creationId xmlns:a16="http://schemas.microsoft.com/office/drawing/2014/main" id="{00000000-0008-0000-0B00-000033070000}"/>
            </a:ext>
          </a:extLst>
        </xdr:cNvPr>
        <xdr:cNvGrpSpPr>
          <a:grpSpLocks/>
        </xdr:cNvGrpSpPr>
      </xdr:nvGrpSpPr>
      <xdr:grpSpPr>
        <a:xfrm>
          <a:off x="2466975" y="12830175"/>
          <a:ext cx="0" cy="161925"/>
          <a:chOff x="5346000" y="3699038"/>
          <a:chExt cx="0" cy="161925"/>
        </a:xfrm>
      </xdr:grpSpPr>
      <xdr:grpSp>
        <xdr:nvGrpSpPr>
          <xdr:cNvPr id="1844" name="Shape 1499">
            <a:extLst>
              <a:ext uri="{FF2B5EF4-FFF2-40B4-BE49-F238E27FC236}">
                <a16:creationId xmlns:a16="http://schemas.microsoft.com/office/drawing/2014/main" id="{00000000-0008-0000-0B00-00003407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1845" name="Shape 6">
              <a:extLst>
                <a:ext uri="{FF2B5EF4-FFF2-40B4-BE49-F238E27FC236}">
                  <a16:creationId xmlns:a16="http://schemas.microsoft.com/office/drawing/2014/main" id="{00000000-0008-0000-0B00-00003507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846" name="Shape 1500">
              <a:extLst>
                <a:ext uri="{FF2B5EF4-FFF2-40B4-BE49-F238E27FC236}">
                  <a16:creationId xmlns:a16="http://schemas.microsoft.com/office/drawing/2014/main" id="{00000000-0008-0000-0B00-00003607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1847" name="Shape 1501">
                <a:extLst>
                  <a:ext uri="{FF2B5EF4-FFF2-40B4-BE49-F238E27FC236}">
                    <a16:creationId xmlns:a16="http://schemas.microsoft.com/office/drawing/2014/main" id="{00000000-0008-0000-0B00-00003707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848" name="Shape 1502">
                <a:extLst>
                  <a:ext uri="{FF2B5EF4-FFF2-40B4-BE49-F238E27FC236}">
                    <a16:creationId xmlns:a16="http://schemas.microsoft.com/office/drawing/2014/main" id="{00000000-0008-0000-0B00-00003807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1849" name="Shape 1503">
                  <a:extLst>
                    <a:ext uri="{FF2B5EF4-FFF2-40B4-BE49-F238E27FC236}">
                      <a16:creationId xmlns:a16="http://schemas.microsoft.com/office/drawing/2014/main" id="{00000000-0008-0000-0B00-00003907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1850" name="Shape 1504">
                  <a:extLst>
                    <a:ext uri="{FF2B5EF4-FFF2-40B4-BE49-F238E27FC236}">
                      <a16:creationId xmlns:a16="http://schemas.microsoft.com/office/drawing/2014/main" id="{00000000-0008-0000-0B00-00003A0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851" name="Shape 1505">
                  <a:extLst>
                    <a:ext uri="{FF2B5EF4-FFF2-40B4-BE49-F238E27FC236}">
                      <a16:creationId xmlns:a16="http://schemas.microsoft.com/office/drawing/2014/main" id="{00000000-0008-0000-0B00-00003B0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852" name="Shape 1506">
                  <a:extLst>
                    <a:ext uri="{FF2B5EF4-FFF2-40B4-BE49-F238E27FC236}">
                      <a16:creationId xmlns:a16="http://schemas.microsoft.com/office/drawing/2014/main" id="{00000000-0008-0000-0B00-00003C07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853" name="Shape 1507">
                  <a:extLst>
                    <a:ext uri="{FF2B5EF4-FFF2-40B4-BE49-F238E27FC236}">
                      <a16:creationId xmlns:a16="http://schemas.microsoft.com/office/drawing/2014/main" id="{00000000-0008-0000-0B00-00003D0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854" name="Shape 1508">
                  <a:extLst>
                    <a:ext uri="{FF2B5EF4-FFF2-40B4-BE49-F238E27FC236}">
                      <a16:creationId xmlns:a16="http://schemas.microsoft.com/office/drawing/2014/main" id="{00000000-0008-0000-0B00-00003E0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855" name="Shape 1509">
                  <a:extLst>
                    <a:ext uri="{FF2B5EF4-FFF2-40B4-BE49-F238E27FC236}">
                      <a16:creationId xmlns:a16="http://schemas.microsoft.com/office/drawing/2014/main" id="{00000000-0008-0000-0B00-00003F0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58</xdr:row>
      <xdr:rowOff>104775</xdr:rowOff>
    </xdr:from>
    <xdr:ext cx="0" cy="161925"/>
    <xdr:grpSp>
      <xdr:nvGrpSpPr>
        <xdr:cNvPr id="1856" name="Shape 2">
          <a:extLst>
            <a:ext uri="{FF2B5EF4-FFF2-40B4-BE49-F238E27FC236}">
              <a16:creationId xmlns:a16="http://schemas.microsoft.com/office/drawing/2014/main" id="{00000000-0008-0000-0B00-000040070000}"/>
            </a:ext>
          </a:extLst>
        </xdr:cNvPr>
        <xdr:cNvGrpSpPr>
          <a:grpSpLocks/>
        </xdr:cNvGrpSpPr>
      </xdr:nvGrpSpPr>
      <xdr:grpSpPr>
        <a:xfrm>
          <a:off x="2466975" y="12830175"/>
          <a:ext cx="0" cy="161925"/>
          <a:chOff x="5346000" y="3699038"/>
          <a:chExt cx="0" cy="161925"/>
        </a:xfrm>
      </xdr:grpSpPr>
      <xdr:grpSp>
        <xdr:nvGrpSpPr>
          <xdr:cNvPr id="1857" name="Shape 1510">
            <a:extLst>
              <a:ext uri="{FF2B5EF4-FFF2-40B4-BE49-F238E27FC236}">
                <a16:creationId xmlns:a16="http://schemas.microsoft.com/office/drawing/2014/main" id="{00000000-0008-0000-0B00-00004107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1858" name="Shape 6">
              <a:extLst>
                <a:ext uri="{FF2B5EF4-FFF2-40B4-BE49-F238E27FC236}">
                  <a16:creationId xmlns:a16="http://schemas.microsoft.com/office/drawing/2014/main" id="{00000000-0008-0000-0B00-00004207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859" name="Shape 1511">
              <a:extLst>
                <a:ext uri="{FF2B5EF4-FFF2-40B4-BE49-F238E27FC236}">
                  <a16:creationId xmlns:a16="http://schemas.microsoft.com/office/drawing/2014/main" id="{00000000-0008-0000-0B00-00004307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1860" name="Shape 1512">
                <a:extLst>
                  <a:ext uri="{FF2B5EF4-FFF2-40B4-BE49-F238E27FC236}">
                    <a16:creationId xmlns:a16="http://schemas.microsoft.com/office/drawing/2014/main" id="{00000000-0008-0000-0B00-00004407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861" name="Shape 1513">
                <a:extLst>
                  <a:ext uri="{FF2B5EF4-FFF2-40B4-BE49-F238E27FC236}">
                    <a16:creationId xmlns:a16="http://schemas.microsoft.com/office/drawing/2014/main" id="{00000000-0008-0000-0B00-00004507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1862" name="Shape 1514">
                  <a:extLst>
                    <a:ext uri="{FF2B5EF4-FFF2-40B4-BE49-F238E27FC236}">
                      <a16:creationId xmlns:a16="http://schemas.microsoft.com/office/drawing/2014/main" id="{00000000-0008-0000-0B00-00004607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1863" name="Shape 1515">
                  <a:extLst>
                    <a:ext uri="{FF2B5EF4-FFF2-40B4-BE49-F238E27FC236}">
                      <a16:creationId xmlns:a16="http://schemas.microsoft.com/office/drawing/2014/main" id="{00000000-0008-0000-0B00-0000470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864" name="Shape 1516">
                  <a:extLst>
                    <a:ext uri="{FF2B5EF4-FFF2-40B4-BE49-F238E27FC236}">
                      <a16:creationId xmlns:a16="http://schemas.microsoft.com/office/drawing/2014/main" id="{00000000-0008-0000-0B00-0000480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865" name="Shape 1517">
                  <a:extLst>
                    <a:ext uri="{FF2B5EF4-FFF2-40B4-BE49-F238E27FC236}">
                      <a16:creationId xmlns:a16="http://schemas.microsoft.com/office/drawing/2014/main" id="{00000000-0008-0000-0B00-00004907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866" name="Shape 1518">
                  <a:extLst>
                    <a:ext uri="{FF2B5EF4-FFF2-40B4-BE49-F238E27FC236}">
                      <a16:creationId xmlns:a16="http://schemas.microsoft.com/office/drawing/2014/main" id="{00000000-0008-0000-0B00-00004A0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867" name="Shape 1519">
                  <a:extLst>
                    <a:ext uri="{FF2B5EF4-FFF2-40B4-BE49-F238E27FC236}">
                      <a16:creationId xmlns:a16="http://schemas.microsoft.com/office/drawing/2014/main" id="{00000000-0008-0000-0B00-00004B0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868" name="Shape 1520">
                  <a:extLst>
                    <a:ext uri="{FF2B5EF4-FFF2-40B4-BE49-F238E27FC236}">
                      <a16:creationId xmlns:a16="http://schemas.microsoft.com/office/drawing/2014/main" id="{00000000-0008-0000-0B00-00004C0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58</xdr:row>
      <xdr:rowOff>104775</xdr:rowOff>
    </xdr:from>
    <xdr:ext cx="0" cy="161925"/>
    <xdr:grpSp>
      <xdr:nvGrpSpPr>
        <xdr:cNvPr id="1869" name="Shape 2">
          <a:extLst>
            <a:ext uri="{FF2B5EF4-FFF2-40B4-BE49-F238E27FC236}">
              <a16:creationId xmlns:a16="http://schemas.microsoft.com/office/drawing/2014/main" id="{00000000-0008-0000-0B00-00004D070000}"/>
            </a:ext>
          </a:extLst>
        </xdr:cNvPr>
        <xdr:cNvGrpSpPr>
          <a:grpSpLocks/>
        </xdr:cNvGrpSpPr>
      </xdr:nvGrpSpPr>
      <xdr:grpSpPr>
        <a:xfrm>
          <a:off x="2466975" y="12830175"/>
          <a:ext cx="0" cy="161925"/>
          <a:chOff x="5346000" y="3699038"/>
          <a:chExt cx="0" cy="161925"/>
        </a:xfrm>
      </xdr:grpSpPr>
      <xdr:grpSp>
        <xdr:nvGrpSpPr>
          <xdr:cNvPr id="1870" name="Shape 1521">
            <a:extLst>
              <a:ext uri="{FF2B5EF4-FFF2-40B4-BE49-F238E27FC236}">
                <a16:creationId xmlns:a16="http://schemas.microsoft.com/office/drawing/2014/main" id="{00000000-0008-0000-0B00-00004E07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1871" name="Shape 6">
              <a:extLst>
                <a:ext uri="{FF2B5EF4-FFF2-40B4-BE49-F238E27FC236}">
                  <a16:creationId xmlns:a16="http://schemas.microsoft.com/office/drawing/2014/main" id="{00000000-0008-0000-0B00-00004F07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872" name="Shape 1522">
              <a:extLst>
                <a:ext uri="{FF2B5EF4-FFF2-40B4-BE49-F238E27FC236}">
                  <a16:creationId xmlns:a16="http://schemas.microsoft.com/office/drawing/2014/main" id="{00000000-0008-0000-0B00-00005007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1873" name="Shape 1523">
                <a:extLst>
                  <a:ext uri="{FF2B5EF4-FFF2-40B4-BE49-F238E27FC236}">
                    <a16:creationId xmlns:a16="http://schemas.microsoft.com/office/drawing/2014/main" id="{00000000-0008-0000-0B00-00005107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874" name="Shape 1524">
                <a:extLst>
                  <a:ext uri="{FF2B5EF4-FFF2-40B4-BE49-F238E27FC236}">
                    <a16:creationId xmlns:a16="http://schemas.microsoft.com/office/drawing/2014/main" id="{00000000-0008-0000-0B00-00005207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1875" name="Shape 1525">
                  <a:extLst>
                    <a:ext uri="{FF2B5EF4-FFF2-40B4-BE49-F238E27FC236}">
                      <a16:creationId xmlns:a16="http://schemas.microsoft.com/office/drawing/2014/main" id="{00000000-0008-0000-0B00-00005307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1876" name="Shape 1526">
                  <a:extLst>
                    <a:ext uri="{FF2B5EF4-FFF2-40B4-BE49-F238E27FC236}">
                      <a16:creationId xmlns:a16="http://schemas.microsoft.com/office/drawing/2014/main" id="{00000000-0008-0000-0B00-0000540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877" name="Shape 1527">
                  <a:extLst>
                    <a:ext uri="{FF2B5EF4-FFF2-40B4-BE49-F238E27FC236}">
                      <a16:creationId xmlns:a16="http://schemas.microsoft.com/office/drawing/2014/main" id="{00000000-0008-0000-0B00-0000550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878" name="Shape 1528">
                  <a:extLst>
                    <a:ext uri="{FF2B5EF4-FFF2-40B4-BE49-F238E27FC236}">
                      <a16:creationId xmlns:a16="http://schemas.microsoft.com/office/drawing/2014/main" id="{00000000-0008-0000-0B00-00005607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879" name="Shape 1529">
                  <a:extLst>
                    <a:ext uri="{FF2B5EF4-FFF2-40B4-BE49-F238E27FC236}">
                      <a16:creationId xmlns:a16="http://schemas.microsoft.com/office/drawing/2014/main" id="{00000000-0008-0000-0B00-0000570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880" name="Shape 1530">
                  <a:extLst>
                    <a:ext uri="{FF2B5EF4-FFF2-40B4-BE49-F238E27FC236}">
                      <a16:creationId xmlns:a16="http://schemas.microsoft.com/office/drawing/2014/main" id="{00000000-0008-0000-0B00-0000580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881" name="Shape 1531">
                  <a:extLst>
                    <a:ext uri="{FF2B5EF4-FFF2-40B4-BE49-F238E27FC236}">
                      <a16:creationId xmlns:a16="http://schemas.microsoft.com/office/drawing/2014/main" id="{00000000-0008-0000-0B00-0000590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58</xdr:row>
      <xdr:rowOff>104775</xdr:rowOff>
    </xdr:from>
    <xdr:ext cx="0" cy="161925"/>
    <xdr:grpSp>
      <xdr:nvGrpSpPr>
        <xdr:cNvPr id="1882" name="Shape 2">
          <a:extLst>
            <a:ext uri="{FF2B5EF4-FFF2-40B4-BE49-F238E27FC236}">
              <a16:creationId xmlns:a16="http://schemas.microsoft.com/office/drawing/2014/main" id="{00000000-0008-0000-0B00-00005A070000}"/>
            </a:ext>
          </a:extLst>
        </xdr:cNvPr>
        <xdr:cNvGrpSpPr>
          <a:grpSpLocks/>
        </xdr:cNvGrpSpPr>
      </xdr:nvGrpSpPr>
      <xdr:grpSpPr>
        <a:xfrm>
          <a:off x="2466975" y="12830175"/>
          <a:ext cx="0" cy="161925"/>
          <a:chOff x="5346000" y="3699038"/>
          <a:chExt cx="0" cy="161925"/>
        </a:xfrm>
      </xdr:grpSpPr>
      <xdr:grpSp>
        <xdr:nvGrpSpPr>
          <xdr:cNvPr id="1883" name="Shape 1532">
            <a:extLst>
              <a:ext uri="{FF2B5EF4-FFF2-40B4-BE49-F238E27FC236}">
                <a16:creationId xmlns:a16="http://schemas.microsoft.com/office/drawing/2014/main" id="{00000000-0008-0000-0B00-00005B07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1884" name="Shape 6">
              <a:extLst>
                <a:ext uri="{FF2B5EF4-FFF2-40B4-BE49-F238E27FC236}">
                  <a16:creationId xmlns:a16="http://schemas.microsoft.com/office/drawing/2014/main" id="{00000000-0008-0000-0B00-00005C07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885" name="Shape 1533">
              <a:extLst>
                <a:ext uri="{FF2B5EF4-FFF2-40B4-BE49-F238E27FC236}">
                  <a16:creationId xmlns:a16="http://schemas.microsoft.com/office/drawing/2014/main" id="{00000000-0008-0000-0B00-00005D07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1886" name="Shape 1534">
                <a:extLst>
                  <a:ext uri="{FF2B5EF4-FFF2-40B4-BE49-F238E27FC236}">
                    <a16:creationId xmlns:a16="http://schemas.microsoft.com/office/drawing/2014/main" id="{00000000-0008-0000-0B00-00005E07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887" name="Shape 1535">
                <a:extLst>
                  <a:ext uri="{FF2B5EF4-FFF2-40B4-BE49-F238E27FC236}">
                    <a16:creationId xmlns:a16="http://schemas.microsoft.com/office/drawing/2014/main" id="{00000000-0008-0000-0B00-00005F07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1888" name="Shape 1536">
                  <a:extLst>
                    <a:ext uri="{FF2B5EF4-FFF2-40B4-BE49-F238E27FC236}">
                      <a16:creationId xmlns:a16="http://schemas.microsoft.com/office/drawing/2014/main" id="{00000000-0008-0000-0B00-00006007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1889" name="Shape 1537">
                  <a:extLst>
                    <a:ext uri="{FF2B5EF4-FFF2-40B4-BE49-F238E27FC236}">
                      <a16:creationId xmlns:a16="http://schemas.microsoft.com/office/drawing/2014/main" id="{00000000-0008-0000-0B00-0000610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890" name="Shape 1538">
                  <a:extLst>
                    <a:ext uri="{FF2B5EF4-FFF2-40B4-BE49-F238E27FC236}">
                      <a16:creationId xmlns:a16="http://schemas.microsoft.com/office/drawing/2014/main" id="{00000000-0008-0000-0B00-0000620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891" name="Shape 1539">
                  <a:extLst>
                    <a:ext uri="{FF2B5EF4-FFF2-40B4-BE49-F238E27FC236}">
                      <a16:creationId xmlns:a16="http://schemas.microsoft.com/office/drawing/2014/main" id="{00000000-0008-0000-0B00-00006307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892" name="Shape 1540">
                  <a:extLst>
                    <a:ext uri="{FF2B5EF4-FFF2-40B4-BE49-F238E27FC236}">
                      <a16:creationId xmlns:a16="http://schemas.microsoft.com/office/drawing/2014/main" id="{00000000-0008-0000-0B00-0000640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893" name="Shape 1541">
                  <a:extLst>
                    <a:ext uri="{FF2B5EF4-FFF2-40B4-BE49-F238E27FC236}">
                      <a16:creationId xmlns:a16="http://schemas.microsoft.com/office/drawing/2014/main" id="{00000000-0008-0000-0B00-0000650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894" name="Shape 1542">
                  <a:extLst>
                    <a:ext uri="{FF2B5EF4-FFF2-40B4-BE49-F238E27FC236}">
                      <a16:creationId xmlns:a16="http://schemas.microsoft.com/office/drawing/2014/main" id="{00000000-0008-0000-0B00-0000660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58</xdr:row>
      <xdr:rowOff>104775</xdr:rowOff>
    </xdr:from>
    <xdr:ext cx="0" cy="161925"/>
    <xdr:grpSp>
      <xdr:nvGrpSpPr>
        <xdr:cNvPr id="1895" name="Shape 2">
          <a:extLst>
            <a:ext uri="{FF2B5EF4-FFF2-40B4-BE49-F238E27FC236}">
              <a16:creationId xmlns:a16="http://schemas.microsoft.com/office/drawing/2014/main" id="{00000000-0008-0000-0B00-000067070000}"/>
            </a:ext>
          </a:extLst>
        </xdr:cNvPr>
        <xdr:cNvGrpSpPr>
          <a:grpSpLocks/>
        </xdr:cNvGrpSpPr>
      </xdr:nvGrpSpPr>
      <xdr:grpSpPr>
        <a:xfrm>
          <a:off x="2466975" y="12830175"/>
          <a:ext cx="0" cy="161925"/>
          <a:chOff x="5346000" y="3699038"/>
          <a:chExt cx="0" cy="161925"/>
        </a:xfrm>
      </xdr:grpSpPr>
      <xdr:grpSp>
        <xdr:nvGrpSpPr>
          <xdr:cNvPr id="1896" name="Shape 1543">
            <a:extLst>
              <a:ext uri="{FF2B5EF4-FFF2-40B4-BE49-F238E27FC236}">
                <a16:creationId xmlns:a16="http://schemas.microsoft.com/office/drawing/2014/main" id="{00000000-0008-0000-0B00-00006807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1897" name="Shape 6">
              <a:extLst>
                <a:ext uri="{FF2B5EF4-FFF2-40B4-BE49-F238E27FC236}">
                  <a16:creationId xmlns:a16="http://schemas.microsoft.com/office/drawing/2014/main" id="{00000000-0008-0000-0B00-00006907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898" name="Shape 1544">
              <a:extLst>
                <a:ext uri="{FF2B5EF4-FFF2-40B4-BE49-F238E27FC236}">
                  <a16:creationId xmlns:a16="http://schemas.microsoft.com/office/drawing/2014/main" id="{00000000-0008-0000-0B00-00006A07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1899" name="Shape 1545">
                <a:extLst>
                  <a:ext uri="{FF2B5EF4-FFF2-40B4-BE49-F238E27FC236}">
                    <a16:creationId xmlns:a16="http://schemas.microsoft.com/office/drawing/2014/main" id="{00000000-0008-0000-0B00-00006B07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900" name="Shape 1546">
                <a:extLst>
                  <a:ext uri="{FF2B5EF4-FFF2-40B4-BE49-F238E27FC236}">
                    <a16:creationId xmlns:a16="http://schemas.microsoft.com/office/drawing/2014/main" id="{00000000-0008-0000-0B00-00006C07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1901" name="Shape 1547">
                  <a:extLst>
                    <a:ext uri="{FF2B5EF4-FFF2-40B4-BE49-F238E27FC236}">
                      <a16:creationId xmlns:a16="http://schemas.microsoft.com/office/drawing/2014/main" id="{00000000-0008-0000-0B00-00006D07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1902" name="Shape 1548">
                  <a:extLst>
                    <a:ext uri="{FF2B5EF4-FFF2-40B4-BE49-F238E27FC236}">
                      <a16:creationId xmlns:a16="http://schemas.microsoft.com/office/drawing/2014/main" id="{00000000-0008-0000-0B00-00006E0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903" name="Shape 1549">
                  <a:extLst>
                    <a:ext uri="{FF2B5EF4-FFF2-40B4-BE49-F238E27FC236}">
                      <a16:creationId xmlns:a16="http://schemas.microsoft.com/office/drawing/2014/main" id="{00000000-0008-0000-0B00-00006F0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904" name="Shape 1550">
                  <a:extLst>
                    <a:ext uri="{FF2B5EF4-FFF2-40B4-BE49-F238E27FC236}">
                      <a16:creationId xmlns:a16="http://schemas.microsoft.com/office/drawing/2014/main" id="{00000000-0008-0000-0B00-00007007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905" name="Shape 1551">
                  <a:extLst>
                    <a:ext uri="{FF2B5EF4-FFF2-40B4-BE49-F238E27FC236}">
                      <a16:creationId xmlns:a16="http://schemas.microsoft.com/office/drawing/2014/main" id="{00000000-0008-0000-0B00-0000710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906" name="Shape 1552">
                  <a:extLst>
                    <a:ext uri="{FF2B5EF4-FFF2-40B4-BE49-F238E27FC236}">
                      <a16:creationId xmlns:a16="http://schemas.microsoft.com/office/drawing/2014/main" id="{00000000-0008-0000-0B00-0000720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907" name="Shape 1553">
                  <a:extLst>
                    <a:ext uri="{FF2B5EF4-FFF2-40B4-BE49-F238E27FC236}">
                      <a16:creationId xmlns:a16="http://schemas.microsoft.com/office/drawing/2014/main" id="{00000000-0008-0000-0B00-0000730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58</xdr:row>
      <xdr:rowOff>104775</xdr:rowOff>
    </xdr:from>
    <xdr:ext cx="0" cy="161925"/>
    <xdr:grpSp>
      <xdr:nvGrpSpPr>
        <xdr:cNvPr id="1908" name="Shape 2">
          <a:extLst>
            <a:ext uri="{FF2B5EF4-FFF2-40B4-BE49-F238E27FC236}">
              <a16:creationId xmlns:a16="http://schemas.microsoft.com/office/drawing/2014/main" id="{00000000-0008-0000-0B00-000074070000}"/>
            </a:ext>
          </a:extLst>
        </xdr:cNvPr>
        <xdr:cNvGrpSpPr>
          <a:grpSpLocks/>
        </xdr:cNvGrpSpPr>
      </xdr:nvGrpSpPr>
      <xdr:grpSpPr>
        <a:xfrm>
          <a:off x="2466975" y="12830175"/>
          <a:ext cx="0" cy="161925"/>
          <a:chOff x="5346000" y="3699038"/>
          <a:chExt cx="0" cy="161925"/>
        </a:xfrm>
      </xdr:grpSpPr>
      <xdr:grpSp>
        <xdr:nvGrpSpPr>
          <xdr:cNvPr id="1909" name="Shape 1554">
            <a:extLst>
              <a:ext uri="{FF2B5EF4-FFF2-40B4-BE49-F238E27FC236}">
                <a16:creationId xmlns:a16="http://schemas.microsoft.com/office/drawing/2014/main" id="{00000000-0008-0000-0B00-00007507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1910" name="Shape 6">
              <a:extLst>
                <a:ext uri="{FF2B5EF4-FFF2-40B4-BE49-F238E27FC236}">
                  <a16:creationId xmlns:a16="http://schemas.microsoft.com/office/drawing/2014/main" id="{00000000-0008-0000-0B00-00007607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911" name="Shape 1555">
              <a:extLst>
                <a:ext uri="{FF2B5EF4-FFF2-40B4-BE49-F238E27FC236}">
                  <a16:creationId xmlns:a16="http://schemas.microsoft.com/office/drawing/2014/main" id="{00000000-0008-0000-0B00-00007707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1912" name="Shape 1556">
                <a:extLst>
                  <a:ext uri="{FF2B5EF4-FFF2-40B4-BE49-F238E27FC236}">
                    <a16:creationId xmlns:a16="http://schemas.microsoft.com/office/drawing/2014/main" id="{00000000-0008-0000-0B00-00007807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913" name="Shape 1557">
                <a:extLst>
                  <a:ext uri="{FF2B5EF4-FFF2-40B4-BE49-F238E27FC236}">
                    <a16:creationId xmlns:a16="http://schemas.microsoft.com/office/drawing/2014/main" id="{00000000-0008-0000-0B00-00007907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1914" name="Shape 1558">
                  <a:extLst>
                    <a:ext uri="{FF2B5EF4-FFF2-40B4-BE49-F238E27FC236}">
                      <a16:creationId xmlns:a16="http://schemas.microsoft.com/office/drawing/2014/main" id="{00000000-0008-0000-0B00-00007A07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1915" name="Shape 1559">
                  <a:extLst>
                    <a:ext uri="{FF2B5EF4-FFF2-40B4-BE49-F238E27FC236}">
                      <a16:creationId xmlns:a16="http://schemas.microsoft.com/office/drawing/2014/main" id="{00000000-0008-0000-0B00-00007B0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916" name="Shape 1560">
                  <a:extLst>
                    <a:ext uri="{FF2B5EF4-FFF2-40B4-BE49-F238E27FC236}">
                      <a16:creationId xmlns:a16="http://schemas.microsoft.com/office/drawing/2014/main" id="{00000000-0008-0000-0B00-00007C0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917" name="Shape 1561">
                  <a:extLst>
                    <a:ext uri="{FF2B5EF4-FFF2-40B4-BE49-F238E27FC236}">
                      <a16:creationId xmlns:a16="http://schemas.microsoft.com/office/drawing/2014/main" id="{00000000-0008-0000-0B00-00007D07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918" name="Shape 1562">
                  <a:extLst>
                    <a:ext uri="{FF2B5EF4-FFF2-40B4-BE49-F238E27FC236}">
                      <a16:creationId xmlns:a16="http://schemas.microsoft.com/office/drawing/2014/main" id="{00000000-0008-0000-0B00-00007E0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919" name="Shape 1563">
                  <a:extLst>
                    <a:ext uri="{FF2B5EF4-FFF2-40B4-BE49-F238E27FC236}">
                      <a16:creationId xmlns:a16="http://schemas.microsoft.com/office/drawing/2014/main" id="{00000000-0008-0000-0B00-00007F0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920" name="Shape 1564">
                  <a:extLst>
                    <a:ext uri="{FF2B5EF4-FFF2-40B4-BE49-F238E27FC236}">
                      <a16:creationId xmlns:a16="http://schemas.microsoft.com/office/drawing/2014/main" id="{00000000-0008-0000-0B00-0000800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58</xdr:row>
      <xdr:rowOff>104775</xdr:rowOff>
    </xdr:from>
    <xdr:ext cx="0" cy="161925"/>
    <xdr:grpSp>
      <xdr:nvGrpSpPr>
        <xdr:cNvPr id="1921" name="Shape 2">
          <a:extLst>
            <a:ext uri="{FF2B5EF4-FFF2-40B4-BE49-F238E27FC236}">
              <a16:creationId xmlns:a16="http://schemas.microsoft.com/office/drawing/2014/main" id="{00000000-0008-0000-0B00-000081070000}"/>
            </a:ext>
          </a:extLst>
        </xdr:cNvPr>
        <xdr:cNvGrpSpPr>
          <a:grpSpLocks/>
        </xdr:cNvGrpSpPr>
      </xdr:nvGrpSpPr>
      <xdr:grpSpPr>
        <a:xfrm>
          <a:off x="2466975" y="12830175"/>
          <a:ext cx="0" cy="161925"/>
          <a:chOff x="5346000" y="3699038"/>
          <a:chExt cx="0" cy="161925"/>
        </a:xfrm>
      </xdr:grpSpPr>
      <xdr:grpSp>
        <xdr:nvGrpSpPr>
          <xdr:cNvPr id="1922" name="Shape 1565">
            <a:extLst>
              <a:ext uri="{FF2B5EF4-FFF2-40B4-BE49-F238E27FC236}">
                <a16:creationId xmlns:a16="http://schemas.microsoft.com/office/drawing/2014/main" id="{00000000-0008-0000-0B00-00008207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1923" name="Shape 6">
              <a:extLst>
                <a:ext uri="{FF2B5EF4-FFF2-40B4-BE49-F238E27FC236}">
                  <a16:creationId xmlns:a16="http://schemas.microsoft.com/office/drawing/2014/main" id="{00000000-0008-0000-0B00-00008307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924" name="Shape 1566">
              <a:extLst>
                <a:ext uri="{FF2B5EF4-FFF2-40B4-BE49-F238E27FC236}">
                  <a16:creationId xmlns:a16="http://schemas.microsoft.com/office/drawing/2014/main" id="{00000000-0008-0000-0B00-00008407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1925" name="Shape 1567">
                <a:extLst>
                  <a:ext uri="{FF2B5EF4-FFF2-40B4-BE49-F238E27FC236}">
                    <a16:creationId xmlns:a16="http://schemas.microsoft.com/office/drawing/2014/main" id="{00000000-0008-0000-0B00-00008507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926" name="Shape 1568">
                <a:extLst>
                  <a:ext uri="{FF2B5EF4-FFF2-40B4-BE49-F238E27FC236}">
                    <a16:creationId xmlns:a16="http://schemas.microsoft.com/office/drawing/2014/main" id="{00000000-0008-0000-0B00-00008607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1927" name="Shape 1569">
                  <a:extLst>
                    <a:ext uri="{FF2B5EF4-FFF2-40B4-BE49-F238E27FC236}">
                      <a16:creationId xmlns:a16="http://schemas.microsoft.com/office/drawing/2014/main" id="{00000000-0008-0000-0B00-00008707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1928" name="Shape 1570">
                  <a:extLst>
                    <a:ext uri="{FF2B5EF4-FFF2-40B4-BE49-F238E27FC236}">
                      <a16:creationId xmlns:a16="http://schemas.microsoft.com/office/drawing/2014/main" id="{00000000-0008-0000-0B00-0000880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929" name="Shape 1571">
                  <a:extLst>
                    <a:ext uri="{FF2B5EF4-FFF2-40B4-BE49-F238E27FC236}">
                      <a16:creationId xmlns:a16="http://schemas.microsoft.com/office/drawing/2014/main" id="{00000000-0008-0000-0B00-0000890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930" name="Shape 1572">
                  <a:extLst>
                    <a:ext uri="{FF2B5EF4-FFF2-40B4-BE49-F238E27FC236}">
                      <a16:creationId xmlns:a16="http://schemas.microsoft.com/office/drawing/2014/main" id="{00000000-0008-0000-0B00-00008A07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931" name="Shape 1573">
                  <a:extLst>
                    <a:ext uri="{FF2B5EF4-FFF2-40B4-BE49-F238E27FC236}">
                      <a16:creationId xmlns:a16="http://schemas.microsoft.com/office/drawing/2014/main" id="{00000000-0008-0000-0B00-00008B0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932" name="Shape 1574">
                  <a:extLst>
                    <a:ext uri="{FF2B5EF4-FFF2-40B4-BE49-F238E27FC236}">
                      <a16:creationId xmlns:a16="http://schemas.microsoft.com/office/drawing/2014/main" id="{00000000-0008-0000-0B00-00008C0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933" name="Shape 1575">
                  <a:extLst>
                    <a:ext uri="{FF2B5EF4-FFF2-40B4-BE49-F238E27FC236}">
                      <a16:creationId xmlns:a16="http://schemas.microsoft.com/office/drawing/2014/main" id="{00000000-0008-0000-0B00-00008D0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58</xdr:row>
      <xdr:rowOff>104775</xdr:rowOff>
    </xdr:from>
    <xdr:ext cx="0" cy="161925"/>
    <xdr:grpSp>
      <xdr:nvGrpSpPr>
        <xdr:cNvPr id="1934" name="Shape 2">
          <a:extLst>
            <a:ext uri="{FF2B5EF4-FFF2-40B4-BE49-F238E27FC236}">
              <a16:creationId xmlns:a16="http://schemas.microsoft.com/office/drawing/2014/main" id="{00000000-0008-0000-0B00-00008E070000}"/>
            </a:ext>
          </a:extLst>
        </xdr:cNvPr>
        <xdr:cNvGrpSpPr>
          <a:grpSpLocks/>
        </xdr:cNvGrpSpPr>
      </xdr:nvGrpSpPr>
      <xdr:grpSpPr>
        <a:xfrm>
          <a:off x="2466975" y="12830175"/>
          <a:ext cx="0" cy="161925"/>
          <a:chOff x="5346000" y="3699038"/>
          <a:chExt cx="0" cy="161925"/>
        </a:xfrm>
      </xdr:grpSpPr>
      <xdr:grpSp>
        <xdr:nvGrpSpPr>
          <xdr:cNvPr id="1935" name="Shape 1576">
            <a:extLst>
              <a:ext uri="{FF2B5EF4-FFF2-40B4-BE49-F238E27FC236}">
                <a16:creationId xmlns:a16="http://schemas.microsoft.com/office/drawing/2014/main" id="{00000000-0008-0000-0B00-00008F07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1936" name="Shape 6">
              <a:extLst>
                <a:ext uri="{FF2B5EF4-FFF2-40B4-BE49-F238E27FC236}">
                  <a16:creationId xmlns:a16="http://schemas.microsoft.com/office/drawing/2014/main" id="{00000000-0008-0000-0B00-00009007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937" name="Shape 1577">
              <a:extLst>
                <a:ext uri="{FF2B5EF4-FFF2-40B4-BE49-F238E27FC236}">
                  <a16:creationId xmlns:a16="http://schemas.microsoft.com/office/drawing/2014/main" id="{00000000-0008-0000-0B00-00009107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1938" name="Shape 1578">
                <a:extLst>
                  <a:ext uri="{FF2B5EF4-FFF2-40B4-BE49-F238E27FC236}">
                    <a16:creationId xmlns:a16="http://schemas.microsoft.com/office/drawing/2014/main" id="{00000000-0008-0000-0B00-00009207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939" name="Shape 1579">
                <a:extLst>
                  <a:ext uri="{FF2B5EF4-FFF2-40B4-BE49-F238E27FC236}">
                    <a16:creationId xmlns:a16="http://schemas.microsoft.com/office/drawing/2014/main" id="{00000000-0008-0000-0B00-00009307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1940" name="Shape 1580">
                  <a:extLst>
                    <a:ext uri="{FF2B5EF4-FFF2-40B4-BE49-F238E27FC236}">
                      <a16:creationId xmlns:a16="http://schemas.microsoft.com/office/drawing/2014/main" id="{00000000-0008-0000-0B00-00009407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1941" name="Shape 1581">
                  <a:extLst>
                    <a:ext uri="{FF2B5EF4-FFF2-40B4-BE49-F238E27FC236}">
                      <a16:creationId xmlns:a16="http://schemas.microsoft.com/office/drawing/2014/main" id="{00000000-0008-0000-0B00-0000950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942" name="Shape 1582">
                  <a:extLst>
                    <a:ext uri="{FF2B5EF4-FFF2-40B4-BE49-F238E27FC236}">
                      <a16:creationId xmlns:a16="http://schemas.microsoft.com/office/drawing/2014/main" id="{00000000-0008-0000-0B00-0000960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943" name="Shape 1583">
                  <a:extLst>
                    <a:ext uri="{FF2B5EF4-FFF2-40B4-BE49-F238E27FC236}">
                      <a16:creationId xmlns:a16="http://schemas.microsoft.com/office/drawing/2014/main" id="{00000000-0008-0000-0B00-00009707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944" name="Shape 1584">
                  <a:extLst>
                    <a:ext uri="{FF2B5EF4-FFF2-40B4-BE49-F238E27FC236}">
                      <a16:creationId xmlns:a16="http://schemas.microsoft.com/office/drawing/2014/main" id="{00000000-0008-0000-0B00-0000980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945" name="Shape 1585">
                  <a:extLst>
                    <a:ext uri="{FF2B5EF4-FFF2-40B4-BE49-F238E27FC236}">
                      <a16:creationId xmlns:a16="http://schemas.microsoft.com/office/drawing/2014/main" id="{00000000-0008-0000-0B00-0000990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946" name="Shape 1586">
                  <a:extLst>
                    <a:ext uri="{FF2B5EF4-FFF2-40B4-BE49-F238E27FC236}">
                      <a16:creationId xmlns:a16="http://schemas.microsoft.com/office/drawing/2014/main" id="{00000000-0008-0000-0B00-00009A0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58</xdr:row>
      <xdr:rowOff>104775</xdr:rowOff>
    </xdr:from>
    <xdr:ext cx="0" cy="161925"/>
    <xdr:grpSp>
      <xdr:nvGrpSpPr>
        <xdr:cNvPr id="1947" name="Shape 2">
          <a:extLst>
            <a:ext uri="{FF2B5EF4-FFF2-40B4-BE49-F238E27FC236}">
              <a16:creationId xmlns:a16="http://schemas.microsoft.com/office/drawing/2014/main" id="{00000000-0008-0000-0B00-00009B070000}"/>
            </a:ext>
          </a:extLst>
        </xdr:cNvPr>
        <xdr:cNvGrpSpPr>
          <a:grpSpLocks/>
        </xdr:cNvGrpSpPr>
      </xdr:nvGrpSpPr>
      <xdr:grpSpPr>
        <a:xfrm>
          <a:off x="2466975" y="12830175"/>
          <a:ext cx="0" cy="161925"/>
          <a:chOff x="5346000" y="3699038"/>
          <a:chExt cx="0" cy="161925"/>
        </a:xfrm>
      </xdr:grpSpPr>
      <xdr:grpSp>
        <xdr:nvGrpSpPr>
          <xdr:cNvPr id="1948" name="Shape 1587">
            <a:extLst>
              <a:ext uri="{FF2B5EF4-FFF2-40B4-BE49-F238E27FC236}">
                <a16:creationId xmlns:a16="http://schemas.microsoft.com/office/drawing/2014/main" id="{00000000-0008-0000-0B00-00009C07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1949" name="Shape 6">
              <a:extLst>
                <a:ext uri="{FF2B5EF4-FFF2-40B4-BE49-F238E27FC236}">
                  <a16:creationId xmlns:a16="http://schemas.microsoft.com/office/drawing/2014/main" id="{00000000-0008-0000-0B00-00009D07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950" name="Shape 1588">
              <a:extLst>
                <a:ext uri="{FF2B5EF4-FFF2-40B4-BE49-F238E27FC236}">
                  <a16:creationId xmlns:a16="http://schemas.microsoft.com/office/drawing/2014/main" id="{00000000-0008-0000-0B00-00009E07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1951" name="Shape 1589">
                <a:extLst>
                  <a:ext uri="{FF2B5EF4-FFF2-40B4-BE49-F238E27FC236}">
                    <a16:creationId xmlns:a16="http://schemas.microsoft.com/office/drawing/2014/main" id="{00000000-0008-0000-0B00-00009F07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952" name="Shape 1590">
                <a:extLst>
                  <a:ext uri="{FF2B5EF4-FFF2-40B4-BE49-F238E27FC236}">
                    <a16:creationId xmlns:a16="http://schemas.microsoft.com/office/drawing/2014/main" id="{00000000-0008-0000-0B00-0000A007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1953" name="Shape 1591">
                  <a:extLst>
                    <a:ext uri="{FF2B5EF4-FFF2-40B4-BE49-F238E27FC236}">
                      <a16:creationId xmlns:a16="http://schemas.microsoft.com/office/drawing/2014/main" id="{00000000-0008-0000-0B00-0000A107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1954" name="Shape 1592">
                  <a:extLst>
                    <a:ext uri="{FF2B5EF4-FFF2-40B4-BE49-F238E27FC236}">
                      <a16:creationId xmlns:a16="http://schemas.microsoft.com/office/drawing/2014/main" id="{00000000-0008-0000-0B00-0000A20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955" name="Shape 1593">
                  <a:extLst>
                    <a:ext uri="{FF2B5EF4-FFF2-40B4-BE49-F238E27FC236}">
                      <a16:creationId xmlns:a16="http://schemas.microsoft.com/office/drawing/2014/main" id="{00000000-0008-0000-0B00-0000A30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956" name="Shape 1594">
                  <a:extLst>
                    <a:ext uri="{FF2B5EF4-FFF2-40B4-BE49-F238E27FC236}">
                      <a16:creationId xmlns:a16="http://schemas.microsoft.com/office/drawing/2014/main" id="{00000000-0008-0000-0B00-0000A407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957" name="Shape 1595">
                  <a:extLst>
                    <a:ext uri="{FF2B5EF4-FFF2-40B4-BE49-F238E27FC236}">
                      <a16:creationId xmlns:a16="http://schemas.microsoft.com/office/drawing/2014/main" id="{00000000-0008-0000-0B00-0000A50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958" name="Shape 1596">
                  <a:extLst>
                    <a:ext uri="{FF2B5EF4-FFF2-40B4-BE49-F238E27FC236}">
                      <a16:creationId xmlns:a16="http://schemas.microsoft.com/office/drawing/2014/main" id="{00000000-0008-0000-0B00-0000A60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959" name="Shape 1597">
                  <a:extLst>
                    <a:ext uri="{FF2B5EF4-FFF2-40B4-BE49-F238E27FC236}">
                      <a16:creationId xmlns:a16="http://schemas.microsoft.com/office/drawing/2014/main" id="{00000000-0008-0000-0B00-0000A70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58</xdr:row>
      <xdr:rowOff>104775</xdr:rowOff>
    </xdr:from>
    <xdr:ext cx="0" cy="161925"/>
    <xdr:grpSp>
      <xdr:nvGrpSpPr>
        <xdr:cNvPr id="1960" name="Shape 2">
          <a:extLst>
            <a:ext uri="{FF2B5EF4-FFF2-40B4-BE49-F238E27FC236}">
              <a16:creationId xmlns:a16="http://schemas.microsoft.com/office/drawing/2014/main" id="{00000000-0008-0000-0B00-0000A8070000}"/>
            </a:ext>
          </a:extLst>
        </xdr:cNvPr>
        <xdr:cNvGrpSpPr>
          <a:grpSpLocks/>
        </xdr:cNvGrpSpPr>
      </xdr:nvGrpSpPr>
      <xdr:grpSpPr>
        <a:xfrm>
          <a:off x="2466975" y="12830175"/>
          <a:ext cx="0" cy="161925"/>
          <a:chOff x="5346000" y="3699038"/>
          <a:chExt cx="0" cy="161925"/>
        </a:xfrm>
      </xdr:grpSpPr>
      <xdr:grpSp>
        <xdr:nvGrpSpPr>
          <xdr:cNvPr id="1961" name="Shape 1598">
            <a:extLst>
              <a:ext uri="{FF2B5EF4-FFF2-40B4-BE49-F238E27FC236}">
                <a16:creationId xmlns:a16="http://schemas.microsoft.com/office/drawing/2014/main" id="{00000000-0008-0000-0B00-0000A907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1962" name="Shape 6">
              <a:extLst>
                <a:ext uri="{FF2B5EF4-FFF2-40B4-BE49-F238E27FC236}">
                  <a16:creationId xmlns:a16="http://schemas.microsoft.com/office/drawing/2014/main" id="{00000000-0008-0000-0B00-0000AA07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963" name="Shape 1599">
              <a:extLst>
                <a:ext uri="{FF2B5EF4-FFF2-40B4-BE49-F238E27FC236}">
                  <a16:creationId xmlns:a16="http://schemas.microsoft.com/office/drawing/2014/main" id="{00000000-0008-0000-0B00-0000AB07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1964" name="Shape 1600">
                <a:extLst>
                  <a:ext uri="{FF2B5EF4-FFF2-40B4-BE49-F238E27FC236}">
                    <a16:creationId xmlns:a16="http://schemas.microsoft.com/office/drawing/2014/main" id="{00000000-0008-0000-0B00-0000AC07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965" name="Shape 1601">
                <a:extLst>
                  <a:ext uri="{FF2B5EF4-FFF2-40B4-BE49-F238E27FC236}">
                    <a16:creationId xmlns:a16="http://schemas.microsoft.com/office/drawing/2014/main" id="{00000000-0008-0000-0B00-0000AD07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1966" name="Shape 1602">
                  <a:extLst>
                    <a:ext uri="{FF2B5EF4-FFF2-40B4-BE49-F238E27FC236}">
                      <a16:creationId xmlns:a16="http://schemas.microsoft.com/office/drawing/2014/main" id="{00000000-0008-0000-0B00-0000AE07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1967" name="Shape 1603">
                  <a:extLst>
                    <a:ext uri="{FF2B5EF4-FFF2-40B4-BE49-F238E27FC236}">
                      <a16:creationId xmlns:a16="http://schemas.microsoft.com/office/drawing/2014/main" id="{00000000-0008-0000-0B00-0000AF0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968" name="Shape 1604">
                  <a:extLst>
                    <a:ext uri="{FF2B5EF4-FFF2-40B4-BE49-F238E27FC236}">
                      <a16:creationId xmlns:a16="http://schemas.microsoft.com/office/drawing/2014/main" id="{00000000-0008-0000-0B00-0000B00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969" name="Shape 1605">
                  <a:extLst>
                    <a:ext uri="{FF2B5EF4-FFF2-40B4-BE49-F238E27FC236}">
                      <a16:creationId xmlns:a16="http://schemas.microsoft.com/office/drawing/2014/main" id="{00000000-0008-0000-0B00-0000B107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970" name="Shape 1606">
                  <a:extLst>
                    <a:ext uri="{FF2B5EF4-FFF2-40B4-BE49-F238E27FC236}">
                      <a16:creationId xmlns:a16="http://schemas.microsoft.com/office/drawing/2014/main" id="{00000000-0008-0000-0B00-0000B20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971" name="Shape 1607">
                  <a:extLst>
                    <a:ext uri="{FF2B5EF4-FFF2-40B4-BE49-F238E27FC236}">
                      <a16:creationId xmlns:a16="http://schemas.microsoft.com/office/drawing/2014/main" id="{00000000-0008-0000-0B00-0000B30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972" name="Shape 1608">
                  <a:extLst>
                    <a:ext uri="{FF2B5EF4-FFF2-40B4-BE49-F238E27FC236}">
                      <a16:creationId xmlns:a16="http://schemas.microsoft.com/office/drawing/2014/main" id="{00000000-0008-0000-0B00-0000B40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58</xdr:row>
      <xdr:rowOff>104775</xdr:rowOff>
    </xdr:from>
    <xdr:ext cx="0" cy="161925"/>
    <xdr:grpSp>
      <xdr:nvGrpSpPr>
        <xdr:cNvPr id="1973" name="Shape 2">
          <a:extLst>
            <a:ext uri="{FF2B5EF4-FFF2-40B4-BE49-F238E27FC236}">
              <a16:creationId xmlns:a16="http://schemas.microsoft.com/office/drawing/2014/main" id="{00000000-0008-0000-0B00-0000B5070000}"/>
            </a:ext>
          </a:extLst>
        </xdr:cNvPr>
        <xdr:cNvGrpSpPr>
          <a:grpSpLocks/>
        </xdr:cNvGrpSpPr>
      </xdr:nvGrpSpPr>
      <xdr:grpSpPr>
        <a:xfrm>
          <a:off x="2466975" y="12830175"/>
          <a:ext cx="0" cy="161925"/>
          <a:chOff x="5346000" y="3699038"/>
          <a:chExt cx="0" cy="161925"/>
        </a:xfrm>
      </xdr:grpSpPr>
      <xdr:grpSp>
        <xdr:nvGrpSpPr>
          <xdr:cNvPr id="1974" name="Shape 1609">
            <a:extLst>
              <a:ext uri="{FF2B5EF4-FFF2-40B4-BE49-F238E27FC236}">
                <a16:creationId xmlns:a16="http://schemas.microsoft.com/office/drawing/2014/main" id="{00000000-0008-0000-0B00-0000B607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1975" name="Shape 6">
              <a:extLst>
                <a:ext uri="{FF2B5EF4-FFF2-40B4-BE49-F238E27FC236}">
                  <a16:creationId xmlns:a16="http://schemas.microsoft.com/office/drawing/2014/main" id="{00000000-0008-0000-0B00-0000B707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976" name="Shape 1610">
              <a:extLst>
                <a:ext uri="{FF2B5EF4-FFF2-40B4-BE49-F238E27FC236}">
                  <a16:creationId xmlns:a16="http://schemas.microsoft.com/office/drawing/2014/main" id="{00000000-0008-0000-0B00-0000B807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1977" name="Shape 1611">
                <a:extLst>
                  <a:ext uri="{FF2B5EF4-FFF2-40B4-BE49-F238E27FC236}">
                    <a16:creationId xmlns:a16="http://schemas.microsoft.com/office/drawing/2014/main" id="{00000000-0008-0000-0B00-0000B907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978" name="Shape 1612">
                <a:extLst>
                  <a:ext uri="{FF2B5EF4-FFF2-40B4-BE49-F238E27FC236}">
                    <a16:creationId xmlns:a16="http://schemas.microsoft.com/office/drawing/2014/main" id="{00000000-0008-0000-0B00-0000BA07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1979" name="Shape 1613">
                  <a:extLst>
                    <a:ext uri="{FF2B5EF4-FFF2-40B4-BE49-F238E27FC236}">
                      <a16:creationId xmlns:a16="http://schemas.microsoft.com/office/drawing/2014/main" id="{00000000-0008-0000-0B00-0000BB07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1980" name="Shape 1614">
                  <a:extLst>
                    <a:ext uri="{FF2B5EF4-FFF2-40B4-BE49-F238E27FC236}">
                      <a16:creationId xmlns:a16="http://schemas.microsoft.com/office/drawing/2014/main" id="{00000000-0008-0000-0B00-0000BC0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981" name="Shape 1615">
                  <a:extLst>
                    <a:ext uri="{FF2B5EF4-FFF2-40B4-BE49-F238E27FC236}">
                      <a16:creationId xmlns:a16="http://schemas.microsoft.com/office/drawing/2014/main" id="{00000000-0008-0000-0B00-0000BD0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982" name="Shape 1616">
                  <a:extLst>
                    <a:ext uri="{FF2B5EF4-FFF2-40B4-BE49-F238E27FC236}">
                      <a16:creationId xmlns:a16="http://schemas.microsoft.com/office/drawing/2014/main" id="{00000000-0008-0000-0B00-0000BE07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983" name="Shape 1617">
                  <a:extLst>
                    <a:ext uri="{FF2B5EF4-FFF2-40B4-BE49-F238E27FC236}">
                      <a16:creationId xmlns:a16="http://schemas.microsoft.com/office/drawing/2014/main" id="{00000000-0008-0000-0B00-0000BF0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984" name="Shape 1618">
                  <a:extLst>
                    <a:ext uri="{FF2B5EF4-FFF2-40B4-BE49-F238E27FC236}">
                      <a16:creationId xmlns:a16="http://schemas.microsoft.com/office/drawing/2014/main" id="{00000000-0008-0000-0B00-0000C00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985" name="Shape 1619">
                  <a:extLst>
                    <a:ext uri="{FF2B5EF4-FFF2-40B4-BE49-F238E27FC236}">
                      <a16:creationId xmlns:a16="http://schemas.microsoft.com/office/drawing/2014/main" id="{00000000-0008-0000-0B00-0000C10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58</xdr:row>
      <xdr:rowOff>104775</xdr:rowOff>
    </xdr:from>
    <xdr:ext cx="0" cy="161925"/>
    <xdr:grpSp>
      <xdr:nvGrpSpPr>
        <xdr:cNvPr id="1986" name="Shape 2">
          <a:extLst>
            <a:ext uri="{FF2B5EF4-FFF2-40B4-BE49-F238E27FC236}">
              <a16:creationId xmlns:a16="http://schemas.microsoft.com/office/drawing/2014/main" id="{00000000-0008-0000-0B00-0000C2070000}"/>
            </a:ext>
          </a:extLst>
        </xdr:cNvPr>
        <xdr:cNvGrpSpPr>
          <a:grpSpLocks/>
        </xdr:cNvGrpSpPr>
      </xdr:nvGrpSpPr>
      <xdr:grpSpPr>
        <a:xfrm>
          <a:off x="2466975" y="12830175"/>
          <a:ext cx="0" cy="161925"/>
          <a:chOff x="5346000" y="3699038"/>
          <a:chExt cx="0" cy="161925"/>
        </a:xfrm>
      </xdr:grpSpPr>
      <xdr:grpSp>
        <xdr:nvGrpSpPr>
          <xdr:cNvPr id="1987" name="Shape 1620">
            <a:extLst>
              <a:ext uri="{FF2B5EF4-FFF2-40B4-BE49-F238E27FC236}">
                <a16:creationId xmlns:a16="http://schemas.microsoft.com/office/drawing/2014/main" id="{00000000-0008-0000-0B00-0000C307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1988" name="Shape 6">
              <a:extLst>
                <a:ext uri="{FF2B5EF4-FFF2-40B4-BE49-F238E27FC236}">
                  <a16:creationId xmlns:a16="http://schemas.microsoft.com/office/drawing/2014/main" id="{00000000-0008-0000-0B00-0000C407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989" name="Shape 1621">
              <a:extLst>
                <a:ext uri="{FF2B5EF4-FFF2-40B4-BE49-F238E27FC236}">
                  <a16:creationId xmlns:a16="http://schemas.microsoft.com/office/drawing/2014/main" id="{00000000-0008-0000-0B00-0000C507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1990" name="Shape 1622">
                <a:extLst>
                  <a:ext uri="{FF2B5EF4-FFF2-40B4-BE49-F238E27FC236}">
                    <a16:creationId xmlns:a16="http://schemas.microsoft.com/office/drawing/2014/main" id="{00000000-0008-0000-0B00-0000C607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991" name="Shape 1623">
                <a:extLst>
                  <a:ext uri="{FF2B5EF4-FFF2-40B4-BE49-F238E27FC236}">
                    <a16:creationId xmlns:a16="http://schemas.microsoft.com/office/drawing/2014/main" id="{00000000-0008-0000-0B00-0000C707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1992" name="Shape 1624">
                  <a:extLst>
                    <a:ext uri="{FF2B5EF4-FFF2-40B4-BE49-F238E27FC236}">
                      <a16:creationId xmlns:a16="http://schemas.microsoft.com/office/drawing/2014/main" id="{00000000-0008-0000-0B00-0000C807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1993" name="Shape 1625">
                  <a:extLst>
                    <a:ext uri="{FF2B5EF4-FFF2-40B4-BE49-F238E27FC236}">
                      <a16:creationId xmlns:a16="http://schemas.microsoft.com/office/drawing/2014/main" id="{00000000-0008-0000-0B00-0000C90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994" name="Shape 1626">
                  <a:extLst>
                    <a:ext uri="{FF2B5EF4-FFF2-40B4-BE49-F238E27FC236}">
                      <a16:creationId xmlns:a16="http://schemas.microsoft.com/office/drawing/2014/main" id="{00000000-0008-0000-0B00-0000CA0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995" name="Shape 1627">
                  <a:extLst>
                    <a:ext uri="{FF2B5EF4-FFF2-40B4-BE49-F238E27FC236}">
                      <a16:creationId xmlns:a16="http://schemas.microsoft.com/office/drawing/2014/main" id="{00000000-0008-0000-0B00-0000CB07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996" name="Shape 1628">
                  <a:extLst>
                    <a:ext uri="{FF2B5EF4-FFF2-40B4-BE49-F238E27FC236}">
                      <a16:creationId xmlns:a16="http://schemas.microsoft.com/office/drawing/2014/main" id="{00000000-0008-0000-0B00-0000CC0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997" name="Shape 1629">
                  <a:extLst>
                    <a:ext uri="{FF2B5EF4-FFF2-40B4-BE49-F238E27FC236}">
                      <a16:creationId xmlns:a16="http://schemas.microsoft.com/office/drawing/2014/main" id="{00000000-0008-0000-0B00-0000CD0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998" name="Shape 1630">
                  <a:extLst>
                    <a:ext uri="{FF2B5EF4-FFF2-40B4-BE49-F238E27FC236}">
                      <a16:creationId xmlns:a16="http://schemas.microsoft.com/office/drawing/2014/main" id="{00000000-0008-0000-0B00-0000CE0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58</xdr:row>
      <xdr:rowOff>104775</xdr:rowOff>
    </xdr:from>
    <xdr:ext cx="0" cy="161925"/>
    <xdr:grpSp>
      <xdr:nvGrpSpPr>
        <xdr:cNvPr id="1999" name="Shape 2">
          <a:extLst>
            <a:ext uri="{FF2B5EF4-FFF2-40B4-BE49-F238E27FC236}">
              <a16:creationId xmlns:a16="http://schemas.microsoft.com/office/drawing/2014/main" id="{00000000-0008-0000-0B00-0000CF070000}"/>
            </a:ext>
          </a:extLst>
        </xdr:cNvPr>
        <xdr:cNvGrpSpPr>
          <a:grpSpLocks/>
        </xdr:cNvGrpSpPr>
      </xdr:nvGrpSpPr>
      <xdr:grpSpPr>
        <a:xfrm>
          <a:off x="2466975" y="12830175"/>
          <a:ext cx="0" cy="161925"/>
          <a:chOff x="5346000" y="3699038"/>
          <a:chExt cx="0" cy="161925"/>
        </a:xfrm>
      </xdr:grpSpPr>
      <xdr:grpSp>
        <xdr:nvGrpSpPr>
          <xdr:cNvPr id="2000" name="Shape 1631">
            <a:extLst>
              <a:ext uri="{FF2B5EF4-FFF2-40B4-BE49-F238E27FC236}">
                <a16:creationId xmlns:a16="http://schemas.microsoft.com/office/drawing/2014/main" id="{00000000-0008-0000-0B00-0000D007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2001" name="Shape 6">
              <a:extLst>
                <a:ext uri="{FF2B5EF4-FFF2-40B4-BE49-F238E27FC236}">
                  <a16:creationId xmlns:a16="http://schemas.microsoft.com/office/drawing/2014/main" id="{00000000-0008-0000-0B00-0000D107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002" name="Shape 1632">
              <a:extLst>
                <a:ext uri="{FF2B5EF4-FFF2-40B4-BE49-F238E27FC236}">
                  <a16:creationId xmlns:a16="http://schemas.microsoft.com/office/drawing/2014/main" id="{00000000-0008-0000-0B00-0000D207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2003" name="Shape 1633">
                <a:extLst>
                  <a:ext uri="{FF2B5EF4-FFF2-40B4-BE49-F238E27FC236}">
                    <a16:creationId xmlns:a16="http://schemas.microsoft.com/office/drawing/2014/main" id="{00000000-0008-0000-0B00-0000D307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004" name="Shape 1634">
                <a:extLst>
                  <a:ext uri="{FF2B5EF4-FFF2-40B4-BE49-F238E27FC236}">
                    <a16:creationId xmlns:a16="http://schemas.microsoft.com/office/drawing/2014/main" id="{00000000-0008-0000-0B00-0000D407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2005" name="Shape 1635">
                  <a:extLst>
                    <a:ext uri="{FF2B5EF4-FFF2-40B4-BE49-F238E27FC236}">
                      <a16:creationId xmlns:a16="http://schemas.microsoft.com/office/drawing/2014/main" id="{00000000-0008-0000-0B00-0000D507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2006" name="Shape 1636">
                  <a:extLst>
                    <a:ext uri="{FF2B5EF4-FFF2-40B4-BE49-F238E27FC236}">
                      <a16:creationId xmlns:a16="http://schemas.microsoft.com/office/drawing/2014/main" id="{00000000-0008-0000-0B00-0000D60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007" name="Shape 1637">
                  <a:extLst>
                    <a:ext uri="{FF2B5EF4-FFF2-40B4-BE49-F238E27FC236}">
                      <a16:creationId xmlns:a16="http://schemas.microsoft.com/office/drawing/2014/main" id="{00000000-0008-0000-0B00-0000D70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008" name="Shape 1638">
                  <a:extLst>
                    <a:ext uri="{FF2B5EF4-FFF2-40B4-BE49-F238E27FC236}">
                      <a16:creationId xmlns:a16="http://schemas.microsoft.com/office/drawing/2014/main" id="{00000000-0008-0000-0B00-0000D807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009" name="Shape 1639">
                  <a:extLst>
                    <a:ext uri="{FF2B5EF4-FFF2-40B4-BE49-F238E27FC236}">
                      <a16:creationId xmlns:a16="http://schemas.microsoft.com/office/drawing/2014/main" id="{00000000-0008-0000-0B00-0000D90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010" name="Shape 1640">
                  <a:extLst>
                    <a:ext uri="{FF2B5EF4-FFF2-40B4-BE49-F238E27FC236}">
                      <a16:creationId xmlns:a16="http://schemas.microsoft.com/office/drawing/2014/main" id="{00000000-0008-0000-0B00-0000DA0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011" name="Shape 1641">
                  <a:extLst>
                    <a:ext uri="{FF2B5EF4-FFF2-40B4-BE49-F238E27FC236}">
                      <a16:creationId xmlns:a16="http://schemas.microsoft.com/office/drawing/2014/main" id="{00000000-0008-0000-0B00-0000DB0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58</xdr:row>
      <xdr:rowOff>104775</xdr:rowOff>
    </xdr:from>
    <xdr:ext cx="0" cy="161925"/>
    <xdr:grpSp>
      <xdr:nvGrpSpPr>
        <xdr:cNvPr id="2012" name="Shape 2">
          <a:extLst>
            <a:ext uri="{FF2B5EF4-FFF2-40B4-BE49-F238E27FC236}">
              <a16:creationId xmlns:a16="http://schemas.microsoft.com/office/drawing/2014/main" id="{00000000-0008-0000-0B00-0000DC070000}"/>
            </a:ext>
          </a:extLst>
        </xdr:cNvPr>
        <xdr:cNvGrpSpPr>
          <a:grpSpLocks/>
        </xdr:cNvGrpSpPr>
      </xdr:nvGrpSpPr>
      <xdr:grpSpPr>
        <a:xfrm>
          <a:off x="2466975" y="12830175"/>
          <a:ext cx="0" cy="161925"/>
          <a:chOff x="5346000" y="3699038"/>
          <a:chExt cx="0" cy="161925"/>
        </a:xfrm>
      </xdr:grpSpPr>
      <xdr:grpSp>
        <xdr:nvGrpSpPr>
          <xdr:cNvPr id="2013" name="Shape 1642">
            <a:extLst>
              <a:ext uri="{FF2B5EF4-FFF2-40B4-BE49-F238E27FC236}">
                <a16:creationId xmlns:a16="http://schemas.microsoft.com/office/drawing/2014/main" id="{00000000-0008-0000-0B00-0000DD07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2014" name="Shape 6">
              <a:extLst>
                <a:ext uri="{FF2B5EF4-FFF2-40B4-BE49-F238E27FC236}">
                  <a16:creationId xmlns:a16="http://schemas.microsoft.com/office/drawing/2014/main" id="{00000000-0008-0000-0B00-0000DE07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015" name="Shape 1643">
              <a:extLst>
                <a:ext uri="{FF2B5EF4-FFF2-40B4-BE49-F238E27FC236}">
                  <a16:creationId xmlns:a16="http://schemas.microsoft.com/office/drawing/2014/main" id="{00000000-0008-0000-0B00-0000DF07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2016" name="Shape 1644">
                <a:extLst>
                  <a:ext uri="{FF2B5EF4-FFF2-40B4-BE49-F238E27FC236}">
                    <a16:creationId xmlns:a16="http://schemas.microsoft.com/office/drawing/2014/main" id="{00000000-0008-0000-0B00-0000E007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017" name="Shape 1645">
                <a:extLst>
                  <a:ext uri="{FF2B5EF4-FFF2-40B4-BE49-F238E27FC236}">
                    <a16:creationId xmlns:a16="http://schemas.microsoft.com/office/drawing/2014/main" id="{00000000-0008-0000-0B00-0000E107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2018" name="Shape 1646">
                  <a:extLst>
                    <a:ext uri="{FF2B5EF4-FFF2-40B4-BE49-F238E27FC236}">
                      <a16:creationId xmlns:a16="http://schemas.microsoft.com/office/drawing/2014/main" id="{00000000-0008-0000-0B00-0000E207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2019" name="Shape 1647">
                  <a:extLst>
                    <a:ext uri="{FF2B5EF4-FFF2-40B4-BE49-F238E27FC236}">
                      <a16:creationId xmlns:a16="http://schemas.microsoft.com/office/drawing/2014/main" id="{00000000-0008-0000-0B00-0000E30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020" name="Shape 1648">
                  <a:extLst>
                    <a:ext uri="{FF2B5EF4-FFF2-40B4-BE49-F238E27FC236}">
                      <a16:creationId xmlns:a16="http://schemas.microsoft.com/office/drawing/2014/main" id="{00000000-0008-0000-0B00-0000E40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021" name="Shape 1649">
                  <a:extLst>
                    <a:ext uri="{FF2B5EF4-FFF2-40B4-BE49-F238E27FC236}">
                      <a16:creationId xmlns:a16="http://schemas.microsoft.com/office/drawing/2014/main" id="{00000000-0008-0000-0B00-0000E507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022" name="Shape 1650">
                  <a:extLst>
                    <a:ext uri="{FF2B5EF4-FFF2-40B4-BE49-F238E27FC236}">
                      <a16:creationId xmlns:a16="http://schemas.microsoft.com/office/drawing/2014/main" id="{00000000-0008-0000-0B00-0000E60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023" name="Shape 1651">
                  <a:extLst>
                    <a:ext uri="{FF2B5EF4-FFF2-40B4-BE49-F238E27FC236}">
                      <a16:creationId xmlns:a16="http://schemas.microsoft.com/office/drawing/2014/main" id="{00000000-0008-0000-0B00-0000E70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024" name="Shape 1652">
                  <a:extLst>
                    <a:ext uri="{FF2B5EF4-FFF2-40B4-BE49-F238E27FC236}">
                      <a16:creationId xmlns:a16="http://schemas.microsoft.com/office/drawing/2014/main" id="{00000000-0008-0000-0B00-0000E80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58</xdr:row>
      <xdr:rowOff>104775</xdr:rowOff>
    </xdr:from>
    <xdr:ext cx="0" cy="161925"/>
    <xdr:grpSp>
      <xdr:nvGrpSpPr>
        <xdr:cNvPr id="2025" name="Shape 2">
          <a:extLst>
            <a:ext uri="{FF2B5EF4-FFF2-40B4-BE49-F238E27FC236}">
              <a16:creationId xmlns:a16="http://schemas.microsoft.com/office/drawing/2014/main" id="{00000000-0008-0000-0B00-0000E9070000}"/>
            </a:ext>
          </a:extLst>
        </xdr:cNvPr>
        <xdr:cNvGrpSpPr>
          <a:grpSpLocks/>
        </xdr:cNvGrpSpPr>
      </xdr:nvGrpSpPr>
      <xdr:grpSpPr>
        <a:xfrm>
          <a:off x="2466975" y="12830175"/>
          <a:ext cx="0" cy="161925"/>
          <a:chOff x="5346000" y="3699038"/>
          <a:chExt cx="0" cy="161925"/>
        </a:xfrm>
      </xdr:grpSpPr>
      <xdr:grpSp>
        <xdr:nvGrpSpPr>
          <xdr:cNvPr id="2026" name="Shape 1653">
            <a:extLst>
              <a:ext uri="{FF2B5EF4-FFF2-40B4-BE49-F238E27FC236}">
                <a16:creationId xmlns:a16="http://schemas.microsoft.com/office/drawing/2014/main" id="{00000000-0008-0000-0B00-0000EA07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2027" name="Shape 6">
              <a:extLst>
                <a:ext uri="{FF2B5EF4-FFF2-40B4-BE49-F238E27FC236}">
                  <a16:creationId xmlns:a16="http://schemas.microsoft.com/office/drawing/2014/main" id="{00000000-0008-0000-0B00-0000EB07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028" name="Shape 1654">
              <a:extLst>
                <a:ext uri="{FF2B5EF4-FFF2-40B4-BE49-F238E27FC236}">
                  <a16:creationId xmlns:a16="http://schemas.microsoft.com/office/drawing/2014/main" id="{00000000-0008-0000-0B00-0000EC07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2029" name="Shape 1655">
                <a:extLst>
                  <a:ext uri="{FF2B5EF4-FFF2-40B4-BE49-F238E27FC236}">
                    <a16:creationId xmlns:a16="http://schemas.microsoft.com/office/drawing/2014/main" id="{00000000-0008-0000-0B00-0000ED07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030" name="Shape 1656">
                <a:extLst>
                  <a:ext uri="{FF2B5EF4-FFF2-40B4-BE49-F238E27FC236}">
                    <a16:creationId xmlns:a16="http://schemas.microsoft.com/office/drawing/2014/main" id="{00000000-0008-0000-0B00-0000EE07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2031" name="Shape 1657">
                  <a:extLst>
                    <a:ext uri="{FF2B5EF4-FFF2-40B4-BE49-F238E27FC236}">
                      <a16:creationId xmlns:a16="http://schemas.microsoft.com/office/drawing/2014/main" id="{00000000-0008-0000-0B00-0000EF07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2032" name="Shape 1658">
                  <a:extLst>
                    <a:ext uri="{FF2B5EF4-FFF2-40B4-BE49-F238E27FC236}">
                      <a16:creationId xmlns:a16="http://schemas.microsoft.com/office/drawing/2014/main" id="{00000000-0008-0000-0B00-0000F00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033" name="Shape 1659">
                  <a:extLst>
                    <a:ext uri="{FF2B5EF4-FFF2-40B4-BE49-F238E27FC236}">
                      <a16:creationId xmlns:a16="http://schemas.microsoft.com/office/drawing/2014/main" id="{00000000-0008-0000-0B00-0000F10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034" name="Shape 1660">
                  <a:extLst>
                    <a:ext uri="{FF2B5EF4-FFF2-40B4-BE49-F238E27FC236}">
                      <a16:creationId xmlns:a16="http://schemas.microsoft.com/office/drawing/2014/main" id="{00000000-0008-0000-0B00-0000F207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035" name="Shape 1661">
                  <a:extLst>
                    <a:ext uri="{FF2B5EF4-FFF2-40B4-BE49-F238E27FC236}">
                      <a16:creationId xmlns:a16="http://schemas.microsoft.com/office/drawing/2014/main" id="{00000000-0008-0000-0B00-0000F30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036" name="Shape 1662">
                  <a:extLst>
                    <a:ext uri="{FF2B5EF4-FFF2-40B4-BE49-F238E27FC236}">
                      <a16:creationId xmlns:a16="http://schemas.microsoft.com/office/drawing/2014/main" id="{00000000-0008-0000-0B00-0000F40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037" name="Shape 1663">
                  <a:extLst>
                    <a:ext uri="{FF2B5EF4-FFF2-40B4-BE49-F238E27FC236}">
                      <a16:creationId xmlns:a16="http://schemas.microsoft.com/office/drawing/2014/main" id="{00000000-0008-0000-0B00-0000F50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58</xdr:row>
      <xdr:rowOff>104775</xdr:rowOff>
    </xdr:from>
    <xdr:ext cx="0" cy="161925"/>
    <xdr:grpSp>
      <xdr:nvGrpSpPr>
        <xdr:cNvPr id="2038" name="Shape 2">
          <a:extLst>
            <a:ext uri="{FF2B5EF4-FFF2-40B4-BE49-F238E27FC236}">
              <a16:creationId xmlns:a16="http://schemas.microsoft.com/office/drawing/2014/main" id="{00000000-0008-0000-0B00-0000F6070000}"/>
            </a:ext>
          </a:extLst>
        </xdr:cNvPr>
        <xdr:cNvGrpSpPr>
          <a:grpSpLocks/>
        </xdr:cNvGrpSpPr>
      </xdr:nvGrpSpPr>
      <xdr:grpSpPr>
        <a:xfrm>
          <a:off x="2466975" y="12830175"/>
          <a:ext cx="0" cy="161925"/>
          <a:chOff x="5346000" y="3699038"/>
          <a:chExt cx="0" cy="161925"/>
        </a:xfrm>
      </xdr:grpSpPr>
      <xdr:grpSp>
        <xdr:nvGrpSpPr>
          <xdr:cNvPr id="2039" name="Shape 1664">
            <a:extLst>
              <a:ext uri="{FF2B5EF4-FFF2-40B4-BE49-F238E27FC236}">
                <a16:creationId xmlns:a16="http://schemas.microsoft.com/office/drawing/2014/main" id="{00000000-0008-0000-0B00-0000F707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2040" name="Shape 6">
              <a:extLst>
                <a:ext uri="{FF2B5EF4-FFF2-40B4-BE49-F238E27FC236}">
                  <a16:creationId xmlns:a16="http://schemas.microsoft.com/office/drawing/2014/main" id="{00000000-0008-0000-0B00-0000F807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041" name="Shape 1665">
              <a:extLst>
                <a:ext uri="{FF2B5EF4-FFF2-40B4-BE49-F238E27FC236}">
                  <a16:creationId xmlns:a16="http://schemas.microsoft.com/office/drawing/2014/main" id="{00000000-0008-0000-0B00-0000F907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2042" name="Shape 1666">
                <a:extLst>
                  <a:ext uri="{FF2B5EF4-FFF2-40B4-BE49-F238E27FC236}">
                    <a16:creationId xmlns:a16="http://schemas.microsoft.com/office/drawing/2014/main" id="{00000000-0008-0000-0B00-0000FA07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043" name="Shape 1667">
                <a:extLst>
                  <a:ext uri="{FF2B5EF4-FFF2-40B4-BE49-F238E27FC236}">
                    <a16:creationId xmlns:a16="http://schemas.microsoft.com/office/drawing/2014/main" id="{00000000-0008-0000-0B00-0000FB07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2044" name="Shape 1668">
                  <a:extLst>
                    <a:ext uri="{FF2B5EF4-FFF2-40B4-BE49-F238E27FC236}">
                      <a16:creationId xmlns:a16="http://schemas.microsoft.com/office/drawing/2014/main" id="{00000000-0008-0000-0B00-0000FC07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2045" name="Shape 1669">
                  <a:extLst>
                    <a:ext uri="{FF2B5EF4-FFF2-40B4-BE49-F238E27FC236}">
                      <a16:creationId xmlns:a16="http://schemas.microsoft.com/office/drawing/2014/main" id="{00000000-0008-0000-0B00-0000FD0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046" name="Shape 1670">
                  <a:extLst>
                    <a:ext uri="{FF2B5EF4-FFF2-40B4-BE49-F238E27FC236}">
                      <a16:creationId xmlns:a16="http://schemas.microsoft.com/office/drawing/2014/main" id="{00000000-0008-0000-0B00-0000FE0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047" name="Shape 1671">
                  <a:extLst>
                    <a:ext uri="{FF2B5EF4-FFF2-40B4-BE49-F238E27FC236}">
                      <a16:creationId xmlns:a16="http://schemas.microsoft.com/office/drawing/2014/main" id="{00000000-0008-0000-0B00-0000FF07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048" name="Shape 1672">
                  <a:extLst>
                    <a:ext uri="{FF2B5EF4-FFF2-40B4-BE49-F238E27FC236}">
                      <a16:creationId xmlns:a16="http://schemas.microsoft.com/office/drawing/2014/main" id="{00000000-0008-0000-0B00-0000000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049" name="Shape 1673">
                  <a:extLst>
                    <a:ext uri="{FF2B5EF4-FFF2-40B4-BE49-F238E27FC236}">
                      <a16:creationId xmlns:a16="http://schemas.microsoft.com/office/drawing/2014/main" id="{00000000-0008-0000-0B00-0000010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050" name="Shape 1674">
                  <a:extLst>
                    <a:ext uri="{FF2B5EF4-FFF2-40B4-BE49-F238E27FC236}">
                      <a16:creationId xmlns:a16="http://schemas.microsoft.com/office/drawing/2014/main" id="{00000000-0008-0000-0B00-0000020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58</xdr:row>
      <xdr:rowOff>104775</xdr:rowOff>
    </xdr:from>
    <xdr:ext cx="0" cy="161925"/>
    <xdr:grpSp>
      <xdr:nvGrpSpPr>
        <xdr:cNvPr id="2051" name="Shape 2">
          <a:extLst>
            <a:ext uri="{FF2B5EF4-FFF2-40B4-BE49-F238E27FC236}">
              <a16:creationId xmlns:a16="http://schemas.microsoft.com/office/drawing/2014/main" id="{00000000-0008-0000-0B00-000003080000}"/>
            </a:ext>
          </a:extLst>
        </xdr:cNvPr>
        <xdr:cNvGrpSpPr>
          <a:grpSpLocks/>
        </xdr:cNvGrpSpPr>
      </xdr:nvGrpSpPr>
      <xdr:grpSpPr>
        <a:xfrm>
          <a:off x="2466975" y="12830175"/>
          <a:ext cx="0" cy="161925"/>
          <a:chOff x="5346000" y="3699038"/>
          <a:chExt cx="0" cy="161925"/>
        </a:xfrm>
      </xdr:grpSpPr>
      <xdr:grpSp>
        <xdr:nvGrpSpPr>
          <xdr:cNvPr id="2052" name="Shape 1675">
            <a:extLst>
              <a:ext uri="{FF2B5EF4-FFF2-40B4-BE49-F238E27FC236}">
                <a16:creationId xmlns:a16="http://schemas.microsoft.com/office/drawing/2014/main" id="{00000000-0008-0000-0B00-00000408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2053" name="Shape 6">
              <a:extLst>
                <a:ext uri="{FF2B5EF4-FFF2-40B4-BE49-F238E27FC236}">
                  <a16:creationId xmlns:a16="http://schemas.microsoft.com/office/drawing/2014/main" id="{00000000-0008-0000-0B00-00000508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054" name="Shape 1676">
              <a:extLst>
                <a:ext uri="{FF2B5EF4-FFF2-40B4-BE49-F238E27FC236}">
                  <a16:creationId xmlns:a16="http://schemas.microsoft.com/office/drawing/2014/main" id="{00000000-0008-0000-0B00-00000608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2055" name="Shape 1677">
                <a:extLst>
                  <a:ext uri="{FF2B5EF4-FFF2-40B4-BE49-F238E27FC236}">
                    <a16:creationId xmlns:a16="http://schemas.microsoft.com/office/drawing/2014/main" id="{00000000-0008-0000-0B00-00000708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056" name="Shape 1678">
                <a:extLst>
                  <a:ext uri="{FF2B5EF4-FFF2-40B4-BE49-F238E27FC236}">
                    <a16:creationId xmlns:a16="http://schemas.microsoft.com/office/drawing/2014/main" id="{00000000-0008-0000-0B00-00000808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2057" name="Shape 1679">
                  <a:extLst>
                    <a:ext uri="{FF2B5EF4-FFF2-40B4-BE49-F238E27FC236}">
                      <a16:creationId xmlns:a16="http://schemas.microsoft.com/office/drawing/2014/main" id="{00000000-0008-0000-0B00-00000908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2058" name="Shape 1680">
                  <a:extLst>
                    <a:ext uri="{FF2B5EF4-FFF2-40B4-BE49-F238E27FC236}">
                      <a16:creationId xmlns:a16="http://schemas.microsoft.com/office/drawing/2014/main" id="{00000000-0008-0000-0B00-00000A0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059" name="Shape 1681">
                  <a:extLst>
                    <a:ext uri="{FF2B5EF4-FFF2-40B4-BE49-F238E27FC236}">
                      <a16:creationId xmlns:a16="http://schemas.microsoft.com/office/drawing/2014/main" id="{00000000-0008-0000-0B00-00000B0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060" name="Shape 1682">
                  <a:extLst>
                    <a:ext uri="{FF2B5EF4-FFF2-40B4-BE49-F238E27FC236}">
                      <a16:creationId xmlns:a16="http://schemas.microsoft.com/office/drawing/2014/main" id="{00000000-0008-0000-0B00-00000C08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061" name="Shape 1683">
                  <a:extLst>
                    <a:ext uri="{FF2B5EF4-FFF2-40B4-BE49-F238E27FC236}">
                      <a16:creationId xmlns:a16="http://schemas.microsoft.com/office/drawing/2014/main" id="{00000000-0008-0000-0B00-00000D0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062" name="Shape 1684">
                  <a:extLst>
                    <a:ext uri="{FF2B5EF4-FFF2-40B4-BE49-F238E27FC236}">
                      <a16:creationId xmlns:a16="http://schemas.microsoft.com/office/drawing/2014/main" id="{00000000-0008-0000-0B00-00000E0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063" name="Shape 1685">
                  <a:extLst>
                    <a:ext uri="{FF2B5EF4-FFF2-40B4-BE49-F238E27FC236}">
                      <a16:creationId xmlns:a16="http://schemas.microsoft.com/office/drawing/2014/main" id="{00000000-0008-0000-0B00-00000F0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58</xdr:row>
      <xdr:rowOff>104775</xdr:rowOff>
    </xdr:from>
    <xdr:ext cx="0" cy="161925"/>
    <xdr:grpSp>
      <xdr:nvGrpSpPr>
        <xdr:cNvPr id="2064" name="Shape 2">
          <a:extLst>
            <a:ext uri="{FF2B5EF4-FFF2-40B4-BE49-F238E27FC236}">
              <a16:creationId xmlns:a16="http://schemas.microsoft.com/office/drawing/2014/main" id="{00000000-0008-0000-0B00-000010080000}"/>
            </a:ext>
          </a:extLst>
        </xdr:cNvPr>
        <xdr:cNvGrpSpPr>
          <a:grpSpLocks/>
        </xdr:cNvGrpSpPr>
      </xdr:nvGrpSpPr>
      <xdr:grpSpPr>
        <a:xfrm>
          <a:off x="2466975" y="12830175"/>
          <a:ext cx="0" cy="161925"/>
          <a:chOff x="5346000" y="3699038"/>
          <a:chExt cx="0" cy="161925"/>
        </a:xfrm>
      </xdr:grpSpPr>
      <xdr:grpSp>
        <xdr:nvGrpSpPr>
          <xdr:cNvPr id="2065" name="Shape 1686">
            <a:extLst>
              <a:ext uri="{FF2B5EF4-FFF2-40B4-BE49-F238E27FC236}">
                <a16:creationId xmlns:a16="http://schemas.microsoft.com/office/drawing/2014/main" id="{00000000-0008-0000-0B00-00001108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2066" name="Shape 6">
              <a:extLst>
                <a:ext uri="{FF2B5EF4-FFF2-40B4-BE49-F238E27FC236}">
                  <a16:creationId xmlns:a16="http://schemas.microsoft.com/office/drawing/2014/main" id="{00000000-0008-0000-0B00-00001208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067" name="Shape 1687">
              <a:extLst>
                <a:ext uri="{FF2B5EF4-FFF2-40B4-BE49-F238E27FC236}">
                  <a16:creationId xmlns:a16="http://schemas.microsoft.com/office/drawing/2014/main" id="{00000000-0008-0000-0B00-00001308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2068" name="Shape 1688">
                <a:extLst>
                  <a:ext uri="{FF2B5EF4-FFF2-40B4-BE49-F238E27FC236}">
                    <a16:creationId xmlns:a16="http://schemas.microsoft.com/office/drawing/2014/main" id="{00000000-0008-0000-0B00-00001408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069" name="Shape 1689">
                <a:extLst>
                  <a:ext uri="{FF2B5EF4-FFF2-40B4-BE49-F238E27FC236}">
                    <a16:creationId xmlns:a16="http://schemas.microsoft.com/office/drawing/2014/main" id="{00000000-0008-0000-0B00-00001508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2070" name="Shape 1690">
                  <a:extLst>
                    <a:ext uri="{FF2B5EF4-FFF2-40B4-BE49-F238E27FC236}">
                      <a16:creationId xmlns:a16="http://schemas.microsoft.com/office/drawing/2014/main" id="{00000000-0008-0000-0B00-00001608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2071" name="Shape 1691">
                  <a:extLst>
                    <a:ext uri="{FF2B5EF4-FFF2-40B4-BE49-F238E27FC236}">
                      <a16:creationId xmlns:a16="http://schemas.microsoft.com/office/drawing/2014/main" id="{00000000-0008-0000-0B00-0000170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072" name="Shape 1692">
                  <a:extLst>
                    <a:ext uri="{FF2B5EF4-FFF2-40B4-BE49-F238E27FC236}">
                      <a16:creationId xmlns:a16="http://schemas.microsoft.com/office/drawing/2014/main" id="{00000000-0008-0000-0B00-0000180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073" name="Shape 1693">
                  <a:extLst>
                    <a:ext uri="{FF2B5EF4-FFF2-40B4-BE49-F238E27FC236}">
                      <a16:creationId xmlns:a16="http://schemas.microsoft.com/office/drawing/2014/main" id="{00000000-0008-0000-0B00-00001908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074" name="Shape 1694">
                  <a:extLst>
                    <a:ext uri="{FF2B5EF4-FFF2-40B4-BE49-F238E27FC236}">
                      <a16:creationId xmlns:a16="http://schemas.microsoft.com/office/drawing/2014/main" id="{00000000-0008-0000-0B00-00001A0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075" name="Shape 1695">
                  <a:extLst>
                    <a:ext uri="{FF2B5EF4-FFF2-40B4-BE49-F238E27FC236}">
                      <a16:creationId xmlns:a16="http://schemas.microsoft.com/office/drawing/2014/main" id="{00000000-0008-0000-0B00-00001B0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076" name="Shape 1696">
                  <a:extLst>
                    <a:ext uri="{FF2B5EF4-FFF2-40B4-BE49-F238E27FC236}">
                      <a16:creationId xmlns:a16="http://schemas.microsoft.com/office/drawing/2014/main" id="{00000000-0008-0000-0B00-00001C0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58</xdr:row>
      <xdr:rowOff>104775</xdr:rowOff>
    </xdr:from>
    <xdr:ext cx="0" cy="161925"/>
    <xdr:grpSp>
      <xdr:nvGrpSpPr>
        <xdr:cNvPr id="2077" name="Shape 2">
          <a:extLst>
            <a:ext uri="{FF2B5EF4-FFF2-40B4-BE49-F238E27FC236}">
              <a16:creationId xmlns:a16="http://schemas.microsoft.com/office/drawing/2014/main" id="{00000000-0008-0000-0B00-00001D080000}"/>
            </a:ext>
          </a:extLst>
        </xdr:cNvPr>
        <xdr:cNvGrpSpPr>
          <a:grpSpLocks/>
        </xdr:cNvGrpSpPr>
      </xdr:nvGrpSpPr>
      <xdr:grpSpPr>
        <a:xfrm>
          <a:off x="2466975" y="12830175"/>
          <a:ext cx="0" cy="161925"/>
          <a:chOff x="5346000" y="3699038"/>
          <a:chExt cx="0" cy="161925"/>
        </a:xfrm>
      </xdr:grpSpPr>
      <xdr:grpSp>
        <xdr:nvGrpSpPr>
          <xdr:cNvPr id="2078" name="Shape 1697">
            <a:extLst>
              <a:ext uri="{FF2B5EF4-FFF2-40B4-BE49-F238E27FC236}">
                <a16:creationId xmlns:a16="http://schemas.microsoft.com/office/drawing/2014/main" id="{00000000-0008-0000-0B00-00001E08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2079" name="Shape 6">
              <a:extLst>
                <a:ext uri="{FF2B5EF4-FFF2-40B4-BE49-F238E27FC236}">
                  <a16:creationId xmlns:a16="http://schemas.microsoft.com/office/drawing/2014/main" id="{00000000-0008-0000-0B00-00001F08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080" name="Shape 1698">
              <a:extLst>
                <a:ext uri="{FF2B5EF4-FFF2-40B4-BE49-F238E27FC236}">
                  <a16:creationId xmlns:a16="http://schemas.microsoft.com/office/drawing/2014/main" id="{00000000-0008-0000-0B00-00002008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2081" name="Shape 1699">
                <a:extLst>
                  <a:ext uri="{FF2B5EF4-FFF2-40B4-BE49-F238E27FC236}">
                    <a16:creationId xmlns:a16="http://schemas.microsoft.com/office/drawing/2014/main" id="{00000000-0008-0000-0B00-00002108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082" name="Shape 1700">
                <a:extLst>
                  <a:ext uri="{FF2B5EF4-FFF2-40B4-BE49-F238E27FC236}">
                    <a16:creationId xmlns:a16="http://schemas.microsoft.com/office/drawing/2014/main" id="{00000000-0008-0000-0B00-00002208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2083" name="Shape 1701">
                  <a:extLst>
                    <a:ext uri="{FF2B5EF4-FFF2-40B4-BE49-F238E27FC236}">
                      <a16:creationId xmlns:a16="http://schemas.microsoft.com/office/drawing/2014/main" id="{00000000-0008-0000-0B00-00002308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2084" name="Shape 1702">
                  <a:extLst>
                    <a:ext uri="{FF2B5EF4-FFF2-40B4-BE49-F238E27FC236}">
                      <a16:creationId xmlns:a16="http://schemas.microsoft.com/office/drawing/2014/main" id="{00000000-0008-0000-0B00-0000240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085" name="Shape 1703">
                  <a:extLst>
                    <a:ext uri="{FF2B5EF4-FFF2-40B4-BE49-F238E27FC236}">
                      <a16:creationId xmlns:a16="http://schemas.microsoft.com/office/drawing/2014/main" id="{00000000-0008-0000-0B00-0000250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086" name="Shape 1704">
                  <a:extLst>
                    <a:ext uri="{FF2B5EF4-FFF2-40B4-BE49-F238E27FC236}">
                      <a16:creationId xmlns:a16="http://schemas.microsoft.com/office/drawing/2014/main" id="{00000000-0008-0000-0B00-00002608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087" name="Shape 1705">
                  <a:extLst>
                    <a:ext uri="{FF2B5EF4-FFF2-40B4-BE49-F238E27FC236}">
                      <a16:creationId xmlns:a16="http://schemas.microsoft.com/office/drawing/2014/main" id="{00000000-0008-0000-0B00-0000270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088" name="Shape 1706">
                  <a:extLst>
                    <a:ext uri="{FF2B5EF4-FFF2-40B4-BE49-F238E27FC236}">
                      <a16:creationId xmlns:a16="http://schemas.microsoft.com/office/drawing/2014/main" id="{00000000-0008-0000-0B00-0000280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089" name="Shape 1707">
                  <a:extLst>
                    <a:ext uri="{FF2B5EF4-FFF2-40B4-BE49-F238E27FC236}">
                      <a16:creationId xmlns:a16="http://schemas.microsoft.com/office/drawing/2014/main" id="{00000000-0008-0000-0B00-0000290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16</xdr:col>
      <xdr:colOff>0</xdr:colOff>
      <xdr:row>55</xdr:row>
      <xdr:rowOff>28575</xdr:rowOff>
    </xdr:from>
    <xdr:ext cx="428625" cy="352425"/>
    <xdr:sp macro="" textlink="">
      <xdr:nvSpPr>
        <xdr:cNvPr id="2090" name="Shape 1708">
          <a:extLst>
            <a:ext uri="{FF2B5EF4-FFF2-40B4-BE49-F238E27FC236}">
              <a16:creationId xmlns:a16="http://schemas.microsoft.com/office/drawing/2014/main" id="{00000000-0008-0000-0B00-00002A080000}"/>
            </a:ext>
          </a:extLst>
        </xdr:cNvPr>
        <xdr:cNvSpPr/>
      </xdr:nvSpPr>
      <xdr:spPr>
        <a:xfrm>
          <a:off x="7134225" y="12115800"/>
          <a:ext cx="428625" cy="352425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>
            <a:solidFill>
              <a:srgbClr val="FF0000"/>
            </a:solidFill>
          </a:endParaRPr>
        </a:p>
      </xdr:txBody>
    </xdr:sp>
    <xdr:clientData fLocksWithSheet="0"/>
  </xdr:oneCellAnchor>
  <xdr:oneCellAnchor>
    <xdr:from>
      <xdr:col>17</xdr:col>
      <xdr:colOff>495300</xdr:colOff>
      <xdr:row>55</xdr:row>
      <xdr:rowOff>28575</xdr:rowOff>
    </xdr:from>
    <xdr:ext cx="438150" cy="352425"/>
    <xdr:sp macro="" textlink="">
      <xdr:nvSpPr>
        <xdr:cNvPr id="2091" name="Shape 1709">
          <a:extLst>
            <a:ext uri="{FF2B5EF4-FFF2-40B4-BE49-F238E27FC236}">
              <a16:creationId xmlns:a16="http://schemas.microsoft.com/office/drawing/2014/main" id="{00000000-0008-0000-0B00-00002B080000}"/>
            </a:ext>
          </a:extLst>
        </xdr:cNvPr>
        <xdr:cNvSpPr/>
      </xdr:nvSpPr>
      <xdr:spPr>
        <a:xfrm>
          <a:off x="8048625" y="12115800"/>
          <a:ext cx="438150" cy="352425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>
            <a:solidFill>
              <a:srgbClr val="FF0000"/>
            </a:solidFill>
          </a:endParaRPr>
        </a:p>
      </xdr:txBody>
    </xdr:sp>
    <xdr:clientData fLocksWithSheet="0"/>
  </xdr:oneCellAnchor>
  <xdr:oneCellAnchor>
    <xdr:from>
      <xdr:col>20</xdr:col>
      <xdr:colOff>0</xdr:colOff>
      <xdr:row>55</xdr:row>
      <xdr:rowOff>28575</xdr:rowOff>
    </xdr:from>
    <xdr:ext cx="419100" cy="352425"/>
    <xdr:sp macro="" textlink="">
      <xdr:nvSpPr>
        <xdr:cNvPr id="2092" name="Shape 846">
          <a:extLst>
            <a:ext uri="{FF2B5EF4-FFF2-40B4-BE49-F238E27FC236}">
              <a16:creationId xmlns:a16="http://schemas.microsoft.com/office/drawing/2014/main" id="{00000000-0008-0000-0B00-00002C080000}"/>
            </a:ext>
          </a:extLst>
        </xdr:cNvPr>
        <xdr:cNvSpPr/>
      </xdr:nvSpPr>
      <xdr:spPr>
        <a:xfrm>
          <a:off x="9001125" y="12115800"/>
          <a:ext cx="419100" cy="352425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22</xdr:col>
      <xdr:colOff>0</xdr:colOff>
      <xdr:row>55</xdr:row>
      <xdr:rowOff>28575</xdr:rowOff>
    </xdr:from>
    <xdr:ext cx="428625" cy="352425"/>
    <xdr:sp macro="" textlink="">
      <xdr:nvSpPr>
        <xdr:cNvPr id="2093" name="Shape 553">
          <a:extLst>
            <a:ext uri="{FF2B5EF4-FFF2-40B4-BE49-F238E27FC236}">
              <a16:creationId xmlns:a16="http://schemas.microsoft.com/office/drawing/2014/main" id="{00000000-0008-0000-0B00-00002D080000}"/>
            </a:ext>
          </a:extLst>
        </xdr:cNvPr>
        <xdr:cNvSpPr/>
      </xdr:nvSpPr>
      <xdr:spPr>
        <a:xfrm>
          <a:off x="9934575" y="12115800"/>
          <a:ext cx="428625" cy="352425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24</xdr:col>
      <xdr:colOff>0</xdr:colOff>
      <xdr:row>55</xdr:row>
      <xdr:rowOff>28575</xdr:rowOff>
    </xdr:from>
    <xdr:ext cx="428625" cy="352425"/>
    <xdr:sp macro="" textlink="">
      <xdr:nvSpPr>
        <xdr:cNvPr id="2094" name="Shape 548">
          <a:extLst>
            <a:ext uri="{FF2B5EF4-FFF2-40B4-BE49-F238E27FC236}">
              <a16:creationId xmlns:a16="http://schemas.microsoft.com/office/drawing/2014/main" id="{00000000-0008-0000-0B00-00002E080000}"/>
            </a:ext>
          </a:extLst>
        </xdr:cNvPr>
        <xdr:cNvSpPr/>
      </xdr:nvSpPr>
      <xdr:spPr>
        <a:xfrm>
          <a:off x="10868025" y="12115800"/>
          <a:ext cx="428625" cy="352425"/>
        </a:xfrm>
        <a:prstGeom prst="triangle">
          <a:avLst>
            <a:gd name="adj" fmla="val 50000"/>
          </a:avLst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26</xdr:col>
      <xdr:colOff>0</xdr:colOff>
      <xdr:row>55</xdr:row>
      <xdr:rowOff>28575</xdr:rowOff>
    </xdr:from>
    <xdr:ext cx="428625" cy="352425"/>
    <xdr:sp macro="" textlink="">
      <xdr:nvSpPr>
        <xdr:cNvPr id="2095" name="Shape 548">
          <a:extLst>
            <a:ext uri="{FF2B5EF4-FFF2-40B4-BE49-F238E27FC236}">
              <a16:creationId xmlns:a16="http://schemas.microsoft.com/office/drawing/2014/main" id="{00000000-0008-0000-0B00-00002F080000}"/>
            </a:ext>
          </a:extLst>
        </xdr:cNvPr>
        <xdr:cNvSpPr/>
      </xdr:nvSpPr>
      <xdr:spPr>
        <a:xfrm>
          <a:off x="11801475" y="12115800"/>
          <a:ext cx="428625" cy="352425"/>
        </a:xfrm>
        <a:prstGeom prst="triangle">
          <a:avLst>
            <a:gd name="adj" fmla="val 50000"/>
          </a:avLst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28</xdr:col>
      <xdr:colOff>0</xdr:colOff>
      <xdr:row>55</xdr:row>
      <xdr:rowOff>28575</xdr:rowOff>
    </xdr:from>
    <xdr:ext cx="428625" cy="352425"/>
    <xdr:sp macro="" textlink="">
      <xdr:nvSpPr>
        <xdr:cNvPr id="2096" name="Shape 548">
          <a:extLst>
            <a:ext uri="{FF2B5EF4-FFF2-40B4-BE49-F238E27FC236}">
              <a16:creationId xmlns:a16="http://schemas.microsoft.com/office/drawing/2014/main" id="{00000000-0008-0000-0B00-000030080000}"/>
            </a:ext>
          </a:extLst>
        </xdr:cNvPr>
        <xdr:cNvSpPr/>
      </xdr:nvSpPr>
      <xdr:spPr>
        <a:xfrm>
          <a:off x="12734925" y="12115800"/>
          <a:ext cx="428625" cy="352425"/>
        </a:xfrm>
        <a:prstGeom prst="triangle">
          <a:avLst>
            <a:gd name="adj" fmla="val 50000"/>
          </a:avLst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30</xdr:col>
      <xdr:colOff>0</xdr:colOff>
      <xdr:row>55</xdr:row>
      <xdr:rowOff>28575</xdr:rowOff>
    </xdr:from>
    <xdr:ext cx="428625" cy="352425"/>
    <xdr:sp macro="" textlink="">
      <xdr:nvSpPr>
        <xdr:cNvPr id="2097" name="Shape 1134">
          <a:extLst>
            <a:ext uri="{FF2B5EF4-FFF2-40B4-BE49-F238E27FC236}">
              <a16:creationId xmlns:a16="http://schemas.microsoft.com/office/drawing/2014/main" id="{00000000-0008-0000-0B00-000031080000}"/>
            </a:ext>
          </a:extLst>
        </xdr:cNvPr>
        <xdr:cNvSpPr/>
      </xdr:nvSpPr>
      <xdr:spPr>
        <a:xfrm>
          <a:off x="13668375" y="12115800"/>
          <a:ext cx="428625" cy="352425"/>
        </a:xfrm>
        <a:prstGeom prst="triangle">
          <a:avLst>
            <a:gd name="adj" fmla="val 50000"/>
          </a:avLst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32</xdr:col>
      <xdr:colOff>0</xdr:colOff>
      <xdr:row>55</xdr:row>
      <xdr:rowOff>28575</xdr:rowOff>
    </xdr:from>
    <xdr:ext cx="419100" cy="352425"/>
    <xdr:sp macro="" textlink="">
      <xdr:nvSpPr>
        <xdr:cNvPr id="2098" name="Shape 557">
          <a:extLst>
            <a:ext uri="{FF2B5EF4-FFF2-40B4-BE49-F238E27FC236}">
              <a16:creationId xmlns:a16="http://schemas.microsoft.com/office/drawing/2014/main" id="{00000000-0008-0000-0B00-000032080000}"/>
            </a:ext>
          </a:extLst>
        </xdr:cNvPr>
        <xdr:cNvSpPr/>
      </xdr:nvSpPr>
      <xdr:spPr>
        <a:xfrm>
          <a:off x="14601825" y="12115800"/>
          <a:ext cx="419100" cy="352425"/>
        </a:xfrm>
        <a:prstGeom prst="triangle">
          <a:avLst>
            <a:gd name="adj" fmla="val 50000"/>
          </a:avLst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34</xdr:col>
      <xdr:colOff>0</xdr:colOff>
      <xdr:row>55</xdr:row>
      <xdr:rowOff>28575</xdr:rowOff>
    </xdr:from>
    <xdr:ext cx="419100" cy="352425"/>
    <xdr:sp macro="" textlink="">
      <xdr:nvSpPr>
        <xdr:cNvPr id="2099" name="Shape 557">
          <a:extLst>
            <a:ext uri="{FF2B5EF4-FFF2-40B4-BE49-F238E27FC236}">
              <a16:creationId xmlns:a16="http://schemas.microsoft.com/office/drawing/2014/main" id="{00000000-0008-0000-0B00-000033080000}"/>
            </a:ext>
          </a:extLst>
        </xdr:cNvPr>
        <xdr:cNvSpPr/>
      </xdr:nvSpPr>
      <xdr:spPr>
        <a:xfrm>
          <a:off x="15535275" y="12115800"/>
          <a:ext cx="419100" cy="352425"/>
        </a:xfrm>
        <a:prstGeom prst="triangle">
          <a:avLst>
            <a:gd name="adj" fmla="val 50000"/>
          </a:avLst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36</xdr:col>
      <xdr:colOff>0</xdr:colOff>
      <xdr:row>55</xdr:row>
      <xdr:rowOff>28575</xdr:rowOff>
    </xdr:from>
    <xdr:ext cx="428625" cy="352425"/>
    <xdr:sp macro="" textlink="">
      <xdr:nvSpPr>
        <xdr:cNvPr id="2100" name="Shape 548">
          <a:extLst>
            <a:ext uri="{FF2B5EF4-FFF2-40B4-BE49-F238E27FC236}">
              <a16:creationId xmlns:a16="http://schemas.microsoft.com/office/drawing/2014/main" id="{00000000-0008-0000-0B00-000034080000}"/>
            </a:ext>
          </a:extLst>
        </xdr:cNvPr>
        <xdr:cNvSpPr/>
      </xdr:nvSpPr>
      <xdr:spPr>
        <a:xfrm>
          <a:off x="16468725" y="12115800"/>
          <a:ext cx="428625" cy="352425"/>
        </a:xfrm>
        <a:prstGeom prst="triangle">
          <a:avLst>
            <a:gd name="adj" fmla="val 50000"/>
          </a:avLst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38</xdr:col>
      <xdr:colOff>0</xdr:colOff>
      <xdr:row>55</xdr:row>
      <xdr:rowOff>28575</xdr:rowOff>
    </xdr:from>
    <xdr:ext cx="428625" cy="352425"/>
    <xdr:sp macro="" textlink="">
      <xdr:nvSpPr>
        <xdr:cNvPr id="2101" name="Shape 1134">
          <a:extLst>
            <a:ext uri="{FF2B5EF4-FFF2-40B4-BE49-F238E27FC236}">
              <a16:creationId xmlns:a16="http://schemas.microsoft.com/office/drawing/2014/main" id="{00000000-0008-0000-0B00-000035080000}"/>
            </a:ext>
          </a:extLst>
        </xdr:cNvPr>
        <xdr:cNvSpPr/>
      </xdr:nvSpPr>
      <xdr:spPr>
        <a:xfrm>
          <a:off x="17402175" y="12115800"/>
          <a:ext cx="428625" cy="352425"/>
        </a:xfrm>
        <a:prstGeom prst="triangle">
          <a:avLst>
            <a:gd name="adj" fmla="val 50000"/>
          </a:avLst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40</xdr:col>
      <xdr:colOff>0</xdr:colOff>
      <xdr:row>55</xdr:row>
      <xdr:rowOff>28575</xdr:rowOff>
    </xdr:from>
    <xdr:ext cx="428625" cy="352425"/>
    <xdr:sp macro="" textlink="">
      <xdr:nvSpPr>
        <xdr:cNvPr id="2102" name="Shape 548">
          <a:extLst>
            <a:ext uri="{FF2B5EF4-FFF2-40B4-BE49-F238E27FC236}">
              <a16:creationId xmlns:a16="http://schemas.microsoft.com/office/drawing/2014/main" id="{00000000-0008-0000-0B00-000036080000}"/>
            </a:ext>
          </a:extLst>
        </xdr:cNvPr>
        <xdr:cNvSpPr/>
      </xdr:nvSpPr>
      <xdr:spPr>
        <a:xfrm>
          <a:off x="18335625" y="12115800"/>
          <a:ext cx="428625" cy="352425"/>
        </a:xfrm>
        <a:prstGeom prst="triangle">
          <a:avLst>
            <a:gd name="adj" fmla="val 50000"/>
          </a:avLst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42</xdr:col>
      <xdr:colOff>0</xdr:colOff>
      <xdr:row>55</xdr:row>
      <xdr:rowOff>28575</xdr:rowOff>
    </xdr:from>
    <xdr:ext cx="428625" cy="352425"/>
    <xdr:sp macro="" textlink="">
      <xdr:nvSpPr>
        <xdr:cNvPr id="2103" name="Shape 553">
          <a:extLst>
            <a:ext uri="{FF2B5EF4-FFF2-40B4-BE49-F238E27FC236}">
              <a16:creationId xmlns:a16="http://schemas.microsoft.com/office/drawing/2014/main" id="{00000000-0008-0000-0B00-000037080000}"/>
            </a:ext>
          </a:extLst>
        </xdr:cNvPr>
        <xdr:cNvSpPr/>
      </xdr:nvSpPr>
      <xdr:spPr>
        <a:xfrm>
          <a:off x="19269075" y="12115800"/>
          <a:ext cx="428625" cy="352425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44</xdr:col>
      <xdr:colOff>0</xdr:colOff>
      <xdr:row>55</xdr:row>
      <xdr:rowOff>28575</xdr:rowOff>
    </xdr:from>
    <xdr:ext cx="428625" cy="352425"/>
    <xdr:sp macro="" textlink="">
      <xdr:nvSpPr>
        <xdr:cNvPr id="2104" name="Shape 553">
          <a:extLst>
            <a:ext uri="{FF2B5EF4-FFF2-40B4-BE49-F238E27FC236}">
              <a16:creationId xmlns:a16="http://schemas.microsoft.com/office/drawing/2014/main" id="{00000000-0008-0000-0B00-000038080000}"/>
            </a:ext>
          </a:extLst>
        </xdr:cNvPr>
        <xdr:cNvSpPr/>
      </xdr:nvSpPr>
      <xdr:spPr>
        <a:xfrm>
          <a:off x="20202525" y="12115800"/>
          <a:ext cx="428625" cy="352425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10</xdr:col>
      <xdr:colOff>0</xdr:colOff>
      <xdr:row>55</xdr:row>
      <xdr:rowOff>28575</xdr:rowOff>
    </xdr:from>
    <xdr:ext cx="428625" cy="352425"/>
    <xdr:sp macro="" textlink="">
      <xdr:nvSpPr>
        <xdr:cNvPr id="2105" name="Shape 548">
          <a:extLst>
            <a:ext uri="{FF2B5EF4-FFF2-40B4-BE49-F238E27FC236}">
              <a16:creationId xmlns:a16="http://schemas.microsoft.com/office/drawing/2014/main" id="{00000000-0008-0000-0B00-000039080000}"/>
            </a:ext>
          </a:extLst>
        </xdr:cNvPr>
        <xdr:cNvSpPr/>
      </xdr:nvSpPr>
      <xdr:spPr>
        <a:xfrm>
          <a:off x="4333875" y="12115800"/>
          <a:ext cx="428625" cy="352425"/>
        </a:xfrm>
        <a:prstGeom prst="triangle">
          <a:avLst>
            <a:gd name="adj" fmla="val 50000"/>
          </a:avLst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12</xdr:col>
      <xdr:colOff>0</xdr:colOff>
      <xdr:row>55</xdr:row>
      <xdr:rowOff>28575</xdr:rowOff>
    </xdr:from>
    <xdr:ext cx="419100" cy="352425"/>
    <xdr:sp macro="" textlink="">
      <xdr:nvSpPr>
        <xdr:cNvPr id="2106" name="Shape 846">
          <a:extLst>
            <a:ext uri="{FF2B5EF4-FFF2-40B4-BE49-F238E27FC236}">
              <a16:creationId xmlns:a16="http://schemas.microsoft.com/office/drawing/2014/main" id="{00000000-0008-0000-0B00-00003A080000}"/>
            </a:ext>
          </a:extLst>
        </xdr:cNvPr>
        <xdr:cNvSpPr/>
      </xdr:nvSpPr>
      <xdr:spPr>
        <a:xfrm>
          <a:off x="5267325" y="12115800"/>
          <a:ext cx="419100" cy="352425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14</xdr:col>
      <xdr:colOff>0</xdr:colOff>
      <xdr:row>55</xdr:row>
      <xdr:rowOff>28575</xdr:rowOff>
    </xdr:from>
    <xdr:ext cx="428625" cy="352425"/>
    <xdr:sp macro="" textlink="">
      <xdr:nvSpPr>
        <xdr:cNvPr id="2107" name="Shape 553">
          <a:extLst>
            <a:ext uri="{FF2B5EF4-FFF2-40B4-BE49-F238E27FC236}">
              <a16:creationId xmlns:a16="http://schemas.microsoft.com/office/drawing/2014/main" id="{00000000-0008-0000-0B00-00003B080000}"/>
            </a:ext>
          </a:extLst>
        </xdr:cNvPr>
        <xdr:cNvSpPr/>
      </xdr:nvSpPr>
      <xdr:spPr>
        <a:xfrm>
          <a:off x="6200775" y="12115800"/>
          <a:ext cx="428625" cy="352425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8</xdr:col>
      <xdr:colOff>0</xdr:colOff>
      <xdr:row>55</xdr:row>
      <xdr:rowOff>28575</xdr:rowOff>
    </xdr:from>
    <xdr:ext cx="419100" cy="352425"/>
    <xdr:sp macro="" textlink="">
      <xdr:nvSpPr>
        <xdr:cNvPr id="2108" name="Shape 552">
          <a:extLst>
            <a:ext uri="{FF2B5EF4-FFF2-40B4-BE49-F238E27FC236}">
              <a16:creationId xmlns:a16="http://schemas.microsoft.com/office/drawing/2014/main" id="{00000000-0008-0000-0B00-00003C080000}"/>
            </a:ext>
          </a:extLst>
        </xdr:cNvPr>
        <xdr:cNvSpPr/>
      </xdr:nvSpPr>
      <xdr:spPr>
        <a:xfrm>
          <a:off x="3400425" y="12115800"/>
          <a:ext cx="419100" cy="352425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6</xdr:col>
      <xdr:colOff>0</xdr:colOff>
      <xdr:row>55</xdr:row>
      <xdr:rowOff>28575</xdr:rowOff>
    </xdr:from>
    <xdr:ext cx="428625" cy="352425"/>
    <xdr:sp macro="" textlink="">
      <xdr:nvSpPr>
        <xdr:cNvPr id="2109" name="Shape 548">
          <a:extLst>
            <a:ext uri="{FF2B5EF4-FFF2-40B4-BE49-F238E27FC236}">
              <a16:creationId xmlns:a16="http://schemas.microsoft.com/office/drawing/2014/main" id="{00000000-0008-0000-0B00-00003D080000}"/>
            </a:ext>
          </a:extLst>
        </xdr:cNvPr>
        <xdr:cNvSpPr/>
      </xdr:nvSpPr>
      <xdr:spPr>
        <a:xfrm>
          <a:off x="2466975" y="12115800"/>
          <a:ext cx="428625" cy="352425"/>
        </a:xfrm>
        <a:prstGeom prst="triangle">
          <a:avLst>
            <a:gd name="adj" fmla="val 50000"/>
          </a:avLst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4</xdr:col>
      <xdr:colOff>0</xdr:colOff>
      <xdr:row>55</xdr:row>
      <xdr:rowOff>28575</xdr:rowOff>
    </xdr:from>
    <xdr:ext cx="428625" cy="352425"/>
    <xdr:sp macro="" textlink="">
      <xdr:nvSpPr>
        <xdr:cNvPr id="2110" name="Shape 553">
          <a:extLst>
            <a:ext uri="{FF2B5EF4-FFF2-40B4-BE49-F238E27FC236}">
              <a16:creationId xmlns:a16="http://schemas.microsoft.com/office/drawing/2014/main" id="{00000000-0008-0000-0B00-00003E080000}"/>
            </a:ext>
          </a:extLst>
        </xdr:cNvPr>
        <xdr:cNvSpPr/>
      </xdr:nvSpPr>
      <xdr:spPr>
        <a:xfrm>
          <a:off x="1533525" y="12115800"/>
          <a:ext cx="428625" cy="352425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</xdr:col>
      <xdr:colOff>0</xdr:colOff>
      <xdr:row>55</xdr:row>
      <xdr:rowOff>28575</xdr:rowOff>
    </xdr:from>
    <xdr:ext cx="428625" cy="352425"/>
    <xdr:sp macro="" textlink="">
      <xdr:nvSpPr>
        <xdr:cNvPr id="2111" name="Shape 553">
          <a:extLst>
            <a:ext uri="{FF2B5EF4-FFF2-40B4-BE49-F238E27FC236}">
              <a16:creationId xmlns:a16="http://schemas.microsoft.com/office/drawing/2014/main" id="{00000000-0008-0000-0B00-00003F080000}"/>
            </a:ext>
          </a:extLst>
        </xdr:cNvPr>
        <xdr:cNvSpPr/>
      </xdr:nvSpPr>
      <xdr:spPr>
        <a:xfrm>
          <a:off x="600075" y="12115800"/>
          <a:ext cx="428625" cy="352425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6</xdr:col>
      <xdr:colOff>0</xdr:colOff>
      <xdr:row>68</xdr:row>
      <xdr:rowOff>104775</xdr:rowOff>
    </xdr:from>
    <xdr:ext cx="0" cy="161925"/>
    <xdr:grpSp>
      <xdr:nvGrpSpPr>
        <xdr:cNvPr id="2112" name="Shape 2">
          <a:extLst>
            <a:ext uri="{FF2B5EF4-FFF2-40B4-BE49-F238E27FC236}">
              <a16:creationId xmlns:a16="http://schemas.microsoft.com/office/drawing/2014/main" id="{00000000-0008-0000-0B00-000040080000}"/>
            </a:ext>
          </a:extLst>
        </xdr:cNvPr>
        <xdr:cNvGrpSpPr>
          <a:grpSpLocks/>
        </xdr:cNvGrpSpPr>
      </xdr:nvGrpSpPr>
      <xdr:grpSpPr>
        <a:xfrm>
          <a:off x="2466975" y="15039975"/>
          <a:ext cx="0" cy="161925"/>
          <a:chOff x="5346000" y="3699038"/>
          <a:chExt cx="0" cy="161925"/>
        </a:xfrm>
      </xdr:grpSpPr>
      <xdr:grpSp>
        <xdr:nvGrpSpPr>
          <xdr:cNvPr id="2113" name="Shape 1710">
            <a:extLst>
              <a:ext uri="{FF2B5EF4-FFF2-40B4-BE49-F238E27FC236}">
                <a16:creationId xmlns:a16="http://schemas.microsoft.com/office/drawing/2014/main" id="{00000000-0008-0000-0B00-00004108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2114" name="Shape 6">
              <a:extLst>
                <a:ext uri="{FF2B5EF4-FFF2-40B4-BE49-F238E27FC236}">
                  <a16:creationId xmlns:a16="http://schemas.microsoft.com/office/drawing/2014/main" id="{00000000-0008-0000-0B00-00004208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115" name="Shape 1711">
              <a:extLst>
                <a:ext uri="{FF2B5EF4-FFF2-40B4-BE49-F238E27FC236}">
                  <a16:creationId xmlns:a16="http://schemas.microsoft.com/office/drawing/2014/main" id="{00000000-0008-0000-0B00-00004308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2116" name="Shape 1712">
                <a:extLst>
                  <a:ext uri="{FF2B5EF4-FFF2-40B4-BE49-F238E27FC236}">
                    <a16:creationId xmlns:a16="http://schemas.microsoft.com/office/drawing/2014/main" id="{00000000-0008-0000-0B00-00004408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117" name="Shape 1713">
                <a:extLst>
                  <a:ext uri="{FF2B5EF4-FFF2-40B4-BE49-F238E27FC236}">
                    <a16:creationId xmlns:a16="http://schemas.microsoft.com/office/drawing/2014/main" id="{00000000-0008-0000-0B00-00004508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2118" name="Shape 1714">
                  <a:extLst>
                    <a:ext uri="{FF2B5EF4-FFF2-40B4-BE49-F238E27FC236}">
                      <a16:creationId xmlns:a16="http://schemas.microsoft.com/office/drawing/2014/main" id="{00000000-0008-0000-0B00-00004608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2119" name="Shape 1715">
                  <a:extLst>
                    <a:ext uri="{FF2B5EF4-FFF2-40B4-BE49-F238E27FC236}">
                      <a16:creationId xmlns:a16="http://schemas.microsoft.com/office/drawing/2014/main" id="{00000000-0008-0000-0B00-0000470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120" name="Shape 1716">
                  <a:extLst>
                    <a:ext uri="{FF2B5EF4-FFF2-40B4-BE49-F238E27FC236}">
                      <a16:creationId xmlns:a16="http://schemas.microsoft.com/office/drawing/2014/main" id="{00000000-0008-0000-0B00-0000480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121" name="Shape 1717">
                  <a:extLst>
                    <a:ext uri="{FF2B5EF4-FFF2-40B4-BE49-F238E27FC236}">
                      <a16:creationId xmlns:a16="http://schemas.microsoft.com/office/drawing/2014/main" id="{00000000-0008-0000-0B00-00004908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122" name="Shape 1718">
                  <a:extLst>
                    <a:ext uri="{FF2B5EF4-FFF2-40B4-BE49-F238E27FC236}">
                      <a16:creationId xmlns:a16="http://schemas.microsoft.com/office/drawing/2014/main" id="{00000000-0008-0000-0B00-00004A0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123" name="Shape 1719">
                  <a:extLst>
                    <a:ext uri="{FF2B5EF4-FFF2-40B4-BE49-F238E27FC236}">
                      <a16:creationId xmlns:a16="http://schemas.microsoft.com/office/drawing/2014/main" id="{00000000-0008-0000-0B00-00004B0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124" name="Shape 1720">
                  <a:extLst>
                    <a:ext uri="{FF2B5EF4-FFF2-40B4-BE49-F238E27FC236}">
                      <a16:creationId xmlns:a16="http://schemas.microsoft.com/office/drawing/2014/main" id="{00000000-0008-0000-0B00-00004C0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68</xdr:row>
      <xdr:rowOff>104775</xdr:rowOff>
    </xdr:from>
    <xdr:ext cx="0" cy="161925"/>
    <xdr:grpSp>
      <xdr:nvGrpSpPr>
        <xdr:cNvPr id="2125" name="Shape 2">
          <a:extLst>
            <a:ext uri="{FF2B5EF4-FFF2-40B4-BE49-F238E27FC236}">
              <a16:creationId xmlns:a16="http://schemas.microsoft.com/office/drawing/2014/main" id="{00000000-0008-0000-0B00-00004D080000}"/>
            </a:ext>
          </a:extLst>
        </xdr:cNvPr>
        <xdr:cNvGrpSpPr>
          <a:grpSpLocks/>
        </xdr:cNvGrpSpPr>
      </xdr:nvGrpSpPr>
      <xdr:grpSpPr>
        <a:xfrm>
          <a:off x="2466975" y="15039975"/>
          <a:ext cx="0" cy="161925"/>
          <a:chOff x="5346000" y="3699038"/>
          <a:chExt cx="0" cy="161925"/>
        </a:xfrm>
      </xdr:grpSpPr>
      <xdr:grpSp>
        <xdr:nvGrpSpPr>
          <xdr:cNvPr id="2126" name="Shape 1721">
            <a:extLst>
              <a:ext uri="{FF2B5EF4-FFF2-40B4-BE49-F238E27FC236}">
                <a16:creationId xmlns:a16="http://schemas.microsoft.com/office/drawing/2014/main" id="{00000000-0008-0000-0B00-00004E08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2127" name="Shape 6">
              <a:extLst>
                <a:ext uri="{FF2B5EF4-FFF2-40B4-BE49-F238E27FC236}">
                  <a16:creationId xmlns:a16="http://schemas.microsoft.com/office/drawing/2014/main" id="{00000000-0008-0000-0B00-00004F08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128" name="Shape 1722">
              <a:extLst>
                <a:ext uri="{FF2B5EF4-FFF2-40B4-BE49-F238E27FC236}">
                  <a16:creationId xmlns:a16="http://schemas.microsoft.com/office/drawing/2014/main" id="{00000000-0008-0000-0B00-00005008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2129" name="Shape 1723">
                <a:extLst>
                  <a:ext uri="{FF2B5EF4-FFF2-40B4-BE49-F238E27FC236}">
                    <a16:creationId xmlns:a16="http://schemas.microsoft.com/office/drawing/2014/main" id="{00000000-0008-0000-0B00-00005108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130" name="Shape 1724">
                <a:extLst>
                  <a:ext uri="{FF2B5EF4-FFF2-40B4-BE49-F238E27FC236}">
                    <a16:creationId xmlns:a16="http://schemas.microsoft.com/office/drawing/2014/main" id="{00000000-0008-0000-0B00-00005208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314325" cy="230200"/>
              </a:xfrm>
            </xdr:grpSpPr>
            <xdr:sp macro="" textlink="">
              <xdr:nvSpPr>
                <xdr:cNvPr id="2131" name="Shape 1725">
                  <a:extLst>
                    <a:ext uri="{FF2B5EF4-FFF2-40B4-BE49-F238E27FC236}">
                      <a16:creationId xmlns:a16="http://schemas.microsoft.com/office/drawing/2014/main" id="{00000000-0008-0000-0B00-00005308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2132" name="Shape 1726">
                  <a:extLst>
                    <a:ext uri="{FF2B5EF4-FFF2-40B4-BE49-F238E27FC236}">
                      <a16:creationId xmlns:a16="http://schemas.microsoft.com/office/drawing/2014/main" id="{00000000-0008-0000-0B00-00005408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133" name="Shape 1727">
                  <a:extLst>
                    <a:ext uri="{FF2B5EF4-FFF2-40B4-BE49-F238E27FC236}">
                      <a16:creationId xmlns:a16="http://schemas.microsoft.com/office/drawing/2014/main" id="{00000000-0008-0000-0B00-00005508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134" name="Shape 1728">
                  <a:extLst>
                    <a:ext uri="{FF2B5EF4-FFF2-40B4-BE49-F238E27FC236}">
                      <a16:creationId xmlns:a16="http://schemas.microsoft.com/office/drawing/2014/main" id="{00000000-0008-0000-0B00-00005608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135" name="Shape 1729">
                  <a:extLst>
                    <a:ext uri="{FF2B5EF4-FFF2-40B4-BE49-F238E27FC236}">
                      <a16:creationId xmlns:a16="http://schemas.microsoft.com/office/drawing/2014/main" id="{00000000-0008-0000-0B00-00005708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136" name="Shape 1730">
                  <a:extLst>
                    <a:ext uri="{FF2B5EF4-FFF2-40B4-BE49-F238E27FC236}">
                      <a16:creationId xmlns:a16="http://schemas.microsoft.com/office/drawing/2014/main" id="{00000000-0008-0000-0B00-00005808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137" name="Shape 1731">
                  <a:extLst>
                    <a:ext uri="{FF2B5EF4-FFF2-40B4-BE49-F238E27FC236}">
                      <a16:creationId xmlns:a16="http://schemas.microsoft.com/office/drawing/2014/main" id="{00000000-0008-0000-0B00-00005908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68</xdr:row>
      <xdr:rowOff>133350</xdr:rowOff>
    </xdr:from>
    <xdr:ext cx="0" cy="161925"/>
    <xdr:grpSp>
      <xdr:nvGrpSpPr>
        <xdr:cNvPr id="2138" name="Shape 2">
          <a:extLst>
            <a:ext uri="{FF2B5EF4-FFF2-40B4-BE49-F238E27FC236}">
              <a16:creationId xmlns:a16="http://schemas.microsoft.com/office/drawing/2014/main" id="{00000000-0008-0000-0B00-00005A080000}"/>
            </a:ext>
          </a:extLst>
        </xdr:cNvPr>
        <xdr:cNvGrpSpPr>
          <a:grpSpLocks/>
        </xdr:cNvGrpSpPr>
      </xdr:nvGrpSpPr>
      <xdr:grpSpPr>
        <a:xfrm>
          <a:off x="2466975" y="15068550"/>
          <a:ext cx="0" cy="161925"/>
          <a:chOff x="5346000" y="3699038"/>
          <a:chExt cx="0" cy="161925"/>
        </a:xfrm>
      </xdr:grpSpPr>
      <xdr:grpSp>
        <xdr:nvGrpSpPr>
          <xdr:cNvPr id="2139" name="Shape 1732">
            <a:extLst>
              <a:ext uri="{FF2B5EF4-FFF2-40B4-BE49-F238E27FC236}">
                <a16:creationId xmlns:a16="http://schemas.microsoft.com/office/drawing/2014/main" id="{00000000-0008-0000-0B00-00005B08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2140" name="Shape 6">
              <a:extLst>
                <a:ext uri="{FF2B5EF4-FFF2-40B4-BE49-F238E27FC236}">
                  <a16:creationId xmlns:a16="http://schemas.microsoft.com/office/drawing/2014/main" id="{00000000-0008-0000-0B00-00005C08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141" name="Shape 1733">
              <a:extLst>
                <a:ext uri="{FF2B5EF4-FFF2-40B4-BE49-F238E27FC236}">
                  <a16:creationId xmlns:a16="http://schemas.microsoft.com/office/drawing/2014/main" id="{00000000-0008-0000-0B00-00005D08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2142" name="Shape 1734">
                <a:extLst>
                  <a:ext uri="{FF2B5EF4-FFF2-40B4-BE49-F238E27FC236}">
                    <a16:creationId xmlns:a16="http://schemas.microsoft.com/office/drawing/2014/main" id="{00000000-0008-0000-0B00-00005E08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143" name="Shape 1735">
                <a:extLst>
                  <a:ext uri="{FF2B5EF4-FFF2-40B4-BE49-F238E27FC236}">
                    <a16:creationId xmlns:a16="http://schemas.microsoft.com/office/drawing/2014/main" id="{00000000-0008-0000-0B00-00005F08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314325" cy="230200"/>
              </a:xfrm>
            </xdr:grpSpPr>
            <xdr:sp macro="" textlink="">
              <xdr:nvSpPr>
                <xdr:cNvPr id="2144" name="Shape 1736">
                  <a:extLst>
                    <a:ext uri="{FF2B5EF4-FFF2-40B4-BE49-F238E27FC236}">
                      <a16:creationId xmlns:a16="http://schemas.microsoft.com/office/drawing/2014/main" id="{00000000-0008-0000-0B00-00006008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2145" name="Shape 1737">
                  <a:extLst>
                    <a:ext uri="{FF2B5EF4-FFF2-40B4-BE49-F238E27FC236}">
                      <a16:creationId xmlns:a16="http://schemas.microsoft.com/office/drawing/2014/main" id="{00000000-0008-0000-0B00-00006108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146" name="Shape 1738">
                  <a:extLst>
                    <a:ext uri="{FF2B5EF4-FFF2-40B4-BE49-F238E27FC236}">
                      <a16:creationId xmlns:a16="http://schemas.microsoft.com/office/drawing/2014/main" id="{00000000-0008-0000-0B00-00006208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147" name="Shape 1739">
                  <a:extLst>
                    <a:ext uri="{FF2B5EF4-FFF2-40B4-BE49-F238E27FC236}">
                      <a16:creationId xmlns:a16="http://schemas.microsoft.com/office/drawing/2014/main" id="{00000000-0008-0000-0B00-00006308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148" name="Shape 1740">
                  <a:extLst>
                    <a:ext uri="{FF2B5EF4-FFF2-40B4-BE49-F238E27FC236}">
                      <a16:creationId xmlns:a16="http://schemas.microsoft.com/office/drawing/2014/main" id="{00000000-0008-0000-0B00-00006408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149" name="Shape 1741">
                  <a:extLst>
                    <a:ext uri="{FF2B5EF4-FFF2-40B4-BE49-F238E27FC236}">
                      <a16:creationId xmlns:a16="http://schemas.microsoft.com/office/drawing/2014/main" id="{00000000-0008-0000-0B00-00006508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150" name="Shape 1742">
                  <a:extLst>
                    <a:ext uri="{FF2B5EF4-FFF2-40B4-BE49-F238E27FC236}">
                      <a16:creationId xmlns:a16="http://schemas.microsoft.com/office/drawing/2014/main" id="{00000000-0008-0000-0B00-00006608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68</xdr:row>
      <xdr:rowOff>133350</xdr:rowOff>
    </xdr:from>
    <xdr:ext cx="0" cy="171450"/>
    <xdr:grpSp>
      <xdr:nvGrpSpPr>
        <xdr:cNvPr id="2151" name="Shape 2">
          <a:extLst>
            <a:ext uri="{FF2B5EF4-FFF2-40B4-BE49-F238E27FC236}">
              <a16:creationId xmlns:a16="http://schemas.microsoft.com/office/drawing/2014/main" id="{00000000-0008-0000-0B00-000067080000}"/>
            </a:ext>
          </a:extLst>
        </xdr:cNvPr>
        <xdr:cNvGrpSpPr>
          <a:grpSpLocks/>
        </xdr:cNvGrpSpPr>
      </xdr:nvGrpSpPr>
      <xdr:grpSpPr>
        <a:xfrm>
          <a:off x="2466975" y="15068550"/>
          <a:ext cx="0" cy="171450"/>
          <a:chOff x="5346000" y="3694275"/>
          <a:chExt cx="0" cy="171450"/>
        </a:xfrm>
      </xdr:grpSpPr>
      <xdr:grpSp>
        <xdr:nvGrpSpPr>
          <xdr:cNvPr id="2152" name="Shape 1743">
            <a:extLst>
              <a:ext uri="{FF2B5EF4-FFF2-40B4-BE49-F238E27FC236}">
                <a16:creationId xmlns:a16="http://schemas.microsoft.com/office/drawing/2014/main" id="{00000000-0008-0000-0B00-000068080000}"/>
              </a:ext>
            </a:extLst>
          </xdr:cNvPr>
          <xdr:cNvGrpSpPr>
            <a:grpSpLocks/>
          </xdr:cNvGrpSpPr>
        </xdr:nvGrpSpPr>
        <xdr:grpSpPr>
          <a:xfrm>
            <a:off x="5346000" y="3694275"/>
            <a:ext cx="0" cy="171450"/>
            <a:chOff x="5346000" y="3694275"/>
            <a:chExt cx="0" cy="171450"/>
          </a:xfrm>
        </xdr:grpSpPr>
        <xdr:sp macro="" textlink="">
          <xdr:nvSpPr>
            <xdr:cNvPr id="2153" name="Shape 6">
              <a:extLst>
                <a:ext uri="{FF2B5EF4-FFF2-40B4-BE49-F238E27FC236}">
                  <a16:creationId xmlns:a16="http://schemas.microsoft.com/office/drawing/2014/main" id="{00000000-0008-0000-0B00-000069080000}"/>
                </a:ext>
              </a:extLst>
            </xdr:cNvPr>
            <xdr:cNvSpPr/>
          </xdr:nvSpPr>
          <xdr:spPr>
            <a:xfrm>
              <a:off x="5346000" y="3694275"/>
              <a:ext cx="0" cy="171450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154" name="Shape 1744">
              <a:extLst>
                <a:ext uri="{FF2B5EF4-FFF2-40B4-BE49-F238E27FC236}">
                  <a16:creationId xmlns:a16="http://schemas.microsoft.com/office/drawing/2014/main" id="{00000000-0008-0000-0B00-00006A08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4275"/>
              <a:ext cx="0" cy="171450"/>
              <a:chOff x="5346000" y="3694275"/>
              <a:chExt cx="0" cy="171443"/>
            </a:xfrm>
          </xdr:grpSpPr>
          <xdr:sp macro="" textlink="">
            <xdr:nvSpPr>
              <xdr:cNvPr id="2155" name="Shape 1745">
                <a:extLst>
                  <a:ext uri="{FF2B5EF4-FFF2-40B4-BE49-F238E27FC236}">
                    <a16:creationId xmlns:a16="http://schemas.microsoft.com/office/drawing/2014/main" id="{00000000-0008-0000-0B00-00006B080000}"/>
                  </a:ext>
                </a:extLst>
              </xdr:cNvPr>
              <xdr:cNvSpPr/>
            </xdr:nvSpPr>
            <xdr:spPr>
              <a:xfrm>
                <a:off x="5346000" y="3694275"/>
                <a:ext cx="0" cy="171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156" name="Shape 1746">
                <a:extLst>
                  <a:ext uri="{FF2B5EF4-FFF2-40B4-BE49-F238E27FC236}">
                    <a16:creationId xmlns:a16="http://schemas.microsoft.com/office/drawing/2014/main" id="{00000000-0008-0000-0B00-00006C08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4275"/>
                <a:ext cx="0" cy="171443"/>
                <a:chOff x="5475762" y="47760700"/>
                <a:chExt cx="314325" cy="230200"/>
              </a:xfrm>
            </xdr:grpSpPr>
            <xdr:sp macro="" textlink="">
              <xdr:nvSpPr>
                <xdr:cNvPr id="2157" name="Shape 1747">
                  <a:extLst>
                    <a:ext uri="{FF2B5EF4-FFF2-40B4-BE49-F238E27FC236}">
                      <a16:creationId xmlns:a16="http://schemas.microsoft.com/office/drawing/2014/main" id="{00000000-0008-0000-0B00-00006D08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2158" name="Shape 1748">
                  <a:extLst>
                    <a:ext uri="{FF2B5EF4-FFF2-40B4-BE49-F238E27FC236}">
                      <a16:creationId xmlns:a16="http://schemas.microsoft.com/office/drawing/2014/main" id="{00000000-0008-0000-0B00-00006E080000}"/>
                    </a:ext>
                  </a:extLst>
                </xdr:cNvPr>
                <xdr:cNvCxnSpPr/>
              </xdr:nvCxnSpPr>
              <xdr:spPr>
                <a:xfrm>
                  <a:off x="5758655" y="4785662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159" name="Shape 1749">
                  <a:extLst>
                    <a:ext uri="{FF2B5EF4-FFF2-40B4-BE49-F238E27FC236}">
                      <a16:creationId xmlns:a16="http://schemas.microsoft.com/office/drawing/2014/main" id="{00000000-0008-0000-0B00-00006F080000}"/>
                    </a:ext>
                  </a:extLst>
                </xdr:cNvPr>
                <xdr:cNvCxnSpPr/>
              </xdr:nvCxnSpPr>
              <xdr:spPr>
                <a:xfrm>
                  <a:off x="5758655" y="4785662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160" name="Shape 1750">
                  <a:extLst>
                    <a:ext uri="{FF2B5EF4-FFF2-40B4-BE49-F238E27FC236}">
                      <a16:creationId xmlns:a16="http://schemas.microsoft.com/office/drawing/2014/main" id="{00000000-0008-0000-0B00-000070080000}"/>
                    </a:ext>
                  </a:extLst>
                </xdr:cNvPr>
                <xdr:cNvCxnSpPr/>
              </xdr:nvCxnSpPr>
              <xdr:spPr>
                <a:xfrm>
                  <a:off x="5758655" y="4785662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161" name="Shape 1751">
                  <a:extLst>
                    <a:ext uri="{FF2B5EF4-FFF2-40B4-BE49-F238E27FC236}">
                      <a16:creationId xmlns:a16="http://schemas.microsoft.com/office/drawing/2014/main" id="{00000000-0008-0000-0B00-000071080000}"/>
                    </a:ext>
                  </a:extLst>
                </xdr:cNvPr>
                <xdr:cNvCxnSpPr/>
              </xdr:nvCxnSpPr>
              <xdr:spPr>
                <a:xfrm>
                  <a:off x="5758655" y="4785662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162" name="Shape 1752">
                  <a:extLst>
                    <a:ext uri="{FF2B5EF4-FFF2-40B4-BE49-F238E27FC236}">
                      <a16:creationId xmlns:a16="http://schemas.microsoft.com/office/drawing/2014/main" id="{00000000-0008-0000-0B00-000072080000}"/>
                    </a:ext>
                  </a:extLst>
                </xdr:cNvPr>
                <xdr:cNvCxnSpPr/>
              </xdr:nvCxnSpPr>
              <xdr:spPr>
                <a:xfrm>
                  <a:off x="5758655" y="4785662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163" name="Shape 1753">
                  <a:extLst>
                    <a:ext uri="{FF2B5EF4-FFF2-40B4-BE49-F238E27FC236}">
                      <a16:creationId xmlns:a16="http://schemas.microsoft.com/office/drawing/2014/main" id="{00000000-0008-0000-0B00-000073080000}"/>
                    </a:ext>
                  </a:extLst>
                </xdr:cNvPr>
                <xdr:cNvCxnSpPr/>
              </xdr:nvCxnSpPr>
              <xdr:spPr>
                <a:xfrm>
                  <a:off x="5758655" y="4785662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68</xdr:row>
      <xdr:rowOff>104775</xdr:rowOff>
    </xdr:from>
    <xdr:ext cx="0" cy="161925"/>
    <xdr:grpSp>
      <xdr:nvGrpSpPr>
        <xdr:cNvPr id="2164" name="Shape 2">
          <a:extLst>
            <a:ext uri="{FF2B5EF4-FFF2-40B4-BE49-F238E27FC236}">
              <a16:creationId xmlns:a16="http://schemas.microsoft.com/office/drawing/2014/main" id="{00000000-0008-0000-0B00-000074080000}"/>
            </a:ext>
          </a:extLst>
        </xdr:cNvPr>
        <xdr:cNvGrpSpPr>
          <a:grpSpLocks/>
        </xdr:cNvGrpSpPr>
      </xdr:nvGrpSpPr>
      <xdr:grpSpPr>
        <a:xfrm>
          <a:off x="2466975" y="15039975"/>
          <a:ext cx="0" cy="161925"/>
          <a:chOff x="5346000" y="3699038"/>
          <a:chExt cx="0" cy="161925"/>
        </a:xfrm>
      </xdr:grpSpPr>
      <xdr:grpSp>
        <xdr:nvGrpSpPr>
          <xdr:cNvPr id="2165" name="Shape 1754">
            <a:extLst>
              <a:ext uri="{FF2B5EF4-FFF2-40B4-BE49-F238E27FC236}">
                <a16:creationId xmlns:a16="http://schemas.microsoft.com/office/drawing/2014/main" id="{00000000-0008-0000-0B00-00007508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2166" name="Shape 6">
              <a:extLst>
                <a:ext uri="{FF2B5EF4-FFF2-40B4-BE49-F238E27FC236}">
                  <a16:creationId xmlns:a16="http://schemas.microsoft.com/office/drawing/2014/main" id="{00000000-0008-0000-0B00-00007608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167" name="Shape 1755">
              <a:extLst>
                <a:ext uri="{FF2B5EF4-FFF2-40B4-BE49-F238E27FC236}">
                  <a16:creationId xmlns:a16="http://schemas.microsoft.com/office/drawing/2014/main" id="{00000000-0008-0000-0B00-00007708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2168" name="Shape 1756">
                <a:extLst>
                  <a:ext uri="{FF2B5EF4-FFF2-40B4-BE49-F238E27FC236}">
                    <a16:creationId xmlns:a16="http://schemas.microsoft.com/office/drawing/2014/main" id="{00000000-0008-0000-0B00-00007808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169" name="Shape 1757">
                <a:extLst>
                  <a:ext uri="{FF2B5EF4-FFF2-40B4-BE49-F238E27FC236}">
                    <a16:creationId xmlns:a16="http://schemas.microsoft.com/office/drawing/2014/main" id="{00000000-0008-0000-0B00-00007908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2170" name="Shape 1758">
                  <a:extLst>
                    <a:ext uri="{FF2B5EF4-FFF2-40B4-BE49-F238E27FC236}">
                      <a16:creationId xmlns:a16="http://schemas.microsoft.com/office/drawing/2014/main" id="{00000000-0008-0000-0B00-00007A08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2171" name="Shape 1759">
                  <a:extLst>
                    <a:ext uri="{FF2B5EF4-FFF2-40B4-BE49-F238E27FC236}">
                      <a16:creationId xmlns:a16="http://schemas.microsoft.com/office/drawing/2014/main" id="{00000000-0008-0000-0B00-00007B0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172" name="Shape 1760">
                  <a:extLst>
                    <a:ext uri="{FF2B5EF4-FFF2-40B4-BE49-F238E27FC236}">
                      <a16:creationId xmlns:a16="http://schemas.microsoft.com/office/drawing/2014/main" id="{00000000-0008-0000-0B00-00007C0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173" name="Shape 1761">
                  <a:extLst>
                    <a:ext uri="{FF2B5EF4-FFF2-40B4-BE49-F238E27FC236}">
                      <a16:creationId xmlns:a16="http://schemas.microsoft.com/office/drawing/2014/main" id="{00000000-0008-0000-0B00-00007D08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174" name="Shape 1762">
                  <a:extLst>
                    <a:ext uri="{FF2B5EF4-FFF2-40B4-BE49-F238E27FC236}">
                      <a16:creationId xmlns:a16="http://schemas.microsoft.com/office/drawing/2014/main" id="{00000000-0008-0000-0B00-00007E0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175" name="Shape 1763">
                  <a:extLst>
                    <a:ext uri="{FF2B5EF4-FFF2-40B4-BE49-F238E27FC236}">
                      <a16:creationId xmlns:a16="http://schemas.microsoft.com/office/drawing/2014/main" id="{00000000-0008-0000-0B00-00007F0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176" name="Shape 1764">
                  <a:extLst>
                    <a:ext uri="{FF2B5EF4-FFF2-40B4-BE49-F238E27FC236}">
                      <a16:creationId xmlns:a16="http://schemas.microsoft.com/office/drawing/2014/main" id="{00000000-0008-0000-0B00-0000800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68</xdr:row>
      <xdr:rowOff>104775</xdr:rowOff>
    </xdr:from>
    <xdr:ext cx="0" cy="161925"/>
    <xdr:grpSp>
      <xdr:nvGrpSpPr>
        <xdr:cNvPr id="2177" name="Shape 2">
          <a:extLst>
            <a:ext uri="{FF2B5EF4-FFF2-40B4-BE49-F238E27FC236}">
              <a16:creationId xmlns:a16="http://schemas.microsoft.com/office/drawing/2014/main" id="{00000000-0008-0000-0B00-000081080000}"/>
            </a:ext>
          </a:extLst>
        </xdr:cNvPr>
        <xdr:cNvGrpSpPr>
          <a:grpSpLocks/>
        </xdr:cNvGrpSpPr>
      </xdr:nvGrpSpPr>
      <xdr:grpSpPr>
        <a:xfrm>
          <a:off x="2466975" y="15039975"/>
          <a:ext cx="0" cy="161925"/>
          <a:chOff x="5346000" y="3699038"/>
          <a:chExt cx="0" cy="161925"/>
        </a:xfrm>
      </xdr:grpSpPr>
      <xdr:grpSp>
        <xdr:nvGrpSpPr>
          <xdr:cNvPr id="2178" name="Shape 1765">
            <a:extLst>
              <a:ext uri="{FF2B5EF4-FFF2-40B4-BE49-F238E27FC236}">
                <a16:creationId xmlns:a16="http://schemas.microsoft.com/office/drawing/2014/main" id="{00000000-0008-0000-0B00-00008208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2179" name="Shape 6">
              <a:extLst>
                <a:ext uri="{FF2B5EF4-FFF2-40B4-BE49-F238E27FC236}">
                  <a16:creationId xmlns:a16="http://schemas.microsoft.com/office/drawing/2014/main" id="{00000000-0008-0000-0B00-00008308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180" name="Shape 1766">
              <a:extLst>
                <a:ext uri="{FF2B5EF4-FFF2-40B4-BE49-F238E27FC236}">
                  <a16:creationId xmlns:a16="http://schemas.microsoft.com/office/drawing/2014/main" id="{00000000-0008-0000-0B00-00008408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2181" name="Shape 1767">
                <a:extLst>
                  <a:ext uri="{FF2B5EF4-FFF2-40B4-BE49-F238E27FC236}">
                    <a16:creationId xmlns:a16="http://schemas.microsoft.com/office/drawing/2014/main" id="{00000000-0008-0000-0B00-00008508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182" name="Shape 1768">
                <a:extLst>
                  <a:ext uri="{FF2B5EF4-FFF2-40B4-BE49-F238E27FC236}">
                    <a16:creationId xmlns:a16="http://schemas.microsoft.com/office/drawing/2014/main" id="{00000000-0008-0000-0B00-00008608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2183" name="Shape 1769">
                  <a:extLst>
                    <a:ext uri="{FF2B5EF4-FFF2-40B4-BE49-F238E27FC236}">
                      <a16:creationId xmlns:a16="http://schemas.microsoft.com/office/drawing/2014/main" id="{00000000-0008-0000-0B00-00008708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2184" name="Shape 1770">
                  <a:extLst>
                    <a:ext uri="{FF2B5EF4-FFF2-40B4-BE49-F238E27FC236}">
                      <a16:creationId xmlns:a16="http://schemas.microsoft.com/office/drawing/2014/main" id="{00000000-0008-0000-0B00-0000880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185" name="Shape 1771">
                  <a:extLst>
                    <a:ext uri="{FF2B5EF4-FFF2-40B4-BE49-F238E27FC236}">
                      <a16:creationId xmlns:a16="http://schemas.microsoft.com/office/drawing/2014/main" id="{00000000-0008-0000-0B00-0000890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186" name="Shape 1772">
                  <a:extLst>
                    <a:ext uri="{FF2B5EF4-FFF2-40B4-BE49-F238E27FC236}">
                      <a16:creationId xmlns:a16="http://schemas.microsoft.com/office/drawing/2014/main" id="{00000000-0008-0000-0B00-00008A08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187" name="Shape 1773">
                  <a:extLst>
                    <a:ext uri="{FF2B5EF4-FFF2-40B4-BE49-F238E27FC236}">
                      <a16:creationId xmlns:a16="http://schemas.microsoft.com/office/drawing/2014/main" id="{00000000-0008-0000-0B00-00008B0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188" name="Shape 1774">
                  <a:extLst>
                    <a:ext uri="{FF2B5EF4-FFF2-40B4-BE49-F238E27FC236}">
                      <a16:creationId xmlns:a16="http://schemas.microsoft.com/office/drawing/2014/main" id="{00000000-0008-0000-0B00-00008C0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189" name="Shape 1775">
                  <a:extLst>
                    <a:ext uri="{FF2B5EF4-FFF2-40B4-BE49-F238E27FC236}">
                      <a16:creationId xmlns:a16="http://schemas.microsoft.com/office/drawing/2014/main" id="{00000000-0008-0000-0B00-00008D0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68</xdr:row>
      <xdr:rowOff>104775</xdr:rowOff>
    </xdr:from>
    <xdr:ext cx="0" cy="161925"/>
    <xdr:grpSp>
      <xdr:nvGrpSpPr>
        <xdr:cNvPr id="2190" name="Shape 2">
          <a:extLst>
            <a:ext uri="{FF2B5EF4-FFF2-40B4-BE49-F238E27FC236}">
              <a16:creationId xmlns:a16="http://schemas.microsoft.com/office/drawing/2014/main" id="{00000000-0008-0000-0B00-00008E080000}"/>
            </a:ext>
          </a:extLst>
        </xdr:cNvPr>
        <xdr:cNvGrpSpPr>
          <a:grpSpLocks/>
        </xdr:cNvGrpSpPr>
      </xdr:nvGrpSpPr>
      <xdr:grpSpPr>
        <a:xfrm>
          <a:off x="2466975" y="15039975"/>
          <a:ext cx="0" cy="161925"/>
          <a:chOff x="5346000" y="3699038"/>
          <a:chExt cx="0" cy="161925"/>
        </a:xfrm>
      </xdr:grpSpPr>
      <xdr:grpSp>
        <xdr:nvGrpSpPr>
          <xdr:cNvPr id="2191" name="Shape 1776">
            <a:extLst>
              <a:ext uri="{FF2B5EF4-FFF2-40B4-BE49-F238E27FC236}">
                <a16:creationId xmlns:a16="http://schemas.microsoft.com/office/drawing/2014/main" id="{00000000-0008-0000-0B00-00008F08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2192" name="Shape 6">
              <a:extLst>
                <a:ext uri="{FF2B5EF4-FFF2-40B4-BE49-F238E27FC236}">
                  <a16:creationId xmlns:a16="http://schemas.microsoft.com/office/drawing/2014/main" id="{00000000-0008-0000-0B00-00009008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193" name="Shape 1777">
              <a:extLst>
                <a:ext uri="{FF2B5EF4-FFF2-40B4-BE49-F238E27FC236}">
                  <a16:creationId xmlns:a16="http://schemas.microsoft.com/office/drawing/2014/main" id="{00000000-0008-0000-0B00-00009108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2194" name="Shape 1778">
                <a:extLst>
                  <a:ext uri="{FF2B5EF4-FFF2-40B4-BE49-F238E27FC236}">
                    <a16:creationId xmlns:a16="http://schemas.microsoft.com/office/drawing/2014/main" id="{00000000-0008-0000-0B00-00009208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195" name="Shape 1779">
                <a:extLst>
                  <a:ext uri="{FF2B5EF4-FFF2-40B4-BE49-F238E27FC236}">
                    <a16:creationId xmlns:a16="http://schemas.microsoft.com/office/drawing/2014/main" id="{00000000-0008-0000-0B00-00009308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2196" name="Shape 1780">
                  <a:extLst>
                    <a:ext uri="{FF2B5EF4-FFF2-40B4-BE49-F238E27FC236}">
                      <a16:creationId xmlns:a16="http://schemas.microsoft.com/office/drawing/2014/main" id="{00000000-0008-0000-0B00-00009408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2197" name="Shape 1781">
                  <a:extLst>
                    <a:ext uri="{FF2B5EF4-FFF2-40B4-BE49-F238E27FC236}">
                      <a16:creationId xmlns:a16="http://schemas.microsoft.com/office/drawing/2014/main" id="{00000000-0008-0000-0B00-0000950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198" name="Shape 1782">
                  <a:extLst>
                    <a:ext uri="{FF2B5EF4-FFF2-40B4-BE49-F238E27FC236}">
                      <a16:creationId xmlns:a16="http://schemas.microsoft.com/office/drawing/2014/main" id="{00000000-0008-0000-0B00-0000960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199" name="Shape 1783">
                  <a:extLst>
                    <a:ext uri="{FF2B5EF4-FFF2-40B4-BE49-F238E27FC236}">
                      <a16:creationId xmlns:a16="http://schemas.microsoft.com/office/drawing/2014/main" id="{00000000-0008-0000-0B00-00009708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200" name="Shape 1784">
                  <a:extLst>
                    <a:ext uri="{FF2B5EF4-FFF2-40B4-BE49-F238E27FC236}">
                      <a16:creationId xmlns:a16="http://schemas.microsoft.com/office/drawing/2014/main" id="{00000000-0008-0000-0B00-0000980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201" name="Shape 1785">
                  <a:extLst>
                    <a:ext uri="{FF2B5EF4-FFF2-40B4-BE49-F238E27FC236}">
                      <a16:creationId xmlns:a16="http://schemas.microsoft.com/office/drawing/2014/main" id="{00000000-0008-0000-0B00-0000990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202" name="Shape 1786">
                  <a:extLst>
                    <a:ext uri="{FF2B5EF4-FFF2-40B4-BE49-F238E27FC236}">
                      <a16:creationId xmlns:a16="http://schemas.microsoft.com/office/drawing/2014/main" id="{00000000-0008-0000-0B00-00009A0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68</xdr:row>
      <xdr:rowOff>104775</xdr:rowOff>
    </xdr:from>
    <xdr:ext cx="0" cy="161925"/>
    <xdr:grpSp>
      <xdr:nvGrpSpPr>
        <xdr:cNvPr id="2203" name="Shape 2">
          <a:extLst>
            <a:ext uri="{FF2B5EF4-FFF2-40B4-BE49-F238E27FC236}">
              <a16:creationId xmlns:a16="http://schemas.microsoft.com/office/drawing/2014/main" id="{00000000-0008-0000-0B00-00009B080000}"/>
            </a:ext>
          </a:extLst>
        </xdr:cNvPr>
        <xdr:cNvGrpSpPr>
          <a:grpSpLocks/>
        </xdr:cNvGrpSpPr>
      </xdr:nvGrpSpPr>
      <xdr:grpSpPr>
        <a:xfrm>
          <a:off x="2466975" y="15039975"/>
          <a:ext cx="0" cy="161925"/>
          <a:chOff x="5346000" y="3699038"/>
          <a:chExt cx="0" cy="161925"/>
        </a:xfrm>
      </xdr:grpSpPr>
      <xdr:grpSp>
        <xdr:nvGrpSpPr>
          <xdr:cNvPr id="2204" name="Shape 1787">
            <a:extLst>
              <a:ext uri="{FF2B5EF4-FFF2-40B4-BE49-F238E27FC236}">
                <a16:creationId xmlns:a16="http://schemas.microsoft.com/office/drawing/2014/main" id="{00000000-0008-0000-0B00-00009C08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2205" name="Shape 6">
              <a:extLst>
                <a:ext uri="{FF2B5EF4-FFF2-40B4-BE49-F238E27FC236}">
                  <a16:creationId xmlns:a16="http://schemas.microsoft.com/office/drawing/2014/main" id="{00000000-0008-0000-0B00-00009D08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206" name="Shape 1788">
              <a:extLst>
                <a:ext uri="{FF2B5EF4-FFF2-40B4-BE49-F238E27FC236}">
                  <a16:creationId xmlns:a16="http://schemas.microsoft.com/office/drawing/2014/main" id="{00000000-0008-0000-0B00-00009E08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2207" name="Shape 1789">
                <a:extLst>
                  <a:ext uri="{FF2B5EF4-FFF2-40B4-BE49-F238E27FC236}">
                    <a16:creationId xmlns:a16="http://schemas.microsoft.com/office/drawing/2014/main" id="{00000000-0008-0000-0B00-00009F08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208" name="Shape 1790">
                <a:extLst>
                  <a:ext uri="{FF2B5EF4-FFF2-40B4-BE49-F238E27FC236}">
                    <a16:creationId xmlns:a16="http://schemas.microsoft.com/office/drawing/2014/main" id="{00000000-0008-0000-0B00-0000A008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2209" name="Shape 1791">
                  <a:extLst>
                    <a:ext uri="{FF2B5EF4-FFF2-40B4-BE49-F238E27FC236}">
                      <a16:creationId xmlns:a16="http://schemas.microsoft.com/office/drawing/2014/main" id="{00000000-0008-0000-0B00-0000A108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2210" name="Shape 1792">
                  <a:extLst>
                    <a:ext uri="{FF2B5EF4-FFF2-40B4-BE49-F238E27FC236}">
                      <a16:creationId xmlns:a16="http://schemas.microsoft.com/office/drawing/2014/main" id="{00000000-0008-0000-0B00-0000A20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211" name="Shape 1793">
                  <a:extLst>
                    <a:ext uri="{FF2B5EF4-FFF2-40B4-BE49-F238E27FC236}">
                      <a16:creationId xmlns:a16="http://schemas.microsoft.com/office/drawing/2014/main" id="{00000000-0008-0000-0B00-0000A30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212" name="Shape 1794">
                  <a:extLst>
                    <a:ext uri="{FF2B5EF4-FFF2-40B4-BE49-F238E27FC236}">
                      <a16:creationId xmlns:a16="http://schemas.microsoft.com/office/drawing/2014/main" id="{00000000-0008-0000-0B00-0000A408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213" name="Shape 1795">
                  <a:extLst>
                    <a:ext uri="{FF2B5EF4-FFF2-40B4-BE49-F238E27FC236}">
                      <a16:creationId xmlns:a16="http://schemas.microsoft.com/office/drawing/2014/main" id="{00000000-0008-0000-0B00-0000A50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214" name="Shape 1796">
                  <a:extLst>
                    <a:ext uri="{FF2B5EF4-FFF2-40B4-BE49-F238E27FC236}">
                      <a16:creationId xmlns:a16="http://schemas.microsoft.com/office/drawing/2014/main" id="{00000000-0008-0000-0B00-0000A60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215" name="Shape 1797">
                  <a:extLst>
                    <a:ext uri="{FF2B5EF4-FFF2-40B4-BE49-F238E27FC236}">
                      <a16:creationId xmlns:a16="http://schemas.microsoft.com/office/drawing/2014/main" id="{00000000-0008-0000-0B00-0000A70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68</xdr:row>
      <xdr:rowOff>104775</xdr:rowOff>
    </xdr:from>
    <xdr:ext cx="0" cy="161925"/>
    <xdr:grpSp>
      <xdr:nvGrpSpPr>
        <xdr:cNvPr id="2216" name="Shape 2">
          <a:extLst>
            <a:ext uri="{FF2B5EF4-FFF2-40B4-BE49-F238E27FC236}">
              <a16:creationId xmlns:a16="http://schemas.microsoft.com/office/drawing/2014/main" id="{00000000-0008-0000-0B00-0000A8080000}"/>
            </a:ext>
          </a:extLst>
        </xdr:cNvPr>
        <xdr:cNvGrpSpPr>
          <a:grpSpLocks/>
        </xdr:cNvGrpSpPr>
      </xdr:nvGrpSpPr>
      <xdr:grpSpPr>
        <a:xfrm>
          <a:off x="2466975" y="15039975"/>
          <a:ext cx="0" cy="161925"/>
          <a:chOff x="5346000" y="3699038"/>
          <a:chExt cx="0" cy="161925"/>
        </a:xfrm>
      </xdr:grpSpPr>
      <xdr:grpSp>
        <xdr:nvGrpSpPr>
          <xdr:cNvPr id="2217" name="Shape 1798">
            <a:extLst>
              <a:ext uri="{FF2B5EF4-FFF2-40B4-BE49-F238E27FC236}">
                <a16:creationId xmlns:a16="http://schemas.microsoft.com/office/drawing/2014/main" id="{00000000-0008-0000-0B00-0000A908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2218" name="Shape 6">
              <a:extLst>
                <a:ext uri="{FF2B5EF4-FFF2-40B4-BE49-F238E27FC236}">
                  <a16:creationId xmlns:a16="http://schemas.microsoft.com/office/drawing/2014/main" id="{00000000-0008-0000-0B00-0000AA08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219" name="Shape 1799">
              <a:extLst>
                <a:ext uri="{FF2B5EF4-FFF2-40B4-BE49-F238E27FC236}">
                  <a16:creationId xmlns:a16="http://schemas.microsoft.com/office/drawing/2014/main" id="{00000000-0008-0000-0B00-0000AB08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2220" name="Shape 1800">
                <a:extLst>
                  <a:ext uri="{FF2B5EF4-FFF2-40B4-BE49-F238E27FC236}">
                    <a16:creationId xmlns:a16="http://schemas.microsoft.com/office/drawing/2014/main" id="{00000000-0008-0000-0B00-0000AC08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221" name="Shape 1801">
                <a:extLst>
                  <a:ext uri="{FF2B5EF4-FFF2-40B4-BE49-F238E27FC236}">
                    <a16:creationId xmlns:a16="http://schemas.microsoft.com/office/drawing/2014/main" id="{00000000-0008-0000-0B00-0000AD08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2222" name="Shape 1802">
                  <a:extLst>
                    <a:ext uri="{FF2B5EF4-FFF2-40B4-BE49-F238E27FC236}">
                      <a16:creationId xmlns:a16="http://schemas.microsoft.com/office/drawing/2014/main" id="{00000000-0008-0000-0B00-0000AE08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2223" name="Shape 1803">
                  <a:extLst>
                    <a:ext uri="{FF2B5EF4-FFF2-40B4-BE49-F238E27FC236}">
                      <a16:creationId xmlns:a16="http://schemas.microsoft.com/office/drawing/2014/main" id="{00000000-0008-0000-0B00-0000AF0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224" name="Shape 1804">
                  <a:extLst>
                    <a:ext uri="{FF2B5EF4-FFF2-40B4-BE49-F238E27FC236}">
                      <a16:creationId xmlns:a16="http://schemas.microsoft.com/office/drawing/2014/main" id="{00000000-0008-0000-0B00-0000B00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225" name="Shape 1805">
                  <a:extLst>
                    <a:ext uri="{FF2B5EF4-FFF2-40B4-BE49-F238E27FC236}">
                      <a16:creationId xmlns:a16="http://schemas.microsoft.com/office/drawing/2014/main" id="{00000000-0008-0000-0B00-0000B108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226" name="Shape 1806">
                  <a:extLst>
                    <a:ext uri="{FF2B5EF4-FFF2-40B4-BE49-F238E27FC236}">
                      <a16:creationId xmlns:a16="http://schemas.microsoft.com/office/drawing/2014/main" id="{00000000-0008-0000-0B00-0000B20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227" name="Shape 1807">
                  <a:extLst>
                    <a:ext uri="{FF2B5EF4-FFF2-40B4-BE49-F238E27FC236}">
                      <a16:creationId xmlns:a16="http://schemas.microsoft.com/office/drawing/2014/main" id="{00000000-0008-0000-0B00-0000B30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228" name="Shape 1808">
                  <a:extLst>
                    <a:ext uri="{FF2B5EF4-FFF2-40B4-BE49-F238E27FC236}">
                      <a16:creationId xmlns:a16="http://schemas.microsoft.com/office/drawing/2014/main" id="{00000000-0008-0000-0B00-0000B40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68</xdr:row>
      <xdr:rowOff>104775</xdr:rowOff>
    </xdr:from>
    <xdr:ext cx="0" cy="161925"/>
    <xdr:grpSp>
      <xdr:nvGrpSpPr>
        <xdr:cNvPr id="2229" name="Shape 2">
          <a:extLst>
            <a:ext uri="{FF2B5EF4-FFF2-40B4-BE49-F238E27FC236}">
              <a16:creationId xmlns:a16="http://schemas.microsoft.com/office/drawing/2014/main" id="{00000000-0008-0000-0B00-0000B5080000}"/>
            </a:ext>
          </a:extLst>
        </xdr:cNvPr>
        <xdr:cNvGrpSpPr>
          <a:grpSpLocks/>
        </xdr:cNvGrpSpPr>
      </xdr:nvGrpSpPr>
      <xdr:grpSpPr>
        <a:xfrm>
          <a:off x="2466975" y="15039975"/>
          <a:ext cx="0" cy="161925"/>
          <a:chOff x="5346000" y="3699038"/>
          <a:chExt cx="0" cy="161925"/>
        </a:xfrm>
      </xdr:grpSpPr>
      <xdr:grpSp>
        <xdr:nvGrpSpPr>
          <xdr:cNvPr id="2230" name="Shape 1809">
            <a:extLst>
              <a:ext uri="{FF2B5EF4-FFF2-40B4-BE49-F238E27FC236}">
                <a16:creationId xmlns:a16="http://schemas.microsoft.com/office/drawing/2014/main" id="{00000000-0008-0000-0B00-0000B608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2231" name="Shape 6">
              <a:extLst>
                <a:ext uri="{FF2B5EF4-FFF2-40B4-BE49-F238E27FC236}">
                  <a16:creationId xmlns:a16="http://schemas.microsoft.com/office/drawing/2014/main" id="{00000000-0008-0000-0B00-0000B708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232" name="Shape 1810">
              <a:extLst>
                <a:ext uri="{FF2B5EF4-FFF2-40B4-BE49-F238E27FC236}">
                  <a16:creationId xmlns:a16="http://schemas.microsoft.com/office/drawing/2014/main" id="{00000000-0008-0000-0B00-0000B808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2233" name="Shape 1811">
                <a:extLst>
                  <a:ext uri="{FF2B5EF4-FFF2-40B4-BE49-F238E27FC236}">
                    <a16:creationId xmlns:a16="http://schemas.microsoft.com/office/drawing/2014/main" id="{00000000-0008-0000-0B00-0000B908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234" name="Shape 1812">
                <a:extLst>
                  <a:ext uri="{FF2B5EF4-FFF2-40B4-BE49-F238E27FC236}">
                    <a16:creationId xmlns:a16="http://schemas.microsoft.com/office/drawing/2014/main" id="{00000000-0008-0000-0B00-0000BA08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2235" name="Shape 1813">
                  <a:extLst>
                    <a:ext uri="{FF2B5EF4-FFF2-40B4-BE49-F238E27FC236}">
                      <a16:creationId xmlns:a16="http://schemas.microsoft.com/office/drawing/2014/main" id="{00000000-0008-0000-0B00-0000BB08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2236" name="Shape 1814">
                  <a:extLst>
                    <a:ext uri="{FF2B5EF4-FFF2-40B4-BE49-F238E27FC236}">
                      <a16:creationId xmlns:a16="http://schemas.microsoft.com/office/drawing/2014/main" id="{00000000-0008-0000-0B00-0000BC0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237" name="Shape 1815">
                  <a:extLst>
                    <a:ext uri="{FF2B5EF4-FFF2-40B4-BE49-F238E27FC236}">
                      <a16:creationId xmlns:a16="http://schemas.microsoft.com/office/drawing/2014/main" id="{00000000-0008-0000-0B00-0000BD0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238" name="Shape 1816">
                  <a:extLst>
                    <a:ext uri="{FF2B5EF4-FFF2-40B4-BE49-F238E27FC236}">
                      <a16:creationId xmlns:a16="http://schemas.microsoft.com/office/drawing/2014/main" id="{00000000-0008-0000-0B00-0000BE08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239" name="Shape 1817">
                  <a:extLst>
                    <a:ext uri="{FF2B5EF4-FFF2-40B4-BE49-F238E27FC236}">
                      <a16:creationId xmlns:a16="http://schemas.microsoft.com/office/drawing/2014/main" id="{00000000-0008-0000-0B00-0000BF0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240" name="Shape 1818">
                  <a:extLst>
                    <a:ext uri="{FF2B5EF4-FFF2-40B4-BE49-F238E27FC236}">
                      <a16:creationId xmlns:a16="http://schemas.microsoft.com/office/drawing/2014/main" id="{00000000-0008-0000-0B00-0000C00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241" name="Shape 1819">
                  <a:extLst>
                    <a:ext uri="{FF2B5EF4-FFF2-40B4-BE49-F238E27FC236}">
                      <a16:creationId xmlns:a16="http://schemas.microsoft.com/office/drawing/2014/main" id="{00000000-0008-0000-0B00-0000C10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68</xdr:row>
      <xdr:rowOff>104775</xdr:rowOff>
    </xdr:from>
    <xdr:ext cx="0" cy="161925"/>
    <xdr:grpSp>
      <xdr:nvGrpSpPr>
        <xdr:cNvPr id="2242" name="Shape 2">
          <a:extLst>
            <a:ext uri="{FF2B5EF4-FFF2-40B4-BE49-F238E27FC236}">
              <a16:creationId xmlns:a16="http://schemas.microsoft.com/office/drawing/2014/main" id="{00000000-0008-0000-0B00-0000C2080000}"/>
            </a:ext>
          </a:extLst>
        </xdr:cNvPr>
        <xdr:cNvGrpSpPr>
          <a:grpSpLocks/>
        </xdr:cNvGrpSpPr>
      </xdr:nvGrpSpPr>
      <xdr:grpSpPr>
        <a:xfrm>
          <a:off x="2466975" y="15039975"/>
          <a:ext cx="0" cy="161925"/>
          <a:chOff x="5346000" y="3699038"/>
          <a:chExt cx="0" cy="161925"/>
        </a:xfrm>
      </xdr:grpSpPr>
      <xdr:grpSp>
        <xdr:nvGrpSpPr>
          <xdr:cNvPr id="2243" name="Shape 1820">
            <a:extLst>
              <a:ext uri="{FF2B5EF4-FFF2-40B4-BE49-F238E27FC236}">
                <a16:creationId xmlns:a16="http://schemas.microsoft.com/office/drawing/2014/main" id="{00000000-0008-0000-0B00-0000C308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2244" name="Shape 6">
              <a:extLst>
                <a:ext uri="{FF2B5EF4-FFF2-40B4-BE49-F238E27FC236}">
                  <a16:creationId xmlns:a16="http://schemas.microsoft.com/office/drawing/2014/main" id="{00000000-0008-0000-0B00-0000C408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245" name="Shape 1821">
              <a:extLst>
                <a:ext uri="{FF2B5EF4-FFF2-40B4-BE49-F238E27FC236}">
                  <a16:creationId xmlns:a16="http://schemas.microsoft.com/office/drawing/2014/main" id="{00000000-0008-0000-0B00-0000C508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2246" name="Shape 1822">
                <a:extLst>
                  <a:ext uri="{FF2B5EF4-FFF2-40B4-BE49-F238E27FC236}">
                    <a16:creationId xmlns:a16="http://schemas.microsoft.com/office/drawing/2014/main" id="{00000000-0008-0000-0B00-0000C608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247" name="Shape 1823">
                <a:extLst>
                  <a:ext uri="{FF2B5EF4-FFF2-40B4-BE49-F238E27FC236}">
                    <a16:creationId xmlns:a16="http://schemas.microsoft.com/office/drawing/2014/main" id="{00000000-0008-0000-0B00-0000C708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2248" name="Shape 1824">
                  <a:extLst>
                    <a:ext uri="{FF2B5EF4-FFF2-40B4-BE49-F238E27FC236}">
                      <a16:creationId xmlns:a16="http://schemas.microsoft.com/office/drawing/2014/main" id="{00000000-0008-0000-0B00-0000C808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2249" name="Shape 1825">
                  <a:extLst>
                    <a:ext uri="{FF2B5EF4-FFF2-40B4-BE49-F238E27FC236}">
                      <a16:creationId xmlns:a16="http://schemas.microsoft.com/office/drawing/2014/main" id="{00000000-0008-0000-0B00-0000C90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250" name="Shape 1826">
                  <a:extLst>
                    <a:ext uri="{FF2B5EF4-FFF2-40B4-BE49-F238E27FC236}">
                      <a16:creationId xmlns:a16="http://schemas.microsoft.com/office/drawing/2014/main" id="{00000000-0008-0000-0B00-0000CA0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251" name="Shape 1827">
                  <a:extLst>
                    <a:ext uri="{FF2B5EF4-FFF2-40B4-BE49-F238E27FC236}">
                      <a16:creationId xmlns:a16="http://schemas.microsoft.com/office/drawing/2014/main" id="{00000000-0008-0000-0B00-0000CB08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252" name="Shape 1828">
                  <a:extLst>
                    <a:ext uri="{FF2B5EF4-FFF2-40B4-BE49-F238E27FC236}">
                      <a16:creationId xmlns:a16="http://schemas.microsoft.com/office/drawing/2014/main" id="{00000000-0008-0000-0B00-0000CC0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253" name="Shape 1829">
                  <a:extLst>
                    <a:ext uri="{FF2B5EF4-FFF2-40B4-BE49-F238E27FC236}">
                      <a16:creationId xmlns:a16="http://schemas.microsoft.com/office/drawing/2014/main" id="{00000000-0008-0000-0B00-0000CD0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254" name="Shape 1830">
                  <a:extLst>
                    <a:ext uri="{FF2B5EF4-FFF2-40B4-BE49-F238E27FC236}">
                      <a16:creationId xmlns:a16="http://schemas.microsoft.com/office/drawing/2014/main" id="{00000000-0008-0000-0B00-0000CE0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68</xdr:row>
      <xdr:rowOff>104775</xdr:rowOff>
    </xdr:from>
    <xdr:ext cx="0" cy="161925"/>
    <xdr:grpSp>
      <xdr:nvGrpSpPr>
        <xdr:cNvPr id="2255" name="Shape 2">
          <a:extLst>
            <a:ext uri="{FF2B5EF4-FFF2-40B4-BE49-F238E27FC236}">
              <a16:creationId xmlns:a16="http://schemas.microsoft.com/office/drawing/2014/main" id="{00000000-0008-0000-0B00-0000CF080000}"/>
            </a:ext>
          </a:extLst>
        </xdr:cNvPr>
        <xdr:cNvGrpSpPr>
          <a:grpSpLocks/>
        </xdr:cNvGrpSpPr>
      </xdr:nvGrpSpPr>
      <xdr:grpSpPr>
        <a:xfrm>
          <a:off x="2466975" y="15039975"/>
          <a:ext cx="0" cy="161925"/>
          <a:chOff x="5346000" y="3699038"/>
          <a:chExt cx="0" cy="161925"/>
        </a:xfrm>
      </xdr:grpSpPr>
      <xdr:grpSp>
        <xdr:nvGrpSpPr>
          <xdr:cNvPr id="2256" name="Shape 1831">
            <a:extLst>
              <a:ext uri="{FF2B5EF4-FFF2-40B4-BE49-F238E27FC236}">
                <a16:creationId xmlns:a16="http://schemas.microsoft.com/office/drawing/2014/main" id="{00000000-0008-0000-0B00-0000D008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2257" name="Shape 6">
              <a:extLst>
                <a:ext uri="{FF2B5EF4-FFF2-40B4-BE49-F238E27FC236}">
                  <a16:creationId xmlns:a16="http://schemas.microsoft.com/office/drawing/2014/main" id="{00000000-0008-0000-0B00-0000D108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258" name="Shape 1832">
              <a:extLst>
                <a:ext uri="{FF2B5EF4-FFF2-40B4-BE49-F238E27FC236}">
                  <a16:creationId xmlns:a16="http://schemas.microsoft.com/office/drawing/2014/main" id="{00000000-0008-0000-0B00-0000D208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2259" name="Shape 1833">
                <a:extLst>
                  <a:ext uri="{FF2B5EF4-FFF2-40B4-BE49-F238E27FC236}">
                    <a16:creationId xmlns:a16="http://schemas.microsoft.com/office/drawing/2014/main" id="{00000000-0008-0000-0B00-0000D308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260" name="Shape 1834">
                <a:extLst>
                  <a:ext uri="{FF2B5EF4-FFF2-40B4-BE49-F238E27FC236}">
                    <a16:creationId xmlns:a16="http://schemas.microsoft.com/office/drawing/2014/main" id="{00000000-0008-0000-0B00-0000D408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2261" name="Shape 1835">
                  <a:extLst>
                    <a:ext uri="{FF2B5EF4-FFF2-40B4-BE49-F238E27FC236}">
                      <a16:creationId xmlns:a16="http://schemas.microsoft.com/office/drawing/2014/main" id="{00000000-0008-0000-0B00-0000D508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2262" name="Shape 1836">
                  <a:extLst>
                    <a:ext uri="{FF2B5EF4-FFF2-40B4-BE49-F238E27FC236}">
                      <a16:creationId xmlns:a16="http://schemas.microsoft.com/office/drawing/2014/main" id="{00000000-0008-0000-0B00-0000D60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263" name="Shape 1837">
                  <a:extLst>
                    <a:ext uri="{FF2B5EF4-FFF2-40B4-BE49-F238E27FC236}">
                      <a16:creationId xmlns:a16="http://schemas.microsoft.com/office/drawing/2014/main" id="{00000000-0008-0000-0B00-0000D70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264" name="Shape 1838">
                  <a:extLst>
                    <a:ext uri="{FF2B5EF4-FFF2-40B4-BE49-F238E27FC236}">
                      <a16:creationId xmlns:a16="http://schemas.microsoft.com/office/drawing/2014/main" id="{00000000-0008-0000-0B00-0000D808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265" name="Shape 1839">
                  <a:extLst>
                    <a:ext uri="{FF2B5EF4-FFF2-40B4-BE49-F238E27FC236}">
                      <a16:creationId xmlns:a16="http://schemas.microsoft.com/office/drawing/2014/main" id="{00000000-0008-0000-0B00-0000D90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266" name="Shape 1840">
                  <a:extLst>
                    <a:ext uri="{FF2B5EF4-FFF2-40B4-BE49-F238E27FC236}">
                      <a16:creationId xmlns:a16="http://schemas.microsoft.com/office/drawing/2014/main" id="{00000000-0008-0000-0B00-0000DA0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267" name="Shape 1841">
                  <a:extLst>
                    <a:ext uri="{FF2B5EF4-FFF2-40B4-BE49-F238E27FC236}">
                      <a16:creationId xmlns:a16="http://schemas.microsoft.com/office/drawing/2014/main" id="{00000000-0008-0000-0B00-0000DB0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68</xdr:row>
      <xdr:rowOff>104775</xdr:rowOff>
    </xdr:from>
    <xdr:ext cx="0" cy="161925"/>
    <xdr:grpSp>
      <xdr:nvGrpSpPr>
        <xdr:cNvPr id="2268" name="Shape 2">
          <a:extLst>
            <a:ext uri="{FF2B5EF4-FFF2-40B4-BE49-F238E27FC236}">
              <a16:creationId xmlns:a16="http://schemas.microsoft.com/office/drawing/2014/main" id="{00000000-0008-0000-0B00-0000DC080000}"/>
            </a:ext>
          </a:extLst>
        </xdr:cNvPr>
        <xdr:cNvGrpSpPr>
          <a:grpSpLocks/>
        </xdr:cNvGrpSpPr>
      </xdr:nvGrpSpPr>
      <xdr:grpSpPr>
        <a:xfrm>
          <a:off x="2466975" y="15039975"/>
          <a:ext cx="0" cy="161925"/>
          <a:chOff x="5346000" y="3699038"/>
          <a:chExt cx="0" cy="161925"/>
        </a:xfrm>
      </xdr:grpSpPr>
      <xdr:grpSp>
        <xdr:nvGrpSpPr>
          <xdr:cNvPr id="2269" name="Shape 1842">
            <a:extLst>
              <a:ext uri="{FF2B5EF4-FFF2-40B4-BE49-F238E27FC236}">
                <a16:creationId xmlns:a16="http://schemas.microsoft.com/office/drawing/2014/main" id="{00000000-0008-0000-0B00-0000DD08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2270" name="Shape 6">
              <a:extLst>
                <a:ext uri="{FF2B5EF4-FFF2-40B4-BE49-F238E27FC236}">
                  <a16:creationId xmlns:a16="http://schemas.microsoft.com/office/drawing/2014/main" id="{00000000-0008-0000-0B00-0000DE08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271" name="Shape 1843">
              <a:extLst>
                <a:ext uri="{FF2B5EF4-FFF2-40B4-BE49-F238E27FC236}">
                  <a16:creationId xmlns:a16="http://schemas.microsoft.com/office/drawing/2014/main" id="{00000000-0008-0000-0B00-0000DF08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2272" name="Shape 1844">
                <a:extLst>
                  <a:ext uri="{FF2B5EF4-FFF2-40B4-BE49-F238E27FC236}">
                    <a16:creationId xmlns:a16="http://schemas.microsoft.com/office/drawing/2014/main" id="{00000000-0008-0000-0B00-0000E008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273" name="Shape 1845">
                <a:extLst>
                  <a:ext uri="{FF2B5EF4-FFF2-40B4-BE49-F238E27FC236}">
                    <a16:creationId xmlns:a16="http://schemas.microsoft.com/office/drawing/2014/main" id="{00000000-0008-0000-0B00-0000E108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2274" name="Shape 1846">
                  <a:extLst>
                    <a:ext uri="{FF2B5EF4-FFF2-40B4-BE49-F238E27FC236}">
                      <a16:creationId xmlns:a16="http://schemas.microsoft.com/office/drawing/2014/main" id="{00000000-0008-0000-0B00-0000E208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2275" name="Shape 1847">
                  <a:extLst>
                    <a:ext uri="{FF2B5EF4-FFF2-40B4-BE49-F238E27FC236}">
                      <a16:creationId xmlns:a16="http://schemas.microsoft.com/office/drawing/2014/main" id="{00000000-0008-0000-0B00-0000E30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276" name="Shape 1848">
                  <a:extLst>
                    <a:ext uri="{FF2B5EF4-FFF2-40B4-BE49-F238E27FC236}">
                      <a16:creationId xmlns:a16="http://schemas.microsoft.com/office/drawing/2014/main" id="{00000000-0008-0000-0B00-0000E40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277" name="Shape 1849">
                  <a:extLst>
                    <a:ext uri="{FF2B5EF4-FFF2-40B4-BE49-F238E27FC236}">
                      <a16:creationId xmlns:a16="http://schemas.microsoft.com/office/drawing/2014/main" id="{00000000-0008-0000-0B00-0000E508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278" name="Shape 1850">
                  <a:extLst>
                    <a:ext uri="{FF2B5EF4-FFF2-40B4-BE49-F238E27FC236}">
                      <a16:creationId xmlns:a16="http://schemas.microsoft.com/office/drawing/2014/main" id="{00000000-0008-0000-0B00-0000E60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279" name="Shape 1851">
                  <a:extLst>
                    <a:ext uri="{FF2B5EF4-FFF2-40B4-BE49-F238E27FC236}">
                      <a16:creationId xmlns:a16="http://schemas.microsoft.com/office/drawing/2014/main" id="{00000000-0008-0000-0B00-0000E70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280" name="Shape 1852">
                  <a:extLst>
                    <a:ext uri="{FF2B5EF4-FFF2-40B4-BE49-F238E27FC236}">
                      <a16:creationId xmlns:a16="http://schemas.microsoft.com/office/drawing/2014/main" id="{00000000-0008-0000-0B00-0000E80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68</xdr:row>
      <xdr:rowOff>104775</xdr:rowOff>
    </xdr:from>
    <xdr:ext cx="0" cy="161925"/>
    <xdr:grpSp>
      <xdr:nvGrpSpPr>
        <xdr:cNvPr id="2281" name="Shape 2">
          <a:extLst>
            <a:ext uri="{FF2B5EF4-FFF2-40B4-BE49-F238E27FC236}">
              <a16:creationId xmlns:a16="http://schemas.microsoft.com/office/drawing/2014/main" id="{00000000-0008-0000-0B00-0000E9080000}"/>
            </a:ext>
          </a:extLst>
        </xdr:cNvPr>
        <xdr:cNvGrpSpPr>
          <a:grpSpLocks/>
        </xdr:cNvGrpSpPr>
      </xdr:nvGrpSpPr>
      <xdr:grpSpPr>
        <a:xfrm>
          <a:off x="2466975" y="15039975"/>
          <a:ext cx="0" cy="161925"/>
          <a:chOff x="5346000" y="3699038"/>
          <a:chExt cx="0" cy="161925"/>
        </a:xfrm>
      </xdr:grpSpPr>
      <xdr:grpSp>
        <xdr:nvGrpSpPr>
          <xdr:cNvPr id="2282" name="Shape 1853">
            <a:extLst>
              <a:ext uri="{FF2B5EF4-FFF2-40B4-BE49-F238E27FC236}">
                <a16:creationId xmlns:a16="http://schemas.microsoft.com/office/drawing/2014/main" id="{00000000-0008-0000-0B00-0000EA08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2283" name="Shape 6">
              <a:extLst>
                <a:ext uri="{FF2B5EF4-FFF2-40B4-BE49-F238E27FC236}">
                  <a16:creationId xmlns:a16="http://schemas.microsoft.com/office/drawing/2014/main" id="{00000000-0008-0000-0B00-0000EB08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284" name="Shape 1854">
              <a:extLst>
                <a:ext uri="{FF2B5EF4-FFF2-40B4-BE49-F238E27FC236}">
                  <a16:creationId xmlns:a16="http://schemas.microsoft.com/office/drawing/2014/main" id="{00000000-0008-0000-0B00-0000EC08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2285" name="Shape 1855">
                <a:extLst>
                  <a:ext uri="{FF2B5EF4-FFF2-40B4-BE49-F238E27FC236}">
                    <a16:creationId xmlns:a16="http://schemas.microsoft.com/office/drawing/2014/main" id="{00000000-0008-0000-0B00-0000ED08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286" name="Shape 1856">
                <a:extLst>
                  <a:ext uri="{FF2B5EF4-FFF2-40B4-BE49-F238E27FC236}">
                    <a16:creationId xmlns:a16="http://schemas.microsoft.com/office/drawing/2014/main" id="{00000000-0008-0000-0B00-0000EE08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2287" name="Shape 1857">
                  <a:extLst>
                    <a:ext uri="{FF2B5EF4-FFF2-40B4-BE49-F238E27FC236}">
                      <a16:creationId xmlns:a16="http://schemas.microsoft.com/office/drawing/2014/main" id="{00000000-0008-0000-0B00-0000EF08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2288" name="Shape 1858">
                  <a:extLst>
                    <a:ext uri="{FF2B5EF4-FFF2-40B4-BE49-F238E27FC236}">
                      <a16:creationId xmlns:a16="http://schemas.microsoft.com/office/drawing/2014/main" id="{00000000-0008-0000-0B00-0000F00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289" name="Shape 1859">
                  <a:extLst>
                    <a:ext uri="{FF2B5EF4-FFF2-40B4-BE49-F238E27FC236}">
                      <a16:creationId xmlns:a16="http://schemas.microsoft.com/office/drawing/2014/main" id="{00000000-0008-0000-0B00-0000F10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290" name="Shape 1860">
                  <a:extLst>
                    <a:ext uri="{FF2B5EF4-FFF2-40B4-BE49-F238E27FC236}">
                      <a16:creationId xmlns:a16="http://schemas.microsoft.com/office/drawing/2014/main" id="{00000000-0008-0000-0B00-0000F208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291" name="Shape 1861">
                  <a:extLst>
                    <a:ext uri="{FF2B5EF4-FFF2-40B4-BE49-F238E27FC236}">
                      <a16:creationId xmlns:a16="http://schemas.microsoft.com/office/drawing/2014/main" id="{00000000-0008-0000-0B00-0000F30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292" name="Shape 1862">
                  <a:extLst>
                    <a:ext uri="{FF2B5EF4-FFF2-40B4-BE49-F238E27FC236}">
                      <a16:creationId xmlns:a16="http://schemas.microsoft.com/office/drawing/2014/main" id="{00000000-0008-0000-0B00-0000F40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293" name="Shape 1863">
                  <a:extLst>
                    <a:ext uri="{FF2B5EF4-FFF2-40B4-BE49-F238E27FC236}">
                      <a16:creationId xmlns:a16="http://schemas.microsoft.com/office/drawing/2014/main" id="{00000000-0008-0000-0B00-0000F50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68</xdr:row>
      <xdr:rowOff>104775</xdr:rowOff>
    </xdr:from>
    <xdr:ext cx="0" cy="161925"/>
    <xdr:grpSp>
      <xdr:nvGrpSpPr>
        <xdr:cNvPr id="2294" name="Shape 2">
          <a:extLst>
            <a:ext uri="{FF2B5EF4-FFF2-40B4-BE49-F238E27FC236}">
              <a16:creationId xmlns:a16="http://schemas.microsoft.com/office/drawing/2014/main" id="{00000000-0008-0000-0B00-0000F6080000}"/>
            </a:ext>
          </a:extLst>
        </xdr:cNvPr>
        <xdr:cNvGrpSpPr>
          <a:grpSpLocks/>
        </xdr:cNvGrpSpPr>
      </xdr:nvGrpSpPr>
      <xdr:grpSpPr>
        <a:xfrm>
          <a:off x="2466975" y="15039975"/>
          <a:ext cx="0" cy="161925"/>
          <a:chOff x="5346000" y="3699038"/>
          <a:chExt cx="0" cy="161925"/>
        </a:xfrm>
      </xdr:grpSpPr>
      <xdr:grpSp>
        <xdr:nvGrpSpPr>
          <xdr:cNvPr id="2295" name="Shape 1864">
            <a:extLst>
              <a:ext uri="{FF2B5EF4-FFF2-40B4-BE49-F238E27FC236}">
                <a16:creationId xmlns:a16="http://schemas.microsoft.com/office/drawing/2014/main" id="{00000000-0008-0000-0B00-0000F708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2296" name="Shape 6">
              <a:extLst>
                <a:ext uri="{FF2B5EF4-FFF2-40B4-BE49-F238E27FC236}">
                  <a16:creationId xmlns:a16="http://schemas.microsoft.com/office/drawing/2014/main" id="{00000000-0008-0000-0B00-0000F808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297" name="Shape 1865">
              <a:extLst>
                <a:ext uri="{FF2B5EF4-FFF2-40B4-BE49-F238E27FC236}">
                  <a16:creationId xmlns:a16="http://schemas.microsoft.com/office/drawing/2014/main" id="{00000000-0008-0000-0B00-0000F908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2298" name="Shape 1866">
                <a:extLst>
                  <a:ext uri="{FF2B5EF4-FFF2-40B4-BE49-F238E27FC236}">
                    <a16:creationId xmlns:a16="http://schemas.microsoft.com/office/drawing/2014/main" id="{00000000-0008-0000-0B00-0000FA08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299" name="Shape 1867">
                <a:extLst>
                  <a:ext uri="{FF2B5EF4-FFF2-40B4-BE49-F238E27FC236}">
                    <a16:creationId xmlns:a16="http://schemas.microsoft.com/office/drawing/2014/main" id="{00000000-0008-0000-0B00-0000FB08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2300" name="Shape 1868">
                  <a:extLst>
                    <a:ext uri="{FF2B5EF4-FFF2-40B4-BE49-F238E27FC236}">
                      <a16:creationId xmlns:a16="http://schemas.microsoft.com/office/drawing/2014/main" id="{00000000-0008-0000-0B00-0000FC08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2301" name="Shape 1869">
                  <a:extLst>
                    <a:ext uri="{FF2B5EF4-FFF2-40B4-BE49-F238E27FC236}">
                      <a16:creationId xmlns:a16="http://schemas.microsoft.com/office/drawing/2014/main" id="{00000000-0008-0000-0B00-0000FD0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302" name="Shape 1870">
                  <a:extLst>
                    <a:ext uri="{FF2B5EF4-FFF2-40B4-BE49-F238E27FC236}">
                      <a16:creationId xmlns:a16="http://schemas.microsoft.com/office/drawing/2014/main" id="{00000000-0008-0000-0B00-0000FE0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303" name="Shape 1871">
                  <a:extLst>
                    <a:ext uri="{FF2B5EF4-FFF2-40B4-BE49-F238E27FC236}">
                      <a16:creationId xmlns:a16="http://schemas.microsoft.com/office/drawing/2014/main" id="{00000000-0008-0000-0B00-0000FF08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304" name="Shape 1872">
                  <a:extLst>
                    <a:ext uri="{FF2B5EF4-FFF2-40B4-BE49-F238E27FC236}">
                      <a16:creationId xmlns:a16="http://schemas.microsoft.com/office/drawing/2014/main" id="{00000000-0008-0000-0B00-00000009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305" name="Shape 1873">
                  <a:extLst>
                    <a:ext uri="{FF2B5EF4-FFF2-40B4-BE49-F238E27FC236}">
                      <a16:creationId xmlns:a16="http://schemas.microsoft.com/office/drawing/2014/main" id="{00000000-0008-0000-0B00-00000109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306" name="Shape 1874">
                  <a:extLst>
                    <a:ext uri="{FF2B5EF4-FFF2-40B4-BE49-F238E27FC236}">
                      <a16:creationId xmlns:a16="http://schemas.microsoft.com/office/drawing/2014/main" id="{00000000-0008-0000-0B00-00000209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68</xdr:row>
      <xdr:rowOff>104775</xdr:rowOff>
    </xdr:from>
    <xdr:ext cx="0" cy="161925"/>
    <xdr:grpSp>
      <xdr:nvGrpSpPr>
        <xdr:cNvPr id="2307" name="Shape 2">
          <a:extLst>
            <a:ext uri="{FF2B5EF4-FFF2-40B4-BE49-F238E27FC236}">
              <a16:creationId xmlns:a16="http://schemas.microsoft.com/office/drawing/2014/main" id="{00000000-0008-0000-0B00-000003090000}"/>
            </a:ext>
          </a:extLst>
        </xdr:cNvPr>
        <xdr:cNvGrpSpPr>
          <a:grpSpLocks/>
        </xdr:cNvGrpSpPr>
      </xdr:nvGrpSpPr>
      <xdr:grpSpPr>
        <a:xfrm>
          <a:off x="2466975" y="15039975"/>
          <a:ext cx="0" cy="161925"/>
          <a:chOff x="5346000" y="3699038"/>
          <a:chExt cx="0" cy="161925"/>
        </a:xfrm>
      </xdr:grpSpPr>
      <xdr:grpSp>
        <xdr:nvGrpSpPr>
          <xdr:cNvPr id="2308" name="Shape 1875">
            <a:extLst>
              <a:ext uri="{FF2B5EF4-FFF2-40B4-BE49-F238E27FC236}">
                <a16:creationId xmlns:a16="http://schemas.microsoft.com/office/drawing/2014/main" id="{00000000-0008-0000-0B00-00000409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2309" name="Shape 6">
              <a:extLst>
                <a:ext uri="{FF2B5EF4-FFF2-40B4-BE49-F238E27FC236}">
                  <a16:creationId xmlns:a16="http://schemas.microsoft.com/office/drawing/2014/main" id="{00000000-0008-0000-0B00-00000509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310" name="Shape 1876">
              <a:extLst>
                <a:ext uri="{FF2B5EF4-FFF2-40B4-BE49-F238E27FC236}">
                  <a16:creationId xmlns:a16="http://schemas.microsoft.com/office/drawing/2014/main" id="{00000000-0008-0000-0B00-00000609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2311" name="Shape 1877">
                <a:extLst>
                  <a:ext uri="{FF2B5EF4-FFF2-40B4-BE49-F238E27FC236}">
                    <a16:creationId xmlns:a16="http://schemas.microsoft.com/office/drawing/2014/main" id="{00000000-0008-0000-0B00-00000709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312" name="Shape 1878">
                <a:extLst>
                  <a:ext uri="{FF2B5EF4-FFF2-40B4-BE49-F238E27FC236}">
                    <a16:creationId xmlns:a16="http://schemas.microsoft.com/office/drawing/2014/main" id="{00000000-0008-0000-0B00-00000809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2313" name="Shape 1879">
                  <a:extLst>
                    <a:ext uri="{FF2B5EF4-FFF2-40B4-BE49-F238E27FC236}">
                      <a16:creationId xmlns:a16="http://schemas.microsoft.com/office/drawing/2014/main" id="{00000000-0008-0000-0B00-00000909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2314" name="Shape 1880">
                  <a:extLst>
                    <a:ext uri="{FF2B5EF4-FFF2-40B4-BE49-F238E27FC236}">
                      <a16:creationId xmlns:a16="http://schemas.microsoft.com/office/drawing/2014/main" id="{00000000-0008-0000-0B00-00000A09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315" name="Shape 1881">
                  <a:extLst>
                    <a:ext uri="{FF2B5EF4-FFF2-40B4-BE49-F238E27FC236}">
                      <a16:creationId xmlns:a16="http://schemas.microsoft.com/office/drawing/2014/main" id="{00000000-0008-0000-0B00-00000B09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316" name="Shape 1882">
                  <a:extLst>
                    <a:ext uri="{FF2B5EF4-FFF2-40B4-BE49-F238E27FC236}">
                      <a16:creationId xmlns:a16="http://schemas.microsoft.com/office/drawing/2014/main" id="{00000000-0008-0000-0B00-00000C09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317" name="Shape 1883">
                  <a:extLst>
                    <a:ext uri="{FF2B5EF4-FFF2-40B4-BE49-F238E27FC236}">
                      <a16:creationId xmlns:a16="http://schemas.microsoft.com/office/drawing/2014/main" id="{00000000-0008-0000-0B00-00000D09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318" name="Shape 1884">
                  <a:extLst>
                    <a:ext uri="{FF2B5EF4-FFF2-40B4-BE49-F238E27FC236}">
                      <a16:creationId xmlns:a16="http://schemas.microsoft.com/office/drawing/2014/main" id="{00000000-0008-0000-0B00-00000E09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319" name="Shape 1885">
                  <a:extLst>
                    <a:ext uri="{FF2B5EF4-FFF2-40B4-BE49-F238E27FC236}">
                      <a16:creationId xmlns:a16="http://schemas.microsoft.com/office/drawing/2014/main" id="{00000000-0008-0000-0B00-00000F09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68</xdr:row>
      <xdr:rowOff>104775</xdr:rowOff>
    </xdr:from>
    <xdr:ext cx="0" cy="161925"/>
    <xdr:grpSp>
      <xdr:nvGrpSpPr>
        <xdr:cNvPr id="2320" name="Shape 2">
          <a:extLst>
            <a:ext uri="{FF2B5EF4-FFF2-40B4-BE49-F238E27FC236}">
              <a16:creationId xmlns:a16="http://schemas.microsoft.com/office/drawing/2014/main" id="{00000000-0008-0000-0B00-000010090000}"/>
            </a:ext>
          </a:extLst>
        </xdr:cNvPr>
        <xdr:cNvGrpSpPr>
          <a:grpSpLocks/>
        </xdr:cNvGrpSpPr>
      </xdr:nvGrpSpPr>
      <xdr:grpSpPr>
        <a:xfrm>
          <a:off x="2466975" y="15039975"/>
          <a:ext cx="0" cy="161925"/>
          <a:chOff x="5346000" y="3699038"/>
          <a:chExt cx="0" cy="161925"/>
        </a:xfrm>
      </xdr:grpSpPr>
      <xdr:grpSp>
        <xdr:nvGrpSpPr>
          <xdr:cNvPr id="2321" name="Shape 1886">
            <a:extLst>
              <a:ext uri="{FF2B5EF4-FFF2-40B4-BE49-F238E27FC236}">
                <a16:creationId xmlns:a16="http://schemas.microsoft.com/office/drawing/2014/main" id="{00000000-0008-0000-0B00-00001109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2322" name="Shape 6">
              <a:extLst>
                <a:ext uri="{FF2B5EF4-FFF2-40B4-BE49-F238E27FC236}">
                  <a16:creationId xmlns:a16="http://schemas.microsoft.com/office/drawing/2014/main" id="{00000000-0008-0000-0B00-00001209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323" name="Shape 1887">
              <a:extLst>
                <a:ext uri="{FF2B5EF4-FFF2-40B4-BE49-F238E27FC236}">
                  <a16:creationId xmlns:a16="http://schemas.microsoft.com/office/drawing/2014/main" id="{00000000-0008-0000-0B00-00001309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2324" name="Shape 1888">
                <a:extLst>
                  <a:ext uri="{FF2B5EF4-FFF2-40B4-BE49-F238E27FC236}">
                    <a16:creationId xmlns:a16="http://schemas.microsoft.com/office/drawing/2014/main" id="{00000000-0008-0000-0B00-00001409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325" name="Shape 1889">
                <a:extLst>
                  <a:ext uri="{FF2B5EF4-FFF2-40B4-BE49-F238E27FC236}">
                    <a16:creationId xmlns:a16="http://schemas.microsoft.com/office/drawing/2014/main" id="{00000000-0008-0000-0B00-00001509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2326" name="Shape 1890">
                  <a:extLst>
                    <a:ext uri="{FF2B5EF4-FFF2-40B4-BE49-F238E27FC236}">
                      <a16:creationId xmlns:a16="http://schemas.microsoft.com/office/drawing/2014/main" id="{00000000-0008-0000-0B00-00001609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2327" name="Shape 1891">
                  <a:extLst>
                    <a:ext uri="{FF2B5EF4-FFF2-40B4-BE49-F238E27FC236}">
                      <a16:creationId xmlns:a16="http://schemas.microsoft.com/office/drawing/2014/main" id="{00000000-0008-0000-0B00-00001709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328" name="Shape 1892">
                  <a:extLst>
                    <a:ext uri="{FF2B5EF4-FFF2-40B4-BE49-F238E27FC236}">
                      <a16:creationId xmlns:a16="http://schemas.microsoft.com/office/drawing/2014/main" id="{00000000-0008-0000-0B00-00001809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329" name="Shape 1893">
                  <a:extLst>
                    <a:ext uri="{FF2B5EF4-FFF2-40B4-BE49-F238E27FC236}">
                      <a16:creationId xmlns:a16="http://schemas.microsoft.com/office/drawing/2014/main" id="{00000000-0008-0000-0B00-00001909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330" name="Shape 1894">
                  <a:extLst>
                    <a:ext uri="{FF2B5EF4-FFF2-40B4-BE49-F238E27FC236}">
                      <a16:creationId xmlns:a16="http://schemas.microsoft.com/office/drawing/2014/main" id="{00000000-0008-0000-0B00-00001A09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331" name="Shape 1895">
                  <a:extLst>
                    <a:ext uri="{FF2B5EF4-FFF2-40B4-BE49-F238E27FC236}">
                      <a16:creationId xmlns:a16="http://schemas.microsoft.com/office/drawing/2014/main" id="{00000000-0008-0000-0B00-00001B09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332" name="Shape 1896">
                  <a:extLst>
                    <a:ext uri="{FF2B5EF4-FFF2-40B4-BE49-F238E27FC236}">
                      <a16:creationId xmlns:a16="http://schemas.microsoft.com/office/drawing/2014/main" id="{00000000-0008-0000-0B00-00001C09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68</xdr:row>
      <xdr:rowOff>104775</xdr:rowOff>
    </xdr:from>
    <xdr:ext cx="0" cy="161925"/>
    <xdr:grpSp>
      <xdr:nvGrpSpPr>
        <xdr:cNvPr id="2333" name="Shape 2">
          <a:extLst>
            <a:ext uri="{FF2B5EF4-FFF2-40B4-BE49-F238E27FC236}">
              <a16:creationId xmlns:a16="http://schemas.microsoft.com/office/drawing/2014/main" id="{00000000-0008-0000-0B00-00001D090000}"/>
            </a:ext>
          </a:extLst>
        </xdr:cNvPr>
        <xdr:cNvGrpSpPr>
          <a:grpSpLocks/>
        </xdr:cNvGrpSpPr>
      </xdr:nvGrpSpPr>
      <xdr:grpSpPr>
        <a:xfrm>
          <a:off x="2466975" y="15039975"/>
          <a:ext cx="0" cy="161925"/>
          <a:chOff x="5346000" y="3699038"/>
          <a:chExt cx="0" cy="161925"/>
        </a:xfrm>
      </xdr:grpSpPr>
      <xdr:grpSp>
        <xdr:nvGrpSpPr>
          <xdr:cNvPr id="2334" name="Shape 1897">
            <a:extLst>
              <a:ext uri="{FF2B5EF4-FFF2-40B4-BE49-F238E27FC236}">
                <a16:creationId xmlns:a16="http://schemas.microsoft.com/office/drawing/2014/main" id="{00000000-0008-0000-0B00-00001E09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2335" name="Shape 6">
              <a:extLst>
                <a:ext uri="{FF2B5EF4-FFF2-40B4-BE49-F238E27FC236}">
                  <a16:creationId xmlns:a16="http://schemas.microsoft.com/office/drawing/2014/main" id="{00000000-0008-0000-0B00-00001F09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336" name="Shape 1898">
              <a:extLst>
                <a:ext uri="{FF2B5EF4-FFF2-40B4-BE49-F238E27FC236}">
                  <a16:creationId xmlns:a16="http://schemas.microsoft.com/office/drawing/2014/main" id="{00000000-0008-0000-0B00-00002009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2337" name="Shape 1899">
                <a:extLst>
                  <a:ext uri="{FF2B5EF4-FFF2-40B4-BE49-F238E27FC236}">
                    <a16:creationId xmlns:a16="http://schemas.microsoft.com/office/drawing/2014/main" id="{00000000-0008-0000-0B00-00002109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338" name="Shape 1900">
                <a:extLst>
                  <a:ext uri="{FF2B5EF4-FFF2-40B4-BE49-F238E27FC236}">
                    <a16:creationId xmlns:a16="http://schemas.microsoft.com/office/drawing/2014/main" id="{00000000-0008-0000-0B00-00002209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2339" name="Shape 1901">
                  <a:extLst>
                    <a:ext uri="{FF2B5EF4-FFF2-40B4-BE49-F238E27FC236}">
                      <a16:creationId xmlns:a16="http://schemas.microsoft.com/office/drawing/2014/main" id="{00000000-0008-0000-0B00-00002309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2340" name="Shape 1902">
                  <a:extLst>
                    <a:ext uri="{FF2B5EF4-FFF2-40B4-BE49-F238E27FC236}">
                      <a16:creationId xmlns:a16="http://schemas.microsoft.com/office/drawing/2014/main" id="{00000000-0008-0000-0B00-00002409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341" name="Shape 1903">
                  <a:extLst>
                    <a:ext uri="{FF2B5EF4-FFF2-40B4-BE49-F238E27FC236}">
                      <a16:creationId xmlns:a16="http://schemas.microsoft.com/office/drawing/2014/main" id="{00000000-0008-0000-0B00-00002509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342" name="Shape 1904">
                  <a:extLst>
                    <a:ext uri="{FF2B5EF4-FFF2-40B4-BE49-F238E27FC236}">
                      <a16:creationId xmlns:a16="http://schemas.microsoft.com/office/drawing/2014/main" id="{00000000-0008-0000-0B00-00002609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343" name="Shape 1905">
                  <a:extLst>
                    <a:ext uri="{FF2B5EF4-FFF2-40B4-BE49-F238E27FC236}">
                      <a16:creationId xmlns:a16="http://schemas.microsoft.com/office/drawing/2014/main" id="{00000000-0008-0000-0B00-00002709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344" name="Shape 1906">
                  <a:extLst>
                    <a:ext uri="{FF2B5EF4-FFF2-40B4-BE49-F238E27FC236}">
                      <a16:creationId xmlns:a16="http://schemas.microsoft.com/office/drawing/2014/main" id="{00000000-0008-0000-0B00-00002809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345" name="Shape 1907">
                  <a:extLst>
                    <a:ext uri="{FF2B5EF4-FFF2-40B4-BE49-F238E27FC236}">
                      <a16:creationId xmlns:a16="http://schemas.microsoft.com/office/drawing/2014/main" id="{00000000-0008-0000-0B00-00002909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68</xdr:row>
      <xdr:rowOff>104775</xdr:rowOff>
    </xdr:from>
    <xdr:ext cx="0" cy="161925"/>
    <xdr:grpSp>
      <xdr:nvGrpSpPr>
        <xdr:cNvPr id="2346" name="Shape 2">
          <a:extLst>
            <a:ext uri="{FF2B5EF4-FFF2-40B4-BE49-F238E27FC236}">
              <a16:creationId xmlns:a16="http://schemas.microsoft.com/office/drawing/2014/main" id="{00000000-0008-0000-0B00-00002A090000}"/>
            </a:ext>
          </a:extLst>
        </xdr:cNvPr>
        <xdr:cNvGrpSpPr>
          <a:grpSpLocks/>
        </xdr:cNvGrpSpPr>
      </xdr:nvGrpSpPr>
      <xdr:grpSpPr>
        <a:xfrm>
          <a:off x="2466975" y="15039975"/>
          <a:ext cx="0" cy="161925"/>
          <a:chOff x="5346000" y="3699038"/>
          <a:chExt cx="0" cy="161925"/>
        </a:xfrm>
      </xdr:grpSpPr>
      <xdr:grpSp>
        <xdr:nvGrpSpPr>
          <xdr:cNvPr id="2347" name="Shape 1908">
            <a:extLst>
              <a:ext uri="{FF2B5EF4-FFF2-40B4-BE49-F238E27FC236}">
                <a16:creationId xmlns:a16="http://schemas.microsoft.com/office/drawing/2014/main" id="{00000000-0008-0000-0B00-00002B09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2348" name="Shape 6">
              <a:extLst>
                <a:ext uri="{FF2B5EF4-FFF2-40B4-BE49-F238E27FC236}">
                  <a16:creationId xmlns:a16="http://schemas.microsoft.com/office/drawing/2014/main" id="{00000000-0008-0000-0B00-00002C09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349" name="Shape 1909">
              <a:extLst>
                <a:ext uri="{FF2B5EF4-FFF2-40B4-BE49-F238E27FC236}">
                  <a16:creationId xmlns:a16="http://schemas.microsoft.com/office/drawing/2014/main" id="{00000000-0008-0000-0B00-00002D09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2350" name="Shape 1910">
                <a:extLst>
                  <a:ext uri="{FF2B5EF4-FFF2-40B4-BE49-F238E27FC236}">
                    <a16:creationId xmlns:a16="http://schemas.microsoft.com/office/drawing/2014/main" id="{00000000-0008-0000-0B00-00002E09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351" name="Shape 1911">
                <a:extLst>
                  <a:ext uri="{FF2B5EF4-FFF2-40B4-BE49-F238E27FC236}">
                    <a16:creationId xmlns:a16="http://schemas.microsoft.com/office/drawing/2014/main" id="{00000000-0008-0000-0B00-00002F09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2352" name="Shape 1912">
                  <a:extLst>
                    <a:ext uri="{FF2B5EF4-FFF2-40B4-BE49-F238E27FC236}">
                      <a16:creationId xmlns:a16="http://schemas.microsoft.com/office/drawing/2014/main" id="{00000000-0008-0000-0B00-00003009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2353" name="Shape 1913">
                  <a:extLst>
                    <a:ext uri="{FF2B5EF4-FFF2-40B4-BE49-F238E27FC236}">
                      <a16:creationId xmlns:a16="http://schemas.microsoft.com/office/drawing/2014/main" id="{00000000-0008-0000-0B00-00003109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354" name="Shape 1914">
                  <a:extLst>
                    <a:ext uri="{FF2B5EF4-FFF2-40B4-BE49-F238E27FC236}">
                      <a16:creationId xmlns:a16="http://schemas.microsoft.com/office/drawing/2014/main" id="{00000000-0008-0000-0B00-00003209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355" name="Shape 1915">
                  <a:extLst>
                    <a:ext uri="{FF2B5EF4-FFF2-40B4-BE49-F238E27FC236}">
                      <a16:creationId xmlns:a16="http://schemas.microsoft.com/office/drawing/2014/main" id="{00000000-0008-0000-0B00-00003309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356" name="Shape 1916">
                  <a:extLst>
                    <a:ext uri="{FF2B5EF4-FFF2-40B4-BE49-F238E27FC236}">
                      <a16:creationId xmlns:a16="http://schemas.microsoft.com/office/drawing/2014/main" id="{00000000-0008-0000-0B00-00003409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357" name="Shape 1917">
                  <a:extLst>
                    <a:ext uri="{FF2B5EF4-FFF2-40B4-BE49-F238E27FC236}">
                      <a16:creationId xmlns:a16="http://schemas.microsoft.com/office/drawing/2014/main" id="{00000000-0008-0000-0B00-00003509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358" name="Shape 1918">
                  <a:extLst>
                    <a:ext uri="{FF2B5EF4-FFF2-40B4-BE49-F238E27FC236}">
                      <a16:creationId xmlns:a16="http://schemas.microsoft.com/office/drawing/2014/main" id="{00000000-0008-0000-0B00-00003609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68</xdr:row>
      <xdr:rowOff>104775</xdr:rowOff>
    </xdr:from>
    <xdr:ext cx="0" cy="161925"/>
    <xdr:grpSp>
      <xdr:nvGrpSpPr>
        <xdr:cNvPr id="2359" name="Shape 2">
          <a:extLst>
            <a:ext uri="{FF2B5EF4-FFF2-40B4-BE49-F238E27FC236}">
              <a16:creationId xmlns:a16="http://schemas.microsoft.com/office/drawing/2014/main" id="{00000000-0008-0000-0B00-000037090000}"/>
            </a:ext>
          </a:extLst>
        </xdr:cNvPr>
        <xdr:cNvGrpSpPr>
          <a:grpSpLocks/>
        </xdr:cNvGrpSpPr>
      </xdr:nvGrpSpPr>
      <xdr:grpSpPr>
        <a:xfrm>
          <a:off x="2466975" y="15039975"/>
          <a:ext cx="0" cy="161925"/>
          <a:chOff x="5346000" y="3699038"/>
          <a:chExt cx="0" cy="161925"/>
        </a:xfrm>
      </xdr:grpSpPr>
      <xdr:grpSp>
        <xdr:nvGrpSpPr>
          <xdr:cNvPr id="2360" name="Shape 1919">
            <a:extLst>
              <a:ext uri="{FF2B5EF4-FFF2-40B4-BE49-F238E27FC236}">
                <a16:creationId xmlns:a16="http://schemas.microsoft.com/office/drawing/2014/main" id="{00000000-0008-0000-0B00-00003809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2361" name="Shape 6">
              <a:extLst>
                <a:ext uri="{FF2B5EF4-FFF2-40B4-BE49-F238E27FC236}">
                  <a16:creationId xmlns:a16="http://schemas.microsoft.com/office/drawing/2014/main" id="{00000000-0008-0000-0B00-00003909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362" name="Shape 1920">
              <a:extLst>
                <a:ext uri="{FF2B5EF4-FFF2-40B4-BE49-F238E27FC236}">
                  <a16:creationId xmlns:a16="http://schemas.microsoft.com/office/drawing/2014/main" id="{00000000-0008-0000-0B00-00003A09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2363" name="Shape 1921">
                <a:extLst>
                  <a:ext uri="{FF2B5EF4-FFF2-40B4-BE49-F238E27FC236}">
                    <a16:creationId xmlns:a16="http://schemas.microsoft.com/office/drawing/2014/main" id="{00000000-0008-0000-0B00-00003B09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364" name="Shape 1922">
                <a:extLst>
                  <a:ext uri="{FF2B5EF4-FFF2-40B4-BE49-F238E27FC236}">
                    <a16:creationId xmlns:a16="http://schemas.microsoft.com/office/drawing/2014/main" id="{00000000-0008-0000-0B00-00003C09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2365" name="Shape 1923">
                  <a:extLst>
                    <a:ext uri="{FF2B5EF4-FFF2-40B4-BE49-F238E27FC236}">
                      <a16:creationId xmlns:a16="http://schemas.microsoft.com/office/drawing/2014/main" id="{00000000-0008-0000-0B00-00003D09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2366" name="Shape 1924">
                  <a:extLst>
                    <a:ext uri="{FF2B5EF4-FFF2-40B4-BE49-F238E27FC236}">
                      <a16:creationId xmlns:a16="http://schemas.microsoft.com/office/drawing/2014/main" id="{00000000-0008-0000-0B00-00003E09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367" name="Shape 1925">
                  <a:extLst>
                    <a:ext uri="{FF2B5EF4-FFF2-40B4-BE49-F238E27FC236}">
                      <a16:creationId xmlns:a16="http://schemas.microsoft.com/office/drawing/2014/main" id="{00000000-0008-0000-0B00-00003F09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368" name="Shape 1926">
                  <a:extLst>
                    <a:ext uri="{FF2B5EF4-FFF2-40B4-BE49-F238E27FC236}">
                      <a16:creationId xmlns:a16="http://schemas.microsoft.com/office/drawing/2014/main" id="{00000000-0008-0000-0B00-00004009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369" name="Shape 1927">
                  <a:extLst>
                    <a:ext uri="{FF2B5EF4-FFF2-40B4-BE49-F238E27FC236}">
                      <a16:creationId xmlns:a16="http://schemas.microsoft.com/office/drawing/2014/main" id="{00000000-0008-0000-0B00-00004109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370" name="Shape 1928">
                  <a:extLst>
                    <a:ext uri="{FF2B5EF4-FFF2-40B4-BE49-F238E27FC236}">
                      <a16:creationId xmlns:a16="http://schemas.microsoft.com/office/drawing/2014/main" id="{00000000-0008-0000-0B00-00004209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371" name="Shape 1929">
                  <a:extLst>
                    <a:ext uri="{FF2B5EF4-FFF2-40B4-BE49-F238E27FC236}">
                      <a16:creationId xmlns:a16="http://schemas.microsoft.com/office/drawing/2014/main" id="{00000000-0008-0000-0B00-00004309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68</xdr:row>
      <xdr:rowOff>104775</xdr:rowOff>
    </xdr:from>
    <xdr:ext cx="0" cy="161925"/>
    <xdr:grpSp>
      <xdr:nvGrpSpPr>
        <xdr:cNvPr id="2372" name="Shape 2">
          <a:extLst>
            <a:ext uri="{FF2B5EF4-FFF2-40B4-BE49-F238E27FC236}">
              <a16:creationId xmlns:a16="http://schemas.microsoft.com/office/drawing/2014/main" id="{00000000-0008-0000-0B00-000044090000}"/>
            </a:ext>
          </a:extLst>
        </xdr:cNvPr>
        <xdr:cNvGrpSpPr>
          <a:grpSpLocks/>
        </xdr:cNvGrpSpPr>
      </xdr:nvGrpSpPr>
      <xdr:grpSpPr>
        <a:xfrm>
          <a:off x="2466975" y="15039975"/>
          <a:ext cx="0" cy="161925"/>
          <a:chOff x="5346000" y="3699038"/>
          <a:chExt cx="0" cy="161925"/>
        </a:xfrm>
      </xdr:grpSpPr>
      <xdr:grpSp>
        <xdr:nvGrpSpPr>
          <xdr:cNvPr id="2373" name="Shape 1930">
            <a:extLst>
              <a:ext uri="{FF2B5EF4-FFF2-40B4-BE49-F238E27FC236}">
                <a16:creationId xmlns:a16="http://schemas.microsoft.com/office/drawing/2014/main" id="{00000000-0008-0000-0B00-00004509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2374" name="Shape 6">
              <a:extLst>
                <a:ext uri="{FF2B5EF4-FFF2-40B4-BE49-F238E27FC236}">
                  <a16:creationId xmlns:a16="http://schemas.microsoft.com/office/drawing/2014/main" id="{00000000-0008-0000-0B00-00004609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375" name="Shape 1931">
              <a:extLst>
                <a:ext uri="{FF2B5EF4-FFF2-40B4-BE49-F238E27FC236}">
                  <a16:creationId xmlns:a16="http://schemas.microsoft.com/office/drawing/2014/main" id="{00000000-0008-0000-0B00-00004709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2376" name="Shape 1932">
                <a:extLst>
                  <a:ext uri="{FF2B5EF4-FFF2-40B4-BE49-F238E27FC236}">
                    <a16:creationId xmlns:a16="http://schemas.microsoft.com/office/drawing/2014/main" id="{00000000-0008-0000-0B00-00004809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377" name="Shape 1933">
                <a:extLst>
                  <a:ext uri="{FF2B5EF4-FFF2-40B4-BE49-F238E27FC236}">
                    <a16:creationId xmlns:a16="http://schemas.microsoft.com/office/drawing/2014/main" id="{00000000-0008-0000-0B00-00004909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2378" name="Shape 1934">
                  <a:extLst>
                    <a:ext uri="{FF2B5EF4-FFF2-40B4-BE49-F238E27FC236}">
                      <a16:creationId xmlns:a16="http://schemas.microsoft.com/office/drawing/2014/main" id="{00000000-0008-0000-0B00-00004A09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2379" name="Shape 1935">
                  <a:extLst>
                    <a:ext uri="{FF2B5EF4-FFF2-40B4-BE49-F238E27FC236}">
                      <a16:creationId xmlns:a16="http://schemas.microsoft.com/office/drawing/2014/main" id="{00000000-0008-0000-0B00-00004B09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380" name="Shape 1936">
                  <a:extLst>
                    <a:ext uri="{FF2B5EF4-FFF2-40B4-BE49-F238E27FC236}">
                      <a16:creationId xmlns:a16="http://schemas.microsoft.com/office/drawing/2014/main" id="{00000000-0008-0000-0B00-00004C09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381" name="Shape 1937">
                  <a:extLst>
                    <a:ext uri="{FF2B5EF4-FFF2-40B4-BE49-F238E27FC236}">
                      <a16:creationId xmlns:a16="http://schemas.microsoft.com/office/drawing/2014/main" id="{00000000-0008-0000-0B00-00004D09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382" name="Shape 1938">
                  <a:extLst>
                    <a:ext uri="{FF2B5EF4-FFF2-40B4-BE49-F238E27FC236}">
                      <a16:creationId xmlns:a16="http://schemas.microsoft.com/office/drawing/2014/main" id="{00000000-0008-0000-0B00-00004E09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383" name="Shape 1939">
                  <a:extLst>
                    <a:ext uri="{FF2B5EF4-FFF2-40B4-BE49-F238E27FC236}">
                      <a16:creationId xmlns:a16="http://schemas.microsoft.com/office/drawing/2014/main" id="{00000000-0008-0000-0B00-00004F09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384" name="Shape 1940">
                  <a:extLst>
                    <a:ext uri="{FF2B5EF4-FFF2-40B4-BE49-F238E27FC236}">
                      <a16:creationId xmlns:a16="http://schemas.microsoft.com/office/drawing/2014/main" id="{00000000-0008-0000-0B00-00005009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68</xdr:row>
      <xdr:rowOff>104775</xdr:rowOff>
    </xdr:from>
    <xdr:ext cx="0" cy="161925"/>
    <xdr:grpSp>
      <xdr:nvGrpSpPr>
        <xdr:cNvPr id="2385" name="Shape 2">
          <a:extLst>
            <a:ext uri="{FF2B5EF4-FFF2-40B4-BE49-F238E27FC236}">
              <a16:creationId xmlns:a16="http://schemas.microsoft.com/office/drawing/2014/main" id="{00000000-0008-0000-0B00-000051090000}"/>
            </a:ext>
          </a:extLst>
        </xdr:cNvPr>
        <xdr:cNvGrpSpPr>
          <a:grpSpLocks/>
        </xdr:cNvGrpSpPr>
      </xdr:nvGrpSpPr>
      <xdr:grpSpPr>
        <a:xfrm>
          <a:off x="2466975" y="15039975"/>
          <a:ext cx="0" cy="161925"/>
          <a:chOff x="5346000" y="3699038"/>
          <a:chExt cx="0" cy="161925"/>
        </a:xfrm>
      </xdr:grpSpPr>
      <xdr:grpSp>
        <xdr:nvGrpSpPr>
          <xdr:cNvPr id="2386" name="Shape 1941">
            <a:extLst>
              <a:ext uri="{FF2B5EF4-FFF2-40B4-BE49-F238E27FC236}">
                <a16:creationId xmlns:a16="http://schemas.microsoft.com/office/drawing/2014/main" id="{00000000-0008-0000-0B00-00005209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2387" name="Shape 6">
              <a:extLst>
                <a:ext uri="{FF2B5EF4-FFF2-40B4-BE49-F238E27FC236}">
                  <a16:creationId xmlns:a16="http://schemas.microsoft.com/office/drawing/2014/main" id="{00000000-0008-0000-0B00-00005309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388" name="Shape 1942">
              <a:extLst>
                <a:ext uri="{FF2B5EF4-FFF2-40B4-BE49-F238E27FC236}">
                  <a16:creationId xmlns:a16="http://schemas.microsoft.com/office/drawing/2014/main" id="{00000000-0008-0000-0B00-00005409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2389" name="Shape 1943">
                <a:extLst>
                  <a:ext uri="{FF2B5EF4-FFF2-40B4-BE49-F238E27FC236}">
                    <a16:creationId xmlns:a16="http://schemas.microsoft.com/office/drawing/2014/main" id="{00000000-0008-0000-0B00-00005509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390" name="Shape 1944">
                <a:extLst>
                  <a:ext uri="{FF2B5EF4-FFF2-40B4-BE49-F238E27FC236}">
                    <a16:creationId xmlns:a16="http://schemas.microsoft.com/office/drawing/2014/main" id="{00000000-0008-0000-0B00-00005609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2391" name="Shape 1945">
                  <a:extLst>
                    <a:ext uri="{FF2B5EF4-FFF2-40B4-BE49-F238E27FC236}">
                      <a16:creationId xmlns:a16="http://schemas.microsoft.com/office/drawing/2014/main" id="{00000000-0008-0000-0B00-00005709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2392" name="Shape 1946">
                  <a:extLst>
                    <a:ext uri="{FF2B5EF4-FFF2-40B4-BE49-F238E27FC236}">
                      <a16:creationId xmlns:a16="http://schemas.microsoft.com/office/drawing/2014/main" id="{00000000-0008-0000-0B00-00005809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393" name="Shape 1947">
                  <a:extLst>
                    <a:ext uri="{FF2B5EF4-FFF2-40B4-BE49-F238E27FC236}">
                      <a16:creationId xmlns:a16="http://schemas.microsoft.com/office/drawing/2014/main" id="{00000000-0008-0000-0B00-00005909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394" name="Shape 1948">
                  <a:extLst>
                    <a:ext uri="{FF2B5EF4-FFF2-40B4-BE49-F238E27FC236}">
                      <a16:creationId xmlns:a16="http://schemas.microsoft.com/office/drawing/2014/main" id="{00000000-0008-0000-0B00-00005A09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395" name="Shape 1949">
                  <a:extLst>
                    <a:ext uri="{FF2B5EF4-FFF2-40B4-BE49-F238E27FC236}">
                      <a16:creationId xmlns:a16="http://schemas.microsoft.com/office/drawing/2014/main" id="{00000000-0008-0000-0B00-00005B09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396" name="Shape 1950">
                  <a:extLst>
                    <a:ext uri="{FF2B5EF4-FFF2-40B4-BE49-F238E27FC236}">
                      <a16:creationId xmlns:a16="http://schemas.microsoft.com/office/drawing/2014/main" id="{00000000-0008-0000-0B00-00005C09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397" name="Shape 1951">
                  <a:extLst>
                    <a:ext uri="{FF2B5EF4-FFF2-40B4-BE49-F238E27FC236}">
                      <a16:creationId xmlns:a16="http://schemas.microsoft.com/office/drawing/2014/main" id="{00000000-0008-0000-0B00-00005D09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68</xdr:row>
      <xdr:rowOff>104775</xdr:rowOff>
    </xdr:from>
    <xdr:ext cx="0" cy="161925"/>
    <xdr:grpSp>
      <xdr:nvGrpSpPr>
        <xdr:cNvPr id="2398" name="Shape 2">
          <a:extLst>
            <a:ext uri="{FF2B5EF4-FFF2-40B4-BE49-F238E27FC236}">
              <a16:creationId xmlns:a16="http://schemas.microsoft.com/office/drawing/2014/main" id="{00000000-0008-0000-0B00-00005E090000}"/>
            </a:ext>
          </a:extLst>
        </xdr:cNvPr>
        <xdr:cNvGrpSpPr>
          <a:grpSpLocks/>
        </xdr:cNvGrpSpPr>
      </xdr:nvGrpSpPr>
      <xdr:grpSpPr>
        <a:xfrm>
          <a:off x="2466975" y="15039975"/>
          <a:ext cx="0" cy="161925"/>
          <a:chOff x="5346000" y="3699038"/>
          <a:chExt cx="0" cy="161925"/>
        </a:xfrm>
      </xdr:grpSpPr>
      <xdr:grpSp>
        <xdr:nvGrpSpPr>
          <xdr:cNvPr id="2399" name="Shape 1952">
            <a:extLst>
              <a:ext uri="{FF2B5EF4-FFF2-40B4-BE49-F238E27FC236}">
                <a16:creationId xmlns:a16="http://schemas.microsoft.com/office/drawing/2014/main" id="{00000000-0008-0000-0B00-00005F09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2400" name="Shape 6">
              <a:extLst>
                <a:ext uri="{FF2B5EF4-FFF2-40B4-BE49-F238E27FC236}">
                  <a16:creationId xmlns:a16="http://schemas.microsoft.com/office/drawing/2014/main" id="{00000000-0008-0000-0B00-00006009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401" name="Shape 1953">
              <a:extLst>
                <a:ext uri="{FF2B5EF4-FFF2-40B4-BE49-F238E27FC236}">
                  <a16:creationId xmlns:a16="http://schemas.microsoft.com/office/drawing/2014/main" id="{00000000-0008-0000-0B00-00006109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2402" name="Shape 1954">
                <a:extLst>
                  <a:ext uri="{FF2B5EF4-FFF2-40B4-BE49-F238E27FC236}">
                    <a16:creationId xmlns:a16="http://schemas.microsoft.com/office/drawing/2014/main" id="{00000000-0008-0000-0B00-00006209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403" name="Shape 1955">
                <a:extLst>
                  <a:ext uri="{FF2B5EF4-FFF2-40B4-BE49-F238E27FC236}">
                    <a16:creationId xmlns:a16="http://schemas.microsoft.com/office/drawing/2014/main" id="{00000000-0008-0000-0B00-00006309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2404" name="Shape 1956">
                  <a:extLst>
                    <a:ext uri="{FF2B5EF4-FFF2-40B4-BE49-F238E27FC236}">
                      <a16:creationId xmlns:a16="http://schemas.microsoft.com/office/drawing/2014/main" id="{00000000-0008-0000-0B00-00006409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2405" name="Shape 1957">
                  <a:extLst>
                    <a:ext uri="{FF2B5EF4-FFF2-40B4-BE49-F238E27FC236}">
                      <a16:creationId xmlns:a16="http://schemas.microsoft.com/office/drawing/2014/main" id="{00000000-0008-0000-0B00-00006509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406" name="Shape 1958">
                  <a:extLst>
                    <a:ext uri="{FF2B5EF4-FFF2-40B4-BE49-F238E27FC236}">
                      <a16:creationId xmlns:a16="http://schemas.microsoft.com/office/drawing/2014/main" id="{00000000-0008-0000-0B00-00006609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407" name="Shape 1959">
                  <a:extLst>
                    <a:ext uri="{FF2B5EF4-FFF2-40B4-BE49-F238E27FC236}">
                      <a16:creationId xmlns:a16="http://schemas.microsoft.com/office/drawing/2014/main" id="{00000000-0008-0000-0B00-00006709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408" name="Shape 1960">
                  <a:extLst>
                    <a:ext uri="{FF2B5EF4-FFF2-40B4-BE49-F238E27FC236}">
                      <a16:creationId xmlns:a16="http://schemas.microsoft.com/office/drawing/2014/main" id="{00000000-0008-0000-0B00-00006809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409" name="Shape 1961">
                  <a:extLst>
                    <a:ext uri="{FF2B5EF4-FFF2-40B4-BE49-F238E27FC236}">
                      <a16:creationId xmlns:a16="http://schemas.microsoft.com/office/drawing/2014/main" id="{00000000-0008-0000-0B00-00006909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410" name="Shape 1962">
                  <a:extLst>
                    <a:ext uri="{FF2B5EF4-FFF2-40B4-BE49-F238E27FC236}">
                      <a16:creationId xmlns:a16="http://schemas.microsoft.com/office/drawing/2014/main" id="{00000000-0008-0000-0B00-00006A09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68</xdr:row>
      <xdr:rowOff>104775</xdr:rowOff>
    </xdr:from>
    <xdr:ext cx="0" cy="161925"/>
    <xdr:grpSp>
      <xdr:nvGrpSpPr>
        <xdr:cNvPr id="2411" name="Shape 2">
          <a:extLst>
            <a:ext uri="{FF2B5EF4-FFF2-40B4-BE49-F238E27FC236}">
              <a16:creationId xmlns:a16="http://schemas.microsoft.com/office/drawing/2014/main" id="{00000000-0008-0000-0B00-00006B090000}"/>
            </a:ext>
          </a:extLst>
        </xdr:cNvPr>
        <xdr:cNvGrpSpPr>
          <a:grpSpLocks/>
        </xdr:cNvGrpSpPr>
      </xdr:nvGrpSpPr>
      <xdr:grpSpPr>
        <a:xfrm>
          <a:off x="2466975" y="15039975"/>
          <a:ext cx="0" cy="161925"/>
          <a:chOff x="5346000" y="3699038"/>
          <a:chExt cx="0" cy="161925"/>
        </a:xfrm>
      </xdr:grpSpPr>
      <xdr:grpSp>
        <xdr:nvGrpSpPr>
          <xdr:cNvPr id="2412" name="Shape 1963">
            <a:extLst>
              <a:ext uri="{FF2B5EF4-FFF2-40B4-BE49-F238E27FC236}">
                <a16:creationId xmlns:a16="http://schemas.microsoft.com/office/drawing/2014/main" id="{00000000-0008-0000-0B00-00006C09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2413" name="Shape 6">
              <a:extLst>
                <a:ext uri="{FF2B5EF4-FFF2-40B4-BE49-F238E27FC236}">
                  <a16:creationId xmlns:a16="http://schemas.microsoft.com/office/drawing/2014/main" id="{00000000-0008-0000-0B00-00006D09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414" name="Shape 1964">
              <a:extLst>
                <a:ext uri="{FF2B5EF4-FFF2-40B4-BE49-F238E27FC236}">
                  <a16:creationId xmlns:a16="http://schemas.microsoft.com/office/drawing/2014/main" id="{00000000-0008-0000-0B00-00006E09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2415" name="Shape 1965">
                <a:extLst>
                  <a:ext uri="{FF2B5EF4-FFF2-40B4-BE49-F238E27FC236}">
                    <a16:creationId xmlns:a16="http://schemas.microsoft.com/office/drawing/2014/main" id="{00000000-0008-0000-0B00-00006F09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416" name="Shape 1966">
                <a:extLst>
                  <a:ext uri="{FF2B5EF4-FFF2-40B4-BE49-F238E27FC236}">
                    <a16:creationId xmlns:a16="http://schemas.microsoft.com/office/drawing/2014/main" id="{00000000-0008-0000-0B00-00007009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2417" name="Shape 1967">
                  <a:extLst>
                    <a:ext uri="{FF2B5EF4-FFF2-40B4-BE49-F238E27FC236}">
                      <a16:creationId xmlns:a16="http://schemas.microsoft.com/office/drawing/2014/main" id="{00000000-0008-0000-0B00-00007109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2418" name="Shape 1968">
                  <a:extLst>
                    <a:ext uri="{FF2B5EF4-FFF2-40B4-BE49-F238E27FC236}">
                      <a16:creationId xmlns:a16="http://schemas.microsoft.com/office/drawing/2014/main" id="{00000000-0008-0000-0B00-00007209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419" name="Shape 1969">
                  <a:extLst>
                    <a:ext uri="{FF2B5EF4-FFF2-40B4-BE49-F238E27FC236}">
                      <a16:creationId xmlns:a16="http://schemas.microsoft.com/office/drawing/2014/main" id="{00000000-0008-0000-0B00-00007309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420" name="Shape 1970">
                  <a:extLst>
                    <a:ext uri="{FF2B5EF4-FFF2-40B4-BE49-F238E27FC236}">
                      <a16:creationId xmlns:a16="http://schemas.microsoft.com/office/drawing/2014/main" id="{00000000-0008-0000-0B00-00007409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421" name="Shape 1971">
                  <a:extLst>
                    <a:ext uri="{FF2B5EF4-FFF2-40B4-BE49-F238E27FC236}">
                      <a16:creationId xmlns:a16="http://schemas.microsoft.com/office/drawing/2014/main" id="{00000000-0008-0000-0B00-00007509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422" name="Shape 1972">
                  <a:extLst>
                    <a:ext uri="{FF2B5EF4-FFF2-40B4-BE49-F238E27FC236}">
                      <a16:creationId xmlns:a16="http://schemas.microsoft.com/office/drawing/2014/main" id="{00000000-0008-0000-0B00-00007609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423" name="Shape 1973">
                  <a:extLst>
                    <a:ext uri="{FF2B5EF4-FFF2-40B4-BE49-F238E27FC236}">
                      <a16:creationId xmlns:a16="http://schemas.microsoft.com/office/drawing/2014/main" id="{00000000-0008-0000-0B00-00007709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68</xdr:row>
      <xdr:rowOff>104775</xdr:rowOff>
    </xdr:from>
    <xdr:ext cx="0" cy="161925"/>
    <xdr:grpSp>
      <xdr:nvGrpSpPr>
        <xdr:cNvPr id="2424" name="Shape 2">
          <a:extLst>
            <a:ext uri="{FF2B5EF4-FFF2-40B4-BE49-F238E27FC236}">
              <a16:creationId xmlns:a16="http://schemas.microsoft.com/office/drawing/2014/main" id="{00000000-0008-0000-0B00-000078090000}"/>
            </a:ext>
          </a:extLst>
        </xdr:cNvPr>
        <xdr:cNvGrpSpPr>
          <a:grpSpLocks/>
        </xdr:cNvGrpSpPr>
      </xdr:nvGrpSpPr>
      <xdr:grpSpPr>
        <a:xfrm>
          <a:off x="2466975" y="15039975"/>
          <a:ext cx="0" cy="161925"/>
          <a:chOff x="5346000" y="3699038"/>
          <a:chExt cx="0" cy="161925"/>
        </a:xfrm>
      </xdr:grpSpPr>
      <xdr:grpSp>
        <xdr:nvGrpSpPr>
          <xdr:cNvPr id="2425" name="Shape 1974">
            <a:extLst>
              <a:ext uri="{FF2B5EF4-FFF2-40B4-BE49-F238E27FC236}">
                <a16:creationId xmlns:a16="http://schemas.microsoft.com/office/drawing/2014/main" id="{00000000-0008-0000-0B00-00007909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2426" name="Shape 6">
              <a:extLst>
                <a:ext uri="{FF2B5EF4-FFF2-40B4-BE49-F238E27FC236}">
                  <a16:creationId xmlns:a16="http://schemas.microsoft.com/office/drawing/2014/main" id="{00000000-0008-0000-0B00-00007A09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427" name="Shape 1975">
              <a:extLst>
                <a:ext uri="{FF2B5EF4-FFF2-40B4-BE49-F238E27FC236}">
                  <a16:creationId xmlns:a16="http://schemas.microsoft.com/office/drawing/2014/main" id="{00000000-0008-0000-0B00-00007B09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2428" name="Shape 1976">
                <a:extLst>
                  <a:ext uri="{FF2B5EF4-FFF2-40B4-BE49-F238E27FC236}">
                    <a16:creationId xmlns:a16="http://schemas.microsoft.com/office/drawing/2014/main" id="{00000000-0008-0000-0B00-00007C09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429" name="Shape 1977">
                <a:extLst>
                  <a:ext uri="{FF2B5EF4-FFF2-40B4-BE49-F238E27FC236}">
                    <a16:creationId xmlns:a16="http://schemas.microsoft.com/office/drawing/2014/main" id="{00000000-0008-0000-0B00-00007D09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2430" name="Shape 1978">
                  <a:extLst>
                    <a:ext uri="{FF2B5EF4-FFF2-40B4-BE49-F238E27FC236}">
                      <a16:creationId xmlns:a16="http://schemas.microsoft.com/office/drawing/2014/main" id="{00000000-0008-0000-0B00-00007E09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2431" name="Shape 1979">
                  <a:extLst>
                    <a:ext uri="{FF2B5EF4-FFF2-40B4-BE49-F238E27FC236}">
                      <a16:creationId xmlns:a16="http://schemas.microsoft.com/office/drawing/2014/main" id="{00000000-0008-0000-0B00-00007F09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432" name="Shape 1980">
                  <a:extLst>
                    <a:ext uri="{FF2B5EF4-FFF2-40B4-BE49-F238E27FC236}">
                      <a16:creationId xmlns:a16="http://schemas.microsoft.com/office/drawing/2014/main" id="{00000000-0008-0000-0B00-00008009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433" name="Shape 1981">
                  <a:extLst>
                    <a:ext uri="{FF2B5EF4-FFF2-40B4-BE49-F238E27FC236}">
                      <a16:creationId xmlns:a16="http://schemas.microsoft.com/office/drawing/2014/main" id="{00000000-0008-0000-0B00-00008109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434" name="Shape 1982">
                  <a:extLst>
                    <a:ext uri="{FF2B5EF4-FFF2-40B4-BE49-F238E27FC236}">
                      <a16:creationId xmlns:a16="http://schemas.microsoft.com/office/drawing/2014/main" id="{00000000-0008-0000-0B00-00008209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435" name="Shape 1983">
                  <a:extLst>
                    <a:ext uri="{FF2B5EF4-FFF2-40B4-BE49-F238E27FC236}">
                      <a16:creationId xmlns:a16="http://schemas.microsoft.com/office/drawing/2014/main" id="{00000000-0008-0000-0B00-00008309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436" name="Shape 1984">
                  <a:extLst>
                    <a:ext uri="{FF2B5EF4-FFF2-40B4-BE49-F238E27FC236}">
                      <a16:creationId xmlns:a16="http://schemas.microsoft.com/office/drawing/2014/main" id="{00000000-0008-0000-0B00-00008409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68</xdr:row>
      <xdr:rowOff>104775</xdr:rowOff>
    </xdr:from>
    <xdr:ext cx="0" cy="161925"/>
    <xdr:grpSp>
      <xdr:nvGrpSpPr>
        <xdr:cNvPr id="2437" name="Shape 2">
          <a:extLst>
            <a:ext uri="{FF2B5EF4-FFF2-40B4-BE49-F238E27FC236}">
              <a16:creationId xmlns:a16="http://schemas.microsoft.com/office/drawing/2014/main" id="{00000000-0008-0000-0B00-000085090000}"/>
            </a:ext>
          </a:extLst>
        </xdr:cNvPr>
        <xdr:cNvGrpSpPr>
          <a:grpSpLocks/>
        </xdr:cNvGrpSpPr>
      </xdr:nvGrpSpPr>
      <xdr:grpSpPr>
        <a:xfrm>
          <a:off x="2466975" y="15039975"/>
          <a:ext cx="0" cy="161925"/>
          <a:chOff x="5346000" y="3699038"/>
          <a:chExt cx="0" cy="161925"/>
        </a:xfrm>
      </xdr:grpSpPr>
      <xdr:grpSp>
        <xdr:nvGrpSpPr>
          <xdr:cNvPr id="2438" name="Shape 1985">
            <a:extLst>
              <a:ext uri="{FF2B5EF4-FFF2-40B4-BE49-F238E27FC236}">
                <a16:creationId xmlns:a16="http://schemas.microsoft.com/office/drawing/2014/main" id="{00000000-0008-0000-0B00-00008609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2439" name="Shape 6">
              <a:extLst>
                <a:ext uri="{FF2B5EF4-FFF2-40B4-BE49-F238E27FC236}">
                  <a16:creationId xmlns:a16="http://schemas.microsoft.com/office/drawing/2014/main" id="{00000000-0008-0000-0B00-00008709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440" name="Shape 1986">
              <a:extLst>
                <a:ext uri="{FF2B5EF4-FFF2-40B4-BE49-F238E27FC236}">
                  <a16:creationId xmlns:a16="http://schemas.microsoft.com/office/drawing/2014/main" id="{00000000-0008-0000-0B00-00008809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2441" name="Shape 1987">
                <a:extLst>
                  <a:ext uri="{FF2B5EF4-FFF2-40B4-BE49-F238E27FC236}">
                    <a16:creationId xmlns:a16="http://schemas.microsoft.com/office/drawing/2014/main" id="{00000000-0008-0000-0B00-00008909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442" name="Shape 1988">
                <a:extLst>
                  <a:ext uri="{FF2B5EF4-FFF2-40B4-BE49-F238E27FC236}">
                    <a16:creationId xmlns:a16="http://schemas.microsoft.com/office/drawing/2014/main" id="{00000000-0008-0000-0B00-00008A09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2443" name="Shape 1989">
                  <a:extLst>
                    <a:ext uri="{FF2B5EF4-FFF2-40B4-BE49-F238E27FC236}">
                      <a16:creationId xmlns:a16="http://schemas.microsoft.com/office/drawing/2014/main" id="{00000000-0008-0000-0B00-00008B09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2444" name="Shape 1990">
                  <a:extLst>
                    <a:ext uri="{FF2B5EF4-FFF2-40B4-BE49-F238E27FC236}">
                      <a16:creationId xmlns:a16="http://schemas.microsoft.com/office/drawing/2014/main" id="{00000000-0008-0000-0B00-00008C09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445" name="Shape 1991">
                  <a:extLst>
                    <a:ext uri="{FF2B5EF4-FFF2-40B4-BE49-F238E27FC236}">
                      <a16:creationId xmlns:a16="http://schemas.microsoft.com/office/drawing/2014/main" id="{00000000-0008-0000-0B00-00008D09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446" name="Shape 1992">
                  <a:extLst>
                    <a:ext uri="{FF2B5EF4-FFF2-40B4-BE49-F238E27FC236}">
                      <a16:creationId xmlns:a16="http://schemas.microsoft.com/office/drawing/2014/main" id="{00000000-0008-0000-0B00-00008E09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447" name="Shape 1993">
                  <a:extLst>
                    <a:ext uri="{FF2B5EF4-FFF2-40B4-BE49-F238E27FC236}">
                      <a16:creationId xmlns:a16="http://schemas.microsoft.com/office/drawing/2014/main" id="{00000000-0008-0000-0B00-00008F09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448" name="Shape 1994">
                  <a:extLst>
                    <a:ext uri="{FF2B5EF4-FFF2-40B4-BE49-F238E27FC236}">
                      <a16:creationId xmlns:a16="http://schemas.microsoft.com/office/drawing/2014/main" id="{00000000-0008-0000-0B00-00009009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449" name="Shape 1995">
                  <a:extLst>
                    <a:ext uri="{FF2B5EF4-FFF2-40B4-BE49-F238E27FC236}">
                      <a16:creationId xmlns:a16="http://schemas.microsoft.com/office/drawing/2014/main" id="{00000000-0008-0000-0B00-00009109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24</xdr:col>
      <xdr:colOff>0</xdr:colOff>
      <xdr:row>65</xdr:row>
      <xdr:rowOff>28575</xdr:rowOff>
    </xdr:from>
    <xdr:ext cx="438150" cy="352425"/>
    <xdr:sp macro="" textlink="">
      <xdr:nvSpPr>
        <xdr:cNvPr id="2450" name="Shape 1996">
          <a:extLst>
            <a:ext uri="{FF2B5EF4-FFF2-40B4-BE49-F238E27FC236}">
              <a16:creationId xmlns:a16="http://schemas.microsoft.com/office/drawing/2014/main" id="{00000000-0008-0000-0B00-000092090000}"/>
            </a:ext>
          </a:extLst>
        </xdr:cNvPr>
        <xdr:cNvSpPr/>
      </xdr:nvSpPr>
      <xdr:spPr>
        <a:xfrm>
          <a:off x="10868025" y="14325600"/>
          <a:ext cx="438150" cy="352425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26</xdr:col>
      <xdr:colOff>0</xdr:colOff>
      <xdr:row>65</xdr:row>
      <xdr:rowOff>28575</xdr:rowOff>
    </xdr:from>
    <xdr:ext cx="438150" cy="352425"/>
    <xdr:sp macro="" textlink="">
      <xdr:nvSpPr>
        <xdr:cNvPr id="2451" name="Shape 1996">
          <a:extLst>
            <a:ext uri="{FF2B5EF4-FFF2-40B4-BE49-F238E27FC236}">
              <a16:creationId xmlns:a16="http://schemas.microsoft.com/office/drawing/2014/main" id="{00000000-0008-0000-0B00-000093090000}"/>
            </a:ext>
          </a:extLst>
        </xdr:cNvPr>
        <xdr:cNvSpPr/>
      </xdr:nvSpPr>
      <xdr:spPr>
        <a:xfrm>
          <a:off x="11801475" y="14325600"/>
          <a:ext cx="438150" cy="352425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28</xdr:col>
      <xdr:colOff>0</xdr:colOff>
      <xdr:row>65</xdr:row>
      <xdr:rowOff>28575</xdr:rowOff>
    </xdr:from>
    <xdr:ext cx="438150" cy="352425"/>
    <xdr:sp macro="" textlink="">
      <xdr:nvSpPr>
        <xdr:cNvPr id="2452" name="Shape 1996">
          <a:extLst>
            <a:ext uri="{FF2B5EF4-FFF2-40B4-BE49-F238E27FC236}">
              <a16:creationId xmlns:a16="http://schemas.microsoft.com/office/drawing/2014/main" id="{00000000-0008-0000-0B00-000094090000}"/>
            </a:ext>
          </a:extLst>
        </xdr:cNvPr>
        <xdr:cNvSpPr/>
      </xdr:nvSpPr>
      <xdr:spPr>
        <a:xfrm>
          <a:off x="12734925" y="14325600"/>
          <a:ext cx="438150" cy="352425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30</xdr:col>
      <xdr:colOff>0</xdr:colOff>
      <xdr:row>65</xdr:row>
      <xdr:rowOff>28575</xdr:rowOff>
    </xdr:from>
    <xdr:ext cx="438150" cy="352425"/>
    <xdr:sp macro="" textlink="">
      <xdr:nvSpPr>
        <xdr:cNvPr id="2453" name="Shape 1996">
          <a:extLst>
            <a:ext uri="{FF2B5EF4-FFF2-40B4-BE49-F238E27FC236}">
              <a16:creationId xmlns:a16="http://schemas.microsoft.com/office/drawing/2014/main" id="{00000000-0008-0000-0B00-000095090000}"/>
            </a:ext>
          </a:extLst>
        </xdr:cNvPr>
        <xdr:cNvSpPr/>
      </xdr:nvSpPr>
      <xdr:spPr>
        <a:xfrm>
          <a:off x="13668375" y="14325600"/>
          <a:ext cx="438150" cy="352425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32</xdr:col>
      <xdr:colOff>0</xdr:colOff>
      <xdr:row>65</xdr:row>
      <xdr:rowOff>28575</xdr:rowOff>
    </xdr:from>
    <xdr:ext cx="438150" cy="352425"/>
    <xdr:sp macro="" textlink="">
      <xdr:nvSpPr>
        <xdr:cNvPr id="2454" name="Shape 1996">
          <a:extLst>
            <a:ext uri="{FF2B5EF4-FFF2-40B4-BE49-F238E27FC236}">
              <a16:creationId xmlns:a16="http://schemas.microsoft.com/office/drawing/2014/main" id="{00000000-0008-0000-0B00-000096090000}"/>
            </a:ext>
          </a:extLst>
        </xdr:cNvPr>
        <xdr:cNvSpPr/>
      </xdr:nvSpPr>
      <xdr:spPr>
        <a:xfrm>
          <a:off x="14601825" y="14325600"/>
          <a:ext cx="438150" cy="352425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34</xdr:col>
      <xdr:colOff>0</xdr:colOff>
      <xdr:row>65</xdr:row>
      <xdr:rowOff>28575</xdr:rowOff>
    </xdr:from>
    <xdr:ext cx="438150" cy="352425"/>
    <xdr:sp macro="" textlink="">
      <xdr:nvSpPr>
        <xdr:cNvPr id="2455" name="Shape 1996">
          <a:extLst>
            <a:ext uri="{FF2B5EF4-FFF2-40B4-BE49-F238E27FC236}">
              <a16:creationId xmlns:a16="http://schemas.microsoft.com/office/drawing/2014/main" id="{00000000-0008-0000-0B00-000097090000}"/>
            </a:ext>
          </a:extLst>
        </xdr:cNvPr>
        <xdr:cNvSpPr/>
      </xdr:nvSpPr>
      <xdr:spPr>
        <a:xfrm>
          <a:off x="15535275" y="14325600"/>
          <a:ext cx="438150" cy="352425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36</xdr:col>
      <xdr:colOff>0</xdr:colOff>
      <xdr:row>65</xdr:row>
      <xdr:rowOff>28575</xdr:rowOff>
    </xdr:from>
    <xdr:ext cx="438150" cy="352425"/>
    <xdr:sp macro="" textlink="">
      <xdr:nvSpPr>
        <xdr:cNvPr id="2456" name="Shape 1996">
          <a:extLst>
            <a:ext uri="{FF2B5EF4-FFF2-40B4-BE49-F238E27FC236}">
              <a16:creationId xmlns:a16="http://schemas.microsoft.com/office/drawing/2014/main" id="{00000000-0008-0000-0B00-000098090000}"/>
            </a:ext>
          </a:extLst>
        </xdr:cNvPr>
        <xdr:cNvSpPr/>
      </xdr:nvSpPr>
      <xdr:spPr>
        <a:xfrm>
          <a:off x="16468725" y="14325600"/>
          <a:ext cx="438150" cy="352425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38</xdr:col>
      <xdr:colOff>0</xdr:colOff>
      <xdr:row>65</xdr:row>
      <xdr:rowOff>28575</xdr:rowOff>
    </xdr:from>
    <xdr:ext cx="438150" cy="352425"/>
    <xdr:sp macro="" textlink="">
      <xdr:nvSpPr>
        <xdr:cNvPr id="2457" name="Shape 1996">
          <a:extLst>
            <a:ext uri="{FF2B5EF4-FFF2-40B4-BE49-F238E27FC236}">
              <a16:creationId xmlns:a16="http://schemas.microsoft.com/office/drawing/2014/main" id="{00000000-0008-0000-0B00-000099090000}"/>
            </a:ext>
          </a:extLst>
        </xdr:cNvPr>
        <xdr:cNvSpPr/>
      </xdr:nvSpPr>
      <xdr:spPr>
        <a:xfrm>
          <a:off x="17402175" y="14325600"/>
          <a:ext cx="438150" cy="352425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40</xdr:col>
      <xdr:colOff>0</xdr:colOff>
      <xdr:row>65</xdr:row>
      <xdr:rowOff>28575</xdr:rowOff>
    </xdr:from>
    <xdr:ext cx="438150" cy="352425"/>
    <xdr:sp macro="" textlink="">
      <xdr:nvSpPr>
        <xdr:cNvPr id="2458" name="Shape 1997">
          <a:extLst>
            <a:ext uri="{FF2B5EF4-FFF2-40B4-BE49-F238E27FC236}">
              <a16:creationId xmlns:a16="http://schemas.microsoft.com/office/drawing/2014/main" id="{00000000-0008-0000-0B00-00009A090000}"/>
            </a:ext>
          </a:extLst>
        </xdr:cNvPr>
        <xdr:cNvSpPr/>
      </xdr:nvSpPr>
      <xdr:spPr>
        <a:xfrm>
          <a:off x="18335625" y="14325600"/>
          <a:ext cx="438150" cy="352425"/>
        </a:xfrm>
        <a:prstGeom prst="triangle">
          <a:avLst>
            <a:gd name="adj" fmla="val 50000"/>
          </a:avLst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42</xdr:col>
      <xdr:colOff>0</xdr:colOff>
      <xdr:row>65</xdr:row>
      <xdr:rowOff>28575</xdr:rowOff>
    </xdr:from>
    <xdr:ext cx="438150" cy="352425"/>
    <xdr:sp macro="" textlink="">
      <xdr:nvSpPr>
        <xdr:cNvPr id="2459" name="Shape 1997">
          <a:extLst>
            <a:ext uri="{FF2B5EF4-FFF2-40B4-BE49-F238E27FC236}">
              <a16:creationId xmlns:a16="http://schemas.microsoft.com/office/drawing/2014/main" id="{00000000-0008-0000-0B00-00009B090000}"/>
            </a:ext>
          </a:extLst>
        </xdr:cNvPr>
        <xdr:cNvSpPr/>
      </xdr:nvSpPr>
      <xdr:spPr>
        <a:xfrm>
          <a:off x="19269075" y="14325600"/>
          <a:ext cx="438150" cy="352425"/>
        </a:xfrm>
        <a:prstGeom prst="triangle">
          <a:avLst>
            <a:gd name="adj" fmla="val 50000"/>
          </a:avLst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44</xdr:col>
      <xdr:colOff>0</xdr:colOff>
      <xdr:row>65</xdr:row>
      <xdr:rowOff>28575</xdr:rowOff>
    </xdr:from>
    <xdr:ext cx="438150" cy="352425"/>
    <xdr:sp macro="" textlink="">
      <xdr:nvSpPr>
        <xdr:cNvPr id="2460" name="Shape 1997">
          <a:extLst>
            <a:ext uri="{FF2B5EF4-FFF2-40B4-BE49-F238E27FC236}">
              <a16:creationId xmlns:a16="http://schemas.microsoft.com/office/drawing/2014/main" id="{00000000-0008-0000-0B00-00009C090000}"/>
            </a:ext>
          </a:extLst>
        </xdr:cNvPr>
        <xdr:cNvSpPr/>
      </xdr:nvSpPr>
      <xdr:spPr>
        <a:xfrm>
          <a:off x="20202525" y="14325600"/>
          <a:ext cx="438150" cy="352425"/>
        </a:xfrm>
        <a:prstGeom prst="triangle">
          <a:avLst>
            <a:gd name="adj" fmla="val 50000"/>
          </a:avLst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12</xdr:col>
      <xdr:colOff>0</xdr:colOff>
      <xdr:row>65</xdr:row>
      <xdr:rowOff>28575</xdr:rowOff>
    </xdr:from>
    <xdr:ext cx="428625" cy="352425"/>
    <xdr:sp macro="" textlink="">
      <xdr:nvSpPr>
        <xdr:cNvPr id="2461" name="Shape 553">
          <a:extLst>
            <a:ext uri="{FF2B5EF4-FFF2-40B4-BE49-F238E27FC236}">
              <a16:creationId xmlns:a16="http://schemas.microsoft.com/office/drawing/2014/main" id="{00000000-0008-0000-0B00-00009D090000}"/>
            </a:ext>
          </a:extLst>
        </xdr:cNvPr>
        <xdr:cNvSpPr/>
      </xdr:nvSpPr>
      <xdr:spPr>
        <a:xfrm>
          <a:off x="5267325" y="14325600"/>
          <a:ext cx="428625" cy="352425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14</xdr:col>
      <xdr:colOff>0</xdr:colOff>
      <xdr:row>65</xdr:row>
      <xdr:rowOff>28575</xdr:rowOff>
    </xdr:from>
    <xdr:ext cx="428625" cy="352425"/>
    <xdr:sp macro="" textlink="">
      <xdr:nvSpPr>
        <xdr:cNvPr id="2462" name="Shape 553">
          <a:extLst>
            <a:ext uri="{FF2B5EF4-FFF2-40B4-BE49-F238E27FC236}">
              <a16:creationId xmlns:a16="http://schemas.microsoft.com/office/drawing/2014/main" id="{00000000-0008-0000-0B00-00009E090000}"/>
            </a:ext>
          </a:extLst>
        </xdr:cNvPr>
        <xdr:cNvSpPr/>
      </xdr:nvSpPr>
      <xdr:spPr>
        <a:xfrm>
          <a:off x="6200775" y="14325600"/>
          <a:ext cx="428625" cy="352425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8</xdr:col>
      <xdr:colOff>0</xdr:colOff>
      <xdr:row>65</xdr:row>
      <xdr:rowOff>28575</xdr:rowOff>
    </xdr:from>
    <xdr:ext cx="428625" cy="352425"/>
    <xdr:sp macro="" textlink="">
      <xdr:nvSpPr>
        <xdr:cNvPr id="2463" name="Shape 553">
          <a:extLst>
            <a:ext uri="{FF2B5EF4-FFF2-40B4-BE49-F238E27FC236}">
              <a16:creationId xmlns:a16="http://schemas.microsoft.com/office/drawing/2014/main" id="{00000000-0008-0000-0B00-00009F090000}"/>
            </a:ext>
          </a:extLst>
        </xdr:cNvPr>
        <xdr:cNvSpPr/>
      </xdr:nvSpPr>
      <xdr:spPr>
        <a:xfrm>
          <a:off x="3400425" y="14325600"/>
          <a:ext cx="428625" cy="352425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4</xdr:col>
      <xdr:colOff>0</xdr:colOff>
      <xdr:row>65</xdr:row>
      <xdr:rowOff>28575</xdr:rowOff>
    </xdr:from>
    <xdr:ext cx="428625" cy="352425"/>
    <xdr:sp macro="" textlink="">
      <xdr:nvSpPr>
        <xdr:cNvPr id="2464" name="Shape 553">
          <a:extLst>
            <a:ext uri="{FF2B5EF4-FFF2-40B4-BE49-F238E27FC236}">
              <a16:creationId xmlns:a16="http://schemas.microsoft.com/office/drawing/2014/main" id="{00000000-0008-0000-0B00-0000A0090000}"/>
            </a:ext>
          </a:extLst>
        </xdr:cNvPr>
        <xdr:cNvSpPr/>
      </xdr:nvSpPr>
      <xdr:spPr>
        <a:xfrm>
          <a:off x="1533525" y="14325600"/>
          <a:ext cx="428625" cy="352425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</xdr:col>
      <xdr:colOff>0</xdr:colOff>
      <xdr:row>65</xdr:row>
      <xdr:rowOff>28575</xdr:rowOff>
    </xdr:from>
    <xdr:ext cx="428625" cy="352425"/>
    <xdr:sp macro="" textlink="">
      <xdr:nvSpPr>
        <xdr:cNvPr id="2465" name="Shape 553">
          <a:extLst>
            <a:ext uri="{FF2B5EF4-FFF2-40B4-BE49-F238E27FC236}">
              <a16:creationId xmlns:a16="http://schemas.microsoft.com/office/drawing/2014/main" id="{00000000-0008-0000-0B00-0000A1090000}"/>
            </a:ext>
          </a:extLst>
        </xdr:cNvPr>
        <xdr:cNvSpPr/>
      </xdr:nvSpPr>
      <xdr:spPr>
        <a:xfrm>
          <a:off x="600075" y="14325600"/>
          <a:ext cx="428625" cy="352425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6</xdr:col>
      <xdr:colOff>0</xdr:colOff>
      <xdr:row>77</xdr:row>
      <xdr:rowOff>104775</xdr:rowOff>
    </xdr:from>
    <xdr:ext cx="0" cy="161925"/>
    <xdr:grpSp>
      <xdr:nvGrpSpPr>
        <xdr:cNvPr id="2466" name="Shape 2">
          <a:extLst>
            <a:ext uri="{FF2B5EF4-FFF2-40B4-BE49-F238E27FC236}">
              <a16:creationId xmlns:a16="http://schemas.microsoft.com/office/drawing/2014/main" id="{00000000-0008-0000-0B00-0000A2090000}"/>
            </a:ext>
          </a:extLst>
        </xdr:cNvPr>
        <xdr:cNvGrpSpPr>
          <a:grpSpLocks/>
        </xdr:cNvGrpSpPr>
      </xdr:nvGrpSpPr>
      <xdr:grpSpPr>
        <a:xfrm>
          <a:off x="2466975" y="17021175"/>
          <a:ext cx="0" cy="161925"/>
          <a:chOff x="5346000" y="3699038"/>
          <a:chExt cx="0" cy="161925"/>
        </a:xfrm>
      </xdr:grpSpPr>
      <xdr:grpSp>
        <xdr:nvGrpSpPr>
          <xdr:cNvPr id="2467" name="Shape 1998">
            <a:extLst>
              <a:ext uri="{FF2B5EF4-FFF2-40B4-BE49-F238E27FC236}">
                <a16:creationId xmlns:a16="http://schemas.microsoft.com/office/drawing/2014/main" id="{00000000-0008-0000-0B00-0000A309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2468" name="Shape 6">
              <a:extLst>
                <a:ext uri="{FF2B5EF4-FFF2-40B4-BE49-F238E27FC236}">
                  <a16:creationId xmlns:a16="http://schemas.microsoft.com/office/drawing/2014/main" id="{00000000-0008-0000-0B00-0000A409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469" name="Shape 1999">
              <a:extLst>
                <a:ext uri="{FF2B5EF4-FFF2-40B4-BE49-F238E27FC236}">
                  <a16:creationId xmlns:a16="http://schemas.microsoft.com/office/drawing/2014/main" id="{00000000-0008-0000-0B00-0000A509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2470" name="Shape 2000">
                <a:extLst>
                  <a:ext uri="{FF2B5EF4-FFF2-40B4-BE49-F238E27FC236}">
                    <a16:creationId xmlns:a16="http://schemas.microsoft.com/office/drawing/2014/main" id="{00000000-0008-0000-0B00-0000A609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471" name="Shape 2001">
                <a:extLst>
                  <a:ext uri="{FF2B5EF4-FFF2-40B4-BE49-F238E27FC236}">
                    <a16:creationId xmlns:a16="http://schemas.microsoft.com/office/drawing/2014/main" id="{00000000-0008-0000-0B00-0000A709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2472" name="Shape 2002">
                  <a:extLst>
                    <a:ext uri="{FF2B5EF4-FFF2-40B4-BE49-F238E27FC236}">
                      <a16:creationId xmlns:a16="http://schemas.microsoft.com/office/drawing/2014/main" id="{00000000-0008-0000-0B00-0000A809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2473" name="Shape 2003">
                  <a:extLst>
                    <a:ext uri="{FF2B5EF4-FFF2-40B4-BE49-F238E27FC236}">
                      <a16:creationId xmlns:a16="http://schemas.microsoft.com/office/drawing/2014/main" id="{00000000-0008-0000-0B00-0000A909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474" name="Shape 2004">
                  <a:extLst>
                    <a:ext uri="{FF2B5EF4-FFF2-40B4-BE49-F238E27FC236}">
                      <a16:creationId xmlns:a16="http://schemas.microsoft.com/office/drawing/2014/main" id="{00000000-0008-0000-0B00-0000AA09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475" name="Shape 2005">
                  <a:extLst>
                    <a:ext uri="{FF2B5EF4-FFF2-40B4-BE49-F238E27FC236}">
                      <a16:creationId xmlns:a16="http://schemas.microsoft.com/office/drawing/2014/main" id="{00000000-0008-0000-0B00-0000AB09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476" name="Shape 2006">
                  <a:extLst>
                    <a:ext uri="{FF2B5EF4-FFF2-40B4-BE49-F238E27FC236}">
                      <a16:creationId xmlns:a16="http://schemas.microsoft.com/office/drawing/2014/main" id="{00000000-0008-0000-0B00-0000AC09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477" name="Shape 2007">
                  <a:extLst>
                    <a:ext uri="{FF2B5EF4-FFF2-40B4-BE49-F238E27FC236}">
                      <a16:creationId xmlns:a16="http://schemas.microsoft.com/office/drawing/2014/main" id="{00000000-0008-0000-0B00-0000AD09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478" name="Shape 2008">
                  <a:extLst>
                    <a:ext uri="{FF2B5EF4-FFF2-40B4-BE49-F238E27FC236}">
                      <a16:creationId xmlns:a16="http://schemas.microsoft.com/office/drawing/2014/main" id="{00000000-0008-0000-0B00-0000AE09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77</xdr:row>
      <xdr:rowOff>104775</xdr:rowOff>
    </xdr:from>
    <xdr:ext cx="0" cy="161925"/>
    <xdr:grpSp>
      <xdr:nvGrpSpPr>
        <xdr:cNvPr id="2479" name="Shape 2">
          <a:extLst>
            <a:ext uri="{FF2B5EF4-FFF2-40B4-BE49-F238E27FC236}">
              <a16:creationId xmlns:a16="http://schemas.microsoft.com/office/drawing/2014/main" id="{00000000-0008-0000-0B00-0000AF090000}"/>
            </a:ext>
          </a:extLst>
        </xdr:cNvPr>
        <xdr:cNvGrpSpPr>
          <a:grpSpLocks/>
        </xdr:cNvGrpSpPr>
      </xdr:nvGrpSpPr>
      <xdr:grpSpPr>
        <a:xfrm>
          <a:off x="2466975" y="17021175"/>
          <a:ext cx="0" cy="161925"/>
          <a:chOff x="5346000" y="3699038"/>
          <a:chExt cx="0" cy="161925"/>
        </a:xfrm>
      </xdr:grpSpPr>
      <xdr:grpSp>
        <xdr:nvGrpSpPr>
          <xdr:cNvPr id="2480" name="Shape 2009">
            <a:extLst>
              <a:ext uri="{FF2B5EF4-FFF2-40B4-BE49-F238E27FC236}">
                <a16:creationId xmlns:a16="http://schemas.microsoft.com/office/drawing/2014/main" id="{00000000-0008-0000-0B00-0000B009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2481" name="Shape 6">
              <a:extLst>
                <a:ext uri="{FF2B5EF4-FFF2-40B4-BE49-F238E27FC236}">
                  <a16:creationId xmlns:a16="http://schemas.microsoft.com/office/drawing/2014/main" id="{00000000-0008-0000-0B00-0000B109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482" name="Shape 2010">
              <a:extLst>
                <a:ext uri="{FF2B5EF4-FFF2-40B4-BE49-F238E27FC236}">
                  <a16:creationId xmlns:a16="http://schemas.microsoft.com/office/drawing/2014/main" id="{00000000-0008-0000-0B00-0000B209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2483" name="Shape 2011">
                <a:extLst>
                  <a:ext uri="{FF2B5EF4-FFF2-40B4-BE49-F238E27FC236}">
                    <a16:creationId xmlns:a16="http://schemas.microsoft.com/office/drawing/2014/main" id="{00000000-0008-0000-0B00-0000B309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484" name="Shape 2012">
                <a:extLst>
                  <a:ext uri="{FF2B5EF4-FFF2-40B4-BE49-F238E27FC236}">
                    <a16:creationId xmlns:a16="http://schemas.microsoft.com/office/drawing/2014/main" id="{00000000-0008-0000-0B00-0000B409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314325" cy="230200"/>
              </a:xfrm>
            </xdr:grpSpPr>
            <xdr:sp macro="" textlink="">
              <xdr:nvSpPr>
                <xdr:cNvPr id="2485" name="Shape 2013">
                  <a:extLst>
                    <a:ext uri="{FF2B5EF4-FFF2-40B4-BE49-F238E27FC236}">
                      <a16:creationId xmlns:a16="http://schemas.microsoft.com/office/drawing/2014/main" id="{00000000-0008-0000-0B00-0000B509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2486" name="Shape 2014">
                  <a:extLst>
                    <a:ext uri="{FF2B5EF4-FFF2-40B4-BE49-F238E27FC236}">
                      <a16:creationId xmlns:a16="http://schemas.microsoft.com/office/drawing/2014/main" id="{00000000-0008-0000-0B00-0000B609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487" name="Shape 2015">
                  <a:extLst>
                    <a:ext uri="{FF2B5EF4-FFF2-40B4-BE49-F238E27FC236}">
                      <a16:creationId xmlns:a16="http://schemas.microsoft.com/office/drawing/2014/main" id="{00000000-0008-0000-0B00-0000B709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488" name="Shape 2016">
                  <a:extLst>
                    <a:ext uri="{FF2B5EF4-FFF2-40B4-BE49-F238E27FC236}">
                      <a16:creationId xmlns:a16="http://schemas.microsoft.com/office/drawing/2014/main" id="{00000000-0008-0000-0B00-0000B809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489" name="Shape 2017">
                  <a:extLst>
                    <a:ext uri="{FF2B5EF4-FFF2-40B4-BE49-F238E27FC236}">
                      <a16:creationId xmlns:a16="http://schemas.microsoft.com/office/drawing/2014/main" id="{00000000-0008-0000-0B00-0000B909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490" name="Shape 2018">
                  <a:extLst>
                    <a:ext uri="{FF2B5EF4-FFF2-40B4-BE49-F238E27FC236}">
                      <a16:creationId xmlns:a16="http://schemas.microsoft.com/office/drawing/2014/main" id="{00000000-0008-0000-0B00-0000BA09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491" name="Shape 2019">
                  <a:extLst>
                    <a:ext uri="{FF2B5EF4-FFF2-40B4-BE49-F238E27FC236}">
                      <a16:creationId xmlns:a16="http://schemas.microsoft.com/office/drawing/2014/main" id="{00000000-0008-0000-0B00-0000BB09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77</xdr:row>
      <xdr:rowOff>133350</xdr:rowOff>
    </xdr:from>
    <xdr:ext cx="0" cy="161925"/>
    <xdr:grpSp>
      <xdr:nvGrpSpPr>
        <xdr:cNvPr id="2492" name="Shape 2">
          <a:extLst>
            <a:ext uri="{FF2B5EF4-FFF2-40B4-BE49-F238E27FC236}">
              <a16:creationId xmlns:a16="http://schemas.microsoft.com/office/drawing/2014/main" id="{00000000-0008-0000-0B00-0000BC090000}"/>
            </a:ext>
          </a:extLst>
        </xdr:cNvPr>
        <xdr:cNvGrpSpPr>
          <a:grpSpLocks/>
        </xdr:cNvGrpSpPr>
      </xdr:nvGrpSpPr>
      <xdr:grpSpPr>
        <a:xfrm>
          <a:off x="2466975" y="17049750"/>
          <a:ext cx="0" cy="161925"/>
          <a:chOff x="5346000" y="3699038"/>
          <a:chExt cx="0" cy="161925"/>
        </a:xfrm>
      </xdr:grpSpPr>
      <xdr:grpSp>
        <xdr:nvGrpSpPr>
          <xdr:cNvPr id="2493" name="Shape 2020">
            <a:extLst>
              <a:ext uri="{FF2B5EF4-FFF2-40B4-BE49-F238E27FC236}">
                <a16:creationId xmlns:a16="http://schemas.microsoft.com/office/drawing/2014/main" id="{00000000-0008-0000-0B00-0000BD09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2494" name="Shape 6">
              <a:extLst>
                <a:ext uri="{FF2B5EF4-FFF2-40B4-BE49-F238E27FC236}">
                  <a16:creationId xmlns:a16="http://schemas.microsoft.com/office/drawing/2014/main" id="{00000000-0008-0000-0B00-0000BE09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495" name="Shape 2021">
              <a:extLst>
                <a:ext uri="{FF2B5EF4-FFF2-40B4-BE49-F238E27FC236}">
                  <a16:creationId xmlns:a16="http://schemas.microsoft.com/office/drawing/2014/main" id="{00000000-0008-0000-0B00-0000BF09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2496" name="Shape 2022">
                <a:extLst>
                  <a:ext uri="{FF2B5EF4-FFF2-40B4-BE49-F238E27FC236}">
                    <a16:creationId xmlns:a16="http://schemas.microsoft.com/office/drawing/2014/main" id="{00000000-0008-0000-0B00-0000C009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497" name="Shape 2023">
                <a:extLst>
                  <a:ext uri="{FF2B5EF4-FFF2-40B4-BE49-F238E27FC236}">
                    <a16:creationId xmlns:a16="http://schemas.microsoft.com/office/drawing/2014/main" id="{00000000-0008-0000-0B00-0000C109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314325" cy="230200"/>
              </a:xfrm>
            </xdr:grpSpPr>
            <xdr:sp macro="" textlink="">
              <xdr:nvSpPr>
                <xdr:cNvPr id="2498" name="Shape 2024">
                  <a:extLst>
                    <a:ext uri="{FF2B5EF4-FFF2-40B4-BE49-F238E27FC236}">
                      <a16:creationId xmlns:a16="http://schemas.microsoft.com/office/drawing/2014/main" id="{00000000-0008-0000-0B00-0000C209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2499" name="Shape 2025">
                  <a:extLst>
                    <a:ext uri="{FF2B5EF4-FFF2-40B4-BE49-F238E27FC236}">
                      <a16:creationId xmlns:a16="http://schemas.microsoft.com/office/drawing/2014/main" id="{00000000-0008-0000-0B00-0000C309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500" name="Shape 2026">
                  <a:extLst>
                    <a:ext uri="{FF2B5EF4-FFF2-40B4-BE49-F238E27FC236}">
                      <a16:creationId xmlns:a16="http://schemas.microsoft.com/office/drawing/2014/main" id="{00000000-0008-0000-0B00-0000C409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501" name="Shape 2027">
                  <a:extLst>
                    <a:ext uri="{FF2B5EF4-FFF2-40B4-BE49-F238E27FC236}">
                      <a16:creationId xmlns:a16="http://schemas.microsoft.com/office/drawing/2014/main" id="{00000000-0008-0000-0B00-0000C509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502" name="Shape 2028">
                  <a:extLst>
                    <a:ext uri="{FF2B5EF4-FFF2-40B4-BE49-F238E27FC236}">
                      <a16:creationId xmlns:a16="http://schemas.microsoft.com/office/drawing/2014/main" id="{00000000-0008-0000-0B00-0000C609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503" name="Shape 2029">
                  <a:extLst>
                    <a:ext uri="{FF2B5EF4-FFF2-40B4-BE49-F238E27FC236}">
                      <a16:creationId xmlns:a16="http://schemas.microsoft.com/office/drawing/2014/main" id="{00000000-0008-0000-0B00-0000C709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504" name="Shape 2030">
                  <a:extLst>
                    <a:ext uri="{FF2B5EF4-FFF2-40B4-BE49-F238E27FC236}">
                      <a16:creationId xmlns:a16="http://schemas.microsoft.com/office/drawing/2014/main" id="{00000000-0008-0000-0B00-0000C809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77</xdr:row>
      <xdr:rowOff>133350</xdr:rowOff>
    </xdr:from>
    <xdr:ext cx="0" cy="171450"/>
    <xdr:grpSp>
      <xdr:nvGrpSpPr>
        <xdr:cNvPr id="2505" name="Shape 2">
          <a:extLst>
            <a:ext uri="{FF2B5EF4-FFF2-40B4-BE49-F238E27FC236}">
              <a16:creationId xmlns:a16="http://schemas.microsoft.com/office/drawing/2014/main" id="{00000000-0008-0000-0B00-0000C9090000}"/>
            </a:ext>
          </a:extLst>
        </xdr:cNvPr>
        <xdr:cNvGrpSpPr>
          <a:grpSpLocks/>
        </xdr:cNvGrpSpPr>
      </xdr:nvGrpSpPr>
      <xdr:grpSpPr>
        <a:xfrm>
          <a:off x="2466975" y="17049750"/>
          <a:ext cx="0" cy="171450"/>
          <a:chOff x="5346000" y="3694275"/>
          <a:chExt cx="0" cy="171450"/>
        </a:xfrm>
      </xdr:grpSpPr>
      <xdr:grpSp>
        <xdr:nvGrpSpPr>
          <xdr:cNvPr id="2506" name="Shape 2031">
            <a:extLst>
              <a:ext uri="{FF2B5EF4-FFF2-40B4-BE49-F238E27FC236}">
                <a16:creationId xmlns:a16="http://schemas.microsoft.com/office/drawing/2014/main" id="{00000000-0008-0000-0B00-0000CA090000}"/>
              </a:ext>
            </a:extLst>
          </xdr:cNvPr>
          <xdr:cNvGrpSpPr>
            <a:grpSpLocks/>
          </xdr:cNvGrpSpPr>
        </xdr:nvGrpSpPr>
        <xdr:grpSpPr>
          <a:xfrm>
            <a:off x="5346000" y="3694275"/>
            <a:ext cx="0" cy="171450"/>
            <a:chOff x="5346000" y="3694275"/>
            <a:chExt cx="0" cy="171450"/>
          </a:xfrm>
        </xdr:grpSpPr>
        <xdr:sp macro="" textlink="">
          <xdr:nvSpPr>
            <xdr:cNvPr id="2507" name="Shape 6">
              <a:extLst>
                <a:ext uri="{FF2B5EF4-FFF2-40B4-BE49-F238E27FC236}">
                  <a16:creationId xmlns:a16="http://schemas.microsoft.com/office/drawing/2014/main" id="{00000000-0008-0000-0B00-0000CB090000}"/>
                </a:ext>
              </a:extLst>
            </xdr:cNvPr>
            <xdr:cNvSpPr/>
          </xdr:nvSpPr>
          <xdr:spPr>
            <a:xfrm>
              <a:off x="5346000" y="3694275"/>
              <a:ext cx="0" cy="171450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508" name="Shape 2032">
              <a:extLst>
                <a:ext uri="{FF2B5EF4-FFF2-40B4-BE49-F238E27FC236}">
                  <a16:creationId xmlns:a16="http://schemas.microsoft.com/office/drawing/2014/main" id="{00000000-0008-0000-0B00-0000CC09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4275"/>
              <a:ext cx="0" cy="171450"/>
              <a:chOff x="5346000" y="3694275"/>
              <a:chExt cx="0" cy="171443"/>
            </a:xfrm>
          </xdr:grpSpPr>
          <xdr:sp macro="" textlink="">
            <xdr:nvSpPr>
              <xdr:cNvPr id="2509" name="Shape 2033">
                <a:extLst>
                  <a:ext uri="{FF2B5EF4-FFF2-40B4-BE49-F238E27FC236}">
                    <a16:creationId xmlns:a16="http://schemas.microsoft.com/office/drawing/2014/main" id="{00000000-0008-0000-0B00-0000CD090000}"/>
                  </a:ext>
                </a:extLst>
              </xdr:cNvPr>
              <xdr:cNvSpPr/>
            </xdr:nvSpPr>
            <xdr:spPr>
              <a:xfrm>
                <a:off x="5346000" y="3694275"/>
                <a:ext cx="0" cy="171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510" name="Shape 2034">
                <a:extLst>
                  <a:ext uri="{FF2B5EF4-FFF2-40B4-BE49-F238E27FC236}">
                    <a16:creationId xmlns:a16="http://schemas.microsoft.com/office/drawing/2014/main" id="{00000000-0008-0000-0B00-0000CE09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4275"/>
                <a:ext cx="0" cy="171443"/>
                <a:chOff x="5475762" y="47760700"/>
                <a:chExt cx="314325" cy="230200"/>
              </a:xfrm>
            </xdr:grpSpPr>
            <xdr:sp macro="" textlink="">
              <xdr:nvSpPr>
                <xdr:cNvPr id="2511" name="Shape 2035">
                  <a:extLst>
                    <a:ext uri="{FF2B5EF4-FFF2-40B4-BE49-F238E27FC236}">
                      <a16:creationId xmlns:a16="http://schemas.microsoft.com/office/drawing/2014/main" id="{00000000-0008-0000-0B00-0000CF09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2512" name="Shape 2036">
                  <a:extLst>
                    <a:ext uri="{FF2B5EF4-FFF2-40B4-BE49-F238E27FC236}">
                      <a16:creationId xmlns:a16="http://schemas.microsoft.com/office/drawing/2014/main" id="{00000000-0008-0000-0B00-0000D0090000}"/>
                    </a:ext>
                  </a:extLst>
                </xdr:cNvPr>
                <xdr:cNvCxnSpPr/>
              </xdr:nvCxnSpPr>
              <xdr:spPr>
                <a:xfrm>
                  <a:off x="5758655" y="4785662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513" name="Shape 2037">
                  <a:extLst>
                    <a:ext uri="{FF2B5EF4-FFF2-40B4-BE49-F238E27FC236}">
                      <a16:creationId xmlns:a16="http://schemas.microsoft.com/office/drawing/2014/main" id="{00000000-0008-0000-0B00-0000D1090000}"/>
                    </a:ext>
                  </a:extLst>
                </xdr:cNvPr>
                <xdr:cNvCxnSpPr/>
              </xdr:nvCxnSpPr>
              <xdr:spPr>
                <a:xfrm>
                  <a:off x="5758655" y="4785662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514" name="Shape 2038">
                  <a:extLst>
                    <a:ext uri="{FF2B5EF4-FFF2-40B4-BE49-F238E27FC236}">
                      <a16:creationId xmlns:a16="http://schemas.microsoft.com/office/drawing/2014/main" id="{00000000-0008-0000-0B00-0000D2090000}"/>
                    </a:ext>
                  </a:extLst>
                </xdr:cNvPr>
                <xdr:cNvCxnSpPr/>
              </xdr:nvCxnSpPr>
              <xdr:spPr>
                <a:xfrm>
                  <a:off x="5758655" y="4785662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515" name="Shape 2039">
                  <a:extLst>
                    <a:ext uri="{FF2B5EF4-FFF2-40B4-BE49-F238E27FC236}">
                      <a16:creationId xmlns:a16="http://schemas.microsoft.com/office/drawing/2014/main" id="{00000000-0008-0000-0B00-0000D3090000}"/>
                    </a:ext>
                  </a:extLst>
                </xdr:cNvPr>
                <xdr:cNvCxnSpPr/>
              </xdr:nvCxnSpPr>
              <xdr:spPr>
                <a:xfrm>
                  <a:off x="5758655" y="4785662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516" name="Shape 2040">
                  <a:extLst>
                    <a:ext uri="{FF2B5EF4-FFF2-40B4-BE49-F238E27FC236}">
                      <a16:creationId xmlns:a16="http://schemas.microsoft.com/office/drawing/2014/main" id="{00000000-0008-0000-0B00-0000D4090000}"/>
                    </a:ext>
                  </a:extLst>
                </xdr:cNvPr>
                <xdr:cNvCxnSpPr/>
              </xdr:nvCxnSpPr>
              <xdr:spPr>
                <a:xfrm>
                  <a:off x="5758655" y="4785662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517" name="Shape 2041">
                  <a:extLst>
                    <a:ext uri="{FF2B5EF4-FFF2-40B4-BE49-F238E27FC236}">
                      <a16:creationId xmlns:a16="http://schemas.microsoft.com/office/drawing/2014/main" id="{00000000-0008-0000-0B00-0000D5090000}"/>
                    </a:ext>
                  </a:extLst>
                </xdr:cNvPr>
                <xdr:cNvCxnSpPr/>
              </xdr:nvCxnSpPr>
              <xdr:spPr>
                <a:xfrm>
                  <a:off x="5758655" y="4785662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77</xdr:row>
      <xdr:rowOff>104775</xdr:rowOff>
    </xdr:from>
    <xdr:ext cx="0" cy="161925"/>
    <xdr:grpSp>
      <xdr:nvGrpSpPr>
        <xdr:cNvPr id="2518" name="Shape 2">
          <a:extLst>
            <a:ext uri="{FF2B5EF4-FFF2-40B4-BE49-F238E27FC236}">
              <a16:creationId xmlns:a16="http://schemas.microsoft.com/office/drawing/2014/main" id="{00000000-0008-0000-0B00-0000D6090000}"/>
            </a:ext>
          </a:extLst>
        </xdr:cNvPr>
        <xdr:cNvGrpSpPr>
          <a:grpSpLocks/>
        </xdr:cNvGrpSpPr>
      </xdr:nvGrpSpPr>
      <xdr:grpSpPr>
        <a:xfrm>
          <a:off x="2466975" y="17021175"/>
          <a:ext cx="0" cy="161925"/>
          <a:chOff x="5346000" y="3699038"/>
          <a:chExt cx="0" cy="161925"/>
        </a:xfrm>
      </xdr:grpSpPr>
      <xdr:grpSp>
        <xdr:nvGrpSpPr>
          <xdr:cNvPr id="2519" name="Shape 2042">
            <a:extLst>
              <a:ext uri="{FF2B5EF4-FFF2-40B4-BE49-F238E27FC236}">
                <a16:creationId xmlns:a16="http://schemas.microsoft.com/office/drawing/2014/main" id="{00000000-0008-0000-0B00-0000D709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2520" name="Shape 6">
              <a:extLst>
                <a:ext uri="{FF2B5EF4-FFF2-40B4-BE49-F238E27FC236}">
                  <a16:creationId xmlns:a16="http://schemas.microsoft.com/office/drawing/2014/main" id="{00000000-0008-0000-0B00-0000D809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521" name="Shape 2043">
              <a:extLst>
                <a:ext uri="{FF2B5EF4-FFF2-40B4-BE49-F238E27FC236}">
                  <a16:creationId xmlns:a16="http://schemas.microsoft.com/office/drawing/2014/main" id="{00000000-0008-0000-0B00-0000D909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2522" name="Shape 2044">
                <a:extLst>
                  <a:ext uri="{FF2B5EF4-FFF2-40B4-BE49-F238E27FC236}">
                    <a16:creationId xmlns:a16="http://schemas.microsoft.com/office/drawing/2014/main" id="{00000000-0008-0000-0B00-0000DA09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523" name="Shape 2045">
                <a:extLst>
                  <a:ext uri="{FF2B5EF4-FFF2-40B4-BE49-F238E27FC236}">
                    <a16:creationId xmlns:a16="http://schemas.microsoft.com/office/drawing/2014/main" id="{00000000-0008-0000-0B00-0000DB09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2524" name="Shape 2046">
                  <a:extLst>
                    <a:ext uri="{FF2B5EF4-FFF2-40B4-BE49-F238E27FC236}">
                      <a16:creationId xmlns:a16="http://schemas.microsoft.com/office/drawing/2014/main" id="{00000000-0008-0000-0B00-0000DC09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2525" name="Shape 2047">
                  <a:extLst>
                    <a:ext uri="{FF2B5EF4-FFF2-40B4-BE49-F238E27FC236}">
                      <a16:creationId xmlns:a16="http://schemas.microsoft.com/office/drawing/2014/main" id="{00000000-0008-0000-0B00-0000DD09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526" name="Shape 2048">
                  <a:extLst>
                    <a:ext uri="{FF2B5EF4-FFF2-40B4-BE49-F238E27FC236}">
                      <a16:creationId xmlns:a16="http://schemas.microsoft.com/office/drawing/2014/main" id="{00000000-0008-0000-0B00-0000DE09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527" name="Shape 2049">
                  <a:extLst>
                    <a:ext uri="{FF2B5EF4-FFF2-40B4-BE49-F238E27FC236}">
                      <a16:creationId xmlns:a16="http://schemas.microsoft.com/office/drawing/2014/main" id="{00000000-0008-0000-0B00-0000DF09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528" name="Shape 2050">
                  <a:extLst>
                    <a:ext uri="{FF2B5EF4-FFF2-40B4-BE49-F238E27FC236}">
                      <a16:creationId xmlns:a16="http://schemas.microsoft.com/office/drawing/2014/main" id="{00000000-0008-0000-0B00-0000E009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529" name="Shape 2051">
                  <a:extLst>
                    <a:ext uri="{FF2B5EF4-FFF2-40B4-BE49-F238E27FC236}">
                      <a16:creationId xmlns:a16="http://schemas.microsoft.com/office/drawing/2014/main" id="{00000000-0008-0000-0B00-0000E109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530" name="Shape 2052">
                  <a:extLst>
                    <a:ext uri="{FF2B5EF4-FFF2-40B4-BE49-F238E27FC236}">
                      <a16:creationId xmlns:a16="http://schemas.microsoft.com/office/drawing/2014/main" id="{00000000-0008-0000-0B00-0000E209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77</xdr:row>
      <xdr:rowOff>104775</xdr:rowOff>
    </xdr:from>
    <xdr:ext cx="0" cy="161925"/>
    <xdr:grpSp>
      <xdr:nvGrpSpPr>
        <xdr:cNvPr id="2531" name="Shape 2">
          <a:extLst>
            <a:ext uri="{FF2B5EF4-FFF2-40B4-BE49-F238E27FC236}">
              <a16:creationId xmlns:a16="http://schemas.microsoft.com/office/drawing/2014/main" id="{00000000-0008-0000-0B00-0000E3090000}"/>
            </a:ext>
          </a:extLst>
        </xdr:cNvPr>
        <xdr:cNvGrpSpPr>
          <a:grpSpLocks/>
        </xdr:cNvGrpSpPr>
      </xdr:nvGrpSpPr>
      <xdr:grpSpPr>
        <a:xfrm>
          <a:off x="2466975" y="17021175"/>
          <a:ext cx="0" cy="161925"/>
          <a:chOff x="5346000" y="3699038"/>
          <a:chExt cx="0" cy="161925"/>
        </a:xfrm>
      </xdr:grpSpPr>
      <xdr:grpSp>
        <xdr:nvGrpSpPr>
          <xdr:cNvPr id="2532" name="Shape 2053">
            <a:extLst>
              <a:ext uri="{FF2B5EF4-FFF2-40B4-BE49-F238E27FC236}">
                <a16:creationId xmlns:a16="http://schemas.microsoft.com/office/drawing/2014/main" id="{00000000-0008-0000-0B00-0000E409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2533" name="Shape 6">
              <a:extLst>
                <a:ext uri="{FF2B5EF4-FFF2-40B4-BE49-F238E27FC236}">
                  <a16:creationId xmlns:a16="http://schemas.microsoft.com/office/drawing/2014/main" id="{00000000-0008-0000-0B00-0000E509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534" name="Shape 2054">
              <a:extLst>
                <a:ext uri="{FF2B5EF4-FFF2-40B4-BE49-F238E27FC236}">
                  <a16:creationId xmlns:a16="http://schemas.microsoft.com/office/drawing/2014/main" id="{00000000-0008-0000-0B00-0000E609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2535" name="Shape 2055">
                <a:extLst>
                  <a:ext uri="{FF2B5EF4-FFF2-40B4-BE49-F238E27FC236}">
                    <a16:creationId xmlns:a16="http://schemas.microsoft.com/office/drawing/2014/main" id="{00000000-0008-0000-0B00-0000E709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536" name="Shape 2056">
                <a:extLst>
                  <a:ext uri="{FF2B5EF4-FFF2-40B4-BE49-F238E27FC236}">
                    <a16:creationId xmlns:a16="http://schemas.microsoft.com/office/drawing/2014/main" id="{00000000-0008-0000-0B00-0000E809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2537" name="Shape 2057">
                  <a:extLst>
                    <a:ext uri="{FF2B5EF4-FFF2-40B4-BE49-F238E27FC236}">
                      <a16:creationId xmlns:a16="http://schemas.microsoft.com/office/drawing/2014/main" id="{00000000-0008-0000-0B00-0000E909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2538" name="Shape 2058">
                  <a:extLst>
                    <a:ext uri="{FF2B5EF4-FFF2-40B4-BE49-F238E27FC236}">
                      <a16:creationId xmlns:a16="http://schemas.microsoft.com/office/drawing/2014/main" id="{00000000-0008-0000-0B00-0000EA09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539" name="Shape 2059">
                  <a:extLst>
                    <a:ext uri="{FF2B5EF4-FFF2-40B4-BE49-F238E27FC236}">
                      <a16:creationId xmlns:a16="http://schemas.microsoft.com/office/drawing/2014/main" id="{00000000-0008-0000-0B00-0000EB09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540" name="Shape 2060">
                  <a:extLst>
                    <a:ext uri="{FF2B5EF4-FFF2-40B4-BE49-F238E27FC236}">
                      <a16:creationId xmlns:a16="http://schemas.microsoft.com/office/drawing/2014/main" id="{00000000-0008-0000-0B00-0000EC09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541" name="Shape 2061">
                  <a:extLst>
                    <a:ext uri="{FF2B5EF4-FFF2-40B4-BE49-F238E27FC236}">
                      <a16:creationId xmlns:a16="http://schemas.microsoft.com/office/drawing/2014/main" id="{00000000-0008-0000-0B00-0000ED09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542" name="Shape 2062">
                  <a:extLst>
                    <a:ext uri="{FF2B5EF4-FFF2-40B4-BE49-F238E27FC236}">
                      <a16:creationId xmlns:a16="http://schemas.microsoft.com/office/drawing/2014/main" id="{00000000-0008-0000-0B00-0000EE09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543" name="Shape 2063">
                  <a:extLst>
                    <a:ext uri="{FF2B5EF4-FFF2-40B4-BE49-F238E27FC236}">
                      <a16:creationId xmlns:a16="http://schemas.microsoft.com/office/drawing/2014/main" id="{00000000-0008-0000-0B00-0000EF09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77</xdr:row>
      <xdr:rowOff>104775</xdr:rowOff>
    </xdr:from>
    <xdr:ext cx="0" cy="161925"/>
    <xdr:grpSp>
      <xdr:nvGrpSpPr>
        <xdr:cNvPr id="2544" name="Shape 2">
          <a:extLst>
            <a:ext uri="{FF2B5EF4-FFF2-40B4-BE49-F238E27FC236}">
              <a16:creationId xmlns:a16="http://schemas.microsoft.com/office/drawing/2014/main" id="{00000000-0008-0000-0B00-0000F0090000}"/>
            </a:ext>
          </a:extLst>
        </xdr:cNvPr>
        <xdr:cNvGrpSpPr>
          <a:grpSpLocks/>
        </xdr:cNvGrpSpPr>
      </xdr:nvGrpSpPr>
      <xdr:grpSpPr>
        <a:xfrm>
          <a:off x="2466975" y="17021175"/>
          <a:ext cx="0" cy="161925"/>
          <a:chOff x="5346000" y="3699038"/>
          <a:chExt cx="0" cy="161925"/>
        </a:xfrm>
      </xdr:grpSpPr>
      <xdr:grpSp>
        <xdr:nvGrpSpPr>
          <xdr:cNvPr id="2545" name="Shape 2064">
            <a:extLst>
              <a:ext uri="{FF2B5EF4-FFF2-40B4-BE49-F238E27FC236}">
                <a16:creationId xmlns:a16="http://schemas.microsoft.com/office/drawing/2014/main" id="{00000000-0008-0000-0B00-0000F109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2546" name="Shape 6">
              <a:extLst>
                <a:ext uri="{FF2B5EF4-FFF2-40B4-BE49-F238E27FC236}">
                  <a16:creationId xmlns:a16="http://schemas.microsoft.com/office/drawing/2014/main" id="{00000000-0008-0000-0B00-0000F209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547" name="Shape 2065">
              <a:extLst>
                <a:ext uri="{FF2B5EF4-FFF2-40B4-BE49-F238E27FC236}">
                  <a16:creationId xmlns:a16="http://schemas.microsoft.com/office/drawing/2014/main" id="{00000000-0008-0000-0B00-0000F309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2548" name="Shape 2066">
                <a:extLst>
                  <a:ext uri="{FF2B5EF4-FFF2-40B4-BE49-F238E27FC236}">
                    <a16:creationId xmlns:a16="http://schemas.microsoft.com/office/drawing/2014/main" id="{00000000-0008-0000-0B00-0000F409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549" name="Shape 2067">
                <a:extLst>
                  <a:ext uri="{FF2B5EF4-FFF2-40B4-BE49-F238E27FC236}">
                    <a16:creationId xmlns:a16="http://schemas.microsoft.com/office/drawing/2014/main" id="{00000000-0008-0000-0B00-0000F509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2550" name="Shape 2068">
                  <a:extLst>
                    <a:ext uri="{FF2B5EF4-FFF2-40B4-BE49-F238E27FC236}">
                      <a16:creationId xmlns:a16="http://schemas.microsoft.com/office/drawing/2014/main" id="{00000000-0008-0000-0B00-0000F609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2551" name="Shape 2069">
                  <a:extLst>
                    <a:ext uri="{FF2B5EF4-FFF2-40B4-BE49-F238E27FC236}">
                      <a16:creationId xmlns:a16="http://schemas.microsoft.com/office/drawing/2014/main" id="{00000000-0008-0000-0B00-0000F709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552" name="Shape 2070">
                  <a:extLst>
                    <a:ext uri="{FF2B5EF4-FFF2-40B4-BE49-F238E27FC236}">
                      <a16:creationId xmlns:a16="http://schemas.microsoft.com/office/drawing/2014/main" id="{00000000-0008-0000-0B00-0000F809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553" name="Shape 2071">
                  <a:extLst>
                    <a:ext uri="{FF2B5EF4-FFF2-40B4-BE49-F238E27FC236}">
                      <a16:creationId xmlns:a16="http://schemas.microsoft.com/office/drawing/2014/main" id="{00000000-0008-0000-0B00-0000F909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554" name="Shape 2072">
                  <a:extLst>
                    <a:ext uri="{FF2B5EF4-FFF2-40B4-BE49-F238E27FC236}">
                      <a16:creationId xmlns:a16="http://schemas.microsoft.com/office/drawing/2014/main" id="{00000000-0008-0000-0B00-0000FA09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555" name="Shape 2073">
                  <a:extLst>
                    <a:ext uri="{FF2B5EF4-FFF2-40B4-BE49-F238E27FC236}">
                      <a16:creationId xmlns:a16="http://schemas.microsoft.com/office/drawing/2014/main" id="{00000000-0008-0000-0B00-0000FB09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556" name="Shape 2074">
                  <a:extLst>
                    <a:ext uri="{FF2B5EF4-FFF2-40B4-BE49-F238E27FC236}">
                      <a16:creationId xmlns:a16="http://schemas.microsoft.com/office/drawing/2014/main" id="{00000000-0008-0000-0B00-0000FC09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77</xdr:row>
      <xdr:rowOff>104775</xdr:rowOff>
    </xdr:from>
    <xdr:ext cx="0" cy="161925"/>
    <xdr:grpSp>
      <xdr:nvGrpSpPr>
        <xdr:cNvPr id="2557" name="Shape 2">
          <a:extLst>
            <a:ext uri="{FF2B5EF4-FFF2-40B4-BE49-F238E27FC236}">
              <a16:creationId xmlns:a16="http://schemas.microsoft.com/office/drawing/2014/main" id="{00000000-0008-0000-0B00-0000FD090000}"/>
            </a:ext>
          </a:extLst>
        </xdr:cNvPr>
        <xdr:cNvGrpSpPr>
          <a:grpSpLocks/>
        </xdr:cNvGrpSpPr>
      </xdr:nvGrpSpPr>
      <xdr:grpSpPr>
        <a:xfrm>
          <a:off x="2466975" y="17021175"/>
          <a:ext cx="0" cy="161925"/>
          <a:chOff x="5346000" y="3699038"/>
          <a:chExt cx="0" cy="161925"/>
        </a:xfrm>
      </xdr:grpSpPr>
      <xdr:grpSp>
        <xdr:nvGrpSpPr>
          <xdr:cNvPr id="2558" name="Shape 2075">
            <a:extLst>
              <a:ext uri="{FF2B5EF4-FFF2-40B4-BE49-F238E27FC236}">
                <a16:creationId xmlns:a16="http://schemas.microsoft.com/office/drawing/2014/main" id="{00000000-0008-0000-0B00-0000FE09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2559" name="Shape 6">
              <a:extLst>
                <a:ext uri="{FF2B5EF4-FFF2-40B4-BE49-F238E27FC236}">
                  <a16:creationId xmlns:a16="http://schemas.microsoft.com/office/drawing/2014/main" id="{00000000-0008-0000-0B00-0000FF09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560" name="Shape 2076">
              <a:extLst>
                <a:ext uri="{FF2B5EF4-FFF2-40B4-BE49-F238E27FC236}">
                  <a16:creationId xmlns:a16="http://schemas.microsoft.com/office/drawing/2014/main" id="{00000000-0008-0000-0B00-0000000A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2561" name="Shape 2077">
                <a:extLst>
                  <a:ext uri="{FF2B5EF4-FFF2-40B4-BE49-F238E27FC236}">
                    <a16:creationId xmlns:a16="http://schemas.microsoft.com/office/drawing/2014/main" id="{00000000-0008-0000-0B00-0000010A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562" name="Shape 2078">
                <a:extLst>
                  <a:ext uri="{FF2B5EF4-FFF2-40B4-BE49-F238E27FC236}">
                    <a16:creationId xmlns:a16="http://schemas.microsoft.com/office/drawing/2014/main" id="{00000000-0008-0000-0B00-0000020A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2563" name="Shape 2079">
                  <a:extLst>
                    <a:ext uri="{FF2B5EF4-FFF2-40B4-BE49-F238E27FC236}">
                      <a16:creationId xmlns:a16="http://schemas.microsoft.com/office/drawing/2014/main" id="{00000000-0008-0000-0B00-0000030A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2564" name="Shape 2080">
                  <a:extLst>
                    <a:ext uri="{FF2B5EF4-FFF2-40B4-BE49-F238E27FC236}">
                      <a16:creationId xmlns:a16="http://schemas.microsoft.com/office/drawing/2014/main" id="{00000000-0008-0000-0B00-0000040A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565" name="Shape 2081">
                  <a:extLst>
                    <a:ext uri="{FF2B5EF4-FFF2-40B4-BE49-F238E27FC236}">
                      <a16:creationId xmlns:a16="http://schemas.microsoft.com/office/drawing/2014/main" id="{00000000-0008-0000-0B00-0000050A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566" name="Shape 2082">
                  <a:extLst>
                    <a:ext uri="{FF2B5EF4-FFF2-40B4-BE49-F238E27FC236}">
                      <a16:creationId xmlns:a16="http://schemas.microsoft.com/office/drawing/2014/main" id="{00000000-0008-0000-0B00-0000060A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567" name="Shape 2083">
                  <a:extLst>
                    <a:ext uri="{FF2B5EF4-FFF2-40B4-BE49-F238E27FC236}">
                      <a16:creationId xmlns:a16="http://schemas.microsoft.com/office/drawing/2014/main" id="{00000000-0008-0000-0B00-0000070A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568" name="Shape 2084">
                  <a:extLst>
                    <a:ext uri="{FF2B5EF4-FFF2-40B4-BE49-F238E27FC236}">
                      <a16:creationId xmlns:a16="http://schemas.microsoft.com/office/drawing/2014/main" id="{00000000-0008-0000-0B00-0000080A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569" name="Shape 2085">
                  <a:extLst>
                    <a:ext uri="{FF2B5EF4-FFF2-40B4-BE49-F238E27FC236}">
                      <a16:creationId xmlns:a16="http://schemas.microsoft.com/office/drawing/2014/main" id="{00000000-0008-0000-0B00-0000090A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77</xdr:row>
      <xdr:rowOff>104775</xdr:rowOff>
    </xdr:from>
    <xdr:ext cx="0" cy="161925"/>
    <xdr:grpSp>
      <xdr:nvGrpSpPr>
        <xdr:cNvPr id="2570" name="Shape 2">
          <a:extLst>
            <a:ext uri="{FF2B5EF4-FFF2-40B4-BE49-F238E27FC236}">
              <a16:creationId xmlns:a16="http://schemas.microsoft.com/office/drawing/2014/main" id="{00000000-0008-0000-0B00-00000A0A0000}"/>
            </a:ext>
          </a:extLst>
        </xdr:cNvPr>
        <xdr:cNvGrpSpPr>
          <a:grpSpLocks/>
        </xdr:cNvGrpSpPr>
      </xdr:nvGrpSpPr>
      <xdr:grpSpPr>
        <a:xfrm>
          <a:off x="2466975" y="17021175"/>
          <a:ext cx="0" cy="161925"/>
          <a:chOff x="5346000" y="3699038"/>
          <a:chExt cx="0" cy="161925"/>
        </a:xfrm>
      </xdr:grpSpPr>
      <xdr:grpSp>
        <xdr:nvGrpSpPr>
          <xdr:cNvPr id="2571" name="Shape 2086">
            <a:extLst>
              <a:ext uri="{FF2B5EF4-FFF2-40B4-BE49-F238E27FC236}">
                <a16:creationId xmlns:a16="http://schemas.microsoft.com/office/drawing/2014/main" id="{00000000-0008-0000-0B00-00000B0A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2572" name="Shape 6">
              <a:extLst>
                <a:ext uri="{FF2B5EF4-FFF2-40B4-BE49-F238E27FC236}">
                  <a16:creationId xmlns:a16="http://schemas.microsoft.com/office/drawing/2014/main" id="{00000000-0008-0000-0B00-00000C0A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573" name="Shape 2087">
              <a:extLst>
                <a:ext uri="{FF2B5EF4-FFF2-40B4-BE49-F238E27FC236}">
                  <a16:creationId xmlns:a16="http://schemas.microsoft.com/office/drawing/2014/main" id="{00000000-0008-0000-0B00-00000D0A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2574" name="Shape 2088">
                <a:extLst>
                  <a:ext uri="{FF2B5EF4-FFF2-40B4-BE49-F238E27FC236}">
                    <a16:creationId xmlns:a16="http://schemas.microsoft.com/office/drawing/2014/main" id="{00000000-0008-0000-0B00-00000E0A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575" name="Shape 2089">
                <a:extLst>
                  <a:ext uri="{FF2B5EF4-FFF2-40B4-BE49-F238E27FC236}">
                    <a16:creationId xmlns:a16="http://schemas.microsoft.com/office/drawing/2014/main" id="{00000000-0008-0000-0B00-00000F0A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2576" name="Shape 2090">
                  <a:extLst>
                    <a:ext uri="{FF2B5EF4-FFF2-40B4-BE49-F238E27FC236}">
                      <a16:creationId xmlns:a16="http://schemas.microsoft.com/office/drawing/2014/main" id="{00000000-0008-0000-0B00-0000100A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2577" name="Shape 2091">
                  <a:extLst>
                    <a:ext uri="{FF2B5EF4-FFF2-40B4-BE49-F238E27FC236}">
                      <a16:creationId xmlns:a16="http://schemas.microsoft.com/office/drawing/2014/main" id="{00000000-0008-0000-0B00-0000110A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578" name="Shape 2092">
                  <a:extLst>
                    <a:ext uri="{FF2B5EF4-FFF2-40B4-BE49-F238E27FC236}">
                      <a16:creationId xmlns:a16="http://schemas.microsoft.com/office/drawing/2014/main" id="{00000000-0008-0000-0B00-0000120A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579" name="Shape 2093">
                  <a:extLst>
                    <a:ext uri="{FF2B5EF4-FFF2-40B4-BE49-F238E27FC236}">
                      <a16:creationId xmlns:a16="http://schemas.microsoft.com/office/drawing/2014/main" id="{00000000-0008-0000-0B00-0000130A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580" name="Shape 2094">
                  <a:extLst>
                    <a:ext uri="{FF2B5EF4-FFF2-40B4-BE49-F238E27FC236}">
                      <a16:creationId xmlns:a16="http://schemas.microsoft.com/office/drawing/2014/main" id="{00000000-0008-0000-0B00-0000140A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581" name="Shape 2095">
                  <a:extLst>
                    <a:ext uri="{FF2B5EF4-FFF2-40B4-BE49-F238E27FC236}">
                      <a16:creationId xmlns:a16="http://schemas.microsoft.com/office/drawing/2014/main" id="{00000000-0008-0000-0B00-0000150A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582" name="Shape 2096">
                  <a:extLst>
                    <a:ext uri="{FF2B5EF4-FFF2-40B4-BE49-F238E27FC236}">
                      <a16:creationId xmlns:a16="http://schemas.microsoft.com/office/drawing/2014/main" id="{00000000-0008-0000-0B00-0000160A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77</xdr:row>
      <xdr:rowOff>104775</xdr:rowOff>
    </xdr:from>
    <xdr:ext cx="0" cy="161925"/>
    <xdr:grpSp>
      <xdr:nvGrpSpPr>
        <xdr:cNvPr id="2583" name="Shape 2">
          <a:extLst>
            <a:ext uri="{FF2B5EF4-FFF2-40B4-BE49-F238E27FC236}">
              <a16:creationId xmlns:a16="http://schemas.microsoft.com/office/drawing/2014/main" id="{00000000-0008-0000-0B00-0000170A0000}"/>
            </a:ext>
          </a:extLst>
        </xdr:cNvPr>
        <xdr:cNvGrpSpPr>
          <a:grpSpLocks/>
        </xdr:cNvGrpSpPr>
      </xdr:nvGrpSpPr>
      <xdr:grpSpPr>
        <a:xfrm>
          <a:off x="2466975" y="17021175"/>
          <a:ext cx="0" cy="161925"/>
          <a:chOff x="5346000" y="3699038"/>
          <a:chExt cx="0" cy="161925"/>
        </a:xfrm>
      </xdr:grpSpPr>
      <xdr:grpSp>
        <xdr:nvGrpSpPr>
          <xdr:cNvPr id="2584" name="Shape 2097">
            <a:extLst>
              <a:ext uri="{FF2B5EF4-FFF2-40B4-BE49-F238E27FC236}">
                <a16:creationId xmlns:a16="http://schemas.microsoft.com/office/drawing/2014/main" id="{00000000-0008-0000-0B00-0000180A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2585" name="Shape 6">
              <a:extLst>
                <a:ext uri="{FF2B5EF4-FFF2-40B4-BE49-F238E27FC236}">
                  <a16:creationId xmlns:a16="http://schemas.microsoft.com/office/drawing/2014/main" id="{00000000-0008-0000-0B00-0000190A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586" name="Shape 2098">
              <a:extLst>
                <a:ext uri="{FF2B5EF4-FFF2-40B4-BE49-F238E27FC236}">
                  <a16:creationId xmlns:a16="http://schemas.microsoft.com/office/drawing/2014/main" id="{00000000-0008-0000-0B00-00001A0A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2587" name="Shape 2099">
                <a:extLst>
                  <a:ext uri="{FF2B5EF4-FFF2-40B4-BE49-F238E27FC236}">
                    <a16:creationId xmlns:a16="http://schemas.microsoft.com/office/drawing/2014/main" id="{00000000-0008-0000-0B00-00001B0A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588" name="Shape 2100">
                <a:extLst>
                  <a:ext uri="{FF2B5EF4-FFF2-40B4-BE49-F238E27FC236}">
                    <a16:creationId xmlns:a16="http://schemas.microsoft.com/office/drawing/2014/main" id="{00000000-0008-0000-0B00-00001C0A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2589" name="Shape 2101">
                  <a:extLst>
                    <a:ext uri="{FF2B5EF4-FFF2-40B4-BE49-F238E27FC236}">
                      <a16:creationId xmlns:a16="http://schemas.microsoft.com/office/drawing/2014/main" id="{00000000-0008-0000-0B00-00001D0A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2590" name="Shape 2102">
                  <a:extLst>
                    <a:ext uri="{FF2B5EF4-FFF2-40B4-BE49-F238E27FC236}">
                      <a16:creationId xmlns:a16="http://schemas.microsoft.com/office/drawing/2014/main" id="{00000000-0008-0000-0B00-00001E0A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591" name="Shape 2103">
                  <a:extLst>
                    <a:ext uri="{FF2B5EF4-FFF2-40B4-BE49-F238E27FC236}">
                      <a16:creationId xmlns:a16="http://schemas.microsoft.com/office/drawing/2014/main" id="{00000000-0008-0000-0B00-00001F0A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592" name="Shape 2104">
                  <a:extLst>
                    <a:ext uri="{FF2B5EF4-FFF2-40B4-BE49-F238E27FC236}">
                      <a16:creationId xmlns:a16="http://schemas.microsoft.com/office/drawing/2014/main" id="{00000000-0008-0000-0B00-0000200A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593" name="Shape 2105">
                  <a:extLst>
                    <a:ext uri="{FF2B5EF4-FFF2-40B4-BE49-F238E27FC236}">
                      <a16:creationId xmlns:a16="http://schemas.microsoft.com/office/drawing/2014/main" id="{00000000-0008-0000-0B00-0000210A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594" name="Shape 2106">
                  <a:extLst>
                    <a:ext uri="{FF2B5EF4-FFF2-40B4-BE49-F238E27FC236}">
                      <a16:creationId xmlns:a16="http://schemas.microsoft.com/office/drawing/2014/main" id="{00000000-0008-0000-0B00-0000220A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595" name="Shape 2107">
                  <a:extLst>
                    <a:ext uri="{FF2B5EF4-FFF2-40B4-BE49-F238E27FC236}">
                      <a16:creationId xmlns:a16="http://schemas.microsoft.com/office/drawing/2014/main" id="{00000000-0008-0000-0B00-0000230A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77</xdr:row>
      <xdr:rowOff>104775</xdr:rowOff>
    </xdr:from>
    <xdr:ext cx="0" cy="161925"/>
    <xdr:grpSp>
      <xdr:nvGrpSpPr>
        <xdr:cNvPr id="2596" name="Shape 2">
          <a:extLst>
            <a:ext uri="{FF2B5EF4-FFF2-40B4-BE49-F238E27FC236}">
              <a16:creationId xmlns:a16="http://schemas.microsoft.com/office/drawing/2014/main" id="{00000000-0008-0000-0B00-0000240A0000}"/>
            </a:ext>
          </a:extLst>
        </xdr:cNvPr>
        <xdr:cNvGrpSpPr>
          <a:grpSpLocks/>
        </xdr:cNvGrpSpPr>
      </xdr:nvGrpSpPr>
      <xdr:grpSpPr>
        <a:xfrm>
          <a:off x="2466975" y="17021175"/>
          <a:ext cx="0" cy="161925"/>
          <a:chOff x="5346000" y="3699038"/>
          <a:chExt cx="0" cy="161925"/>
        </a:xfrm>
      </xdr:grpSpPr>
      <xdr:grpSp>
        <xdr:nvGrpSpPr>
          <xdr:cNvPr id="2597" name="Shape 2108">
            <a:extLst>
              <a:ext uri="{FF2B5EF4-FFF2-40B4-BE49-F238E27FC236}">
                <a16:creationId xmlns:a16="http://schemas.microsoft.com/office/drawing/2014/main" id="{00000000-0008-0000-0B00-0000250A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2598" name="Shape 6">
              <a:extLst>
                <a:ext uri="{FF2B5EF4-FFF2-40B4-BE49-F238E27FC236}">
                  <a16:creationId xmlns:a16="http://schemas.microsoft.com/office/drawing/2014/main" id="{00000000-0008-0000-0B00-0000260A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599" name="Shape 2109">
              <a:extLst>
                <a:ext uri="{FF2B5EF4-FFF2-40B4-BE49-F238E27FC236}">
                  <a16:creationId xmlns:a16="http://schemas.microsoft.com/office/drawing/2014/main" id="{00000000-0008-0000-0B00-0000270A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2600" name="Shape 2110">
                <a:extLst>
                  <a:ext uri="{FF2B5EF4-FFF2-40B4-BE49-F238E27FC236}">
                    <a16:creationId xmlns:a16="http://schemas.microsoft.com/office/drawing/2014/main" id="{00000000-0008-0000-0B00-0000280A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601" name="Shape 2111">
                <a:extLst>
                  <a:ext uri="{FF2B5EF4-FFF2-40B4-BE49-F238E27FC236}">
                    <a16:creationId xmlns:a16="http://schemas.microsoft.com/office/drawing/2014/main" id="{00000000-0008-0000-0B00-0000290A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2602" name="Shape 2112">
                  <a:extLst>
                    <a:ext uri="{FF2B5EF4-FFF2-40B4-BE49-F238E27FC236}">
                      <a16:creationId xmlns:a16="http://schemas.microsoft.com/office/drawing/2014/main" id="{00000000-0008-0000-0B00-00002A0A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2603" name="Shape 2113">
                  <a:extLst>
                    <a:ext uri="{FF2B5EF4-FFF2-40B4-BE49-F238E27FC236}">
                      <a16:creationId xmlns:a16="http://schemas.microsoft.com/office/drawing/2014/main" id="{00000000-0008-0000-0B00-00002B0A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604" name="Shape 2114">
                  <a:extLst>
                    <a:ext uri="{FF2B5EF4-FFF2-40B4-BE49-F238E27FC236}">
                      <a16:creationId xmlns:a16="http://schemas.microsoft.com/office/drawing/2014/main" id="{00000000-0008-0000-0B00-00002C0A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605" name="Shape 2115">
                  <a:extLst>
                    <a:ext uri="{FF2B5EF4-FFF2-40B4-BE49-F238E27FC236}">
                      <a16:creationId xmlns:a16="http://schemas.microsoft.com/office/drawing/2014/main" id="{00000000-0008-0000-0B00-00002D0A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606" name="Shape 2116">
                  <a:extLst>
                    <a:ext uri="{FF2B5EF4-FFF2-40B4-BE49-F238E27FC236}">
                      <a16:creationId xmlns:a16="http://schemas.microsoft.com/office/drawing/2014/main" id="{00000000-0008-0000-0B00-00002E0A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607" name="Shape 2117">
                  <a:extLst>
                    <a:ext uri="{FF2B5EF4-FFF2-40B4-BE49-F238E27FC236}">
                      <a16:creationId xmlns:a16="http://schemas.microsoft.com/office/drawing/2014/main" id="{00000000-0008-0000-0B00-00002F0A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608" name="Shape 2118">
                  <a:extLst>
                    <a:ext uri="{FF2B5EF4-FFF2-40B4-BE49-F238E27FC236}">
                      <a16:creationId xmlns:a16="http://schemas.microsoft.com/office/drawing/2014/main" id="{00000000-0008-0000-0B00-0000300A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77</xdr:row>
      <xdr:rowOff>104775</xdr:rowOff>
    </xdr:from>
    <xdr:ext cx="0" cy="161925"/>
    <xdr:grpSp>
      <xdr:nvGrpSpPr>
        <xdr:cNvPr id="2609" name="Shape 2">
          <a:extLst>
            <a:ext uri="{FF2B5EF4-FFF2-40B4-BE49-F238E27FC236}">
              <a16:creationId xmlns:a16="http://schemas.microsoft.com/office/drawing/2014/main" id="{00000000-0008-0000-0B00-0000310A0000}"/>
            </a:ext>
          </a:extLst>
        </xdr:cNvPr>
        <xdr:cNvGrpSpPr>
          <a:grpSpLocks/>
        </xdr:cNvGrpSpPr>
      </xdr:nvGrpSpPr>
      <xdr:grpSpPr>
        <a:xfrm>
          <a:off x="2466975" y="17021175"/>
          <a:ext cx="0" cy="161925"/>
          <a:chOff x="5346000" y="3699038"/>
          <a:chExt cx="0" cy="161925"/>
        </a:xfrm>
      </xdr:grpSpPr>
      <xdr:grpSp>
        <xdr:nvGrpSpPr>
          <xdr:cNvPr id="2610" name="Shape 2119">
            <a:extLst>
              <a:ext uri="{FF2B5EF4-FFF2-40B4-BE49-F238E27FC236}">
                <a16:creationId xmlns:a16="http://schemas.microsoft.com/office/drawing/2014/main" id="{00000000-0008-0000-0B00-0000320A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2611" name="Shape 6">
              <a:extLst>
                <a:ext uri="{FF2B5EF4-FFF2-40B4-BE49-F238E27FC236}">
                  <a16:creationId xmlns:a16="http://schemas.microsoft.com/office/drawing/2014/main" id="{00000000-0008-0000-0B00-0000330A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612" name="Shape 2120">
              <a:extLst>
                <a:ext uri="{FF2B5EF4-FFF2-40B4-BE49-F238E27FC236}">
                  <a16:creationId xmlns:a16="http://schemas.microsoft.com/office/drawing/2014/main" id="{00000000-0008-0000-0B00-0000340A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2613" name="Shape 2121">
                <a:extLst>
                  <a:ext uri="{FF2B5EF4-FFF2-40B4-BE49-F238E27FC236}">
                    <a16:creationId xmlns:a16="http://schemas.microsoft.com/office/drawing/2014/main" id="{00000000-0008-0000-0B00-0000350A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614" name="Shape 2122">
                <a:extLst>
                  <a:ext uri="{FF2B5EF4-FFF2-40B4-BE49-F238E27FC236}">
                    <a16:creationId xmlns:a16="http://schemas.microsoft.com/office/drawing/2014/main" id="{00000000-0008-0000-0B00-0000360A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2615" name="Shape 2123">
                  <a:extLst>
                    <a:ext uri="{FF2B5EF4-FFF2-40B4-BE49-F238E27FC236}">
                      <a16:creationId xmlns:a16="http://schemas.microsoft.com/office/drawing/2014/main" id="{00000000-0008-0000-0B00-0000370A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2616" name="Shape 2124">
                  <a:extLst>
                    <a:ext uri="{FF2B5EF4-FFF2-40B4-BE49-F238E27FC236}">
                      <a16:creationId xmlns:a16="http://schemas.microsoft.com/office/drawing/2014/main" id="{00000000-0008-0000-0B00-0000380A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617" name="Shape 2125">
                  <a:extLst>
                    <a:ext uri="{FF2B5EF4-FFF2-40B4-BE49-F238E27FC236}">
                      <a16:creationId xmlns:a16="http://schemas.microsoft.com/office/drawing/2014/main" id="{00000000-0008-0000-0B00-0000390A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618" name="Shape 2126">
                  <a:extLst>
                    <a:ext uri="{FF2B5EF4-FFF2-40B4-BE49-F238E27FC236}">
                      <a16:creationId xmlns:a16="http://schemas.microsoft.com/office/drawing/2014/main" id="{00000000-0008-0000-0B00-00003A0A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619" name="Shape 2127">
                  <a:extLst>
                    <a:ext uri="{FF2B5EF4-FFF2-40B4-BE49-F238E27FC236}">
                      <a16:creationId xmlns:a16="http://schemas.microsoft.com/office/drawing/2014/main" id="{00000000-0008-0000-0B00-00003B0A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620" name="Shape 2128">
                  <a:extLst>
                    <a:ext uri="{FF2B5EF4-FFF2-40B4-BE49-F238E27FC236}">
                      <a16:creationId xmlns:a16="http://schemas.microsoft.com/office/drawing/2014/main" id="{00000000-0008-0000-0B00-00003C0A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621" name="Shape 2129">
                  <a:extLst>
                    <a:ext uri="{FF2B5EF4-FFF2-40B4-BE49-F238E27FC236}">
                      <a16:creationId xmlns:a16="http://schemas.microsoft.com/office/drawing/2014/main" id="{00000000-0008-0000-0B00-00003D0A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77</xdr:row>
      <xdr:rowOff>104775</xdr:rowOff>
    </xdr:from>
    <xdr:ext cx="0" cy="161925"/>
    <xdr:grpSp>
      <xdr:nvGrpSpPr>
        <xdr:cNvPr id="2622" name="Shape 2">
          <a:extLst>
            <a:ext uri="{FF2B5EF4-FFF2-40B4-BE49-F238E27FC236}">
              <a16:creationId xmlns:a16="http://schemas.microsoft.com/office/drawing/2014/main" id="{00000000-0008-0000-0B00-00003E0A0000}"/>
            </a:ext>
          </a:extLst>
        </xdr:cNvPr>
        <xdr:cNvGrpSpPr>
          <a:grpSpLocks/>
        </xdr:cNvGrpSpPr>
      </xdr:nvGrpSpPr>
      <xdr:grpSpPr>
        <a:xfrm>
          <a:off x="2466975" y="17021175"/>
          <a:ext cx="0" cy="161925"/>
          <a:chOff x="5346000" y="3699038"/>
          <a:chExt cx="0" cy="161925"/>
        </a:xfrm>
      </xdr:grpSpPr>
      <xdr:grpSp>
        <xdr:nvGrpSpPr>
          <xdr:cNvPr id="2623" name="Shape 2130">
            <a:extLst>
              <a:ext uri="{FF2B5EF4-FFF2-40B4-BE49-F238E27FC236}">
                <a16:creationId xmlns:a16="http://schemas.microsoft.com/office/drawing/2014/main" id="{00000000-0008-0000-0B00-00003F0A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2624" name="Shape 6">
              <a:extLst>
                <a:ext uri="{FF2B5EF4-FFF2-40B4-BE49-F238E27FC236}">
                  <a16:creationId xmlns:a16="http://schemas.microsoft.com/office/drawing/2014/main" id="{00000000-0008-0000-0B00-0000400A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625" name="Shape 2131">
              <a:extLst>
                <a:ext uri="{FF2B5EF4-FFF2-40B4-BE49-F238E27FC236}">
                  <a16:creationId xmlns:a16="http://schemas.microsoft.com/office/drawing/2014/main" id="{00000000-0008-0000-0B00-0000410A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2626" name="Shape 2132">
                <a:extLst>
                  <a:ext uri="{FF2B5EF4-FFF2-40B4-BE49-F238E27FC236}">
                    <a16:creationId xmlns:a16="http://schemas.microsoft.com/office/drawing/2014/main" id="{00000000-0008-0000-0B00-0000420A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627" name="Shape 2133">
                <a:extLst>
                  <a:ext uri="{FF2B5EF4-FFF2-40B4-BE49-F238E27FC236}">
                    <a16:creationId xmlns:a16="http://schemas.microsoft.com/office/drawing/2014/main" id="{00000000-0008-0000-0B00-0000430A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2628" name="Shape 2134">
                  <a:extLst>
                    <a:ext uri="{FF2B5EF4-FFF2-40B4-BE49-F238E27FC236}">
                      <a16:creationId xmlns:a16="http://schemas.microsoft.com/office/drawing/2014/main" id="{00000000-0008-0000-0B00-0000440A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2629" name="Shape 2135">
                  <a:extLst>
                    <a:ext uri="{FF2B5EF4-FFF2-40B4-BE49-F238E27FC236}">
                      <a16:creationId xmlns:a16="http://schemas.microsoft.com/office/drawing/2014/main" id="{00000000-0008-0000-0B00-0000450A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630" name="Shape 2136">
                  <a:extLst>
                    <a:ext uri="{FF2B5EF4-FFF2-40B4-BE49-F238E27FC236}">
                      <a16:creationId xmlns:a16="http://schemas.microsoft.com/office/drawing/2014/main" id="{00000000-0008-0000-0B00-0000460A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631" name="Shape 2137">
                  <a:extLst>
                    <a:ext uri="{FF2B5EF4-FFF2-40B4-BE49-F238E27FC236}">
                      <a16:creationId xmlns:a16="http://schemas.microsoft.com/office/drawing/2014/main" id="{00000000-0008-0000-0B00-0000470A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632" name="Shape 2138">
                  <a:extLst>
                    <a:ext uri="{FF2B5EF4-FFF2-40B4-BE49-F238E27FC236}">
                      <a16:creationId xmlns:a16="http://schemas.microsoft.com/office/drawing/2014/main" id="{00000000-0008-0000-0B00-0000480A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633" name="Shape 2139">
                  <a:extLst>
                    <a:ext uri="{FF2B5EF4-FFF2-40B4-BE49-F238E27FC236}">
                      <a16:creationId xmlns:a16="http://schemas.microsoft.com/office/drawing/2014/main" id="{00000000-0008-0000-0B00-0000490A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634" name="Shape 2140">
                  <a:extLst>
                    <a:ext uri="{FF2B5EF4-FFF2-40B4-BE49-F238E27FC236}">
                      <a16:creationId xmlns:a16="http://schemas.microsoft.com/office/drawing/2014/main" id="{00000000-0008-0000-0B00-00004A0A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77</xdr:row>
      <xdr:rowOff>104775</xdr:rowOff>
    </xdr:from>
    <xdr:ext cx="0" cy="161925"/>
    <xdr:grpSp>
      <xdr:nvGrpSpPr>
        <xdr:cNvPr id="2635" name="Shape 2">
          <a:extLst>
            <a:ext uri="{FF2B5EF4-FFF2-40B4-BE49-F238E27FC236}">
              <a16:creationId xmlns:a16="http://schemas.microsoft.com/office/drawing/2014/main" id="{00000000-0008-0000-0B00-00004B0A0000}"/>
            </a:ext>
          </a:extLst>
        </xdr:cNvPr>
        <xdr:cNvGrpSpPr>
          <a:grpSpLocks/>
        </xdr:cNvGrpSpPr>
      </xdr:nvGrpSpPr>
      <xdr:grpSpPr>
        <a:xfrm>
          <a:off x="2466975" y="17021175"/>
          <a:ext cx="0" cy="161925"/>
          <a:chOff x="5346000" y="3699038"/>
          <a:chExt cx="0" cy="161925"/>
        </a:xfrm>
      </xdr:grpSpPr>
      <xdr:grpSp>
        <xdr:nvGrpSpPr>
          <xdr:cNvPr id="2636" name="Shape 2141">
            <a:extLst>
              <a:ext uri="{FF2B5EF4-FFF2-40B4-BE49-F238E27FC236}">
                <a16:creationId xmlns:a16="http://schemas.microsoft.com/office/drawing/2014/main" id="{00000000-0008-0000-0B00-00004C0A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2637" name="Shape 6">
              <a:extLst>
                <a:ext uri="{FF2B5EF4-FFF2-40B4-BE49-F238E27FC236}">
                  <a16:creationId xmlns:a16="http://schemas.microsoft.com/office/drawing/2014/main" id="{00000000-0008-0000-0B00-00004D0A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638" name="Shape 2142">
              <a:extLst>
                <a:ext uri="{FF2B5EF4-FFF2-40B4-BE49-F238E27FC236}">
                  <a16:creationId xmlns:a16="http://schemas.microsoft.com/office/drawing/2014/main" id="{00000000-0008-0000-0B00-00004E0A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2639" name="Shape 2143">
                <a:extLst>
                  <a:ext uri="{FF2B5EF4-FFF2-40B4-BE49-F238E27FC236}">
                    <a16:creationId xmlns:a16="http://schemas.microsoft.com/office/drawing/2014/main" id="{00000000-0008-0000-0B00-00004F0A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640" name="Shape 2144">
                <a:extLst>
                  <a:ext uri="{FF2B5EF4-FFF2-40B4-BE49-F238E27FC236}">
                    <a16:creationId xmlns:a16="http://schemas.microsoft.com/office/drawing/2014/main" id="{00000000-0008-0000-0B00-0000500A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2641" name="Shape 2145">
                  <a:extLst>
                    <a:ext uri="{FF2B5EF4-FFF2-40B4-BE49-F238E27FC236}">
                      <a16:creationId xmlns:a16="http://schemas.microsoft.com/office/drawing/2014/main" id="{00000000-0008-0000-0B00-0000510A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2642" name="Shape 2146">
                  <a:extLst>
                    <a:ext uri="{FF2B5EF4-FFF2-40B4-BE49-F238E27FC236}">
                      <a16:creationId xmlns:a16="http://schemas.microsoft.com/office/drawing/2014/main" id="{00000000-0008-0000-0B00-0000520A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643" name="Shape 2147">
                  <a:extLst>
                    <a:ext uri="{FF2B5EF4-FFF2-40B4-BE49-F238E27FC236}">
                      <a16:creationId xmlns:a16="http://schemas.microsoft.com/office/drawing/2014/main" id="{00000000-0008-0000-0B00-0000530A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644" name="Shape 2148">
                  <a:extLst>
                    <a:ext uri="{FF2B5EF4-FFF2-40B4-BE49-F238E27FC236}">
                      <a16:creationId xmlns:a16="http://schemas.microsoft.com/office/drawing/2014/main" id="{00000000-0008-0000-0B00-0000540A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645" name="Shape 2149">
                  <a:extLst>
                    <a:ext uri="{FF2B5EF4-FFF2-40B4-BE49-F238E27FC236}">
                      <a16:creationId xmlns:a16="http://schemas.microsoft.com/office/drawing/2014/main" id="{00000000-0008-0000-0B00-0000550A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646" name="Shape 2150">
                  <a:extLst>
                    <a:ext uri="{FF2B5EF4-FFF2-40B4-BE49-F238E27FC236}">
                      <a16:creationId xmlns:a16="http://schemas.microsoft.com/office/drawing/2014/main" id="{00000000-0008-0000-0B00-0000560A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647" name="Shape 2151">
                  <a:extLst>
                    <a:ext uri="{FF2B5EF4-FFF2-40B4-BE49-F238E27FC236}">
                      <a16:creationId xmlns:a16="http://schemas.microsoft.com/office/drawing/2014/main" id="{00000000-0008-0000-0B00-0000570A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77</xdr:row>
      <xdr:rowOff>104775</xdr:rowOff>
    </xdr:from>
    <xdr:ext cx="0" cy="161925"/>
    <xdr:grpSp>
      <xdr:nvGrpSpPr>
        <xdr:cNvPr id="2648" name="Shape 2">
          <a:extLst>
            <a:ext uri="{FF2B5EF4-FFF2-40B4-BE49-F238E27FC236}">
              <a16:creationId xmlns:a16="http://schemas.microsoft.com/office/drawing/2014/main" id="{00000000-0008-0000-0B00-0000580A0000}"/>
            </a:ext>
          </a:extLst>
        </xdr:cNvPr>
        <xdr:cNvGrpSpPr>
          <a:grpSpLocks/>
        </xdr:cNvGrpSpPr>
      </xdr:nvGrpSpPr>
      <xdr:grpSpPr>
        <a:xfrm>
          <a:off x="2466975" y="17021175"/>
          <a:ext cx="0" cy="161925"/>
          <a:chOff x="5346000" y="3699038"/>
          <a:chExt cx="0" cy="161925"/>
        </a:xfrm>
      </xdr:grpSpPr>
      <xdr:grpSp>
        <xdr:nvGrpSpPr>
          <xdr:cNvPr id="2649" name="Shape 2152">
            <a:extLst>
              <a:ext uri="{FF2B5EF4-FFF2-40B4-BE49-F238E27FC236}">
                <a16:creationId xmlns:a16="http://schemas.microsoft.com/office/drawing/2014/main" id="{00000000-0008-0000-0B00-0000590A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2650" name="Shape 6">
              <a:extLst>
                <a:ext uri="{FF2B5EF4-FFF2-40B4-BE49-F238E27FC236}">
                  <a16:creationId xmlns:a16="http://schemas.microsoft.com/office/drawing/2014/main" id="{00000000-0008-0000-0B00-00005A0A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651" name="Shape 2153">
              <a:extLst>
                <a:ext uri="{FF2B5EF4-FFF2-40B4-BE49-F238E27FC236}">
                  <a16:creationId xmlns:a16="http://schemas.microsoft.com/office/drawing/2014/main" id="{00000000-0008-0000-0B00-00005B0A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2652" name="Shape 2154">
                <a:extLst>
                  <a:ext uri="{FF2B5EF4-FFF2-40B4-BE49-F238E27FC236}">
                    <a16:creationId xmlns:a16="http://schemas.microsoft.com/office/drawing/2014/main" id="{00000000-0008-0000-0B00-00005C0A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653" name="Shape 2155">
                <a:extLst>
                  <a:ext uri="{FF2B5EF4-FFF2-40B4-BE49-F238E27FC236}">
                    <a16:creationId xmlns:a16="http://schemas.microsoft.com/office/drawing/2014/main" id="{00000000-0008-0000-0B00-00005D0A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2654" name="Shape 2156">
                  <a:extLst>
                    <a:ext uri="{FF2B5EF4-FFF2-40B4-BE49-F238E27FC236}">
                      <a16:creationId xmlns:a16="http://schemas.microsoft.com/office/drawing/2014/main" id="{00000000-0008-0000-0B00-00005E0A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2655" name="Shape 2157">
                  <a:extLst>
                    <a:ext uri="{FF2B5EF4-FFF2-40B4-BE49-F238E27FC236}">
                      <a16:creationId xmlns:a16="http://schemas.microsoft.com/office/drawing/2014/main" id="{00000000-0008-0000-0B00-00005F0A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656" name="Shape 2158">
                  <a:extLst>
                    <a:ext uri="{FF2B5EF4-FFF2-40B4-BE49-F238E27FC236}">
                      <a16:creationId xmlns:a16="http://schemas.microsoft.com/office/drawing/2014/main" id="{00000000-0008-0000-0B00-0000600A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657" name="Shape 2159">
                  <a:extLst>
                    <a:ext uri="{FF2B5EF4-FFF2-40B4-BE49-F238E27FC236}">
                      <a16:creationId xmlns:a16="http://schemas.microsoft.com/office/drawing/2014/main" id="{00000000-0008-0000-0B00-0000610A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658" name="Shape 2160">
                  <a:extLst>
                    <a:ext uri="{FF2B5EF4-FFF2-40B4-BE49-F238E27FC236}">
                      <a16:creationId xmlns:a16="http://schemas.microsoft.com/office/drawing/2014/main" id="{00000000-0008-0000-0B00-0000620A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659" name="Shape 2161">
                  <a:extLst>
                    <a:ext uri="{FF2B5EF4-FFF2-40B4-BE49-F238E27FC236}">
                      <a16:creationId xmlns:a16="http://schemas.microsoft.com/office/drawing/2014/main" id="{00000000-0008-0000-0B00-0000630A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660" name="Shape 2162">
                  <a:extLst>
                    <a:ext uri="{FF2B5EF4-FFF2-40B4-BE49-F238E27FC236}">
                      <a16:creationId xmlns:a16="http://schemas.microsoft.com/office/drawing/2014/main" id="{00000000-0008-0000-0B00-0000640A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77</xdr:row>
      <xdr:rowOff>104775</xdr:rowOff>
    </xdr:from>
    <xdr:ext cx="0" cy="161925"/>
    <xdr:grpSp>
      <xdr:nvGrpSpPr>
        <xdr:cNvPr id="2661" name="Shape 2">
          <a:extLst>
            <a:ext uri="{FF2B5EF4-FFF2-40B4-BE49-F238E27FC236}">
              <a16:creationId xmlns:a16="http://schemas.microsoft.com/office/drawing/2014/main" id="{00000000-0008-0000-0B00-0000650A0000}"/>
            </a:ext>
          </a:extLst>
        </xdr:cNvPr>
        <xdr:cNvGrpSpPr>
          <a:grpSpLocks/>
        </xdr:cNvGrpSpPr>
      </xdr:nvGrpSpPr>
      <xdr:grpSpPr>
        <a:xfrm>
          <a:off x="2466975" y="17021175"/>
          <a:ext cx="0" cy="161925"/>
          <a:chOff x="5346000" y="3699038"/>
          <a:chExt cx="0" cy="161925"/>
        </a:xfrm>
      </xdr:grpSpPr>
      <xdr:grpSp>
        <xdr:nvGrpSpPr>
          <xdr:cNvPr id="2662" name="Shape 2163">
            <a:extLst>
              <a:ext uri="{FF2B5EF4-FFF2-40B4-BE49-F238E27FC236}">
                <a16:creationId xmlns:a16="http://schemas.microsoft.com/office/drawing/2014/main" id="{00000000-0008-0000-0B00-0000660A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2663" name="Shape 6">
              <a:extLst>
                <a:ext uri="{FF2B5EF4-FFF2-40B4-BE49-F238E27FC236}">
                  <a16:creationId xmlns:a16="http://schemas.microsoft.com/office/drawing/2014/main" id="{00000000-0008-0000-0B00-0000670A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664" name="Shape 2164">
              <a:extLst>
                <a:ext uri="{FF2B5EF4-FFF2-40B4-BE49-F238E27FC236}">
                  <a16:creationId xmlns:a16="http://schemas.microsoft.com/office/drawing/2014/main" id="{00000000-0008-0000-0B00-0000680A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2665" name="Shape 2165">
                <a:extLst>
                  <a:ext uri="{FF2B5EF4-FFF2-40B4-BE49-F238E27FC236}">
                    <a16:creationId xmlns:a16="http://schemas.microsoft.com/office/drawing/2014/main" id="{00000000-0008-0000-0B00-0000690A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666" name="Shape 2166">
                <a:extLst>
                  <a:ext uri="{FF2B5EF4-FFF2-40B4-BE49-F238E27FC236}">
                    <a16:creationId xmlns:a16="http://schemas.microsoft.com/office/drawing/2014/main" id="{00000000-0008-0000-0B00-00006A0A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2667" name="Shape 2167">
                  <a:extLst>
                    <a:ext uri="{FF2B5EF4-FFF2-40B4-BE49-F238E27FC236}">
                      <a16:creationId xmlns:a16="http://schemas.microsoft.com/office/drawing/2014/main" id="{00000000-0008-0000-0B00-00006B0A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2668" name="Shape 2168">
                  <a:extLst>
                    <a:ext uri="{FF2B5EF4-FFF2-40B4-BE49-F238E27FC236}">
                      <a16:creationId xmlns:a16="http://schemas.microsoft.com/office/drawing/2014/main" id="{00000000-0008-0000-0B00-00006C0A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669" name="Shape 2169">
                  <a:extLst>
                    <a:ext uri="{FF2B5EF4-FFF2-40B4-BE49-F238E27FC236}">
                      <a16:creationId xmlns:a16="http://schemas.microsoft.com/office/drawing/2014/main" id="{00000000-0008-0000-0B00-00006D0A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670" name="Shape 2170">
                  <a:extLst>
                    <a:ext uri="{FF2B5EF4-FFF2-40B4-BE49-F238E27FC236}">
                      <a16:creationId xmlns:a16="http://schemas.microsoft.com/office/drawing/2014/main" id="{00000000-0008-0000-0B00-00006E0A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671" name="Shape 2171">
                  <a:extLst>
                    <a:ext uri="{FF2B5EF4-FFF2-40B4-BE49-F238E27FC236}">
                      <a16:creationId xmlns:a16="http://schemas.microsoft.com/office/drawing/2014/main" id="{00000000-0008-0000-0B00-00006F0A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672" name="Shape 2172">
                  <a:extLst>
                    <a:ext uri="{FF2B5EF4-FFF2-40B4-BE49-F238E27FC236}">
                      <a16:creationId xmlns:a16="http://schemas.microsoft.com/office/drawing/2014/main" id="{00000000-0008-0000-0B00-0000700A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673" name="Shape 2173">
                  <a:extLst>
                    <a:ext uri="{FF2B5EF4-FFF2-40B4-BE49-F238E27FC236}">
                      <a16:creationId xmlns:a16="http://schemas.microsoft.com/office/drawing/2014/main" id="{00000000-0008-0000-0B00-0000710A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77</xdr:row>
      <xdr:rowOff>104775</xdr:rowOff>
    </xdr:from>
    <xdr:ext cx="0" cy="161925"/>
    <xdr:grpSp>
      <xdr:nvGrpSpPr>
        <xdr:cNvPr id="2674" name="Shape 2">
          <a:extLst>
            <a:ext uri="{FF2B5EF4-FFF2-40B4-BE49-F238E27FC236}">
              <a16:creationId xmlns:a16="http://schemas.microsoft.com/office/drawing/2014/main" id="{00000000-0008-0000-0B00-0000720A0000}"/>
            </a:ext>
          </a:extLst>
        </xdr:cNvPr>
        <xdr:cNvGrpSpPr>
          <a:grpSpLocks/>
        </xdr:cNvGrpSpPr>
      </xdr:nvGrpSpPr>
      <xdr:grpSpPr>
        <a:xfrm>
          <a:off x="2466975" y="17021175"/>
          <a:ext cx="0" cy="161925"/>
          <a:chOff x="5346000" y="3699038"/>
          <a:chExt cx="0" cy="161925"/>
        </a:xfrm>
      </xdr:grpSpPr>
      <xdr:grpSp>
        <xdr:nvGrpSpPr>
          <xdr:cNvPr id="2675" name="Shape 2174">
            <a:extLst>
              <a:ext uri="{FF2B5EF4-FFF2-40B4-BE49-F238E27FC236}">
                <a16:creationId xmlns:a16="http://schemas.microsoft.com/office/drawing/2014/main" id="{00000000-0008-0000-0B00-0000730A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2676" name="Shape 6">
              <a:extLst>
                <a:ext uri="{FF2B5EF4-FFF2-40B4-BE49-F238E27FC236}">
                  <a16:creationId xmlns:a16="http://schemas.microsoft.com/office/drawing/2014/main" id="{00000000-0008-0000-0B00-0000740A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677" name="Shape 2175">
              <a:extLst>
                <a:ext uri="{FF2B5EF4-FFF2-40B4-BE49-F238E27FC236}">
                  <a16:creationId xmlns:a16="http://schemas.microsoft.com/office/drawing/2014/main" id="{00000000-0008-0000-0B00-0000750A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2678" name="Shape 2176">
                <a:extLst>
                  <a:ext uri="{FF2B5EF4-FFF2-40B4-BE49-F238E27FC236}">
                    <a16:creationId xmlns:a16="http://schemas.microsoft.com/office/drawing/2014/main" id="{00000000-0008-0000-0B00-0000760A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679" name="Shape 2177">
                <a:extLst>
                  <a:ext uri="{FF2B5EF4-FFF2-40B4-BE49-F238E27FC236}">
                    <a16:creationId xmlns:a16="http://schemas.microsoft.com/office/drawing/2014/main" id="{00000000-0008-0000-0B00-0000770A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2680" name="Shape 2178">
                  <a:extLst>
                    <a:ext uri="{FF2B5EF4-FFF2-40B4-BE49-F238E27FC236}">
                      <a16:creationId xmlns:a16="http://schemas.microsoft.com/office/drawing/2014/main" id="{00000000-0008-0000-0B00-0000780A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2681" name="Shape 2179">
                  <a:extLst>
                    <a:ext uri="{FF2B5EF4-FFF2-40B4-BE49-F238E27FC236}">
                      <a16:creationId xmlns:a16="http://schemas.microsoft.com/office/drawing/2014/main" id="{00000000-0008-0000-0B00-0000790A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682" name="Shape 2180">
                  <a:extLst>
                    <a:ext uri="{FF2B5EF4-FFF2-40B4-BE49-F238E27FC236}">
                      <a16:creationId xmlns:a16="http://schemas.microsoft.com/office/drawing/2014/main" id="{00000000-0008-0000-0B00-00007A0A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683" name="Shape 2181">
                  <a:extLst>
                    <a:ext uri="{FF2B5EF4-FFF2-40B4-BE49-F238E27FC236}">
                      <a16:creationId xmlns:a16="http://schemas.microsoft.com/office/drawing/2014/main" id="{00000000-0008-0000-0B00-00007B0A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684" name="Shape 2182">
                  <a:extLst>
                    <a:ext uri="{FF2B5EF4-FFF2-40B4-BE49-F238E27FC236}">
                      <a16:creationId xmlns:a16="http://schemas.microsoft.com/office/drawing/2014/main" id="{00000000-0008-0000-0B00-00007C0A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685" name="Shape 2183">
                  <a:extLst>
                    <a:ext uri="{FF2B5EF4-FFF2-40B4-BE49-F238E27FC236}">
                      <a16:creationId xmlns:a16="http://schemas.microsoft.com/office/drawing/2014/main" id="{00000000-0008-0000-0B00-00007D0A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686" name="Shape 2184">
                  <a:extLst>
                    <a:ext uri="{FF2B5EF4-FFF2-40B4-BE49-F238E27FC236}">
                      <a16:creationId xmlns:a16="http://schemas.microsoft.com/office/drawing/2014/main" id="{00000000-0008-0000-0B00-00007E0A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77</xdr:row>
      <xdr:rowOff>104775</xdr:rowOff>
    </xdr:from>
    <xdr:ext cx="0" cy="161925"/>
    <xdr:grpSp>
      <xdr:nvGrpSpPr>
        <xdr:cNvPr id="2687" name="Shape 2">
          <a:extLst>
            <a:ext uri="{FF2B5EF4-FFF2-40B4-BE49-F238E27FC236}">
              <a16:creationId xmlns:a16="http://schemas.microsoft.com/office/drawing/2014/main" id="{00000000-0008-0000-0B00-00007F0A0000}"/>
            </a:ext>
          </a:extLst>
        </xdr:cNvPr>
        <xdr:cNvGrpSpPr>
          <a:grpSpLocks/>
        </xdr:cNvGrpSpPr>
      </xdr:nvGrpSpPr>
      <xdr:grpSpPr>
        <a:xfrm>
          <a:off x="2466975" y="17021175"/>
          <a:ext cx="0" cy="161925"/>
          <a:chOff x="5346000" y="3699038"/>
          <a:chExt cx="0" cy="161925"/>
        </a:xfrm>
      </xdr:grpSpPr>
      <xdr:grpSp>
        <xdr:nvGrpSpPr>
          <xdr:cNvPr id="2688" name="Shape 2185">
            <a:extLst>
              <a:ext uri="{FF2B5EF4-FFF2-40B4-BE49-F238E27FC236}">
                <a16:creationId xmlns:a16="http://schemas.microsoft.com/office/drawing/2014/main" id="{00000000-0008-0000-0B00-0000800A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2689" name="Shape 6">
              <a:extLst>
                <a:ext uri="{FF2B5EF4-FFF2-40B4-BE49-F238E27FC236}">
                  <a16:creationId xmlns:a16="http://schemas.microsoft.com/office/drawing/2014/main" id="{00000000-0008-0000-0B00-0000810A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690" name="Shape 2186">
              <a:extLst>
                <a:ext uri="{FF2B5EF4-FFF2-40B4-BE49-F238E27FC236}">
                  <a16:creationId xmlns:a16="http://schemas.microsoft.com/office/drawing/2014/main" id="{00000000-0008-0000-0B00-0000820A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2691" name="Shape 2187">
                <a:extLst>
                  <a:ext uri="{FF2B5EF4-FFF2-40B4-BE49-F238E27FC236}">
                    <a16:creationId xmlns:a16="http://schemas.microsoft.com/office/drawing/2014/main" id="{00000000-0008-0000-0B00-0000830A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692" name="Shape 2188">
                <a:extLst>
                  <a:ext uri="{FF2B5EF4-FFF2-40B4-BE49-F238E27FC236}">
                    <a16:creationId xmlns:a16="http://schemas.microsoft.com/office/drawing/2014/main" id="{00000000-0008-0000-0B00-0000840A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2693" name="Shape 2189">
                  <a:extLst>
                    <a:ext uri="{FF2B5EF4-FFF2-40B4-BE49-F238E27FC236}">
                      <a16:creationId xmlns:a16="http://schemas.microsoft.com/office/drawing/2014/main" id="{00000000-0008-0000-0B00-0000850A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2694" name="Shape 2190">
                  <a:extLst>
                    <a:ext uri="{FF2B5EF4-FFF2-40B4-BE49-F238E27FC236}">
                      <a16:creationId xmlns:a16="http://schemas.microsoft.com/office/drawing/2014/main" id="{00000000-0008-0000-0B00-0000860A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695" name="Shape 2191">
                  <a:extLst>
                    <a:ext uri="{FF2B5EF4-FFF2-40B4-BE49-F238E27FC236}">
                      <a16:creationId xmlns:a16="http://schemas.microsoft.com/office/drawing/2014/main" id="{00000000-0008-0000-0B00-0000870A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696" name="Shape 2192">
                  <a:extLst>
                    <a:ext uri="{FF2B5EF4-FFF2-40B4-BE49-F238E27FC236}">
                      <a16:creationId xmlns:a16="http://schemas.microsoft.com/office/drawing/2014/main" id="{00000000-0008-0000-0B00-0000880A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697" name="Shape 2193">
                  <a:extLst>
                    <a:ext uri="{FF2B5EF4-FFF2-40B4-BE49-F238E27FC236}">
                      <a16:creationId xmlns:a16="http://schemas.microsoft.com/office/drawing/2014/main" id="{00000000-0008-0000-0B00-0000890A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698" name="Shape 2194">
                  <a:extLst>
                    <a:ext uri="{FF2B5EF4-FFF2-40B4-BE49-F238E27FC236}">
                      <a16:creationId xmlns:a16="http://schemas.microsoft.com/office/drawing/2014/main" id="{00000000-0008-0000-0B00-00008A0A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699" name="Shape 2195">
                  <a:extLst>
                    <a:ext uri="{FF2B5EF4-FFF2-40B4-BE49-F238E27FC236}">
                      <a16:creationId xmlns:a16="http://schemas.microsoft.com/office/drawing/2014/main" id="{00000000-0008-0000-0B00-00008B0A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77</xdr:row>
      <xdr:rowOff>104775</xdr:rowOff>
    </xdr:from>
    <xdr:ext cx="0" cy="161925"/>
    <xdr:grpSp>
      <xdr:nvGrpSpPr>
        <xdr:cNvPr id="2700" name="Shape 2">
          <a:extLst>
            <a:ext uri="{FF2B5EF4-FFF2-40B4-BE49-F238E27FC236}">
              <a16:creationId xmlns:a16="http://schemas.microsoft.com/office/drawing/2014/main" id="{00000000-0008-0000-0B00-00008C0A0000}"/>
            </a:ext>
          </a:extLst>
        </xdr:cNvPr>
        <xdr:cNvGrpSpPr>
          <a:grpSpLocks/>
        </xdr:cNvGrpSpPr>
      </xdr:nvGrpSpPr>
      <xdr:grpSpPr>
        <a:xfrm>
          <a:off x="2466975" y="17021175"/>
          <a:ext cx="0" cy="161925"/>
          <a:chOff x="5346000" y="3699038"/>
          <a:chExt cx="0" cy="161925"/>
        </a:xfrm>
      </xdr:grpSpPr>
      <xdr:grpSp>
        <xdr:nvGrpSpPr>
          <xdr:cNvPr id="2701" name="Shape 2196">
            <a:extLst>
              <a:ext uri="{FF2B5EF4-FFF2-40B4-BE49-F238E27FC236}">
                <a16:creationId xmlns:a16="http://schemas.microsoft.com/office/drawing/2014/main" id="{00000000-0008-0000-0B00-00008D0A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2702" name="Shape 6">
              <a:extLst>
                <a:ext uri="{FF2B5EF4-FFF2-40B4-BE49-F238E27FC236}">
                  <a16:creationId xmlns:a16="http://schemas.microsoft.com/office/drawing/2014/main" id="{00000000-0008-0000-0B00-00008E0A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703" name="Shape 2197">
              <a:extLst>
                <a:ext uri="{FF2B5EF4-FFF2-40B4-BE49-F238E27FC236}">
                  <a16:creationId xmlns:a16="http://schemas.microsoft.com/office/drawing/2014/main" id="{00000000-0008-0000-0B00-00008F0A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2704" name="Shape 2198">
                <a:extLst>
                  <a:ext uri="{FF2B5EF4-FFF2-40B4-BE49-F238E27FC236}">
                    <a16:creationId xmlns:a16="http://schemas.microsoft.com/office/drawing/2014/main" id="{00000000-0008-0000-0B00-0000900A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705" name="Shape 2199">
                <a:extLst>
                  <a:ext uri="{FF2B5EF4-FFF2-40B4-BE49-F238E27FC236}">
                    <a16:creationId xmlns:a16="http://schemas.microsoft.com/office/drawing/2014/main" id="{00000000-0008-0000-0B00-0000910A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2706" name="Shape 2200">
                  <a:extLst>
                    <a:ext uri="{FF2B5EF4-FFF2-40B4-BE49-F238E27FC236}">
                      <a16:creationId xmlns:a16="http://schemas.microsoft.com/office/drawing/2014/main" id="{00000000-0008-0000-0B00-0000920A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2707" name="Shape 2201">
                  <a:extLst>
                    <a:ext uri="{FF2B5EF4-FFF2-40B4-BE49-F238E27FC236}">
                      <a16:creationId xmlns:a16="http://schemas.microsoft.com/office/drawing/2014/main" id="{00000000-0008-0000-0B00-0000930A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708" name="Shape 2202">
                  <a:extLst>
                    <a:ext uri="{FF2B5EF4-FFF2-40B4-BE49-F238E27FC236}">
                      <a16:creationId xmlns:a16="http://schemas.microsoft.com/office/drawing/2014/main" id="{00000000-0008-0000-0B00-0000940A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709" name="Shape 2203">
                  <a:extLst>
                    <a:ext uri="{FF2B5EF4-FFF2-40B4-BE49-F238E27FC236}">
                      <a16:creationId xmlns:a16="http://schemas.microsoft.com/office/drawing/2014/main" id="{00000000-0008-0000-0B00-0000950A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710" name="Shape 2204">
                  <a:extLst>
                    <a:ext uri="{FF2B5EF4-FFF2-40B4-BE49-F238E27FC236}">
                      <a16:creationId xmlns:a16="http://schemas.microsoft.com/office/drawing/2014/main" id="{00000000-0008-0000-0B00-0000960A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711" name="Shape 2205">
                  <a:extLst>
                    <a:ext uri="{FF2B5EF4-FFF2-40B4-BE49-F238E27FC236}">
                      <a16:creationId xmlns:a16="http://schemas.microsoft.com/office/drawing/2014/main" id="{00000000-0008-0000-0B00-0000970A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712" name="Shape 2206">
                  <a:extLst>
                    <a:ext uri="{FF2B5EF4-FFF2-40B4-BE49-F238E27FC236}">
                      <a16:creationId xmlns:a16="http://schemas.microsoft.com/office/drawing/2014/main" id="{00000000-0008-0000-0B00-0000980A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77</xdr:row>
      <xdr:rowOff>104775</xdr:rowOff>
    </xdr:from>
    <xdr:ext cx="0" cy="161925"/>
    <xdr:grpSp>
      <xdr:nvGrpSpPr>
        <xdr:cNvPr id="2713" name="Shape 2">
          <a:extLst>
            <a:ext uri="{FF2B5EF4-FFF2-40B4-BE49-F238E27FC236}">
              <a16:creationId xmlns:a16="http://schemas.microsoft.com/office/drawing/2014/main" id="{00000000-0008-0000-0B00-0000990A0000}"/>
            </a:ext>
          </a:extLst>
        </xdr:cNvPr>
        <xdr:cNvGrpSpPr>
          <a:grpSpLocks/>
        </xdr:cNvGrpSpPr>
      </xdr:nvGrpSpPr>
      <xdr:grpSpPr>
        <a:xfrm>
          <a:off x="2466975" y="17021175"/>
          <a:ext cx="0" cy="161925"/>
          <a:chOff x="5346000" y="3699038"/>
          <a:chExt cx="0" cy="161925"/>
        </a:xfrm>
      </xdr:grpSpPr>
      <xdr:grpSp>
        <xdr:nvGrpSpPr>
          <xdr:cNvPr id="2714" name="Shape 2207">
            <a:extLst>
              <a:ext uri="{FF2B5EF4-FFF2-40B4-BE49-F238E27FC236}">
                <a16:creationId xmlns:a16="http://schemas.microsoft.com/office/drawing/2014/main" id="{00000000-0008-0000-0B00-00009A0A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2715" name="Shape 6">
              <a:extLst>
                <a:ext uri="{FF2B5EF4-FFF2-40B4-BE49-F238E27FC236}">
                  <a16:creationId xmlns:a16="http://schemas.microsoft.com/office/drawing/2014/main" id="{00000000-0008-0000-0B00-00009B0A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716" name="Shape 2208">
              <a:extLst>
                <a:ext uri="{FF2B5EF4-FFF2-40B4-BE49-F238E27FC236}">
                  <a16:creationId xmlns:a16="http://schemas.microsoft.com/office/drawing/2014/main" id="{00000000-0008-0000-0B00-00009C0A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2717" name="Shape 2209">
                <a:extLst>
                  <a:ext uri="{FF2B5EF4-FFF2-40B4-BE49-F238E27FC236}">
                    <a16:creationId xmlns:a16="http://schemas.microsoft.com/office/drawing/2014/main" id="{00000000-0008-0000-0B00-00009D0A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718" name="Shape 2210">
                <a:extLst>
                  <a:ext uri="{FF2B5EF4-FFF2-40B4-BE49-F238E27FC236}">
                    <a16:creationId xmlns:a16="http://schemas.microsoft.com/office/drawing/2014/main" id="{00000000-0008-0000-0B00-00009E0A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2719" name="Shape 2211">
                  <a:extLst>
                    <a:ext uri="{FF2B5EF4-FFF2-40B4-BE49-F238E27FC236}">
                      <a16:creationId xmlns:a16="http://schemas.microsoft.com/office/drawing/2014/main" id="{00000000-0008-0000-0B00-00009F0A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2720" name="Shape 2212">
                  <a:extLst>
                    <a:ext uri="{FF2B5EF4-FFF2-40B4-BE49-F238E27FC236}">
                      <a16:creationId xmlns:a16="http://schemas.microsoft.com/office/drawing/2014/main" id="{00000000-0008-0000-0B00-0000A00A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721" name="Shape 2213">
                  <a:extLst>
                    <a:ext uri="{FF2B5EF4-FFF2-40B4-BE49-F238E27FC236}">
                      <a16:creationId xmlns:a16="http://schemas.microsoft.com/office/drawing/2014/main" id="{00000000-0008-0000-0B00-0000A10A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722" name="Shape 2214">
                  <a:extLst>
                    <a:ext uri="{FF2B5EF4-FFF2-40B4-BE49-F238E27FC236}">
                      <a16:creationId xmlns:a16="http://schemas.microsoft.com/office/drawing/2014/main" id="{00000000-0008-0000-0B00-0000A20A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723" name="Shape 2215">
                  <a:extLst>
                    <a:ext uri="{FF2B5EF4-FFF2-40B4-BE49-F238E27FC236}">
                      <a16:creationId xmlns:a16="http://schemas.microsoft.com/office/drawing/2014/main" id="{00000000-0008-0000-0B00-0000A30A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724" name="Shape 2216">
                  <a:extLst>
                    <a:ext uri="{FF2B5EF4-FFF2-40B4-BE49-F238E27FC236}">
                      <a16:creationId xmlns:a16="http://schemas.microsoft.com/office/drawing/2014/main" id="{00000000-0008-0000-0B00-0000A40A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725" name="Shape 2217">
                  <a:extLst>
                    <a:ext uri="{FF2B5EF4-FFF2-40B4-BE49-F238E27FC236}">
                      <a16:creationId xmlns:a16="http://schemas.microsoft.com/office/drawing/2014/main" id="{00000000-0008-0000-0B00-0000A50A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77</xdr:row>
      <xdr:rowOff>104775</xdr:rowOff>
    </xdr:from>
    <xdr:ext cx="0" cy="161925"/>
    <xdr:grpSp>
      <xdr:nvGrpSpPr>
        <xdr:cNvPr id="2726" name="Shape 2">
          <a:extLst>
            <a:ext uri="{FF2B5EF4-FFF2-40B4-BE49-F238E27FC236}">
              <a16:creationId xmlns:a16="http://schemas.microsoft.com/office/drawing/2014/main" id="{00000000-0008-0000-0B00-0000A60A0000}"/>
            </a:ext>
          </a:extLst>
        </xdr:cNvPr>
        <xdr:cNvGrpSpPr>
          <a:grpSpLocks/>
        </xdr:cNvGrpSpPr>
      </xdr:nvGrpSpPr>
      <xdr:grpSpPr>
        <a:xfrm>
          <a:off x="2466975" y="17021175"/>
          <a:ext cx="0" cy="161925"/>
          <a:chOff x="5346000" y="3699038"/>
          <a:chExt cx="0" cy="161925"/>
        </a:xfrm>
      </xdr:grpSpPr>
      <xdr:grpSp>
        <xdr:nvGrpSpPr>
          <xdr:cNvPr id="2727" name="Shape 2218">
            <a:extLst>
              <a:ext uri="{FF2B5EF4-FFF2-40B4-BE49-F238E27FC236}">
                <a16:creationId xmlns:a16="http://schemas.microsoft.com/office/drawing/2014/main" id="{00000000-0008-0000-0B00-0000A70A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2728" name="Shape 6">
              <a:extLst>
                <a:ext uri="{FF2B5EF4-FFF2-40B4-BE49-F238E27FC236}">
                  <a16:creationId xmlns:a16="http://schemas.microsoft.com/office/drawing/2014/main" id="{00000000-0008-0000-0B00-0000A80A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729" name="Shape 2219">
              <a:extLst>
                <a:ext uri="{FF2B5EF4-FFF2-40B4-BE49-F238E27FC236}">
                  <a16:creationId xmlns:a16="http://schemas.microsoft.com/office/drawing/2014/main" id="{00000000-0008-0000-0B00-0000A90A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2730" name="Shape 2220">
                <a:extLst>
                  <a:ext uri="{FF2B5EF4-FFF2-40B4-BE49-F238E27FC236}">
                    <a16:creationId xmlns:a16="http://schemas.microsoft.com/office/drawing/2014/main" id="{00000000-0008-0000-0B00-0000AA0A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731" name="Shape 2221">
                <a:extLst>
                  <a:ext uri="{FF2B5EF4-FFF2-40B4-BE49-F238E27FC236}">
                    <a16:creationId xmlns:a16="http://schemas.microsoft.com/office/drawing/2014/main" id="{00000000-0008-0000-0B00-0000AB0A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2732" name="Shape 2222">
                  <a:extLst>
                    <a:ext uri="{FF2B5EF4-FFF2-40B4-BE49-F238E27FC236}">
                      <a16:creationId xmlns:a16="http://schemas.microsoft.com/office/drawing/2014/main" id="{00000000-0008-0000-0B00-0000AC0A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2733" name="Shape 2223">
                  <a:extLst>
                    <a:ext uri="{FF2B5EF4-FFF2-40B4-BE49-F238E27FC236}">
                      <a16:creationId xmlns:a16="http://schemas.microsoft.com/office/drawing/2014/main" id="{00000000-0008-0000-0B00-0000AD0A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734" name="Shape 2224">
                  <a:extLst>
                    <a:ext uri="{FF2B5EF4-FFF2-40B4-BE49-F238E27FC236}">
                      <a16:creationId xmlns:a16="http://schemas.microsoft.com/office/drawing/2014/main" id="{00000000-0008-0000-0B00-0000AE0A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735" name="Shape 2225">
                  <a:extLst>
                    <a:ext uri="{FF2B5EF4-FFF2-40B4-BE49-F238E27FC236}">
                      <a16:creationId xmlns:a16="http://schemas.microsoft.com/office/drawing/2014/main" id="{00000000-0008-0000-0B00-0000AF0A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736" name="Shape 2226">
                  <a:extLst>
                    <a:ext uri="{FF2B5EF4-FFF2-40B4-BE49-F238E27FC236}">
                      <a16:creationId xmlns:a16="http://schemas.microsoft.com/office/drawing/2014/main" id="{00000000-0008-0000-0B00-0000B00A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737" name="Shape 2227">
                  <a:extLst>
                    <a:ext uri="{FF2B5EF4-FFF2-40B4-BE49-F238E27FC236}">
                      <a16:creationId xmlns:a16="http://schemas.microsoft.com/office/drawing/2014/main" id="{00000000-0008-0000-0B00-0000B10A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738" name="Shape 2228">
                  <a:extLst>
                    <a:ext uri="{FF2B5EF4-FFF2-40B4-BE49-F238E27FC236}">
                      <a16:creationId xmlns:a16="http://schemas.microsoft.com/office/drawing/2014/main" id="{00000000-0008-0000-0B00-0000B20A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77</xdr:row>
      <xdr:rowOff>104775</xdr:rowOff>
    </xdr:from>
    <xdr:ext cx="0" cy="161925"/>
    <xdr:grpSp>
      <xdr:nvGrpSpPr>
        <xdr:cNvPr id="2739" name="Shape 2">
          <a:extLst>
            <a:ext uri="{FF2B5EF4-FFF2-40B4-BE49-F238E27FC236}">
              <a16:creationId xmlns:a16="http://schemas.microsoft.com/office/drawing/2014/main" id="{00000000-0008-0000-0B00-0000B30A0000}"/>
            </a:ext>
          </a:extLst>
        </xdr:cNvPr>
        <xdr:cNvGrpSpPr>
          <a:grpSpLocks/>
        </xdr:cNvGrpSpPr>
      </xdr:nvGrpSpPr>
      <xdr:grpSpPr>
        <a:xfrm>
          <a:off x="2466975" y="17021175"/>
          <a:ext cx="0" cy="161925"/>
          <a:chOff x="5346000" y="3699038"/>
          <a:chExt cx="0" cy="161925"/>
        </a:xfrm>
      </xdr:grpSpPr>
      <xdr:grpSp>
        <xdr:nvGrpSpPr>
          <xdr:cNvPr id="2740" name="Shape 2229">
            <a:extLst>
              <a:ext uri="{FF2B5EF4-FFF2-40B4-BE49-F238E27FC236}">
                <a16:creationId xmlns:a16="http://schemas.microsoft.com/office/drawing/2014/main" id="{00000000-0008-0000-0B00-0000B40A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2741" name="Shape 6">
              <a:extLst>
                <a:ext uri="{FF2B5EF4-FFF2-40B4-BE49-F238E27FC236}">
                  <a16:creationId xmlns:a16="http://schemas.microsoft.com/office/drawing/2014/main" id="{00000000-0008-0000-0B00-0000B50A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742" name="Shape 2230">
              <a:extLst>
                <a:ext uri="{FF2B5EF4-FFF2-40B4-BE49-F238E27FC236}">
                  <a16:creationId xmlns:a16="http://schemas.microsoft.com/office/drawing/2014/main" id="{00000000-0008-0000-0B00-0000B60A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2743" name="Shape 2231">
                <a:extLst>
                  <a:ext uri="{FF2B5EF4-FFF2-40B4-BE49-F238E27FC236}">
                    <a16:creationId xmlns:a16="http://schemas.microsoft.com/office/drawing/2014/main" id="{00000000-0008-0000-0B00-0000B70A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744" name="Shape 2232">
                <a:extLst>
                  <a:ext uri="{FF2B5EF4-FFF2-40B4-BE49-F238E27FC236}">
                    <a16:creationId xmlns:a16="http://schemas.microsoft.com/office/drawing/2014/main" id="{00000000-0008-0000-0B00-0000B80A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2745" name="Shape 2233">
                  <a:extLst>
                    <a:ext uri="{FF2B5EF4-FFF2-40B4-BE49-F238E27FC236}">
                      <a16:creationId xmlns:a16="http://schemas.microsoft.com/office/drawing/2014/main" id="{00000000-0008-0000-0B00-0000B90A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2746" name="Shape 2234">
                  <a:extLst>
                    <a:ext uri="{FF2B5EF4-FFF2-40B4-BE49-F238E27FC236}">
                      <a16:creationId xmlns:a16="http://schemas.microsoft.com/office/drawing/2014/main" id="{00000000-0008-0000-0B00-0000BA0A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747" name="Shape 2235">
                  <a:extLst>
                    <a:ext uri="{FF2B5EF4-FFF2-40B4-BE49-F238E27FC236}">
                      <a16:creationId xmlns:a16="http://schemas.microsoft.com/office/drawing/2014/main" id="{00000000-0008-0000-0B00-0000BB0A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748" name="Shape 2236">
                  <a:extLst>
                    <a:ext uri="{FF2B5EF4-FFF2-40B4-BE49-F238E27FC236}">
                      <a16:creationId xmlns:a16="http://schemas.microsoft.com/office/drawing/2014/main" id="{00000000-0008-0000-0B00-0000BC0A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749" name="Shape 2237">
                  <a:extLst>
                    <a:ext uri="{FF2B5EF4-FFF2-40B4-BE49-F238E27FC236}">
                      <a16:creationId xmlns:a16="http://schemas.microsoft.com/office/drawing/2014/main" id="{00000000-0008-0000-0B00-0000BD0A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750" name="Shape 2238">
                  <a:extLst>
                    <a:ext uri="{FF2B5EF4-FFF2-40B4-BE49-F238E27FC236}">
                      <a16:creationId xmlns:a16="http://schemas.microsoft.com/office/drawing/2014/main" id="{00000000-0008-0000-0B00-0000BE0A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751" name="Shape 2239">
                  <a:extLst>
                    <a:ext uri="{FF2B5EF4-FFF2-40B4-BE49-F238E27FC236}">
                      <a16:creationId xmlns:a16="http://schemas.microsoft.com/office/drawing/2014/main" id="{00000000-0008-0000-0B00-0000BF0A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77</xdr:row>
      <xdr:rowOff>104775</xdr:rowOff>
    </xdr:from>
    <xdr:ext cx="0" cy="161925"/>
    <xdr:grpSp>
      <xdr:nvGrpSpPr>
        <xdr:cNvPr id="2752" name="Shape 2">
          <a:extLst>
            <a:ext uri="{FF2B5EF4-FFF2-40B4-BE49-F238E27FC236}">
              <a16:creationId xmlns:a16="http://schemas.microsoft.com/office/drawing/2014/main" id="{00000000-0008-0000-0B00-0000C00A0000}"/>
            </a:ext>
          </a:extLst>
        </xdr:cNvPr>
        <xdr:cNvGrpSpPr>
          <a:grpSpLocks/>
        </xdr:cNvGrpSpPr>
      </xdr:nvGrpSpPr>
      <xdr:grpSpPr>
        <a:xfrm>
          <a:off x="2466975" y="17021175"/>
          <a:ext cx="0" cy="161925"/>
          <a:chOff x="5346000" y="3699038"/>
          <a:chExt cx="0" cy="161925"/>
        </a:xfrm>
      </xdr:grpSpPr>
      <xdr:grpSp>
        <xdr:nvGrpSpPr>
          <xdr:cNvPr id="2753" name="Shape 2240">
            <a:extLst>
              <a:ext uri="{FF2B5EF4-FFF2-40B4-BE49-F238E27FC236}">
                <a16:creationId xmlns:a16="http://schemas.microsoft.com/office/drawing/2014/main" id="{00000000-0008-0000-0B00-0000C10A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2754" name="Shape 6">
              <a:extLst>
                <a:ext uri="{FF2B5EF4-FFF2-40B4-BE49-F238E27FC236}">
                  <a16:creationId xmlns:a16="http://schemas.microsoft.com/office/drawing/2014/main" id="{00000000-0008-0000-0B00-0000C20A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755" name="Shape 2241">
              <a:extLst>
                <a:ext uri="{FF2B5EF4-FFF2-40B4-BE49-F238E27FC236}">
                  <a16:creationId xmlns:a16="http://schemas.microsoft.com/office/drawing/2014/main" id="{00000000-0008-0000-0B00-0000C30A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2756" name="Shape 2242">
                <a:extLst>
                  <a:ext uri="{FF2B5EF4-FFF2-40B4-BE49-F238E27FC236}">
                    <a16:creationId xmlns:a16="http://schemas.microsoft.com/office/drawing/2014/main" id="{00000000-0008-0000-0B00-0000C40A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757" name="Shape 2243">
                <a:extLst>
                  <a:ext uri="{FF2B5EF4-FFF2-40B4-BE49-F238E27FC236}">
                    <a16:creationId xmlns:a16="http://schemas.microsoft.com/office/drawing/2014/main" id="{00000000-0008-0000-0B00-0000C50A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2758" name="Shape 2244">
                  <a:extLst>
                    <a:ext uri="{FF2B5EF4-FFF2-40B4-BE49-F238E27FC236}">
                      <a16:creationId xmlns:a16="http://schemas.microsoft.com/office/drawing/2014/main" id="{00000000-0008-0000-0B00-0000C60A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2759" name="Shape 2245">
                  <a:extLst>
                    <a:ext uri="{FF2B5EF4-FFF2-40B4-BE49-F238E27FC236}">
                      <a16:creationId xmlns:a16="http://schemas.microsoft.com/office/drawing/2014/main" id="{00000000-0008-0000-0B00-0000C70A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760" name="Shape 2246">
                  <a:extLst>
                    <a:ext uri="{FF2B5EF4-FFF2-40B4-BE49-F238E27FC236}">
                      <a16:creationId xmlns:a16="http://schemas.microsoft.com/office/drawing/2014/main" id="{00000000-0008-0000-0B00-0000C80A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761" name="Shape 2247">
                  <a:extLst>
                    <a:ext uri="{FF2B5EF4-FFF2-40B4-BE49-F238E27FC236}">
                      <a16:creationId xmlns:a16="http://schemas.microsoft.com/office/drawing/2014/main" id="{00000000-0008-0000-0B00-0000C90A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762" name="Shape 2248">
                  <a:extLst>
                    <a:ext uri="{FF2B5EF4-FFF2-40B4-BE49-F238E27FC236}">
                      <a16:creationId xmlns:a16="http://schemas.microsoft.com/office/drawing/2014/main" id="{00000000-0008-0000-0B00-0000CA0A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763" name="Shape 2249">
                  <a:extLst>
                    <a:ext uri="{FF2B5EF4-FFF2-40B4-BE49-F238E27FC236}">
                      <a16:creationId xmlns:a16="http://schemas.microsoft.com/office/drawing/2014/main" id="{00000000-0008-0000-0B00-0000CB0A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764" name="Shape 2250">
                  <a:extLst>
                    <a:ext uri="{FF2B5EF4-FFF2-40B4-BE49-F238E27FC236}">
                      <a16:creationId xmlns:a16="http://schemas.microsoft.com/office/drawing/2014/main" id="{00000000-0008-0000-0B00-0000CC0A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77</xdr:row>
      <xdr:rowOff>104775</xdr:rowOff>
    </xdr:from>
    <xdr:ext cx="0" cy="161925"/>
    <xdr:grpSp>
      <xdr:nvGrpSpPr>
        <xdr:cNvPr id="2765" name="Shape 2">
          <a:extLst>
            <a:ext uri="{FF2B5EF4-FFF2-40B4-BE49-F238E27FC236}">
              <a16:creationId xmlns:a16="http://schemas.microsoft.com/office/drawing/2014/main" id="{00000000-0008-0000-0B00-0000CD0A0000}"/>
            </a:ext>
          </a:extLst>
        </xdr:cNvPr>
        <xdr:cNvGrpSpPr>
          <a:grpSpLocks/>
        </xdr:cNvGrpSpPr>
      </xdr:nvGrpSpPr>
      <xdr:grpSpPr>
        <a:xfrm>
          <a:off x="2466975" y="17021175"/>
          <a:ext cx="0" cy="161925"/>
          <a:chOff x="5346000" y="3699038"/>
          <a:chExt cx="0" cy="161925"/>
        </a:xfrm>
      </xdr:grpSpPr>
      <xdr:grpSp>
        <xdr:nvGrpSpPr>
          <xdr:cNvPr id="2766" name="Shape 2251">
            <a:extLst>
              <a:ext uri="{FF2B5EF4-FFF2-40B4-BE49-F238E27FC236}">
                <a16:creationId xmlns:a16="http://schemas.microsoft.com/office/drawing/2014/main" id="{00000000-0008-0000-0B00-0000CE0A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2767" name="Shape 6">
              <a:extLst>
                <a:ext uri="{FF2B5EF4-FFF2-40B4-BE49-F238E27FC236}">
                  <a16:creationId xmlns:a16="http://schemas.microsoft.com/office/drawing/2014/main" id="{00000000-0008-0000-0B00-0000CF0A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768" name="Shape 2252">
              <a:extLst>
                <a:ext uri="{FF2B5EF4-FFF2-40B4-BE49-F238E27FC236}">
                  <a16:creationId xmlns:a16="http://schemas.microsoft.com/office/drawing/2014/main" id="{00000000-0008-0000-0B00-0000D00A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2769" name="Shape 2253">
                <a:extLst>
                  <a:ext uri="{FF2B5EF4-FFF2-40B4-BE49-F238E27FC236}">
                    <a16:creationId xmlns:a16="http://schemas.microsoft.com/office/drawing/2014/main" id="{00000000-0008-0000-0B00-0000D10A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770" name="Shape 2254">
                <a:extLst>
                  <a:ext uri="{FF2B5EF4-FFF2-40B4-BE49-F238E27FC236}">
                    <a16:creationId xmlns:a16="http://schemas.microsoft.com/office/drawing/2014/main" id="{00000000-0008-0000-0B00-0000D20A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2771" name="Shape 2255">
                  <a:extLst>
                    <a:ext uri="{FF2B5EF4-FFF2-40B4-BE49-F238E27FC236}">
                      <a16:creationId xmlns:a16="http://schemas.microsoft.com/office/drawing/2014/main" id="{00000000-0008-0000-0B00-0000D30A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2772" name="Shape 2256">
                  <a:extLst>
                    <a:ext uri="{FF2B5EF4-FFF2-40B4-BE49-F238E27FC236}">
                      <a16:creationId xmlns:a16="http://schemas.microsoft.com/office/drawing/2014/main" id="{00000000-0008-0000-0B00-0000D40A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773" name="Shape 2257">
                  <a:extLst>
                    <a:ext uri="{FF2B5EF4-FFF2-40B4-BE49-F238E27FC236}">
                      <a16:creationId xmlns:a16="http://schemas.microsoft.com/office/drawing/2014/main" id="{00000000-0008-0000-0B00-0000D50A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774" name="Shape 2258">
                  <a:extLst>
                    <a:ext uri="{FF2B5EF4-FFF2-40B4-BE49-F238E27FC236}">
                      <a16:creationId xmlns:a16="http://schemas.microsoft.com/office/drawing/2014/main" id="{00000000-0008-0000-0B00-0000D60A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775" name="Shape 2259">
                  <a:extLst>
                    <a:ext uri="{FF2B5EF4-FFF2-40B4-BE49-F238E27FC236}">
                      <a16:creationId xmlns:a16="http://schemas.microsoft.com/office/drawing/2014/main" id="{00000000-0008-0000-0B00-0000D70A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776" name="Shape 2260">
                  <a:extLst>
                    <a:ext uri="{FF2B5EF4-FFF2-40B4-BE49-F238E27FC236}">
                      <a16:creationId xmlns:a16="http://schemas.microsoft.com/office/drawing/2014/main" id="{00000000-0008-0000-0B00-0000D80A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777" name="Shape 2261">
                  <a:extLst>
                    <a:ext uri="{FF2B5EF4-FFF2-40B4-BE49-F238E27FC236}">
                      <a16:creationId xmlns:a16="http://schemas.microsoft.com/office/drawing/2014/main" id="{00000000-0008-0000-0B00-0000D90A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77</xdr:row>
      <xdr:rowOff>104775</xdr:rowOff>
    </xdr:from>
    <xdr:ext cx="0" cy="161925"/>
    <xdr:grpSp>
      <xdr:nvGrpSpPr>
        <xdr:cNvPr id="2778" name="Shape 2">
          <a:extLst>
            <a:ext uri="{FF2B5EF4-FFF2-40B4-BE49-F238E27FC236}">
              <a16:creationId xmlns:a16="http://schemas.microsoft.com/office/drawing/2014/main" id="{00000000-0008-0000-0B00-0000DA0A0000}"/>
            </a:ext>
          </a:extLst>
        </xdr:cNvPr>
        <xdr:cNvGrpSpPr>
          <a:grpSpLocks/>
        </xdr:cNvGrpSpPr>
      </xdr:nvGrpSpPr>
      <xdr:grpSpPr>
        <a:xfrm>
          <a:off x="2466975" y="17021175"/>
          <a:ext cx="0" cy="161925"/>
          <a:chOff x="5346000" y="3699038"/>
          <a:chExt cx="0" cy="161925"/>
        </a:xfrm>
      </xdr:grpSpPr>
      <xdr:grpSp>
        <xdr:nvGrpSpPr>
          <xdr:cNvPr id="2779" name="Shape 2262">
            <a:extLst>
              <a:ext uri="{FF2B5EF4-FFF2-40B4-BE49-F238E27FC236}">
                <a16:creationId xmlns:a16="http://schemas.microsoft.com/office/drawing/2014/main" id="{00000000-0008-0000-0B00-0000DB0A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2780" name="Shape 6">
              <a:extLst>
                <a:ext uri="{FF2B5EF4-FFF2-40B4-BE49-F238E27FC236}">
                  <a16:creationId xmlns:a16="http://schemas.microsoft.com/office/drawing/2014/main" id="{00000000-0008-0000-0B00-0000DC0A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781" name="Shape 2263">
              <a:extLst>
                <a:ext uri="{FF2B5EF4-FFF2-40B4-BE49-F238E27FC236}">
                  <a16:creationId xmlns:a16="http://schemas.microsoft.com/office/drawing/2014/main" id="{00000000-0008-0000-0B00-0000DD0A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2782" name="Shape 2264">
                <a:extLst>
                  <a:ext uri="{FF2B5EF4-FFF2-40B4-BE49-F238E27FC236}">
                    <a16:creationId xmlns:a16="http://schemas.microsoft.com/office/drawing/2014/main" id="{00000000-0008-0000-0B00-0000DE0A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783" name="Shape 2265">
                <a:extLst>
                  <a:ext uri="{FF2B5EF4-FFF2-40B4-BE49-F238E27FC236}">
                    <a16:creationId xmlns:a16="http://schemas.microsoft.com/office/drawing/2014/main" id="{00000000-0008-0000-0B00-0000DF0A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2784" name="Shape 2266">
                  <a:extLst>
                    <a:ext uri="{FF2B5EF4-FFF2-40B4-BE49-F238E27FC236}">
                      <a16:creationId xmlns:a16="http://schemas.microsoft.com/office/drawing/2014/main" id="{00000000-0008-0000-0B00-0000E00A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2785" name="Shape 2267">
                  <a:extLst>
                    <a:ext uri="{FF2B5EF4-FFF2-40B4-BE49-F238E27FC236}">
                      <a16:creationId xmlns:a16="http://schemas.microsoft.com/office/drawing/2014/main" id="{00000000-0008-0000-0B00-0000E10A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786" name="Shape 2268">
                  <a:extLst>
                    <a:ext uri="{FF2B5EF4-FFF2-40B4-BE49-F238E27FC236}">
                      <a16:creationId xmlns:a16="http://schemas.microsoft.com/office/drawing/2014/main" id="{00000000-0008-0000-0B00-0000E20A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787" name="Shape 2269">
                  <a:extLst>
                    <a:ext uri="{FF2B5EF4-FFF2-40B4-BE49-F238E27FC236}">
                      <a16:creationId xmlns:a16="http://schemas.microsoft.com/office/drawing/2014/main" id="{00000000-0008-0000-0B00-0000E30A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788" name="Shape 2270">
                  <a:extLst>
                    <a:ext uri="{FF2B5EF4-FFF2-40B4-BE49-F238E27FC236}">
                      <a16:creationId xmlns:a16="http://schemas.microsoft.com/office/drawing/2014/main" id="{00000000-0008-0000-0B00-0000E40A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789" name="Shape 2271">
                  <a:extLst>
                    <a:ext uri="{FF2B5EF4-FFF2-40B4-BE49-F238E27FC236}">
                      <a16:creationId xmlns:a16="http://schemas.microsoft.com/office/drawing/2014/main" id="{00000000-0008-0000-0B00-0000E50A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790" name="Shape 2272">
                  <a:extLst>
                    <a:ext uri="{FF2B5EF4-FFF2-40B4-BE49-F238E27FC236}">
                      <a16:creationId xmlns:a16="http://schemas.microsoft.com/office/drawing/2014/main" id="{00000000-0008-0000-0B00-0000E60A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77</xdr:row>
      <xdr:rowOff>104775</xdr:rowOff>
    </xdr:from>
    <xdr:ext cx="0" cy="161925"/>
    <xdr:grpSp>
      <xdr:nvGrpSpPr>
        <xdr:cNvPr id="2791" name="Shape 2">
          <a:extLst>
            <a:ext uri="{FF2B5EF4-FFF2-40B4-BE49-F238E27FC236}">
              <a16:creationId xmlns:a16="http://schemas.microsoft.com/office/drawing/2014/main" id="{00000000-0008-0000-0B00-0000E70A0000}"/>
            </a:ext>
          </a:extLst>
        </xdr:cNvPr>
        <xdr:cNvGrpSpPr>
          <a:grpSpLocks/>
        </xdr:cNvGrpSpPr>
      </xdr:nvGrpSpPr>
      <xdr:grpSpPr>
        <a:xfrm>
          <a:off x="2466975" y="17021175"/>
          <a:ext cx="0" cy="161925"/>
          <a:chOff x="5346000" y="3699038"/>
          <a:chExt cx="0" cy="161925"/>
        </a:xfrm>
      </xdr:grpSpPr>
      <xdr:grpSp>
        <xdr:nvGrpSpPr>
          <xdr:cNvPr id="2792" name="Shape 2273">
            <a:extLst>
              <a:ext uri="{FF2B5EF4-FFF2-40B4-BE49-F238E27FC236}">
                <a16:creationId xmlns:a16="http://schemas.microsoft.com/office/drawing/2014/main" id="{00000000-0008-0000-0B00-0000E80A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2793" name="Shape 6">
              <a:extLst>
                <a:ext uri="{FF2B5EF4-FFF2-40B4-BE49-F238E27FC236}">
                  <a16:creationId xmlns:a16="http://schemas.microsoft.com/office/drawing/2014/main" id="{00000000-0008-0000-0B00-0000E90A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794" name="Shape 2274">
              <a:extLst>
                <a:ext uri="{FF2B5EF4-FFF2-40B4-BE49-F238E27FC236}">
                  <a16:creationId xmlns:a16="http://schemas.microsoft.com/office/drawing/2014/main" id="{00000000-0008-0000-0B00-0000EA0A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2795" name="Shape 2275">
                <a:extLst>
                  <a:ext uri="{FF2B5EF4-FFF2-40B4-BE49-F238E27FC236}">
                    <a16:creationId xmlns:a16="http://schemas.microsoft.com/office/drawing/2014/main" id="{00000000-0008-0000-0B00-0000EB0A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796" name="Shape 2276">
                <a:extLst>
                  <a:ext uri="{FF2B5EF4-FFF2-40B4-BE49-F238E27FC236}">
                    <a16:creationId xmlns:a16="http://schemas.microsoft.com/office/drawing/2014/main" id="{00000000-0008-0000-0B00-0000EC0A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2797" name="Shape 2277">
                  <a:extLst>
                    <a:ext uri="{FF2B5EF4-FFF2-40B4-BE49-F238E27FC236}">
                      <a16:creationId xmlns:a16="http://schemas.microsoft.com/office/drawing/2014/main" id="{00000000-0008-0000-0B00-0000ED0A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2798" name="Shape 2278">
                  <a:extLst>
                    <a:ext uri="{FF2B5EF4-FFF2-40B4-BE49-F238E27FC236}">
                      <a16:creationId xmlns:a16="http://schemas.microsoft.com/office/drawing/2014/main" id="{00000000-0008-0000-0B00-0000EE0A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799" name="Shape 2279">
                  <a:extLst>
                    <a:ext uri="{FF2B5EF4-FFF2-40B4-BE49-F238E27FC236}">
                      <a16:creationId xmlns:a16="http://schemas.microsoft.com/office/drawing/2014/main" id="{00000000-0008-0000-0B00-0000EF0A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800" name="Shape 2280">
                  <a:extLst>
                    <a:ext uri="{FF2B5EF4-FFF2-40B4-BE49-F238E27FC236}">
                      <a16:creationId xmlns:a16="http://schemas.microsoft.com/office/drawing/2014/main" id="{00000000-0008-0000-0B00-0000F00A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801" name="Shape 2281">
                  <a:extLst>
                    <a:ext uri="{FF2B5EF4-FFF2-40B4-BE49-F238E27FC236}">
                      <a16:creationId xmlns:a16="http://schemas.microsoft.com/office/drawing/2014/main" id="{00000000-0008-0000-0B00-0000F10A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802" name="Shape 2282">
                  <a:extLst>
                    <a:ext uri="{FF2B5EF4-FFF2-40B4-BE49-F238E27FC236}">
                      <a16:creationId xmlns:a16="http://schemas.microsoft.com/office/drawing/2014/main" id="{00000000-0008-0000-0B00-0000F20A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803" name="Shape 2283">
                  <a:extLst>
                    <a:ext uri="{FF2B5EF4-FFF2-40B4-BE49-F238E27FC236}">
                      <a16:creationId xmlns:a16="http://schemas.microsoft.com/office/drawing/2014/main" id="{00000000-0008-0000-0B00-0000F30A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16</xdr:col>
      <xdr:colOff>0</xdr:colOff>
      <xdr:row>74</xdr:row>
      <xdr:rowOff>28575</xdr:rowOff>
    </xdr:from>
    <xdr:ext cx="438150" cy="352425"/>
    <xdr:sp macro="" textlink="">
      <xdr:nvSpPr>
        <xdr:cNvPr id="2804" name="Shape 2284">
          <a:extLst>
            <a:ext uri="{FF2B5EF4-FFF2-40B4-BE49-F238E27FC236}">
              <a16:creationId xmlns:a16="http://schemas.microsoft.com/office/drawing/2014/main" id="{00000000-0008-0000-0B00-0000F40A0000}"/>
            </a:ext>
          </a:extLst>
        </xdr:cNvPr>
        <xdr:cNvSpPr/>
      </xdr:nvSpPr>
      <xdr:spPr>
        <a:xfrm>
          <a:off x="7134225" y="16306800"/>
          <a:ext cx="438150" cy="352425"/>
        </a:xfrm>
        <a:prstGeom prst="triangle">
          <a:avLst>
            <a:gd name="adj" fmla="val 50000"/>
          </a:avLst>
        </a:prstGeom>
        <a:noFill/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18</xdr:col>
      <xdr:colOff>0</xdr:colOff>
      <xdr:row>74</xdr:row>
      <xdr:rowOff>28575</xdr:rowOff>
    </xdr:from>
    <xdr:ext cx="438150" cy="352425"/>
    <xdr:sp macro="" textlink="">
      <xdr:nvSpPr>
        <xdr:cNvPr id="2805" name="Shape 2284">
          <a:extLst>
            <a:ext uri="{FF2B5EF4-FFF2-40B4-BE49-F238E27FC236}">
              <a16:creationId xmlns:a16="http://schemas.microsoft.com/office/drawing/2014/main" id="{00000000-0008-0000-0B00-0000F50A0000}"/>
            </a:ext>
          </a:extLst>
        </xdr:cNvPr>
        <xdr:cNvSpPr/>
      </xdr:nvSpPr>
      <xdr:spPr>
        <a:xfrm>
          <a:off x="8067675" y="16306800"/>
          <a:ext cx="438150" cy="352425"/>
        </a:xfrm>
        <a:prstGeom prst="triangle">
          <a:avLst>
            <a:gd name="adj" fmla="val 50000"/>
          </a:avLst>
        </a:prstGeom>
        <a:noFill/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20</xdr:col>
      <xdr:colOff>0</xdr:colOff>
      <xdr:row>74</xdr:row>
      <xdr:rowOff>28575</xdr:rowOff>
    </xdr:from>
    <xdr:ext cx="438150" cy="352425"/>
    <xdr:sp macro="" textlink="">
      <xdr:nvSpPr>
        <xdr:cNvPr id="2806" name="Shape 1997">
          <a:extLst>
            <a:ext uri="{FF2B5EF4-FFF2-40B4-BE49-F238E27FC236}">
              <a16:creationId xmlns:a16="http://schemas.microsoft.com/office/drawing/2014/main" id="{00000000-0008-0000-0B00-0000F60A0000}"/>
            </a:ext>
          </a:extLst>
        </xdr:cNvPr>
        <xdr:cNvSpPr/>
      </xdr:nvSpPr>
      <xdr:spPr>
        <a:xfrm>
          <a:off x="9001125" y="16306800"/>
          <a:ext cx="438150" cy="352425"/>
        </a:xfrm>
        <a:prstGeom prst="triangle">
          <a:avLst>
            <a:gd name="adj" fmla="val 50000"/>
          </a:avLst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22</xdr:col>
      <xdr:colOff>0</xdr:colOff>
      <xdr:row>74</xdr:row>
      <xdr:rowOff>28575</xdr:rowOff>
    </xdr:from>
    <xdr:ext cx="438150" cy="352425"/>
    <xdr:sp macro="" textlink="">
      <xdr:nvSpPr>
        <xdr:cNvPr id="2807" name="Shape 2284">
          <a:extLst>
            <a:ext uri="{FF2B5EF4-FFF2-40B4-BE49-F238E27FC236}">
              <a16:creationId xmlns:a16="http://schemas.microsoft.com/office/drawing/2014/main" id="{00000000-0008-0000-0B00-0000F70A0000}"/>
            </a:ext>
          </a:extLst>
        </xdr:cNvPr>
        <xdr:cNvSpPr/>
      </xdr:nvSpPr>
      <xdr:spPr>
        <a:xfrm>
          <a:off x="9934575" y="16306800"/>
          <a:ext cx="438150" cy="352425"/>
        </a:xfrm>
        <a:prstGeom prst="triangle">
          <a:avLst>
            <a:gd name="adj" fmla="val 50000"/>
          </a:avLst>
        </a:prstGeom>
        <a:noFill/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24</xdr:col>
      <xdr:colOff>0</xdr:colOff>
      <xdr:row>74</xdr:row>
      <xdr:rowOff>19050</xdr:rowOff>
    </xdr:from>
    <xdr:ext cx="438150" cy="352425"/>
    <xdr:sp macro="" textlink="">
      <xdr:nvSpPr>
        <xdr:cNvPr id="2808" name="Shape 2284">
          <a:extLst>
            <a:ext uri="{FF2B5EF4-FFF2-40B4-BE49-F238E27FC236}">
              <a16:creationId xmlns:a16="http://schemas.microsoft.com/office/drawing/2014/main" id="{00000000-0008-0000-0B00-0000F80A0000}"/>
            </a:ext>
          </a:extLst>
        </xdr:cNvPr>
        <xdr:cNvSpPr/>
      </xdr:nvSpPr>
      <xdr:spPr>
        <a:xfrm>
          <a:off x="10868025" y="16297275"/>
          <a:ext cx="438150" cy="352425"/>
        </a:xfrm>
        <a:prstGeom prst="triangle">
          <a:avLst>
            <a:gd name="adj" fmla="val 50000"/>
          </a:avLst>
        </a:prstGeom>
        <a:noFill/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26</xdr:col>
      <xdr:colOff>0</xdr:colOff>
      <xdr:row>74</xdr:row>
      <xdr:rowOff>28575</xdr:rowOff>
    </xdr:from>
    <xdr:ext cx="438150" cy="352425"/>
    <xdr:sp macro="" textlink="">
      <xdr:nvSpPr>
        <xdr:cNvPr id="2809" name="Shape 1997">
          <a:extLst>
            <a:ext uri="{FF2B5EF4-FFF2-40B4-BE49-F238E27FC236}">
              <a16:creationId xmlns:a16="http://schemas.microsoft.com/office/drawing/2014/main" id="{00000000-0008-0000-0B00-0000F90A0000}"/>
            </a:ext>
          </a:extLst>
        </xdr:cNvPr>
        <xdr:cNvSpPr/>
      </xdr:nvSpPr>
      <xdr:spPr>
        <a:xfrm>
          <a:off x="11801475" y="16306800"/>
          <a:ext cx="438150" cy="352425"/>
        </a:xfrm>
        <a:prstGeom prst="triangle">
          <a:avLst>
            <a:gd name="adj" fmla="val 50000"/>
          </a:avLst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28</xdr:col>
      <xdr:colOff>0</xdr:colOff>
      <xdr:row>74</xdr:row>
      <xdr:rowOff>28575</xdr:rowOff>
    </xdr:from>
    <xdr:ext cx="438150" cy="352425"/>
    <xdr:sp macro="" textlink="">
      <xdr:nvSpPr>
        <xdr:cNvPr id="2810" name="Shape 1996">
          <a:extLst>
            <a:ext uri="{FF2B5EF4-FFF2-40B4-BE49-F238E27FC236}">
              <a16:creationId xmlns:a16="http://schemas.microsoft.com/office/drawing/2014/main" id="{00000000-0008-0000-0B00-0000FA0A0000}"/>
            </a:ext>
          </a:extLst>
        </xdr:cNvPr>
        <xdr:cNvSpPr/>
      </xdr:nvSpPr>
      <xdr:spPr>
        <a:xfrm>
          <a:off x="12734925" y="16306800"/>
          <a:ext cx="438150" cy="352425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30</xdr:col>
      <xdr:colOff>0</xdr:colOff>
      <xdr:row>74</xdr:row>
      <xdr:rowOff>28575</xdr:rowOff>
    </xdr:from>
    <xdr:ext cx="438150" cy="352425"/>
    <xdr:sp macro="" textlink="">
      <xdr:nvSpPr>
        <xdr:cNvPr id="2811" name="Shape 2285">
          <a:extLst>
            <a:ext uri="{FF2B5EF4-FFF2-40B4-BE49-F238E27FC236}">
              <a16:creationId xmlns:a16="http://schemas.microsoft.com/office/drawing/2014/main" id="{00000000-0008-0000-0B00-0000FB0A0000}"/>
            </a:ext>
          </a:extLst>
        </xdr:cNvPr>
        <xdr:cNvSpPr/>
      </xdr:nvSpPr>
      <xdr:spPr>
        <a:xfrm>
          <a:off x="13668375" y="16306800"/>
          <a:ext cx="438150" cy="352425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32</xdr:col>
      <xdr:colOff>0</xdr:colOff>
      <xdr:row>74</xdr:row>
      <xdr:rowOff>28575</xdr:rowOff>
    </xdr:from>
    <xdr:ext cx="438150" cy="352425"/>
    <xdr:sp macro="" textlink="">
      <xdr:nvSpPr>
        <xdr:cNvPr id="2812" name="Shape 1996">
          <a:extLst>
            <a:ext uri="{FF2B5EF4-FFF2-40B4-BE49-F238E27FC236}">
              <a16:creationId xmlns:a16="http://schemas.microsoft.com/office/drawing/2014/main" id="{00000000-0008-0000-0B00-0000FC0A0000}"/>
            </a:ext>
          </a:extLst>
        </xdr:cNvPr>
        <xdr:cNvSpPr/>
      </xdr:nvSpPr>
      <xdr:spPr>
        <a:xfrm>
          <a:off x="14601825" y="16306800"/>
          <a:ext cx="438150" cy="352425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34</xdr:col>
      <xdr:colOff>0</xdr:colOff>
      <xdr:row>74</xdr:row>
      <xdr:rowOff>28575</xdr:rowOff>
    </xdr:from>
    <xdr:ext cx="438150" cy="352425"/>
    <xdr:sp macro="" textlink="">
      <xdr:nvSpPr>
        <xdr:cNvPr id="2813" name="Shape 1996">
          <a:extLst>
            <a:ext uri="{FF2B5EF4-FFF2-40B4-BE49-F238E27FC236}">
              <a16:creationId xmlns:a16="http://schemas.microsoft.com/office/drawing/2014/main" id="{00000000-0008-0000-0B00-0000FD0A0000}"/>
            </a:ext>
          </a:extLst>
        </xdr:cNvPr>
        <xdr:cNvSpPr/>
      </xdr:nvSpPr>
      <xdr:spPr>
        <a:xfrm>
          <a:off x="15535275" y="16306800"/>
          <a:ext cx="438150" cy="352425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36</xdr:col>
      <xdr:colOff>0</xdr:colOff>
      <xdr:row>74</xdr:row>
      <xdr:rowOff>28575</xdr:rowOff>
    </xdr:from>
    <xdr:ext cx="438150" cy="352425"/>
    <xdr:sp macro="" textlink="">
      <xdr:nvSpPr>
        <xdr:cNvPr id="2814" name="Shape 1996">
          <a:extLst>
            <a:ext uri="{FF2B5EF4-FFF2-40B4-BE49-F238E27FC236}">
              <a16:creationId xmlns:a16="http://schemas.microsoft.com/office/drawing/2014/main" id="{00000000-0008-0000-0B00-0000FE0A0000}"/>
            </a:ext>
          </a:extLst>
        </xdr:cNvPr>
        <xdr:cNvSpPr/>
      </xdr:nvSpPr>
      <xdr:spPr>
        <a:xfrm>
          <a:off x="16468725" y="16306800"/>
          <a:ext cx="438150" cy="352425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38</xdr:col>
      <xdr:colOff>0</xdr:colOff>
      <xdr:row>74</xdr:row>
      <xdr:rowOff>28575</xdr:rowOff>
    </xdr:from>
    <xdr:ext cx="438150" cy="352425"/>
    <xdr:sp macro="" textlink="">
      <xdr:nvSpPr>
        <xdr:cNvPr id="2815" name="Shape 1996">
          <a:extLst>
            <a:ext uri="{FF2B5EF4-FFF2-40B4-BE49-F238E27FC236}">
              <a16:creationId xmlns:a16="http://schemas.microsoft.com/office/drawing/2014/main" id="{00000000-0008-0000-0B00-0000FF0A0000}"/>
            </a:ext>
          </a:extLst>
        </xdr:cNvPr>
        <xdr:cNvSpPr/>
      </xdr:nvSpPr>
      <xdr:spPr>
        <a:xfrm>
          <a:off x="17402175" y="16306800"/>
          <a:ext cx="438150" cy="352425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40</xdr:col>
      <xdr:colOff>0</xdr:colOff>
      <xdr:row>74</xdr:row>
      <xdr:rowOff>28575</xdr:rowOff>
    </xdr:from>
    <xdr:ext cx="438150" cy="352425"/>
    <xdr:sp macro="" textlink="">
      <xdr:nvSpPr>
        <xdr:cNvPr id="2816" name="Shape 1996">
          <a:extLst>
            <a:ext uri="{FF2B5EF4-FFF2-40B4-BE49-F238E27FC236}">
              <a16:creationId xmlns:a16="http://schemas.microsoft.com/office/drawing/2014/main" id="{00000000-0008-0000-0B00-0000000B0000}"/>
            </a:ext>
          </a:extLst>
        </xdr:cNvPr>
        <xdr:cNvSpPr/>
      </xdr:nvSpPr>
      <xdr:spPr>
        <a:xfrm>
          <a:off x="18335625" y="16306800"/>
          <a:ext cx="438150" cy="352425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42</xdr:col>
      <xdr:colOff>0</xdr:colOff>
      <xdr:row>74</xdr:row>
      <xdr:rowOff>28575</xdr:rowOff>
    </xdr:from>
    <xdr:ext cx="438150" cy="352425"/>
    <xdr:sp macro="" textlink="">
      <xdr:nvSpPr>
        <xdr:cNvPr id="2817" name="Shape 1996">
          <a:extLst>
            <a:ext uri="{FF2B5EF4-FFF2-40B4-BE49-F238E27FC236}">
              <a16:creationId xmlns:a16="http://schemas.microsoft.com/office/drawing/2014/main" id="{00000000-0008-0000-0B00-0000010B0000}"/>
            </a:ext>
          </a:extLst>
        </xdr:cNvPr>
        <xdr:cNvSpPr/>
      </xdr:nvSpPr>
      <xdr:spPr>
        <a:xfrm>
          <a:off x="19269075" y="16306800"/>
          <a:ext cx="438150" cy="352425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44</xdr:col>
      <xdr:colOff>0</xdr:colOff>
      <xdr:row>74</xdr:row>
      <xdr:rowOff>28575</xdr:rowOff>
    </xdr:from>
    <xdr:ext cx="438150" cy="352425"/>
    <xdr:sp macro="" textlink="">
      <xdr:nvSpPr>
        <xdr:cNvPr id="2818" name="Shape 1996">
          <a:extLst>
            <a:ext uri="{FF2B5EF4-FFF2-40B4-BE49-F238E27FC236}">
              <a16:creationId xmlns:a16="http://schemas.microsoft.com/office/drawing/2014/main" id="{00000000-0008-0000-0B00-0000020B0000}"/>
            </a:ext>
          </a:extLst>
        </xdr:cNvPr>
        <xdr:cNvSpPr/>
      </xdr:nvSpPr>
      <xdr:spPr>
        <a:xfrm>
          <a:off x="20202525" y="16306800"/>
          <a:ext cx="438150" cy="352425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10</xdr:col>
      <xdr:colOff>0</xdr:colOff>
      <xdr:row>74</xdr:row>
      <xdr:rowOff>28575</xdr:rowOff>
    </xdr:from>
    <xdr:ext cx="438150" cy="352425"/>
    <xdr:sp macro="" textlink="">
      <xdr:nvSpPr>
        <xdr:cNvPr id="2819" name="Shape 1997">
          <a:extLst>
            <a:ext uri="{FF2B5EF4-FFF2-40B4-BE49-F238E27FC236}">
              <a16:creationId xmlns:a16="http://schemas.microsoft.com/office/drawing/2014/main" id="{00000000-0008-0000-0B00-0000030B0000}"/>
            </a:ext>
          </a:extLst>
        </xdr:cNvPr>
        <xdr:cNvSpPr/>
      </xdr:nvSpPr>
      <xdr:spPr>
        <a:xfrm>
          <a:off x="4333875" y="16306800"/>
          <a:ext cx="438150" cy="352425"/>
        </a:xfrm>
        <a:prstGeom prst="triangle">
          <a:avLst>
            <a:gd name="adj" fmla="val 50000"/>
          </a:avLst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12</xdr:col>
      <xdr:colOff>0</xdr:colOff>
      <xdr:row>74</xdr:row>
      <xdr:rowOff>28575</xdr:rowOff>
    </xdr:from>
    <xdr:ext cx="438150" cy="352425"/>
    <xdr:sp macro="" textlink="">
      <xdr:nvSpPr>
        <xdr:cNvPr id="2820" name="Shape 1997">
          <a:extLst>
            <a:ext uri="{FF2B5EF4-FFF2-40B4-BE49-F238E27FC236}">
              <a16:creationId xmlns:a16="http://schemas.microsoft.com/office/drawing/2014/main" id="{00000000-0008-0000-0B00-0000040B0000}"/>
            </a:ext>
          </a:extLst>
        </xdr:cNvPr>
        <xdr:cNvSpPr/>
      </xdr:nvSpPr>
      <xdr:spPr>
        <a:xfrm>
          <a:off x="5267325" y="16306800"/>
          <a:ext cx="438150" cy="352425"/>
        </a:xfrm>
        <a:prstGeom prst="triangle">
          <a:avLst>
            <a:gd name="adj" fmla="val 50000"/>
          </a:avLst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14</xdr:col>
      <xdr:colOff>0</xdr:colOff>
      <xdr:row>74</xdr:row>
      <xdr:rowOff>28575</xdr:rowOff>
    </xdr:from>
    <xdr:ext cx="438150" cy="352425"/>
    <xdr:sp macro="" textlink="">
      <xdr:nvSpPr>
        <xdr:cNvPr id="2821" name="Shape 2284">
          <a:extLst>
            <a:ext uri="{FF2B5EF4-FFF2-40B4-BE49-F238E27FC236}">
              <a16:creationId xmlns:a16="http://schemas.microsoft.com/office/drawing/2014/main" id="{00000000-0008-0000-0B00-0000050B0000}"/>
            </a:ext>
          </a:extLst>
        </xdr:cNvPr>
        <xdr:cNvSpPr/>
      </xdr:nvSpPr>
      <xdr:spPr>
        <a:xfrm>
          <a:off x="6200775" y="16306800"/>
          <a:ext cx="438150" cy="352425"/>
        </a:xfrm>
        <a:prstGeom prst="triangle">
          <a:avLst>
            <a:gd name="adj" fmla="val 50000"/>
          </a:avLst>
        </a:prstGeom>
        <a:noFill/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8</xdr:col>
      <xdr:colOff>9525</xdr:colOff>
      <xdr:row>74</xdr:row>
      <xdr:rowOff>38100</xdr:rowOff>
    </xdr:from>
    <xdr:ext cx="438150" cy="352425"/>
    <xdr:sp macro="" textlink="">
      <xdr:nvSpPr>
        <xdr:cNvPr id="2822" name="Shape 1996">
          <a:extLst>
            <a:ext uri="{FF2B5EF4-FFF2-40B4-BE49-F238E27FC236}">
              <a16:creationId xmlns:a16="http://schemas.microsoft.com/office/drawing/2014/main" id="{00000000-0008-0000-0B00-0000060B0000}"/>
            </a:ext>
          </a:extLst>
        </xdr:cNvPr>
        <xdr:cNvSpPr/>
      </xdr:nvSpPr>
      <xdr:spPr>
        <a:xfrm>
          <a:off x="3409950" y="16316325"/>
          <a:ext cx="438150" cy="352425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6</xdr:col>
      <xdr:colOff>0</xdr:colOff>
      <xdr:row>74</xdr:row>
      <xdr:rowOff>28575</xdr:rowOff>
    </xdr:from>
    <xdr:ext cx="438150" cy="352425"/>
    <xdr:sp macro="" textlink="">
      <xdr:nvSpPr>
        <xdr:cNvPr id="2823" name="Shape 1996">
          <a:extLst>
            <a:ext uri="{FF2B5EF4-FFF2-40B4-BE49-F238E27FC236}">
              <a16:creationId xmlns:a16="http://schemas.microsoft.com/office/drawing/2014/main" id="{00000000-0008-0000-0B00-0000070B0000}"/>
            </a:ext>
          </a:extLst>
        </xdr:cNvPr>
        <xdr:cNvSpPr/>
      </xdr:nvSpPr>
      <xdr:spPr>
        <a:xfrm>
          <a:off x="2466975" y="16306800"/>
          <a:ext cx="438150" cy="352425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4</xdr:col>
      <xdr:colOff>0</xdr:colOff>
      <xdr:row>74</xdr:row>
      <xdr:rowOff>28575</xdr:rowOff>
    </xdr:from>
    <xdr:ext cx="438150" cy="352425"/>
    <xdr:sp macro="" textlink="">
      <xdr:nvSpPr>
        <xdr:cNvPr id="2824" name="Shape 1996">
          <a:extLst>
            <a:ext uri="{FF2B5EF4-FFF2-40B4-BE49-F238E27FC236}">
              <a16:creationId xmlns:a16="http://schemas.microsoft.com/office/drawing/2014/main" id="{00000000-0008-0000-0B00-0000080B0000}"/>
            </a:ext>
          </a:extLst>
        </xdr:cNvPr>
        <xdr:cNvSpPr/>
      </xdr:nvSpPr>
      <xdr:spPr>
        <a:xfrm>
          <a:off x="1533525" y="16306800"/>
          <a:ext cx="438150" cy="352425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</xdr:col>
      <xdr:colOff>0</xdr:colOff>
      <xdr:row>74</xdr:row>
      <xdr:rowOff>28575</xdr:rowOff>
    </xdr:from>
    <xdr:ext cx="438150" cy="352425"/>
    <xdr:sp macro="" textlink="">
      <xdr:nvSpPr>
        <xdr:cNvPr id="2825" name="Shape 1997">
          <a:extLst>
            <a:ext uri="{FF2B5EF4-FFF2-40B4-BE49-F238E27FC236}">
              <a16:creationId xmlns:a16="http://schemas.microsoft.com/office/drawing/2014/main" id="{00000000-0008-0000-0B00-0000090B0000}"/>
            </a:ext>
          </a:extLst>
        </xdr:cNvPr>
        <xdr:cNvSpPr/>
      </xdr:nvSpPr>
      <xdr:spPr>
        <a:xfrm>
          <a:off x="600075" y="16306800"/>
          <a:ext cx="438150" cy="352425"/>
        </a:xfrm>
        <a:prstGeom prst="triangle">
          <a:avLst>
            <a:gd name="adj" fmla="val 50000"/>
          </a:avLst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6</xdr:col>
      <xdr:colOff>0</xdr:colOff>
      <xdr:row>86</xdr:row>
      <xdr:rowOff>104775</xdr:rowOff>
    </xdr:from>
    <xdr:ext cx="0" cy="161925"/>
    <xdr:grpSp>
      <xdr:nvGrpSpPr>
        <xdr:cNvPr id="2826" name="Shape 2">
          <a:extLst>
            <a:ext uri="{FF2B5EF4-FFF2-40B4-BE49-F238E27FC236}">
              <a16:creationId xmlns:a16="http://schemas.microsoft.com/office/drawing/2014/main" id="{00000000-0008-0000-0B00-00000A0B0000}"/>
            </a:ext>
          </a:extLst>
        </xdr:cNvPr>
        <xdr:cNvGrpSpPr>
          <a:grpSpLocks/>
        </xdr:cNvGrpSpPr>
      </xdr:nvGrpSpPr>
      <xdr:grpSpPr>
        <a:xfrm>
          <a:off x="2466975" y="19002375"/>
          <a:ext cx="0" cy="161925"/>
          <a:chOff x="5346000" y="3699038"/>
          <a:chExt cx="0" cy="161925"/>
        </a:xfrm>
      </xdr:grpSpPr>
      <xdr:grpSp>
        <xdr:nvGrpSpPr>
          <xdr:cNvPr id="2827" name="Shape 2286">
            <a:extLst>
              <a:ext uri="{FF2B5EF4-FFF2-40B4-BE49-F238E27FC236}">
                <a16:creationId xmlns:a16="http://schemas.microsoft.com/office/drawing/2014/main" id="{00000000-0008-0000-0B00-00000B0B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2828" name="Shape 6">
              <a:extLst>
                <a:ext uri="{FF2B5EF4-FFF2-40B4-BE49-F238E27FC236}">
                  <a16:creationId xmlns:a16="http://schemas.microsoft.com/office/drawing/2014/main" id="{00000000-0008-0000-0B00-00000C0B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829" name="Shape 2287">
              <a:extLst>
                <a:ext uri="{FF2B5EF4-FFF2-40B4-BE49-F238E27FC236}">
                  <a16:creationId xmlns:a16="http://schemas.microsoft.com/office/drawing/2014/main" id="{00000000-0008-0000-0B00-00000D0B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2830" name="Shape 2288">
                <a:extLst>
                  <a:ext uri="{FF2B5EF4-FFF2-40B4-BE49-F238E27FC236}">
                    <a16:creationId xmlns:a16="http://schemas.microsoft.com/office/drawing/2014/main" id="{00000000-0008-0000-0B00-00000E0B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831" name="Shape 2289">
                <a:extLst>
                  <a:ext uri="{FF2B5EF4-FFF2-40B4-BE49-F238E27FC236}">
                    <a16:creationId xmlns:a16="http://schemas.microsoft.com/office/drawing/2014/main" id="{00000000-0008-0000-0B00-00000F0B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2832" name="Shape 2290">
                  <a:extLst>
                    <a:ext uri="{FF2B5EF4-FFF2-40B4-BE49-F238E27FC236}">
                      <a16:creationId xmlns:a16="http://schemas.microsoft.com/office/drawing/2014/main" id="{00000000-0008-0000-0B00-0000100B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2833" name="Shape 2291">
                  <a:extLst>
                    <a:ext uri="{FF2B5EF4-FFF2-40B4-BE49-F238E27FC236}">
                      <a16:creationId xmlns:a16="http://schemas.microsoft.com/office/drawing/2014/main" id="{00000000-0008-0000-0B00-0000110B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834" name="Shape 2292">
                  <a:extLst>
                    <a:ext uri="{FF2B5EF4-FFF2-40B4-BE49-F238E27FC236}">
                      <a16:creationId xmlns:a16="http://schemas.microsoft.com/office/drawing/2014/main" id="{00000000-0008-0000-0B00-0000120B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835" name="Shape 2293">
                  <a:extLst>
                    <a:ext uri="{FF2B5EF4-FFF2-40B4-BE49-F238E27FC236}">
                      <a16:creationId xmlns:a16="http://schemas.microsoft.com/office/drawing/2014/main" id="{00000000-0008-0000-0B00-0000130B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836" name="Shape 2294">
                  <a:extLst>
                    <a:ext uri="{FF2B5EF4-FFF2-40B4-BE49-F238E27FC236}">
                      <a16:creationId xmlns:a16="http://schemas.microsoft.com/office/drawing/2014/main" id="{00000000-0008-0000-0B00-0000140B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837" name="Shape 2295">
                  <a:extLst>
                    <a:ext uri="{FF2B5EF4-FFF2-40B4-BE49-F238E27FC236}">
                      <a16:creationId xmlns:a16="http://schemas.microsoft.com/office/drawing/2014/main" id="{00000000-0008-0000-0B00-0000150B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838" name="Shape 2296">
                  <a:extLst>
                    <a:ext uri="{FF2B5EF4-FFF2-40B4-BE49-F238E27FC236}">
                      <a16:creationId xmlns:a16="http://schemas.microsoft.com/office/drawing/2014/main" id="{00000000-0008-0000-0B00-0000160B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86</xdr:row>
      <xdr:rowOff>104775</xdr:rowOff>
    </xdr:from>
    <xdr:ext cx="0" cy="161925"/>
    <xdr:grpSp>
      <xdr:nvGrpSpPr>
        <xdr:cNvPr id="2839" name="Shape 2">
          <a:extLst>
            <a:ext uri="{FF2B5EF4-FFF2-40B4-BE49-F238E27FC236}">
              <a16:creationId xmlns:a16="http://schemas.microsoft.com/office/drawing/2014/main" id="{00000000-0008-0000-0B00-0000170B0000}"/>
            </a:ext>
          </a:extLst>
        </xdr:cNvPr>
        <xdr:cNvGrpSpPr>
          <a:grpSpLocks/>
        </xdr:cNvGrpSpPr>
      </xdr:nvGrpSpPr>
      <xdr:grpSpPr>
        <a:xfrm>
          <a:off x="2466975" y="19002375"/>
          <a:ext cx="0" cy="161925"/>
          <a:chOff x="5346000" y="3699038"/>
          <a:chExt cx="0" cy="161925"/>
        </a:xfrm>
      </xdr:grpSpPr>
      <xdr:grpSp>
        <xdr:nvGrpSpPr>
          <xdr:cNvPr id="2840" name="Shape 2297">
            <a:extLst>
              <a:ext uri="{FF2B5EF4-FFF2-40B4-BE49-F238E27FC236}">
                <a16:creationId xmlns:a16="http://schemas.microsoft.com/office/drawing/2014/main" id="{00000000-0008-0000-0B00-0000180B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2841" name="Shape 6">
              <a:extLst>
                <a:ext uri="{FF2B5EF4-FFF2-40B4-BE49-F238E27FC236}">
                  <a16:creationId xmlns:a16="http://schemas.microsoft.com/office/drawing/2014/main" id="{00000000-0008-0000-0B00-0000190B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842" name="Shape 2298">
              <a:extLst>
                <a:ext uri="{FF2B5EF4-FFF2-40B4-BE49-F238E27FC236}">
                  <a16:creationId xmlns:a16="http://schemas.microsoft.com/office/drawing/2014/main" id="{00000000-0008-0000-0B00-00001A0B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2843" name="Shape 2299">
                <a:extLst>
                  <a:ext uri="{FF2B5EF4-FFF2-40B4-BE49-F238E27FC236}">
                    <a16:creationId xmlns:a16="http://schemas.microsoft.com/office/drawing/2014/main" id="{00000000-0008-0000-0B00-00001B0B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844" name="Shape 2300">
                <a:extLst>
                  <a:ext uri="{FF2B5EF4-FFF2-40B4-BE49-F238E27FC236}">
                    <a16:creationId xmlns:a16="http://schemas.microsoft.com/office/drawing/2014/main" id="{00000000-0008-0000-0B00-00001C0B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314325" cy="230200"/>
              </a:xfrm>
            </xdr:grpSpPr>
            <xdr:sp macro="" textlink="">
              <xdr:nvSpPr>
                <xdr:cNvPr id="2845" name="Shape 2301">
                  <a:extLst>
                    <a:ext uri="{FF2B5EF4-FFF2-40B4-BE49-F238E27FC236}">
                      <a16:creationId xmlns:a16="http://schemas.microsoft.com/office/drawing/2014/main" id="{00000000-0008-0000-0B00-00001D0B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2846" name="Shape 2302">
                  <a:extLst>
                    <a:ext uri="{FF2B5EF4-FFF2-40B4-BE49-F238E27FC236}">
                      <a16:creationId xmlns:a16="http://schemas.microsoft.com/office/drawing/2014/main" id="{00000000-0008-0000-0B00-00001E0B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847" name="Shape 2303">
                  <a:extLst>
                    <a:ext uri="{FF2B5EF4-FFF2-40B4-BE49-F238E27FC236}">
                      <a16:creationId xmlns:a16="http://schemas.microsoft.com/office/drawing/2014/main" id="{00000000-0008-0000-0B00-00001F0B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848" name="Shape 2304">
                  <a:extLst>
                    <a:ext uri="{FF2B5EF4-FFF2-40B4-BE49-F238E27FC236}">
                      <a16:creationId xmlns:a16="http://schemas.microsoft.com/office/drawing/2014/main" id="{00000000-0008-0000-0B00-0000200B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849" name="Shape 2305">
                  <a:extLst>
                    <a:ext uri="{FF2B5EF4-FFF2-40B4-BE49-F238E27FC236}">
                      <a16:creationId xmlns:a16="http://schemas.microsoft.com/office/drawing/2014/main" id="{00000000-0008-0000-0B00-0000210B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850" name="Shape 2306">
                  <a:extLst>
                    <a:ext uri="{FF2B5EF4-FFF2-40B4-BE49-F238E27FC236}">
                      <a16:creationId xmlns:a16="http://schemas.microsoft.com/office/drawing/2014/main" id="{00000000-0008-0000-0B00-0000220B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851" name="Shape 2307">
                  <a:extLst>
                    <a:ext uri="{FF2B5EF4-FFF2-40B4-BE49-F238E27FC236}">
                      <a16:creationId xmlns:a16="http://schemas.microsoft.com/office/drawing/2014/main" id="{00000000-0008-0000-0B00-0000230B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86</xdr:row>
      <xdr:rowOff>133350</xdr:rowOff>
    </xdr:from>
    <xdr:ext cx="0" cy="161925"/>
    <xdr:grpSp>
      <xdr:nvGrpSpPr>
        <xdr:cNvPr id="2852" name="Shape 2">
          <a:extLst>
            <a:ext uri="{FF2B5EF4-FFF2-40B4-BE49-F238E27FC236}">
              <a16:creationId xmlns:a16="http://schemas.microsoft.com/office/drawing/2014/main" id="{00000000-0008-0000-0B00-0000240B0000}"/>
            </a:ext>
          </a:extLst>
        </xdr:cNvPr>
        <xdr:cNvGrpSpPr>
          <a:grpSpLocks/>
        </xdr:cNvGrpSpPr>
      </xdr:nvGrpSpPr>
      <xdr:grpSpPr>
        <a:xfrm>
          <a:off x="2466975" y="19030950"/>
          <a:ext cx="0" cy="161925"/>
          <a:chOff x="5346000" y="3699038"/>
          <a:chExt cx="0" cy="161925"/>
        </a:xfrm>
      </xdr:grpSpPr>
      <xdr:grpSp>
        <xdr:nvGrpSpPr>
          <xdr:cNvPr id="2853" name="Shape 2308">
            <a:extLst>
              <a:ext uri="{FF2B5EF4-FFF2-40B4-BE49-F238E27FC236}">
                <a16:creationId xmlns:a16="http://schemas.microsoft.com/office/drawing/2014/main" id="{00000000-0008-0000-0B00-0000250B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2854" name="Shape 6">
              <a:extLst>
                <a:ext uri="{FF2B5EF4-FFF2-40B4-BE49-F238E27FC236}">
                  <a16:creationId xmlns:a16="http://schemas.microsoft.com/office/drawing/2014/main" id="{00000000-0008-0000-0B00-0000260B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855" name="Shape 2309">
              <a:extLst>
                <a:ext uri="{FF2B5EF4-FFF2-40B4-BE49-F238E27FC236}">
                  <a16:creationId xmlns:a16="http://schemas.microsoft.com/office/drawing/2014/main" id="{00000000-0008-0000-0B00-0000270B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2856" name="Shape 2310">
                <a:extLst>
                  <a:ext uri="{FF2B5EF4-FFF2-40B4-BE49-F238E27FC236}">
                    <a16:creationId xmlns:a16="http://schemas.microsoft.com/office/drawing/2014/main" id="{00000000-0008-0000-0B00-0000280B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857" name="Shape 2311">
                <a:extLst>
                  <a:ext uri="{FF2B5EF4-FFF2-40B4-BE49-F238E27FC236}">
                    <a16:creationId xmlns:a16="http://schemas.microsoft.com/office/drawing/2014/main" id="{00000000-0008-0000-0B00-0000290B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314325" cy="230200"/>
              </a:xfrm>
            </xdr:grpSpPr>
            <xdr:sp macro="" textlink="">
              <xdr:nvSpPr>
                <xdr:cNvPr id="2858" name="Shape 2312">
                  <a:extLst>
                    <a:ext uri="{FF2B5EF4-FFF2-40B4-BE49-F238E27FC236}">
                      <a16:creationId xmlns:a16="http://schemas.microsoft.com/office/drawing/2014/main" id="{00000000-0008-0000-0B00-00002A0B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2859" name="Shape 2313">
                  <a:extLst>
                    <a:ext uri="{FF2B5EF4-FFF2-40B4-BE49-F238E27FC236}">
                      <a16:creationId xmlns:a16="http://schemas.microsoft.com/office/drawing/2014/main" id="{00000000-0008-0000-0B00-00002B0B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860" name="Shape 2314">
                  <a:extLst>
                    <a:ext uri="{FF2B5EF4-FFF2-40B4-BE49-F238E27FC236}">
                      <a16:creationId xmlns:a16="http://schemas.microsoft.com/office/drawing/2014/main" id="{00000000-0008-0000-0B00-00002C0B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861" name="Shape 2315">
                  <a:extLst>
                    <a:ext uri="{FF2B5EF4-FFF2-40B4-BE49-F238E27FC236}">
                      <a16:creationId xmlns:a16="http://schemas.microsoft.com/office/drawing/2014/main" id="{00000000-0008-0000-0B00-00002D0B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862" name="Shape 2316">
                  <a:extLst>
                    <a:ext uri="{FF2B5EF4-FFF2-40B4-BE49-F238E27FC236}">
                      <a16:creationId xmlns:a16="http://schemas.microsoft.com/office/drawing/2014/main" id="{00000000-0008-0000-0B00-00002E0B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863" name="Shape 2317">
                  <a:extLst>
                    <a:ext uri="{FF2B5EF4-FFF2-40B4-BE49-F238E27FC236}">
                      <a16:creationId xmlns:a16="http://schemas.microsoft.com/office/drawing/2014/main" id="{00000000-0008-0000-0B00-00002F0B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864" name="Shape 2318">
                  <a:extLst>
                    <a:ext uri="{FF2B5EF4-FFF2-40B4-BE49-F238E27FC236}">
                      <a16:creationId xmlns:a16="http://schemas.microsoft.com/office/drawing/2014/main" id="{00000000-0008-0000-0B00-0000300B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86</xdr:row>
      <xdr:rowOff>133350</xdr:rowOff>
    </xdr:from>
    <xdr:ext cx="0" cy="171450"/>
    <xdr:grpSp>
      <xdr:nvGrpSpPr>
        <xdr:cNvPr id="2865" name="Shape 2">
          <a:extLst>
            <a:ext uri="{FF2B5EF4-FFF2-40B4-BE49-F238E27FC236}">
              <a16:creationId xmlns:a16="http://schemas.microsoft.com/office/drawing/2014/main" id="{00000000-0008-0000-0B00-0000310B0000}"/>
            </a:ext>
          </a:extLst>
        </xdr:cNvPr>
        <xdr:cNvGrpSpPr>
          <a:grpSpLocks/>
        </xdr:cNvGrpSpPr>
      </xdr:nvGrpSpPr>
      <xdr:grpSpPr>
        <a:xfrm>
          <a:off x="2466975" y="19030950"/>
          <a:ext cx="0" cy="171450"/>
          <a:chOff x="5346000" y="3694275"/>
          <a:chExt cx="0" cy="171450"/>
        </a:xfrm>
      </xdr:grpSpPr>
      <xdr:grpSp>
        <xdr:nvGrpSpPr>
          <xdr:cNvPr id="2866" name="Shape 2319">
            <a:extLst>
              <a:ext uri="{FF2B5EF4-FFF2-40B4-BE49-F238E27FC236}">
                <a16:creationId xmlns:a16="http://schemas.microsoft.com/office/drawing/2014/main" id="{00000000-0008-0000-0B00-0000320B0000}"/>
              </a:ext>
            </a:extLst>
          </xdr:cNvPr>
          <xdr:cNvGrpSpPr>
            <a:grpSpLocks/>
          </xdr:cNvGrpSpPr>
        </xdr:nvGrpSpPr>
        <xdr:grpSpPr>
          <a:xfrm>
            <a:off x="5346000" y="3694275"/>
            <a:ext cx="0" cy="171450"/>
            <a:chOff x="5346000" y="3694275"/>
            <a:chExt cx="0" cy="171450"/>
          </a:xfrm>
        </xdr:grpSpPr>
        <xdr:sp macro="" textlink="">
          <xdr:nvSpPr>
            <xdr:cNvPr id="2867" name="Shape 6">
              <a:extLst>
                <a:ext uri="{FF2B5EF4-FFF2-40B4-BE49-F238E27FC236}">
                  <a16:creationId xmlns:a16="http://schemas.microsoft.com/office/drawing/2014/main" id="{00000000-0008-0000-0B00-0000330B0000}"/>
                </a:ext>
              </a:extLst>
            </xdr:cNvPr>
            <xdr:cNvSpPr/>
          </xdr:nvSpPr>
          <xdr:spPr>
            <a:xfrm>
              <a:off x="5346000" y="3694275"/>
              <a:ext cx="0" cy="171450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868" name="Shape 2320">
              <a:extLst>
                <a:ext uri="{FF2B5EF4-FFF2-40B4-BE49-F238E27FC236}">
                  <a16:creationId xmlns:a16="http://schemas.microsoft.com/office/drawing/2014/main" id="{00000000-0008-0000-0B00-0000340B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4275"/>
              <a:ext cx="0" cy="171450"/>
              <a:chOff x="5346000" y="3694275"/>
              <a:chExt cx="0" cy="171443"/>
            </a:xfrm>
          </xdr:grpSpPr>
          <xdr:sp macro="" textlink="">
            <xdr:nvSpPr>
              <xdr:cNvPr id="2869" name="Shape 2321">
                <a:extLst>
                  <a:ext uri="{FF2B5EF4-FFF2-40B4-BE49-F238E27FC236}">
                    <a16:creationId xmlns:a16="http://schemas.microsoft.com/office/drawing/2014/main" id="{00000000-0008-0000-0B00-0000350B0000}"/>
                  </a:ext>
                </a:extLst>
              </xdr:cNvPr>
              <xdr:cNvSpPr/>
            </xdr:nvSpPr>
            <xdr:spPr>
              <a:xfrm>
                <a:off x="5346000" y="3694275"/>
                <a:ext cx="0" cy="171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870" name="Shape 2322">
                <a:extLst>
                  <a:ext uri="{FF2B5EF4-FFF2-40B4-BE49-F238E27FC236}">
                    <a16:creationId xmlns:a16="http://schemas.microsoft.com/office/drawing/2014/main" id="{00000000-0008-0000-0B00-0000360B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4275"/>
                <a:ext cx="0" cy="171443"/>
                <a:chOff x="5475762" y="47760700"/>
                <a:chExt cx="314325" cy="230200"/>
              </a:xfrm>
            </xdr:grpSpPr>
            <xdr:sp macro="" textlink="">
              <xdr:nvSpPr>
                <xdr:cNvPr id="2871" name="Shape 2323">
                  <a:extLst>
                    <a:ext uri="{FF2B5EF4-FFF2-40B4-BE49-F238E27FC236}">
                      <a16:creationId xmlns:a16="http://schemas.microsoft.com/office/drawing/2014/main" id="{00000000-0008-0000-0B00-0000370B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2872" name="Shape 2324">
                  <a:extLst>
                    <a:ext uri="{FF2B5EF4-FFF2-40B4-BE49-F238E27FC236}">
                      <a16:creationId xmlns:a16="http://schemas.microsoft.com/office/drawing/2014/main" id="{00000000-0008-0000-0B00-0000380B0000}"/>
                    </a:ext>
                  </a:extLst>
                </xdr:cNvPr>
                <xdr:cNvCxnSpPr/>
              </xdr:nvCxnSpPr>
              <xdr:spPr>
                <a:xfrm>
                  <a:off x="5758655" y="4785662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873" name="Shape 2325">
                  <a:extLst>
                    <a:ext uri="{FF2B5EF4-FFF2-40B4-BE49-F238E27FC236}">
                      <a16:creationId xmlns:a16="http://schemas.microsoft.com/office/drawing/2014/main" id="{00000000-0008-0000-0B00-0000390B0000}"/>
                    </a:ext>
                  </a:extLst>
                </xdr:cNvPr>
                <xdr:cNvCxnSpPr/>
              </xdr:nvCxnSpPr>
              <xdr:spPr>
                <a:xfrm>
                  <a:off x="5758655" y="4785662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874" name="Shape 2326">
                  <a:extLst>
                    <a:ext uri="{FF2B5EF4-FFF2-40B4-BE49-F238E27FC236}">
                      <a16:creationId xmlns:a16="http://schemas.microsoft.com/office/drawing/2014/main" id="{00000000-0008-0000-0B00-00003A0B0000}"/>
                    </a:ext>
                  </a:extLst>
                </xdr:cNvPr>
                <xdr:cNvCxnSpPr/>
              </xdr:nvCxnSpPr>
              <xdr:spPr>
                <a:xfrm>
                  <a:off x="5758655" y="4785662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875" name="Shape 2327">
                  <a:extLst>
                    <a:ext uri="{FF2B5EF4-FFF2-40B4-BE49-F238E27FC236}">
                      <a16:creationId xmlns:a16="http://schemas.microsoft.com/office/drawing/2014/main" id="{00000000-0008-0000-0B00-00003B0B0000}"/>
                    </a:ext>
                  </a:extLst>
                </xdr:cNvPr>
                <xdr:cNvCxnSpPr/>
              </xdr:nvCxnSpPr>
              <xdr:spPr>
                <a:xfrm>
                  <a:off x="5758655" y="4785662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876" name="Shape 2328">
                  <a:extLst>
                    <a:ext uri="{FF2B5EF4-FFF2-40B4-BE49-F238E27FC236}">
                      <a16:creationId xmlns:a16="http://schemas.microsoft.com/office/drawing/2014/main" id="{00000000-0008-0000-0B00-00003C0B0000}"/>
                    </a:ext>
                  </a:extLst>
                </xdr:cNvPr>
                <xdr:cNvCxnSpPr/>
              </xdr:nvCxnSpPr>
              <xdr:spPr>
                <a:xfrm>
                  <a:off x="5758655" y="4785662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877" name="Shape 2329">
                  <a:extLst>
                    <a:ext uri="{FF2B5EF4-FFF2-40B4-BE49-F238E27FC236}">
                      <a16:creationId xmlns:a16="http://schemas.microsoft.com/office/drawing/2014/main" id="{00000000-0008-0000-0B00-00003D0B0000}"/>
                    </a:ext>
                  </a:extLst>
                </xdr:cNvPr>
                <xdr:cNvCxnSpPr/>
              </xdr:nvCxnSpPr>
              <xdr:spPr>
                <a:xfrm>
                  <a:off x="5758655" y="4785662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86</xdr:row>
      <xdr:rowOff>104775</xdr:rowOff>
    </xdr:from>
    <xdr:ext cx="0" cy="161925"/>
    <xdr:grpSp>
      <xdr:nvGrpSpPr>
        <xdr:cNvPr id="2878" name="Shape 2">
          <a:extLst>
            <a:ext uri="{FF2B5EF4-FFF2-40B4-BE49-F238E27FC236}">
              <a16:creationId xmlns:a16="http://schemas.microsoft.com/office/drawing/2014/main" id="{00000000-0008-0000-0B00-00003E0B0000}"/>
            </a:ext>
          </a:extLst>
        </xdr:cNvPr>
        <xdr:cNvGrpSpPr>
          <a:grpSpLocks/>
        </xdr:cNvGrpSpPr>
      </xdr:nvGrpSpPr>
      <xdr:grpSpPr>
        <a:xfrm>
          <a:off x="2466975" y="19002375"/>
          <a:ext cx="0" cy="161925"/>
          <a:chOff x="5346000" y="3699038"/>
          <a:chExt cx="0" cy="161925"/>
        </a:xfrm>
      </xdr:grpSpPr>
      <xdr:grpSp>
        <xdr:nvGrpSpPr>
          <xdr:cNvPr id="2879" name="Shape 2330">
            <a:extLst>
              <a:ext uri="{FF2B5EF4-FFF2-40B4-BE49-F238E27FC236}">
                <a16:creationId xmlns:a16="http://schemas.microsoft.com/office/drawing/2014/main" id="{00000000-0008-0000-0B00-00003F0B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2880" name="Shape 6">
              <a:extLst>
                <a:ext uri="{FF2B5EF4-FFF2-40B4-BE49-F238E27FC236}">
                  <a16:creationId xmlns:a16="http://schemas.microsoft.com/office/drawing/2014/main" id="{00000000-0008-0000-0B00-0000400B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881" name="Shape 2331">
              <a:extLst>
                <a:ext uri="{FF2B5EF4-FFF2-40B4-BE49-F238E27FC236}">
                  <a16:creationId xmlns:a16="http://schemas.microsoft.com/office/drawing/2014/main" id="{00000000-0008-0000-0B00-0000410B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2882" name="Shape 2332">
                <a:extLst>
                  <a:ext uri="{FF2B5EF4-FFF2-40B4-BE49-F238E27FC236}">
                    <a16:creationId xmlns:a16="http://schemas.microsoft.com/office/drawing/2014/main" id="{00000000-0008-0000-0B00-0000420B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883" name="Shape 2333">
                <a:extLst>
                  <a:ext uri="{FF2B5EF4-FFF2-40B4-BE49-F238E27FC236}">
                    <a16:creationId xmlns:a16="http://schemas.microsoft.com/office/drawing/2014/main" id="{00000000-0008-0000-0B00-0000430B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2884" name="Shape 2334">
                  <a:extLst>
                    <a:ext uri="{FF2B5EF4-FFF2-40B4-BE49-F238E27FC236}">
                      <a16:creationId xmlns:a16="http://schemas.microsoft.com/office/drawing/2014/main" id="{00000000-0008-0000-0B00-0000440B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2885" name="Shape 2335">
                  <a:extLst>
                    <a:ext uri="{FF2B5EF4-FFF2-40B4-BE49-F238E27FC236}">
                      <a16:creationId xmlns:a16="http://schemas.microsoft.com/office/drawing/2014/main" id="{00000000-0008-0000-0B00-0000450B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886" name="Shape 2336">
                  <a:extLst>
                    <a:ext uri="{FF2B5EF4-FFF2-40B4-BE49-F238E27FC236}">
                      <a16:creationId xmlns:a16="http://schemas.microsoft.com/office/drawing/2014/main" id="{00000000-0008-0000-0B00-0000460B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887" name="Shape 2337">
                  <a:extLst>
                    <a:ext uri="{FF2B5EF4-FFF2-40B4-BE49-F238E27FC236}">
                      <a16:creationId xmlns:a16="http://schemas.microsoft.com/office/drawing/2014/main" id="{00000000-0008-0000-0B00-0000470B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888" name="Shape 2338">
                  <a:extLst>
                    <a:ext uri="{FF2B5EF4-FFF2-40B4-BE49-F238E27FC236}">
                      <a16:creationId xmlns:a16="http://schemas.microsoft.com/office/drawing/2014/main" id="{00000000-0008-0000-0B00-0000480B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889" name="Shape 2339">
                  <a:extLst>
                    <a:ext uri="{FF2B5EF4-FFF2-40B4-BE49-F238E27FC236}">
                      <a16:creationId xmlns:a16="http://schemas.microsoft.com/office/drawing/2014/main" id="{00000000-0008-0000-0B00-0000490B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890" name="Shape 2340">
                  <a:extLst>
                    <a:ext uri="{FF2B5EF4-FFF2-40B4-BE49-F238E27FC236}">
                      <a16:creationId xmlns:a16="http://schemas.microsoft.com/office/drawing/2014/main" id="{00000000-0008-0000-0B00-00004A0B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86</xdr:row>
      <xdr:rowOff>104775</xdr:rowOff>
    </xdr:from>
    <xdr:ext cx="0" cy="161925"/>
    <xdr:grpSp>
      <xdr:nvGrpSpPr>
        <xdr:cNvPr id="2891" name="Shape 2">
          <a:extLst>
            <a:ext uri="{FF2B5EF4-FFF2-40B4-BE49-F238E27FC236}">
              <a16:creationId xmlns:a16="http://schemas.microsoft.com/office/drawing/2014/main" id="{00000000-0008-0000-0B00-00004B0B0000}"/>
            </a:ext>
          </a:extLst>
        </xdr:cNvPr>
        <xdr:cNvGrpSpPr>
          <a:grpSpLocks/>
        </xdr:cNvGrpSpPr>
      </xdr:nvGrpSpPr>
      <xdr:grpSpPr>
        <a:xfrm>
          <a:off x="2466975" y="19002375"/>
          <a:ext cx="0" cy="161925"/>
          <a:chOff x="5346000" y="3699038"/>
          <a:chExt cx="0" cy="161925"/>
        </a:xfrm>
      </xdr:grpSpPr>
      <xdr:grpSp>
        <xdr:nvGrpSpPr>
          <xdr:cNvPr id="2892" name="Shape 2341">
            <a:extLst>
              <a:ext uri="{FF2B5EF4-FFF2-40B4-BE49-F238E27FC236}">
                <a16:creationId xmlns:a16="http://schemas.microsoft.com/office/drawing/2014/main" id="{00000000-0008-0000-0B00-00004C0B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2893" name="Shape 6">
              <a:extLst>
                <a:ext uri="{FF2B5EF4-FFF2-40B4-BE49-F238E27FC236}">
                  <a16:creationId xmlns:a16="http://schemas.microsoft.com/office/drawing/2014/main" id="{00000000-0008-0000-0B00-00004D0B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894" name="Shape 2342">
              <a:extLst>
                <a:ext uri="{FF2B5EF4-FFF2-40B4-BE49-F238E27FC236}">
                  <a16:creationId xmlns:a16="http://schemas.microsoft.com/office/drawing/2014/main" id="{00000000-0008-0000-0B00-00004E0B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2895" name="Shape 2343">
                <a:extLst>
                  <a:ext uri="{FF2B5EF4-FFF2-40B4-BE49-F238E27FC236}">
                    <a16:creationId xmlns:a16="http://schemas.microsoft.com/office/drawing/2014/main" id="{00000000-0008-0000-0B00-00004F0B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896" name="Shape 2344">
                <a:extLst>
                  <a:ext uri="{FF2B5EF4-FFF2-40B4-BE49-F238E27FC236}">
                    <a16:creationId xmlns:a16="http://schemas.microsoft.com/office/drawing/2014/main" id="{00000000-0008-0000-0B00-0000500B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2897" name="Shape 2345">
                  <a:extLst>
                    <a:ext uri="{FF2B5EF4-FFF2-40B4-BE49-F238E27FC236}">
                      <a16:creationId xmlns:a16="http://schemas.microsoft.com/office/drawing/2014/main" id="{00000000-0008-0000-0B00-0000510B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2898" name="Shape 2346">
                  <a:extLst>
                    <a:ext uri="{FF2B5EF4-FFF2-40B4-BE49-F238E27FC236}">
                      <a16:creationId xmlns:a16="http://schemas.microsoft.com/office/drawing/2014/main" id="{00000000-0008-0000-0B00-0000520B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899" name="Shape 2347">
                  <a:extLst>
                    <a:ext uri="{FF2B5EF4-FFF2-40B4-BE49-F238E27FC236}">
                      <a16:creationId xmlns:a16="http://schemas.microsoft.com/office/drawing/2014/main" id="{00000000-0008-0000-0B00-0000530B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900" name="Shape 2348">
                  <a:extLst>
                    <a:ext uri="{FF2B5EF4-FFF2-40B4-BE49-F238E27FC236}">
                      <a16:creationId xmlns:a16="http://schemas.microsoft.com/office/drawing/2014/main" id="{00000000-0008-0000-0B00-0000540B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901" name="Shape 2349">
                  <a:extLst>
                    <a:ext uri="{FF2B5EF4-FFF2-40B4-BE49-F238E27FC236}">
                      <a16:creationId xmlns:a16="http://schemas.microsoft.com/office/drawing/2014/main" id="{00000000-0008-0000-0B00-0000550B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902" name="Shape 2350">
                  <a:extLst>
                    <a:ext uri="{FF2B5EF4-FFF2-40B4-BE49-F238E27FC236}">
                      <a16:creationId xmlns:a16="http://schemas.microsoft.com/office/drawing/2014/main" id="{00000000-0008-0000-0B00-0000560B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903" name="Shape 2351">
                  <a:extLst>
                    <a:ext uri="{FF2B5EF4-FFF2-40B4-BE49-F238E27FC236}">
                      <a16:creationId xmlns:a16="http://schemas.microsoft.com/office/drawing/2014/main" id="{00000000-0008-0000-0B00-0000570B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86</xdr:row>
      <xdr:rowOff>104775</xdr:rowOff>
    </xdr:from>
    <xdr:ext cx="0" cy="161925"/>
    <xdr:grpSp>
      <xdr:nvGrpSpPr>
        <xdr:cNvPr id="2904" name="Shape 2">
          <a:extLst>
            <a:ext uri="{FF2B5EF4-FFF2-40B4-BE49-F238E27FC236}">
              <a16:creationId xmlns:a16="http://schemas.microsoft.com/office/drawing/2014/main" id="{00000000-0008-0000-0B00-0000580B0000}"/>
            </a:ext>
          </a:extLst>
        </xdr:cNvPr>
        <xdr:cNvGrpSpPr>
          <a:grpSpLocks/>
        </xdr:cNvGrpSpPr>
      </xdr:nvGrpSpPr>
      <xdr:grpSpPr>
        <a:xfrm>
          <a:off x="2466975" y="19002375"/>
          <a:ext cx="0" cy="161925"/>
          <a:chOff x="5346000" y="3699038"/>
          <a:chExt cx="0" cy="161925"/>
        </a:xfrm>
      </xdr:grpSpPr>
      <xdr:grpSp>
        <xdr:nvGrpSpPr>
          <xdr:cNvPr id="2905" name="Shape 2352">
            <a:extLst>
              <a:ext uri="{FF2B5EF4-FFF2-40B4-BE49-F238E27FC236}">
                <a16:creationId xmlns:a16="http://schemas.microsoft.com/office/drawing/2014/main" id="{00000000-0008-0000-0B00-0000590B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2906" name="Shape 6">
              <a:extLst>
                <a:ext uri="{FF2B5EF4-FFF2-40B4-BE49-F238E27FC236}">
                  <a16:creationId xmlns:a16="http://schemas.microsoft.com/office/drawing/2014/main" id="{00000000-0008-0000-0B00-00005A0B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907" name="Shape 2353">
              <a:extLst>
                <a:ext uri="{FF2B5EF4-FFF2-40B4-BE49-F238E27FC236}">
                  <a16:creationId xmlns:a16="http://schemas.microsoft.com/office/drawing/2014/main" id="{00000000-0008-0000-0B00-00005B0B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2908" name="Shape 2354">
                <a:extLst>
                  <a:ext uri="{FF2B5EF4-FFF2-40B4-BE49-F238E27FC236}">
                    <a16:creationId xmlns:a16="http://schemas.microsoft.com/office/drawing/2014/main" id="{00000000-0008-0000-0B00-00005C0B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909" name="Shape 2355">
                <a:extLst>
                  <a:ext uri="{FF2B5EF4-FFF2-40B4-BE49-F238E27FC236}">
                    <a16:creationId xmlns:a16="http://schemas.microsoft.com/office/drawing/2014/main" id="{00000000-0008-0000-0B00-00005D0B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2910" name="Shape 2356">
                  <a:extLst>
                    <a:ext uri="{FF2B5EF4-FFF2-40B4-BE49-F238E27FC236}">
                      <a16:creationId xmlns:a16="http://schemas.microsoft.com/office/drawing/2014/main" id="{00000000-0008-0000-0B00-00005E0B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2911" name="Shape 2357">
                  <a:extLst>
                    <a:ext uri="{FF2B5EF4-FFF2-40B4-BE49-F238E27FC236}">
                      <a16:creationId xmlns:a16="http://schemas.microsoft.com/office/drawing/2014/main" id="{00000000-0008-0000-0B00-00005F0B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912" name="Shape 2358">
                  <a:extLst>
                    <a:ext uri="{FF2B5EF4-FFF2-40B4-BE49-F238E27FC236}">
                      <a16:creationId xmlns:a16="http://schemas.microsoft.com/office/drawing/2014/main" id="{00000000-0008-0000-0B00-0000600B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913" name="Shape 2359">
                  <a:extLst>
                    <a:ext uri="{FF2B5EF4-FFF2-40B4-BE49-F238E27FC236}">
                      <a16:creationId xmlns:a16="http://schemas.microsoft.com/office/drawing/2014/main" id="{00000000-0008-0000-0B00-0000610B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914" name="Shape 2360">
                  <a:extLst>
                    <a:ext uri="{FF2B5EF4-FFF2-40B4-BE49-F238E27FC236}">
                      <a16:creationId xmlns:a16="http://schemas.microsoft.com/office/drawing/2014/main" id="{00000000-0008-0000-0B00-0000620B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915" name="Shape 2361">
                  <a:extLst>
                    <a:ext uri="{FF2B5EF4-FFF2-40B4-BE49-F238E27FC236}">
                      <a16:creationId xmlns:a16="http://schemas.microsoft.com/office/drawing/2014/main" id="{00000000-0008-0000-0B00-0000630B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916" name="Shape 2362">
                  <a:extLst>
                    <a:ext uri="{FF2B5EF4-FFF2-40B4-BE49-F238E27FC236}">
                      <a16:creationId xmlns:a16="http://schemas.microsoft.com/office/drawing/2014/main" id="{00000000-0008-0000-0B00-0000640B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86</xdr:row>
      <xdr:rowOff>104775</xdr:rowOff>
    </xdr:from>
    <xdr:ext cx="0" cy="161925"/>
    <xdr:grpSp>
      <xdr:nvGrpSpPr>
        <xdr:cNvPr id="2917" name="Shape 2">
          <a:extLst>
            <a:ext uri="{FF2B5EF4-FFF2-40B4-BE49-F238E27FC236}">
              <a16:creationId xmlns:a16="http://schemas.microsoft.com/office/drawing/2014/main" id="{00000000-0008-0000-0B00-0000650B0000}"/>
            </a:ext>
          </a:extLst>
        </xdr:cNvPr>
        <xdr:cNvGrpSpPr>
          <a:grpSpLocks/>
        </xdr:cNvGrpSpPr>
      </xdr:nvGrpSpPr>
      <xdr:grpSpPr>
        <a:xfrm>
          <a:off x="2466975" y="19002375"/>
          <a:ext cx="0" cy="161925"/>
          <a:chOff x="5346000" y="3699038"/>
          <a:chExt cx="0" cy="161925"/>
        </a:xfrm>
      </xdr:grpSpPr>
      <xdr:grpSp>
        <xdr:nvGrpSpPr>
          <xdr:cNvPr id="2918" name="Shape 2363">
            <a:extLst>
              <a:ext uri="{FF2B5EF4-FFF2-40B4-BE49-F238E27FC236}">
                <a16:creationId xmlns:a16="http://schemas.microsoft.com/office/drawing/2014/main" id="{00000000-0008-0000-0B00-0000660B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2919" name="Shape 6">
              <a:extLst>
                <a:ext uri="{FF2B5EF4-FFF2-40B4-BE49-F238E27FC236}">
                  <a16:creationId xmlns:a16="http://schemas.microsoft.com/office/drawing/2014/main" id="{00000000-0008-0000-0B00-0000670B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920" name="Shape 2364">
              <a:extLst>
                <a:ext uri="{FF2B5EF4-FFF2-40B4-BE49-F238E27FC236}">
                  <a16:creationId xmlns:a16="http://schemas.microsoft.com/office/drawing/2014/main" id="{00000000-0008-0000-0B00-0000680B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2921" name="Shape 2365">
                <a:extLst>
                  <a:ext uri="{FF2B5EF4-FFF2-40B4-BE49-F238E27FC236}">
                    <a16:creationId xmlns:a16="http://schemas.microsoft.com/office/drawing/2014/main" id="{00000000-0008-0000-0B00-0000690B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922" name="Shape 2366">
                <a:extLst>
                  <a:ext uri="{FF2B5EF4-FFF2-40B4-BE49-F238E27FC236}">
                    <a16:creationId xmlns:a16="http://schemas.microsoft.com/office/drawing/2014/main" id="{00000000-0008-0000-0B00-00006A0B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2923" name="Shape 2367">
                  <a:extLst>
                    <a:ext uri="{FF2B5EF4-FFF2-40B4-BE49-F238E27FC236}">
                      <a16:creationId xmlns:a16="http://schemas.microsoft.com/office/drawing/2014/main" id="{00000000-0008-0000-0B00-00006B0B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2924" name="Shape 2368">
                  <a:extLst>
                    <a:ext uri="{FF2B5EF4-FFF2-40B4-BE49-F238E27FC236}">
                      <a16:creationId xmlns:a16="http://schemas.microsoft.com/office/drawing/2014/main" id="{00000000-0008-0000-0B00-00006C0B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925" name="Shape 2369">
                  <a:extLst>
                    <a:ext uri="{FF2B5EF4-FFF2-40B4-BE49-F238E27FC236}">
                      <a16:creationId xmlns:a16="http://schemas.microsoft.com/office/drawing/2014/main" id="{00000000-0008-0000-0B00-00006D0B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926" name="Shape 2370">
                  <a:extLst>
                    <a:ext uri="{FF2B5EF4-FFF2-40B4-BE49-F238E27FC236}">
                      <a16:creationId xmlns:a16="http://schemas.microsoft.com/office/drawing/2014/main" id="{00000000-0008-0000-0B00-00006E0B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927" name="Shape 2371">
                  <a:extLst>
                    <a:ext uri="{FF2B5EF4-FFF2-40B4-BE49-F238E27FC236}">
                      <a16:creationId xmlns:a16="http://schemas.microsoft.com/office/drawing/2014/main" id="{00000000-0008-0000-0B00-00006F0B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928" name="Shape 2372">
                  <a:extLst>
                    <a:ext uri="{FF2B5EF4-FFF2-40B4-BE49-F238E27FC236}">
                      <a16:creationId xmlns:a16="http://schemas.microsoft.com/office/drawing/2014/main" id="{00000000-0008-0000-0B00-0000700B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929" name="Shape 2373">
                  <a:extLst>
                    <a:ext uri="{FF2B5EF4-FFF2-40B4-BE49-F238E27FC236}">
                      <a16:creationId xmlns:a16="http://schemas.microsoft.com/office/drawing/2014/main" id="{00000000-0008-0000-0B00-0000710B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86</xdr:row>
      <xdr:rowOff>104775</xdr:rowOff>
    </xdr:from>
    <xdr:ext cx="0" cy="161925"/>
    <xdr:grpSp>
      <xdr:nvGrpSpPr>
        <xdr:cNvPr id="2930" name="Shape 2">
          <a:extLst>
            <a:ext uri="{FF2B5EF4-FFF2-40B4-BE49-F238E27FC236}">
              <a16:creationId xmlns:a16="http://schemas.microsoft.com/office/drawing/2014/main" id="{00000000-0008-0000-0B00-0000720B0000}"/>
            </a:ext>
          </a:extLst>
        </xdr:cNvPr>
        <xdr:cNvGrpSpPr>
          <a:grpSpLocks/>
        </xdr:cNvGrpSpPr>
      </xdr:nvGrpSpPr>
      <xdr:grpSpPr>
        <a:xfrm>
          <a:off x="2466975" y="19002375"/>
          <a:ext cx="0" cy="161925"/>
          <a:chOff x="5346000" y="3699038"/>
          <a:chExt cx="0" cy="161925"/>
        </a:xfrm>
      </xdr:grpSpPr>
      <xdr:grpSp>
        <xdr:nvGrpSpPr>
          <xdr:cNvPr id="2931" name="Shape 2374">
            <a:extLst>
              <a:ext uri="{FF2B5EF4-FFF2-40B4-BE49-F238E27FC236}">
                <a16:creationId xmlns:a16="http://schemas.microsoft.com/office/drawing/2014/main" id="{00000000-0008-0000-0B00-0000730B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2932" name="Shape 6">
              <a:extLst>
                <a:ext uri="{FF2B5EF4-FFF2-40B4-BE49-F238E27FC236}">
                  <a16:creationId xmlns:a16="http://schemas.microsoft.com/office/drawing/2014/main" id="{00000000-0008-0000-0B00-0000740B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933" name="Shape 2375">
              <a:extLst>
                <a:ext uri="{FF2B5EF4-FFF2-40B4-BE49-F238E27FC236}">
                  <a16:creationId xmlns:a16="http://schemas.microsoft.com/office/drawing/2014/main" id="{00000000-0008-0000-0B00-0000750B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2934" name="Shape 2376">
                <a:extLst>
                  <a:ext uri="{FF2B5EF4-FFF2-40B4-BE49-F238E27FC236}">
                    <a16:creationId xmlns:a16="http://schemas.microsoft.com/office/drawing/2014/main" id="{00000000-0008-0000-0B00-0000760B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935" name="Shape 2377">
                <a:extLst>
                  <a:ext uri="{FF2B5EF4-FFF2-40B4-BE49-F238E27FC236}">
                    <a16:creationId xmlns:a16="http://schemas.microsoft.com/office/drawing/2014/main" id="{00000000-0008-0000-0B00-0000770B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2936" name="Shape 2378">
                  <a:extLst>
                    <a:ext uri="{FF2B5EF4-FFF2-40B4-BE49-F238E27FC236}">
                      <a16:creationId xmlns:a16="http://schemas.microsoft.com/office/drawing/2014/main" id="{00000000-0008-0000-0B00-0000780B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2937" name="Shape 2379">
                  <a:extLst>
                    <a:ext uri="{FF2B5EF4-FFF2-40B4-BE49-F238E27FC236}">
                      <a16:creationId xmlns:a16="http://schemas.microsoft.com/office/drawing/2014/main" id="{00000000-0008-0000-0B00-0000790B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938" name="Shape 2380">
                  <a:extLst>
                    <a:ext uri="{FF2B5EF4-FFF2-40B4-BE49-F238E27FC236}">
                      <a16:creationId xmlns:a16="http://schemas.microsoft.com/office/drawing/2014/main" id="{00000000-0008-0000-0B00-00007A0B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939" name="Shape 2381">
                  <a:extLst>
                    <a:ext uri="{FF2B5EF4-FFF2-40B4-BE49-F238E27FC236}">
                      <a16:creationId xmlns:a16="http://schemas.microsoft.com/office/drawing/2014/main" id="{00000000-0008-0000-0B00-00007B0B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940" name="Shape 2382">
                  <a:extLst>
                    <a:ext uri="{FF2B5EF4-FFF2-40B4-BE49-F238E27FC236}">
                      <a16:creationId xmlns:a16="http://schemas.microsoft.com/office/drawing/2014/main" id="{00000000-0008-0000-0B00-00007C0B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941" name="Shape 2383">
                  <a:extLst>
                    <a:ext uri="{FF2B5EF4-FFF2-40B4-BE49-F238E27FC236}">
                      <a16:creationId xmlns:a16="http://schemas.microsoft.com/office/drawing/2014/main" id="{00000000-0008-0000-0B00-00007D0B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942" name="Shape 2384">
                  <a:extLst>
                    <a:ext uri="{FF2B5EF4-FFF2-40B4-BE49-F238E27FC236}">
                      <a16:creationId xmlns:a16="http://schemas.microsoft.com/office/drawing/2014/main" id="{00000000-0008-0000-0B00-00007E0B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86</xdr:row>
      <xdr:rowOff>104775</xdr:rowOff>
    </xdr:from>
    <xdr:ext cx="0" cy="161925"/>
    <xdr:grpSp>
      <xdr:nvGrpSpPr>
        <xdr:cNvPr id="2943" name="Shape 2">
          <a:extLst>
            <a:ext uri="{FF2B5EF4-FFF2-40B4-BE49-F238E27FC236}">
              <a16:creationId xmlns:a16="http://schemas.microsoft.com/office/drawing/2014/main" id="{00000000-0008-0000-0B00-00007F0B0000}"/>
            </a:ext>
          </a:extLst>
        </xdr:cNvPr>
        <xdr:cNvGrpSpPr>
          <a:grpSpLocks/>
        </xdr:cNvGrpSpPr>
      </xdr:nvGrpSpPr>
      <xdr:grpSpPr>
        <a:xfrm>
          <a:off x="2466975" y="19002375"/>
          <a:ext cx="0" cy="161925"/>
          <a:chOff x="5346000" y="3699038"/>
          <a:chExt cx="0" cy="161925"/>
        </a:xfrm>
      </xdr:grpSpPr>
      <xdr:grpSp>
        <xdr:nvGrpSpPr>
          <xdr:cNvPr id="2944" name="Shape 2385">
            <a:extLst>
              <a:ext uri="{FF2B5EF4-FFF2-40B4-BE49-F238E27FC236}">
                <a16:creationId xmlns:a16="http://schemas.microsoft.com/office/drawing/2014/main" id="{00000000-0008-0000-0B00-0000800B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2945" name="Shape 6">
              <a:extLst>
                <a:ext uri="{FF2B5EF4-FFF2-40B4-BE49-F238E27FC236}">
                  <a16:creationId xmlns:a16="http://schemas.microsoft.com/office/drawing/2014/main" id="{00000000-0008-0000-0B00-0000810B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946" name="Shape 2386">
              <a:extLst>
                <a:ext uri="{FF2B5EF4-FFF2-40B4-BE49-F238E27FC236}">
                  <a16:creationId xmlns:a16="http://schemas.microsoft.com/office/drawing/2014/main" id="{00000000-0008-0000-0B00-0000820B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2947" name="Shape 2387">
                <a:extLst>
                  <a:ext uri="{FF2B5EF4-FFF2-40B4-BE49-F238E27FC236}">
                    <a16:creationId xmlns:a16="http://schemas.microsoft.com/office/drawing/2014/main" id="{00000000-0008-0000-0B00-0000830B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948" name="Shape 2388">
                <a:extLst>
                  <a:ext uri="{FF2B5EF4-FFF2-40B4-BE49-F238E27FC236}">
                    <a16:creationId xmlns:a16="http://schemas.microsoft.com/office/drawing/2014/main" id="{00000000-0008-0000-0B00-0000840B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2949" name="Shape 2389">
                  <a:extLst>
                    <a:ext uri="{FF2B5EF4-FFF2-40B4-BE49-F238E27FC236}">
                      <a16:creationId xmlns:a16="http://schemas.microsoft.com/office/drawing/2014/main" id="{00000000-0008-0000-0B00-0000850B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2950" name="Shape 2390">
                  <a:extLst>
                    <a:ext uri="{FF2B5EF4-FFF2-40B4-BE49-F238E27FC236}">
                      <a16:creationId xmlns:a16="http://schemas.microsoft.com/office/drawing/2014/main" id="{00000000-0008-0000-0B00-0000860B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951" name="Shape 2391">
                  <a:extLst>
                    <a:ext uri="{FF2B5EF4-FFF2-40B4-BE49-F238E27FC236}">
                      <a16:creationId xmlns:a16="http://schemas.microsoft.com/office/drawing/2014/main" id="{00000000-0008-0000-0B00-0000870B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952" name="Shape 2392">
                  <a:extLst>
                    <a:ext uri="{FF2B5EF4-FFF2-40B4-BE49-F238E27FC236}">
                      <a16:creationId xmlns:a16="http://schemas.microsoft.com/office/drawing/2014/main" id="{00000000-0008-0000-0B00-0000880B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953" name="Shape 2393">
                  <a:extLst>
                    <a:ext uri="{FF2B5EF4-FFF2-40B4-BE49-F238E27FC236}">
                      <a16:creationId xmlns:a16="http://schemas.microsoft.com/office/drawing/2014/main" id="{00000000-0008-0000-0B00-0000890B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954" name="Shape 2394">
                  <a:extLst>
                    <a:ext uri="{FF2B5EF4-FFF2-40B4-BE49-F238E27FC236}">
                      <a16:creationId xmlns:a16="http://schemas.microsoft.com/office/drawing/2014/main" id="{00000000-0008-0000-0B00-00008A0B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955" name="Shape 2395">
                  <a:extLst>
                    <a:ext uri="{FF2B5EF4-FFF2-40B4-BE49-F238E27FC236}">
                      <a16:creationId xmlns:a16="http://schemas.microsoft.com/office/drawing/2014/main" id="{00000000-0008-0000-0B00-00008B0B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86</xdr:row>
      <xdr:rowOff>104775</xdr:rowOff>
    </xdr:from>
    <xdr:ext cx="0" cy="161925"/>
    <xdr:grpSp>
      <xdr:nvGrpSpPr>
        <xdr:cNvPr id="2956" name="Shape 2">
          <a:extLst>
            <a:ext uri="{FF2B5EF4-FFF2-40B4-BE49-F238E27FC236}">
              <a16:creationId xmlns:a16="http://schemas.microsoft.com/office/drawing/2014/main" id="{00000000-0008-0000-0B00-00008C0B0000}"/>
            </a:ext>
          </a:extLst>
        </xdr:cNvPr>
        <xdr:cNvGrpSpPr>
          <a:grpSpLocks/>
        </xdr:cNvGrpSpPr>
      </xdr:nvGrpSpPr>
      <xdr:grpSpPr>
        <a:xfrm>
          <a:off x="2466975" y="19002375"/>
          <a:ext cx="0" cy="161925"/>
          <a:chOff x="5346000" y="3699038"/>
          <a:chExt cx="0" cy="161925"/>
        </a:xfrm>
      </xdr:grpSpPr>
      <xdr:grpSp>
        <xdr:nvGrpSpPr>
          <xdr:cNvPr id="2957" name="Shape 2396">
            <a:extLst>
              <a:ext uri="{FF2B5EF4-FFF2-40B4-BE49-F238E27FC236}">
                <a16:creationId xmlns:a16="http://schemas.microsoft.com/office/drawing/2014/main" id="{00000000-0008-0000-0B00-00008D0B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2958" name="Shape 6">
              <a:extLst>
                <a:ext uri="{FF2B5EF4-FFF2-40B4-BE49-F238E27FC236}">
                  <a16:creationId xmlns:a16="http://schemas.microsoft.com/office/drawing/2014/main" id="{00000000-0008-0000-0B00-00008E0B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959" name="Shape 2397">
              <a:extLst>
                <a:ext uri="{FF2B5EF4-FFF2-40B4-BE49-F238E27FC236}">
                  <a16:creationId xmlns:a16="http://schemas.microsoft.com/office/drawing/2014/main" id="{00000000-0008-0000-0B00-00008F0B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2960" name="Shape 2398">
                <a:extLst>
                  <a:ext uri="{FF2B5EF4-FFF2-40B4-BE49-F238E27FC236}">
                    <a16:creationId xmlns:a16="http://schemas.microsoft.com/office/drawing/2014/main" id="{00000000-0008-0000-0B00-0000900B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961" name="Shape 2399">
                <a:extLst>
                  <a:ext uri="{FF2B5EF4-FFF2-40B4-BE49-F238E27FC236}">
                    <a16:creationId xmlns:a16="http://schemas.microsoft.com/office/drawing/2014/main" id="{00000000-0008-0000-0B00-0000910B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2962" name="Shape 2400">
                  <a:extLst>
                    <a:ext uri="{FF2B5EF4-FFF2-40B4-BE49-F238E27FC236}">
                      <a16:creationId xmlns:a16="http://schemas.microsoft.com/office/drawing/2014/main" id="{00000000-0008-0000-0B00-0000920B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2963" name="Shape 2401">
                  <a:extLst>
                    <a:ext uri="{FF2B5EF4-FFF2-40B4-BE49-F238E27FC236}">
                      <a16:creationId xmlns:a16="http://schemas.microsoft.com/office/drawing/2014/main" id="{00000000-0008-0000-0B00-0000930B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964" name="Shape 2402">
                  <a:extLst>
                    <a:ext uri="{FF2B5EF4-FFF2-40B4-BE49-F238E27FC236}">
                      <a16:creationId xmlns:a16="http://schemas.microsoft.com/office/drawing/2014/main" id="{00000000-0008-0000-0B00-0000940B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965" name="Shape 2403">
                  <a:extLst>
                    <a:ext uri="{FF2B5EF4-FFF2-40B4-BE49-F238E27FC236}">
                      <a16:creationId xmlns:a16="http://schemas.microsoft.com/office/drawing/2014/main" id="{00000000-0008-0000-0B00-0000950B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966" name="Shape 2404">
                  <a:extLst>
                    <a:ext uri="{FF2B5EF4-FFF2-40B4-BE49-F238E27FC236}">
                      <a16:creationId xmlns:a16="http://schemas.microsoft.com/office/drawing/2014/main" id="{00000000-0008-0000-0B00-0000960B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967" name="Shape 2405">
                  <a:extLst>
                    <a:ext uri="{FF2B5EF4-FFF2-40B4-BE49-F238E27FC236}">
                      <a16:creationId xmlns:a16="http://schemas.microsoft.com/office/drawing/2014/main" id="{00000000-0008-0000-0B00-0000970B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968" name="Shape 2406">
                  <a:extLst>
                    <a:ext uri="{FF2B5EF4-FFF2-40B4-BE49-F238E27FC236}">
                      <a16:creationId xmlns:a16="http://schemas.microsoft.com/office/drawing/2014/main" id="{00000000-0008-0000-0B00-0000980B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86</xdr:row>
      <xdr:rowOff>104775</xdr:rowOff>
    </xdr:from>
    <xdr:ext cx="0" cy="161925"/>
    <xdr:grpSp>
      <xdr:nvGrpSpPr>
        <xdr:cNvPr id="2969" name="Shape 2">
          <a:extLst>
            <a:ext uri="{FF2B5EF4-FFF2-40B4-BE49-F238E27FC236}">
              <a16:creationId xmlns:a16="http://schemas.microsoft.com/office/drawing/2014/main" id="{00000000-0008-0000-0B00-0000990B0000}"/>
            </a:ext>
          </a:extLst>
        </xdr:cNvPr>
        <xdr:cNvGrpSpPr>
          <a:grpSpLocks/>
        </xdr:cNvGrpSpPr>
      </xdr:nvGrpSpPr>
      <xdr:grpSpPr>
        <a:xfrm>
          <a:off x="2466975" y="19002375"/>
          <a:ext cx="0" cy="161925"/>
          <a:chOff x="5346000" y="3699038"/>
          <a:chExt cx="0" cy="161925"/>
        </a:xfrm>
      </xdr:grpSpPr>
      <xdr:grpSp>
        <xdr:nvGrpSpPr>
          <xdr:cNvPr id="2970" name="Shape 2407">
            <a:extLst>
              <a:ext uri="{FF2B5EF4-FFF2-40B4-BE49-F238E27FC236}">
                <a16:creationId xmlns:a16="http://schemas.microsoft.com/office/drawing/2014/main" id="{00000000-0008-0000-0B00-00009A0B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2971" name="Shape 6">
              <a:extLst>
                <a:ext uri="{FF2B5EF4-FFF2-40B4-BE49-F238E27FC236}">
                  <a16:creationId xmlns:a16="http://schemas.microsoft.com/office/drawing/2014/main" id="{00000000-0008-0000-0B00-00009B0B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972" name="Shape 2408">
              <a:extLst>
                <a:ext uri="{FF2B5EF4-FFF2-40B4-BE49-F238E27FC236}">
                  <a16:creationId xmlns:a16="http://schemas.microsoft.com/office/drawing/2014/main" id="{00000000-0008-0000-0B00-00009C0B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2973" name="Shape 2409">
                <a:extLst>
                  <a:ext uri="{FF2B5EF4-FFF2-40B4-BE49-F238E27FC236}">
                    <a16:creationId xmlns:a16="http://schemas.microsoft.com/office/drawing/2014/main" id="{00000000-0008-0000-0B00-00009D0B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974" name="Shape 2410">
                <a:extLst>
                  <a:ext uri="{FF2B5EF4-FFF2-40B4-BE49-F238E27FC236}">
                    <a16:creationId xmlns:a16="http://schemas.microsoft.com/office/drawing/2014/main" id="{00000000-0008-0000-0B00-00009E0B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2975" name="Shape 2411">
                  <a:extLst>
                    <a:ext uri="{FF2B5EF4-FFF2-40B4-BE49-F238E27FC236}">
                      <a16:creationId xmlns:a16="http://schemas.microsoft.com/office/drawing/2014/main" id="{00000000-0008-0000-0B00-00009F0B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2976" name="Shape 2412">
                  <a:extLst>
                    <a:ext uri="{FF2B5EF4-FFF2-40B4-BE49-F238E27FC236}">
                      <a16:creationId xmlns:a16="http://schemas.microsoft.com/office/drawing/2014/main" id="{00000000-0008-0000-0B00-0000A00B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977" name="Shape 2413">
                  <a:extLst>
                    <a:ext uri="{FF2B5EF4-FFF2-40B4-BE49-F238E27FC236}">
                      <a16:creationId xmlns:a16="http://schemas.microsoft.com/office/drawing/2014/main" id="{00000000-0008-0000-0B00-0000A10B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978" name="Shape 2414">
                  <a:extLst>
                    <a:ext uri="{FF2B5EF4-FFF2-40B4-BE49-F238E27FC236}">
                      <a16:creationId xmlns:a16="http://schemas.microsoft.com/office/drawing/2014/main" id="{00000000-0008-0000-0B00-0000A20B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979" name="Shape 2415">
                  <a:extLst>
                    <a:ext uri="{FF2B5EF4-FFF2-40B4-BE49-F238E27FC236}">
                      <a16:creationId xmlns:a16="http://schemas.microsoft.com/office/drawing/2014/main" id="{00000000-0008-0000-0B00-0000A30B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980" name="Shape 2416">
                  <a:extLst>
                    <a:ext uri="{FF2B5EF4-FFF2-40B4-BE49-F238E27FC236}">
                      <a16:creationId xmlns:a16="http://schemas.microsoft.com/office/drawing/2014/main" id="{00000000-0008-0000-0B00-0000A40B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981" name="Shape 2417">
                  <a:extLst>
                    <a:ext uri="{FF2B5EF4-FFF2-40B4-BE49-F238E27FC236}">
                      <a16:creationId xmlns:a16="http://schemas.microsoft.com/office/drawing/2014/main" id="{00000000-0008-0000-0B00-0000A50B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86</xdr:row>
      <xdr:rowOff>104775</xdr:rowOff>
    </xdr:from>
    <xdr:ext cx="0" cy="161925"/>
    <xdr:grpSp>
      <xdr:nvGrpSpPr>
        <xdr:cNvPr id="2982" name="Shape 2">
          <a:extLst>
            <a:ext uri="{FF2B5EF4-FFF2-40B4-BE49-F238E27FC236}">
              <a16:creationId xmlns:a16="http://schemas.microsoft.com/office/drawing/2014/main" id="{00000000-0008-0000-0B00-0000A60B0000}"/>
            </a:ext>
          </a:extLst>
        </xdr:cNvPr>
        <xdr:cNvGrpSpPr>
          <a:grpSpLocks/>
        </xdr:cNvGrpSpPr>
      </xdr:nvGrpSpPr>
      <xdr:grpSpPr>
        <a:xfrm>
          <a:off x="2466975" y="19002375"/>
          <a:ext cx="0" cy="161925"/>
          <a:chOff x="5346000" y="3699038"/>
          <a:chExt cx="0" cy="161925"/>
        </a:xfrm>
      </xdr:grpSpPr>
      <xdr:grpSp>
        <xdr:nvGrpSpPr>
          <xdr:cNvPr id="2983" name="Shape 2418">
            <a:extLst>
              <a:ext uri="{FF2B5EF4-FFF2-40B4-BE49-F238E27FC236}">
                <a16:creationId xmlns:a16="http://schemas.microsoft.com/office/drawing/2014/main" id="{00000000-0008-0000-0B00-0000A70B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2984" name="Shape 6">
              <a:extLst>
                <a:ext uri="{FF2B5EF4-FFF2-40B4-BE49-F238E27FC236}">
                  <a16:creationId xmlns:a16="http://schemas.microsoft.com/office/drawing/2014/main" id="{00000000-0008-0000-0B00-0000A80B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985" name="Shape 2419">
              <a:extLst>
                <a:ext uri="{FF2B5EF4-FFF2-40B4-BE49-F238E27FC236}">
                  <a16:creationId xmlns:a16="http://schemas.microsoft.com/office/drawing/2014/main" id="{00000000-0008-0000-0B00-0000A90B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2986" name="Shape 2420">
                <a:extLst>
                  <a:ext uri="{FF2B5EF4-FFF2-40B4-BE49-F238E27FC236}">
                    <a16:creationId xmlns:a16="http://schemas.microsoft.com/office/drawing/2014/main" id="{00000000-0008-0000-0B00-0000AA0B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987" name="Shape 2421">
                <a:extLst>
                  <a:ext uri="{FF2B5EF4-FFF2-40B4-BE49-F238E27FC236}">
                    <a16:creationId xmlns:a16="http://schemas.microsoft.com/office/drawing/2014/main" id="{00000000-0008-0000-0B00-0000AB0B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2988" name="Shape 2422">
                  <a:extLst>
                    <a:ext uri="{FF2B5EF4-FFF2-40B4-BE49-F238E27FC236}">
                      <a16:creationId xmlns:a16="http://schemas.microsoft.com/office/drawing/2014/main" id="{00000000-0008-0000-0B00-0000AC0B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2989" name="Shape 2423">
                  <a:extLst>
                    <a:ext uri="{FF2B5EF4-FFF2-40B4-BE49-F238E27FC236}">
                      <a16:creationId xmlns:a16="http://schemas.microsoft.com/office/drawing/2014/main" id="{00000000-0008-0000-0B00-0000AD0B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990" name="Shape 2424">
                  <a:extLst>
                    <a:ext uri="{FF2B5EF4-FFF2-40B4-BE49-F238E27FC236}">
                      <a16:creationId xmlns:a16="http://schemas.microsoft.com/office/drawing/2014/main" id="{00000000-0008-0000-0B00-0000AE0B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991" name="Shape 2425">
                  <a:extLst>
                    <a:ext uri="{FF2B5EF4-FFF2-40B4-BE49-F238E27FC236}">
                      <a16:creationId xmlns:a16="http://schemas.microsoft.com/office/drawing/2014/main" id="{00000000-0008-0000-0B00-0000AF0B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992" name="Shape 2426">
                  <a:extLst>
                    <a:ext uri="{FF2B5EF4-FFF2-40B4-BE49-F238E27FC236}">
                      <a16:creationId xmlns:a16="http://schemas.microsoft.com/office/drawing/2014/main" id="{00000000-0008-0000-0B00-0000B00B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993" name="Shape 2427">
                  <a:extLst>
                    <a:ext uri="{FF2B5EF4-FFF2-40B4-BE49-F238E27FC236}">
                      <a16:creationId xmlns:a16="http://schemas.microsoft.com/office/drawing/2014/main" id="{00000000-0008-0000-0B00-0000B10B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994" name="Shape 2428">
                  <a:extLst>
                    <a:ext uri="{FF2B5EF4-FFF2-40B4-BE49-F238E27FC236}">
                      <a16:creationId xmlns:a16="http://schemas.microsoft.com/office/drawing/2014/main" id="{00000000-0008-0000-0B00-0000B20B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86</xdr:row>
      <xdr:rowOff>104775</xdr:rowOff>
    </xdr:from>
    <xdr:ext cx="0" cy="161925"/>
    <xdr:grpSp>
      <xdr:nvGrpSpPr>
        <xdr:cNvPr id="2995" name="Shape 2">
          <a:extLst>
            <a:ext uri="{FF2B5EF4-FFF2-40B4-BE49-F238E27FC236}">
              <a16:creationId xmlns:a16="http://schemas.microsoft.com/office/drawing/2014/main" id="{00000000-0008-0000-0B00-0000B30B0000}"/>
            </a:ext>
          </a:extLst>
        </xdr:cNvPr>
        <xdr:cNvGrpSpPr>
          <a:grpSpLocks/>
        </xdr:cNvGrpSpPr>
      </xdr:nvGrpSpPr>
      <xdr:grpSpPr>
        <a:xfrm>
          <a:off x="2466975" y="19002375"/>
          <a:ext cx="0" cy="161925"/>
          <a:chOff x="5346000" y="3699038"/>
          <a:chExt cx="0" cy="161925"/>
        </a:xfrm>
      </xdr:grpSpPr>
      <xdr:grpSp>
        <xdr:nvGrpSpPr>
          <xdr:cNvPr id="2996" name="Shape 2429">
            <a:extLst>
              <a:ext uri="{FF2B5EF4-FFF2-40B4-BE49-F238E27FC236}">
                <a16:creationId xmlns:a16="http://schemas.microsoft.com/office/drawing/2014/main" id="{00000000-0008-0000-0B00-0000B40B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2997" name="Shape 6">
              <a:extLst>
                <a:ext uri="{FF2B5EF4-FFF2-40B4-BE49-F238E27FC236}">
                  <a16:creationId xmlns:a16="http://schemas.microsoft.com/office/drawing/2014/main" id="{00000000-0008-0000-0B00-0000B50B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998" name="Shape 2430">
              <a:extLst>
                <a:ext uri="{FF2B5EF4-FFF2-40B4-BE49-F238E27FC236}">
                  <a16:creationId xmlns:a16="http://schemas.microsoft.com/office/drawing/2014/main" id="{00000000-0008-0000-0B00-0000B60B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2999" name="Shape 2431">
                <a:extLst>
                  <a:ext uri="{FF2B5EF4-FFF2-40B4-BE49-F238E27FC236}">
                    <a16:creationId xmlns:a16="http://schemas.microsoft.com/office/drawing/2014/main" id="{00000000-0008-0000-0B00-0000B70B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3000" name="Shape 2432">
                <a:extLst>
                  <a:ext uri="{FF2B5EF4-FFF2-40B4-BE49-F238E27FC236}">
                    <a16:creationId xmlns:a16="http://schemas.microsoft.com/office/drawing/2014/main" id="{00000000-0008-0000-0B00-0000B80B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3001" name="Shape 2433">
                  <a:extLst>
                    <a:ext uri="{FF2B5EF4-FFF2-40B4-BE49-F238E27FC236}">
                      <a16:creationId xmlns:a16="http://schemas.microsoft.com/office/drawing/2014/main" id="{00000000-0008-0000-0B00-0000B90B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3002" name="Shape 2434">
                  <a:extLst>
                    <a:ext uri="{FF2B5EF4-FFF2-40B4-BE49-F238E27FC236}">
                      <a16:creationId xmlns:a16="http://schemas.microsoft.com/office/drawing/2014/main" id="{00000000-0008-0000-0B00-0000BA0B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003" name="Shape 2435">
                  <a:extLst>
                    <a:ext uri="{FF2B5EF4-FFF2-40B4-BE49-F238E27FC236}">
                      <a16:creationId xmlns:a16="http://schemas.microsoft.com/office/drawing/2014/main" id="{00000000-0008-0000-0B00-0000BB0B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004" name="Shape 2436">
                  <a:extLst>
                    <a:ext uri="{FF2B5EF4-FFF2-40B4-BE49-F238E27FC236}">
                      <a16:creationId xmlns:a16="http://schemas.microsoft.com/office/drawing/2014/main" id="{00000000-0008-0000-0B00-0000BC0B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005" name="Shape 2437">
                  <a:extLst>
                    <a:ext uri="{FF2B5EF4-FFF2-40B4-BE49-F238E27FC236}">
                      <a16:creationId xmlns:a16="http://schemas.microsoft.com/office/drawing/2014/main" id="{00000000-0008-0000-0B00-0000BD0B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006" name="Shape 2438">
                  <a:extLst>
                    <a:ext uri="{FF2B5EF4-FFF2-40B4-BE49-F238E27FC236}">
                      <a16:creationId xmlns:a16="http://schemas.microsoft.com/office/drawing/2014/main" id="{00000000-0008-0000-0B00-0000BE0B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007" name="Shape 2439">
                  <a:extLst>
                    <a:ext uri="{FF2B5EF4-FFF2-40B4-BE49-F238E27FC236}">
                      <a16:creationId xmlns:a16="http://schemas.microsoft.com/office/drawing/2014/main" id="{00000000-0008-0000-0B00-0000BF0B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86</xdr:row>
      <xdr:rowOff>104775</xdr:rowOff>
    </xdr:from>
    <xdr:ext cx="0" cy="161925"/>
    <xdr:grpSp>
      <xdr:nvGrpSpPr>
        <xdr:cNvPr id="3008" name="Shape 2">
          <a:extLst>
            <a:ext uri="{FF2B5EF4-FFF2-40B4-BE49-F238E27FC236}">
              <a16:creationId xmlns:a16="http://schemas.microsoft.com/office/drawing/2014/main" id="{00000000-0008-0000-0B00-0000C00B0000}"/>
            </a:ext>
          </a:extLst>
        </xdr:cNvPr>
        <xdr:cNvGrpSpPr>
          <a:grpSpLocks/>
        </xdr:cNvGrpSpPr>
      </xdr:nvGrpSpPr>
      <xdr:grpSpPr>
        <a:xfrm>
          <a:off x="2466975" y="19002375"/>
          <a:ext cx="0" cy="161925"/>
          <a:chOff x="5346000" y="3699038"/>
          <a:chExt cx="0" cy="161925"/>
        </a:xfrm>
      </xdr:grpSpPr>
      <xdr:grpSp>
        <xdr:nvGrpSpPr>
          <xdr:cNvPr id="3009" name="Shape 2440">
            <a:extLst>
              <a:ext uri="{FF2B5EF4-FFF2-40B4-BE49-F238E27FC236}">
                <a16:creationId xmlns:a16="http://schemas.microsoft.com/office/drawing/2014/main" id="{00000000-0008-0000-0B00-0000C10B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3010" name="Shape 6">
              <a:extLst>
                <a:ext uri="{FF2B5EF4-FFF2-40B4-BE49-F238E27FC236}">
                  <a16:creationId xmlns:a16="http://schemas.microsoft.com/office/drawing/2014/main" id="{00000000-0008-0000-0B00-0000C20B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3011" name="Shape 2441">
              <a:extLst>
                <a:ext uri="{FF2B5EF4-FFF2-40B4-BE49-F238E27FC236}">
                  <a16:creationId xmlns:a16="http://schemas.microsoft.com/office/drawing/2014/main" id="{00000000-0008-0000-0B00-0000C30B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3012" name="Shape 2442">
                <a:extLst>
                  <a:ext uri="{FF2B5EF4-FFF2-40B4-BE49-F238E27FC236}">
                    <a16:creationId xmlns:a16="http://schemas.microsoft.com/office/drawing/2014/main" id="{00000000-0008-0000-0B00-0000C40B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3013" name="Shape 2443">
                <a:extLst>
                  <a:ext uri="{FF2B5EF4-FFF2-40B4-BE49-F238E27FC236}">
                    <a16:creationId xmlns:a16="http://schemas.microsoft.com/office/drawing/2014/main" id="{00000000-0008-0000-0B00-0000C50B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3014" name="Shape 2444">
                  <a:extLst>
                    <a:ext uri="{FF2B5EF4-FFF2-40B4-BE49-F238E27FC236}">
                      <a16:creationId xmlns:a16="http://schemas.microsoft.com/office/drawing/2014/main" id="{00000000-0008-0000-0B00-0000C60B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3015" name="Shape 2445">
                  <a:extLst>
                    <a:ext uri="{FF2B5EF4-FFF2-40B4-BE49-F238E27FC236}">
                      <a16:creationId xmlns:a16="http://schemas.microsoft.com/office/drawing/2014/main" id="{00000000-0008-0000-0B00-0000C70B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016" name="Shape 2446">
                  <a:extLst>
                    <a:ext uri="{FF2B5EF4-FFF2-40B4-BE49-F238E27FC236}">
                      <a16:creationId xmlns:a16="http://schemas.microsoft.com/office/drawing/2014/main" id="{00000000-0008-0000-0B00-0000C80B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017" name="Shape 2447">
                  <a:extLst>
                    <a:ext uri="{FF2B5EF4-FFF2-40B4-BE49-F238E27FC236}">
                      <a16:creationId xmlns:a16="http://schemas.microsoft.com/office/drawing/2014/main" id="{00000000-0008-0000-0B00-0000C90B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018" name="Shape 2448">
                  <a:extLst>
                    <a:ext uri="{FF2B5EF4-FFF2-40B4-BE49-F238E27FC236}">
                      <a16:creationId xmlns:a16="http://schemas.microsoft.com/office/drawing/2014/main" id="{00000000-0008-0000-0B00-0000CA0B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019" name="Shape 2449">
                  <a:extLst>
                    <a:ext uri="{FF2B5EF4-FFF2-40B4-BE49-F238E27FC236}">
                      <a16:creationId xmlns:a16="http://schemas.microsoft.com/office/drawing/2014/main" id="{00000000-0008-0000-0B00-0000CB0B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020" name="Shape 2450">
                  <a:extLst>
                    <a:ext uri="{FF2B5EF4-FFF2-40B4-BE49-F238E27FC236}">
                      <a16:creationId xmlns:a16="http://schemas.microsoft.com/office/drawing/2014/main" id="{00000000-0008-0000-0B00-0000CC0B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86</xdr:row>
      <xdr:rowOff>104775</xdr:rowOff>
    </xdr:from>
    <xdr:ext cx="0" cy="161925"/>
    <xdr:grpSp>
      <xdr:nvGrpSpPr>
        <xdr:cNvPr id="3021" name="Shape 2">
          <a:extLst>
            <a:ext uri="{FF2B5EF4-FFF2-40B4-BE49-F238E27FC236}">
              <a16:creationId xmlns:a16="http://schemas.microsoft.com/office/drawing/2014/main" id="{00000000-0008-0000-0B00-0000CD0B0000}"/>
            </a:ext>
          </a:extLst>
        </xdr:cNvPr>
        <xdr:cNvGrpSpPr>
          <a:grpSpLocks/>
        </xdr:cNvGrpSpPr>
      </xdr:nvGrpSpPr>
      <xdr:grpSpPr>
        <a:xfrm>
          <a:off x="2466975" y="19002375"/>
          <a:ext cx="0" cy="161925"/>
          <a:chOff x="5346000" y="3699038"/>
          <a:chExt cx="0" cy="161925"/>
        </a:xfrm>
      </xdr:grpSpPr>
      <xdr:grpSp>
        <xdr:nvGrpSpPr>
          <xdr:cNvPr id="3022" name="Shape 2451">
            <a:extLst>
              <a:ext uri="{FF2B5EF4-FFF2-40B4-BE49-F238E27FC236}">
                <a16:creationId xmlns:a16="http://schemas.microsoft.com/office/drawing/2014/main" id="{00000000-0008-0000-0B00-0000CE0B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3023" name="Shape 6">
              <a:extLst>
                <a:ext uri="{FF2B5EF4-FFF2-40B4-BE49-F238E27FC236}">
                  <a16:creationId xmlns:a16="http://schemas.microsoft.com/office/drawing/2014/main" id="{00000000-0008-0000-0B00-0000CF0B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3024" name="Shape 2452">
              <a:extLst>
                <a:ext uri="{FF2B5EF4-FFF2-40B4-BE49-F238E27FC236}">
                  <a16:creationId xmlns:a16="http://schemas.microsoft.com/office/drawing/2014/main" id="{00000000-0008-0000-0B00-0000D00B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3025" name="Shape 2453">
                <a:extLst>
                  <a:ext uri="{FF2B5EF4-FFF2-40B4-BE49-F238E27FC236}">
                    <a16:creationId xmlns:a16="http://schemas.microsoft.com/office/drawing/2014/main" id="{00000000-0008-0000-0B00-0000D10B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3026" name="Shape 2454">
                <a:extLst>
                  <a:ext uri="{FF2B5EF4-FFF2-40B4-BE49-F238E27FC236}">
                    <a16:creationId xmlns:a16="http://schemas.microsoft.com/office/drawing/2014/main" id="{00000000-0008-0000-0B00-0000D20B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3027" name="Shape 2455">
                  <a:extLst>
                    <a:ext uri="{FF2B5EF4-FFF2-40B4-BE49-F238E27FC236}">
                      <a16:creationId xmlns:a16="http://schemas.microsoft.com/office/drawing/2014/main" id="{00000000-0008-0000-0B00-0000D30B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3028" name="Shape 2456">
                  <a:extLst>
                    <a:ext uri="{FF2B5EF4-FFF2-40B4-BE49-F238E27FC236}">
                      <a16:creationId xmlns:a16="http://schemas.microsoft.com/office/drawing/2014/main" id="{00000000-0008-0000-0B00-0000D40B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029" name="Shape 2457">
                  <a:extLst>
                    <a:ext uri="{FF2B5EF4-FFF2-40B4-BE49-F238E27FC236}">
                      <a16:creationId xmlns:a16="http://schemas.microsoft.com/office/drawing/2014/main" id="{00000000-0008-0000-0B00-0000D50B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030" name="Shape 2458">
                  <a:extLst>
                    <a:ext uri="{FF2B5EF4-FFF2-40B4-BE49-F238E27FC236}">
                      <a16:creationId xmlns:a16="http://schemas.microsoft.com/office/drawing/2014/main" id="{00000000-0008-0000-0B00-0000D60B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031" name="Shape 2459">
                  <a:extLst>
                    <a:ext uri="{FF2B5EF4-FFF2-40B4-BE49-F238E27FC236}">
                      <a16:creationId xmlns:a16="http://schemas.microsoft.com/office/drawing/2014/main" id="{00000000-0008-0000-0B00-0000D70B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032" name="Shape 2460">
                  <a:extLst>
                    <a:ext uri="{FF2B5EF4-FFF2-40B4-BE49-F238E27FC236}">
                      <a16:creationId xmlns:a16="http://schemas.microsoft.com/office/drawing/2014/main" id="{00000000-0008-0000-0B00-0000D80B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033" name="Shape 2461">
                  <a:extLst>
                    <a:ext uri="{FF2B5EF4-FFF2-40B4-BE49-F238E27FC236}">
                      <a16:creationId xmlns:a16="http://schemas.microsoft.com/office/drawing/2014/main" id="{00000000-0008-0000-0B00-0000D90B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86</xdr:row>
      <xdr:rowOff>104775</xdr:rowOff>
    </xdr:from>
    <xdr:ext cx="0" cy="161925"/>
    <xdr:grpSp>
      <xdr:nvGrpSpPr>
        <xdr:cNvPr id="3034" name="Shape 2">
          <a:extLst>
            <a:ext uri="{FF2B5EF4-FFF2-40B4-BE49-F238E27FC236}">
              <a16:creationId xmlns:a16="http://schemas.microsoft.com/office/drawing/2014/main" id="{00000000-0008-0000-0B00-0000DA0B0000}"/>
            </a:ext>
          </a:extLst>
        </xdr:cNvPr>
        <xdr:cNvGrpSpPr>
          <a:grpSpLocks/>
        </xdr:cNvGrpSpPr>
      </xdr:nvGrpSpPr>
      <xdr:grpSpPr>
        <a:xfrm>
          <a:off x="2466975" y="19002375"/>
          <a:ext cx="0" cy="161925"/>
          <a:chOff x="5346000" y="3699038"/>
          <a:chExt cx="0" cy="161925"/>
        </a:xfrm>
      </xdr:grpSpPr>
      <xdr:grpSp>
        <xdr:nvGrpSpPr>
          <xdr:cNvPr id="3035" name="Shape 2462">
            <a:extLst>
              <a:ext uri="{FF2B5EF4-FFF2-40B4-BE49-F238E27FC236}">
                <a16:creationId xmlns:a16="http://schemas.microsoft.com/office/drawing/2014/main" id="{00000000-0008-0000-0B00-0000DB0B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3036" name="Shape 6">
              <a:extLst>
                <a:ext uri="{FF2B5EF4-FFF2-40B4-BE49-F238E27FC236}">
                  <a16:creationId xmlns:a16="http://schemas.microsoft.com/office/drawing/2014/main" id="{00000000-0008-0000-0B00-0000DC0B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3037" name="Shape 2463">
              <a:extLst>
                <a:ext uri="{FF2B5EF4-FFF2-40B4-BE49-F238E27FC236}">
                  <a16:creationId xmlns:a16="http://schemas.microsoft.com/office/drawing/2014/main" id="{00000000-0008-0000-0B00-0000DD0B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3038" name="Shape 2464">
                <a:extLst>
                  <a:ext uri="{FF2B5EF4-FFF2-40B4-BE49-F238E27FC236}">
                    <a16:creationId xmlns:a16="http://schemas.microsoft.com/office/drawing/2014/main" id="{00000000-0008-0000-0B00-0000DE0B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3039" name="Shape 2465">
                <a:extLst>
                  <a:ext uri="{FF2B5EF4-FFF2-40B4-BE49-F238E27FC236}">
                    <a16:creationId xmlns:a16="http://schemas.microsoft.com/office/drawing/2014/main" id="{00000000-0008-0000-0B00-0000DF0B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3040" name="Shape 2466">
                  <a:extLst>
                    <a:ext uri="{FF2B5EF4-FFF2-40B4-BE49-F238E27FC236}">
                      <a16:creationId xmlns:a16="http://schemas.microsoft.com/office/drawing/2014/main" id="{00000000-0008-0000-0B00-0000E00B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3041" name="Shape 2467">
                  <a:extLst>
                    <a:ext uri="{FF2B5EF4-FFF2-40B4-BE49-F238E27FC236}">
                      <a16:creationId xmlns:a16="http://schemas.microsoft.com/office/drawing/2014/main" id="{00000000-0008-0000-0B00-0000E10B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042" name="Shape 2468">
                  <a:extLst>
                    <a:ext uri="{FF2B5EF4-FFF2-40B4-BE49-F238E27FC236}">
                      <a16:creationId xmlns:a16="http://schemas.microsoft.com/office/drawing/2014/main" id="{00000000-0008-0000-0B00-0000E20B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043" name="Shape 2469">
                  <a:extLst>
                    <a:ext uri="{FF2B5EF4-FFF2-40B4-BE49-F238E27FC236}">
                      <a16:creationId xmlns:a16="http://schemas.microsoft.com/office/drawing/2014/main" id="{00000000-0008-0000-0B00-0000E30B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044" name="Shape 2470">
                  <a:extLst>
                    <a:ext uri="{FF2B5EF4-FFF2-40B4-BE49-F238E27FC236}">
                      <a16:creationId xmlns:a16="http://schemas.microsoft.com/office/drawing/2014/main" id="{00000000-0008-0000-0B00-0000E40B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045" name="Shape 2471">
                  <a:extLst>
                    <a:ext uri="{FF2B5EF4-FFF2-40B4-BE49-F238E27FC236}">
                      <a16:creationId xmlns:a16="http://schemas.microsoft.com/office/drawing/2014/main" id="{00000000-0008-0000-0B00-0000E50B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046" name="Shape 2472">
                  <a:extLst>
                    <a:ext uri="{FF2B5EF4-FFF2-40B4-BE49-F238E27FC236}">
                      <a16:creationId xmlns:a16="http://schemas.microsoft.com/office/drawing/2014/main" id="{00000000-0008-0000-0B00-0000E60B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86</xdr:row>
      <xdr:rowOff>104775</xdr:rowOff>
    </xdr:from>
    <xdr:ext cx="0" cy="161925"/>
    <xdr:grpSp>
      <xdr:nvGrpSpPr>
        <xdr:cNvPr id="3047" name="Shape 2">
          <a:extLst>
            <a:ext uri="{FF2B5EF4-FFF2-40B4-BE49-F238E27FC236}">
              <a16:creationId xmlns:a16="http://schemas.microsoft.com/office/drawing/2014/main" id="{00000000-0008-0000-0B00-0000E70B0000}"/>
            </a:ext>
          </a:extLst>
        </xdr:cNvPr>
        <xdr:cNvGrpSpPr>
          <a:grpSpLocks/>
        </xdr:cNvGrpSpPr>
      </xdr:nvGrpSpPr>
      <xdr:grpSpPr>
        <a:xfrm>
          <a:off x="2466975" y="19002375"/>
          <a:ext cx="0" cy="161925"/>
          <a:chOff x="5346000" y="3699038"/>
          <a:chExt cx="0" cy="161925"/>
        </a:xfrm>
      </xdr:grpSpPr>
      <xdr:grpSp>
        <xdr:nvGrpSpPr>
          <xdr:cNvPr id="3048" name="Shape 2473">
            <a:extLst>
              <a:ext uri="{FF2B5EF4-FFF2-40B4-BE49-F238E27FC236}">
                <a16:creationId xmlns:a16="http://schemas.microsoft.com/office/drawing/2014/main" id="{00000000-0008-0000-0B00-0000E80B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3049" name="Shape 6">
              <a:extLst>
                <a:ext uri="{FF2B5EF4-FFF2-40B4-BE49-F238E27FC236}">
                  <a16:creationId xmlns:a16="http://schemas.microsoft.com/office/drawing/2014/main" id="{00000000-0008-0000-0B00-0000E90B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3050" name="Shape 2474">
              <a:extLst>
                <a:ext uri="{FF2B5EF4-FFF2-40B4-BE49-F238E27FC236}">
                  <a16:creationId xmlns:a16="http://schemas.microsoft.com/office/drawing/2014/main" id="{00000000-0008-0000-0B00-0000EA0B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3051" name="Shape 2475">
                <a:extLst>
                  <a:ext uri="{FF2B5EF4-FFF2-40B4-BE49-F238E27FC236}">
                    <a16:creationId xmlns:a16="http://schemas.microsoft.com/office/drawing/2014/main" id="{00000000-0008-0000-0B00-0000EB0B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3052" name="Shape 2476">
                <a:extLst>
                  <a:ext uri="{FF2B5EF4-FFF2-40B4-BE49-F238E27FC236}">
                    <a16:creationId xmlns:a16="http://schemas.microsoft.com/office/drawing/2014/main" id="{00000000-0008-0000-0B00-0000EC0B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3053" name="Shape 2477">
                  <a:extLst>
                    <a:ext uri="{FF2B5EF4-FFF2-40B4-BE49-F238E27FC236}">
                      <a16:creationId xmlns:a16="http://schemas.microsoft.com/office/drawing/2014/main" id="{00000000-0008-0000-0B00-0000ED0B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3054" name="Shape 2478">
                  <a:extLst>
                    <a:ext uri="{FF2B5EF4-FFF2-40B4-BE49-F238E27FC236}">
                      <a16:creationId xmlns:a16="http://schemas.microsoft.com/office/drawing/2014/main" id="{00000000-0008-0000-0B00-0000EE0B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055" name="Shape 2479">
                  <a:extLst>
                    <a:ext uri="{FF2B5EF4-FFF2-40B4-BE49-F238E27FC236}">
                      <a16:creationId xmlns:a16="http://schemas.microsoft.com/office/drawing/2014/main" id="{00000000-0008-0000-0B00-0000EF0B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056" name="Shape 2480">
                  <a:extLst>
                    <a:ext uri="{FF2B5EF4-FFF2-40B4-BE49-F238E27FC236}">
                      <a16:creationId xmlns:a16="http://schemas.microsoft.com/office/drawing/2014/main" id="{00000000-0008-0000-0B00-0000F00B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057" name="Shape 2481">
                  <a:extLst>
                    <a:ext uri="{FF2B5EF4-FFF2-40B4-BE49-F238E27FC236}">
                      <a16:creationId xmlns:a16="http://schemas.microsoft.com/office/drawing/2014/main" id="{00000000-0008-0000-0B00-0000F10B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058" name="Shape 2482">
                  <a:extLst>
                    <a:ext uri="{FF2B5EF4-FFF2-40B4-BE49-F238E27FC236}">
                      <a16:creationId xmlns:a16="http://schemas.microsoft.com/office/drawing/2014/main" id="{00000000-0008-0000-0B00-0000F20B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059" name="Shape 2483">
                  <a:extLst>
                    <a:ext uri="{FF2B5EF4-FFF2-40B4-BE49-F238E27FC236}">
                      <a16:creationId xmlns:a16="http://schemas.microsoft.com/office/drawing/2014/main" id="{00000000-0008-0000-0B00-0000F30B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86</xdr:row>
      <xdr:rowOff>104775</xdr:rowOff>
    </xdr:from>
    <xdr:ext cx="0" cy="161925"/>
    <xdr:grpSp>
      <xdr:nvGrpSpPr>
        <xdr:cNvPr id="3060" name="Shape 2">
          <a:extLst>
            <a:ext uri="{FF2B5EF4-FFF2-40B4-BE49-F238E27FC236}">
              <a16:creationId xmlns:a16="http://schemas.microsoft.com/office/drawing/2014/main" id="{00000000-0008-0000-0B00-0000F40B0000}"/>
            </a:ext>
          </a:extLst>
        </xdr:cNvPr>
        <xdr:cNvGrpSpPr>
          <a:grpSpLocks/>
        </xdr:cNvGrpSpPr>
      </xdr:nvGrpSpPr>
      <xdr:grpSpPr>
        <a:xfrm>
          <a:off x="2466975" y="19002375"/>
          <a:ext cx="0" cy="161925"/>
          <a:chOff x="5346000" y="3699038"/>
          <a:chExt cx="0" cy="161925"/>
        </a:xfrm>
      </xdr:grpSpPr>
      <xdr:grpSp>
        <xdr:nvGrpSpPr>
          <xdr:cNvPr id="3061" name="Shape 2484">
            <a:extLst>
              <a:ext uri="{FF2B5EF4-FFF2-40B4-BE49-F238E27FC236}">
                <a16:creationId xmlns:a16="http://schemas.microsoft.com/office/drawing/2014/main" id="{00000000-0008-0000-0B00-0000F50B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3062" name="Shape 6">
              <a:extLst>
                <a:ext uri="{FF2B5EF4-FFF2-40B4-BE49-F238E27FC236}">
                  <a16:creationId xmlns:a16="http://schemas.microsoft.com/office/drawing/2014/main" id="{00000000-0008-0000-0B00-0000F60B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3063" name="Shape 2485">
              <a:extLst>
                <a:ext uri="{FF2B5EF4-FFF2-40B4-BE49-F238E27FC236}">
                  <a16:creationId xmlns:a16="http://schemas.microsoft.com/office/drawing/2014/main" id="{00000000-0008-0000-0B00-0000F70B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3064" name="Shape 2486">
                <a:extLst>
                  <a:ext uri="{FF2B5EF4-FFF2-40B4-BE49-F238E27FC236}">
                    <a16:creationId xmlns:a16="http://schemas.microsoft.com/office/drawing/2014/main" id="{00000000-0008-0000-0B00-0000F80B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3065" name="Shape 2487">
                <a:extLst>
                  <a:ext uri="{FF2B5EF4-FFF2-40B4-BE49-F238E27FC236}">
                    <a16:creationId xmlns:a16="http://schemas.microsoft.com/office/drawing/2014/main" id="{00000000-0008-0000-0B00-0000F90B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3066" name="Shape 2488">
                  <a:extLst>
                    <a:ext uri="{FF2B5EF4-FFF2-40B4-BE49-F238E27FC236}">
                      <a16:creationId xmlns:a16="http://schemas.microsoft.com/office/drawing/2014/main" id="{00000000-0008-0000-0B00-0000FA0B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3067" name="Shape 2489">
                  <a:extLst>
                    <a:ext uri="{FF2B5EF4-FFF2-40B4-BE49-F238E27FC236}">
                      <a16:creationId xmlns:a16="http://schemas.microsoft.com/office/drawing/2014/main" id="{00000000-0008-0000-0B00-0000FB0B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068" name="Shape 2490">
                  <a:extLst>
                    <a:ext uri="{FF2B5EF4-FFF2-40B4-BE49-F238E27FC236}">
                      <a16:creationId xmlns:a16="http://schemas.microsoft.com/office/drawing/2014/main" id="{00000000-0008-0000-0B00-0000FC0B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069" name="Shape 2491">
                  <a:extLst>
                    <a:ext uri="{FF2B5EF4-FFF2-40B4-BE49-F238E27FC236}">
                      <a16:creationId xmlns:a16="http://schemas.microsoft.com/office/drawing/2014/main" id="{00000000-0008-0000-0B00-0000FD0B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070" name="Shape 2492">
                  <a:extLst>
                    <a:ext uri="{FF2B5EF4-FFF2-40B4-BE49-F238E27FC236}">
                      <a16:creationId xmlns:a16="http://schemas.microsoft.com/office/drawing/2014/main" id="{00000000-0008-0000-0B00-0000FE0B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071" name="Shape 2493">
                  <a:extLst>
                    <a:ext uri="{FF2B5EF4-FFF2-40B4-BE49-F238E27FC236}">
                      <a16:creationId xmlns:a16="http://schemas.microsoft.com/office/drawing/2014/main" id="{00000000-0008-0000-0B00-0000FF0B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072" name="Shape 2494">
                  <a:extLst>
                    <a:ext uri="{FF2B5EF4-FFF2-40B4-BE49-F238E27FC236}">
                      <a16:creationId xmlns:a16="http://schemas.microsoft.com/office/drawing/2014/main" id="{00000000-0008-0000-0B00-0000000C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86</xdr:row>
      <xdr:rowOff>104775</xdr:rowOff>
    </xdr:from>
    <xdr:ext cx="0" cy="161925"/>
    <xdr:grpSp>
      <xdr:nvGrpSpPr>
        <xdr:cNvPr id="3073" name="Shape 2">
          <a:extLst>
            <a:ext uri="{FF2B5EF4-FFF2-40B4-BE49-F238E27FC236}">
              <a16:creationId xmlns:a16="http://schemas.microsoft.com/office/drawing/2014/main" id="{00000000-0008-0000-0B00-0000010C0000}"/>
            </a:ext>
          </a:extLst>
        </xdr:cNvPr>
        <xdr:cNvGrpSpPr>
          <a:grpSpLocks/>
        </xdr:cNvGrpSpPr>
      </xdr:nvGrpSpPr>
      <xdr:grpSpPr>
        <a:xfrm>
          <a:off x="2466975" y="19002375"/>
          <a:ext cx="0" cy="161925"/>
          <a:chOff x="5346000" y="3699038"/>
          <a:chExt cx="0" cy="161925"/>
        </a:xfrm>
      </xdr:grpSpPr>
      <xdr:grpSp>
        <xdr:nvGrpSpPr>
          <xdr:cNvPr id="3074" name="Shape 2495">
            <a:extLst>
              <a:ext uri="{FF2B5EF4-FFF2-40B4-BE49-F238E27FC236}">
                <a16:creationId xmlns:a16="http://schemas.microsoft.com/office/drawing/2014/main" id="{00000000-0008-0000-0B00-0000020C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3075" name="Shape 6">
              <a:extLst>
                <a:ext uri="{FF2B5EF4-FFF2-40B4-BE49-F238E27FC236}">
                  <a16:creationId xmlns:a16="http://schemas.microsoft.com/office/drawing/2014/main" id="{00000000-0008-0000-0B00-0000030C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3076" name="Shape 2496">
              <a:extLst>
                <a:ext uri="{FF2B5EF4-FFF2-40B4-BE49-F238E27FC236}">
                  <a16:creationId xmlns:a16="http://schemas.microsoft.com/office/drawing/2014/main" id="{00000000-0008-0000-0B00-0000040C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3077" name="Shape 2497">
                <a:extLst>
                  <a:ext uri="{FF2B5EF4-FFF2-40B4-BE49-F238E27FC236}">
                    <a16:creationId xmlns:a16="http://schemas.microsoft.com/office/drawing/2014/main" id="{00000000-0008-0000-0B00-0000050C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3078" name="Shape 2498">
                <a:extLst>
                  <a:ext uri="{FF2B5EF4-FFF2-40B4-BE49-F238E27FC236}">
                    <a16:creationId xmlns:a16="http://schemas.microsoft.com/office/drawing/2014/main" id="{00000000-0008-0000-0B00-0000060C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3079" name="Shape 2499">
                  <a:extLst>
                    <a:ext uri="{FF2B5EF4-FFF2-40B4-BE49-F238E27FC236}">
                      <a16:creationId xmlns:a16="http://schemas.microsoft.com/office/drawing/2014/main" id="{00000000-0008-0000-0B00-0000070C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3080" name="Shape 2500">
                  <a:extLst>
                    <a:ext uri="{FF2B5EF4-FFF2-40B4-BE49-F238E27FC236}">
                      <a16:creationId xmlns:a16="http://schemas.microsoft.com/office/drawing/2014/main" id="{00000000-0008-0000-0B00-0000080C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081" name="Shape 2501">
                  <a:extLst>
                    <a:ext uri="{FF2B5EF4-FFF2-40B4-BE49-F238E27FC236}">
                      <a16:creationId xmlns:a16="http://schemas.microsoft.com/office/drawing/2014/main" id="{00000000-0008-0000-0B00-0000090C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082" name="Shape 2502">
                  <a:extLst>
                    <a:ext uri="{FF2B5EF4-FFF2-40B4-BE49-F238E27FC236}">
                      <a16:creationId xmlns:a16="http://schemas.microsoft.com/office/drawing/2014/main" id="{00000000-0008-0000-0B00-00000A0C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083" name="Shape 2503">
                  <a:extLst>
                    <a:ext uri="{FF2B5EF4-FFF2-40B4-BE49-F238E27FC236}">
                      <a16:creationId xmlns:a16="http://schemas.microsoft.com/office/drawing/2014/main" id="{00000000-0008-0000-0B00-00000B0C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084" name="Shape 2504">
                  <a:extLst>
                    <a:ext uri="{FF2B5EF4-FFF2-40B4-BE49-F238E27FC236}">
                      <a16:creationId xmlns:a16="http://schemas.microsoft.com/office/drawing/2014/main" id="{00000000-0008-0000-0B00-00000C0C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085" name="Shape 2505">
                  <a:extLst>
                    <a:ext uri="{FF2B5EF4-FFF2-40B4-BE49-F238E27FC236}">
                      <a16:creationId xmlns:a16="http://schemas.microsoft.com/office/drawing/2014/main" id="{00000000-0008-0000-0B00-00000D0C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86</xdr:row>
      <xdr:rowOff>104775</xdr:rowOff>
    </xdr:from>
    <xdr:ext cx="0" cy="161925"/>
    <xdr:grpSp>
      <xdr:nvGrpSpPr>
        <xdr:cNvPr id="3086" name="Shape 2">
          <a:extLst>
            <a:ext uri="{FF2B5EF4-FFF2-40B4-BE49-F238E27FC236}">
              <a16:creationId xmlns:a16="http://schemas.microsoft.com/office/drawing/2014/main" id="{00000000-0008-0000-0B00-00000E0C0000}"/>
            </a:ext>
          </a:extLst>
        </xdr:cNvPr>
        <xdr:cNvGrpSpPr>
          <a:grpSpLocks/>
        </xdr:cNvGrpSpPr>
      </xdr:nvGrpSpPr>
      <xdr:grpSpPr>
        <a:xfrm>
          <a:off x="2466975" y="19002375"/>
          <a:ext cx="0" cy="161925"/>
          <a:chOff x="5346000" y="3699038"/>
          <a:chExt cx="0" cy="161925"/>
        </a:xfrm>
      </xdr:grpSpPr>
      <xdr:grpSp>
        <xdr:nvGrpSpPr>
          <xdr:cNvPr id="3087" name="Shape 2506">
            <a:extLst>
              <a:ext uri="{FF2B5EF4-FFF2-40B4-BE49-F238E27FC236}">
                <a16:creationId xmlns:a16="http://schemas.microsoft.com/office/drawing/2014/main" id="{00000000-0008-0000-0B00-00000F0C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3088" name="Shape 6">
              <a:extLst>
                <a:ext uri="{FF2B5EF4-FFF2-40B4-BE49-F238E27FC236}">
                  <a16:creationId xmlns:a16="http://schemas.microsoft.com/office/drawing/2014/main" id="{00000000-0008-0000-0B00-0000100C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3089" name="Shape 2507">
              <a:extLst>
                <a:ext uri="{FF2B5EF4-FFF2-40B4-BE49-F238E27FC236}">
                  <a16:creationId xmlns:a16="http://schemas.microsoft.com/office/drawing/2014/main" id="{00000000-0008-0000-0B00-0000110C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3090" name="Shape 2508">
                <a:extLst>
                  <a:ext uri="{FF2B5EF4-FFF2-40B4-BE49-F238E27FC236}">
                    <a16:creationId xmlns:a16="http://schemas.microsoft.com/office/drawing/2014/main" id="{00000000-0008-0000-0B00-0000120C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3091" name="Shape 2509">
                <a:extLst>
                  <a:ext uri="{FF2B5EF4-FFF2-40B4-BE49-F238E27FC236}">
                    <a16:creationId xmlns:a16="http://schemas.microsoft.com/office/drawing/2014/main" id="{00000000-0008-0000-0B00-0000130C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3092" name="Shape 2510">
                  <a:extLst>
                    <a:ext uri="{FF2B5EF4-FFF2-40B4-BE49-F238E27FC236}">
                      <a16:creationId xmlns:a16="http://schemas.microsoft.com/office/drawing/2014/main" id="{00000000-0008-0000-0B00-0000140C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3093" name="Shape 2511">
                  <a:extLst>
                    <a:ext uri="{FF2B5EF4-FFF2-40B4-BE49-F238E27FC236}">
                      <a16:creationId xmlns:a16="http://schemas.microsoft.com/office/drawing/2014/main" id="{00000000-0008-0000-0B00-0000150C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094" name="Shape 2512">
                  <a:extLst>
                    <a:ext uri="{FF2B5EF4-FFF2-40B4-BE49-F238E27FC236}">
                      <a16:creationId xmlns:a16="http://schemas.microsoft.com/office/drawing/2014/main" id="{00000000-0008-0000-0B00-0000160C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095" name="Shape 2513">
                  <a:extLst>
                    <a:ext uri="{FF2B5EF4-FFF2-40B4-BE49-F238E27FC236}">
                      <a16:creationId xmlns:a16="http://schemas.microsoft.com/office/drawing/2014/main" id="{00000000-0008-0000-0B00-0000170C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096" name="Shape 2514">
                  <a:extLst>
                    <a:ext uri="{FF2B5EF4-FFF2-40B4-BE49-F238E27FC236}">
                      <a16:creationId xmlns:a16="http://schemas.microsoft.com/office/drawing/2014/main" id="{00000000-0008-0000-0B00-0000180C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097" name="Shape 2515">
                  <a:extLst>
                    <a:ext uri="{FF2B5EF4-FFF2-40B4-BE49-F238E27FC236}">
                      <a16:creationId xmlns:a16="http://schemas.microsoft.com/office/drawing/2014/main" id="{00000000-0008-0000-0B00-0000190C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098" name="Shape 2516">
                  <a:extLst>
                    <a:ext uri="{FF2B5EF4-FFF2-40B4-BE49-F238E27FC236}">
                      <a16:creationId xmlns:a16="http://schemas.microsoft.com/office/drawing/2014/main" id="{00000000-0008-0000-0B00-00001A0C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86</xdr:row>
      <xdr:rowOff>104775</xdr:rowOff>
    </xdr:from>
    <xdr:ext cx="0" cy="161925"/>
    <xdr:grpSp>
      <xdr:nvGrpSpPr>
        <xdr:cNvPr id="3099" name="Shape 2">
          <a:extLst>
            <a:ext uri="{FF2B5EF4-FFF2-40B4-BE49-F238E27FC236}">
              <a16:creationId xmlns:a16="http://schemas.microsoft.com/office/drawing/2014/main" id="{00000000-0008-0000-0B00-00001B0C0000}"/>
            </a:ext>
          </a:extLst>
        </xdr:cNvPr>
        <xdr:cNvGrpSpPr>
          <a:grpSpLocks/>
        </xdr:cNvGrpSpPr>
      </xdr:nvGrpSpPr>
      <xdr:grpSpPr>
        <a:xfrm>
          <a:off x="2466975" y="19002375"/>
          <a:ext cx="0" cy="161925"/>
          <a:chOff x="5346000" y="3699038"/>
          <a:chExt cx="0" cy="161925"/>
        </a:xfrm>
      </xdr:grpSpPr>
      <xdr:grpSp>
        <xdr:nvGrpSpPr>
          <xdr:cNvPr id="3100" name="Shape 2517">
            <a:extLst>
              <a:ext uri="{FF2B5EF4-FFF2-40B4-BE49-F238E27FC236}">
                <a16:creationId xmlns:a16="http://schemas.microsoft.com/office/drawing/2014/main" id="{00000000-0008-0000-0B00-00001C0C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3101" name="Shape 6">
              <a:extLst>
                <a:ext uri="{FF2B5EF4-FFF2-40B4-BE49-F238E27FC236}">
                  <a16:creationId xmlns:a16="http://schemas.microsoft.com/office/drawing/2014/main" id="{00000000-0008-0000-0B00-00001D0C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3102" name="Shape 2518">
              <a:extLst>
                <a:ext uri="{FF2B5EF4-FFF2-40B4-BE49-F238E27FC236}">
                  <a16:creationId xmlns:a16="http://schemas.microsoft.com/office/drawing/2014/main" id="{00000000-0008-0000-0B00-00001E0C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3103" name="Shape 2519">
                <a:extLst>
                  <a:ext uri="{FF2B5EF4-FFF2-40B4-BE49-F238E27FC236}">
                    <a16:creationId xmlns:a16="http://schemas.microsoft.com/office/drawing/2014/main" id="{00000000-0008-0000-0B00-00001F0C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3104" name="Shape 2520">
                <a:extLst>
                  <a:ext uri="{FF2B5EF4-FFF2-40B4-BE49-F238E27FC236}">
                    <a16:creationId xmlns:a16="http://schemas.microsoft.com/office/drawing/2014/main" id="{00000000-0008-0000-0B00-0000200C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3105" name="Shape 2521">
                  <a:extLst>
                    <a:ext uri="{FF2B5EF4-FFF2-40B4-BE49-F238E27FC236}">
                      <a16:creationId xmlns:a16="http://schemas.microsoft.com/office/drawing/2014/main" id="{00000000-0008-0000-0B00-0000210C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3106" name="Shape 2522">
                  <a:extLst>
                    <a:ext uri="{FF2B5EF4-FFF2-40B4-BE49-F238E27FC236}">
                      <a16:creationId xmlns:a16="http://schemas.microsoft.com/office/drawing/2014/main" id="{00000000-0008-0000-0B00-0000220C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107" name="Shape 2523">
                  <a:extLst>
                    <a:ext uri="{FF2B5EF4-FFF2-40B4-BE49-F238E27FC236}">
                      <a16:creationId xmlns:a16="http://schemas.microsoft.com/office/drawing/2014/main" id="{00000000-0008-0000-0B00-0000230C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108" name="Shape 2524">
                  <a:extLst>
                    <a:ext uri="{FF2B5EF4-FFF2-40B4-BE49-F238E27FC236}">
                      <a16:creationId xmlns:a16="http://schemas.microsoft.com/office/drawing/2014/main" id="{00000000-0008-0000-0B00-0000240C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109" name="Shape 2525">
                  <a:extLst>
                    <a:ext uri="{FF2B5EF4-FFF2-40B4-BE49-F238E27FC236}">
                      <a16:creationId xmlns:a16="http://schemas.microsoft.com/office/drawing/2014/main" id="{00000000-0008-0000-0B00-0000250C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110" name="Shape 2526">
                  <a:extLst>
                    <a:ext uri="{FF2B5EF4-FFF2-40B4-BE49-F238E27FC236}">
                      <a16:creationId xmlns:a16="http://schemas.microsoft.com/office/drawing/2014/main" id="{00000000-0008-0000-0B00-0000260C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111" name="Shape 2527">
                  <a:extLst>
                    <a:ext uri="{FF2B5EF4-FFF2-40B4-BE49-F238E27FC236}">
                      <a16:creationId xmlns:a16="http://schemas.microsoft.com/office/drawing/2014/main" id="{00000000-0008-0000-0B00-0000270C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86</xdr:row>
      <xdr:rowOff>104775</xdr:rowOff>
    </xdr:from>
    <xdr:ext cx="0" cy="161925"/>
    <xdr:grpSp>
      <xdr:nvGrpSpPr>
        <xdr:cNvPr id="3112" name="Shape 2">
          <a:extLst>
            <a:ext uri="{FF2B5EF4-FFF2-40B4-BE49-F238E27FC236}">
              <a16:creationId xmlns:a16="http://schemas.microsoft.com/office/drawing/2014/main" id="{00000000-0008-0000-0B00-0000280C0000}"/>
            </a:ext>
          </a:extLst>
        </xdr:cNvPr>
        <xdr:cNvGrpSpPr>
          <a:grpSpLocks/>
        </xdr:cNvGrpSpPr>
      </xdr:nvGrpSpPr>
      <xdr:grpSpPr>
        <a:xfrm>
          <a:off x="2466975" y="19002375"/>
          <a:ext cx="0" cy="161925"/>
          <a:chOff x="5346000" y="3699038"/>
          <a:chExt cx="0" cy="161925"/>
        </a:xfrm>
      </xdr:grpSpPr>
      <xdr:grpSp>
        <xdr:nvGrpSpPr>
          <xdr:cNvPr id="3113" name="Shape 2528">
            <a:extLst>
              <a:ext uri="{FF2B5EF4-FFF2-40B4-BE49-F238E27FC236}">
                <a16:creationId xmlns:a16="http://schemas.microsoft.com/office/drawing/2014/main" id="{00000000-0008-0000-0B00-0000290C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3114" name="Shape 6">
              <a:extLst>
                <a:ext uri="{FF2B5EF4-FFF2-40B4-BE49-F238E27FC236}">
                  <a16:creationId xmlns:a16="http://schemas.microsoft.com/office/drawing/2014/main" id="{00000000-0008-0000-0B00-00002A0C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3115" name="Shape 2529">
              <a:extLst>
                <a:ext uri="{FF2B5EF4-FFF2-40B4-BE49-F238E27FC236}">
                  <a16:creationId xmlns:a16="http://schemas.microsoft.com/office/drawing/2014/main" id="{00000000-0008-0000-0B00-00002B0C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3116" name="Shape 2530">
                <a:extLst>
                  <a:ext uri="{FF2B5EF4-FFF2-40B4-BE49-F238E27FC236}">
                    <a16:creationId xmlns:a16="http://schemas.microsoft.com/office/drawing/2014/main" id="{00000000-0008-0000-0B00-00002C0C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3117" name="Shape 2531">
                <a:extLst>
                  <a:ext uri="{FF2B5EF4-FFF2-40B4-BE49-F238E27FC236}">
                    <a16:creationId xmlns:a16="http://schemas.microsoft.com/office/drawing/2014/main" id="{00000000-0008-0000-0B00-00002D0C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3118" name="Shape 2532">
                  <a:extLst>
                    <a:ext uri="{FF2B5EF4-FFF2-40B4-BE49-F238E27FC236}">
                      <a16:creationId xmlns:a16="http://schemas.microsoft.com/office/drawing/2014/main" id="{00000000-0008-0000-0B00-00002E0C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3119" name="Shape 2533">
                  <a:extLst>
                    <a:ext uri="{FF2B5EF4-FFF2-40B4-BE49-F238E27FC236}">
                      <a16:creationId xmlns:a16="http://schemas.microsoft.com/office/drawing/2014/main" id="{00000000-0008-0000-0B00-00002F0C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120" name="Shape 2534">
                  <a:extLst>
                    <a:ext uri="{FF2B5EF4-FFF2-40B4-BE49-F238E27FC236}">
                      <a16:creationId xmlns:a16="http://schemas.microsoft.com/office/drawing/2014/main" id="{00000000-0008-0000-0B00-0000300C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121" name="Shape 2535">
                  <a:extLst>
                    <a:ext uri="{FF2B5EF4-FFF2-40B4-BE49-F238E27FC236}">
                      <a16:creationId xmlns:a16="http://schemas.microsoft.com/office/drawing/2014/main" id="{00000000-0008-0000-0B00-0000310C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122" name="Shape 2536">
                  <a:extLst>
                    <a:ext uri="{FF2B5EF4-FFF2-40B4-BE49-F238E27FC236}">
                      <a16:creationId xmlns:a16="http://schemas.microsoft.com/office/drawing/2014/main" id="{00000000-0008-0000-0B00-0000320C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123" name="Shape 2537">
                  <a:extLst>
                    <a:ext uri="{FF2B5EF4-FFF2-40B4-BE49-F238E27FC236}">
                      <a16:creationId xmlns:a16="http://schemas.microsoft.com/office/drawing/2014/main" id="{00000000-0008-0000-0B00-0000330C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124" name="Shape 2538">
                  <a:extLst>
                    <a:ext uri="{FF2B5EF4-FFF2-40B4-BE49-F238E27FC236}">
                      <a16:creationId xmlns:a16="http://schemas.microsoft.com/office/drawing/2014/main" id="{00000000-0008-0000-0B00-0000340C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86</xdr:row>
      <xdr:rowOff>104775</xdr:rowOff>
    </xdr:from>
    <xdr:ext cx="0" cy="161925"/>
    <xdr:grpSp>
      <xdr:nvGrpSpPr>
        <xdr:cNvPr id="3125" name="Shape 2">
          <a:extLst>
            <a:ext uri="{FF2B5EF4-FFF2-40B4-BE49-F238E27FC236}">
              <a16:creationId xmlns:a16="http://schemas.microsoft.com/office/drawing/2014/main" id="{00000000-0008-0000-0B00-0000350C0000}"/>
            </a:ext>
          </a:extLst>
        </xdr:cNvPr>
        <xdr:cNvGrpSpPr>
          <a:grpSpLocks/>
        </xdr:cNvGrpSpPr>
      </xdr:nvGrpSpPr>
      <xdr:grpSpPr>
        <a:xfrm>
          <a:off x="2466975" y="19002375"/>
          <a:ext cx="0" cy="161925"/>
          <a:chOff x="5346000" y="3699038"/>
          <a:chExt cx="0" cy="161925"/>
        </a:xfrm>
      </xdr:grpSpPr>
      <xdr:grpSp>
        <xdr:nvGrpSpPr>
          <xdr:cNvPr id="3126" name="Shape 2539">
            <a:extLst>
              <a:ext uri="{FF2B5EF4-FFF2-40B4-BE49-F238E27FC236}">
                <a16:creationId xmlns:a16="http://schemas.microsoft.com/office/drawing/2014/main" id="{00000000-0008-0000-0B00-0000360C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3127" name="Shape 6">
              <a:extLst>
                <a:ext uri="{FF2B5EF4-FFF2-40B4-BE49-F238E27FC236}">
                  <a16:creationId xmlns:a16="http://schemas.microsoft.com/office/drawing/2014/main" id="{00000000-0008-0000-0B00-0000370C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3128" name="Shape 2540">
              <a:extLst>
                <a:ext uri="{FF2B5EF4-FFF2-40B4-BE49-F238E27FC236}">
                  <a16:creationId xmlns:a16="http://schemas.microsoft.com/office/drawing/2014/main" id="{00000000-0008-0000-0B00-0000380C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3129" name="Shape 2541">
                <a:extLst>
                  <a:ext uri="{FF2B5EF4-FFF2-40B4-BE49-F238E27FC236}">
                    <a16:creationId xmlns:a16="http://schemas.microsoft.com/office/drawing/2014/main" id="{00000000-0008-0000-0B00-0000390C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3130" name="Shape 2542">
                <a:extLst>
                  <a:ext uri="{FF2B5EF4-FFF2-40B4-BE49-F238E27FC236}">
                    <a16:creationId xmlns:a16="http://schemas.microsoft.com/office/drawing/2014/main" id="{00000000-0008-0000-0B00-00003A0C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3131" name="Shape 2543">
                  <a:extLst>
                    <a:ext uri="{FF2B5EF4-FFF2-40B4-BE49-F238E27FC236}">
                      <a16:creationId xmlns:a16="http://schemas.microsoft.com/office/drawing/2014/main" id="{00000000-0008-0000-0B00-00003B0C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3132" name="Shape 2544">
                  <a:extLst>
                    <a:ext uri="{FF2B5EF4-FFF2-40B4-BE49-F238E27FC236}">
                      <a16:creationId xmlns:a16="http://schemas.microsoft.com/office/drawing/2014/main" id="{00000000-0008-0000-0B00-00003C0C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133" name="Shape 2545">
                  <a:extLst>
                    <a:ext uri="{FF2B5EF4-FFF2-40B4-BE49-F238E27FC236}">
                      <a16:creationId xmlns:a16="http://schemas.microsoft.com/office/drawing/2014/main" id="{00000000-0008-0000-0B00-00003D0C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134" name="Shape 2546">
                  <a:extLst>
                    <a:ext uri="{FF2B5EF4-FFF2-40B4-BE49-F238E27FC236}">
                      <a16:creationId xmlns:a16="http://schemas.microsoft.com/office/drawing/2014/main" id="{00000000-0008-0000-0B00-00003E0C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135" name="Shape 2547">
                  <a:extLst>
                    <a:ext uri="{FF2B5EF4-FFF2-40B4-BE49-F238E27FC236}">
                      <a16:creationId xmlns:a16="http://schemas.microsoft.com/office/drawing/2014/main" id="{00000000-0008-0000-0B00-00003F0C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136" name="Shape 2548">
                  <a:extLst>
                    <a:ext uri="{FF2B5EF4-FFF2-40B4-BE49-F238E27FC236}">
                      <a16:creationId xmlns:a16="http://schemas.microsoft.com/office/drawing/2014/main" id="{00000000-0008-0000-0B00-0000400C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137" name="Shape 2549">
                  <a:extLst>
                    <a:ext uri="{FF2B5EF4-FFF2-40B4-BE49-F238E27FC236}">
                      <a16:creationId xmlns:a16="http://schemas.microsoft.com/office/drawing/2014/main" id="{00000000-0008-0000-0B00-0000410C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86</xdr:row>
      <xdr:rowOff>104775</xdr:rowOff>
    </xdr:from>
    <xdr:ext cx="0" cy="161925"/>
    <xdr:grpSp>
      <xdr:nvGrpSpPr>
        <xdr:cNvPr id="3138" name="Shape 2">
          <a:extLst>
            <a:ext uri="{FF2B5EF4-FFF2-40B4-BE49-F238E27FC236}">
              <a16:creationId xmlns:a16="http://schemas.microsoft.com/office/drawing/2014/main" id="{00000000-0008-0000-0B00-0000420C0000}"/>
            </a:ext>
          </a:extLst>
        </xdr:cNvPr>
        <xdr:cNvGrpSpPr>
          <a:grpSpLocks/>
        </xdr:cNvGrpSpPr>
      </xdr:nvGrpSpPr>
      <xdr:grpSpPr>
        <a:xfrm>
          <a:off x="2466975" y="19002375"/>
          <a:ext cx="0" cy="161925"/>
          <a:chOff x="5346000" y="3699038"/>
          <a:chExt cx="0" cy="161925"/>
        </a:xfrm>
      </xdr:grpSpPr>
      <xdr:grpSp>
        <xdr:nvGrpSpPr>
          <xdr:cNvPr id="3139" name="Shape 2550">
            <a:extLst>
              <a:ext uri="{FF2B5EF4-FFF2-40B4-BE49-F238E27FC236}">
                <a16:creationId xmlns:a16="http://schemas.microsoft.com/office/drawing/2014/main" id="{00000000-0008-0000-0B00-0000430C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3140" name="Shape 6">
              <a:extLst>
                <a:ext uri="{FF2B5EF4-FFF2-40B4-BE49-F238E27FC236}">
                  <a16:creationId xmlns:a16="http://schemas.microsoft.com/office/drawing/2014/main" id="{00000000-0008-0000-0B00-0000440C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3141" name="Shape 2551">
              <a:extLst>
                <a:ext uri="{FF2B5EF4-FFF2-40B4-BE49-F238E27FC236}">
                  <a16:creationId xmlns:a16="http://schemas.microsoft.com/office/drawing/2014/main" id="{00000000-0008-0000-0B00-0000450C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3142" name="Shape 2552">
                <a:extLst>
                  <a:ext uri="{FF2B5EF4-FFF2-40B4-BE49-F238E27FC236}">
                    <a16:creationId xmlns:a16="http://schemas.microsoft.com/office/drawing/2014/main" id="{00000000-0008-0000-0B00-0000460C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3143" name="Shape 2553">
                <a:extLst>
                  <a:ext uri="{FF2B5EF4-FFF2-40B4-BE49-F238E27FC236}">
                    <a16:creationId xmlns:a16="http://schemas.microsoft.com/office/drawing/2014/main" id="{00000000-0008-0000-0B00-0000470C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3144" name="Shape 2554">
                  <a:extLst>
                    <a:ext uri="{FF2B5EF4-FFF2-40B4-BE49-F238E27FC236}">
                      <a16:creationId xmlns:a16="http://schemas.microsoft.com/office/drawing/2014/main" id="{00000000-0008-0000-0B00-0000480C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3145" name="Shape 2555">
                  <a:extLst>
                    <a:ext uri="{FF2B5EF4-FFF2-40B4-BE49-F238E27FC236}">
                      <a16:creationId xmlns:a16="http://schemas.microsoft.com/office/drawing/2014/main" id="{00000000-0008-0000-0B00-0000490C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146" name="Shape 2556">
                  <a:extLst>
                    <a:ext uri="{FF2B5EF4-FFF2-40B4-BE49-F238E27FC236}">
                      <a16:creationId xmlns:a16="http://schemas.microsoft.com/office/drawing/2014/main" id="{00000000-0008-0000-0B00-00004A0C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147" name="Shape 2557">
                  <a:extLst>
                    <a:ext uri="{FF2B5EF4-FFF2-40B4-BE49-F238E27FC236}">
                      <a16:creationId xmlns:a16="http://schemas.microsoft.com/office/drawing/2014/main" id="{00000000-0008-0000-0B00-00004B0C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148" name="Shape 2558">
                  <a:extLst>
                    <a:ext uri="{FF2B5EF4-FFF2-40B4-BE49-F238E27FC236}">
                      <a16:creationId xmlns:a16="http://schemas.microsoft.com/office/drawing/2014/main" id="{00000000-0008-0000-0B00-00004C0C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149" name="Shape 2559">
                  <a:extLst>
                    <a:ext uri="{FF2B5EF4-FFF2-40B4-BE49-F238E27FC236}">
                      <a16:creationId xmlns:a16="http://schemas.microsoft.com/office/drawing/2014/main" id="{00000000-0008-0000-0B00-00004D0C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150" name="Shape 2560">
                  <a:extLst>
                    <a:ext uri="{FF2B5EF4-FFF2-40B4-BE49-F238E27FC236}">
                      <a16:creationId xmlns:a16="http://schemas.microsoft.com/office/drawing/2014/main" id="{00000000-0008-0000-0B00-00004E0C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86</xdr:row>
      <xdr:rowOff>104775</xdr:rowOff>
    </xdr:from>
    <xdr:ext cx="0" cy="161925"/>
    <xdr:grpSp>
      <xdr:nvGrpSpPr>
        <xdr:cNvPr id="3151" name="Shape 2">
          <a:extLst>
            <a:ext uri="{FF2B5EF4-FFF2-40B4-BE49-F238E27FC236}">
              <a16:creationId xmlns:a16="http://schemas.microsoft.com/office/drawing/2014/main" id="{00000000-0008-0000-0B00-00004F0C0000}"/>
            </a:ext>
          </a:extLst>
        </xdr:cNvPr>
        <xdr:cNvGrpSpPr>
          <a:grpSpLocks/>
        </xdr:cNvGrpSpPr>
      </xdr:nvGrpSpPr>
      <xdr:grpSpPr>
        <a:xfrm>
          <a:off x="2466975" y="19002375"/>
          <a:ext cx="0" cy="161925"/>
          <a:chOff x="5346000" y="3699038"/>
          <a:chExt cx="0" cy="161925"/>
        </a:xfrm>
      </xdr:grpSpPr>
      <xdr:grpSp>
        <xdr:nvGrpSpPr>
          <xdr:cNvPr id="3152" name="Shape 2561">
            <a:extLst>
              <a:ext uri="{FF2B5EF4-FFF2-40B4-BE49-F238E27FC236}">
                <a16:creationId xmlns:a16="http://schemas.microsoft.com/office/drawing/2014/main" id="{00000000-0008-0000-0B00-0000500C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3153" name="Shape 6">
              <a:extLst>
                <a:ext uri="{FF2B5EF4-FFF2-40B4-BE49-F238E27FC236}">
                  <a16:creationId xmlns:a16="http://schemas.microsoft.com/office/drawing/2014/main" id="{00000000-0008-0000-0B00-0000510C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3154" name="Shape 2562">
              <a:extLst>
                <a:ext uri="{FF2B5EF4-FFF2-40B4-BE49-F238E27FC236}">
                  <a16:creationId xmlns:a16="http://schemas.microsoft.com/office/drawing/2014/main" id="{00000000-0008-0000-0B00-0000520C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3155" name="Shape 2563">
                <a:extLst>
                  <a:ext uri="{FF2B5EF4-FFF2-40B4-BE49-F238E27FC236}">
                    <a16:creationId xmlns:a16="http://schemas.microsoft.com/office/drawing/2014/main" id="{00000000-0008-0000-0B00-0000530C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3156" name="Shape 2564">
                <a:extLst>
                  <a:ext uri="{FF2B5EF4-FFF2-40B4-BE49-F238E27FC236}">
                    <a16:creationId xmlns:a16="http://schemas.microsoft.com/office/drawing/2014/main" id="{00000000-0008-0000-0B00-0000540C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3157" name="Shape 2565">
                  <a:extLst>
                    <a:ext uri="{FF2B5EF4-FFF2-40B4-BE49-F238E27FC236}">
                      <a16:creationId xmlns:a16="http://schemas.microsoft.com/office/drawing/2014/main" id="{00000000-0008-0000-0B00-0000550C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3158" name="Shape 2566">
                  <a:extLst>
                    <a:ext uri="{FF2B5EF4-FFF2-40B4-BE49-F238E27FC236}">
                      <a16:creationId xmlns:a16="http://schemas.microsoft.com/office/drawing/2014/main" id="{00000000-0008-0000-0B00-0000560C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159" name="Shape 2567">
                  <a:extLst>
                    <a:ext uri="{FF2B5EF4-FFF2-40B4-BE49-F238E27FC236}">
                      <a16:creationId xmlns:a16="http://schemas.microsoft.com/office/drawing/2014/main" id="{00000000-0008-0000-0B00-0000570C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160" name="Shape 2568">
                  <a:extLst>
                    <a:ext uri="{FF2B5EF4-FFF2-40B4-BE49-F238E27FC236}">
                      <a16:creationId xmlns:a16="http://schemas.microsoft.com/office/drawing/2014/main" id="{00000000-0008-0000-0B00-0000580C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161" name="Shape 2569">
                  <a:extLst>
                    <a:ext uri="{FF2B5EF4-FFF2-40B4-BE49-F238E27FC236}">
                      <a16:creationId xmlns:a16="http://schemas.microsoft.com/office/drawing/2014/main" id="{00000000-0008-0000-0B00-0000590C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162" name="Shape 2570">
                  <a:extLst>
                    <a:ext uri="{FF2B5EF4-FFF2-40B4-BE49-F238E27FC236}">
                      <a16:creationId xmlns:a16="http://schemas.microsoft.com/office/drawing/2014/main" id="{00000000-0008-0000-0B00-00005A0C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163" name="Shape 2571">
                  <a:extLst>
                    <a:ext uri="{FF2B5EF4-FFF2-40B4-BE49-F238E27FC236}">
                      <a16:creationId xmlns:a16="http://schemas.microsoft.com/office/drawing/2014/main" id="{00000000-0008-0000-0B00-00005B0C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16</xdr:col>
      <xdr:colOff>0</xdr:colOff>
      <xdr:row>83</xdr:row>
      <xdr:rowOff>28575</xdr:rowOff>
    </xdr:from>
    <xdr:ext cx="438150" cy="352425"/>
    <xdr:sp macro="" textlink="">
      <xdr:nvSpPr>
        <xdr:cNvPr id="3164" name="Shape 1996">
          <a:extLst>
            <a:ext uri="{FF2B5EF4-FFF2-40B4-BE49-F238E27FC236}">
              <a16:creationId xmlns:a16="http://schemas.microsoft.com/office/drawing/2014/main" id="{00000000-0008-0000-0B00-00005C0C0000}"/>
            </a:ext>
          </a:extLst>
        </xdr:cNvPr>
        <xdr:cNvSpPr/>
      </xdr:nvSpPr>
      <xdr:spPr>
        <a:xfrm>
          <a:off x="7134225" y="18288000"/>
          <a:ext cx="438150" cy="352425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18</xdr:col>
      <xdr:colOff>0</xdr:colOff>
      <xdr:row>83</xdr:row>
      <xdr:rowOff>28575</xdr:rowOff>
    </xdr:from>
    <xdr:ext cx="438150" cy="352425"/>
    <xdr:sp macro="" textlink="">
      <xdr:nvSpPr>
        <xdr:cNvPr id="3165" name="Shape 1996">
          <a:extLst>
            <a:ext uri="{FF2B5EF4-FFF2-40B4-BE49-F238E27FC236}">
              <a16:creationId xmlns:a16="http://schemas.microsoft.com/office/drawing/2014/main" id="{00000000-0008-0000-0B00-00005D0C0000}"/>
            </a:ext>
          </a:extLst>
        </xdr:cNvPr>
        <xdr:cNvSpPr/>
      </xdr:nvSpPr>
      <xdr:spPr>
        <a:xfrm>
          <a:off x="8067675" y="18288000"/>
          <a:ext cx="438150" cy="352425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20</xdr:col>
      <xdr:colOff>0</xdr:colOff>
      <xdr:row>83</xdr:row>
      <xdr:rowOff>28575</xdr:rowOff>
    </xdr:from>
    <xdr:ext cx="438150" cy="352425"/>
    <xdr:sp macro="" textlink="">
      <xdr:nvSpPr>
        <xdr:cNvPr id="3166" name="Shape 1996">
          <a:extLst>
            <a:ext uri="{FF2B5EF4-FFF2-40B4-BE49-F238E27FC236}">
              <a16:creationId xmlns:a16="http://schemas.microsoft.com/office/drawing/2014/main" id="{00000000-0008-0000-0B00-00005E0C0000}"/>
            </a:ext>
          </a:extLst>
        </xdr:cNvPr>
        <xdr:cNvSpPr/>
      </xdr:nvSpPr>
      <xdr:spPr>
        <a:xfrm>
          <a:off x="9001125" y="18288000"/>
          <a:ext cx="438150" cy="352425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22</xdr:col>
      <xdr:colOff>0</xdr:colOff>
      <xdr:row>83</xdr:row>
      <xdr:rowOff>28575</xdr:rowOff>
    </xdr:from>
    <xdr:ext cx="438150" cy="352425"/>
    <xdr:sp macro="" textlink="">
      <xdr:nvSpPr>
        <xdr:cNvPr id="3167" name="Shape 1996">
          <a:extLst>
            <a:ext uri="{FF2B5EF4-FFF2-40B4-BE49-F238E27FC236}">
              <a16:creationId xmlns:a16="http://schemas.microsoft.com/office/drawing/2014/main" id="{00000000-0008-0000-0B00-00005F0C0000}"/>
            </a:ext>
          </a:extLst>
        </xdr:cNvPr>
        <xdr:cNvSpPr/>
      </xdr:nvSpPr>
      <xdr:spPr>
        <a:xfrm>
          <a:off x="9934575" y="18288000"/>
          <a:ext cx="438150" cy="352425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24</xdr:col>
      <xdr:colOff>0</xdr:colOff>
      <xdr:row>83</xdr:row>
      <xdr:rowOff>28575</xdr:rowOff>
    </xdr:from>
    <xdr:ext cx="438150" cy="352425"/>
    <xdr:sp macro="" textlink="">
      <xdr:nvSpPr>
        <xdr:cNvPr id="3168" name="Shape 1996">
          <a:extLst>
            <a:ext uri="{FF2B5EF4-FFF2-40B4-BE49-F238E27FC236}">
              <a16:creationId xmlns:a16="http://schemas.microsoft.com/office/drawing/2014/main" id="{00000000-0008-0000-0B00-0000600C0000}"/>
            </a:ext>
          </a:extLst>
        </xdr:cNvPr>
        <xdr:cNvSpPr/>
      </xdr:nvSpPr>
      <xdr:spPr>
        <a:xfrm>
          <a:off x="10868025" y="18288000"/>
          <a:ext cx="438150" cy="352425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26</xdr:col>
      <xdr:colOff>0</xdr:colOff>
      <xdr:row>83</xdr:row>
      <xdr:rowOff>28575</xdr:rowOff>
    </xdr:from>
    <xdr:ext cx="428625" cy="352425"/>
    <xdr:sp macro="" textlink="">
      <xdr:nvSpPr>
        <xdr:cNvPr id="3169" name="Shape 553">
          <a:extLst>
            <a:ext uri="{FF2B5EF4-FFF2-40B4-BE49-F238E27FC236}">
              <a16:creationId xmlns:a16="http://schemas.microsoft.com/office/drawing/2014/main" id="{00000000-0008-0000-0B00-0000610C0000}"/>
            </a:ext>
          </a:extLst>
        </xdr:cNvPr>
        <xdr:cNvSpPr/>
      </xdr:nvSpPr>
      <xdr:spPr>
        <a:xfrm>
          <a:off x="11801475" y="18288000"/>
          <a:ext cx="428625" cy="352425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28</xdr:col>
      <xdr:colOff>0</xdr:colOff>
      <xdr:row>83</xdr:row>
      <xdr:rowOff>28575</xdr:rowOff>
    </xdr:from>
    <xdr:ext cx="438150" cy="352425"/>
    <xdr:sp macro="" textlink="">
      <xdr:nvSpPr>
        <xdr:cNvPr id="3170" name="Shape 1996">
          <a:extLst>
            <a:ext uri="{FF2B5EF4-FFF2-40B4-BE49-F238E27FC236}">
              <a16:creationId xmlns:a16="http://schemas.microsoft.com/office/drawing/2014/main" id="{00000000-0008-0000-0B00-0000620C0000}"/>
            </a:ext>
          </a:extLst>
        </xdr:cNvPr>
        <xdr:cNvSpPr/>
      </xdr:nvSpPr>
      <xdr:spPr>
        <a:xfrm>
          <a:off x="12734925" y="18288000"/>
          <a:ext cx="438150" cy="352425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30</xdr:col>
      <xdr:colOff>0</xdr:colOff>
      <xdr:row>83</xdr:row>
      <xdr:rowOff>28575</xdr:rowOff>
    </xdr:from>
    <xdr:ext cx="438150" cy="352425"/>
    <xdr:sp macro="" textlink="">
      <xdr:nvSpPr>
        <xdr:cNvPr id="3171" name="Shape 1996">
          <a:extLst>
            <a:ext uri="{FF2B5EF4-FFF2-40B4-BE49-F238E27FC236}">
              <a16:creationId xmlns:a16="http://schemas.microsoft.com/office/drawing/2014/main" id="{00000000-0008-0000-0B00-0000630C0000}"/>
            </a:ext>
          </a:extLst>
        </xdr:cNvPr>
        <xdr:cNvSpPr/>
      </xdr:nvSpPr>
      <xdr:spPr>
        <a:xfrm>
          <a:off x="13668375" y="18288000"/>
          <a:ext cx="438150" cy="352425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32</xdr:col>
      <xdr:colOff>0</xdr:colOff>
      <xdr:row>83</xdr:row>
      <xdr:rowOff>28575</xdr:rowOff>
    </xdr:from>
    <xdr:ext cx="438150" cy="352425"/>
    <xdr:sp macro="" textlink="">
      <xdr:nvSpPr>
        <xdr:cNvPr id="3172" name="Shape 1997">
          <a:extLst>
            <a:ext uri="{FF2B5EF4-FFF2-40B4-BE49-F238E27FC236}">
              <a16:creationId xmlns:a16="http://schemas.microsoft.com/office/drawing/2014/main" id="{00000000-0008-0000-0B00-0000640C0000}"/>
            </a:ext>
          </a:extLst>
        </xdr:cNvPr>
        <xdr:cNvSpPr/>
      </xdr:nvSpPr>
      <xdr:spPr>
        <a:xfrm>
          <a:off x="14601825" y="18288000"/>
          <a:ext cx="438150" cy="352425"/>
        </a:xfrm>
        <a:prstGeom prst="triangle">
          <a:avLst>
            <a:gd name="adj" fmla="val 50000"/>
          </a:avLst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34</xdr:col>
      <xdr:colOff>0</xdr:colOff>
      <xdr:row>83</xdr:row>
      <xdr:rowOff>28575</xdr:rowOff>
    </xdr:from>
    <xdr:ext cx="428625" cy="352425"/>
    <xdr:sp macro="" textlink="">
      <xdr:nvSpPr>
        <xdr:cNvPr id="3173" name="Shape 556">
          <a:extLst>
            <a:ext uri="{FF2B5EF4-FFF2-40B4-BE49-F238E27FC236}">
              <a16:creationId xmlns:a16="http://schemas.microsoft.com/office/drawing/2014/main" id="{00000000-0008-0000-0B00-0000650C0000}"/>
            </a:ext>
          </a:extLst>
        </xdr:cNvPr>
        <xdr:cNvSpPr/>
      </xdr:nvSpPr>
      <xdr:spPr>
        <a:xfrm>
          <a:off x="15535275" y="18288000"/>
          <a:ext cx="428625" cy="352425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36</xdr:col>
      <xdr:colOff>0</xdr:colOff>
      <xdr:row>83</xdr:row>
      <xdr:rowOff>28575</xdr:rowOff>
    </xdr:from>
    <xdr:ext cx="438150" cy="352425"/>
    <xdr:sp macro="" textlink="">
      <xdr:nvSpPr>
        <xdr:cNvPr id="3174" name="Shape 1997">
          <a:extLst>
            <a:ext uri="{FF2B5EF4-FFF2-40B4-BE49-F238E27FC236}">
              <a16:creationId xmlns:a16="http://schemas.microsoft.com/office/drawing/2014/main" id="{00000000-0008-0000-0B00-0000660C0000}"/>
            </a:ext>
          </a:extLst>
        </xdr:cNvPr>
        <xdr:cNvSpPr/>
      </xdr:nvSpPr>
      <xdr:spPr>
        <a:xfrm>
          <a:off x="16468725" y="18288000"/>
          <a:ext cx="438150" cy="352425"/>
        </a:xfrm>
        <a:prstGeom prst="triangle">
          <a:avLst>
            <a:gd name="adj" fmla="val 50000"/>
          </a:avLst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38</xdr:col>
      <xdr:colOff>0</xdr:colOff>
      <xdr:row>83</xdr:row>
      <xdr:rowOff>28575</xdr:rowOff>
    </xdr:from>
    <xdr:ext cx="438150" cy="352425"/>
    <xdr:sp macro="" textlink="">
      <xdr:nvSpPr>
        <xdr:cNvPr id="3175" name="Shape 1997">
          <a:extLst>
            <a:ext uri="{FF2B5EF4-FFF2-40B4-BE49-F238E27FC236}">
              <a16:creationId xmlns:a16="http://schemas.microsoft.com/office/drawing/2014/main" id="{00000000-0008-0000-0B00-0000670C0000}"/>
            </a:ext>
          </a:extLst>
        </xdr:cNvPr>
        <xdr:cNvSpPr/>
      </xdr:nvSpPr>
      <xdr:spPr>
        <a:xfrm>
          <a:off x="17402175" y="18288000"/>
          <a:ext cx="438150" cy="352425"/>
        </a:xfrm>
        <a:prstGeom prst="triangle">
          <a:avLst>
            <a:gd name="adj" fmla="val 50000"/>
          </a:avLst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40</xdr:col>
      <xdr:colOff>0</xdr:colOff>
      <xdr:row>83</xdr:row>
      <xdr:rowOff>28575</xdr:rowOff>
    </xdr:from>
    <xdr:ext cx="438150" cy="352425"/>
    <xdr:sp macro="" textlink="">
      <xdr:nvSpPr>
        <xdr:cNvPr id="3176" name="Shape 1996">
          <a:extLst>
            <a:ext uri="{FF2B5EF4-FFF2-40B4-BE49-F238E27FC236}">
              <a16:creationId xmlns:a16="http://schemas.microsoft.com/office/drawing/2014/main" id="{00000000-0008-0000-0B00-0000680C0000}"/>
            </a:ext>
          </a:extLst>
        </xdr:cNvPr>
        <xdr:cNvSpPr/>
      </xdr:nvSpPr>
      <xdr:spPr>
        <a:xfrm>
          <a:off x="18335625" y="18288000"/>
          <a:ext cx="438150" cy="352425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42</xdr:col>
      <xdr:colOff>0</xdr:colOff>
      <xdr:row>83</xdr:row>
      <xdr:rowOff>28575</xdr:rowOff>
    </xdr:from>
    <xdr:ext cx="438150" cy="352425"/>
    <xdr:sp macro="" textlink="">
      <xdr:nvSpPr>
        <xdr:cNvPr id="3177" name="Shape 1996">
          <a:extLst>
            <a:ext uri="{FF2B5EF4-FFF2-40B4-BE49-F238E27FC236}">
              <a16:creationId xmlns:a16="http://schemas.microsoft.com/office/drawing/2014/main" id="{00000000-0008-0000-0B00-0000690C0000}"/>
            </a:ext>
          </a:extLst>
        </xdr:cNvPr>
        <xdr:cNvSpPr/>
      </xdr:nvSpPr>
      <xdr:spPr>
        <a:xfrm>
          <a:off x="19269075" y="18288000"/>
          <a:ext cx="438150" cy="352425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44</xdr:col>
      <xdr:colOff>0</xdr:colOff>
      <xdr:row>83</xdr:row>
      <xdr:rowOff>28575</xdr:rowOff>
    </xdr:from>
    <xdr:ext cx="438150" cy="352425"/>
    <xdr:sp macro="" textlink="">
      <xdr:nvSpPr>
        <xdr:cNvPr id="3178" name="Shape 1996">
          <a:extLst>
            <a:ext uri="{FF2B5EF4-FFF2-40B4-BE49-F238E27FC236}">
              <a16:creationId xmlns:a16="http://schemas.microsoft.com/office/drawing/2014/main" id="{00000000-0008-0000-0B00-00006A0C0000}"/>
            </a:ext>
          </a:extLst>
        </xdr:cNvPr>
        <xdr:cNvSpPr/>
      </xdr:nvSpPr>
      <xdr:spPr>
        <a:xfrm>
          <a:off x="20202525" y="18288000"/>
          <a:ext cx="438150" cy="352425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10</xdr:col>
      <xdr:colOff>0</xdr:colOff>
      <xdr:row>83</xdr:row>
      <xdr:rowOff>28575</xdr:rowOff>
    </xdr:from>
    <xdr:ext cx="438150" cy="352425"/>
    <xdr:sp macro="" textlink="">
      <xdr:nvSpPr>
        <xdr:cNvPr id="3179" name="Shape 1996">
          <a:extLst>
            <a:ext uri="{FF2B5EF4-FFF2-40B4-BE49-F238E27FC236}">
              <a16:creationId xmlns:a16="http://schemas.microsoft.com/office/drawing/2014/main" id="{00000000-0008-0000-0B00-00006B0C0000}"/>
            </a:ext>
          </a:extLst>
        </xdr:cNvPr>
        <xdr:cNvSpPr/>
      </xdr:nvSpPr>
      <xdr:spPr>
        <a:xfrm>
          <a:off x="4333875" y="18288000"/>
          <a:ext cx="438150" cy="352425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12</xdr:col>
      <xdr:colOff>0</xdr:colOff>
      <xdr:row>83</xdr:row>
      <xdr:rowOff>28575</xdr:rowOff>
    </xdr:from>
    <xdr:ext cx="438150" cy="352425"/>
    <xdr:sp macro="" textlink="">
      <xdr:nvSpPr>
        <xdr:cNvPr id="3180" name="Shape 1996">
          <a:extLst>
            <a:ext uri="{FF2B5EF4-FFF2-40B4-BE49-F238E27FC236}">
              <a16:creationId xmlns:a16="http://schemas.microsoft.com/office/drawing/2014/main" id="{00000000-0008-0000-0B00-00006C0C0000}"/>
            </a:ext>
          </a:extLst>
        </xdr:cNvPr>
        <xdr:cNvSpPr/>
      </xdr:nvSpPr>
      <xdr:spPr>
        <a:xfrm>
          <a:off x="5267325" y="18288000"/>
          <a:ext cx="438150" cy="352425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14</xdr:col>
      <xdr:colOff>0</xdr:colOff>
      <xdr:row>83</xdr:row>
      <xdr:rowOff>28575</xdr:rowOff>
    </xdr:from>
    <xdr:ext cx="438150" cy="352425"/>
    <xdr:sp macro="" textlink="">
      <xdr:nvSpPr>
        <xdr:cNvPr id="3181" name="Shape 1996">
          <a:extLst>
            <a:ext uri="{FF2B5EF4-FFF2-40B4-BE49-F238E27FC236}">
              <a16:creationId xmlns:a16="http://schemas.microsoft.com/office/drawing/2014/main" id="{00000000-0008-0000-0B00-00006D0C0000}"/>
            </a:ext>
          </a:extLst>
        </xdr:cNvPr>
        <xdr:cNvSpPr/>
      </xdr:nvSpPr>
      <xdr:spPr>
        <a:xfrm>
          <a:off x="6200775" y="18288000"/>
          <a:ext cx="438150" cy="352425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8</xdr:col>
      <xdr:colOff>0</xdr:colOff>
      <xdr:row>83</xdr:row>
      <xdr:rowOff>28575</xdr:rowOff>
    </xdr:from>
    <xdr:ext cx="438150" cy="352425"/>
    <xdr:sp macro="" textlink="">
      <xdr:nvSpPr>
        <xdr:cNvPr id="3182" name="Shape 1996">
          <a:extLst>
            <a:ext uri="{FF2B5EF4-FFF2-40B4-BE49-F238E27FC236}">
              <a16:creationId xmlns:a16="http://schemas.microsoft.com/office/drawing/2014/main" id="{00000000-0008-0000-0B00-00006E0C0000}"/>
            </a:ext>
          </a:extLst>
        </xdr:cNvPr>
        <xdr:cNvSpPr/>
      </xdr:nvSpPr>
      <xdr:spPr>
        <a:xfrm>
          <a:off x="3400425" y="18288000"/>
          <a:ext cx="438150" cy="352425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6</xdr:col>
      <xdr:colOff>0</xdr:colOff>
      <xdr:row>83</xdr:row>
      <xdr:rowOff>28575</xdr:rowOff>
    </xdr:from>
    <xdr:ext cx="438150" cy="352425"/>
    <xdr:sp macro="" textlink="">
      <xdr:nvSpPr>
        <xdr:cNvPr id="3183" name="Shape 1996">
          <a:extLst>
            <a:ext uri="{FF2B5EF4-FFF2-40B4-BE49-F238E27FC236}">
              <a16:creationId xmlns:a16="http://schemas.microsoft.com/office/drawing/2014/main" id="{00000000-0008-0000-0B00-00006F0C0000}"/>
            </a:ext>
          </a:extLst>
        </xdr:cNvPr>
        <xdr:cNvSpPr/>
      </xdr:nvSpPr>
      <xdr:spPr>
        <a:xfrm>
          <a:off x="2466975" y="18288000"/>
          <a:ext cx="438150" cy="352425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4</xdr:col>
      <xdr:colOff>0</xdr:colOff>
      <xdr:row>83</xdr:row>
      <xdr:rowOff>28575</xdr:rowOff>
    </xdr:from>
    <xdr:ext cx="438150" cy="352425"/>
    <xdr:sp macro="" textlink="">
      <xdr:nvSpPr>
        <xdr:cNvPr id="3184" name="Shape 1996">
          <a:extLst>
            <a:ext uri="{FF2B5EF4-FFF2-40B4-BE49-F238E27FC236}">
              <a16:creationId xmlns:a16="http://schemas.microsoft.com/office/drawing/2014/main" id="{00000000-0008-0000-0B00-0000700C0000}"/>
            </a:ext>
          </a:extLst>
        </xdr:cNvPr>
        <xdr:cNvSpPr/>
      </xdr:nvSpPr>
      <xdr:spPr>
        <a:xfrm>
          <a:off x="1533525" y="18288000"/>
          <a:ext cx="438150" cy="352425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</xdr:col>
      <xdr:colOff>0</xdr:colOff>
      <xdr:row>83</xdr:row>
      <xdr:rowOff>28575</xdr:rowOff>
    </xdr:from>
    <xdr:ext cx="438150" cy="352425"/>
    <xdr:sp macro="" textlink="">
      <xdr:nvSpPr>
        <xdr:cNvPr id="3185" name="Shape 1996">
          <a:extLst>
            <a:ext uri="{FF2B5EF4-FFF2-40B4-BE49-F238E27FC236}">
              <a16:creationId xmlns:a16="http://schemas.microsoft.com/office/drawing/2014/main" id="{00000000-0008-0000-0B00-0000710C0000}"/>
            </a:ext>
          </a:extLst>
        </xdr:cNvPr>
        <xdr:cNvSpPr/>
      </xdr:nvSpPr>
      <xdr:spPr>
        <a:xfrm>
          <a:off x="600075" y="18288000"/>
          <a:ext cx="438150" cy="352425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6</xdr:col>
      <xdr:colOff>0</xdr:colOff>
      <xdr:row>94</xdr:row>
      <xdr:rowOff>104775</xdr:rowOff>
    </xdr:from>
    <xdr:ext cx="0" cy="161925"/>
    <xdr:grpSp>
      <xdr:nvGrpSpPr>
        <xdr:cNvPr id="3186" name="Shape 2">
          <a:extLst>
            <a:ext uri="{FF2B5EF4-FFF2-40B4-BE49-F238E27FC236}">
              <a16:creationId xmlns:a16="http://schemas.microsoft.com/office/drawing/2014/main" id="{00000000-0008-0000-0B00-0000720C0000}"/>
            </a:ext>
          </a:extLst>
        </xdr:cNvPr>
        <xdr:cNvGrpSpPr>
          <a:grpSpLocks/>
        </xdr:cNvGrpSpPr>
      </xdr:nvGrpSpPr>
      <xdr:grpSpPr>
        <a:xfrm>
          <a:off x="2466975" y="20754975"/>
          <a:ext cx="0" cy="161925"/>
          <a:chOff x="5346000" y="3699038"/>
          <a:chExt cx="0" cy="161925"/>
        </a:xfrm>
      </xdr:grpSpPr>
      <xdr:grpSp>
        <xdr:nvGrpSpPr>
          <xdr:cNvPr id="3187" name="Shape 2572">
            <a:extLst>
              <a:ext uri="{FF2B5EF4-FFF2-40B4-BE49-F238E27FC236}">
                <a16:creationId xmlns:a16="http://schemas.microsoft.com/office/drawing/2014/main" id="{00000000-0008-0000-0B00-0000730C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3188" name="Shape 6">
              <a:extLst>
                <a:ext uri="{FF2B5EF4-FFF2-40B4-BE49-F238E27FC236}">
                  <a16:creationId xmlns:a16="http://schemas.microsoft.com/office/drawing/2014/main" id="{00000000-0008-0000-0B00-0000740C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3189" name="Shape 2573">
              <a:extLst>
                <a:ext uri="{FF2B5EF4-FFF2-40B4-BE49-F238E27FC236}">
                  <a16:creationId xmlns:a16="http://schemas.microsoft.com/office/drawing/2014/main" id="{00000000-0008-0000-0B00-0000750C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3190" name="Shape 2574">
                <a:extLst>
                  <a:ext uri="{FF2B5EF4-FFF2-40B4-BE49-F238E27FC236}">
                    <a16:creationId xmlns:a16="http://schemas.microsoft.com/office/drawing/2014/main" id="{00000000-0008-0000-0B00-0000760C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3191" name="Shape 2575">
                <a:extLst>
                  <a:ext uri="{FF2B5EF4-FFF2-40B4-BE49-F238E27FC236}">
                    <a16:creationId xmlns:a16="http://schemas.microsoft.com/office/drawing/2014/main" id="{00000000-0008-0000-0B00-0000770C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3192" name="Shape 2576">
                  <a:extLst>
                    <a:ext uri="{FF2B5EF4-FFF2-40B4-BE49-F238E27FC236}">
                      <a16:creationId xmlns:a16="http://schemas.microsoft.com/office/drawing/2014/main" id="{00000000-0008-0000-0B00-0000780C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3193" name="Shape 2577">
                  <a:extLst>
                    <a:ext uri="{FF2B5EF4-FFF2-40B4-BE49-F238E27FC236}">
                      <a16:creationId xmlns:a16="http://schemas.microsoft.com/office/drawing/2014/main" id="{00000000-0008-0000-0B00-0000790C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194" name="Shape 2578">
                  <a:extLst>
                    <a:ext uri="{FF2B5EF4-FFF2-40B4-BE49-F238E27FC236}">
                      <a16:creationId xmlns:a16="http://schemas.microsoft.com/office/drawing/2014/main" id="{00000000-0008-0000-0B00-00007A0C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195" name="Shape 2579">
                  <a:extLst>
                    <a:ext uri="{FF2B5EF4-FFF2-40B4-BE49-F238E27FC236}">
                      <a16:creationId xmlns:a16="http://schemas.microsoft.com/office/drawing/2014/main" id="{00000000-0008-0000-0B00-00007B0C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196" name="Shape 2580">
                  <a:extLst>
                    <a:ext uri="{FF2B5EF4-FFF2-40B4-BE49-F238E27FC236}">
                      <a16:creationId xmlns:a16="http://schemas.microsoft.com/office/drawing/2014/main" id="{00000000-0008-0000-0B00-00007C0C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197" name="Shape 2581">
                  <a:extLst>
                    <a:ext uri="{FF2B5EF4-FFF2-40B4-BE49-F238E27FC236}">
                      <a16:creationId xmlns:a16="http://schemas.microsoft.com/office/drawing/2014/main" id="{00000000-0008-0000-0B00-00007D0C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198" name="Shape 2582">
                  <a:extLst>
                    <a:ext uri="{FF2B5EF4-FFF2-40B4-BE49-F238E27FC236}">
                      <a16:creationId xmlns:a16="http://schemas.microsoft.com/office/drawing/2014/main" id="{00000000-0008-0000-0B00-00007E0C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94</xdr:row>
      <xdr:rowOff>104775</xdr:rowOff>
    </xdr:from>
    <xdr:ext cx="0" cy="161925"/>
    <xdr:grpSp>
      <xdr:nvGrpSpPr>
        <xdr:cNvPr id="3199" name="Shape 2">
          <a:extLst>
            <a:ext uri="{FF2B5EF4-FFF2-40B4-BE49-F238E27FC236}">
              <a16:creationId xmlns:a16="http://schemas.microsoft.com/office/drawing/2014/main" id="{00000000-0008-0000-0B00-00007F0C0000}"/>
            </a:ext>
          </a:extLst>
        </xdr:cNvPr>
        <xdr:cNvGrpSpPr>
          <a:grpSpLocks/>
        </xdr:cNvGrpSpPr>
      </xdr:nvGrpSpPr>
      <xdr:grpSpPr>
        <a:xfrm>
          <a:off x="2466975" y="20754975"/>
          <a:ext cx="0" cy="161925"/>
          <a:chOff x="5346000" y="3699038"/>
          <a:chExt cx="0" cy="161925"/>
        </a:xfrm>
      </xdr:grpSpPr>
      <xdr:grpSp>
        <xdr:nvGrpSpPr>
          <xdr:cNvPr id="3200" name="Shape 2583">
            <a:extLst>
              <a:ext uri="{FF2B5EF4-FFF2-40B4-BE49-F238E27FC236}">
                <a16:creationId xmlns:a16="http://schemas.microsoft.com/office/drawing/2014/main" id="{00000000-0008-0000-0B00-0000800C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3201" name="Shape 6">
              <a:extLst>
                <a:ext uri="{FF2B5EF4-FFF2-40B4-BE49-F238E27FC236}">
                  <a16:creationId xmlns:a16="http://schemas.microsoft.com/office/drawing/2014/main" id="{00000000-0008-0000-0B00-0000810C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3202" name="Shape 2584">
              <a:extLst>
                <a:ext uri="{FF2B5EF4-FFF2-40B4-BE49-F238E27FC236}">
                  <a16:creationId xmlns:a16="http://schemas.microsoft.com/office/drawing/2014/main" id="{00000000-0008-0000-0B00-0000820C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3203" name="Shape 2585">
                <a:extLst>
                  <a:ext uri="{FF2B5EF4-FFF2-40B4-BE49-F238E27FC236}">
                    <a16:creationId xmlns:a16="http://schemas.microsoft.com/office/drawing/2014/main" id="{00000000-0008-0000-0B00-0000830C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3204" name="Shape 2586">
                <a:extLst>
                  <a:ext uri="{FF2B5EF4-FFF2-40B4-BE49-F238E27FC236}">
                    <a16:creationId xmlns:a16="http://schemas.microsoft.com/office/drawing/2014/main" id="{00000000-0008-0000-0B00-0000840C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314325" cy="230200"/>
              </a:xfrm>
            </xdr:grpSpPr>
            <xdr:sp macro="" textlink="">
              <xdr:nvSpPr>
                <xdr:cNvPr id="3205" name="Shape 2587">
                  <a:extLst>
                    <a:ext uri="{FF2B5EF4-FFF2-40B4-BE49-F238E27FC236}">
                      <a16:creationId xmlns:a16="http://schemas.microsoft.com/office/drawing/2014/main" id="{00000000-0008-0000-0B00-0000850C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3206" name="Shape 2588">
                  <a:extLst>
                    <a:ext uri="{FF2B5EF4-FFF2-40B4-BE49-F238E27FC236}">
                      <a16:creationId xmlns:a16="http://schemas.microsoft.com/office/drawing/2014/main" id="{00000000-0008-0000-0B00-0000860C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207" name="Shape 2589">
                  <a:extLst>
                    <a:ext uri="{FF2B5EF4-FFF2-40B4-BE49-F238E27FC236}">
                      <a16:creationId xmlns:a16="http://schemas.microsoft.com/office/drawing/2014/main" id="{00000000-0008-0000-0B00-0000870C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208" name="Shape 2590">
                  <a:extLst>
                    <a:ext uri="{FF2B5EF4-FFF2-40B4-BE49-F238E27FC236}">
                      <a16:creationId xmlns:a16="http://schemas.microsoft.com/office/drawing/2014/main" id="{00000000-0008-0000-0B00-0000880C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209" name="Shape 2591">
                  <a:extLst>
                    <a:ext uri="{FF2B5EF4-FFF2-40B4-BE49-F238E27FC236}">
                      <a16:creationId xmlns:a16="http://schemas.microsoft.com/office/drawing/2014/main" id="{00000000-0008-0000-0B00-0000890C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210" name="Shape 2592">
                  <a:extLst>
                    <a:ext uri="{FF2B5EF4-FFF2-40B4-BE49-F238E27FC236}">
                      <a16:creationId xmlns:a16="http://schemas.microsoft.com/office/drawing/2014/main" id="{00000000-0008-0000-0B00-00008A0C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211" name="Shape 2593">
                  <a:extLst>
                    <a:ext uri="{FF2B5EF4-FFF2-40B4-BE49-F238E27FC236}">
                      <a16:creationId xmlns:a16="http://schemas.microsoft.com/office/drawing/2014/main" id="{00000000-0008-0000-0B00-00008B0C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94</xdr:row>
      <xdr:rowOff>133350</xdr:rowOff>
    </xdr:from>
    <xdr:ext cx="0" cy="161925"/>
    <xdr:grpSp>
      <xdr:nvGrpSpPr>
        <xdr:cNvPr id="3212" name="Shape 2">
          <a:extLst>
            <a:ext uri="{FF2B5EF4-FFF2-40B4-BE49-F238E27FC236}">
              <a16:creationId xmlns:a16="http://schemas.microsoft.com/office/drawing/2014/main" id="{00000000-0008-0000-0B00-00008C0C0000}"/>
            </a:ext>
          </a:extLst>
        </xdr:cNvPr>
        <xdr:cNvGrpSpPr>
          <a:grpSpLocks/>
        </xdr:cNvGrpSpPr>
      </xdr:nvGrpSpPr>
      <xdr:grpSpPr>
        <a:xfrm>
          <a:off x="2466975" y="20783550"/>
          <a:ext cx="0" cy="161925"/>
          <a:chOff x="5346000" y="3699038"/>
          <a:chExt cx="0" cy="161925"/>
        </a:xfrm>
      </xdr:grpSpPr>
      <xdr:grpSp>
        <xdr:nvGrpSpPr>
          <xdr:cNvPr id="3213" name="Shape 2594">
            <a:extLst>
              <a:ext uri="{FF2B5EF4-FFF2-40B4-BE49-F238E27FC236}">
                <a16:creationId xmlns:a16="http://schemas.microsoft.com/office/drawing/2014/main" id="{00000000-0008-0000-0B00-00008D0C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3214" name="Shape 6">
              <a:extLst>
                <a:ext uri="{FF2B5EF4-FFF2-40B4-BE49-F238E27FC236}">
                  <a16:creationId xmlns:a16="http://schemas.microsoft.com/office/drawing/2014/main" id="{00000000-0008-0000-0B00-00008E0C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3215" name="Shape 2595">
              <a:extLst>
                <a:ext uri="{FF2B5EF4-FFF2-40B4-BE49-F238E27FC236}">
                  <a16:creationId xmlns:a16="http://schemas.microsoft.com/office/drawing/2014/main" id="{00000000-0008-0000-0B00-00008F0C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3216" name="Shape 2596">
                <a:extLst>
                  <a:ext uri="{FF2B5EF4-FFF2-40B4-BE49-F238E27FC236}">
                    <a16:creationId xmlns:a16="http://schemas.microsoft.com/office/drawing/2014/main" id="{00000000-0008-0000-0B00-0000900C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3217" name="Shape 2597">
                <a:extLst>
                  <a:ext uri="{FF2B5EF4-FFF2-40B4-BE49-F238E27FC236}">
                    <a16:creationId xmlns:a16="http://schemas.microsoft.com/office/drawing/2014/main" id="{00000000-0008-0000-0B00-0000910C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314325" cy="230200"/>
              </a:xfrm>
            </xdr:grpSpPr>
            <xdr:sp macro="" textlink="">
              <xdr:nvSpPr>
                <xdr:cNvPr id="3218" name="Shape 2598">
                  <a:extLst>
                    <a:ext uri="{FF2B5EF4-FFF2-40B4-BE49-F238E27FC236}">
                      <a16:creationId xmlns:a16="http://schemas.microsoft.com/office/drawing/2014/main" id="{00000000-0008-0000-0B00-0000920C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3219" name="Shape 2599">
                  <a:extLst>
                    <a:ext uri="{FF2B5EF4-FFF2-40B4-BE49-F238E27FC236}">
                      <a16:creationId xmlns:a16="http://schemas.microsoft.com/office/drawing/2014/main" id="{00000000-0008-0000-0B00-0000930C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220" name="Shape 2600">
                  <a:extLst>
                    <a:ext uri="{FF2B5EF4-FFF2-40B4-BE49-F238E27FC236}">
                      <a16:creationId xmlns:a16="http://schemas.microsoft.com/office/drawing/2014/main" id="{00000000-0008-0000-0B00-0000940C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221" name="Shape 2601">
                  <a:extLst>
                    <a:ext uri="{FF2B5EF4-FFF2-40B4-BE49-F238E27FC236}">
                      <a16:creationId xmlns:a16="http://schemas.microsoft.com/office/drawing/2014/main" id="{00000000-0008-0000-0B00-0000950C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222" name="Shape 2602">
                  <a:extLst>
                    <a:ext uri="{FF2B5EF4-FFF2-40B4-BE49-F238E27FC236}">
                      <a16:creationId xmlns:a16="http://schemas.microsoft.com/office/drawing/2014/main" id="{00000000-0008-0000-0B00-0000960C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223" name="Shape 2603">
                  <a:extLst>
                    <a:ext uri="{FF2B5EF4-FFF2-40B4-BE49-F238E27FC236}">
                      <a16:creationId xmlns:a16="http://schemas.microsoft.com/office/drawing/2014/main" id="{00000000-0008-0000-0B00-0000970C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224" name="Shape 2604">
                  <a:extLst>
                    <a:ext uri="{FF2B5EF4-FFF2-40B4-BE49-F238E27FC236}">
                      <a16:creationId xmlns:a16="http://schemas.microsoft.com/office/drawing/2014/main" id="{00000000-0008-0000-0B00-0000980C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94</xdr:row>
      <xdr:rowOff>133350</xdr:rowOff>
    </xdr:from>
    <xdr:ext cx="0" cy="171450"/>
    <xdr:grpSp>
      <xdr:nvGrpSpPr>
        <xdr:cNvPr id="3225" name="Shape 2">
          <a:extLst>
            <a:ext uri="{FF2B5EF4-FFF2-40B4-BE49-F238E27FC236}">
              <a16:creationId xmlns:a16="http://schemas.microsoft.com/office/drawing/2014/main" id="{00000000-0008-0000-0B00-0000990C0000}"/>
            </a:ext>
          </a:extLst>
        </xdr:cNvPr>
        <xdr:cNvGrpSpPr>
          <a:grpSpLocks/>
        </xdr:cNvGrpSpPr>
      </xdr:nvGrpSpPr>
      <xdr:grpSpPr>
        <a:xfrm>
          <a:off x="2466975" y="20783550"/>
          <a:ext cx="0" cy="171450"/>
          <a:chOff x="5346000" y="3694275"/>
          <a:chExt cx="0" cy="171450"/>
        </a:xfrm>
      </xdr:grpSpPr>
      <xdr:grpSp>
        <xdr:nvGrpSpPr>
          <xdr:cNvPr id="3226" name="Shape 2605">
            <a:extLst>
              <a:ext uri="{FF2B5EF4-FFF2-40B4-BE49-F238E27FC236}">
                <a16:creationId xmlns:a16="http://schemas.microsoft.com/office/drawing/2014/main" id="{00000000-0008-0000-0B00-00009A0C0000}"/>
              </a:ext>
            </a:extLst>
          </xdr:cNvPr>
          <xdr:cNvGrpSpPr>
            <a:grpSpLocks/>
          </xdr:cNvGrpSpPr>
        </xdr:nvGrpSpPr>
        <xdr:grpSpPr>
          <a:xfrm>
            <a:off x="5346000" y="3694275"/>
            <a:ext cx="0" cy="171450"/>
            <a:chOff x="5346000" y="3694275"/>
            <a:chExt cx="0" cy="171450"/>
          </a:xfrm>
        </xdr:grpSpPr>
        <xdr:sp macro="" textlink="">
          <xdr:nvSpPr>
            <xdr:cNvPr id="3227" name="Shape 6">
              <a:extLst>
                <a:ext uri="{FF2B5EF4-FFF2-40B4-BE49-F238E27FC236}">
                  <a16:creationId xmlns:a16="http://schemas.microsoft.com/office/drawing/2014/main" id="{00000000-0008-0000-0B00-00009B0C0000}"/>
                </a:ext>
              </a:extLst>
            </xdr:cNvPr>
            <xdr:cNvSpPr/>
          </xdr:nvSpPr>
          <xdr:spPr>
            <a:xfrm>
              <a:off x="5346000" y="3694275"/>
              <a:ext cx="0" cy="171450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3228" name="Shape 2606">
              <a:extLst>
                <a:ext uri="{FF2B5EF4-FFF2-40B4-BE49-F238E27FC236}">
                  <a16:creationId xmlns:a16="http://schemas.microsoft.com/office/drawing/2014/main" id="{00000000-0008-0000-0B00-00009C0C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4275"/>
              <a:ext cx="0" cy="171450"/>
              <a:chOff x="5346000" y="3694275"/>
              <a:chExt cx="0" cy="171443"/>
            </a:xfrm>
          </xdr:grpSpPr>
          <xdr:sp macro="" textlink="">
            <xdr:nvSpPr>
              <xdr:cNvPr id="3229" name="Shape 2607">
                <a:extLst>
                  <a:ext uri="{FF2B5EF4-FFF2-40B4-BE49-F238E27FC236}">
                    <a16:creationId xmlns:a16="http://schemas.microsoft.com/office/drawing/2014/main" id="{00000000-0008-0000-0B00-00009D0C0000}"/>
                  </a:ext>
                </a:extLst>
              </xdr:cNvPr>
              <xdr:cNvSpPr/>
            </xdr:nvSpPr>
            <xdr:spPr>
              <a:xfrm>
                <a:off x="5346000" y="3694275"/>
                <a:ext cx="0" cy="171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3230" name="Shape 2608">
                <a:extLst>
                  <a:ext uri="{FF2B5EF4-FFF2-40B4-BE49-F238E27FC236}">
                    <a16:creationId xmlns:a16="http://schemas.microsoft.com/office/drawing/2014/main" id="{00000000-0008-0000-0B00-00009E0C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4275"/>
                <a:ext cx="0" cy="171443"/>
                <a:chOff x="5475762" y="47760700"/>
                <a:chExt cx="314325" cy="230200"/>
              </a:xfrm>
            </xdr:grpSpPr>
            <xdr:sp macro="" textlink="">
              <xdr:nvSpPr>
                <xdr:cNvPr id="3231" name="Shape 2609">
                  <a:extLst>
                    <a:ext uri="{FF2B5EF4-FFF2-40B4-BE49-F238E27FC236}">
                      <a16:creationId xmlns:a16="http://schemas.microsoft.com/office/drawing/2014/main" id="{00000000-0008-0000-0B00-00009F0C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3232" name="Shape 2610">
                  <a:extLst>
                    <a:ext uri="{FF2B5EF4-FFF2-40B4-BE49-F238E27FC236}">
                      <a16:creationId xmlns:a16="http://schemas.microsoft.com/office/drawing/2014/main" id="{00000000-0008-0000-0B00-0000A00C0000}"/>
                    </a:ext>
                  </a:extLst>
                </xdr:cNvPr>
                <xdr:cNvCxnSpPr/>
              </xdr:nvCxnSpPr>
              <xdr:spPr>
                <a:xfrm>
                  <a:off x="5758655" y="4785662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233" name="Shape 2611">
                  <a:extLst>
                    <a:ext uri="{FF2B5EF4-FFF2-40B4-BE49-F238E27FC236}">
                      <a16:creationId xmlns:a16="http://schemas.microsoft.com/office/drawing/2014/main" id="{00000000-0008-0000-0B00-0000A10C0000}"/>
                    </a:ext>
                  </a:extLst>
                </xdr:cNvPr>
                <xdr:cNvCxnSpPr/>
              </xdr:nvCxnSpPr>
              <xdr:spPr>
                <a:xfrm>
                  <a:off x="5758655" y="4785662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234" name="Shape 2612">
                  <a:extLst>
                    <a:ext uri="{FF2B5EF4-FFF2-40B4-BE49-F238E27FC236}">
                      <a16:creationId xmlns:a16="http://schemas.microsoft.com/office/drawing/2014/main" id="{00000000-0008-0000-0B00-0000A20C0000}"/>
                    </a:ext>
                  </a:extLst>
                </xdr:cNvPr>
                <xdr:cNvCxnSpPr/>
              </xdr:nvCxnSpPr>
              <xdr:spPr>
                <a:xfrm>
                  <a:off x="5758655" y="4785662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235" name="Shape 2613">
                  <a:extLst>
                    <a:ext uri="{FF2B5EF4-FFF2-40B4-BE49-F238E27FC236}">
                      <a16:creationId xmlns:a16="http://schemas.microsoft.com/office/drawing/2014/main" id="{00000000-0008-0000-0B00-0000A30C0000}"/>
                    </a:ext>
                  </a:extLst>
                </xdr:cNvPr>
                <xdr:cNvCxnSpPr/>
              </xdr:nvCxnSpPr>
              <xdr:spPr>
                <a:xfrm>
                  <a:off x="5758655" y="4785662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236" name="Shape 2614">
                  <a:extLst>
                    <a:ext uri="{FF2B5EF4-FFF2-40B4-BE49-F238E27FC236}">
                      <a16:creationId xmlns:a16="http://schemas.microsoft.com/office/drawing/2014/main" id="{00000000-0008-0000-0B00-0000A40C0000}"/>
                    </a:ext>
                  </a:extLst>
                </xdr:cNvPr>
                <xdr:cNvCxnSpPr/>
              </xdr:nvCxnSpPr>
              <xdr:spPr>
                <a:xfrm>
                  <a:off x="5758655" y="4785662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237" name="Shape 2615">
                  <a:extLst>
                    <a:ext uri="{FF2B5EF4-FFF2-40B4-BE49-F238E27FC236}">
                      <a16:creationId xmlns:a16="http://schemas.microsoft.com/office/drawing/2014/main" id="{00000000-0008-0000-0B00-0000A50C0000}"/>
                    </a:ext>
                  </a:extLst>
                </xdr:cNvPr>
                <xdr:cNvCxnSpPr/>
              </xdr:nvCxnSpPr>
              <xdr:spPr>
                <a:xfrm>
                  <a:off x="5758655" y="4785662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94</xdr:row>
      <xdr:rowOff>104775</xdr:rowOff>
    </xdr:from>
    <xdr:ext cx="0" cy="161925"/>
    <xdr:grpSp>
      <xdr:nvGrpSpPr>
        <xdr:cNvPr id="3238" name="Shape 2">
          <a:extLst>
            <a:ext uri="{FF2B5EF4-FFF2-40B4-BE49-F238E27FC236}">
              <a16:creationId xmlns:a16="http://schemas.microsoft.com/office/drawing/2014/main" id="{00000000-0008-0000-0B00-0000A60C0000}"/>
            </a:ext>
          </a:extLst>
        </xdr:cNvPr>
        <xdr:cNvGrpSpPr>
          <a:grpSpLocks/>
        </xdr:cNvGrpSpPr>
      </xdr:nvGrpSpPr>
      <xdr:grpSpPr>
        <a:xfrm>
          <a:off x="2466975" y="20754975"/>
          <a:ext cx="0" cy="161925"/>
          <a:chOff x="5346000" y="3699038"/>
          <a:chExt cx="0" cy="161925"/>
        </a:xfrm>
      </xdr:grpSpPr>
      <xdr:grpSp>
        <xdr:nvGrpSpPr>
          <xdr:cNvPr id="3239" name="Shape 2616">
            <a:extLst>
              <a:ext uri="{FF2B5EF4-FFF2-40B4-BE49-F238E27FC236}">
                <a16:creationId xmlns:a16="http://schemas.microsoft.com/office/drawing/2014/main" id="{00000000-0008-0000-0B00-0000A70C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3240" name="Shape 6">
              <a:extLst>
                <a:ext uri="{FF2B5EF4-FFF2-40B4-BE49-F238E27FC236}">
                  <a16:creationId xmlns:a16="http://schemas.microsoft.com/office/drawing/2014/main" id="{00000000-0008-0000-0B00-0000A80C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3241" name="Shape 2617">
              <a:extLst>
                <a:ext uri="{FF2B5EF4-FFF2-40B4-BE49-F238E27FC236}">
                  <a16:creationId xmlns:a16="http://schemas.microsoft.com/office/drawing/2014/main" id="{00000000-0008-0000-0B00-0000A90C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3242" name="Shape 2618">
                <a:extLst>
                  <a:ext uri="{FF2B5EF4-FFF2-40B4-BE49-F238E27FC236}">
                    <a16:creationId xmlns:a16="http://schemas.microsoft.com/office/drawing/2014/main" id="{00000000-0008-0000-0B00-0000AA0C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3243" name="Shape 2619">
                <a:extLst>
                  <a:ext uri="{FF2B5EF4-FFF2-40B4-BE49-F238E27FC236}">
                    <a16:creationId xmlns:a16="http://schemas.microsoft.com/office/drawing/2014/main" id="{00000000-0008-0000-0B00-0000AB0C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3244" name="Shape 2620">
                  <a:extLst>
                    <a:ext uri="{FF2B5EF4-FFF2-40B4-BE49-F238E27FC236}">
                      <a16:creationId xmlns:a16="http://schemas.microsoft.com/office/drawing/2014/main" id="{00000000-0008-0000-0B00-0000AC0C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3245" name="Shape 2621">
                  <a:extLst>
                    <a:ext uri="{FF2B5EF4-FFF2-40B4-BE49-F238E27FC236}">
                      <a16:creationId xmlns:a16="http://schemas.microsoft.com/office/drawing/2014/main" id="{00000000-0008-0000-0B00-0000AD0C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246" name="Shape 2622">
                  <a:extLst>
                    <a:ext uri="{FF2B5EF4-FFF2-40B4-BE49-F238E27FC236}">
                      <a16:creationId xmlns:a16="http://schemas.microsoft.com/office/drawing/2014/main" id="{00000000-0008-0000-0B00-0000AE0C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247" name="Shape 2623">
                  <a:extLst>
                    <a:ext uri="{FF2B5EF4-FFF2-40B4-BE49-F238E27FC236}">
                      <a16:creationId xmlns:a16="http://schemas.microsoft.com/office/drawing/2014/main" id="{00000000-0008-0000-0B00-0000AF0C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248" name="Shape 2624">
                  <a:extLst>
                    <a:ext uri="{FF2B5EF4-FFF2-40B4-BE49-F238E27FC236}">
                      <a16:creationId xmlns:a16="http://schemas.microsoft.com/office/drawing/2014/main" id="{00000000-0008-0000-0B00-0000B00C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249" name="Shape 2625">
                  <a:extLst>
                    <a:ext uri="{FF2B5EF4-FFF2-40B4-BE49-F238E27FC236}">
                      <a16:creationId xmlns:a16="http://schemas.microsoft.com/office/drawing/2014/main" id="{00000000-0008-0000-0B00-0000B10C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250" name="Shape 2626">
                  <a:extLst>
                    <a:ext uri="{FF2B5EF4-FFF2-40B4-BE49-F238E27FC236}">
                      <a16:creationId xmlns:a16="http://schemas.microsoft.com/office/drawing/2014/main" id="{00000000-0008-0000-0B00-0000B20C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94</xdr:row>
      <xdr:rowOff>104775</xdr:rowOff>
    </xdr:from>
    <xdr:ext cx="0" cy="161925"/>
    <xdr:grpSp>
      <xdr:nvGrpSpPr>
        <xdr:cNvPr id="3251" name="Shape 2">
          <a:extLst>
            <a:ext uri="{FF2B5EF4-FFF2-40B4-BE49-F238E27FC236}">
              <a16:creationId xmlns:a16="http://schemas.microsoft.com/office/drawing/2014/main" id="{00000000-0008-0000-0B00-0000B30C0000}"/>
            </a:ext>
          </a:extLst>
        </xdr:cNvPr>
        <xdr:cNvGrpSpPr>
          <a:grpSpLocks/>
        </xdr:cNvGrpSpPr>
      </xdr:nvGrpSpPr>
      <xdr:grpSpPr>
        <a:xfrm>
          <a:off x="2466975" y="20754975"/>
          <a:ext cx="0" cy="161925"/>
          <a:chOff x="5346000" y="3699038"/>
          <a:chExt cx="0" cy="161925"/>
        </a:xfrm>
      </xdr:grpSpPr>
      <xdr:grpSp>
        <xdr:nvGrpSpPr>
          <xdr:cNvPr id="3252" name="Shape 2627">
            <a:extLst>
              <a:ext uri="{FF2B5EF4-FFF2-40B4-BE49-F238E27FC236}">
                <a16:creationId xmlns:a16="http://schemas.microsoft.com/office/drawing/2014/main" id="{00000000-0008-0000-0B00-0000B40C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3253" name="Shape 6">
              <a:extLst>
                <a:ext uri="{FF2B5EF4-FFF2-40B4-BE49-F238E27FC236}">
                  <a16:creationId xmlns:a16="http://schemas.microsoft.com/office/drawing/2014/main" id="{00000000-0008-0000-0B00-0000B50C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3254" name="Shape 2628">
              <a:extLst>
                <a:ext uri="{FF2B5EF4-FFF2-40B4-BE49-F238E27FC236}">
                  <a16:creationId xmlns:a16="http://schemas.microsoft.com/office/drawing/2014/main" id="{00000000-0008-0000-0B00-0000B60C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3255" name="Shape 2629">
                <a:extLst>
                  <a:ext uri="{FF2B5EF4-FFF2-40B4-BE49-F238E27FC236}">
                    <a16:creationId xmlns:a16="http://schemas.microsoft.com/office/drawing/2014/main" id="{00000000-0008-0000-0B00-0000B70C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3256" name="Shape 2630">
                <a:extLst>
                  <a:ext uri="{FF2B5EF4-FFF2-40B4-BE49-F238E27FC236}">
                    <a16:creationId xmlns:a16="http://schemas.microsoft.com/office/drawing/2014/main" id="{00000000-0008-0000-0B00-0000B80C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3257" name="Shape 2631">
                  <a:extLst>
                    <a:ext uri="{FF2B5EF4-FFF2-40B4-BE49-F238E27FC236}">
                      <a16:creationId xmlns:a16="http://schemas.microsoft.com/office/drawing/2014/main" id="{00000000-0008-0000-0B00-0000B90C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3258" name="Shape 2632">
                  <a:extLst>
                    <a:ext uri="{FF2B5EF4-FFF2-40B4-BE49-F238E27FC236}">
                      <a16:creationId xmlns:a16="http://schemas.microsoft.com/office/drawing/2014/main" id="{00000000-0008-0000-0B00-0000BA0C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259" name="Shape 2633">
                  <a:extLst>
                    <a:ext uri="{FF2B5EF4-FFF2-40B4-BE49-F238E27FC236}">
                      <a16:creationId xmlns:a16="http://schemas.microsoft.com/office/drawing/2014/main" id="{00000000-0008-0000-0B00-0000BB0C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260" name="Shape 2634">
                  <a:extLst>
                    <a:ext uri="{FF2B5EF4-FFF2-40B4-BE49-F238E27FC236}">
                      <a16:creationId xmlns:a16="http://schemas.microsoft.com/office/drawing/2014/main" id="{00000000-0008-0000-0B00-0000BC0C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261" name="Shape 2635">
                  <a:extLst>
                    <a:ext uri="{FF2B5EF4-FFF2-40B4-BE49-F238E27FC236}">
                      <a16:creationId xmlns:a16="http://schemas.microsoft.com/office/drawing/2014/main" id="{00000000-0008-0000-0B00-0000BD0C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262" name="Shape 2636">
                  <a:extLst>
                    <a:ext uri="{FF2B5EF4-FFF2-40B4-BE49-F238E27FC236}">
                      <a16:creationId xmlns:a16="http://schemas.microsoft.com/office/drawing/2014/main" id="{00000000-0008-0000-0B00-0000BE0C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263" name="Shape 2637">
                  <a:extLst>
                    <a:ext uri="{FF2B5EF4-FFF2-40B4-BE49-F238E27FC236}">
                      <a16:creationId xmlns:a16="http://schemas.microsoft.com/office/drawing/2014/main" id="{00000000-0008-0000-0B00-0000BF0C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94</xdr:row>
      <xdr:rowOff>104775</xdr:rowOff>
    </xdr:from>
    <xdr:ext cx="0" cy="161925"/>
    <xdr:grpSp>
      <xdr:nvGrpSpPr>
        <xdr:cNvPr id="3264" name="Shape 2">
          <a:extLst>
            <a:ext uri="{FF2B5EF4-FFF2-40B4-BE49-F238E27FC236}">
              <a16:creationId xmlns:a16="http://schemas.microsoft.com/office/drawing/2014/main" id="{00000000-0008-0000-0B00-0000C00C0000}"/>
            </a:ext>
          </a:extLst>
        </xdr:cNvPr>
        <xdr:cNvGrpSpPr>
          <a:grpSpLocks/>
        </xdr:cNvGrpSpPr>
      </xdr:nvGrpSpPr>
      <xdr:grpSpPr>
        <a:xfrm>
          <a:off x="2466975" y="20754975"/>
          <a:ext cx="0" cy="161925"/>
          <a:chOff x="5346000" y="3699038"/>
          <a:chExt cx="0" cy="161925"/>
        </a:xfrm>
      </xdr:grpSpPr>
      <xdr:grpSp>
        <xdr:nvGrpSpPr>
          <xdr:cNvPr id="3265" name="Shape 2638">
            <a:extLst>
              <a:ext uri="{FF2B5EF4-FFF2-40B4-BE49-F238E27FC236}">
                <a16:creationId xmlns:a16="http://schemas.microsoft.com/office/drawing/2014/main" id="{00000000-0008-0000-0B00-0000C10C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3266" name="Shape 6">
              <a:extLst>
                <a:ext uri="{FF2B5EF4-FFF2-40B4-BE49-F238E27FC236}">
                  <a16:creationId xmlns:a16="http://schemas.microsoft.com/office/drawing/2014/main" id="{00000000-0008-0000-0B00-0000C20C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3267" name="Shape 2639">
              <a:extLst>
                <a:ext uri="{FF2B5EF4-FFF2-40B4-BE49-F238E27FC236}">
                  <a16:creationId xmlns:a16="http://schemas.microsoft.com/office/drawing/2014/main" id="{00000000-0008-0000-0B00-0000C30C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3268" name="Shape 2640">
                <a:extLst>
                  <a:ext uri="{FF2B5EF4-FFF2-40B4-BE49-F238E27FC236}">
                    <a16:creationId xmlns:a16="http://schemas.microsoft.com/office/drawing/2014/main" id="{00000000-0008-0000-0B00-0000C40C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3269" name="Shape 2641">
                <a:extLst>
                  <a:ext uri="{FF2B5EF4-FFF2-40B4-BE49-F238E27FC236}">
                    <a16:creationId xmlns:a16="http://schemas.microsoft.com/office/drawing/2014/main" id="{00000000-0008-0000-0B00-0000C50C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3270" name="Shape 2642">
                  <a:extLst>
                    <a:ext uri="{FF2B5EF4-FFF2-40B4-BE49-F238E27FC236}">
                      <a16:creationId xmlns:a16="http://schemas.microsoft.com/office/drawing/2014/main" id="{00000000-0008-0000-0B00-0000C60C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3271" name="Shape 2643">
                  <a:extLst>
                    <a:ext uri="{FF2B5EF4-FFF2-40B4-BE49-F238E27FC236}">
                      <a16:creationId xmlns:a16="http://schemas.microsoft.com/office/drawing/2014/main" id="{00000000-0008-0000-0B00-0000C70C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272" name="Shape 2644">
                  <a:extLst>
                    <a:ext uri="{FF2B5EF4-FFF2-40B4-BE49-F238E27FC236}">
                      <a16:creationId xmlns:a16="http://schemas.microsoft.com/office/drawing/2014/main" id="{00000000-0008-0000-0B00-0000C80C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273" name="Shape 2645">
                  <a:extLst>
                    <a:ext uri="{FF2B5EF4-FFF2-40B4-BE49-F238E27FC236}">
                      <a16:creationId xmlns:a16="http://schemas.microsoft.com/office/drawing/2014/main" id="{00000000-0008-0000-0B00-0000C90C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274" name="Shape 2646">
                  <a:extLst>
                    <a:ext uri="{FF2B5EF4-FFF2-40B4-BE49-F238E27FC236}">
                      <a16:creationId xmlns:a16="http://schemas.microsoft.com/office/drawing/2014/main" id="{00000000-0008-0000-0B00-0000CA0C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275" name="Shape 2647">
                  <a:extLst>
                    <a:ext uri="{FF2B5EF4-FFF2-40B4-BE49-F238E27FC236}">
                      <a16:creationId xmlns:a16="http://schemas.microsoft.com/office/drawing/2014/main" id="{00000000-0008-0000-0B00-0000CB0C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276" name="Shape 2648">
                  <a:extLst>
                    <a:ext uri="{FF2B5EF4-FFF2-40B4-BE49-F238E27FC236}">
                      <a16:creationId xmlns:a16="http://schemas.microsoft.com/office/drawing/2014/main" id="{00000000-0008-0000-0B00-0000CC0C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94</xdr:row>
      <xdr:rowOff>104775</xdr:rowOff>
    </xdr:from>
    <xdr:ext cx="0" cy="161925"/>
    <xdr:grpSp>
      <xdr:nvGrpSpPr>
        <xdr:cNvPr id="3277" name="Shape 2">
          <a:extLst>
            <a:ext uri="{FF2B5EF4-FFF2-40B4-BE49-F238E27FC236}">
              <a16:creationId xmlns:a16="http://schemas.microsoft.com/office/drawing/2014/main" id="{00000000-0008-0000-0B00-0000CD0C0000}"/>
            </a:ext>
          </a:extLst>
        </xdr:cNvPr>
        <xdr:cNvGrpSpPr>
          <a:grpSpLocks/>
        </xdr:cNvGrpSpPr>
      </xdr:nvGrpSpPr>
      <xdr:grpSpPr>
        <a:xfrm>
          <a:off x="2466975" y="20754975"/>
          <a:ext cx="0" cy="161925"/>
          <a:chOff x="5346000" y="3699038"/>
          <a:chExt cx="0" cy="161925"/>
        </a:xfrm>
      </xdr:grpSpPr>
      <xdr:grpSp>
        <xdr:nvGrpSpPr>
          <xdr:cNvPr id="3278" name="Shape 2649">
            <a:extLst>
              <a:ext uri="{FF2B5EF4-FFF2-40B4-BE49-F238E27FC236}">
                <a16:creationId xmlns:a16="http://schemas.microsoft.com/office/drawing/2014/main" id="{00000000-0008-0000-0B00-0000CE0C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3279" name="Shape 6">
              <a:extLst>
                <a:ext uri="{FF2B5EF4-FFF2-40B4-BE49-F238E27FC236}">
                  <a16:creationId xmlns:a16="http://schemas.microsoft.com/office/drawing/2014/main" id="{00000000-0008-0000-0B00-0000CF0C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3280" name="Shape 2650">
              <a:extLst>
                <a:ext uri="{FF2B5EF4-FFF2-40B4-BE49-F238E27FC236}">
                  <a16:creationId xmlns:a16="http://schemas.microsoft.com/office/drawing/2014/main" id="{00000000-0008-0000-0B00-0000D00C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3281" name="Shape 2651">
                <a:extLst>
                  <a:ext uri="{FF2B5EF4-FFF2-40B4-BE49-F238E27FC236}">
                    <a16:creationId xmlns:a16="http://schemas.microsoft.com/office/drawing/2014/main" id="{00000000-0008-0000-0B00-0000D10C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3282" name="Shape 2652">
                <a:extLst>
                  <a:ext uri="{FF2B5EF4-FFF2-40B4-BE49-F238E27FC236}">
                    <a16:creationId xmlns:a16="http://schemas.microsoft.com/office/drawing/2014/main" id="{00000000-0008-0000-0B00-0000D20C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3283" name="Shape 2653">
                  <a:extLst>
                    <a:ext uri="{FF2B5EF4-FFF2-40B4-BE49-F238E27FC236}">
                      <a16:creationId xmlns:a16="http://schemas.microsoft.com/office/drawing/2014/main" id="{00000000-0008-0000-0B00-0000D30C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3284" name="Shape 2654">
                  <a:extLst>
                    <a:ext uri="{FF2B5EF4-FFF2-40B4-BE49-F238E27FC236}">
                      <a16:creationId xmlns:a16="http://schemas.microsoft.com/office/drawing/2014/main" id="{00000000-0008-0000-0B00-0000D40C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285" name="Shape 2655">
                  <a:extLst>
                    <a:ext uri="{FF2B5EF4-FFF2-40B4-BE49-F238E27FC236}">
                      <a16:creationId xmlns:a16="http://schemas.microsoft.com/office/drawing/2014/main" id="{00000000-0008-0000-0B00-0000D50C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286" name="Shape 2656">
                  <a:extLst>
                    <a:ext uri="{FF2B5EF4-FFF2-40B4-BE49-F238E27FC236}">
                      <a16:creationId xmlns:a16="http://schemas.microsoft.com/office/drawing/2014/main" id="{00000000-0008-0000-0B00-0000D60C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287" name="Shape 2657">
                  <a:extLst>
                    <a:ext uri="{FF2B5EF4-FFF2-40B4-BE49-F238E27FC236}">
                      <a16:creationId xmlns:a16="http://schemas.microsoft.com/office/drawing/2014/main" id="{00000000-0008-0000-0B00-0000D70C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288" name="Shape 2658">
                  <a:extLst>
                    <a:ext uri="{FF2B5EF4-FFF2-40B4-BE49-F238E27FC236}">
                      <a16:creationId xmlns:a16="http://schemas.microsoft.com/office/drawing/2014/main" id="{00000000-0008-0000-0B00-0000D80C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289" name="Shape 2659">
                  <a:extLst>
                    <a:ext uri="{FF2B5EF4-FFF2-40B4-BE49-F238E27FC236}">
                      <a16:creationId xmlns:a16="http://schemas.microsoft.com/office/drawing/2014/main" id="{00000000-0008-0000-0B00-0000D90C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94</xdr:row>
      <xdr:rowOff>104775</xdr:rowOff>
    </xdr:from>
    <xdr:ext cx="0" cy="161925"/>
    <xdr:grpSp>
      <xdr:nvGrpSpPr>
        <xdr:cNvPr id="3290" name="Shape 2">
          <a:extLst>
            <a:ext uri="{FF2B5EF4-FFF2-40B4-BE49-F238E27FC236}">
              <a16:creationId xmlns:a16="http://schemas.microsoft.com/office/drawing/2014/main" id="{00000000-0008-0000-0B00-0000DA0C0000}"/>
            </a:ext>
          </a:extLst>
        </xdr:cNvPr>
        <xdr:cNvGrpSpPr>
          <a:grpSpLocks/>
        </xdr:cNvGrpSpPr>
      </xdr:nvGrpSpPr>
      <xdr:grpSpPr>
        <a:xfrm>
          <a:off x="2466975" y="20754975"/>
          <a:ext cx="0" cy="161925"/>
          <a:chOff x="5346000" y="3699038"/>
          <a:chExt cx="0" cy="161925"/>
        </a:xfrm>
      </xdr:grpSpPr>
      <xdr:grpSp>
        <xdr:nvGrpSpPr>
          <xdr:cNvPr id="3291" name="Shape 2660">
            <a:extLst>
              <a:ext uri="{FF2B5EF4-FFF2-40B4-BE49-F238E27FC236}">
                <a16:creationId xmlns:a16="http://schemas.microsoft.com/office/drawing/2014/main" id="{00000000-0008-0000-0B00-0000DB0C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3292" name="Shape 6">
              <a:extLst>
                <a:ext uri="{FF2B5EF4-FFF2-40B4-BE49-F238E27FC236}">
                  <a16:creationId xmlns:a16="http://schemas.microsoft.com/office/drawing/2014/main" id="{00000000-0008-0000-0B00-0000DC0C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3293" name="Shape 2661">
              <a:extLst>
                <a:ext uri="{FF2B5EF4-FFF2-40B4-BE49-F238E27FC236}">
                  <a16:creationId xmlns:a16="http://schemas.microsoft.com/office/drawing/2014/main" id="{00000000-0008-0000-0B00-0000DD0C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3294" name="Shape 2662">
                <a:extLst>
                  <a:ext uri="{FF2B5EF4-FFF2-40B4-BE49-F238E27FC236}">
                    <a16:creationId xmlns:a16="http://schemas.microsoft.com/office/drawing/2014/main" id="{00000000-0008-0000-0B00-0000DE0C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3295" name="Shape 2663">
                <a:extLst>
                  <a:ext uri="{FF2B5EF4-FFF2-40B4-BE49-F238E27FC236}">
                    <a16:creationId xmlns:a16="http://schemas.microsoft.com/office/drawing/2014/main" id="{00000000-0008-0000-0B00-0000DF0C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3296" name="Shape 2664">
                  <a:extLst>
                    <a:ext uri="{FF2B5EF4-FFF2-40B4-BE49-F238E27FC236}">
                      <a16:creationId xmlns:a16="http://schemas.microsoft.com/office/drawing/2014/main" id="{00000000-0008-0000-0B00-0000E00C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3297" name="Shape 2665">
                  <a:extLst>
                    <a:ext uri="{FF2B5EF4-FFF2-40B4-BE49-F238E27FC236}">
                      <a16:creationId xmlns:a16="http://schemas.microsoft.com/office/drawing/2014/main" id="{00000000-0008-0000-0B00-0000E10C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298" name="Shape 2666">
                  <a:extLst>
                    <a:ext uri="{FF2B5EF4-FFF2-40B4-BE49-F238E27FC236}">
                      <a16:creationId xmlns:a16="http://schemas.microsoft.com/office/drawing/2014/main" id="{00000000-0008-0000-0B00-0000E20C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299" name="Shape 2667">
                  <a:extLst>
                    <a:ext uri="{FF2B5EF4-FFF2-40B4-BE49-F238E27FC236}">
                      <a16:creationId xmlns:a16="http://schemas.microsoft.com/office/drawing/2014/main" id="{00000000-0008-0000-0B00-0000E30C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300" name="Shape 2668">
                  <a:extLst>
                    <a:ext uri="{FF2B5EF4-FFF2-40B4-BE49-F238E27FC236}">
                      <a16:creationId xmlns:a16="http://schemas.microsoft.com/office/drawing/2014/main" id="{00000000-0008-0000-0B00-0000E40C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301" name="Shape 2669">
                  <a:extLst>
                    <a:ext uri="{FF2B5EF4-FFF2-40B4-BE49-F238E27FC236}">
                      <a16:creationId xmlns:a16="http://schemas.microsoft.com/office/drawing/2014/main" id="{00000000-0008-0000-0B00-0000E50C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302" name="Shape 2670">
                  <a:extLst>
                    <a:ext uri="{FF2B5EF4-FFF2-40B4-BE49-F238E27FC236}">
                      <a16:creationId xmlns:a16="http://schemas.microsoft.com/office/drawing/2014/main" id="{00000000-0008-0000-0B00-0000E60C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94</xdr:row>
      <xdr:rowOff>104775</xdr:rowOff>
    </xdr:from>
    <xdr:ext cx="0" cy="161925"/>
    <xdr:grpSp>
      <xdr:nvGrpSpPr>
        <xdr:cNvPr id="3303" name="Shape 2">
          <a:extLst>
            <a:ext uri="{FF2B5EF4-FFF2-40B4-BE49-F238E27FC236}">
              <a16:creationId xmlns:a16="http://schemas.microsoft.com/office/drawing/2014/main" id="{00000000-0008-0000-0B00-0000E70C0000}"/>
            </a:ext>
          </a:extLst>
        </xdr:cNvPr>
        <xdr:cNvGrpSpPr>
          <a:grpSpLocks/>
        </xdr:cNvGrpSpPr>
      </xdr:nvGrpSpPr>
      <xdr:grpSpPr>
        <a:xfrm>
          <a:off x="2466975" y="20754975"/>
          <a:ext cx="0" cy="161925"/>
          <a:chOff x="5346000" y="3699038"/>
          <a:chExt cx="0" cy="161925"/>
        </a:xfrm>
      </xdr:grpSpPr>
      <xdr:grpSp>
        <xdr:nvGrpSpPr>
          <xdr:cNvPr id="3304" name="Shape 2671">
            <a:extLst>
              <a:ext uri="{FF2B5EF4-FFF2-40B4-BE49-F238E27FC236}">
                <a16:creationId xmlns:a16="http://schemas.microsoft.com/office/drawing/2014/main" id="{00000000-0008-0000-0B00-0000E80C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3305" name="Shape 6">
              <a:extLst>
                <a:ext uri="{FF2B5EF4-FFF2-40B4-BE49-F238E27FC236}">
                  <a16:creationId xmlns:a16="http://schemas.microsoft.com/office/drawing/2014/main" id="{00000000-0008-0000-0B00-0000E90C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3306" name="Shape 2672">
              <a:extLst>
                <a:ext uri="{FF2B5EF4-FFF2-40B4-BE49-F238E27FC236}">
                  <a16:creationId xmlns:a16="http://schemas.microsoft.com/office/drawing/2014/main" id="{00000000-0008-0000-0B00-0000EA0C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3307" name="Shape 2673">
                <a:extLst>
                  <a:ext uri="{FF2B5EF4-FFF2-40B4-BE49-F238E27FC236}">
                    <a16:creationId xmlns:a16="http://schemas.microsoft.com/office/drawing/2014/main" id="{00000000-0008-0000-0B00-0000EB0C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3308" name="Shape 2674">
                <a:extLst>
                  <a:ext uri="{FF2B5EF4-FFF2-40B4-BE49-F238E27FC236}">
                    <a16:creationId xmlns:a16="http://schemas.microsoft.com/office/drawing/2014/main" id="{00000000-0008-0000-0B00-0000EC0C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3309" name="Shape 2675">
                  <a:extLst>
                    <a:ext uri="{FF2B5EF4-FFF2-40B4-BE49-F238E27FC236}">
                      <a16:creationId xmlns:a16="http://schemas.microsoft.com/office/drawing/2014/main" id="{00000000-0008-0000-0B00-0000ED0C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3310" name="Shape 2676">
                  <a:extLst>
                    <a:ext uri="{FF2B5EF4-FFF2-40B4-BE49-F238E27FC236}">
                      <a16:creationId xmlns:a16="http://schemas.microsoft.com/office/drawing/2014/main" id="{00000000-0008-0000-0B00-0000EE0C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311" name="Shape 2677">
                  <a:extLst>
                    <a:ext uri="{FF2B5EF4-FFF2-40B4-BE49-F238E27FC236}">
                      <a16:creationId xmlns:a16="http://schemas.microsoft.com/office/drawing/2014/main" id="{00000000-0008-0000-0B00-0000EF0C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312" name="Shape 2678">
                  <a:extLst>
                    <a:ext uri="{FF2B5EF4-FFF2-40B4-BE49-F238E27FC236}">
                      <a16:creationId xmlns:a16="http://schemas.microsoft.com/office/drawing/2014/main" id="{00000000-0008-0000-0B00-0000F00C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313" name="Shape 2679">
                  <a:extLst>
                    <a:ext uri="{FF2B5EF4-FFF2-40B4-BE49-F238E27FC236}">
                      <a16:creationId xmlns:a16="http://schemas.microsoft.com/office/drawing/2014/main" id="{00000000-0008-0000-0B00-0000F10C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314" name="Shape 2680">
                  <a:extLst>
                    <a:ext uri="{FF2B5EF4-FFF2-40B4-BE49-F238E27FC236}">
                      <a16:creationId xmlns:a16="http://schemas.microsoft.com/office/drawing/2014/main" id="{00000000-0008-0000-0B00-0000F20C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315" name="Shape 2681">
                  <a:extLst>
                    <a:ext uri="{FF2B5EF4-FFF2-40B4-BE49-F238E27FC236}">
                      <a16:creationId xmlns:a16="http://schemas.microsoft.com/office/drawing/2014/main" id="{00000000-0008-0000-0B00-0000F30C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94</xdr:row>
      <xdr:rowOff>104775</xdr:rowOff>
    </xdr:from>
    <xdr:ext cx="0" cy="161925"/>
    <xdr:grpSp>
      <xdr:nvGrpSpPr>
        <xdr:cNvPr id="3316" name="Shape 2">
          <a:extLst>
            <a:ext uri="{FF2B5EF4-FFF2-40B4-BE49-F238E27FC236}">
              <a16:creationId xmlns:a16="http://schemas.microsoft.com/office/drawing/2014/main" id="{00000000-0008-0000-0B00-0000F40C0000}"/>
            </a:ext>
          </a:extLst>
        </xdr:cNvPr>
        <xdr:cNvGrpSpPr>
          <a:grpSpLocks/>
        </xdr:cNvGrpSpPr>
      </xdr:nvGrpSpPr>
      <xdr:grpSpPr>
        <a:xfrm>
          <a:off x="2466975" y="20754975"/>
          <a:ext cx="0" cy="161925"/>
          <a:chOff x="5346000" y="3699038"/>
          <a:chExt cx="0" cy="161925"/>
        </a:xfrm>
      </xdr:grpSpPr>
      <xdr:grpSp>
        <xdr:nvGrpSpPr>
          <xdr:cNvPr id="3317" name="Shape 2682">
            <a:extLst>
              <a:ext uri="{FF2B5EF4-FFF2-40B4-BE49-F238E27FC236}">
                <a16:creationId xmlns:a16="http://schemas.microsoft.com/office/drawing/2014/main" id="{00000000-0008-0000-0B00-0000F50C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3318" name="Shape 6">
              <a:extLst>
                <a:ext uri="{FF2B5EF4-FFF2-40B4-BE49-F238E27FC236}">
                  <a16:creationId xmlns:a16="http://schemas.microsoft.com/office/drawing/2014/main" id="{00000000-0008-0000-0B00-0000F60C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3319" name="Shape 2683">
              <a:extLst>
                <a:ext uri="{FF2B5EF4-FFF2-40B4-BE49-F238E27FC236}">
                  <a16:creationId xmlns:a16="http://schemas.microsoft.com/office/drawing/2014/main" id="{00000000-0008-0000-0B00-0000F70C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3320" name="Shape 2684">
                <a:extLst>
                  <a:ext uri="{FF2B5EF4-FFF2-40B4-BE49-F238E27FC236}">
                    <a16:creationId xmlns:a16="http://schemas.microsoft.com/office/drawing/2014/main" id="{00000000-0008-0000-0B00-0000F80C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3321" name="Shape 2685">
                <a:extLst>
                  <a:ext uri="{FF2B5EF4-FFF2-40B4-BE49-F238E27FC236}">
                    <a16:creationId xmlns:a16="http://schemas.microsoft.com/office/drawing/2014/main" id="{00000000-0008-0000-0B00-0000F90C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3322" name="Shape 2686">
                  <a:extLst>
                    <a:ext uri="{FF2B5EF4-FFF2-40B4-BE49-F238E27FC236}">
                      <a16:creationId xmlns:a16="http://schemas.microsoft.com/office/drawing/2014/main" id="{00000000-0008-0000-0B00-0000FA0C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3323" name="Shape 2687">
                  <a:extLst>
                    <a:ext uri="{FF2B5EF4-FFF2-40B4-BE49-F238E27FC236}">
                      <a16:creationId xmlns:a16="http://schemas.microsoft.com/office/drawing/2014/main" id="{00000000-0008-0000-0B00-0000FB0C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324" name="Shape 2688">
                  <a:extLst>
                    <a:ext uri="{FF2B5EF4-FFF2-40B4-BE49-F238E27FC236}">
                      <a16:creationId xmlns:a16="http://schemas.microsoft.com/office/drawing/2014/main" id="{00000000-0008-0000-0B00-0000FC0C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325" name="Shape 2689">
                  <a:extLst>
                    <a:ext uri="{FF2B5EF4-FFF2-40B4-BE49-F238E27FC236}">
                      <a16:creationId xmlns:a16="http://schemas.microsoft.com/office/drawing/2014/main" id="{00000000-0008-0000-0B00-0000FD0C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326" name="Shape 2690">
                  <a:extLst>
                    <a:ext uri="{FF2B5EF4-FFF2-40B4-BE49-F238E27FC236}">
                      <a16:creationId xmlns:a16="http://schemas.microsoft.com/office/drawing/2014/main" id="{00000000-0008-0000-0B00-0000FE0C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327" name="Shape 2691">
                  <a:extLst>
                    <a:ext uri="{FF2B5EF4-FFF2-40B4-BE49-F238E27FC236}">
                      <a16:creationId xmlns:a16="http://schemas.microsoft.com/office/drawing/2014/main" id="{00000000-0008-0000-0B00-0000FF0C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328" name="Shape 2692">
                  <a:extLst>
                    <a:ext uri="{FF2B5EF4-FFF2-40B4-BE49-F238E27FC236}">
                      <a16:creationId xmlns:a16="http://schemas.microsoft.com/office/drawing/2014/main" id="{00000000-0008-0000-0B00-0000000D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94</xdr:row>
      <xdr:rowOff>104775</xdr:rowOff>
    </xdr:from>
    <xdr:ext cx="0" cy="161925"/>
    <xdr:grpSp>
      <xdr:nvGrpSpPr>
        <xdr:cNvPr id="3329" name="Shape 2">
          <a:extLst>
            <a:ext uri="{FF2B5EF4-FFF2-40B4-BE49-F238E27FC236}">
              <a16:creationId xmlns:a16="http://schemas.microsoft.com/office/drawing/2014/main" id="{00000000-0008-0000-0B00-0000010D0000}"/>
            </a:ext>
          </a:extLst>
        </xdr:cNvPr>
        <xdr:cNvGrpSpPr>
          <a:grpSpLocks/>
        </xdr:cNvGrpSpPr>
      </xdr:nvGrpSpPr>
      <xdr:grpSpPr>
        <a:xfrm>
          <a:off x="2466975" y="20754975"/>
          <a:ext cx="0" cy="161925"/>
          <a:chOff x="5346000" y="3699038"/>
          <a:chExt cx="0" cy="161925"/>
        </a:xfrm>
      </xdr:grpSpPr>
      <xdr:grpSp>
        <xdr:nvGrpSpPr>
          <xdr:cNvPr id="3330" name="Shape 2693">
            <a:extLst>
              <a:ext uri="{FF2B5EF4-FFF2-40B4-BE49-F238E27FC236}">
                <a16:creationId xmlns:a16="http://schemas.microsoft.com/office/drawing/2014/main" id="{00000000-0008-0000-0B00-0000020D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3331" name="Shape 6">
              <a:extLst>
                <a:ext uri="{FF2B5EF4-FFF2-40B4-BE49-F238E27FC236}">
                  <a16:creationId xmlns:a16="http://schemas.microsoft.com/office/drawing/2014/main" id="{00000000-0008-0000-0B00-0000030D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3332" name="Shape 2694">
              <a:extLst>
                <a:ext uri="{FF2B5EF4-FFF2-40B4-BE49-F238E27FC236}">
                  <a16:creationId xmlns:a16="http://schemas.microsoft.com/office/drawing/2014/main" id="{00000000-0008-0000-0B00-0000040D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3333" name="Shape 2695">
                <a:extLst>
                  <a:ext uri="{FF2B5EF4-FFF2-40B4-BE49-F238E27FC236}">
                    <a16:creationId xmlns:a16="http://schemas.microsoft.com/office/drawing/2014/main" id="{00000000-0008-0000-0B00-0000050D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3334" name="Shape 2696">
                <a:extLst>
                  <a:ext uri="{FF2B5EF4-FFF2-40B4-BE49-F238E27FC236}">
                    <a16:creationId xmlns:a16="http://schemas.microsoft.com/office/drawing/2014/main" id="{00000000-0008-0000-0B00-0000060D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3335" name="Shape 2697">
                  <a:extLst>
                    <a:ext uri="{FF2B5EF4-FFF2-40B4-BE49-F238E27FC236}">
                      <a16:creationId xmlns:a16="http://schemas.microsoft.com/office/drawing/2014/main" id="{00000000-0008-0000-0B00-0000070D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3336" name="Shape 2698">
                  <a:extLst>
                    <a:ext uri="{FF2B5EF4-FFF2-40B4-BE49-F238E27FC236}">
                      <a16:creationId xmlns:a16="http://schemas.microsoft.com/office/drawing/2014/main" id="{00000000-0008-0000-0B00-0000080D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337" name="Shape 2699">
                  <a:extLst>
                    <a:ext uri="{FF2B5EF4-FFF2-40B4-BE49-F238E27FC236}">
                      <a16:creationId xmlns:a16="http://schemas.microsoft.com/office/drawing/2014/main" id="{00000000-0008-0000-0B00-0000090D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338" name="Shape 2700">
                  <a:extLst>
                    <a:ext uri="{FF2B5EF4-FFF2-40B4-BE49-F238E27FC236}">
                      <a16:creationId xmlns:a16="http://schemas.microsoft.com/office/drawing/2014/main" id="{00000000-0008-0000-0B00-00000A0D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339" name="Shape 2701">
                  <a:extLst>
                    <a:ext uri="{FF2B5EF4-FFF2-40B4-BE49-F238E27FC236}">
                      <a16:creationId xmlns:a16="http://schemas.microsoft.com/office/drawing/2014/main" id="{00000000-0008-0000-0B00-00000B0D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340" name="Shape 2702">
                  <a:extLst>
                    <a:ext uri="{FF2B5EF4-FFF2-40B4-BE49-F238E27FC236}">
                      <a16:creationId xmlns:a16="http://schemas.microsoft.com/office/drawing/2014/main" id="{00000000-0008-0000-0B00-00000C0D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341" name="Shape 2703">
                  <a:extLst>
                    <a:ext uri="{FF2B5EF4-FFF2-40B4-BE49-F238E27FC236}">
                      <a16:creationId xmlns:a16="http://schemas.microsoft.com/office/drawing/2014/main" id="{00000000-0008-0000-0B00-00000D0D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94</xdr:row>
      <xdr:rowOff>104775</xdr:rowOff>
    </xdr:from>
    <xdr:ext cx="0" cy="161925"/>
    <xdr:grpSp>
      <xdr:nvGrpSpPr>
        <xdr:cNvPr id="3342" name="Shape 2">
          <a:extLst>
            <a:ext uri="{FF2B5EF4-FFF2-40B4-BE49-F238E27FC236}">
              <a16:creationId xmlns:a16="http://schemas.microsoft.com/office/drawing/2014/main" id="{00000000-0008-0000-0B00-00000E0D0000}"/>
            </a:ext>
          </a:extLst>
        </xdr:cNvPr>
        <xdr:cNvGrpSpPr>
          <a:grpSpLocks/>
        </xdr:cNvGrpSpPr>
      </xdr:nvGrpSpPr>
      <xdr:grpSpPr>
        <a:xfrm>
          <a:off x="2466975" y="20754975"/>
          <a:ext cx="0" cy="161925"/>
          <a:chOff x="5346000" y="3699038"/>
          <a:chExt cx="0" cy="161925"/>
        </a:xfrm>
      </xdr:grpSpPr>
      <xdr:grpSp>
        <xdr:nvGrpSpPr>
          <xdr:cNvPr id="3343" name="Shape 2704">
            <a:extLst>
              <a:ext uri="{FF2B5EF4-FFF2-40B4-BE49-F238E27FC236}">
                <a16:creationId xmlns:a16="http://schemas.microsoft.com/office/drawing/2014/main" id="{00000000-0008-0000-0B00-00000F0D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3344" name="Shape 6">
              <a:extLst>
                <a:ext uri="{FF2B5EF4-FFF2-40B4-BE49-F238E27FC236}">
                  <a16:creationId xmlns:a16="http://schemas.microsoft.com/office/drawing/2014/main" id="{00000000-0008-0000-0B00-0000100D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3345" name="Shape 2705">
              <a:extLst>
                <a:ext uri="{FF2B5EF4-FFF2-40B4-BE49-F238E27FC236}">
                  <a16:creationId xmlns:a16="http://schemas.microsoft.com/office/drawing/2014/main" id="{00000000-0008-0000-0B00-0000110D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3346" name="Shape 2706">
                <a:extLst>
                  <a:ext uri="{FF2B5EF4-FFF2-40B4-BE49-F238E27FC236}">
                    <a16:creationId xmlns:a16="http://schemas.microsoft.com/office/drawing/2014/main" id="{00000000-0008-0000-0B00-0000120D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3347" name="Shape 2707">
                <a:extLst>
                  <a:ext uri="{FF2B5EF4-FFF2-40B4-BE49-F238E27FC236}">
                    <a16:creationId xmlns:a16="http://schemas.microsoft.com/office/drawing/2014/main" id="{00000000-0008-0000-0B00-0000130D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3348" name="Shape 2708">
                  <a:extLst>
                    <a:ext uri="{FF2B5EF4-FFF2-40B4-BE49-F238E27FC236}">
                      <a16:creationId xmlns:a16="http://schemas.microsoft.com/office/drawing/2014/main" id="{00000000-0008-0000-0B00-0000140D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3349" name="Shape 2709">
                  <a:extLst>
                    <a:ext uri="{FF2B5EF4-FFF2-40B4-BE49-F238E27FC236}">
                      <a16:creationId xmlns:a16="http://schemas.microsoft.com/office/drawing/2014/main" id="{00000000-0008-0000-0B00-0000150D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350" name="Shape 2710">
                  <a:extLst>
                    <a:ext uri="{FF2B5EF4-FFF2-40B4-BE49-F238E27FC236}">
                      <a16:creationId xmlns:a16="http://schemas.microsoft.com/office/drawing/2014/main" id="{00000000-0008-0000-0B00-0000160D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351" name="Shape 2711">
                  <a:extLst>
                    <a:ext uri="{FF2B5EF4-FFF2-40B4-BE49-F238E27FC236}">
                      <a16:creationId xmlns:a16="http://schemas.microsoft.com/office/drawing/2014/main" id="{00000000-0008-0000-0B00-0000170D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352" name="Shape 2712">
                  <a:extLst>
                    <a:ext uri="{FF2B5EF4-FFF2-40B4-BE49-F238E27FC236}">
                      <a16:creationId xmlns:a16="http://schemas.microsoft.com/office/drawing/2014/main" id="{00000000-0008-0000-0B00-0000180D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353" name="Shape 2713">
                  <a:extLst>
                    <a:ext uri="{FF2B5EF4-FFF2-40B4-BE49-F238E27FC236}">
                      <a16:creationId xmlns:a16="http://schemas.microsoft.com/office/drawing/2014/main" id="{00000000-0008-0000-0B00-0000190D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354" name="Shape 2714">
                  <a:extLst>
                    <a:ext uri="{FF2B5EF4-FFF2-40B4-BE49-F238E27FC236}">
                      <a16:creationId xmlns:a16="http://schemas.microsoft.com/office/drawing/2014/main" id="{00000000-0008-0000-0B00-00001A0D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94</xdr:row>
      <xdr:rowOff>104775</xdr:rowOff>
    </xdr:from>
    <xdr:ext cx="0" cy="161925"/>
    <xdr:grpSp>
      <xdr:nvGrpSpPr>
        <xdr:cNvPr id="3355" name="Shape 2">
          <a:extLst>
            <a:ext uri="{FF2B5EF4-FFF2-40B4-BE49-F238E27FC236}">
              <a16:creationId xmlns:a16="http://schemas.microsoft.com/office/drawing/2014/main" id="{00000000-0008-0000-0B00-00001B0D0000}"/>
            </a:ext>
          </a:extLst>
        </xdr:cNvPr>
        <xdr:cNvGrpSpPr>
          <a:grpSpLocks/>
        </xdr:cNvGrpSpPr>
      </xdr:nvGrpSpPr>
      <xdr:grpSpPr>
        <a:xfrm>
          <a:off x="2466975" y="20754975"/>
          <a:ext cx="0" cy="161925"/>
          <a:chOff x="5346000" y="3699038"/>
          <a:chExt cx="0" cy="161925"/>
        </a:xfrm>
      </xdr:grpSpPr>
      <xdr:grpSp>
        <xdr:nvGrpSpPr>
          <xdr:cNvPr id="3356" name="Shape 2715">
            <a:extLst>
              <a:ext uri="{FF2B5EF4-FFF2-40B4-BE49-F238E27FC236}">
                <a16:creationId xmlns:a16="http://schemas.microsoft.com/office/drawing/2014/main" id="{00000000-0008-0000-0B00-00001C0D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3357" name="Shape 6">
              <a:extLst>
                <a:ext uri="{FF2B5EF4-FFF2-40B4-BE49-F238E27FC236}">
                  <a16:creationId xmlns:a16="http://schemas.microsoft.com/office/drawing/2014/main" id="{00000000-0008-0000-0B00-00001D0D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3358" name="Shape 2716">
              <a:extLst>
                <a:ext uri="{FF2B5EF4-FFF2-40B4-BE49-F238E27FC236}">
                  <a16:creationId xmlns:a16="http://schemas.microsoft.com/office/drawing/2014/main" id="{00000000-0008-0000-0B00-00001E0D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3359" name="Shape 2717">
                <a:extLst>
                  <a:ext uri="{FF2B5EF4-FFF2-40B4-BE49-F238E27FC236}">
                    <a16:creationId xmlns:a16="http://schemas.microsoft.com/office/drawing/2014/main" id="{00000000-0008-0000-0B00-00001F0D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3360" name="Shape 2718">
                <a:extLst>
                  <a:ext uri="{FF2B5EF4-FFF2-40B4-BE49-F238E27FC236}">
                    <a16:creationId xmlns:a16="http://schemas.microsoft.com/office/drawing/2014/main" id="{00000000-0008-0000-0B00-0000200D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3361" name="Shape 2719">
                  <a:extLst>
                    <a:ext uri="{FF2B5EF4-FFF2-40B4-BE49-F238E27FC236}">
                      <a16:creationId xmlns:a16="http://schemas.microsoft.com/office/drawing/2014/main" id="{00000000-0008-0000-0B00-0000210D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3362" name="Shape 2720">
                  <a:extLst>
                    <a:ext uri="{FF2B5EF4-FFF2-40B4-BE49-F238E27FC236}">
                      <a16:creationId xmlns:a16="http://schemas.microsoft.com/office/drawing/2014/main" id="{00000000-0008-0000-0B00-0000220D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363" name="Shape 2721">
                  <a:extLst>
                    <a:ext uri="{FF2B5EF4-FFF2-40B4-BE49-F238E27FC236}">
                      <a16:creationId xmlns:a16="http://schemas.microsoft.com/office/drawing/2014/main" id="{00000000-0008-0000-0B00-0000230D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364" name="Shape 2722">
                  <a:extLst>
                    <a:ext uri="{FF2B5EF4-FFF2-40B4-BE49-F238E27FC236}">
                      <a16:creationId xmlns:a16="http://schemas.microsoft.com/office/drawing/2014/main" id="{00000000-0008-0000-0B00-0000240D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365" name="Shape 2723">
                  <a:extLst>
                    <a:ext uri="{FF2B5EF4-FFF2-40B4-BE49-F238E27FC236}">
                      <a16:creationId xmlns:a16="http://schemas.microsoft.com/office/drawing/2014/main" id="{00000000-0008-0000-0B00-0000250D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366" name="Shape 2724">
                  <a:extLst>
                    <a:ext uri="{FF2B5EF4-FFF2-40B4-BE49-F238E27FC236}">
                      <a16:creationId xmlns:a16="http://schemas.microsoft.com/office/drawing/2014/main" id="{00000000-0008-0000-0B00-0000260D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367" name="Shape 2725">
                  <a:extLst>
                    <a:ext uri="{FF2B5EF4-FFF2-40B4-BE49-F238E27FC236}">
                      <a16:creationId xmlns:a16="http://schemas.microsoft.com/office/drawing/2014/main" id="{00000000-0008-0000-0B00-0000270D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94</xdr:row>
      <xdr:rowOff>104775</xdr:rowOff>
    </xdr:from>
    <xdr:ext cx="0" cy="161925"/>
    <xdr:grpSp>
      <xdr:nvGrpSpPr>
        <xdr:cNvPr id="3368" name="Shape 2">
          <a:extLst>
            <a:ext uri="{FF2B5EF4-FFF2-40B4-BE49-F238E27FC236}">
              <a16:creationId xmlns:a16="http://schemas.microsoft.com/office/drawing/2014/main" id="{00000000-0008-0000-0B00-0000280D0000}"/>
            </a:ext>
          </a:extLst>
        </xdr:cNvPr>
        <xdr:cNvGrpSpPr>
          <a:grpSpLocks/>
        </xdr:cNvGrpSpPr>
      </xdr:nvGrpSpPr>
      <xdr:grpSpPr>
        <a:xfrm>
          <a:off x="2466975" y="20754975"/>
          <a:ext cx="0" cy="161925"/>
          <a:chOff x="5346000" y="3699038"/>
          <a:chExt cx="0" cy="161925"/>
        </a:xfrm>
      </xdr:grpSpPr>
      <xdr:grpSp>
        <xdr:nvGrpSpPr>
          <xdr:cNvPr id="3369" name="Shape 2726">
            <a:extLst>
              <a:ext uri="{FF2B5EF4-FFF2-40B4-BE49-F238E27FC236}">
                <a16:creationId xmlns:a16="http://schemas.microsoft.com/office/drawing/2014/main" id="{00000000-0008-0000-0B00-0000290D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3370" name="Shape 6">
              <a:extLst>
                <a:ext uri="{FF2B5EF4-FFF2-40B4-BE49-F238E27FC236}">
                  <a16:creationId xmlns:a16="http://schemas.microsoft.com/office/drawing/2014/main" id="{00000000-0008-0000-0B00-00002A0D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3371" name="Shape 2727">
              <a:extLst>
                <a:ext uri="{FF2B5EF4-FFF2-40B4-BE49-F238E27FC236}">
                  <a16:creationId xmlns:a16="http://schemas.microsoft.com/office/drawing/2014/main" id="{00000000-0008-0000-0B00-00002B0D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3372" name="Shape 2728">
                <a:extLst>
                  <a:ext uri="{FF2B5EF4-FFF2-40B4-BE49-F238E27FC236}">
                    <a16:creationId xmlns:a16="http://schemas.microsoft.com/office/drawing/2014/main" id="{00000000-0008-0000-0B00-00002C0D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3373" name="Shape 2729">
                <a:extLst>
                  <a:ext uri="{FF2B5EF4-FFF2-40B4-BE49-F238E27FC236}">
                    <a16:creationId xmlns:a16="http://schemas.microsoft.com/office/drawing/2014/main" id="{00000000-0008-0000-0B00-00002D0D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3374" name="Shape 2730">
                  <a:extLst>
                    <a:ext uri="{FF2B5EF4-FFF2-40B4-BE49-F238E27FC236}">
                      <a16:creationId xmlns:a16="http://schemas.microsoft.com/office/drawing/2014/main" id="{00000000-0008-0000-0B00-00002E0D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3375" name="Shape 2731">
                  <a:extLst>
                    <a:ext uri="{FF2B5EF4-FFF2-40B4-BE49-F238E27FC236}">
                      <a16:creationId xmlns:a16="http://schemas.microsoft.com/office/drawing/2014/main" id="{00000000-0008-0000-0B00-00002F0D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376" name="Shape 2732">
                  <a:extLst>
                    <a:ext uri="{FF2B5EF4-FFF2-40B4-BE49-F238E27FC236}">
                      <a16:creationId xmlns:a16="http://schemas.microsoft.com/office/drawing/2014/main" id="{00000000-0008-0000-0B00-0000300D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377" name="Shape 2733">
                  <a:extLst>
                    <a:ext uri="{FF2B5EF4-FFF2-40B4-BE49-F238E27FC236}">
                      <a16:creationId xmlns:a16="http://schemas.microsoft.com/office/drawing/2014/main" id="{00000000-0008-0000-0B00-0000310D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378" name="Shape 2734">
                  <a:extLst>
                    <a:ext uri="{FF2B5EF4-FFF2-40B4-BE49-F238E27FC236}">
                      <a16:creationId xmlns:a16="http://schemas.microsoft.com/office/drawing/2014/main" id="{00000000-0008-0000-0B00-0000320D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379" name="Shape 2735">
                  <a:extLst>
                    <a:ext uri="{FF2B5EF4-FFF2-40B4-BE49-F238E27FC236}">
                      <a16:creationId xmlns:a16="http://schemas.microsoft.com/office/drawing/2014/main" id="{00000000-0008-0000-0B00-0000330D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380" name="Shape 2736">
                  <a:extLst>
                    <a:ext uri="{FF2B5EF4-FFF2-40B4-BE49-F238E27FC236}">
                      <a16:creationId xmlns:a16="http://schemas.microsoft.com/office/drawing/2014/main" id="{00000000-0008-0000-0B00-0000340D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94</xdr:row>
      <xdr:rowOff>104775</xdr:rowOff>
    </xdr:from>
    <xdr:ext cx="0" cy="161925"/>
    <xdr:grpSp>
      <xdr:nvGrpSpPr>
        <xdr:cNvPr id="3381" name="Shape 2">
          <a:extLst>
            <a:ext uri="{FF2B5EF4-FFF2-40B4-BE49-F238E27FC236}">
              <a16:creationId xmlns:a16="http://schemas.microsoft.com/office/drawing/2014/main" id="{00000000-0008-0000-0B00-0000350D0000}"/>
            </a:ext>
          </a:extLst>
        </xdr:cNvPr>
        <xdr:cNvGrpSpPr>
          <a:grpSpLocks/>
        </xdr:cNvGrpSpPr>
      </xdr:nvGrpSpPr>
      <xdr:grpSpPr>
        <a:xfrm>
          <a:off x="2466975" y="20754975"/>
          <a:ext cx="0" cy="161925"/>
          <a:chOff x="5346000" y="3699038"/>
          <a:chExt cx="0" cy="161925"/>
        </a:xfrm>
      </xdr:grpSpPr>
      <xdr:grpSp>
        <xdr:nvGrpSpPr>
          <xdr:cNvPr id="3382" name="Shape 2737">
            <a:extLst>
              <a:ext uri="{FF2B5EF4-FFF2-40B4-BE49-F238E27FC236}">
                <a16:creationId xmlns:a16="http://schemas.microsoft.com/office/drawing/2014/main" id="{00000000-0008-0000-0B00-0000360D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3383" name="Shape 6">
              <a:extLst>
                <a:ext uri="{FF2B5EF4-FFF2-40B4-BE49-F238E27FC236}">
                  <a16:creationId xmlns:a16="http://schemas.microsoft.com/office/drawing/2014/main" id="{00000000-0008-0000-0B00-0000370D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3384" name="Shape 2738">
              <a:extLst>
                <a:ext uri="{FF2B5EF4-FFF2-40B4-BE49-F238E27FC236}">
                  <a16:creationId xmlns:a16="http://schemas.microsoft.com/office/drawing/2014/main" id="{00000000-0008-0000-0B00-0000380D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3385" name="Shape 2739">
                <a:extLst>
                  <a:ext uri="{FF2B5EF4-FFF2-40B4-BE49-F238E27FC236}">
                    <a16:creationId xmlns:a16="http://schemas.microsoft.com/office/drawing/2014/main" id="{00000000-0008-0000-0B00-0000390D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3386" name="Shape 2740">
                <a:extLst>
                  <a:ext uri="{FF2B5EF4-FFF2-40B4-BE49-F238E27FC236}">
                    <a16:creationId xmlns:a16="http://schemas.microsoft.com/office/drawing/2014/main" id="{00000000-0008-0000-0B00-00003A0D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3387" name="Shape 2741">
                  <a:extLst>
                    <a:ext uri="{FF2B5EF4-FFF2-40B4-BE49-F238E27FC236}">
                      <a16:creationId xmlns:a16="http://schemas.microsoft.com/office/drawing/2014/main" id="{00000000-0008-0000-0B00-00003B0D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3388" name="Shape 2742">
                  <a:extLst>
                    <a:ext uri="{FF2B5EF4-FFF2-40B4-BE49-F238E27FC236}">
                      <a16:creationId xmlns:a16="http://schemas.microsoft.com/office/drawing/2014/main" id="{00000000-0008-0000-0B00-00003C0D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389" name="Shape 2743">
                  <a:extLst>
                    <a:ext uri="{FF2B5EF4-FFF2-40B4-BE49-F238E27FC236}">
                      <a16:creationId xmlns:a16="http://schemas.microsoft.com/office/drawing/2014/main" id="{00000000-0008-0000-0B00-00003D0D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390" name="Shape 2744">
                  <a:extLst>
                    <a:ext uri="{FF2B5EF4-FFF2-40B4-BE49-F238E27FC236}">
                      <a16:creationId xmlns:a16="http://schemas.microsoft.com/office/drawing/2014/main" id="{00000000-0008-0000-0B00-00003E0D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391" name="Shape 2745">
                  <a:extLst>
                    <a:ext uri="{FF2B5EF4-FFF2-40B4-BE49-F238E27FC236}">
                      <a16:creationId xmlns:a16="http://schemas.microsoft.com/office/drawing/2014/main" id="{00000000-0008-0000-0B00-00003F0D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392" name="Shape 2746">
                  <a:extLst>
                    <a:ext uri="{FF2B5EF4-FFF2-40B4-BE49-F238E27FC236}">
                      <a16:creationId xmlns:a16="http://schemas.microsoft.com/office/drawing/2014/main" id="{00000000-0008-0000-0B00-0000400D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393" name="Shape 2747">
                  <a:extLst>
                    <a:ext uri="{FF2B5EF4-FFF2-40B4-BE49-F238E27FC236}">
                      <a16:creationId xmlns:a16="http://schemas.microsoft.com/office/drawing/2014/main" id="{00000000-0008-0000-0B00-0000410D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94</xdr:row>
      <xdr:rowOff>104775</xdr:rowOff>
    </xdr:from>
    <xdr:ext cx="0" cy="161925"/>
    <xdr:grpSp>
      <xdr:nvGrpSpPr>
        <xdr:cNvPr id="3394" name="Shape 2">
          <a:extLst>
            <a:ext uri="{FF2B5EF4-FFF2-40B4-BE49-F238E27FC236}">
              <a16:creationId xmlns:a16="http://schemas.microsoft.com/office/drawing/2014/main" id="{00000000-0008-0000-0B00-0000420D0000}"/>
            </a:ext>
          </a:extLst>
        </xdr:cNvPr>
        <xdr:cNvGrpSpPr>
          <a:grpSpLocks/>
        </xdr:cNvGrpSpPr>
      </xdr:nvGrpSpPr>
      <xdr:grpSpPr>
        <a:xfrm>
          <a:off x="2466975" y="20754975"/>
          <a:ext cx="0" cy="161925"/>
          <a:chOff x="5346000" y="3699038"/>
          <a:chExt cx="0" cy="161925"/>
        </a:xfrm>
      </xdr:grpSpPr>
      <xdr:grpSp>
        <xdr:nvGrpSpPr>
          <xdr:cNvPr id="3395" name="Shape 2748">
            <a:extLst>
              <a:ext uri="{FF2B5EF4-FFF2-40B4-BE49-F238E27FC236}">
                <a16:creationId xmlns:a16="http://schemas.microsoft.com/office/drawing/2014/main" id="{00000000-0008-0000-0B00-0000430D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3396" name="Shape 6">
              <a:extLst>
                <a:ext uri="{FF2B5EF4-FFF2-40B4-BE49-F238E27FC236}">
                  <a16:creationId xmlns:a16="http://schemas.microsoft.com/office/drawing/2014/main" id="{00000000-0008-0000-0B00-0000440D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3397" name="Shape 2749">
              <a:extLst>
                <a:ext uri="{FF2B5EF4-FFF2-40B4-BE49-F238E27FC236}">
                  <a16:creationId xmlns:a16="http://schemas.microsoft.com/office/drawing/2014/main" id="{00000000-0008-0000-0B00-0000450D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3398" name="Shape 2750">
                <a:extLst>
                  <a:ext uri="{FF2B5EF4-FFF2-40B4-BE49-F238E27FC236}">
                    <a16:creationId xmlns:a16="http://schemas.microsoft.com/office/drawing/2014/main" id="{00000000-0008-0000-0B00-0000460D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3399" name="Shape 2751">
                <a:extLst>
                  <a:ext uri="{FF2B5EF4-FFF2-40B4-BE49-F238E27FC236}">
                    <a16:creationId xmlns:a16="http://schemas.microsoft.com/office/drawing/2014/main" id="{00000000-0008-0000-0B00-0000470D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3400" name="Shape 2752">
                  <a:extLst>
                    <a:ext uri="{FF2B5EF4-FFF2-40B4-BE49-F238E27FC236}">
                      <a16:creationId xmlns:a16="http://schemas.microsoft.com/office/drawing/2014/main" id="{00000000-0008-0000-0B00-0000480D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3401" name="Shape 2753">
                  <a:extLst>
                    <a:ext uri="{FF2B5EF4-FFF2-40B4-BE49-F238E27FC236}">
                      <a16:creationId xmlns:a16="http://schemas.microsoft.com/office/drawing/2014/main" id="{00000000-0008-0000-0B00-0000490D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402" name="Shape 2754">
                  <a:extLst>
                    <a:ext uri="{FF2B5EF4-FFF2-40B4-BE49-F238E27FC236}">
                      <a16:creationId xmlns:a16="http://schemas.microsoft.com/office/drawing/2014/main" id="{00000000-0008-0000-0B00-00004A0D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403" name="Shape 2755">
                  <a:extLst>
                    <a:ext uri="{FF2B5EF4-FFF2-40B4-BE49-F238E27FC236}">
                      <a16:creationId xmlns:a16="http://schemas.microsoft.com/office/drawing/2014/main" id="{00000000-0008-0000-0B00-00004B0D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404" name="Shape 2756">
                  <a:extLst>
                    <a:ext uri="{FF2B5EF4-FFF2-40B4-BE49-F238E27FC236}">
                      <a16:creationId xmlns:a16="http://schemas.microsoft.com/office/drawing/2014/main" id="{00000000-0008-0000-0B00-00004C0D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405" name="Shape 2757">
                  <a:extLst>
                    <a:ext uri="{FF2B5EF4-FFF2-40B4-BE49-F238E27FC236}">
                      <a16:creationId xmlns:a16="http://schemas.microsoft.com/office/drawing/2014/main" id="{00000000-0008-0000-0B00-00004D0D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406" name="Shape 2758">
                  <a:extLst>
                    <a:ext uri="{FF2B5EF4-FFF2-40B4-BE49-F238E27FC236}">
                      <a16:creationId xmlns:a16="http://schemas.microsoft.com/office/drawing/2014/main" id="{00000000-0008-0000-0B00-00004E0D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94</xdr:row>
      <xdr:rowOff>104775</xdr:rowOff>
    </xdr:from>
    <xdr:ext cx="0" cy="161925"/>
    <xdr:grpSp>
      <xdr:nvGrpSpPr>
        <xdr:cNvPr id="3407" name="Shape 2">
          <a:extLst>
            <a:ext uri="{FF2B5EF4-FFF2-40B4-BE49-F238E27FC236}">
              <a16:creationId xmlns:a16="http://schemas.microsoft.com/office/drawing/2014/main" id="{00000000-0008-0000-0B00-00004F0D0000}"/>
            </a:ext>
          </a:extLst>
        </xdr:cNvPr>
        <xdr:cNvGrpSpPr>
          <a:grpSpLocks/>
        </xdr:cNvGrpSpPr>
      </xdr:nvGrpSpPr>
      <xdr:grpSpPr>
        <a:xfrm>
          <a:off x="2466975" y="20754975"/>
          <a:ext cx="0" cy="161925"/>
          <a:chOff x="5346000" y="3699038"/>
          <a:chExt cx="0" cy="161925"/>
        </a:xfrm>
      </xdr:grpSpPr>
      <xdr:grpSp>
        <xdr:nvGrpSpPr>
          <xdr:cNvPr id="3408" name="Shape 2759">
            <a:extLst>
              <a:ext uri="{FF2B5EF4-FFF2-40B4-BE49-F238E27FC236}">
                <a16:creationId xmlns:a16="http://schemas.microsoft.com/office/drawing/2014/main" id="{00000000-0008-0000-0B00-0000500D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3409" name="Shape 6">
              <a:extLst>
                <a:ext uri="{FF2B5EF4-FFF2-40B4-BE49-F238E27FC236}">
                  <a16:creationId xmlns:a16="http://schemas.microsoft.com/office/drawing/2014/main" id="{00000000-0008-0000-0B00-0000510D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3410" name="Shape 2760">
              <a:extLst>
                <a:ext uri="{FF2B5EF4-FFF2-40B4-BE49-F238E27FC236}">
                  <a16:creationId xmlns:a16="http://schemas.microsoft.com/office/drawing/2014/main" id="{00000000-0008-0000-0B00-0000520D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3411" name="Shape 2761">
                <a:extLst>
                  <a:ext uri="{FF2B5EF4-FFF2-40B4-BE49-F238E27FC236}">
                    <a16:creationId xmlns:a16="http://schemas.microsoft.com/office/drawing/2014/main" id="{00000000-0008-0000-0B00-0000530D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3412" name="Shape 2762">
                <a:extLst>
                  <a:ext uri="{FF2B5EF4-FFF2-40B4-BE49-F238E27FC236}">
                    <a16:creationId xmlns:a16="http://schemas.microsoft.com/office/drawing/2014/main" id="{00000000-0008-0000-0B00-0000540D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3413" name="Shape 2763">
                  <a:extLst>
                    <a:ext uri="{FF2B5EF4-FFF2-40B4-BE49-F238E27FC236}">
                      <a16:creationId xmlns:a16="http://schemas.microsoft.com/office/drawing/2014/main" id="{00000000-0008-0000-0B00-0000550D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3414" name="Shape 2764">
                  <a:extLst>
                    <a:ext uri="{FF2B5EF4-FFF2-40B4-BE49-F238E27FC236}">
                      <a16:creationId xmlns:a16="http://schemas.microsoft.com/office/drawing/2014/main" id="{00000000-0008-0000-0B00-0000560D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415" name="Shape 2765">
                  <a:extLst>
                    <a:ext uri="{FF2B5EF4-FFF2-40B4-BE49-F238E27FC236}">
                      <a16:creationId xmlns:a16="http://schemas.microsoft.com/office/drawing/2014/main" id="{00000000-0008-0000-0B00-0000570D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416" name="Shape 2766">
                  <a:extLst>
                    <a:ext uri="{FF2B5EF4-FFF2-40B4-BE49-F238E27FC236}">
                      <a16:creationId xmlns:a16="http://schemas.microsoft.com/office/drawing/2014/main" id="{00000000-0008-0000-0B00-0000580D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417" name="Shape 2767">
                  <a:extLst>
                    <a:ext uri="{FF2B5EF4-FFF2-40B4-BE49-F238E27FC236}">
                      <a16:creationId xmlns:a16="http://schemas.microsoft.com/office/drawing/2014/main" id="{00000000-0008-0000-0B00-0000590D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418" name="Shape 2768">
                  <a:extLst>
                    <a:ext uri="{FF2B5EF4-FFF2-40B4-BE49-F238E27FC236}">
                      <a16:creationId xmlns:a16="http://schemas.microsoft.com/office/drawing/2014/main" id="{00000000-0008-0000-0B00-00005A0D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419" name="Shape 2769">
                  <a:extLst>
                    <a:ext uri="{FF2B5EF4-FFF2-40B4-BE49-F238E27FC236}">
                      <a16:creationId xmlns:a16="http://schemas.microsoft.com/office/drawing/2014/main" id="{00000000-0008-0000-0B00-00005B0D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94</xdr:row>
      <xdr:rowOff>104775</xdr:rowOff>
    </xdr:from>
    <xdr:ext cx="0" cy="161925"/>
    <xdr:grpSp>
      <xdr:nvGrpSpPr>
        <xdr:cNvPr id="3420" name="Shape 2">
          <a:extLst>
            <a:ext uri="{FF2B5EF4-FFF2-40B4-BE49-F238E27FC236}">
              <a16:creationId xmlns:a16="http://schemas.microsoft.com/office/drawing/2014/main" id="{00000000-0008-0000-0B00-00005C0D0000}"/>
            </a:ext>
          </a:extLst>
        </xdr:cNvPr>
        <xdr:cNvGrpSpPr>
          <a:grpSpLocks/>
        </xdr:cNvGrpSpPr>
      </xdr:nvGrpSpPr>
      <xdr:grpSpPr>
        <a:xfrm>
          <a:off x="2466975" y="20754975"/>
          <a:ext cx="0" cy="161925"/>
          <a:chOff x="5346000" y="3699038"/>
          <a:chExt cx="0" cy="161925"/>
        </a:xfrm>
      </xdr:grpSpPr>
      <xdr:grpSp>
        <xdr:nvGrpSpPr>
          <xdr:cNvPr id="3421" name="Shape 2770">
            <a:extLst>
              <a:ext uri="{FF2B5EF4-FFF2-40B4-BE49-F238E27FC236}">
                <a16:creationId xmlns:a16="http://schemas.microsoft.com/office/drawing/2014/main" id="{00000000-0008-0000-0B00-00005D0D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3422" name="Shape 6">
              <a:extLst>
                <a:ext uri="{FF2B5EF4-FFF2-40B4-BE49-F238E27FC236}">
                  <a16:creationId xmlns:a16="http://schemas.microsoft.com/office/drawing/2014/main" id="{00000000-0008-0000-0B00-00005E0D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3423" name="Shape 2771">
              <a:extLst>
                <a:ext uri="{FF2B5EF4-FFF2-40B4-BE49-F238E27FC236}">
                  <a16:creationId xmlns:a16="http://schemas.microsoft.com/office/drawing/2014/main" id="{00000000-0008-0000-0B00-00005F0D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3424" name="Shape 2772">
                <a:extLst>
                  <a:ext uri="{FF2B5EF4-FFF2-40B4-BE49-F238E27FC236}">
                    <a16:creationId xmlns:a16="http://schemas.microsoft.com/office/drawing/2014/main" id="{00000000-0008-0000-0B00-0000600D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3425" name="Shape 2773">
                <a:extLst>
                  <a:ext uri="{FF2B5EF4-FFF2-40B4-BE49-F238E27FC236}">
                    <a16:creationId xmlns:a16="http://schemas.microsoft.com/office/drawing/2014/main" id="{00000000-0008-0000-0B00-0000610D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3426" name="Shape 2774">
                  <a:extLst>
                    <a:ext uri="{FF2B5EF4-FFF2-40B4-BE49-F238E27FC236}">
                      <a16:creationId xmlns:a16="http://schemas.microsoft.com/office/drawing/2014/main" id="{00000000-0008-0000-0B00-0000620D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3427" name="Shape 2775">
                  <a:extLst>
                    <a:ext uri="{FF2B5EF4-FFF2-40B4-BE49-F238E27FC236}">
                      <a16:creationId xmlns:a16="http://schemas.microsoft.com/office/drawing/2014/main" id="{00000000-0008-0000-0B00-0000630D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428" name="Shape 2776">
                  <a:extLst>
                    <a:ext uri="{FF2B5EF4-FFF2-40B4-BE49-F238E27FC236}">
                      <a16:creationId xmlns:a16="http://schemas.microsoft.com/office/drawing/2014/main" id="{00000000-0008-0000-0B00-0000640D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429" name="Shape 2777">
                  <a:extLst>
                    <a:ext uri="{FF2B5EF4-FFF2-40B4-BE49-F238E27FC236}">
                      <a16:creationId xmlns:a16="http://schemas.microsoft.com/office/drawing/2014/main" id="{00000000-0008-0000-0B00-0000650D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430" name="Shape 2778">
                  <a:extLst>
                    <a:ext uri="{FF2B5EF4-FFF2-40B4-BE49-F238E27FC236}">
                      <a16:creationId xmlns:a16="http://schemas.microsoft.com/office/drawing/2014/main" id="{00000000-0008-0000-0B00-0000660D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431" name="Shape 2779">
                  <a:extLst>
                    <a:ext uri="{FF2B5EF4-FFF2-40B4-BE49-F238E27FC236}">
                      <a16:creationId xmlns:a16="http://schemas.microsoft.com/office/drawing/2014/main" id="{00000000-0008-0000-0B00-0000670D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432" name="Shape 2780">
                  <a:extLst>
                    <a:ext uri="{FF2B5EF4-FFF2-40B4-BE49-F238E27FC236}">
                      <a16:creationId xmlns:a16="http://schemas.microsoft.com/office/drawing/2014/main" id="{00000000-0008-0000-0B00-0000680D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94</xdr:row>
      <xdr:rowOff>104775</xdr:rowOff>
    </xdr:from>
    <xdr:ext cx="0" cy="161925"/>
    <xdr:grpSp>
      <xdr:nvGrpSpPr>
        <xdr:cNvPr id="3433" name="Shape 2">
          <a:extLst>
            <a:ext uri="{FF2B5EF4-FFF2-40B4-BE49-F238E27FC236}">
              <a16:creationId xmlns:a16="http://schemas.microsoft.com/office/drawing/2014/main" id="{00000000-0008-0000-0B00-0000690D0000}"/>
            </a:ext>
          </a:extLst>
        </xdr:cNvPr>
        <xdr:cNvGrpSpPr>
          <a:grpSpLocks/>
        </xdr:cNvGrpSpPr>
      </xdr:nvGrpSpPr>
      <xdr:grpSpPr>
        <a:xfrm>
          <a:off x="2466975" y="20754975"/>
          <a:ext cx="0" cy="161925"/>
          <a:chOff x="5346000" y="3699038"/>
          <a:chExt cx="0" cy="161925"/>
        </a:xfrm>
      </xdr:grpSpPr>
      <xdr:grpSp>
        <xdr:nvGrpSpPr>
          <xdr:cNvPr id="3434" name="Shape 2781">
            <a:extLst>
              <a:ext uri="{FF2B5EF4-FFF2-40B4-BE49-F238E27FC236}">
                <a16:creationId xmlns:a16="http://schemas.microsoft.com/office/drawing/2014/main" id="{00000000-0008-0000-0B00-00006A0D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3435" name="Shape 6">
              <a:extLst>
                <a:ext uri="{FF2B5EF4-FFF2-40B4-BE49-F238E27FC236}">
                  <a16:creationId xmlns:a16="http://schemas.microsoft.com/office/drawing/2014/main" id="{00000000-0008-0000-0B00-00006B0D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3436" name="Shape 2782">
              <a:extLst>
                <a:ext uri="{FF2B5EF4-FFF2-40B4-BE49-F238E27FC236}">
                  <a16:creationId xmlns:a16="http://schemas.microsoft.com/office/drawing/2014/main" id="{00000000-0008-0000-0B00-00006C0D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3437" name="Shape 2783">
                <a:extLst>
                  <a:ext uri="{FF2B5EF4-FFF2-40B4-BE49-F238E27FC236}">
                    <a16:creationId xmlns:a16="http://schemas.microsoft.com/office/drawing/2014/main" id="{00000000-0008-0000-0B00-00006D0D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3438" name="Shape 2784">
                <a:extLst>
                  <a:ext uri="{FF2B5EF4-FFF2-40B4-BE49-F238E27FC236}">
                    <a16:creationId xmlns:a16="http://schemas.microsoft.com/office/drawing/2014/main" id="{00000000-0008-0000-0B00-00006E0D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3439" name="Shape 2785">
                  <a:extLst>
                    <a:ext uri="{FF2B5EF4-FFF2-40B4-BE49-F238E27FC236}">
                      <a16:creationId xmlns:a16="http://schemas.microsoft.com/office/drawing/2014/main" id="{00000000-0008-0000-0B00-00006F0D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3440" name="Shape 2786">
                  <a:extLst>
                    <a:ext uri="{FF2B5EF4-FFF2-40B4-BE49-F238E27FC236}">
                      <a16:creationId xmlns:a16="http://schemas.microsoft.com/office/drawing/2014/main" id="{00000000-0008-0000-0B00-0000700D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441" name="Shape 2787">
                  <a:extLst>
                    <a:ext uri="{FF2B5EF4-FFF2-40B4-BE49-F238E27FC236}">
                      <a16:creationId xmlns:a16="http://schemas.microsoft.com/office/drawing/2014/main" id="{00000000-0008-0000-0B00-0000710D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442" name="Shape 2788">
                  <a:extLst>
                    <a:ext uri="{FF2B5EF4-FFF2-40B4-BE49-F238E27FC236}">
                      <a16:creationId xmlns:a16="http://schemas.microsoft.com/office/drawing/2014/main" id="{00000000-0008-0000-0B00-0000720D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443" name="Shape 2789">
                  <a:extLst>
                    <a:ext uri="{FF2B5EF4-FFF2-40B4-BE49-F238E27FC236}">
                      <a16:creationId xmlns:a16="http://schemas.microsoft.com/office/drawing/2014/main" id="{00000000-0008-0000-0B00-0000730D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444" name="Shape 2790">
                  <a:extLst>
                    <a:ext uri="{FF2B5EF4-FFF2-40B4-BE49-F238E27FC236}">
                      <a16:creationId xmlns:a16="http://schemas.microsoft.com/office/drawing/2014/main" id="{00000000-0008-0000-0B00-0000740D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445" name="Shape 2791">
                  <a:extLst>
                    <a:ext uri="{FF2B5EF4-FFF2-40B4-BE49-F238E27FC236}">
                      <a16:creationId xmlns:a16="http://schemas.microsoft.com/office/drawing/2014/main" id="{00000000-0008-0000-0B00-0000750D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94</xdr:row>
      <xdr:rowOff>104775</xdr:rowOff>
    </xdr:from>
    <xdr:ext cx="0" cy="161925"/>
    <xdr:grpSp>
      <xdr:nvGrpSpPr>
        <xdr:cNvPr id="3446" name="Shape 2">
          <a:extLst>
            <a:ext uri="{FF2B5EF4-FFF2-40B4-BE49-F238E27FC236}">
              <a16:creationId xmlns:a16="http://schemas.microsoft.com/office/drawing/2014/main" id="{00000000-0008-0000-0B00-0000760D0000}"/>
            </a:ext>
          </a:extLst>
        </xdr:cNvPr>
        <xdr:cNvGrpSpPr>
          <a:grpSpLocks/>
        </xdr:cNvGrpSpPr>
      </xdr:nvGrpSpPr>
      <xdr:grpSpPr>
        <a:xfrm>
          <a:off x="2466975" y="20754975"/>
          <a:ext cx="0" cy="161925"/>
          <a:chOff x="5346000" y="3699038"/>
          <a:chExt cx="0" cy="161925"/>
        </a:xfrm>
      </xdr:grpSpPr>
      <xdr:grpSp>
        <xdr:nvGrpSpPr>
          <xdr:cNvPr id="3447" name="Shape 2792">
            <a:extLst>
              <a:ext uri="{FF2B5EF4-FFF2-40B4-BE49-F238E27FC236}">
                <a16:creationId xmlns:a16="http://schemas.microsoft.com/office/drawing/2014/main" id="{00000000-0008-0000-0B00-0000770D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3448" name="Shape 6">
              <a:extLst>
                <a:ext uri="{FF2B5EF4-FFF2-40B4-BE49-F238E27FC236}">
                  <a16:creationId xmlns:a16="http://schemas.microsoft.com/office/drawing/2014/main" id="{00000000-0008-0000-0B00-0000780D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3449" name="Shape 2793">
              <a:extLst>
                <a:ext uri="{FF2B5EF4-FFF2-40B4-BE49-F238E27FC236}">
                  <a16:creationId xmlns:a16="http://schemas.microsoft.com/office/drawing/2014/main" id="{00000000-0008-0000-0B00-0000790D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3450" name="Shape 2794">
                <a:extLst>
                  <a:ext uri="{FF2B5EF4-FFF2-40B4-BE49-F238E27FC236}">
                    <a16:creationId xmlns:a16="http://schemas.microsoft.com/office/drawing/2014/main" id="{00000000-0008-0000-0B00-00007A0D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3451" name="Shape 2795">
                <a:extLst>
                  <a:ext uri="{FF2B5EF4-FFF2-40B4-BE49-F238E27FC236}">
                    <a16:creationId xmlns:a16="http://schemas.microsoft.com/office/drawing/2014/main" id="{00000000-0008-0000-0B00-00007B0D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3452" name="Shape 2796">
                  <a:extLst>
                    <a:ext uri="{FF2B5EF4-FFF2-40B4-BE49-F238E27FC236}">
                      <a16:creationId xmlns:a16="http://schemas.microsoft.com/office/drawing/2014/main" id="{00000000-0008-0000-0B00-00007C0D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3453" name="Shape 2797">
                  <a:extLst>
                    <a:ext uri="{FF2B5EF4-FFF2-40B4-BE49-F238E27FC236}">
                      <a16:creationId xmlns:a16="http://schemas.microsoft.com/office/drawing/2014/main" id="{00000000-0008-0000-0B00-00007D0D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454" name="Shape 2798">
                  <a:extLst>
                    <a:ext uri="{FF2B5EF4-FFF2-40B4-BE49-F238E27FC236}">
                      <a16:creationId xmlns:a16="http://schemas.microsoft.com/office/drawing/2014/main" id="{00000000-0008-0000-0B00-00007E0D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455" name="Shape 2799">
                  <a:extLst>
                    <a:ext uri="{FF2B5EF4-FFF2-40B4-BE49-F238E27FC236}">
                      <a16:creationId xmlns:a16="http://schemas.microsoft.com/office/drawing/2014/main" id="{00000000-0008-0000-0B00-00007F0D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456" name="Shape 2800">
                  <a:extLst>
                    <a:ext uri="{FF2B5EF4-FFF2-40B4-BE49-F238E27FC236}">
                      <a16:creationId xmlns:a16="http://schemas.microsoft.com/office/drawing/2014/main" id="{00000000-0008-0000-0B00-0000800D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457" name="Shape 2801">
                  <a:extLst>
                    <a:ext uri="{FF2B5EF4-FFF2-40B4-BE49-F238E27FC236}">
                      <a16:creationId xmlns:a16="http://schemas.microsoft.com/office/drawing/2014/main" id="{00000000-0008-0000-0B00-0000810D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458" name="Shape 2802">
                  <a:extLst>
                    <a:ext uri="{FF2B5EF4-FFF2-40B4-BE49-F238E27FC236}">
                      <a16:creationId xmlns:a16="http://schemas.microsoft.com/office/drawing/2014/main" id="{00000000-0008-0000-0B00-0000820D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94</xdr:row>
      <xdr:rowOff>104775</xdr:rowOff>
    </xdr:from>
    <xdr:ext cx="0" cy="161925"/>
    <xdr:grpSp>
      <xdr:nvGrpSpPr>
        <xdr:cNvPr id="3459" name="Shape 2">
          <a:extLst>
            <a:ext uri="{FF2B5EF4-FFF2-40B4-BE49-F238E27FC236}">
              <a16:creationId xmlns:a16="http://schemas.microsoft.com/office/drawing/2014/main" id="{00000000-0008-0000-0B00-0000830D0000}"/>
            </a:ext>
          </a:extLst>
        </xdr:cNvPr>
        <xdr:cNvGrpSpPr>
          <a:grpSpLocks/>
        </xdr:cNvGrpSpPr>
      </xdr:nvGrpSpPr>
      <xdr:grpSpPr>
        <a:xfrm>
          <a:off x="2466975" y="20754975"/>
          <a:ext cx="0" cy="161925"/>
          <a:chOff x="5346000" y="3699038"/>
          <a:chExt cx="0" cy="161925"/>
        </a:xfrm>
      </xdr:grpSpPr>
      <xdr:grpSp>
        <xdr:nvGrpSpPr>
          <xdr:cNvPr id="3460" name="Shape 2803">
            <a:extLst>
              <a:ext uri="{FF2B5EF4-FFF2-40B4-BE49-F238E27FC236}">
                <a16:creationId xmlns:a16="http://schemas.microsoft.com/office/drawing/2014/main" id="{00000000-0008-0000-0B00-0000840D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3461" name="Shape 6">
              <a:extLst>
                <a:ext uri="{FF2B5EF4-FFF2-40B4-BE49-F238E27FC236}">
                  <a16:creationId xmlns:a16="http://schemas.microsoft.com/office/drawing/2014/main" id="{00000000-0008-0000-0B00-0000850D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3462" name="Shape 2804">
              <a:extLst>
                <a:ext uri="{FF2B5EF4-FFF2-40B4-BE49-F238E27FC236}">
                  <a16:creationId xmlns:a16="http://schemas.microsoft.com/office/drawing/2014/main" id="{00000000-0008-0000-0B00-0000860D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3463" name="Shape 2805">
                <a:extLst>
                  <a:ext uri="{FF2B5EF4-FFF2-40B4-BE49-F238E27FC236}">
                    <a16:creationId xmlns:a16="http://schemas.microsoft.com/office/drawing/2014/main" id="{00000000-0008-0000-0B00-0000870D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3464" name="Shape 2806">
                <a:extLst>
                  <a:ext uri="{FF2B5EF4-FFF2-40B4-BE49-F238E27FC236}">
                    <a16:creationId xmlns:a16="http://schemas.microsoft.com/office/drawing/2014/main" id="{00000000-0008-0000-0B00-0000880D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3465" name="Shape 2807">
                  <a:extLst>
                    <a:ext uri="{FF2B5EF4-FFF2-40B4-BE49-F238E27FC236}">
                      <a16:creationId xmlns:a16="http://schemas.microsoft.com/office/drawing/2014/main" id="{00000000-0008-0000-0B00-0000890D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3466" name="Shape 2808">
                  <a:extLst>
                    <a:ext uri="{FF2B5EF4-FFF2-40B4-BE49-F238E27FC236}">
                      <a16:creationId xmlns:a16="http://schemas.microsoft.com/office/drawing/2014/main" id="{00000000-0008-0000-0B00-00008A0D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467" name="Shape 2809">
                  <a:extLst>
                    <a:ext uri="{FF2B5EF4-FFF2-40B4-BE49-F238E27FC236}">
                      <a16:creationId xmlns:a16="http://schemas.microsoft.com/office/drawing/2014/main" id="{00000000-0008-0000-0B00-00008B0D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468" name="Shape 2810">
                  <a:extLst>
                    <a:ext uri="{FF2B5EF4-FFF2-40B4-BE49-F238E27FC236}">
                      <a16:creationId xmlns:a16="http://schemas.microsoft.com/office/drawing/2014/main" id="{00000000-0008-0000-0B00-00008C0D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469" name="Shape 2811">
                  <a:extLst>
                    <a:ext uri="{FF2B5EF4-FFF2-40B4-BE49-F238E27FC236}">
                      <a16:creationId xmlns:a16="http://schemas.microsoft.com/office/drawing/2014/main" id="{00000000-0008-0000-0B00-00008D0D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470" name="Shape 2812">
                  <a:extLst>
                    <a:ext uri="{FF2B5EF4-FFF2-40B4-BE49-F238E27FC236}">
                      <a16:creationId xmlns:a16="http://schemas.microsoft.com/office/drawing/2014/main" id="{00000000-0008-0000-0B00-00008E0D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471" name="Shape 2813">
                  <a:extLst>
                    <a:ext uri="{FF2B5EF4-FFF2-40B4-BE49-F238E27FC236}">
                      <a16:creationId xmlns:a16="http://schemas.microsoft.com/office/drawing/2014/main" id="{00000000-0008-0000-0B00-00008F0D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94</xdr:row>
      <xdr:rowOff>104775</xdr:rowOff>
    </xdr:from>
    <xdr:ext cx="0" cy="161925"/>
    <xdr:grpSp>
      <xdr:nvGrpSpPr>
        <xdr:cNvPr id="3472" name="Shape 2">
          <a:extLst>
            <a:ext uri="{FF2B5EF4-FFF2-40B4-BE49-F238E27FC236}">
              <a16:creationId xmlns:a16="http://schemas.microsoft.com/office/drawing/2014/main" id="{00000000-0008-0000-0B00-0000900D0000}"/>
            </a:ext>
          </a:extLst>
        </xdr:cNvPr>
        <xdr:cNvGrpSpPr>
          <a:grpSpLocks/>
        </xdr:cNvGrpSpPr>
      </xdr:nvGrpSpPr>
      <xdr:grpSpPr>
        <a:xfrm>
          <a:off x="2466975" y="20754975"/>
          <a:ext cx="0" cy="161925"/>
          <a:chOff x="5346000" y="3699038"/>
          <a:chExt cx="0" cy="161925"/>
        </a:xfrm>
      </xdr:grpSpPr>
      <xdr:grpSp>
        <xdr:nvGrpSpPr>
          <xdr:cNvPr id="3473" name="Shape 2814">
            <a:extLst>
              <a:ext uri="{FF2B5EF4-FFF2-40B4-BE49-F238E27FC236}">
                <a16:creationId xmlns:a16="http://schemas.microsoft.com/office/drawing/2014/main" id="{00000000-0008-0000-0B00-0000910D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3474" name="Shape 6">
              <a:extLst>
                <a:ext uri="{FF2B5EF4-FFF2-40B4-BE49-F238E27FC236}">
                  <a16:creationId xmlns:a16="http://schemas.microsoft.com/office/drawing/2014/main" id="{00000000-0008-0000-0B00-0000920D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3475" name="Shape 2815">
              <a:extLst>
                <a:ext uri="{FF2B5EF4-FFF2-40B4-BE49-F238E27FC236}">
                  <a16:creationId xmlns:a16="http://schemas.microsoft.com/office/drawing/2014/main" id="{00000000-0008-0000-0B00-0000930D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3476" name="Shape 2816">
                <a:extLst>
                  <a:ext uri="{FF2B5EF4-FFF2-40B4-BE49-F238E27FC236}">
                    <a16:creationId xmlns:a16="http://schemas.microsoft.com/office/drawing/2014/main" id="{00000000-0008-0000-0B00-0000940D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3477" name="Shape 2817">
                <a:extLst>
                  <a:ext uri="{FF2B5EF4-FFF2-40B4-BE49-F238E27FC236}">
                    <a16:creationId xmlns:a16="http://schemas.microsoft.com/office/drawing/2014/main" id="{00000000-0008-0000-0B00-0000950D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3478" name="Shape 2818">
                  <a:extLst>
                    <a:ext uri="{FF2B5EF4-FFF2-40B4-BE49-F238E27FC236}">
                      <a16:creationId xmlns:a16="http://schemas.microsoft.com/office/drawing/2014/main" id="{00000000-0008-0000-0B00-0000960D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3479" name="Shape 2819">
                  <a:extLst>
                    <a:ext uri="{FF2B5EF4-FFF2-40B4-BE49-F238E27FC236}">
                      <a16:creationId xmlns:a16="http://schemas.microsoft.com/office/drawing/2014/main" id="{00000000-0008-0000-0B00-0000970D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480" name="Shape 2820">
                  <a:extLst>
                    <a:ext uri="{FF2B5EF4-FFF2-40B4-BE49-F238E27FC236}">
                      <a16:creationId xmlns:a16="http://schemas.microsoft.com/office/drawing/2014/main" id="{00000000-0008-0000-0B00-0000980D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481" name="Shape 2821">
                  <a:extLst>
                    <a:ext uri="{FF2B5EF4-FFF2-40B4-BE49-F238E27FC236}">
                      <a16:creationId xmlns:a16="http://schemas.microsoft.com/office/drawing/2014/main" id="{00000000-0008-0000-0B00-0000990D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482" name="Shape 2822">
                  <a:extLst>
                    <a:ext uri="{FF2B5EF4-FFF2-40B4-BE49-F238E27FC236}">
                      <a16:creationId xmlns:a16="http://schemas.microsoft.com/office/drawing/2014/main" id="{00000000-0008-0000-0B00-00009A0D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483" name="Shape 2823">
                  <a:extLst>
                    <a:ext uri="{FF2B5EF4-FFF2-40B4-BE49-F238E27FC236}">
                      <a16:creationId xmlns:a16="http://schemas.microsoft.com/office/drawing/2014/main" id="{00000000-0008-0000-0B00-00009B0D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484" name="Shape 2824">
                  <a:extLst>
                    <a:ext uri="{FF2B5EF4-FFF2-40B4-BE49-F238E27FC236}">
                      <a16:creationId xmlns:a16="http://schemas.microsoft.com/office/drawing/2014/main" id="{00000000-0008-0000-0B00-00009C0D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94</xdr:row>
      <xdr:rowOff>104775</xdr:rowOff>
    </xdr:from>
    <xdr:ext cx="0" cy="161925"/>
    <xdr:grpSp>
      <xdr:nvGrpSpPr>
        <xdr:cNvPr id="3485" name="Shape 2">
          <a:extLst>
            <a:ext uri="{FF2B5EF4-FFF2-40B4-BE49-F238E27FC236}">
              <a16:creationId xmlns:a16="http://schemas.microsoft.com/office/drawing/2014/main" id="{00000000-0008-0000-0B00-00009D0D0000}"/>
            </a:ext>
          </a:extLst>
        </xdr:cNvPr>
        <xdr:cNvGrpSpPr>
          <a:grpSpLocks/>
        </xdr:cNvGrpSpPr>
      </xdr:nvGrpSpPr>
      <xdr:grpSpPr>
        <a:xfrm>
          <a:off x="2466975" y="20754975"/>
          <a:ext cx="0" cy="161925"/>
          <a:chOff x="5346000" y="3699038"/>
          <a:chExt cx="0" cy="161925"/>
        </a:xfrm>
      </xdr:grpSpPr>
      <xdr:grpSp>
        <xdr:nvGrpSpPr>
          <xdr:cNvPr id="3486" name="Shape 2825">
            <a:extLst>
              <a:ext uri="{FF2B5EF4-FFF2-40B4-BE49-F238E27FC236}">
                <a16:creationId xmlns:a16="http://schemas.microsoft.com/office/drawing/2014/main" id="{00000000-0008-0000-0B00-00009E0D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3487" name="Shape 6">
              <a:extLst>
                <a:ext uri="{FF2B5EF4-FFF2-40B4-BE49-F238E27FC236}">
                  <a16:creationId xmlns:a16="http://schemas.microsoft.com/office/drawing/2014/main" id="{00000000-0008-0000-0B00-00009F0D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3488" name="Shape 2826">
              <a:extLst>
                <a:ext uri="{FF2B5EF4-FFF2-40B4-BE49-F238E27FC236}">
                  <a16:creationId xmlns:a16="http://schemas.microsoft.com/office/drawing/2014/main" id="{00000000-0008-0000-0B00-0000A00D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3489" name="Shape 2827">
                <a:extLst>
                  <a:ext uri="{FF2B5EF4-FFF2-40B4-BE49-F238E27FC236}">
                    <a16:creationId xmlns:a16="http://schemas.microsoft.com/office/drawing/2014/main" id="{00000000-0008-0000-0B00-0000A10D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3490" name="Shape 2828">
                <a:extLst>
                  <a:ext uri="{FF2B5EF4-FFF2-40B4-BE49-F238E27FC236}">
                    <a16:creationId xmlns:a16="http://schemas.microsoft.com/office/drawing/2014/main" id="{00000000-0008-0000-0B00-0000A20D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3491" name="Shape 2829">
                  <a:extLst>
                    <a:ext uri="{FF2B5EF4-FFF2-40B4-BE49-F238E27FC236}">
                      <a16:creationId xmlns:a16="http://schemas.microsoft.com/office/drawing/2014/main" id="{00000000-0008-0000-0B00-0000A30D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3492" name="Shape 2830">
                  <a:extLst>
                    <a:ext uri="{FF2B5EF4-FFF2-40B4-BE49-F238E27FC236}">
                      <a16:creationId xmlns:a16="http://schemas.microsoft.com/office/drawing/2014/main" id="{00000000-0008-0000-0B00-0000A40D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493" name="Shape 2831">
                  <a:extLst>
                    <a:ext uri="{FF2B5EF4-FFF2-40B4-BE49-F238E27FC236}">
                      <a16:creationId xmlns:a16="http://schemas.microsoft.com/office/drawing/2014/main" id="{00000000-0008-0000-0B00-0000A50D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494" name="Shape 2832">
                  <a:extLst>
                    <a:ext uri="{FF2B5EF4-FFF2-40B4-BE49-F238E27FC236}">
                      <a16:creationId xmlns:a16="http://schemas.microsoft.com/office/drawing/2014/main" id="{00000000-0008-0000-0B00-0000A60D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495" name="Shape 2833">
                  <a:extLst>
                    <a:ext uri="{FF2B5EF4-FFF2-40B4-BE49-F238E27FC236}">
                      <a16:creationId xmlns:a16="http://schemas.microsoft.com/office/drawing/2014/main" id="{00000000-0008-0000-0B00-0000A70D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496" name="Shape 2834">
                  <a:extLst>
                    <a:ext uri="{FF2B5EF4-FFF2-40B4-BE49-F238E27FC236}">
                      <a16:creationId xmlns:a16="http://schemas.microsoft.com/office/drawing/2014/main" id="{00000000-0008-0000-0B00-0000A80D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497" name="Shape 2835">
                  <a:extLst>
                    <a:ext uri="{FF2B5EF4-FFF2-40B4-BE49-F238E27FC236}">
                      <a16:creationId xmlns:a16="http://schemas.microsoft.com/office/drawing/2014/main" id="{00000000-0008-0000-0B00-0000A90D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94</xdr:row>
      <xdr:rowOff>104775</xdr:rowOff>
    </xdr:from>
    <xdr:ext cx="0" cy="161925"/>
    <xdr:grpSp>
      <xdr:nvGrpSpPr>
        <xdr:cNvPr id="3498" name="Shape 2">
          <a:extLst>
            <a:ext uri="{FF2B5EF4-FFF2-40B4-BE49-F238E27FC236}">
              <a16:creationId xmlns:a16="http://schemas.microsoft.com/office/drawing/2014/main" id="{00000000-0008-0000-0B00-0000AA0D0000}"/>
            </a:ext>
          </a:extLst>
        </xdr:cNvPr>
        <xdr:cNvGrpSpPr>
          <a:grpSpLocks/>
        </xdr:cNvGrpSpPr>
      </xdr:nvGrpSpPr>
      <xdr:grpSpPr>
        <a:xfrm>
          <a:off x="2466975" y="20754975"/>
          <a:ext cx="0" cy="161925"/>
          <a:chOff x="5346000" y="3699038"/>
          <a:chExt cx="0" cy="161925"/>
        </a:xfrm>
      </xdr:grpSpPr>
      <xdr:grpSp>
        <xdr:nvGrpSpPr>
          <xdr:cNvPr id="3499" name="Shape 2836">
            <a:extLst>
              <a:ext uri="{FF2B5EF4-FFF2-40B4-BE49-F238E27FC236}">
                <a16:creationId xmlns:a16="http://schemas.microsoft.com/office/drawing/2014/main" id="{00000000-0008-0000-0B00-0000AB0D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3500" name="Shape 6">
              <a:extLst>
                <a:ext uri="{FF2B5EF4-FFF2-40B4-BE49-F238E27FC236}">
                  <a16:creationId xmlns:a16="http://schemas.microsoft.com/office/drawing/2014/main" id="{00000000-0008-0000-0B00-0000AC0D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3501" name="Shape 2837">
              <a:extLst>
                <a:ext uri="{FF2B5EF4-FFF2-40B4-BE49-F238E27FC236}">
                  <a16:creationId xmlns:a16="http://schemas.microsoft.com/office/drawing/2014/main" id="{00000000-0008-0000-0B00-0000AD0D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3502" name="Shape 2838">
                <a:extLst>
                  <a:ext uri="{FF2B5EF4-FFF2-40B4-BE49-F238E27FC236}">
                    <a16:creationId xmlns:a16="http://schemas.microsoft.com/office/drawing/2014/main" id="{00000000-0008-0000-0B00-0000AE0D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3503" name="Shape 2839">
                <a:extLst>
                  <a:ext uri="{FF2B5EF4-FFF2-40B4-BE49-F238E27FC236}">
                    <a16:creationId xmlns:a16="http://schemas.microsoft.com/office/drawing/2014/main" id="{00000000-0008-0000-0B00-0000AF0D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3504" name="Shape 2840">
                  <a:extLst>
                    <a:ext uri="{FF2B5EF4-FFF2-40B4-BE49-F238E27FC236}">
                      <a16:creationId xmlns:a16="http://schemas.microsoft.com/office/drawing/2014/main" id="{00000000-0008-0000-0B00-0000B00D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3505" name="Shape 2841">
                  <a:extLst>
                    <a:ext uri="{FF2B5EF4-FFF2-40B4-BE49-F238E27FC236}">
                      <a16:creationId xmlns:a16="http://schemas.microsoft.com/office/drawing/2014/main" id="{00000000-0008-0000-0B00-0000B10D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506" name="Shape 2842">
                  <a:extLst>
                    <a:ext uri="{FF2B5EF4-FFF2-40B4-BE49-F238E27FC236}">
                      <a16:creationId xmlns:a16="http://schemas.microsoft.com/office/drawing/2014/main" id="{00000000-0008-0000-0B00-0000B20D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507" name="Shape 2843">
                  <a:extLst>
                    <a:ext uri="{FF2B5EF4-FFF2-40B4-BE49-F238E27FC236}">
                      <a16:creationId xmlns:a16="http://schemas.microsoft.com/office/drawing/2014/main" id="{00000000-0008-0000-0B00-0000B30D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508" name="Shape 2844">
                  <a:extLst>
                    <a:ext uri="{FF2B5EF4-FFF2-40B4-BE49-F238E27FC236}">
                      <a16:creationId xmlns:a16="http://schemas.microsoft.com/office/drawing/2014/main" id="{00000000-0008-0000-0B00-0000B40D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509" name="Shape 2845">
                  <a:extLst>
                    <a:ext uri="{FF2B5EF4-FFF2-40B4-BE49-F238E27FC236}">
                      <a16:creationId xmlns:a16="http://schemas.microsoft.com/office/drawing/2014/main" id="{00000000-0008-0000-0B00-0000B50D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510" name="Shape 2846">
                  <a:extLst>
                    <a:ext uri="{FF2B5EF4-FFF2-40B4-BE49-F238E27FC236}">
                      <a16:creationId xmlns:a16="http://schemas.microsoft.com/office/drawing/2014/main" id="{00000000-0008-0000-0B00-0000B60D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94</xdr:row>
      <xdr:rowOff>104775</xdr:rowOff>
    </xdr:from>
    <xdr:ext cx="0" cy="161925"/>
    <xdr:grpSp>
      <xdr:nvGrpSpPr>
        <xdr:cNvPr id="3511" name="Shape 2">
          <a:extLst>
            <a:ext uri="{FF2B5EF4-FFF2-40B4-BE49-F238E27FC236}">
              <a16:creationId xmlns:a16="http://schemas.microsoft.com/office/drawing/2014/main" id="{00000000-0008-0000-0B00-0000B70D0000}"/>
            </a:ext>
          </a:extLst>
        </xdr:cNvPr>
        <xdr:cNvGrpSpPr>
          <a:grpSpLocks/>
        </xdr:cNvGrpSpPr>
      </xdr:nvGrpSpPr>
      <xdr:grpSpPr>
        <a:xfrm>
          <a:off x="2466975" y="20754975"/>
          <a:ext cx="0" cy="161925"/>
          <a:chOff x="5346000" y="3699038"/>
          <a:chExt cx="0" cy="161925"/>
        </a:xfrm>
      </xdr:grpSpPr>
      <xdr:grpSp>
        <xdr:nvGrpSpPr>
          <xdr:cNvPr id="3512" name="Shape 2847">
            <a:extLst>
              <a:ext uri="{FF2B5EF4-FFF2-40B4-BE49-F238E27FC236}">
                <a16:creationId xmlns:a16="http://schemas.microsoft.com/office/drawing/2014/main" id="{00000000-0008-0000-0B00-0000B80D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3513" name="Shape 6">
              <a:extLst>
                <a:ext uri="{FF2B5EF4-FFF2-40B4-BE49-F238E27FC236}">
                  <a16:creationId xmlns:a16="http://schemas.microsoft.com/office/drawing/2014/main" id="{00000000-0008-0000-0B00-0000B90D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3514" name="Shape 2848">
              <a:extLst>
                <a:ext uri="{FF2B5EF4-FFF2-40B4-BE49-F238E27FC236}">
                  <a16:creationId xmlns:a16="http://schemas.microsoft.com/office/drawing/2014/main" id="{00000000-0008-0000-0B00-0000BA0D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3515" name="Shape 2849">
                <a:extLst>
                  <a:ext uri="{FF2B5EF4-FFF2-40B4-BE49-F238E27FC236}">
                    <a16:creationId xmlns:a16="http://schemas.microsoft.com/office/drawing/2014/main" id="{00000000-0008-0000-0B00-0000BB0D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3516" name="Shape 2850">
                <a:extLst>
                  <a:ext uri="{FF2B5EF4-FFF2-40B4-BE49-F238E27FC236}">
                    <a16:creationId xmlns:a16="http://schemas.microsoft.com/office/drawing/2014/main" id="{00000000-0008-0000-0B00-0000BC0D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3517" name="Shape 2851">
                  <a:extLst>
                    <a:ext uri="{FF2B5EF4-FFF2-40B4-BE49-F238E27FC236}">
                      <a16:creationId xmlns:a16="http://schemas.microsoft.com/office/drawing/2014/main" id="{00000000-0008-0000-0B00-0000BD0D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3518" name="Shape 2852">
                  <a:extLst>
                    <a:ext uri="{FF2B5EF4-FFF2-40B4-BE49-F238E27FC236}">
                      <a16:creationId xmlns:a16="http://schemas.microsoft.com/office/drawing/2014/main" id="{00000000-0008-0000-0B00-0000BE0D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519" name="Shape 2853">
                  <a:extLst>
                    <a:ext uri="{FF2B5EF4-FFF2-40B4-BE49-F238E27FC236}">
                      <a16:creationId xmlns:a16="http://schemas.microsoft.com/office/drawing/2014/main" id="{00000000-0008-0000-0B00-0000BF0D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520" name="Shape 2854">
                  <a:extLst>
                    <a:ext uri="{FF2B5EF4-FFF2-40B4-BE49-F238E27FC236}">
                      <a16:creationId xmlns:a16="http://schemas.microsoft.com/office/drawing/2014/main" id="{00000000-0008-0000-0B00-0000C00D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521" name="Shape 2855">
                  <a:extLst>
                    <a:ext uri="{FF2B5EF4-FFF2-40B4-BE49-F238E27FC236}">
                      <a16:creationId xmlns:a16="http://schemas.microsoft.com/office/drawing/2014/main" id="{00000000-0008-0000-0B00-0000C10D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522" name="Shape 2856">
                  <a:extLst>
                    <a:ext uri="{FF2B5EF4-FFF2-40B4-BE49-F238E27FC236}">
                      <a16:creationId xmlns:a16="http://schemas.microsoft.com/office/drawing/2014/main" id="{00000000-0008-0000-0B00-0000C20D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523" name="Shape 2857">
                  <a:extLst>
                    <a:ext uri="{FF2B5EF4-FFF2-40B4-BE49-F238E27FC236}">
                      <a16:creationId xmlns:a16="http://schemas.microsoft.com/office/drawing/2014/main" id="{00000000-0008-0000-0B00-0000C30D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14</xdr:col>
      <xdr:colOff>0</xdr:colOff>
      <xdr:row>91</xdr:row>
      <xdr:rowOff>28575</xdr:rowOff>
    </xdr:from>
    <xdr:ext cx="447675" cy="342900"/>
    <xdr:sp macro="" textlink="">
      <xdr:nvSpPr>
        <xdr:cNvPr id="3524" name="Shape 2858">
          <a:extLst>
            <a:ext uri="{FF2B5EF4-FFF2-40B4-BE49-F238E27FC236}">
              <a16:creationId xmlns:a16="http://schemas.microsoft.com/office/drawing/2014/main" id="{00000000-0008-0000-0B00-0000C40D0000}"/>
            </a:ext>
          </a:extLst>
        </xdr:cNvPr>
        <xdr:cNvSpPr/>
      </xdr:nvSpPr>
      <xdr:spPr>
        <a:xfrm>
          <a:off x="6200775" y="20040600"/>
          <a:ext cx="447675" cy="342900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16</xdr:col>
      <xdr:colOff>0</xdr:colOff>
      <xdr:row>91</xdr:row>
      <xdr:rowOff>28575</xdr:rowOff>
    </xdr:from>
    <xdr:ext cx="438150" cy="352425"/>
    <xdr:sp macro="" textlink="">
      <xdr:nvSpPr>
        <xdr:cNvPr id="3525" name="Shape 1997">
          <a:extLst>
            <a:ext uri="{FF2B5EF4-FFF2-40B4-BE49-F238E27FC236}">
              <a16:creationId xmlns:a16="http://schemas.microsoft.com/office/drawing/2014/main" id="{00000000-0008-0000-0B00-0000C50D0000}"/>
            </a:ext>
          </a:extLst>
        </xdr:cNvPr>
        <xdr:cNvSpPr/>
      </xdr:nvSpPr>
      <xdr:spPr>
        <a:xfrm>
          <a:off x="7134225" y="20040600"/>
          <a:ext cx="438150" cy="352425"/>
        </a:xfrm>
        <a:prstGeom prst="triangle">
          <a:avLst>
            <a:gd name="adj" fmla="val 50000"/>
          </a:avLst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20</xdr:col>
      <xdr:colOff>0</xdr:colOff>
      <xdr:row>91</xdr:row>
      <xdr:rowOff>28575</xdr:rowOff>
    </xdr:from>
    <xdr:ext cx="438150" cy="352425"/>
    <xdr:sp macro="" textlink="">
      <xdr:nvSpPr>
        <xdr:cNvPr id="3526" name="Shape 1997">
          <a:extLst>
            <a:ext uri="{FF2B5EF4-FFF2-40B4-BE49-F238E27FC236}">
              <a16:creationId xmlns:a16="http://schemas.microsoft.com/office/drawing/2014/main" id="{00000000-0008-0000-0B00-0000C60D0000}"/>
            </a:ext>
          </a:extLst>
        </xdr:cNvPr>
        <xdr:cNvSpPr/>
      </xdr:nvSpPr>
      <xdr:spPr>
        <a:xfrm>
          <a:off x="9001125" y="20040600"/>
          <a:ext cx="438150" cy="352425"/>
        </a:xfrm>
        <a:prstGeom prst="triangle">
          <a:avLst>
            <a:gd name="adj" fmla="val 50000"/>
          </a:avLst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24</xdr:col>
      <xdr:colOff>0</xdr:colOff>
      <xdr:row>91</xdr:row>
      <xdr:rowOff>28575</xdr:rowOff>
    </xdr:from>
    <xdr:ext cx="438150" cy="342900"/>
    <xdr:sp macro="" textlink="">
      <xdr:nvSpPr>
        <xdr:cNvPr id="3527" name="Shape 2859">
          <a:extLst>
            <a:ext uri="{FF2B5EF4-FFF2-40B4-BE49-F238E27FC236}">
              <a16:creationId xmlns:a16="http://schemas.microsoft.com/office/drawing/2014/main" id="{00000000-0008-0000-0B00-0000C70D0000}"/>
            </a:ext>
          </a:extLst>
        </xdr:cNvPr>
        <xdr:cNvSpPr/>
      </xdr:nvSpPr>
      <xdr:spPr>
        <a:xfrm>
          <a:off x="10868025" y="20040600"/>
          <a:ext cx="438150" cy="342900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26</xdr:col>
      <xdr:colOff>0</xdr:colOff>
      <xdr:row>91</xdr:row>
      <xdr:rowOff>66675</xdr:rowOff>
    </xdr:from>
    <xdr:ext cx="438150" cy="342900"/>
    <xdr:sp macro="" textlink="">
      <xdr:nvSpPr>
        <xdr:cNvPr id="3528" name="Shape 2860">
          <a:extLst>
            <a:ext uri="{FF2B5EF4-FFF2-40B4-BE49-F238E27FC236}">
              <a16:creationId xmlns:a16="http://schemas.microsoft.com/office/drawing/2014/main" id="{00000000-0008-0000-0B00-0000C80D0000}"/>
            </a:ext>
          </a:extLst>
        </xdr:cNvPr>
        <xdr:cNvSpPr/>
      </xdr:nvSpPr>
      <xdr:spPr>
        <a:xfrm>
          <a:off x="11801475" y="20078700"/>
          <a:ext cx="438150" cy="342900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28</xdr:col>
      <xdr:colOff>0</xdr:colOff>
      <xdr:row>91</xdr:row>
      <xdr:rowOff>28575</xdr:rowOff>
    </xdr:from>
    <xdr:ext cx="438150" cy="352425"/>
    <xdr:sp macro="" textlink="">
      <xdr:nvSpPr>
        <xdr:cNvPr id="3529" name="Shape 1996">
          <a:extLst>
            <a:ext uri="{FF2B5EF4-FFF2-40B4-BE49-F238E27FC236}">
              <a16:creationId xmlns:a16="http://schemas.microsoft.com/office/drawing/2014/main" id="{00000000-0008-0000-0B00-0000C90D0000}"/>
            </a:ext>
          </a:extLst>
        </xdr:cNvPr>
        <xdr:cNvSpPr/>
      </xdr:nvSpPr>
      <xdr:spPr>
        <a:xfrm>
          <a:off x="12734925" y="20040600"/>
          <a:ext cx="438150" cy="352425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32</xdr:col>
      <xdr:colOff>0</xdr:colOff>
      <xdr:row>91</xdr:row>
      <xdr:rowOff>28575</xdr:rowOff>
    </xdr:from>
    <xdr:ext cx="438150" cy="342900"/>
    <xdr:sp macro="" textlink="">
      <xdr:nvSpPr>
        <xdr:cNvPr id="3530" name="Shape 2861">
          <a:extLst>
            <a:ext uri="{FF2B5EF4-FFF2-40B4-BE49-F238E27FC236}">
              <a16:creationId xmlns:a16="http://schemas.microsoft.com/office/drawing/2014/main" id="{00000000-0008-0000-0B00-0000CA0D0000}"/>
            </a:ext>
          </a:extLst>
        </xdr:cNvPr>
        <xdr:cNvSpPr/>
      </xdr:nvSpPr>
      <xdr:spPr>
        <a:xfrm>
          <a:off x="14601825" y="20040600"/>
          <a:ext cx="438150" cy="342900"/>
        </a:xfrm>
        <a:prstGeom prst="triangle">
          <a:avLst>
            <a:gd name="adj" fmla="val 50000"/>
          </a:avLst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34</xdr:col>
      <xdr:colOff>0</xdr:colOff>
      <xdr:row>91</xdr:row>
      <xdr:rowOff>28575</xdr:rowOff>
    </xdr:from>
    <xdr:ext cx="438150" cy="342900"/>
    <xdr:sp macro="" textlink="">
      <xdr:nvSpPr>
        <xdr:cNvPr id="3531" name="Shape 2861">
          <a:extLst>
            <a:ext uri="{FF2B5EF4-FFF2-40B4-BE49-F238E27FC236}">
              <a16:creationId xmlns:a16="http://schemas.microsoft.com/office/drawing/2014/main" id="{00000000-0008-0000-0B00-0000CB0D0000}"/>
            </a:ext>
          </a:extLst>
        </xdr:cNvPr>
        <xdr:cNvSpPr/>
      </xdr:nvSpPr>
      <xdr:spPr>
        <a:xfrm>
          <a:off x="15535275" y="20040600"/>
          <a:ext cx="438150" cy="342900"/>
        </a:xfrm>
        <a:prstGeom prst="triangle">
          <a:avLst>
            <a:gd name="adj" fmla="val 50000"/>
          </a:avLst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36</xdr:col>
      <xdr:colOff>0</xdr:colOff>
      <xdr:row>91</xdr:row>
      <xdr:rowOff>28575</xdr:rowOff>
    </xdr:from>
    <xdr:ext cx="438150" cy="342900"/>
    <xdr:sp macro="" textlink="">
      <xdr:nvSpPr>
        <xdr:cNvPr id="3532" name="Shape 2860">
          <a:extLst>
            <a:ext uri="{FF2B5EF4-FFF2-40B4-BE49-F238E27FC236}">
              <a16:creationId xmlns:a16="http://schemas.microsoft.com/office/drawing/2014/main" id="{00000000-0008-0000-0B00-0000CC0D0000}"/>
            </a:ext>
          </a:extLst>
        </xdr:cNvPr>
        <xdr:cNvSpPr/>
      </xdr:nvSpPr>
      <xdr:spPr>
        <a:xfrm>
          <a:off x="16468725" y="20040600"/>
          <a:ext cx="438150" cy="342900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40</xdr:col>
      <xdr:colOff>0</xdr:colOff>
      <xdr:row>91</xdr:row>
      <xdr:rowOff>28575</xdr:rowOff>
    </xdr:from>
    <xdr:ext cx="438150" cy="342900"/>
    <xdr:sp macro="" textlink="">
      <xdr:nvSpPr>
        <xdr:cNvPr id="3533" name="Shape 2862">
          <a:extLst>
            <a:ext uri="{FF2B5EF4-FFF2-40B4-BE49-F238E27FC236}">
              <a16:creationId xmlns:a16="http://schemas.microsoft.com/office/drawing/2014/main" id="{00000000-0008-0000-0B00-0000CD0D0000}"/>
            </a:ext>
          </a:extLst>
        </xdr:cNvPr>
        <xdr:cNvSpPr/>
      </xdr:nvSpPr>
      <xdr:spPr>
        <a:xfrm>
          <a:off x="18335625" y="20040600"/>
          <a:ext cx="438150" cy="342900"/>
        </a:xfrm>
        <a:prstGeom prst="triangle">
          <a:avLst>
            <a:gd name="adj" fmla="val 50000"/>
          </a:avLst>
        </a:prstGeom>
        <a:noFill/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10</xdr:col>
      <xdr:colOff>0</xdr:colOff>
      <xdr:row>91</xdr:row>
      <xdr:rowOff>38100</xdr:rowOff>
    </xdr:from>
    <xdr:ext cx="438150" cy="352425"/>
    <xdr:sp macro="" textlink="">
      <xdr:nvSpPr>
        <xdr:cNvPr id="3534" name="Shape 1996">
          <a:extLst>
            <a:ext uri="{FF2B5EF4-FFF2-40B4-BE49-F238E27FC236}">
              <a16:creationId xmlns:a16="http://schemas.microsoft.com/office/drawing/2014/main" id="{00000000-0008-0000-0B00-0000CE0D0000}"/>
            </a:ext>
          </a:extLst>
        </xdr:cNvPr>
        <xdr:cNvSpPr/>
      </xdr:nvSpPr>
      <xdr:spPr>
        <a:xfrm>
          <a:off x="4333875" y="20050125"/>
          <a:ext cx="438150" cy="352425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12</xdr:col>
      <xdr:colOff>0</xdr:colOff>
      <xdr:row>91</xdr:row>
      <xdr:rowOff>28575</xdr:rowOff>
    </xdr:from>
    <xdr:ext cx="438150" cy="342900"/>
    <xdr:sp macro="" textlink="">
      <xdr:nvSpPr>
        <xdr:cNvPr id="3535" name="Shape 2860">
          <a:extLst>
            <a:ext uri="{FF2B5EF4-FFF2-40B4-BE49-F238E27FC236}">
              <a16:creationId xmlns:a16="http://schemas.microsoft.com/office/drawing/2014/main" id="{00000000-0008-0000-0B00-0000CF0D0000}"/>
            </a:ext>
          </a:extLst>
        </xdr:cNvPr>
        <xdr:cNvSpPr/>
      </xdr:nvSpPr>
      <xdr:spPr>
        <a:xfrm>
          <a:off x="5267325" y="20040600"/>
          <a:ext cx="438150" cy="342900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8</xdr:col>
      <xdr:colOff>0</xdr:colOff>
      <xdr:row>91</xdr:row>
      <xdr:rowOff>28575</xdr:rowOff>
    </xdr:from>
    <xdr:ext cx="438150" cy="352425"/>
    <xdr:sp macro="" textlink="">
      <xdr:nvSpPr>
        <xdr:cNvPr id="3536" name="Shape 1996">
          <a:extLst>
            <a:ext uri="{FF2B5EF4-FFF2-40B4-BE49-F238E27FC236}">
              <a16:creationId xmlns:a16="http://schemas.microsoft.com/office/drawing/2014/main" id="{00000000-0008-0000-0B00-0000D00D0000}"/>
            </a:ext>
          </a:extLst>
        </xdr:cNvPr>
        <xdr:cNvSpPr/>
      </xdr:nvSpPr>
      <xdr:spPr>
        <a:xfrm>
          <a:off x="3400425" y="20040600"/>
          <a:ext cx="438150" cy="352425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6</xdr:col>
      <xdr:colOff>0</xdr:colOff>
      <xdr:row>91</xdr:row>
      <xdr:rowOff>28575</xdr:rowOff>
    </xdr:from>
    <xdr:ext cx="438150" cy="352425"/>
    <xdr:sp macro="" textlink="">
      <xdr:nvSpPr>
        <xdr:cNvPr id="3537" name="Shape 1996">
          <a:extLst>
            <a:ext uri="{FF2B5EF4-FFF2-40B4-BE49-F238E27FC236}">
              <a16:creationId xmlns:a16="http://schemas.microsoft.com/office/drawing/2014/main" id="{00000000-0008-0000-0B00-0000D10D0000}"/>
            </a:ext>
          </a:extLst>
        </xdr:cNvPr>
        <xdr:cNvSpPr/>
      </xdr:nvSpPr>
      <xdr:spPr>
        <a:xfrm>
          <a:off x="2466975" y="20040600"/>
          <a:ext cx="438150" cy="352425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4</xdr:col>
      <xdr:colOff>0</xdr:colOff>
      <xdr:row>91</xdr:row>
      <xdr:rowOff>28575</xdr:rowOff>
    </xdr:from>
    <xdr:ext cx="438150" cy="352425"/>
    <xdr:sp macro="" textlink="">
      <xdr:nvSpPr>
        <xdr:cNvPr id="3538" name="Shape 1997">
          <a:extLst>
            <a:ext uri="{FF2B5EF4-FFF2-40B4-BE49-F238E27FC236}">
              <a16:creationId xmlns:a16="http://schemas.microsoft.com/office/drawing/2014/main" id="{00000000-0008-0000-0B00-0000D20D0000}"/>
            </a:ext>
          </a:extLst>
        </xdr:cNvPr>
        <xdr:cNvSpPr/>
      </xdr:nvSpPr>
      <xdr:spPr>
        <a:xfrm>
          <a:off x="1533525" y="20040600"/>
          <a:ext cx="438150" cy="352425"/>
        </a:xfrm>
        <a:prstGeom prst="triangle">
          <a:avLst>
            <a:gd name="adj" fmla="val 50000"/>
          </a:avLst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</xdr:col>
      <xdr:colOff>0</xdr:colOff>
      <xdr:row>91</xdr:row>
      <xdr:rowOff>28575</xdr:rowOff>
    </xdr:from>
    <xdr:ext cx="438150" cy="352425"/>
    <xdr:sp macro="" textlink="">
      <xdr:nvSpPr>
        <xdr:cNvPr id="3539" name="Shape 1997">
          <a:extLst>
            <a:ext uri="{FF2B5EF4-FFF2-40B4-BE49-F238E27FC236}">
              <a16:creationId xmlns:a16="http://schemas.microsoft.com/office/drawing/2014/main" id="{00000000-0008-0000-0B00-0000D30D0000}"/>
            </a:ext>
          </a:extLst>
        </xdr:cNvPr>
        <xdr:cNvSpPr/>
      </xdr:nvSpPr>
      <xdr:spPr>
        <a:xfrm>
          <a:off x="600075" y="20040600"/>
          <a:ext cx="438150" cy="352425"/>
        </a:xfrm>
        <a:prstGeom prst="triangle">
          <a:avLst>
            <a:gd name="adj" fmla="val 50000"/>
          </a:avLst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6</xdr:col>
      <xdr:colOff>0</xdr:colOff>
      <xdr:row>103</xdr:row>
      <xdr:rowOff>104775</xdr:rowOff>
    </xdr:from>
    <xdr:ext cx="0" cy="161925"/>
    <xdr:grpSp>
      <xdr:nvGrpSpPr>
        <xdr:cNvPr id="3540" name="Shape 2">
          <a:extLst>
            <a:ext uri="{FF2B5EF4-FFF2-40B4-BE49-F238E27FC236}">
              <a16:creationId xmlns:a16="http://schemas.microsoft.com/office/drawing/2014/main" id="{00000000-0008-0000-0B00-0000D40D0000}"/>
            </a:ext>
          </a:extLst>
        </xdr:cNvPr>
        <xdr:cNvGrpSpPr>
          <a:grpSpLocks/>
        </xdr:cNvGrpSpPr>
      </xdr:nvGrpSpPr>
      <xdr:grpSpPr>
        <a:xfrm>
          <a:off x="2466975" y="22736175"/>
          <a:ext cx="0" cy="161925"/>
          <a:chOff x="5346000" y="3699038"/>
          <a:chExt cx="0" cy="161925"/>
        </a:xfrm>
      </xdr:grpSpPr>
      <xdr:grpSp>
        <xdr:nvGrpSpPr>
          <xdr:cNvPr id="3541" name="Shape 2863">
            <a:extLst>
              <a:ext uri="{FF2B5EF4-FFF2-40B4-BE49-F238E27FC236}">
                <a16:creationId xmlns:a16="http://schemas.microsoft.com/office/drawing/2014/main" id="{00000000-0008-0000-0B00-0000D50D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3542" name="Shape 6">
              <a:extLst>
                <a:ext uri="{FF2B5EF4-FFF2-40B4-BE49-F238E27FC236}">
                  <a16:creationId xmlns:a16="http://schemas.microsoft.com/office/drawing/2014/main" id="{00000000-0008-0000-0B00-0000D60D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3543" name="Shape 2864">
              <a:extLst>
                <a:ext uri="{FF2B5EF4-FFF2-40B4-BE49-F238E27FC236}">
                  <a16:creationId xmlns:a16="http://schemas.microsoft.com/office/drawing/2014/main" id="{00000000-0008-0000-0B00-0000D70D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3544" name="Shape 2865">
                <a:extLst>
                  <a:ext uri="{FF2B5EF4-FFF2-40B4-BE49-F238E27FC236}">
                    <a16:creationId xmlns:a16="http://schemas.microsoft.com/office/drawing/2014/main" id="{00000000-0008-0000-0B00-0000D80D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3545" name="Shape 2866">
                <a:extLst>
                  <a:ext uri="{FF2B5EF4-FFF2-40B4-BE49-F238E27FC236}">
                    <a16:creationId xmlns:a16="http://schemas.microsoft.com/office/drawing/2014/main" id="{00000000-0008-0000-0B00-0000D90D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3546" name="Shape 2867">
                  <a:extLst>
                    <a:ext uri="{FF2B5EF4-FFF2-40B4-BE49-F238E27FC236}">
                      <a16:creationId xmlns:a16="http://schemas.microsoft.com/office/drawing/2014/main" id="{00000000-0008-0000-0B00-0000DA0D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3547" name="Shape 2868">
                  <a:extLst>
                    <a:ext uri="{FF2B5EF4-FFF2-40B4-BE49-F238E27FC236}">
                      <a16:creationId xmlns:a16="http://schemas.microsoft.com/office/drawing/2014/main" id="{00000000-0008-0000-0B00-0000DB0D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548" name="Shape 2869">
                  <a:extLst>
                    <a:ext uri="{FF2B5EF4-FFF2-40B4-BE49-F238E27FC236}">
                      <a16:creationId xmlns:a16="http://schemas.microsoft.com/office/drawing/2014/main" id="{00000000-0008-0000-0B00-0000DC0D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549" name="Shape 2870">
                  <a:extLst>
                    <a:ext uri="{FF2B5EF4-FFF2-40B4-BE49-F238E27FC236}">
                      <a16:creationId xmlns:a16="http://schemas.microsoft.com/office/drawing/2014/main" id="{00000000-0008-0000-0B00-0000DD0D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550" name="Shape 2871">
                  <a:extLst>
                    <a:ext uri="{FF2B5EF4-FFF2-40B4-BE49-F238E27FC236}">
                      <a16:creationId xmlns:a16="http://schemas.microsoft.com/office/drawing/2014/main" id="{00000000-0008-0000-0B00-0000DE0D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551" name="Shape 2872">
                  <a:extLst>
                    <a:ext uri="{FF2B5EF4-FFF2-40B4-BE49-F238E27FC236}">
                      <a16:creationId xmlns:a16="http://schemas.microsoft.com/office/drawing/2014/main" id="{00000000-0008-0000-0B00-0000DF0D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552" name="Shape 2873">
                  <a:extLst>
                    <a:ext uri="{FF2B5EF4-FFF2-40B4-BE49-F238E27FC236}">
                      <a16:creationId xmlns:a16="http://schemas.microsoft.com/office/drawing/2014/main" id="{00000000-0008-0000-0B00-0000E00D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103</xdr:row>
      <xdr:rowOff>104775</xdr:rowOff>
    </xdr:from>
    <xdr:ext cx="0" cy="161925"/>
    <xdr:grpSp>
      <xdr:nvGrpSpPr>
        <xdr:cNvPr id="3553" name="Shape 2">
          <a:extLst>
            <a:ext uri="{FF2B5EF4-FFF2-40B4-BE49-F238E27FC236}">
              <a16:creationId xmlns:a16="http://schemas.microsoft.com/office/drawing/2014/main" id="{00000000-0008-0000-0B00-0000E10D0000}"/>
            </a:ext>
          </a:extLst>
        </xdr:cNvPr>
        <xdr:cNvGrpSpPr>
          <a:grpSpLocks/>
        </xdr:cNvGrpSpPr>
      </xdr:nvGrpSpPr>
      <xdr:grpSpPr>
        <a:xfrm>
          <a:off x="2466975" y="22736175"/>
          <a:ext cx="0" cy="161925"/>
          <a:chOff x="5346000" y="3699038"/>
          <a:chExt cx="0" cy="161925"/>
        </a:xfrm>
      </xdr:grpSpPr>
      <xdr:grpSp>
        <xdr:nvGrpSpPr>
          <xdr:cNvPr id="3554" name="Shape 2874">
            <a:extLst>
              <a:ext uri="{FF2B5EF4-FFF2-40B4-BE49-F238E27FC236}">
                <a16:creationId xmlns:a16="http://schemas.microsoft.com/office/drawing/2014/main" id="{00000000-0008-0000-0B00-0000E20D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3555" name="Shape 6">
              <a:extLst>
                <a:ext uri="{FF2B5EF4-FFF2-40B4-BE49-F238E27FC236}">
                  <a16:creationId xmlns:a16="http://schemas.microsoft.com/office/drawing/2014/main" id="{00000000-0008-0000-0B00-0000E30D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3556" name="Shape 2875">
              <a:extLst>
                <a:ext uri="{FF2B5EF4-FFF2-40B4-BE49-F238E27FC236}">
                  <a16:creationId xmlns:a16="http://schemas.microsoft.com/office/drawing/2014/main" id="{00000000-0008-0000-0B00-0000E40D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3557" name="Shape 2876">
                <a:extLst>
                  <a:ext uri="{FF2B5EF4-FFF2-40B4-BE49-F238E27FC236}">
                    <a16:creationId xmlns:a16="http://schemas.microsoft.com/office/drawing/2014/main" id="{00000000-0008-0000-0B00-0000E50D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3558" name="Shape 2877">
                <a:extLst>
                  <a:ext uri="{FF2B5EF4-FFF2-40B4-BE49-F238E27FC236}">
                    <a16:creationId xmlns:a16="http://schemas.microsoft.com/office/drawing/2014/main" id="{00000000-0008-0000-0B00-0000E60D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314325" cy="230200"/>
              </a:xfrm>
            </xdr:grpSpPr>
            <xdr:sp macro="" textlink="">
              <xdr:nvSpPr>
                <xdr:cNvPr id="3559" name="Shape 2878">
                  <a:extLst>
                    <a:ext uri="{FF2B5EF4-FFF2-40B4-BE49-F238E27FC236}">
                      <a16:creationId xmlns:a16="http://schemas.microsoft.com/office/drawing/2014/main" id="{00000000-0008-0000-0B00-0000E70D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3560" name="Shape 2879">
                  <a:extLst>
                    <a:ext uri="{FF2B5EF4-FFF2-40B4-BE49-F238E27FC236}">
                      <a16:creationId xmlns:a16="http://schemas.microsoft.com/office/drawing/2014/main" id="{00000000-0008-0000-0B00-0000E80D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561" name="Shape 2880">
                  <a:extLst>
                    <a:ext uri="{FF2B5EF4-FFF2-40B4-BE49-F238E27FC236}">
                      <a16:creationId xmlns:a16="http://schemas.microsoft.com/office/drawing/2014/main" id="{00000000-0008-0000-0B00-0000E90D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562" name="Shape 2881">
                  <a:extLst>
                    <a:ext uri="{FF2B5EF4-FFF2-40B4-BE49-F238E27FC236}">
                      <a16:creationId xmlns:a16="http://schemas.microsoft.com/office/drawing/2014/main" id="{00000000-0008-0000-0B00-0000EA0D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563" name="Shape 2882">
                  <a:extLst>
                    <a:ext uri="{FF2B5EF4-FFF2-40B4-BE49-F238E27FC236}">
                      <a16:creationId xmlns:a16="http://schemas.microsoft.com/office/drawing/2014/main" id="{00000000-0008-0000-0B00-0000EB0D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564" name="Shape 2883">
                  <a:extLst>
                    <a:ext uri="{FF2B5EF4-FFF2-40B4-BE49-F238E27FC236}">
                      <a16:creationId xmlns:a16="http://schemas.microsoft.com/office/drawing/2014/main" id="{00000000-0008-0000-0B00-0000EC0D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565" name="Shape 2884">
                  <a:extLst>
                    <a:ext uri="{FF2B5EF4-FFF2-40B4-BE49-F238E27FC236}">
                      <a16:creationId xmlns:a16="http://schemas.microsoft.com/office/drawing/2014/main" id="{00000000-0008-0000-0B00-0000ED0D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103</xdr:row>
      <xdr:rowOff>133350</xdr:rowOff>
    </xdr:from>
    <xdr:ext cx="0" cy="161925"/>
    <xdr:grpSp>
      <xdr:nvGrpSpPr>
        <xdr:cNvPr id="3566" name="Shape 2">
          <a:extLst>
            <a:ext uri="{FF2B5EF4-FFF2-40B4-BE49-F238E27FC236}">
              <a16:creationId xmlns:a16="http://schemas.microsoft.com/office/drawing/2014/main" id="{00000000-0008-0000-0B00-0000EE0D0000}"/>
            </a:ext>
          </a:extLst>
        </xdr:cNvPr>
        <xdr:cNvGrpSpPr>
          <a:grpSpLocks/>
        </xdr:cNvGrpSpPr>
      </xdr:nvGrpSpPr>
      <xdr:grpSpPr>
        <a:xfrm>
          <a:off x="2466975" y="22764750"/>
          <a:ext cx="0" cy="161925"/>
          <a:chOff x="5346000" y="3699038"/>
          <a:chExt cx="0" cy="161925"/>
        </a:xfrm>
      </xdr:grpSpPr>
      <xdr:grpSp>
        <xdr:nvGrpSpPr>
          <xdr:cNvPr id="3567" name="Shape 2885">
            <a:extLst>
              <a:ext uri="{FF2B5EF4-FFF2-40B4-BE49-F238E27FC236}">
                <a16:creationId xmlns:a16="http://schemas.microsoft.com/office/drawing/2014/main" id="{00000000-0008-0000-0B00-0000EF0D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3568" name="Shape 6">
              <a:extLst>
                <a:ext uri="{FF2B5EF4-FFF2-40B4-BE49-F238E27FC236}">
                  <a16:creationId xmlns:a16="http://schemas.microsoft.com/office/drawing/2014/main" id="{00000000-0008-0000-0B00-0000F00D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3569" name="Shape 2886">
              <a:extLst>
                <a:ext uri="{FF2B5EF4-FFF2-40B4-BE49-F238E27FC236}">
                  <a16:creationId xmlns:a16="http://schemas.microsoft.com/office/drawing/2014/main" id="{00000000-0008-0000-0B00-0000F10D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3570" name="Shape 2887">
                <a:extLst>
                  <a:ext uri="{FF2B5EF4-FFF2-40B4-BE49-F238E27FC236}">
                    <a16:creationId xmlns:a16="http://schemas.microsoft.com/office/drawing/2014/main" id="{00000000-0008-0000-0B00-0000F20D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3571" name="Shape 2888">
                <a:extLst>
                  <a:ext uri="{FF2B5EF4-FFF2-40B4-BE49-F238E27FC236}">
                    <a16:creationId xmlns:a16="http://schemas.microsoft.com/office/drawing/2014/main" id="{00000000-0008-0000-0B00-0000F30D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314325" cy="230200"/>
              </a:xfrm>
            </xdr:grpSpPr>
            <xdr:sp macro="" textlink="">
              <xdr:nvSpPr>
                <xdr:cNvPr id="3572" name="Shape 2889">
                  <a:extLst>
                    <a:ext uri="{FF2B5EF4-FFF2-40B4-BE49-F238E27FC236}">
                      <a16:creationId xmlns:a16="http://schemas.microsoft.com/office/drawing/2014/main" id="{00000000-0008-0000-0B00-0000F40D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3573" name="Shape 2890">
                  <a:extLst>
                    <a:ext uri="{FF2B5EF4-FFF2-40B4-BE49-F238E27FC236}">
                      <a16:creationId xmlns:a16="http://schemas.microsoft.com/office/drawing/2014/main" id="{00000000-0008-0000-0B00-0000F50D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574" name="Shape 2891">
                  <a:extLst>
                    <a:ext uri="{FF2B5EF4-FFF2-40B4-BE49-F238E27FC236}">
                      <a16:creationId xmlns:a16="http://schemas.microsoft.com/office/drawing/2014/main" id="{00000000-0008-0000-0B00-0000F60D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575" name="Shape 2892">
                  <a:extLst>
                    <a:ext uri="{FF2B5EF4-FFF2-40B4-BE49-F238E27FC236}">
                      <a16:creationId xmlns:a16="http://schemas.microsoft.com/office/drawing/2014/main" id="{00000000-0008-0000-0B00-0000F70D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576" name="Shape 2893">
                  <a:extLst>
                    <a:ext uri="{FF2B5EF4-FFF2-40B4-BE49-F238E27FC236}">
                      <a16:creationId xmlns:a16="http://schemas.microsoft.com/office/drawing/2014/main" id="{00000000-0008-0000-0B00-0000F80D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577" name="Shape 2894">
                  <a:extLst>
                    <a:ext uri="{FF2B5EF4-FFF2-40B4-BE49-F238E27FC236}">
                      <a16:creationId xmlns:a16="http://schemas.microsoft.com/office/drawing/2014/main" id="{00000000-0008-0000-0B00-0000F90D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578" name="Shape 2895">
                  <a:extLst>
                    <a:ext uri="{FF2B5EF4-FFF2-40B4-BE49-F238E27FC236}">
                      <a16:creationId xmlns:a16="http://schemas.microsoft.com/office/drawing/2014/main" id="{00000000-0008-0000-0B00-0000FA0D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103</xdr:row>
      <xdr:rowOff>133350</xdr:rowOff>
    </xdr:from>
    <xdr:ext cx="0" cy="171450"/>
    <xdr:grpSp>
      <xdr:nvGrpSpPr>
        <xdr:cNvPr id="3579" name="Shape 2">
          <a:extLst>
            <a:ext uri="{FF2B5EF4-FFF2-40B4-BE49-F238E27FC236}">
              <a16:creationId xmlns:a16="http://schemas.microsoft.com/office/drawing/2014/main" id="{00000000-0008-0000-0B00-0000FB0D0000}"/>
            </a:ext>
          </a:extLst>
        </xdr:cNvPr>
        <xdr:cNvGrpSpPr>
          <a:grpSpLocks/>
        </xdr:cNvGrpSpPr>
      </xdr:nvGrpSpPr>
      <xdr:grpSpPr>
        <a:xfrm>
          <a:off x="2466975" y="22764750"/>
          <a:ext cx="0" cy="171450"/>
          <a:chOff x="5346000" y="3694275"/>
          <a:chExt cx="0" cy="171450"/>
        </a:xfrm>
      </xdr:grpSpPr>
      <xdr:grpSp>
        <xdr:nvGrpSpPr>
          <xdr:cNvPr id="3580" name="Shape 2896">
            <a:extLst>
              <a:ext uri="{FF2B5EF4-FFF2-40B4-BE49-F238E27FC236}">
                <a16:creationId xmlns:a16="http://schemas.microsoft.com/office/drawing/2014/main" id="{00000000-0008-0000-0B00-0000FC0D0000}"/>
              </a:ext>
            </a:extLst>
          </xdr:cNvPr>
          <xdr:cNvGrpSpPr>
            <a:grpSpLocks/>
          </xdr:cNvGrpSpPr>
        </xdr:nvGrpSpPr>
        <xdr:grpSpPr>
          <a:xfrm>
            <a:off x="5346000" y="3694275"/>
            <a:ext cx="0" cy="171450"/>
            <a:chOff x="5346000" y="3694275"/>
            <a:chExt cx="0" cy="171450"/>
          </a:xfrm>
        </xdr:grpSpPr>
        <xdr:sp macro="" textlink="">
          <xdr:nvSpPr>
            <xdr:cNvPr id="3581" name="Shape 6">
              <a:extLst>
                <a:ext uri="{FF2B5EF4-FFF2-40B4-BE49-F238E27FC236}">
                  <a16:creationId xmlns:a16="http://schemas.microsoft.com/office/drawing/2014/main" id="{00000000-0008-0000-0B00-0000FD0D0000}"/>
                </a:ext>
              </a:extLst>
            </xdr:cNvPr>
            <xdr:cNvSpPr/>
          </xdr:nvSpPr>
          <xdr:spPr>
            <a:xfrm>
              <a:off x="5346000" y="3694275"/>
              <a:ext cx="0" cy="171450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3582" name="Shape 2897">
              <a:extLst>
                <a:ext uri="{FF2B5EF4-FFF2-40B4-BE49-F238E27FC236}">
                  <a16:creationId xmlns:a16="http://schemas.microsoft.com/office/drawing/2014/main" id="{00000000-0008-0000-0B00-0000FE0D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4275"/>
              <a:ext cx="0" cy="171450"/>
              <a:chOff x="5346000" y="3694275"/>
              <a:chExt cx="0" cy="171443"/>
            </a:xfrm>
          </xdr:grpSpPr>
          <xdr:sp macro="" textlink="">
            <xdr:nvSpPr>
              <xdr:cNvPr id="3583" name="Shape 2898">
                <a:extLst>
                  <a:ext uri="{FF2B5EF4-FFF2-40B4-BE49-F238E27FC236}">
                    <a16:creationId xmlns:a16="http://schemas.microsoft.com/office/drawing/2014/main" id="{00000000-0008-0000-0B00-0000FF0D0000}"/>
                  </a:ext>
                </a:extLst>
              </xdr:cNvPr>
              <xdr:cNvSpPr/>
            </xdr:nvSpPr>
            <xdr:spPr>
              <a:xfrm>
                <a:off x="5346000" y="3694275"/>
                <a:ext cx="0" cy="171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3584" name="Shape 2899">
                <a:extLst>
                  <a:ext uri="{FF2B5EF4-FFF2-40B4-BE49-F238E27FC236}">
                    <a16:creationId xmlns:a16="http://schemas.microsoft.com/office/drawing/2014/main" id="{00000000-0008-0000-0B00-0000000E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4275"/>
                <a:ext cx="0" cy="171443"/>
                <a:chOff x="5475762" y="47760700"/>
                <a:chExt cx="314325" cy="230200"/>
              </a:xfrm>
            </xdr:grpSpPr>
            <xdr:sp macro="" textlink="">
              <xdr:nvSpPr>
                <xdr:cNvPr id="3585" name="Shape 2900">
                  <a:extLst>
                    <a:ext uri="{FF2B5EF4-FFF2-40B4-BE49-F238E27FC236}">
                      <a16:creationId xmlns:a16="http://schemas.microsoft.com/office/drawing/2014/main" id="{00000000-0008-0000-0B00-0000010E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3586" name="Shape 2901">
                  <a:extLst>
                    <a:ext uri="{FF2B5EF4-FFF2-40B4-BE49-F238E27FC236}">
                      <a16:creationId xmlns:a16="http://schemas.microsoft.com/office/drawing/2014/main" id="{00000000-0008-0000-0B00-0000020E0000}"/>
                    </a:ext>
                  </a:extLst>
                </xdr:cNvPr>
                <xdr:cNvCxnSpPr/>
              </xdr:nvCxnSpPr>
              <xdr:spPr>
                <a:xfrm>
                  <a:off x="5758655" y="4785662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587" name="Shape 2902">
                  <a:extLst>
                    <a:ext uri="{FF2B5EF4-FFF2-40B4-BE49-F238E27FC236}">
                      <a16:creationId xmlns:a16="http://schemas.microsoft.com/office/drawing/2014/main" id="{00000000-0008-0000-0B00-0000030E0000}"/>
                    </a:ext>
                  </a:extLst>
                </xdr:cNvPr>
                <xdr:cNvCxnSpPr/>
              </xdr:nvCxnSpPr>
              <xdr:spPr>
                <a:xfrm>
                  <a:off x="5758655" y="4785662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588" name="Shape 2903">
                  <a:extLst>
                    <a:ext uri="{FF2B5EF4-FFF2-40B4-BE49-F238E27FC236}">
                      <a16:creationId xmlns:a16="http://schemas.microsoft.com/office/drawing/2014/main" id="{00000000-0008-0000-0B00-0000040E0000}"/>
                    </a:ext>
                  </a:extLst>
                </xdr:cNvPr>
                <xdr:cNvCxnSpPr/>
              </xdr:nvCxnSpPr>
              <xdr:spPr>
                <a:xfrm>
                  <a:off x="5758655" y="4785662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589" name="Shape 2904">
                  <a:extLst>
                    <a:ext uri="{FF2B5EF4-FFF2-40B4-BE49-F238E27FC236}">
                      <a16:creationId xmlns:a16="http://schemas.microsoft.com/office/drawing/2014/main" id="{00000000-0008-0000-0B00-0000050E0000}"/>
                    </a:ext>
                  </a:extLst>
                </xdr:cNvPr>
                <xdr:cNvCxnSpPr/>
              </xdr:nvCxnSpPr>
              <xdr:spPr>
                <a:xfrm>
                  <a:off x="5758655" y="4785662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590" name="Shape 2905">
                  <a:extLst>
                    <a:ext uri="{FF2B5EF4-FFF2-40B4-BE49-F238E27FC236}">
                      <a16:creationId xmlns:a16="http://schemas.microsoft.com/office/drawing/2014/main" id="{00000000-0008-0000-0B00-0000060E0000}"/>
                    </a:ext>
                  </a:extLst>
                </xdr:cNvPr>
                <xdr:cNvCxnSpPr/>
              </xdr:nvCxnSpPr>
              <xdr:spPr>
                <a:xfrm>
                  <a:off x="5758655" y="4785662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591" name="Shape 2906">
                  <a:extLst>
                    <a:ext uri="{FF2B5EF4-FFF2-40B4-BE49-F238E27FC236}">
                      <a16:creationId xmlns:a16="http://schemas.microsoft.com/office/drawing/2014/main" id="{00000000-0008-0000-0B00-0000070E0000}"/>
                    </a:ext>
                  </a:extLst>
                </xdr:cNvPr>
                <xdr:cNvCxnSpPr/>
              </xdr:nvCxnSpPr>
              <xdr:spPr>
                <a:xfrm>
                  <a:off x="5758655" y="4785662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103</xdr:row>
      <xdr:rowOff>104775</xdr:rowOff>
    </xdr:from>
    <xdr:ext cx="0" cy="161925"/>
    <xdr:grpSp>
      <xdr:nvGrpSpPr>
        <xdr:cNvPr id="3592" name="Shape 2">
          <a:extLst>
            <a:ext uri="{FF2B5EF4-FFF2-40B4-BE49-F238E27FC236}">
              <a16:creationId xmlns:a16="http://schemas.microsoft.com/office/drawing/2014/main" id="{00000000-0008-0000-0B00-0000080E0000}"/>
            </a:ext>
          </a:extLst>
        </xdr:cNvPr>
        <xdr:cNvGrpSpPr>
          <a:grpSpLocks/>
        </xdr:cNvGrpSpPr>
      </xdr:nvGrpSpPr>
      <xdr:grpSpPr>
        <a:xfrm>
          <a:off x="2466975" y="22736175"/>
          <a:ext cx="0" cy="161925"/>
          <a:chOff x="5346000" y="3699038"/>
          <a:chExt cx="0" cy="161925"/>
        </a:xfrm>
      </xdr:grpSpPr>
      <xdr:grpSp>
        <xdr:nvGrpSpPr>
          <xdr:cNvPr id="3593" name="Shape 2907">
            <a:extLst>
              <a:ext uri="{FF2B5EF4-FFF2-40B4-BE49-F238E27FC236}">
                <a16:creationId xmlns:a16="http://schemas.microsoft.com/office/drawing/2014/main" id="{00000000-0008-0000-0B00-0000090E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3594" name="Shape 6">
              <a:extLst>
                <a:ext uri="{FF2B5EF4-FFF2-40B4-BE49-F238E27FC236}">
                  <a16:creationId xmlns:a16="http://schemas.microsoft.com/office/drawing/2014/main" id="{00000000-0008-0000-0B00-00000A0E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3595" name="Shape 2908">
              <a:extLst>
                <a:ext uri="{FF2B5EF4-FFF2-40B4-BE49-F238E27FC236}">
                  <a16:creationId xmlns:a16="http://schemas.microsoft.com/office/drawing/2014/main" id="{00000000-0008-0000-0B00-00000B0E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3596" name="Shape 2909">
                <a:extLst>
                  <a:ext uri="{FF2B5EF4-FFF2-40B4-BE49-F238E27FC236}">
                    <a16:creationId xmlns:a16="http://schemas.microsoft.com/office/drawing/2014/main" id="{00000000-0008-0000-0B00-00000C0E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3597" name="Shape 2910">
                <a:extLst>
                  <a:ext uri="{FF2B5EF4-FFF2-40B4-BE49-F238E27FC236}">
                    <a16:creationId xmlns:a16="http://schemas.microsoft.com/office/drawing/2014/main" id="{00000000-0008-0000-0B00-00000D0E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3598" name="Shape 2911">
                  <a:extLst>
                    <a:ext uri="{FF2B5EF4-FFF2-40B4-BE49-F238E27FC236}">
                      <a16:creationId xmlns:a16="http://schemas.microsoft.com/office/drawing/2014/main" id="{00000000-0008-0000-0B00-00000E0E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3599" name="Shape 2912">
                  <a:extLst>
                    <a:ext uri="{FF2B5EF4-FFF2-40B4-BE49-F238E27FC236}">
                      <a16:creationId xmlns:a16="http://schemas.microsoft.com/office/drawing/2014/main" id="{00000000-0008-0000-0B00-00000F0E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600" name="Shape 2913">
                  <a:extLst>
                    <a:ext uri="{FF2B5EF4-FFF2-40B4-BE49-F238E27FC236}">
                      <a16:creationId xmlns:a16="http://schemas.microsoft.com/office/drawing/2014/main" id="{00000000-0008-0000-0B00-0000100E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601" name="Shape 2914">
                  <a:extLst>
                    <a:ext uri="{FF2B5EF4-FFF2-40B4-BE49-F238E27FC236}">
                      <a16:creationId xmlns:a16="http://schemas.microsoft.com/office/drawing/2014/main" id="{00000000-0008-0000-0B00-0000110E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602" name="Shape 2915">
                  <a:extLst>
                    <a:ext uri="{FF2B5EF4-FFF2-40B4-BE49-F238E27FC236}">
                      <a16:creationId xmlns:a16="http://schemas.microsoft.com/office/drawing/2014/main" id="{00000000-0008-0000-0B00-0000120E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603" name="Shape 2916">
                  <a:extLst>
                    <a:ext uri="{FF2B5EF4-FFF2-40B4-BE49-F238E27FC236}">
                      <a16:creationId xmlns:a16="http://schemas.microsoft.com/office/drawing/2014/main" id="{00000000-0008-0000-0B00-0000130E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604" name="Shape 2917">
                  <a:extLst>
                    <a:ext uri="{FF2B5EF4-FFF2-40B4-BE49-F238E27FC236}">
                      <a16:creationId xmlns:a16="http://schemas.microsoft.com/office/drawing/2014/main" id="{00000000-0008-0000-0B00-0000140E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103</xdr:row>
      <xdr:rowOff>104775</xdr:rowOff>
    </xdr:from>
    <xdr:ext cx="0" cy="161925"/>
    <xdr:grpSp>
      <xdr:nvGrpSpPr>
        <xdr:cNvPr id="3605" name="Shape 2">
          <a:extLst>
            <a:ext uri="{FF2B5EF4-FFF2-40B4-BE49-F238E27FC236}">
              <a16:creationId xmlns:a16="http://schemas.microsoft.com/office/drawing/2014/main" id="{00000000-0008-0000-0B00-0000150E0000}"/>
            </a:ext>
          </a:extLst>
        </xdr:cNvPr>
        <xdr:cNvGrpSpPr>
          <a:grpSpLocks/>
        </xdr:cNvGrpSpPr>
      </xdr:nvGrpSpPr>
      <xdr:grpSpPr>
        <a:xfrm>
          <a:off x="2466975" y="22736175"/>
          <a:ext cx="0" cy="161925"/>
          <a:chOff x="5346000" y="3699038"/>
          <a:chExt cx="0" cy="161925"/>
        </a:xfrm>
      </xdr:grpSpPr>
      <xdr:grpSp>
        <xdr:nvGrpSpPr>
          <xdr:cNvPr id="3606" name="Shape 2918">
            <a:extLst>
              <a:ext uri="{FF2B5EF4-FFF2-40B4-BE49-F238E27FC236}">
                <a16:creationId xmlns:a16="http://schemas.microsoft.com/office/drawing/2014/main" id="{00000000-0008-0000-0B00-0000160E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3607" name="Shape 6">
              <a:extLst>
                <a:ext uri="{FF2B5EF4-FFF2-40B4-BE49-F238E27FC236}">
                  <a16:creationId xmlns:a16="http://schemas.microsoft.com/office/drawing/2014/main" id="{00000000-0008-0000-0B00-0000170E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3608" name="Shape 2919">
              <a:extLst>
                <a:ext uri="{FF2B5EF4-FFF2-40B4-BE49-F238E27FC236}">
                  <a16:creationId xmlns:a16="http://schemas.microsoft.com/office/drawing/2014/main" id="{00000000-0008-0000-0B00-0000180E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3609" name="Shape 2920">
                <a:extLst>
                  <a:ext uri="{FF2B5EF4-FFF2-40B4-BE49-F238E27FC236}">
                    <a16:creationId xmlns:a16="http://schemas.microsoft.com/office/drawing/2014/main" id="{00000000-0008-0000-0B00-0000190E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3610" name="Shape 2921">
                <a:extLst>
                  <a:ext uri="{FF2B5EF4-FFF2-40B4-BE49-F238E27FC236}">
                    <a16:creationId xmlns:a16="http://schemas.microsoft.com/office/drawing/2014/main" id="{00000000-0008-0000-0B00-00001A0E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3611" name="Shape 2922">
                  <a:extLst>
                    <a:ext uri="{FF2B5EF4-FFF2-40B4-BE49-F238E27FC236}">
                      <a16:creationId xmlns:a16="http://schemas.microsoft.com/office/drawing/2014/main" id="{00000000-0008-0000-0B00-00001B0E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3612" name="Shape 2923">
                  <a:extLst>
                    <a:ext uri="{FF2B5EF4-FFF2-40B4-BE49-F238E27FC236}">
                      <a16:creationId xmlns:a16="http://schemas.microsoft.com/office/drawing/2014/main" id="{00000000-0008-0000-0B00-00001C0E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613" name="Shape 2924">
                  <a:extLst>
                    <a:ext uri="{FF2B5EF4-FFF2-40B4-BE49-F238E27FC236}">
                      <a16:creationId xmlns:a16="http://schemas.microsoft.com/office/drawing/2014/main" id="{00000000-0008-0000-0B00-00001D0E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614" name="Shape 2925">
                  <a:extLst>
                    <a:ext uri="{FF2B5EF4-FFF2-40B4-BE49-F238E27FC236}">
                      <a16:creationId xmlns:a16="http://schemas.microsoft.com/office/drawing/2014/main" id="{00000000-0008-0000-0B00-00001E0E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615" name="Shape 2926">
                  <a:extLst>
                    <a:ext uri="{FF2B5EF4-FFF2-40B4-BE49-F238E27FC236}">
                      <a16:creationId xmlns:a16="http://schemas.microsoft.com/office/drawing/2014/main" id="{00000000-0008-0000-0B00-00001F0E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616" name="Shape 2927">
                  <a:extLst>
                    <a:ext uri="{FF2B5EF4-FFF2-40B4-BE49-F238E27FC236}">
                      <a16:creationId xmlns:a16="http://schemas.microsoft.com/office/drawing/2014/main" id="{00000000-0008-0000-0B00-0000200E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617" name="Shape 2928">
                  <a:extLst>
                    <a:ext uri="{FF2B5EF4-FFF2-40B4-BE49-F238E27FC236}">
                      <a16:creationId xmlns:a16="http://schemas.microsoft.com/office/drawing/2014/main" id="{00000000-0008-0000-0B00-0000210E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103</xdr:row>
      <xdr:rowOff>104775</xdr:rowOff>
    </xdr:from>
    <xdr:ext cx="0" cy="161925"/>
    <xdr:grpSp>
      <xdr:nvGrpSpPr>
        <xdr:cNvPr id="3618" name="Shape 2">
          <a:extLst>
            <a:ext uri="{FF2B5EF4-FFF2-40B4-BE49-F238E27FC236}">
              <a16:creationId xmlns:a16="http://schemas.microsoft.com/office/drawing/2014/main" id="{00000000-0008-0000-0B00-0000220E0000}"/>
            </a:ext>
          </a:extLst>
        </xdr:cNvPr>
        <xdr:cNvGrpSpPr>
          <a:grpSpLocks/>
        </xdr:cNvGrpSpPr>
      </xdr:nvGrpSpPr>
      <xdr:grpSpPr>
        <a:xfrm>
          <a:off x="2466975" y="22736175"/>
          <a:ext cx="0" cy="161925"/>
          <a:chOff x="5346000" y="3699038"/>
          <a:chExt cx="0" cy="161925"/>
        </a:xfrm>
      </xdr:grpSpPr>
      <xdr:grpSp>
        <xdr:nvGrpSpPr>
          <xdr:cNvPr id="3619" name="Shape 2929">
            <a:extLst>
              <a:ext uri="{FF2B5EF4-FFF2-40B4-BE49-F238E27FC236}">
                <a16:creationId xmlns:a16="http://schemas.microsoft.com/office/drawing/2014/main" id="{00000000-0008-0000-0B00-0000230E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3620" name="Shape 6">
              <a:extLst>
                <a:ext uri="{FF2B5EF4-FFF2-40B4-BE49-F238E27FC236}">
                  <a16:creationId xmlns:a16="http://schemas.microsoft.com/office/drawing/2014/main" id="{00000000-0008-0000-0B00-0000240E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3621" name="Shape 2930">
              <a:extLst>
                <a:ext uri="{FF2B5EF4-FFF2-40B4-BE49-F238E27FC236}">
                  <a16:creationId xmlns:a16="http://schemas.microsoft.com/office/drawing/2014/main" id="{00000000-0008-0000-0B00-0000250E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3622" name="Shape 2931">
                <a:extLst>
                  <a:ext uri="{FF2B5EF4-FFF2-40B4-BE49-F238E27FC236}">
                    <a16:creationId xmlns:a16="http://schemas.microsoft.com/office/drawing/2014/main" id="{00000000-0008-0000-0B00-0000260E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3623" name="Shape 2932">
                <a:extLst>
                  <a:ext uri="{FF2B5EF4-FFF2-40B4-BE49-F238E27FC236}">
                    <a16:creationId xmlns:a16="http://schemas.microsoft.com/office/drawing/2014/main" id="{00000000-0008-0000-0B00-0000270E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3624" name="Shape 2933">
                  <a:extLst>
                    <a:ext uri="{FF2B5EF4-FFF2-40B4-BE49-F238E27FC236}">
                      <a16:creationId xmlns:a16="http://schemas.microsoft.com/office/drawing/2014/main" id="{00000000-0008-0000-0B00-0000280E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3625" name="Shape 2934">
                  <a:extLst>
                    <a:ext uri="{FF2B5EF4-FFF2-40B4-BE49-F238E27FC236}">
                      <a16:creationId xmlns:a16="http://schemas.microsoft.com/office/drawing/2014/main" id="{00000000-0008-0000-0B00-0000290E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626" name="Shape 2935">
                  <a:extLst>
                    <a:ext uri="{FF2B5EF4-FFF2-40B4-BE49-F238E27FC236}">
                      <a16:creationId xmlns:a16="http://schemas.microsoft.com/office/drawing/2014/main" id="{00000000-0008-0000-0B00-00002A0E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627" name="Shape 2936">
                  <a:extLst>
                    <a:ext uri="{FF2B5EF4-FFF2-40B4-BE49-F238E27FC236}">
                      <a16:creationId xmlns:a16="http://schemas.microsoft.com/office/drawing/2014/main" id="{00000000-0008-0000-0B00-00002B0E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628" name="Shape 2937">
                  <a:extLst>
                    <a:ext uri="{FF2B5EF4-FFF2-40B4-BE49-F238E27FC236}">
                      <a16:creationId xmlns:a16="http://schemas.microsoft.com/office/drawing/2014/main" id="{00000000-0008-0000-0B00-00002C0E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629" name="Shape 2938">
                  <a:extLst>
                    <a:ext uri="{FF2B5EF4-FFF2-40B4-BE49-F238E27FC236}">
                      <a16:creationId xmlns:a16="http://schemas.microsoft.com/office/drawing/2014/main" id="{00000000-0008-0000-0B00-00002D0E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630" name="Shape 2939">
                  <a:extLst>
                    <a:ext uri="{FF2B5EF4-FFF2-40B4-BE49-F238E27FC236}">
                      <a16:creationId xmlns:a16="http://schemas.microsoft.com/office/drawing/2014/main" id="{00000000-0008-0000-0B00-00002E0E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103</xdr:row>
      <xdr:rowOff>104775</xdr:rowOff>
    </xdr:from>
    <xdr:ext cx="0" cy="161925"/>
    <xdr:grpSp>
      <xdr:nvGrpSpPr>
        <xdr:cNvPr id="3631" name="Shape 2">
          <a:extLst>
            <a:ext uri="{FF2B5EF4-FFF2-40B4-BE49-F238E27FC236}">
              <a16:creationId xmlns:a16="http://schemas.microsoft.com/office/drawing/2014/main" id="{00000000-0008-0000-0B00-00002F0E0000}"/>
            </a:ext>
          </a:extLst>
        </xdr:cNvPr>
        <xdr:cNvGrpSpPr>
          <a:grpSpLocks/>
        </xdr:cNvGrpSpPr>
      </xdr:nvGrpSpPr>
      <xdr:grpSpPr>
        <a:xfrm>
          <a:off x="2466975" y="22736175"/>
          <a:ext cx="0" cy="161925"/>
          <a:chOff x="5346000" y="3699038"/>
          <a:chExt cx="0" cy="161925"/>
        </a:xfrm>
      </xdr:grpSpPr>
      <xdr:grpSp>
        <xdr:nvGrpSpPr>
          <xdr:cNvPr id="3632" name="Shape 2940">
            <a:extLst>
              <a:ext uri="{FF2B5EF4-FFF2-40B4-BE49-F238E27FC236}">
                <a16:creationId xmlns:a16="http://schemas.microsoft.com/office/drawing/2014/main" id="{00000000-0008-0000-0B00-0000300E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3633" name="Shape 6">
              <a:extLst>
                <a:ext uri="{FF2B5EF4-FFF2-40B4-BE49-F238E27FC236}">
                  <a16:creationId xmlns:a16="http://schemas.microsoft.com/office/drawing/2014/main" id="{00000000-0008-0000-0B00-0000310E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3634" name="Shape 2941">
              <a:extLst>
                <a:ext uri="{FF2B5EF4-FFF2-40B4-BE49-F238E27FC236}">
                  <a16:creationId xmlns:a16="http://schemas.microsoft.com/office/drawing/2014/main" id="{00000000-0008-0000-0B00-0000320E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3635" name="Shape 2942">
                <a:extLst>
                  <a:ext uri="{FF2B5EF4-FFF2-40B4-BE49-F238E27FC236}">
                    <a16:creationId xmlns:a16="http://schemas.microsoft.com/office/drawing/2014/main" id="{00000000-0008-0000-0B00-0000330E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3636" name="Shape 2943">
                <a:extLst>
                  <a:ext uri="{FF2B5EF4-FFF2-40B4-BE49-F238E27FC236}">
                    <a16:creationId xmlns:a16="http://schemas.microsoft.com/office/drawing/2014/main" id="{00000000-0008-0000-0B00-0000340E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3637" name="Shape 2944">
                  <a:extLst>
                    <a:ext uri="{FF2B5EF4-FFF2-40B4-BE49-F238E27FC236}">
                      <a16:creationId xmlns:a16="http://schemas.microsoft.com/office/drawing/2014/main" id="{00000000-0008-0000-0B00-0000350E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3638" name="Shape 2945">
                  <a:extLst>
                    <a:ext uri="{FF2B5EF4-FFF2-40B4-BE49-F238E27FC236}">
                      <a16:creationId xmlns:a16="http://schemas.microsoft.com/office/drawing/2014/main" id="{00000000-0008-0000-0B00-0000360E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639" name="Shape 2946">
                  <a:extLst>
                    <a:ext uri="{FF2B5EF4-FFF2-40B4-BE49-F238E27FC236}">
                      <a16:creationId xmlns:a16="http://schemas.microsoft.com/office/drawing/2014/main" id="{00000000-0008-0000-0B00-0000370E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640" name="Shape 2947">
                  <a:extLst>
                    <a:ext uri="{FF2B5EF4-FFF2-40B4-BE49-F238E27FC236}">
                      <a16:creationId xmlns:a16="http://schemas.microsoft.com/office/drawing/2014/main" id="{00000000-0008-0000-0B00-0000380E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641" name="Shape 2948">
                  <a:extLst>
                    <a:ext uri="{FF2B5EF4-FFF2-40B4-BE49-F238E27FC236}">
                      <a16:creationId xmlns:a16="http://schemas.microsoft.com/office/drawing/2014/main" id="{00000000-0008-0000-0B00-0000390E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642" name="Shape 2949">
                  <a:extLst>
                    <a:ext uri="{FF2B5EF4-FFF2-40B4-BE49-F238E27FC236}">
                      <a16:creationId xmlns:a16="http://schemas.microsoft.com/office/drawing/2014/main" id="{00000000-0008-0000-0B00-00003A0E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643" name="Shape 2950">
                  <a:extLst>
                    <a:ext uri="{FF2B5EF4-FFF2-40B4-BE49-F238E27FC236}">
                      <a16:creationId xmlns:a16="http://schemas.microsoft.com/office/drawing/2014/main" id="{00000000-0008-0000-0B00-00003B0E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103</xdr:row>
      <xdr:rowOff>104775</xdr:rowOff>
    </xdr:from>
    <xdr:ext cx="0" cy="161925"/>
    <xdr:grpSp>
      <xdr:nvGrpSpPr>
        <xdr:cNvPr id="3644" name="Shape 2">
          <a:extLst>
            <a:ext uri="{FF2B5EF4-FFF2-40B4-BE49-F238E27FC236}">
              <a16:creationId xmlns:a16="http://schemas.microsoft.com/office/drawing/2014/main" id="{00000000-0008-0000-0B00-00003C0E0000}"/>
            </a:ext>
          </a:extLst>
        </xdr:cNvPr>
        <xdr:cNvGrpSpPr>
          <a:grpSpLocks/>
        </xdr:cNvGrpSpPr>
      </xdr:nvGrpSpPr>
      <xdr:grpSpPr>
        <a:xfrm>
          <a:off x="2466975" y="22736175"/>
          <a:ext cx="0" cy="161925"/>
          <a:chOff x="5346000" y="3699038"/>
          <a:chExt cx="0" cy="161925"/>
        </a:xfrm>
      </xdr:grpSpPr>
      <xdr:grpSp>
        <xdr:nvGrpSpPr>
          <xdr:cNvPr id="3645" name="Shape 2951">
            <a:extLst>
              <a:ext uri="{FF2B5EF4-FFF2-40B4-BE49-F238E27FC236}">
                <a16:creationId xmlns:a16="http://schemas.microsoft.com/office/drawing/2014/main" id="{00000000-0008-0000-0B00-00003D0E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3646" name="Shape 6">
              <a:extLst>
                <a:ext uri="{FF2B5EF4-FFF2-40B4-BE49-F238E27FC236}">
                  <a16:creationId xmlns:a16="http://schemas.microsoft.com/office/drawing/2014/main" id="{00000000-0008-0000-0B00-00003E0E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3647" name="Shape 2952">
              <a:extLst>
                <a:ext uri="{FF2B5EF4-FFF2-40B4-BE49-F238E27FC236}">
                  <a16:creationId xmlns:a16="http://schemas.microsoft.com/office/drawing/2014/main" id="{00000000-0008-0000-0B00-00003F0E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3648" name="Shape 2953">
                <a:extLst>
                  <a:ext uri="{FF2B5EF4-FFF2-40B4-BE49-F238E27FC236}">
                    <a16:creationId xmlns:a16="http://schemas.microsoft.com/office/drawing/2014/main" id="{00000000-0008-0000-0B00-0000400E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3649" name="Shape 2954">
                <a:extLst>
                  <a:ext uri="{FF2B5EF4-FFF2-40B4-BE49-F238E27FC236}">
                    <a16:creationId xmlns:a16="http://schemas.microsoft.com/office/drawing/2014/main" id="{00000000-0008-0000-0B00-0000410E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3650" name="Shape 2955">
                  <a:extLst>
                    <a:ext uri="{FF2B5EF4-FFF2-40B4-BE49-F238E27FC236}">
                      <a16:creationId xmlns:a16="http://schemas.microsoft.com/office/drawing/2014/main" id="{00000000-0008-0000-0B00-0000420E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3651" name="Shape 2956">
                  <a:extLst>
                    <a:ext uri="{FF2B5EF4-FFF2-40B4-BE49-F238E27FC236}">
                      <a16:creationId xmlns:a16="http://schemas.microsoft.com/office/drawing/2014/main" id="{00000000-0008-0000-0B00-0000430E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652" name="Shape 2957">
                  <a:extLst>
                    <a:ext uri="{FF2B5EF4-FFF2-40B4-BE49-F238E27FC236}">
                      <a16:creationId xmlns:a16="http://schemas.microsoft.com/office/drawing/2014/main" id="{00000000-0008-0000-0B00-0000440E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653" name="Shape 2958">
                  <a:extLst>
                    <a:ext uri="{FF2B5EF4-FFF2-40B4-BE49-F238E27FC236}">
                      <a16:creationId xmlns:a16="http://schemas.microsoft.com/office/drawing/2014/main" id="{00000000-0008-0000-0B00-0000450E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654" name="Shape 2959">
                  <a:extLst>
                    <a:ext uri="{FF2B5EF4-FFF2-40B4-BE49-F238E27FC236}">
                      <a16:creationId xmlns:a16="http://schemas.microsoft.com/office/drawing/2014/main" id="{00000000-0008-0000-0B00-0000460E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655" name="Shape 2960">
                  <a:extLst>
                    <a:ext uri="{FF2B5EF4-FFF2-40B4-BE49-F238E27FC236}">
                      <a16:creationId xmlns:a16="http://schemas.microsoft.com/office/drawing/2014/main" id="{00000000-0008-0000-0B00-0000470E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656" name="Shape 2961">
                  <a:extLst>
                    <a:ext uri="{FF2B5EF4-FFF2-40B4-BE49-F238E27FC236}">
                      <a16:creationId xmlns:a16="http://schemas.microsoft.com/office/drawing/2014/main" id="{00000000-0008-0000-0B00-0000480E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103</xdr:row>
      <xdr:rowOff>104775</xdr:rowOff>
    </xdr:from>
    <xdr:ext cx="0" cy="161925"/>
    <xdr:grpSp>
      <xdr:nvGrpSpPr>
        <xdr:cNvPr id="3657" name="Shape 2">
          <a:extLst>
            <a:ext uri="{FF2B5EF4-FFF2-40B4-BE49-F238E27FC236}">
              <a16:creationId xmlns:a16="http://schemas.microsoft.com/office/drawing/2014/main" id="{00000000-0008-0000-0B00-0000490E0000}"/>
            </a:ext>
          </a:extLst>
        </xdr:cNvPr>
        <xdr:cNvGrpSpPr>
          <a:grpSpLocks/>
        </xdr:cNvGrpSpPr>
      </xdr:nvGrpSpPr>
      <xdr:grpSpPr>
        <a:xfrm>
          <a:off x="2466975" y="22736175"/>
          <a:ext cx="0" cy="161925"/>
          <a:chOff x="5346000" y="3699038"/>
          <a:chExt cx="0" cy="161925"/>
        </a:xfrm>
      </xdr:grpSpPr>
      <xdr:grpSp>
        <xdr:nvGrpSpPr>
          <xdr:cNvPr id="3658" name="Shape 2962">
            <a:extLst>
              <a:ext uri="{FF2B5EF4-FFF2-40B4-BE49-F238E27FC236}">
                <a16:creationId xmlns:a16="http://schemas.microsoft.com/office/drawing/2014/main" id="{00000000-0008-0000-0B00-00004A0E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3659" name="Shape 6">
              <a:extLst>
                <a:ext uri="{FF2B5EF4-FFF2-40B4-BE49-F238E27FC236}">
                  <a16:creationId xmlns:a16="http://schemas.microsoft.com/office/drawing/2014/main" id="{00000000-0008-0000-0B00-00004B0E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3660" name="Shape 2963">
              <a:extLst>
                <a:ext uri="{FF2B5EF4-FFF2-40B4-BE49-F238E27FC236}">
                  <a16:creationId xmlns:a16="http://schemas.microsoft.com/office/drawing/2014/main" id="{00000000-0008-0000-0B00-00004C0E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3661" name="Shape 2964">
                <a:extLst>
                  <a:ext uri="{FF2B5EF4-FFF2-40B4-BE49-F238E27FC236}">
                    <a16:creationId xmlns:a16="http://schemas.microsoft.com/office/drawing/2014/main" id="{00000000-0008-0000-0B00-00004D0E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3662" name="Shape 2965">
                <a:extLst>
                  <a:ext uri="{FF2B5EF4-FFF2-40B4-BE49-F238E27FC236}">
                    <a16:creationId xmlns:a16="http://schemas.microsoft.com/office/drawing/2014/main" id="{00000000-0008-0000-0B00-00004E0E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3663" name="Shape 2966">
                  <a:extLst>
                    <a:ext uri="{FF2B5EF4-FFF2-40B4-BE49-F238E27FC236}">
                      <a16:creationId xmlns:a16="http://schemas.microsoft.com/office/drawing/2014/main" id="{00000000-0008-0000-0B00-00004F0E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3664" name="Shape 2967">
                  <a:extLst>
                    <a:ext uri="{FF2B5EF4-FFF2-40B4-BE49-F238E27FC236}">
                      <a16:creationId xmlns:a16="http://schemas.microsoft.com/office/drawing/2014/main" id="{00000000-0008-0000-0B00-0000500E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665" name="Shape 2968">
                  <a:extLst>
                    <a:ext uri="{FF2B5EF4-FFF2-40B4-BE49-F238E27FC236}">
                      <a16:creationId xmlns:a16="http://schemas.microsoft.com/office/drawing/2014/main" id="{00000000-0008-0000-0B00-0000510E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666" name="Shape 2969">
                  <a:extLst>
                    <a:ext uri="{FF2B5EF4-FFF2-40B4-BE49-F238E27FC236}">
                      <a16:creationId xmlns:a16="http://schemas.microsoft.com/office/drawing/2014/main" id="{00000000-0008-0000-0B00-0000520E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667" name="Shape 2970">
                  <a:extLst>
                    <a:ext uri="{FF2B5EF4-FFF2-40B4-BE49-F238E27FC236}">
                      <a16:creationId xmlns:a16="http://schemas.microsoft.com/office/drawing/2014/main" id="{00000000-0008-0000-0B00-0000530E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668" name="Shape 2971">
                  <a:extLst>
                    <a:ext uri="{FF2B5EF4-FFF2-40B4-BE49-F238E27FC236}">
                      <a16:creationId xmlns:a16="http://schemas.microsoft.com/office/drawing/2014/main" id="{00000000-0008-0000-0B00-0000540E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669" name="Shape 2972">
                  <a:extLst>
                    <a:ext uri="{FF2B5EF4-FFF2-40B4-BE49-F238E27FC236}">
                      <a16:creationId xmlns:a16="http://schemas.microsoft.com/office/drawing/2014/main" id="{00000000-0008-0000-0B00-0000550E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103</xdr:row>
      <xdr:rowOff>104775</xdr:rowOff>
    </xdr:from>
    <xdr:ext cx="0" cy="161925"/>
    <xdr:grpSp>
      <xdr:nvGrpSpPr>
        <xdr:cNvPr id="3670" name="Shape 2">
          <a:extLst>
            <a:ext uri="{FF2B5EF4-FFF2-40B4-BE49-F238E27FC236}">
              <a16:creationId xmlns:a16="http://schemas.microsoft.com/office/drawing/2014/main" id="{00000000-0008-0000-0B00-0000560E0000}"/>
            </a:ext>
          </a:extLst>
        </xdr:cNvPr>
        <xdr:cNvGrpSpPr>
          <a:grpSpLocks/>
        </xdr:cNvGrpSpPr>
      </xdr:nvGrpSpPr>
      <xdr:grpSpPr>
        <a:xfrm>
          <a:off x="2466975" y="22736175"/>
          <a:ext cx="0" cy="161925"/>
          <a:chOff x="5346000" y="3699038"/>
          <a:chExt cx="0" cy="161925"/>
        </a:xfrm>
      </xdr:grpSpPr>
      <xdr:grpSp>
        <xdr:nvGrpSpPr>
          <xdr:cNvPr id="3671" name="Shape 2973">
            <a:extLst>
              <a:ext uri="{FF2B5EF4-FFF2-40B4-BE49-F238E27FC236}">
                <a16:creationId xmlns:a16="http://schemas.microsoft.com/office/drawing/2014/main" id="{00000000-0008-0000-0B00-0000570E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3672" name="Shape 6">
              <a:extLst>
                <a:ext uri="{FF2B5EF4-FFF2-40B4-BE49-F238E27FC236}">
                  <a16:creationId xmlns:a16="http://schemas.microsoft.com/office/drawing/2014/main" id="{00000000-0008-0000-0B00-0000580E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3673" name="Shape 2974">
              <a:extLst>
                <a:ext uri="{FF2B5EF4-FFF2-40B4-BE49-F238E27FC236}">
                  <a16:creationId xmlns:a16="http://schemas.microsoft.com/office/drawing/2014/main" id="{00000000-0008-0000-0B00-0000590E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3674" name="Shape 2975">
                <a:extLst>
                  <a:ext uri="{FF2B5EF4-FFF2-40B4-BE49-F238E27FC236}">
                    <a16:creationId xmlns:a16="http://schemas.microsoft.com/office/drawing/2014/main" id="{00000000-0008-0000-0B00-00005A0E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3675" name="Shape 2976">
                <a:extLst>
                  <a:ext uri="{FF2B5EF4-FFF2-40B4-BE49-F238E27FC236}">
                    <a16:creationId xmlns:a16="http://schemas.microsoft.com/office/drawing/2014/main" id="{00000000-0008-0000-0B00-00005B0E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3676" name="Shape 2977">
                  <a:extLst>
                    <a:ext uri="{FF2B5EF4-FFF2-40B4-BE49-F238E27FC236}">
                      <a16:creationId xmlns:a16="http://schemas.microsoft.com/office/drawing/2014/main" id="{00000000-0008-0000-0B00-00005C0E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3677" name="Shape 2978">
                  <a:extLst>
                    <a:ext uri="{FF2B5EF4-FFF2-40B4-BE49-F238E27FC236}">
                      <a16:creationId xmlns:a16="http://schemas.microsoft.com/office/drawing/2014/main" id="{00000000-0008-0000-0B00-00005D0E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678" name="Shape 2979">
                  <a:extLst>
                    <a:ext uri="{FF2B5EF4-FFF2-40B4-BE49-F238E27FC236}">
                      <a16:creationId xmlns:a16="http://schemas.microsoft.com/office/drawing/2014/main" id="{00000000-0008-0000-0B00-00005E0E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679" name="Shape 2980">
                  <a:extLst>
                    <a:ext uri="{FF2B5EF4-FFF2-40B4-BE49-F238E27FC236}">
                      <a16:creationId xmlns:a16="http://schemas.microsoft.com/office/drawing/2014/main" id="{00000000-0008-0000-0B00-00005F0E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680" name="Shape 2981">
                  <a:extLst>
                    <a:ext uri="{FF2B5EF4-FFF2-40B4-BE49-F238E27FC236}">
                      <a16:creationId xmlns:a16="http://schemas.microsoft.com/office/drawing/2014/main" id="{00000000-0008-0000-0B00-0000600E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681" name="Shape 2982">
                  <a:extLst>
                    <a:ext uri="{FF2B5EF4-FFF2-40B4-BE49-F238E27FC236}">
                      <a16:creationId xmlns:a16="http://schemas.microsoft.com/office/drawing/2014/main" id="{00000000-0008-0000-0B00-0000610E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682" name="Shape 2983">
                  <a:extLst>
                    <a:ext uri="{FF2B5EF4-FFF2-40B4-BE49-F238E27FC236}">
                      <a16:creationId xmlns:a16="http://schemas.microsoft.com/office/drawing/2014/main" id="{00000000-0008-0000-0B00-0000620E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103</xdr:row>
      <xdr:rowOff>104775</xdr:rowOff>
    </xdr:from>
    <xdr:ext cx="0" cy="161925"/>
    <xdr:grpSp>
      <xdr:nvGrpSpPr>
        <xdr:cNvPr id="3683" name="Shape 2">
          <a:extLst>
            <a:ext uri="{FF2B5EF4-FFF2-40B4-BE49-F238E27FC236}">
              <a16:creationId xmlns:a16="http://schemas.microsoft.com/office/drawing/2014/main" id="{00000000-0008-0000-0B00-0000630E0000}"/>
            </a:ext>
          </a:extLst>
        </xdr:cNvPr>
        <xdr:cNvGrpSpPr>
          <a:grpSpLocks/>
        </xdr:cNvGrpSpPr>
      </xdr:nvGrpSpPr>
      <xdr:grpSpPr>
        <a:xfrm>
          <a:off x="2466975" y="22736175"/>
          <a:ext cx="0" cy="161925"/>
          <a:chOff x="5346000" y="3699038"/>
          <a:chExt cx="0" cy="161925"/>
        </a:xfrm>
      </xdr:grpSpPr>
      <xdr:grpSp>
        <xdr:nvGrpSpPr>
          <xdr:cNvPr id="3684" name="Shape 2984">
            <a:extLst>
              <a:ext uri="{FF2B5EF4-FFF2-40B4-BE49-F238E27FC236}">
                <a16:creationId xmlns:a16="http://schemas.microsoft.com/office/drawing/2014/main" id="{00000000-0008-0000-0B00-0000640E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3685" name="Shape 6">
              <a:extLst>
                <a:ext uri="{FF2B5EF4-FFF2-40B4-BE49-F238E27FC236}">
                  <a16:creationId xmlns:a16="http://schemas.microsoft.com/office/drawing/2014/main" id="{00000000-0008-0000-0B00-0000650E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3686" name="Shape 2985">
              <a:extLst>
                <a:ext uri="{FF2B5EF4-FFF2-40B4-BE49-F238E27FC236}">
                  <a16:creationId xmlns:a16="http://schemas.microsoft.com/office/drawing/2014/main" id="{00000000-0008-0000-0B00-0000660E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3687" name="Shape 2986">
                <a:extLst>
                  <a:ext uri="{FF2B5EF4-FFF2-40B4-BE49-F238E27FC236}">
                    <a16:creationId xmlns:a16="http://schemas.microsoft.com/office/drawing/2014/main" id="{00000000-0008-0000-0B00-0000670E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3688" name="Shape 2987">
                <a:extLst>
                  <a:ext uri="{FF2B5EF4-FFF2-40B4-BE49-F238E27FC236}">
                    <a16:creationId xmlns:a16="http://schemas.microsoft.com/office/drawing/2014/main" id="{00000000-0008-0000-0B00-0000680E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3689" name="Shape 2988">
                  <a:extLst>
                    <a:ext uri="{FF2B5EF4-FFF2-40B4-BE49-F238E27FC236}">
                      <a16:creationId xmlns:a16="http://schemas.microsoft.com/office/drawing/2014/main" id="{00000000-0008-0000-0B00-0000690E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3690" name="Shape 2989">
                  <a:extLst>
                    <a:ext uri="{FF2B5EF4-FFF2-40B4-BE49-F238E27FC236}">
                      <a16:creationId xmlns:a16="http://schemas.microsoft.com/office/drawing/2014/main" id="{00000000-0008-0000-0B00-00006A0E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691" name="Shape 2990">
                  <a:extLst>
                    <a:ext uri="{FF2B5EF4-FFF2-40B4-BE49-F238E27FC236}">
                      <a16:creationId xmlns:a16="http://schemas.microsoft.com/office/drawing/2014/main" id="{00000000-0008-0000-0B00-00006B0E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692" name="Shape 2991">
                  <a:extLst>
                    <a:ext uri="{FF2B5EF4-FFF2-40B4-BE49-F238E27FC236}">
                      <a16:creationId xmlns:a16="http://schemas.microsoft.com/office/drawing/2014/main" id="{00000000-0008-0000-0B00-00006C0E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693" name="Shape 2992">
                  <a:extLst>
                    <a:ext uri="{FF2B5EF4-FFF2-40B4-BE49-F238E27FC236}">
                      <a16:creationId xmlns:a16="http://schemas.microsoft.com/office/drawing/2014/main" id="{00000000-0008-0000-0B00-00006D0E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694" name="Shape 2993">
                  <a:extLst>
                    <a:ext uri="{FF2B5EF4-FFF2-40B4-BE49-F238E27FC236}">
                      <a16:creationId xmlns:a16="http://schemas.microsoft.com/office/drawing/2014/main" id="{00000000-0008-0000-0B00-00006E0E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695" name="Shape 2994">
                  <a:extLst>
                    <a:ext uri="{FF2B5EF4-FFF2-40B4-BE49-F238E27FC236}">
                      <a16:creationId xmlns:a16="http://schemas.microsoft.com/office/drawing/2014/main" id="{00000000-0008-0000-0B00-00006F0E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103</xdr:row>
      <xdr:rowOff>104775</xdr:rowOff>
    </xdr:from>
    <xdr:ext cx="0" cy="161925"/>
    <xdr:grpSp>
      <xdr:nvGrpSpPr>
        <xdr:cNvPr id="3696" name="Shape 2">
          <a:extLst>
            <a:ext uri="{FF2B5EF4-FFF2-40B4-BE49-F238E27FC236}">
              <a16:creationId xmlns:a16="http://schemas.microsoft.com/office/drawing/2014/main" id="{00000000-0008-0000-0B00-0000700E0000}"/>
            </a:ext>
          </a:extLst>
        </xdr:cNvPr>
        <xdr:cNvGrpSpPr>
          <a:grpSpLocks/>
        </xdr:cNvGrpSpPr>
      </xdr:nvGrpSpPr>
      <xdr:grpSpPr>
        <a:xfrm>
          <a:off x="2466975" y="22736175"/>
          <a:ext cx="0" cy="161925"/>
          <a:chOff x="5346000" y="3699038"/>
          <a:chExt cx="0" cy="161925"/>
        </a:xfrm>
      </xdr:grpSpPr>
      <xdr:grpSp>
        <xdr:nvGrpSpPr>
          <xdr:cNvPr id="3697" name="Shape 2995">
            <a:extLst>
              <a:ext uri="{FF2B5EF4-FFF2-40B4-BE49-F238E27FC236}">
                <a16:creationId xmlns:a16="http://schemas.microsoft.com/office/drawing/2014/main" id="{00000000-0008-0000-0B00-0000710E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3698" name="Shape 6">
              <a:extLst>
                <a:ext uri="{FF2B5EF4-FFF2-40B4-BE49-F238E27FC236}">
                  <a16:creationId xmlns:a16="http://schemas.microsoft.com/office/drawing/2014/main" id="{00000000-0008-0000-0B00-0000720E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3699" name="Shape 2996">
              <a:extLst>
                <a:ext uri="{FF2B5EF4-FFF2-40B4-BE49-F238E27FC236}">
                  <a16:creationId xmlns:a16="http://schemas.microsoft.com/office/drawing/2014/main" id="{00000000-0008-0000-0B00-0000730E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3700" name="Shape 2997">
                <a:extLst>
                  <a:ext uri="{FF2B5EF4-FFF2-40B4-BE49-F238E27FC236}">
                    <a16:creationId xmlns:a16="http://schemas.microsoft.com/office/drawing/2014/main" id="{00000000-0008-0000-0B00-0000740E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3701" name="Shape 2998">
                <a:extLst>
                  <a:ext uri="{FF2B5EF4-FFF2-40B4-BE49-F238E27FC236}">
                    <a16:creationId xmlns:a16="http://schemas.microsoft.com/office/drawing/2014/main" id="{00000000-0008-0000-0B00-0000750E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3702" name="Shape 2999">
                  <a:extLst>
                    <a:ext uri="{FF2B5EF4-FFF2-40B4-BE49-F238E27FC236}">
                      <a16:creationId xmlns:a16="http://schemas.microsoft.com/office/drawing/2014/main" id="{00000000-0008-0000-0B00-0000760E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3703" name="Shape 3000">
                  <a:extLst>
                    <a:ext uri="{FF2B5EF4-FFF2-40B4-BE49-F238E27FC236}">
                      <a16:creationId xmlns:a16="http://schemas.microsoft.com/office/drawing/2014/main" id="{00000000-0008-0000-0B00-0000770E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704" name="Shape 3001">
                  <a:extLst>
                    <a:ext uri="{FF2B5EF4-FFF2-40B4-BE49-F238E27FC236}">
                      <a16:creationId xmlns:a16="http://schemas.microsoft.com/office/drawing/2014/main" id="{00000000-0008-0000-0B00-0000780E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705" name="Shape 3002">
                  <a:extLst>
                    <a:ext uri="{FF2B5EF4-FFF2-40B4-BE49-F238E27FC236}">
                      <a16:creationId xmlns:a16="http://schemas.microsoft.com/office/drawing/2014/main" id="{00000000-0008-0000-0B00-0000790E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706" name="Shape 3003">
                  <a:extLst>
                    <a:ext uri="{FF2B5EF4-FFF2-40B4-BE49-F238E27FC236}">
                      <a16:creationId xmlns:a16="http://schemas.microsoft.com/office/drawing/2014/main" id="{00000000-0008-0000-0B00-00007A0E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707" name="Shape 3004">
                  <a:extLst>
                    <a:ext uri="{FF2B5EF4-FFF2-40B4-BE49-F238E27FC236}">
                      <a16:creationId xmlns:a16="http://schemas.microsoft.com/office/drawing/2014/main" id="{00000000-0008-0000-0B00-00007B0E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708" name="Shape 3005">
                  <a:extLst>
                    <a:ext uri="{FF2B5EF4-FFF2-40B4-BE49-F238E27FC236}">
                      <a16:creationId xmlns:a16="http://schemas.microsoft.com/office/drawing/2014/main" id="{00000000-0008-0000-0B00-00007C0E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103</xdr:row>
      <xdr:rowOff>104775</xdr:rowOff>
    </xdr:from>
    <xdr:ext cx="0" cy="161925"/>
    <xdr:grpSp>
      <xdr:nvGrpSpPr>
        <xdr:cNvPr id="3709" name="Shape 2">
          <a:extLst>
            <a:ext uri="{FF2B5EF4-FFF2-40B4-BE49-F238E27FC236}">
              <a16:creationId xmlns:a16="http://schemas.microsoft.com/office/drawing/2014/main" id="{00000000-0008-0000-0B00-00007D0E0000}"/>
            </a:ext>
          </a:extLst>
        </xdr:cNvPr>
        <xdr:cNvGrpSpPr>
          <a:grpSpLocks/>
        </xdr:cNvGrpSpPr>
      </xdr:nvGrpSpPr>
      <xdr:grpSpPr>
        <a:xfrm>
          <a:off x="2466975" y="22736175"/>
          <a:ext cx="0" cy="161925"/>
          <a:chOff x="5346000" y="3699038"/>
          <a:chExt cx="0" cy="161925"/>
        </a:xfrm>
      </xdr:grpSpPr>
      <xdr:grpSp>
        <xdr:nvGrpSpPr>
          <xdr:cNvPr id="3710" name="Shape 3006">
            <a:extLst>
              <a:ext uri="{FF2B5EF4-FFF2-40B4-BE49-F238E27FC236}">
                <a16:creationId xmlns:a16="http://schemas.microsoft.com/office/drawing/2014/main" id="{00000000-0008-0000-0B00-00007E0E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3711" name="Shape 6">
              <a:extLst>
                <a:ext uri="{FF2B5EF4-FFF2-40B4-BE49-F238E27FC236}">
                  <a16:creationId xmlns:a16="http://schemas.microsoft.com/office/drawing/2014/main" id="{00000000-0008-0000-0B00-00007F0E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3712" name="Shape 3007">
              <a:extLst>
                <a:ext uri="{FF2B5EF4-FFF2-40B4-BE49-F238E27FC236}">
                  <a16:creationId xmlns:a16="http://schemas.microsoft.com/office/drawing/2014/main" id="{00000000-0008-0000-0B00-0000800E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3713" name="Shape 3008">
                <a:extLst>
                  <a:ext uri="{FF2B5EF4-FFF2-40B4-BE49-F238E27FC236}">
                    <a16:creationId xmlns:a16="http://schemas.microsoft.com/office/drawing/2014/main" id="{00000000-0008-0000-0B00-0000810E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3714" name="Shape 3009">
                <a:extLst>
                  <a:ext uri="{FF2B5EF4-FFF2-40B4-BE49-F238E27FC236}">
                    <a16:creationId xmlns:a16="http://schemas.microsoft.com/office/drawing/2014/main" id="{00000000-0008-0000-0B00-0000820E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3715" name="Shape 3010">
                  <a:extLst>
                    <a:ext uri="{FF2B5EF4-FFF2-40B4-BE49-F238E27FC236}">
                      <a16:creationId xmlns:a16="http://schemas.microsoft.com/office/drawing/2014/main" id="{00000000-0008-0000-0B00-0000830E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3716" name="Shape 3011">
                  <a:extLst>
                    <a:ext uri="{FF2B5EF4-FFF2-40B4-BE49-F238E27FC236}">
                      <a16:creationId xmlns:a16="http://schemas.microsoft.com/office/drawing/2014/main" id="{00000000-0008-0000-0B00-0000840E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717" name="Shape 3012">
                  <a:extLst>
                    <a:ext uri="{FF2B5EF4-FFF2-40B4-BE49-F238E27FC236}">
                      <a16:creationId xmlns:a16="http://schemas.microsoft.com/office/drawing/2014/main" id="{00000000-0008-0000-0B00-0000850E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718" name="Shape 3013">
                  <a:extLst>
                    <a:ext uri="{FF2B5EF4-FFF2-40B4-BE49-F238E27FC236}">
                      <a16:creationId xmlns:a16="http://schemas.microsoft.com/office/drawing/2014/main" id="{00000000-0008-0000-0B00-0000860E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719" name="Shape 3014">
                  <a:extLst>
                    <a:ext uri="{FF2B5EF4-FFF2-40B4-BE49-F238E27FC236}">
                      <a16:creationId xmlns:a16="http://schemas.microsoft.com/office/drawing/2014/main" id="{00000000-0008-0000-0B00-0000870E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720" name="Shape 3015">
                  <a:extLst>
                    <a:ext uri="{FF2B5EF4-FFF2-40B4-BE49-F238E27FC236}">
                      <a16:creationId xmlns:a16="http://schemas.microsoft.com/office/drawing/2014/main" id="{00000000-0008-0000-0B00-0000880E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721" name="Shape 3016">
                  <a:extLst>
                    <a:ext uri="{FF2B5EF4-FFF2-40B4-BE49-F238E27FC236}">
                      <a16:creationId xmlns:a16="http://schemas.microsoft.com/office/drawing/2014/main" id="{00000000-0008-0000-0B00-0000890E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103</xdr:row>
      <xdr:rowOff>104775</xdr:rowOff>
    </xdr:from>
    <xdr:ext cx="0" cy="161925"/>
    <xdr:grpSp>
      <xdr:nvGrpSpPr>
        <xdr:cNvPr id="3722" name="Shape 2">
          <a:extLst>
            <a:ext uri="{FF2B5EF4-FFF2-40B4-BE49-F238E27FC236}">
              <a16:creationId xmlns:a16="http://schemas.microsoft.com/office/drawing/2014/main" id="{00000000-0008-0000-0B00-00008A0E0000}"/>
            </a:ext>
          </a:extLst>
        </xdr:cNvPr>
        <xdr:cNvGrpSpPr>
          <a:grpSpLocks/>
        </xdr:cNvGrpSpPr>
      </xdr:nvGrpSpPr>
      <xdr:grpSpPr>
        <a:xfrm>
          <a:off x="2466975" y="22736175"/>
          <a:ext cx="0" cy="161925"/>
          <a:chOff x="5346000" y="3699038"/>
          <a:chExt cx="0" cy="161925"/>
        </a:xfrm>
      </xdr:grpSpPr>
      <xdr:grpSp>
        <xdr:nvGrpSpPr>
          <xdr:cNvPr id="3723" name="Shape 3017">
            <a:extLst>
              <a:ext uri="{FF2B5EF4-FFF2-40B4-BE49-F238E27FC236}">
                <a16:creationId xmlns:a16="http://schemas.microsoft.com/office/drawing/2014/main" id="{00000000-0008-0000-0B00-00008B0E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3724" name="Shape 6">
              <a:extLst>
                <a:ext uri="{FF2B5EF4-FFF2-40B4-BE49-F238E27FC236}">
                  <a16:creationId xmlns:a16="http://schemas.microsoft.com/office/drawing/2014/main" id="{00000000-0008-0000-0B00-00008C0E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3725" name="Shape 3018">
              <a:extLst>
                <a:ext uri="{FF2B5EF4-FFF2-40B4-BE49-F238E27FC236}">
                  <a16:creationId xmlns:a16="http://schemas.microsoft.com/office/drawing/2014/main" id="{00000000-0008-0000-0B00-00008D0E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3726" name="Shape 3019">
                <a:extLst>
                  <a:ext uri="{FF2B5EF4-FFF2-40B4-BE49-F238E27FC236}">
                    <a16:creationId xmlns:a16="http://schemas.microsoft.com/office/drawing/2014/main" id="{00000000-0008-0000-0B00-00008E0E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3727" name="Shape 3020">
                <a:extLst>
                  <a:ext uri="{FF2B5EF4-FFF2-40B4-BE49-F238E27FC236}">
                    <a16:creationId xmlns:a16="http://schemas.microsoft.com/office/drawing/2014/main" id="{00000000-0008-0000-0B00-00008F0E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3728" name="Shape 3021">
                  <a:extLst>
                    <a:ext uri="{FF2B5EF4-FFF2-40B4-BE49-F238E27FC236}">
                      <a16:creationId xmlns:a16="http://schemas.microsoft.com/office/drawing/2014/main" id="{00000000-0008-0000-0B00-0000900E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3729" name="Shape 3022">
                  <a:extLst>
                    <a:ext uri="{FF2B5EF4-FFF2-40B4-BE49-F238E27FC236}">
                      <a16:creationId xmlns:a16="http://schemas.microsoft.com/office/drawing/2014/main" id="{00000000-0008-0000-0B00-0000910E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730" name="Shape 3023">
                  <a:extLst>
                    <a:ext uri="{FF2B5EF4-FFF2-40B4-BE49-F238E27FC236}">
                      <a16:creationId xmlns:a16="http://schemas.microsoft.com/office/drawing/2014/main" id="{00000000-0008-0000-0B00-0000920E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731" name="Shape 3024">
                  <a:extLst>
                    <a:ext uri="{FF2B5EF4-FFF2-40B4-BE49-F238E27FC236}">
                      <a16:creationId xmlns:a16="http://schemas.microsoft.com/office/drawing/2014/main" id="{00000000-0008-0000-0B00-0000930E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732" name="Shape 3025">
                  <a:extLst>
                    <a:ext uri="{FF2B5EF4-FFF2-40B4-BE49-F238E27FC236}">
                      <a16:creationId xmlns:a16="http://schemas.microsoft.com/office/drawing/2014/main" id="{00000000-0008-0000-0B00-0000940E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733" name="Shape 3026">
                  <a:extLst>
                    <a:ext uri="{FF2B5EF4-FFF2-40B4-BE49-F238E27FC236}">
                      <a16:creationId xmlns:a16="http://schemas.microsoft.com/office/drawing/2014/main" id="{00000000-0008-0000-0B00-0000950E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734" name="Shape 3027">
                  <a:extLst>
                    <a:ext uri="{FF2B5EF4-FFF2-40B4-BE49-F238E27FC236}">
                      <a16:creationId xmlns:a16="http://schemas.microsoft.com/office/drawing/2014/main" id="{00000000-0008-0000-0B00-0000960E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103</xdr:row>
      <xdr:rowOff>104775</xdr:rowOff>
    </xdr:from>
    <xdr:ext cx="0" cy="161925"/>
    <xdr:grpSp>
      <xdr:nvGrpSpPr>
        <xdr:cNvPr id="3735" name="Shape 2">
          <a:extLst>
            <a:ext uri="{FF2B5EF4-FFF2-40B4-BE49-F238E27FC236}">
              <a16:creationId xmlns:a16="http://schemas.microsoft.com/office/drawing/2014/main" id="{00000000-0008-0000-0B00-0000970E0000}"/>
            </a:ext>
          </a:extLst>
        </xdr:cNvPr>
        <xdr:cNvGrpSpPr>
          <a:grpSpLocks/>
        </xdr:cNvGrpSpPr>
      </xdr:nvGrpSpPr>
      <xdr:grpSpPr>
        <a:xfrm>
          <a:off x="2466975" y="22736175"/>
          <a:ext cx="0" cy="161925"/>
          <a:chOff x="5346000" y="3699038"/>
          <a:chExt cx="0" cy="161925"/>
        </a:xfrm>
      </xdr:grpSpPr>
      <xdr:grpSp>
        <xdr:nvGrpSpPr>
          <xdr:cNvPr id="3736" name="Shape 3028">
            <a:extLst>
              <a:ext uri="{FF2B5EF4-FFF2-40B4-BE49-F238E27FC236}">
                <a16:creationId xmlns:a16="http://schemas.microsoft.com/office/drawing/2014/main" id="{00000000-0008-0000-0B00-0000980E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3737" name="Shape 6">
              <a:extLst>
                <a:ext uri="{FF2B5EF4-FFF2-40B4-BE49-F238E27FC236}">
                  <a16:creationId xmlns:a16="http://schemas.microsoft.com/office/drawing/2014/main" id="{00000000-0008-0000-0B00-0000990E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3738" name="Shape 3029">
              <a:extLst>
                <a:ext uri="{FF2B5EF4-FFF2-40B4-BE49-F238E27FC236}">
                  <a16:creationId xmlns:a16="http://schemas.microsoft.com/office/drawing/2014/main" id="{00000000-0008-0000-0B00-00009A0E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3739" name="Shape 3030">
                <a:extLst>
                  <a:ext uri="{FF2B5EF4-FFF2-40B4-BE49-F238E27FC236}">
                    <a16:creationId xmlns:a16="http://schemas.microsoft.com/office/drawing/2014/main" id="{00000000-0008-0000-0B00-00009B0E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3740" name="Shape 3031">
                <a:extLst>
                  <a:ext uri="{FF2B5EF4-FFF2-40B4-BE49-F238E27FC236}">
                    <a16:creationId xmlns:a16="http://schemas.microsoft.com/office/drawing/2014/main" id="{00000000-0008-0000-0B00-00009C0E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3741" name="Shape 3032">
                  <a:extLst>
                    <a:ext uri="{FF2B5EF4-FFF2-40B4-BE49-F238E27FC236}">
                      <a16:creationId xmlns:a16="http://schemas.microsoft.com/office/drawing/2014/main" id="{00000000-0008-0000-0B00-00009D0E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3742" name="Shape 3033">
                  <a:extLst>
                    <a:ext uri="{FF2B5EF4-FFF2-40B4-BE49-F238E27FC236}">
                      <a16:creationId xmlns:a16="http://schemas.microsoft.com/office/drawing/2014/main" id="{00000000-0008-0000-0B00-00009E0E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743" name="Shape 3034">
                  <a:extLst>
                    <a:ext uri="{FF2B5EF4-FFF2-40B4-BE49-F238E27FC236}">
                      <a16:creationId xmlns:a16="http://schemas.microsoft.com/office/drawing/2014/main" id="{00000000-0008-0000-0B00-00009F0E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744" name="Shape 3035">
                  <a:extLst>
                    <a:ext uri="{FF2B5EF4-FFF2-40B4-BE49-F238E27FC236}">
                      <a16:creationId xmlns:a16="http://schemas.microsoft.com/office/drawing/2014/main" id="{00000000-0008-0000-0B00-0000A00E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745" name="Shape 3036">
                  <a:extLst>
                    <a:ext uri="{FF2B5EF4-FFF2-40B4-BE49-F238E27FC236}">
                      <a16:creationId xmlns:a16="http://schemas.microsoft.com/office/drawing/2014/main" id="{00000000-0008-0000-0B00-0000A10E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746" name="Shape 3037">
                  <a:extLst>
                    <a:ext uri="{FF2B5EF4-FFF2-40B4-BE49-F238E27FC236}">
                      <a16:creationId xmlns:a16="http://schemas.microsoft.com/office/drawing/2014/main" id="{00000000-0008-0000-0B00-0000A20E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747" name="Shape 3038">
                  <a:extLst>
                    <a:ext uri="{FF2B5EF4-FFF2-40B4-BE49-F238E27FC236}">
                      <a16:creationId xmlns:a16="http://schemas.microsoft.com/office/drawing/2014/main" id="{00000000-0008-0000-0B00-0000A30E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103</xdr:row>
      <xdr:rowOff>104775</xdr:rowOff>
    </xdr:from>
    <xdr:ext cx="0" cy="161925"/>
    <xdr:grpSp>
      <xdr:nvGrpSpPr>
        <xdr:cNvPr id="3748" name="Shape 2">
          <a:extLst>
            <a:ext uri="{FF2B5EF4-FFF2-40B4-BE49-F238E27FC236}">
              <a16:creationId xmlns:a16="http://schemas.microsoft.com/office/drawing/2014/main" id="{00000000-0008-0000-0B00-0000A40E0000}"/>
            </a:ext>
          </a:extLst>
        </xdr:cNvPr>
        <xdr:cNvGrpSpPr>
          <a:grpSpLocks/>
        </xdr:cNvGrpSpPr>
      </xdr:nvGrpSpPr>
      <xdr:grpSpPr>
        <a:xfrm>
          <a:off x="2466975" y="22736175"/>
          <a:ext cx="0" cy="161925"/>
          <a:chOff x="5346000" y="3699038"/>
          <a:chExt cx="0" cy="161925"/>
        </a:xfrm>
      </xdr:grpSpPr>
      <xdr:grpSp>
        <xdr:nvGrpSpPr>
          <xdr:cNvPr id="3749" name="Shape 3039">
            <a:extLst>
              <a:ext uri="{FF2B5EF4-FFF2-40B4-BE49-F238E27FC236}">
                <a16:creationId xmlns:a16="http://schemas.microsoft.com/office/drawing/2014/main" id="{00000000-0008-0000-0B00-0000A50E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3750" name="Shape 6">
              <a:extLst>
                <a:ext uri="{FF2B5EF4-FFF2-40B4-BE49-F238E27FC236}">
                  <a16:creationId xmlns:a16="http://schemas.microsoft.com/office/drawing/2014/main" id="{00000000-0008-0000-0B00-0000A60E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3751" name="Shape 3040">
              <a:extLst>
                <a:ext uri="{FF2B5EF4-FFF2-40B4-BE49-F238E27FC236}">
                  <a16:creationId xmlns:a16="http://schemas.microsoft.com/office/drawing/2014/main" id="{00000000-0008-0000-0B00-0000A70E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3752" name="Shape 3041">
                <a:extLst>
                  <a:ext uri="{FF2B5EF4-FFF2-40B4-BE49-F238E27FC236}">
                    <a16:creationId xmlns:a16="http://schemas.microsoft.com/office/drawing/2014/main" id="{00000000-0008-0000-0B00-0000A80E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3753" name="Shape 3042">
                <a:extLst>
                  <a:ext uri="{FF2B5EF4-FFF2-40B4-BE49-F238E27FC236}">
                    <a16:creationId xmlns:a16="http://schemas.microsoft.com/office/drawing/2014/main" id="{00000000-0008-0000-0B00-0000A90E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3754" name="Shape 3043">
                  <a:extLst>
                    <a:ext uri="{FF2B5EF4-FFF2-40B4-BE49-F238E27FC236}">
                      <a16:creationId xmlns:a16="http://schemas.microsoft.com/office/drawing/2014/main" id="{00000000-0008-0000-0B00-0000AA0E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3755" name="Shape 3044">
                  <a:extLst>
                    <a:ext uri="{FF2B5EF4-FFF2-40B4-BE49-F238E27FC236}">
                      <a16:creationId xmlns:a16="http://schemas.microsoft.com/office/drawing/2014/main" id="{00000000-0008-0000-0B00-0000AB0E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756" name="Shape 3045">
                  <a:extLst>
                    <a:ext uri="{FF2B5EF4-FFF2-40B4-BE49-F238E27FC236}">
                      <a16:creationId xmlns:a16="http://schemas.microsoft.com/office/drawing/2014/main" id="{00000000-0008-0000-0B00-0000AC0E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757" name="Shape 3046">
                  <a:extLst>
                    <a:ext uri="{FF2B5EF4-FFF2-40B4-BE49-F238E27FC236}">
                      <a16:creationId xmlns:a16="http://schemas.microsoft.com/office/drawing/2014/main" id="{00000000-0008-0000-0B00-0000AD0E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758" name="Shape 3047">
                  <a:extLst>
                    <a:ext uri="{FF2B5EF4-FFF2-40B4-BE49-F238E27FC236}">
                      <a16:creationId xmlns:a16="http://schemas.microsoft.com/office/drawing/2014/main" id="{00000000-0008-0000-0B00-0000AE0E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759" name="Shape 3048">
                  <a:extLst>
                    <a:ext uri="{FF2B5EF4-FFF2-40B4-BE49-F238E27FC236}">
                      <a16:creationId xmlns:a16="http://schemas.microsoft.com/office/drawing/2014/main" id="{00000000-0008-0000-0B00-0000AF0E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760" name="Shape 3049">
                  <a:extLst>
                    <a:ext uri="{FF2B5EF4-FFF2-40B4-BE49-F238E27FC236}">
                      <a16:creationId xmlns:a16="http://schemas.microsoft.com/office/drawing/2014/main" id="{00000000-0008-0000-0B00-0000B00E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103</xdr:row>
      <xdr:rowOff>104775</xdr:rowOff>
    </xdr:from>
    <xdr:ext cx="0" cy="161925"/>
    <xdr:grpSp>
      <xdr:nvGrpSpPr>
        <xdr:cNvPr id="3761" name="Shape 2">
          <a:extLst>
            <a:ext uri="{FF2B5EF4-FFF2-40B4-BE49-F238E27FC236}">
              <a16:creationId xmlns:a16="http://schemas.microsoft.com/office/drawing/2014/main" id="{00000000-0008-0000-0B00-0000B10E0000}"/>
            </a:ext>
          </a:extLst>
        </xdr:cNvPr>
        <xdr:cNvGrpSpPr>
          <a:grpSpLocks/>
        </xdr:cNvGrpSpPr>
      </xdr:nvGrpSpPr>
      <xdr:grpSpPr>
        <a:xfrm>
          <a:off x="2466975" y="22736175"/>
          <a:ext cx="0" cy="161925"/>
          <a:chOff x="5346000" y="3699038"/>
          <a:chExt cx="0" cy="161925"/>
        </a:xfrm>
      </xdr:grpSpPr>
      <xdr:grpSp>
        <xdr:nvGrpSpPr>
          <xdr:cNvPr id="3762" name="Shape 3050">
            <a:extLst>
              <a:ext uri="{FF2B5EF4-FFF2-40B4-BE49-F238E27FC236}">
                <a16:creationId xmlns:a16="http://schemas.microsoft.com/office/drawing/2014/main" id="{00000000-0008-0000-0B00-0000B20E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3763" name="Shape 6">
              <a:extLst>
                <a:ext uri="{FF2B5EF4-FFF2-40B4-BE49-F238E27FC236}">
                  <a16:creationId xmlns:a16="http://schemas.microsoft.com/office/drawing/2014/main" id="{00000000-0008-0000-0B00-0000B30E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3764" name="Shape 3051">
              <a:extLst>
                <a:ext uri="{FF2B5EF4-FFF2-40B4-BE49-F238E27FC236}">
                  <a16:creationId xmlns:a16="http://schemas.microsoft.com/office/drawing/2014/main" id="{00000000-0008-0000-0B00-0000B40E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3765" name="Shape 3052">
                <a:extLst>
                  <a:ext uri="{FF2B5EF4-FFF2-40B4-BE49-F238E27FC236}">
                    <a16:creationId xmlns:a16="http://schemas.microsoft.com/office/drawing/2014/main" id="{00000000-0008-0000-0B00-0000B50E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3766" name="Shape 3053">
                <a:extLst>
                  <a:ext uri="{FF2B5EF4-FFF2-40B4-BE49-F238E27FC236}">
                    <a16:creationId xmlns:a16="http://schemas.microsoft.com/office/drawing/2014/main" id="{00000000-0008-0000-0B00-0000B60E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3767" name="Shape 3054">
                  <a:extLst>
                    <a:ext uri="{FF2B5EF4-FFF2-40B4-BE49-F238E27FC236}">
                      <a16:creationId xmlns:a16="http://schemas.microsoft.com/office/drawing/2014/main" id="{00000000-0008-0000-0B00-0000B70E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3768" name="Shape 3055">
                  <a:extLst>
                    <a:ext uri="{FF2B5EF4-FFF2-40B4-BE49-F238E27FC236}">
                      <a16:creationId xmlns:a16="http://schemas.microsoft.com/office/drawing/2014/main" id="{00000000-0008-0000-0B00-0000B80E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769" name="Shape 3056">
                  <a:extLst>
                    <a:ext uri="{FF2B5EF4-FFF2-40B4-BE49-F238E27FC236}">
                      <a16:creationId xmlns:a16="http://schemas.microsoft.com/office/drawing/2014/main" id="{00000000-0008-0000-0B00-0000B90E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770" name="Shape 3057">
                  <a:extLst>
                    <a:ext uri="{FF2B5EF4-FFF2-40B4-BE49-F238E27FC236}">
                      <a16:creationId xmlns:a16="http://schemas.microsoft.com/office/drawing/2014/main" id="{00000000-0008-0000-0B00-0000BA0E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771" name="Shape 3058">
                  <a:extLst>
                    <a:ext uri="{FF2B5EF4-FFF2-40B4-BE49-F238E27FC236}">
                      <a16:creationId xmlns:a16="http://schemas.microsoft.com/office/drawing/2014/main" id="{00000000-0008-0000-0B00-0000BB0E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772" name="Shape 3059">
                  <a:extLst>
                    <a:ext uri="{FF2B5EF4-FFF2-40B4-BE49-F238E27FC236}">
                      <a16:creationId xmlns:a16="http://schemas.microsoft.com/office/drawing/2014/main" id="{00000000-0008-0000-0B00-0000BC0E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773" name="Shape 3060">
                  <a:extLst>
                    <a:ext uri="{FF2B5EF4-FFF2-40B4-BE49-F238E27FC236}">
                      <a16:creationId xmlns:a16="http://schemas.microsoft.com/office/drawing/2014/main" id="{00000000-0008-0000-0B00-0000BD0E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103</xdr:row>
      <xdr:rowOff>104775</xdr:rowOff>
    </xdr:from>
    <xdr:ext cx="0" cy="161925"/>
    <xdr:grpSp>
      <xdr:nvGrpSpPr>
        <xdr:cNvPr id="3774" name="Shape 2">
          <a:extLst>
            <a:ext uri="{FF2B5EF4-FFF2-40B4-BE49-F238E27FC236}">
              <a16:creationId xmlns:a16="http://schemas.microsoft.com/office/drawing/2014/main" id="{00000000-0008-0000-0B00-0000BE0E0000}"/>
            </a:ext>
          </a:extLst>
        </xdr:cNvPr>
        <xdr:cNvGrpSpPr>
          <a:grpSpLocks/>
        </xdr:cNvGrpSpPr>
      </xdr:nvGrpSpPr>
      <xdr:grpSpPr>
        <a:xfrm>
          <a:off x="2466975" y="22736175"/>
          <a:ext cx="0" cy="161925"/>
          <a:chOff x="5346000" y="3699038"/>
          <a:chExt cx="0" cy="161925"/>
        </a:xfrm>
      </xdr:grpSpPr>
      <xdr:grpSp>
        <xdr:nvGrpSpPr>
          <xdr:cNvPr id="3775" name="Shape 3061">
            <a:extLst>
              <a:ext uri="{FF2B5EF4-FFF2-40B4-BE49-F238E27FC236}">
                <a16:creationId xmlns:a16="http://schemas.microsoft.com/office/drawing/2014/main" id="{00000000-0008-0000-0B00-0000BF0E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3776" name="Shape 6">
              <a:extLst>
                <a:ext uri="{FF2B5EF4-FFF2-40B4-BE49-F238E27FC236}">
                  <a16:creationId xmlns:a16="http://schemas.microsoft.com/office/drawing/2014/main" id="{00000000-0008-0000-0B00-0000C00E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3777" name="Shape 3062">
              <a:extLst>
                <a:ext uri="{FF2B5EF4-FFF2-40B4-BE49-F238E27FC236}">
                  <a16:creationId xmlns:a16="http://schemas.microsoft.com/office/drawing/2014/main" id="{00000000-0008-0000-0B00-0000C10E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3778" name="Shape 3063">
                <a:extLst>
                  <a:ext uri="{FF2B5EF4-FFF2-40B4-BE49-F238E27FC236}">
                    <a16:creationId xmlns:a16="http://schemas.microsoft.com/office/drawing/2014/main" id="{00000000-0008-0000-0B00-0000C20E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3779" name="Shape 3064">
                <a:extLst>
                  <a:ext uri="{FF2B5EF4-FFF2-40B4-BE49-F238E27FC236}">
                    <a16:creationId xmlns:a16="http://schemas.microsoft.com/office/drawing/2014/main" id="{00000000-0008-0000-0B00-0000C30E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3780" name="Shape 3065">
                  <a:extLst>
                    <a:ext uri="{FF2B5EF4-FFF2-40B4-BE49-F238E27FC236}">
                      <a16:creationId xmlns:a16="http://schemas.microsoft.com/office/drawing/2014/main" id="{00000000-0008-0000-0B00-0000C40E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3781" name="Shape 3066">
                  <a:extLst>
                    <a:ext uri="{FF2B5EF4-FFF2-40B4-BE49-F238E27FC236}">
                      <a16:creationId xmlns:a16="http://schemas.microsoft.com/office/drawing/2014/main" id="{00000000-0008-0000-0B00-0000C50E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782" name="Shape 3067">
                  <a:extLst>
                    <a:ext uri="{FF2B5EF4-FFF2-40B4-BE49-F238E27FC236}">
                      <a16:creationId xmlns:a16="http://schemas.microsoft.com/office/drawing/2014/main" id="{00000000-0008-0000-0B00-0000C60E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783" name="Shape 3068">
                  <a:extLst>
                    <a:ext uri="{FF2B5EF4-FFF2-40B4-BE49-F238E27FC236}">
                      <a16:creationId xmlns:a16="http://schemas.microsoft.com/office/drawing/2014/main" id="{00000000-0008-0000-0B00-0000C70E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784" name="Shape 3069">
                  <a:extLst>
                    <a:ext uri="{FF2B5EF4-FFF2-40B4-BE49-F238E27FC236}">
                      <a16:creationId xmlns:a16="http://schemas.microsoft.com/office/drawing/2014/main" id="{00000000-0008-0000-0B00-0000C80E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785" name="Shape 3070">
                  <a:extLst>
                    <a:ext uri="{FF2B5EF4-FFF2-40B4-BE49-F238E27FC236}">
                      <a16:creationId xmlns:a16="http://schemas.microsoft.com/office/drawing/2014/main" id="{00000000-0008-0000-0B00-0000C90E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786" name="Shape 3071">
                  <a:extLst>
                    <a:ext uri="{FF2B5EF4-FFF2-40B4-BE49-F238E27FC236}">
                      <a16:creationId xmlns:a16="http://schemas.microsoft.com/office/drawing/2014/main" id="{00000000-0008-0000-0B00-0000CA0E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103</xdr:row>
      <xdr:rowOff>104775</xdr:rowOff>
    </xdr:from>
    <xdr:ext cx="0" cy="161925"/>
    <xdr:grpSp>
      <xdr:nvGrpSpPr>
        <xdr:cNvPr id="3787" name="Shape 2">
          <a:extLst>
            <a:ext uri="{FF2B5EF4-FFF2-40B4-BE49-F238E27FC236}">
              <a16:creationId xmlns:a16="http://schemas.microsoft.com/office/drawing/2014/main" id="{00000000-0008-0000-0B00-0000CB0E0000}"/>
            </a:ext>
          </a:extLst>
        </xdr:cNvPr>
        <xdr:cNvGrpSpPr>
          <a:grpSpLocks/>
        </xdr:cNvGrpSpPr>
      </xdr:nvGrpSpPr>
      <xdr:grpSpPr>
        <a:xfrm>
          <a:off x="2466975" y="22736175"/>
          <a:ext cx="0" cy="161925"/>
          <a:chOff x="5346000" y="3699038"/>
          <a:chExt cx="0" cy="161925"/>
        </a:xfrm>
      </xdr:grpSpPr>
      <xdr:grpSp>
        <xdr:nvGrpSpPr>
          <xdr:cNvPr id="3788" name="Shape 3072">
            <a:extLst>
              <a:ext uri="{FF2B5EF4-FFF2-40B4-BE49-F238E27FC236}">
                <a16:creationId xmlns:a16="http://schemas.microsoft.com/office/drawing/2014/main" id="{00000000-0008-0000-0B00-0000CC0E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3789" name="Shape 6">
              <a:extLst>
                <a:ext uri="{FF2B5EF4-FFF2-40B4-BE49-F238E27FC236}">
                  <a16:creationId xmlns:a16="http://schemas.microsoft.com/office/drawing/2014/main" id="{00000000-0008-0000-0B00-0000CD0E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3790" name="Shape 3073">
              <a:extLst>
                <a:ext uri="{FF2B5EF4-FFF2-40B4-BE49-F238E27FC236}">
                  <a16:creationId xmlns:a16="http://schemas.microsoft.com/office/drawing/2014/main" id="{00000000-0008-0000-0B00-0000CE0E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3791" name="Shape 3074">
                <a:extLst>
                  <a:ext uri="{FF2B5EF4-FFF2-40B4-BE49-F238E27FC236}">
                    <a16:creationId xmlns:a16="http://schemas.microsoft.com/office/drawing/2014/main" id="{00000000-0008-0000-0B00-0000CF0E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3792" name="Shape 3075">
                <a:extLst>
                  <a:ext uri="{FF2B5EF4-FFF2-40B4-BE49-F238E27FC236}">
                    <a16:creationId xmlns:a16="http://schemas.microsoft.com/office/drawing/2014/main" id="{00000000-0008-0000-0B00-0000D00E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3793" name="Shape 3076">
                  <a:extLst>
                    <a:ext uri="{FF2B5EF4-FFF2-40B4-BE49-F238E27FC236}">
                      <a16:creationId xmlns:a16="http://schemas.microsoft.com/office/drawing/2014/main" id="{00000000-0008-0000-0B00-0000D10E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3794" name="Shape 3077">
                  <a:extLst>
                    <a:ext uri="{FF2B5EF4-FFF2-40B4-BE49-F238E27FC236}">
                      <a16:creationId xmlns:a16="http://schemas.microsoft.com/office/drawing/2014/main" id="{00000000-0008-0000-0B00-0000D20E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795" name="Shape 3078">
                  <a:extLst>
                    <a:ext uri="{FF2B5EF4-FFF2-40B4-BE49-F238E27FC236}">
                      <a16:creationId xmlns:a16="http://schemas.microsoft.com/office/drawing/2014/main" id="{00000000-0008-0000-0B00-0000D30E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796" name="Shape 3079">
                  <a:extLst>
                    <a:ext uri="{FF2B5EF4-FFF2-40B4-BE49-F238E27FC236}">
                      <a16:creationId xmlns:a16="http://schemas.microsoft.com/office/drawing/2014/main" id="{00000000-0008-0000-0B00-0000D40E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797" name="Shape 3080">
                  <a:extLst>
                    <a:ext uri="{FF2B5EF4-FFF2-40B4-BE49-F238E27FC236}">
                      <a16:creationId xmlns:a16="http://schemas.microsoft.com/office/drawing/2014/main" id="{00000000-0008-0000-0B00-0000D50E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798" name="Shape 3081">
                  <a:extLst>
                    <a:ext uri="{FF2B5EF4-FFF2-40B4-BE49-F238E27FC236}">
                      <a16:creationId xmlns:a16="http://schemas.microsoft.com/office/drawing/2014/main" id="{00000000-0008-0000-0B00-0000D60E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799" name="Shape 3082">
                  <a:extLst>
                    <a:ext uri="{FF2B5EF4-FFF2-40B4-BE49-F238E27FC236}">
                      <a16:creationId xmlns:a16="http://schemas.microsoft.com/office/drawing/2014/main" id="{00000000-0008-0000-0B00-0000D70E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103</xdr:row>
      <xdr:rowOff>104775</xdr:rowOff>
    </xdr:from>
    <xdr:ext cx="0" cy="161925"/>
    <xdr:grpSp>
      <xdr:nvGrpSpPr>
        <xdr:cNvPr id="3800" name="Shape 2">
          <a:extLst>
            <a:ext uri="{FF2B5EF4-FFF2-40B4-BE49-F238E27FC236}">
              <a16:creationId xmlns:a16="http://schemas.microsoft.com/office/drawing/2014/main" id="{00000000-0008-0000-0B00-0000D80E0000}"/>
            </a:ext>
          </a:extLst>
        </xdr:cNvPr>
        <xdr:cNvGrpSpPr>
          <a:grpSpLocks/>
        </xdr:cNvGrpSpPr>
      </xdr:nvGrpSpPr>
      <xdr:grpSpPr>
        <a:xfrm>
          <a:off x="2466975" y="22736175"/>
          <a:ext cx="0" cy="161925"/>
          <a:chOff x="5346000" y="3699038"/>
          <a:chExt cx="0" cy="161925"/>
        </a:xfrm>
      </xdr:grpSpPr>
      <xdr:grpSp>
        <xdr:nvGrpSpPr>
          <xdr:cNvPr id="3801" name="Shape 3083">
            <a:extLst>
              <a:ext uri="{FF2B5EF4-FFF2-40B4-BE49-F238E27FC236}">
                <a16:creationId xmlns:a16="http://schemas.microsoft.com/office/drawing/2014/main" id="{00000000-0008-0000-0B00-0000D90E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3802" name="Shape 6">
              <a:extLst>
                <a:ext uri="{FF2B5EF4-FFF2-40B4-BE49-F238E27FC236}">
                  <a16:creationId xmlns:a16="http://schemas.microsoft.com/office/drawing/2014/main" id="{00000000-0008-0000-0B00-0000DA0E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3803" name="Shape 3084">
              <a:extLst>
                <a:ext uri="{FF2B5EF4-FFF2-40B4-BE49-F238E27FC236}">
                  <a16:creationId xmlns:a16="http://schemas.microsoft.com/office/drawing/2014/main" id="{00000000-0008-0000-0B00-0000DB0E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3804" name="Shape 3085">
                <a:extLst>
                  <a:ext uri="{FF2B5EF4-FFF2-40B4-BE49-F238E27FC236}">
                    <a16:creationId xmlns:a16="http://schemas.microsoft.com/office/drawing/2014/main" id="{00000000-0008-0000-0B00-0000DC0E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3805" name="Shape 3086">
                <a:extLst>
                  <a:ext uri="{FF2B5EF4-FFF2-40B4-BE49-F238E27FC236}">
                    <a16:creationId xmlns:a16="http://schemas.microsoft.com/office/drawing/2014/main" id="{00000000-0008-0000-0B00-0000DD0E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3806" name="Shape 3087">
                  <a:extLst>
                    <a:ext uri="{FF2B5EF4-FFF2-40B4-BE49-F238E27FC236}">
                      <a16:creationId xmlns:a16="http://schemas.microsoft.com/office/drawing/2014/main" id="{00000000-0008-0000-0B00-0000DE0E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3807" name="Shape 3088">
                  <a:extLst>
                    <a:ext uri="{FF2B5EF4-FFF2-40B4-BE49-F238E27FC236}">
                      <a16:creationId xmlns:a16="http://schemas.microsoft.com/office/drawing/2014/main" id="{00000000-0008-0000-0B00-0000DF0E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808" name="Shape 3089">
                  <a:extLst>
                    <a:ext uri="{FF2B5EF4-FFF2-40B4-BE49-F238E27FC236}">
                      <a16:creationId xmlns:a16="http://schemas.microsoft.com/office/drawing/2014/main" id="{00000000-0008-0000-0B00-0000E00E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809" name="Shape 3090">
                  <a:extLst>
                    <a:ext uri="{FF2B5EF4-FFF2-40B4-BE49-F238E27FC236}">
                      <a16:creationId xmlns:a16="http://schemas.microsoft.com/office/drawing/2014/main" id="{00000000-0008-0000-0B00-0000E10E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810" name="Shape 3091">
                  <a:extLst>
                    <a:ext uri="{FF2B5EF4-FFF2-40B4-BE49-F238E27FC236}">
                      <a16:creationId xmlns:a16="http://schemas.microsoft.com/office/drawing/2014/main" id="{00000000-0008-0000-0B00-0000E20E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811" name="Shape 3092">
                  <a:extLst>
                    <a:ext uri="{FF2B5EF4-FFF2-40B4-BE49-F238E27FC236}">
                      <a16:creationId xmlns:a16="http://schemas.microsoft.com/office/drawing/2014/main" id="{00000000-0008-0000-0B00-0000E30E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812" name="Shape 3093">
                  <a:extLst>
                    <a:ext uri="{FF2B5EF4-FFF2-40B4-BE49-F238E27FC236}">
                      <a16:creationId xmlns:a16="http://schemas.microsoft.com/office/drawing/2014/main" id="{00000000-0008-0000-0B00-0000E40E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103</xdr:row>
      <xdr:rowOff>104775</xdr:rowOff>
    </xdr:from>
    <xdr:ext cx="0" cy="161925"/>
    <xdr:grpSp>
      <xdr:nvGrpSpPr>
        <xdr:cNvPr id="3813" name="Shape 2">
          <a:extLst>
            <a:ext uri="{FF2B5EF4-FFF2-40B4-BE49-F238E27FC236}">
              <a16:creationId xmlns:a16="http://schemas.microsoft.com/office/drawing/2014/main" id="{00000000-0008-0000-0B00-0000E50E0000}"/>
            </a:ext>
          </a:extLst>
        </xdr:cNvPr>
        <xdr:cNvGrpSpPr>
          <a:grpSpLocks/>
        </xdr:cNvGrpSpPr>
      </xdr:nvGrpSpPr>
      <xdr:grpSpPr>
        <a:xfrm>
          <a:off x="2466975" y="22736175"/>
          <a:ext cx="0" cy="161925"/>
          <a:chOff x="5346000" y="3699038"/>
          <a:chExt cx="0" cy="161925"/>
        </a:xfrm>
      </xdr:grpSpPr>
      <xdr:grpSp>
        <xdr:nvGrpSpPr>
          <xdr:cNvPr id="3814" name="Shape 3094">
            <a:extLst>
              <a:ext uri="{FF2B5EF4-FFF2-40B4-BE49-F238E27FC236}">
                <a16:creationId xmlns:a16="http://schemas.microsoft.com/office/drawing/2014/main" id="{00000000-0008-0000-0B00-0000E60E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3815" name="Shape 6">
              <a:extLst>
                <a:ext uri="{FF2B5EF4-FFF2-40B4-BE49-F238E27FC236}">
                  <a16:creationId xmlns:a16="http://schemas.microsoft.com/office/drawing/2014/main" id="{00000000-0008-0000-0B00-0000E70E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3816" name="Shape 3095">
              <a:extLst>
                <a:ext uri="{FF2B5EF4-FFF2-40B4-BE49-F238E27FC236}">
                  <a16:creationId xmlns:a16="http://schemas.microsoft.com/office/drawing/2014/main" id="{00000000-0008-0000-0B00-0000E80E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3817" name="Shape 3096">
                <a:extLst>
                  <a:ext uri="{FF2B5EF4-FFF2-40B4-BE49-F238E27FC236}">
                    <a16:creationId xmlns:a16="http://schemas.microsoft.com/office/drawing/2014/main" id="{00000000-0008-0000-0B00-0000E90E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3818" name="Shape 3097">
                <a:extLst>
                  <a:ext uri="{FF2B5EF4-FFF2-40B4-BE49-F238E27FC236}">
                    <a16:creationId xmlns:a16="http://schemas.microsoft.com/office/drawing/2014/main" id="{00000000-0008-0000-0B00-0000EA0E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3819" name="Shape 3098">
                  <a:extLst>
                    <a:ext uri="{FF2B5EF4-FFF2-40B4-BE49-F238E27FC236}">
                      <a16:creationId xmlns:a16="http://schemas.microsoft.com/office/drawing/2014/main" id="{00000000-0008-0000-0B00-0000EB0E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3820" name="Shape 3099">
                  <a:extLst>
                    <a:ext uri="{FF2B5EF4-FFF2-40B4-BE49-F238E27FC236}">
                      <a16:creationId xmlns:a16="http://schemas.microsoft.com/office/drawing/2014/main" id="{00000000-0008-0000-0B00-0000EC0E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821" name="Shape 3100">
                  <a:extLst>
                    <a:ext uri="{FF2B5EF4-FFF2-40B4-BE49-F238E27FC236}">
                      <a16:creationId xmlns:a16="http://schemas.microsoft.com/office/drawing/2014/main" id="{00000000-0008-0000-0B00-0000ED0E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822" name="Shape 3101">
                  <a:extLst>
                    <a:ext uri="{FF2B5EF4-FFF2-40B4-BE49-F238E27FC236}">
                      <a16:creationId xmlns:a16="http://schemas.microsoft.com/office/drawing/2014/main" id="{00000000-0008-0000-0B00-0000EE0E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823" name="Shape 3102">
                  <a:extLst>
                    <a:ext uri="{FF2B5EF4-FFF2-40B4-BE49-F238E27FC236}">
                      <a16:creationId xmlns:a16="http://schemas.microsoft.com/office/drawing/2014/main" id="{00000000-0008-0000-0B00-0000EF0E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824" name="Shape 3103">
                  <a:extLst>
                    <a:ext uri="{FF2B5EF4-FFF2-40B4-BE49-F238E27FC236}">
                      <a16:creationId xmlns:a16="http://schemas.microsoft.com/office/drawing/2014/main" id="{00000000-0008-0000-0B00-0000F00E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825" name="Shape 3104">
                  <a:extLst>
                    <a:ext uri="{FF2B5EF4-FFF2-40B4-BE49-F238E27FC236}">
                      <a16:creationId xmlns:a16="http://schemas.microsoft.com/office/drawing/2014/main" id="{00000000-0008-0000-0B00-0000F10E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103</xdr:row>
      <xdr:rowOff>104775</xdr:rowOff>
    </xdr:from>
    <xdr:ext cx="0" cy="161925"/>
    <xdr:grpSp>
      <xdr:nvGrpSpPr>
        <xdr:cNvPr id="3826" name="Shape 2">
          <a:extLst>
            <a:ext uri="{FF2B5EF4-FFF2-40B4-BE49-F238E27FC236}">
              <a16:creationId xmlns:a16="http://schemas.microsoft.com/office/drawing/2014/main" id="{00000000-0008-0000-0B00-0000F20E0000}"/>
            </a:ext>
          </a:extLst>
        </xdr:cNvPr>
        <xdr:cNvGrpSpPr>
          <a:grpSpLocks/>
        </xdr:cNvGrpSpPr>
      </xdr:nvGrpSpPr>
      <xdr:grpSpPr>
        <a:xfrm>
          <a:off x="2466975" y="22736175"/>
          <a:ext cx="0" cy="161925"/>
          <a:chOff x="5346000" y="3699038"/>
          <a:chExt cx="0" cy="161925"/>
        </a:xfrm>
      </xdr:grpSpPr>
      <xdr:grpSp>
        <xdr:nvGrpSpPr>
          <xdr:cNvPr id="3827" name="Shape 3105">
            <a:extLst>
              <a:ext uri="{FF2B5EF4-FFF2-40B4-BE49-F238E27FC236}">
                <a16:creationId xmlns:a16="http://schemas.microsoft.com/office/drawing/2014/main" id="{00000000-0008-0000-0B00-0000F30E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3828" name="Shape 6">
              <a:extLst>
                <a:ext uri="{FF2B5EF4-FFF2-40B4-BE49-F238E27FC236}">
                  <a16:creationId xmlns:a16="http://schemas.microsoft.com/office/drawing/2014/main" id="{00000000-0008-0000-0B00-0000F40E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3829" name="Shape 3106">
              <a:extLst>
                <a:ext uri="{FF2B5EF4-FFF2-40B4-BE49-F238E27FC236}">
                  <a16:creationId xmlns:a16="http://schemas.microsoft.com/office/drawing/2014/main" id="{00000000-0008-0000-0B00-0000F50E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3830" name="Shape 3107">
                <a:extLst>
                  <a:ext uri="{FF2B5EF4-FFF2-40B4-BE49-F238E27FC236}">
                    <a16:creationId xmlns:a16="http://schemas.microsoft.com/office/drawing/2014/main" id="{00000000-0008-0000-0B00-0000F60E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3831" name="Shape 3108">
                <a:extLst>
                  <a:ext uri="{FF2B5EF4-FFF2-40B4-BE49-F238E27FC236}">
                    <a16:creationId xmlns:a16="http://schemas.microsoft.com/office/drawing/2014/main" id="{00000000-0008-0000-0B00-0000F70E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3832" name="Shape 3109">
                  <a:extLst>
                    <a:ext uri="{FF2B5EF4-FFF2-40B4-BE49-F238E27FC236}">
                      <a16:creationId xmlns:a16="http://schemas.microsoft.com/office/drawing/2014/main" id="{00000000-0008-0000-0B00-0000F80E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3833" name="Shape 3110">
                  <a:extLst>
                    <a:ext uri="{FF2B5EF4-FFF2-40B4-BE49-F238E27FC236}">
                      <a16:creationId xmlns:a16="http://schemas.microsoft.com/office/drawing/2014/main" id="{00000000-0008-0000-0B00-0000F90E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834" name="Shape 3111">
                  <a:extLst>
                    <a:ext uri="{FF2B5EF4-FFF2-40B4-BE49-F238E27FC236}">
                      <a16:creationId xmlns:a16="http://schemas.microsoft.com/office/drawing/2014/main" id="{00000000-0008-0000-0B00-0000FA0E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835" name="Shape 3112">
                  <a:extLst>
                    <a:ext uri="{FF2B5EF4-FFF2-40B4-BE49-F238E27FC236}">
                      <a16:creationId xmlns:a16="http://schemas.microsoft.com/office/drawing/2014/main" id="{00000000-0008-0000-0B00-0000FB0E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836" name="Shape 3113">
                  <a:extLst>
                    <a:ext uri="{FF2B5EF4-FFF2-40B4-BE49-F238E27FC236}">
                      <a16:creationId xmlns:a16="http://schemas.microsoft.com/office/drawing/2014/main" id="{00000000-0008-0000-0B00-0000FC0E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837" name="Shape 3114">
                  <a:extLst>
                    <a:ext uri="{FF2B5EF4-FFF2-40B4-BE49-F238E27FC236}">
                      <a16:creationId xmlns:a16="http://schemas.microsoft.com/office/drawing/2014/main" id="{00000000-0008-0000-0B00-0000FD0E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838" name="Shape 3115">
                  <a:extLst>
                    <a:ext uri="{FF2B5EF4-FFF2-40B4-BE49-F238E27FC236}">
                      <a16:creationId xmlns:a16="http://schemas.microsoft.com/office/drawing/2014/main" id="{00000000-0008-0000-0B00-0000FE0E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103</xdr:row>
      <xdr:rowOff>104775</xdr:rowOff>
    </xdr:from>
    <xdr:ext cx="0" cy="161925"/>
    <xdr:grpSp>
      <xdr:nvGrpSpPr>
        <xdr:cNvPr id="3839" name="Shape 2">
          <a:extLst>
            <a:ext uri="{FF2B5EF4-FFF2-40B4-BE49-F238E27FC236}">
              <a16:creationId xmlns:a16="http://schemas.microsoft.com/office/drawing/2014/main" id="{00000000-0008-0000-0B00-0000FF0E0000}"/>
            </a:ext>
          </a:extLst>
        </xdr:cNvPr>
        <xdr:cNvGrpSpPr>
          <a:grpSpLocks/>
        </xdr:cNvGrpSpPr>
      </xdr:nvGrpSpPr>
      <xdr:grpSpPr>
        <a:xfrm>
          <a:off x="2466975" y="22736175"/>
          <a:ext cx="0" cy="161925"/>
          <a:chOff x="5346000" y="3699038"/>
          <a:chExt cx="0" cy="161925"/>
        </a:xfrm>
      </xdr:grpSpPr>
      <xdr:grpSp>
        <xdr:nvGrpSpPr>
          <xdr:cNvPr id="3840" name="Shape 3116">
            <a:extLst>
              <a:ext uri="{FF2B5EF4-FFF2-40B4-BE49-F238E27FC236}">
                <a16:creationId xmlns:a16="http://schemas.microsoft.com/office/drawing/2014/main" id="{00000000-0008-0000-0B00-0000000F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3841" name="Shape 6">
              <a:extLst>
                <a:ext uri="{FF2B5EF4-FFF2-40B4-BE49-F238E27FC236}">
                  <a16:creationId xmlns:a16="http://schemas.microsoft.com/office/drawing/2014/main" id="{00000000-0008-0000-0B00-0000010F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3842" name="Shape 3117">
              <a:extLst>
                <a:ext uri="{FF2B5EF4-FFF2-40B4-BE49-F238E27FC236}">
                  <a16:creationId xmlns:a16="http://schemas.microsoft.com/office/drawing/2014/main" id="{00000000-0008-0000-0B00-0000020F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3843" name="Shape 3118">
                <a:extLst>
                  <a:ext uri="{FF2B5EF4-FFF2-40B4-BE49-F238E27FC236}">
                    <a16:creationId xmlns:a16="http://schemas.microsoft.com/office/drawing/2014/main" id="{00000000-0008-0000-0B00-0000030F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3844" name="Shape 3119">
                <a:extLst>
                  <a:ext uri="{FF2B5EF4-FFF2-40B4-BE49-F238E27FC236}">
                    <a16:creationId xmlns:a16="http://schemas.microsoft.com/office/drawing/2014/main" id="{00000000-0008-0000-0B00-0000040F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3845" name="Shape 3120">
                  <a:extLst>
                    <a:ext uri="{FF2B5EF4-FFF2-40B4-BE49-F238E27FC236}">
                      <a16:creationId xmlns:a16="http://schemas.microsoft.com/office/drawing/2014/main" id="{00000000-0008-0000-0B00-0000050F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3846" name="Shape 3121">
                  <a:extLst>
                    <a:ext uri="{FF2B5EF4-FFF2-40B4-BE49-F238E27FC236}">
                      <a16:creationId xmlns:a16="http://schemas.microsoft.com/office/drawing/2014/main" id="{00000000-0008-0000-0B00-0000060F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847" name="Shape 3122">
                  <a:extLst>
                    <a:ext uri="{FF2B5EF4-FFF2-40B4-BE49-F238E27FC236}">
                      <a16:creationId xmlns:a16="http://schemas.microsoft.com/office/drawing/2014/main" id="{00000000-0008-0000-0B00-0000070F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848" name="Shape 3123">
                  <a:extLst>
                    <a:ext uri="{FF2B5EF4-FFF2-40B4-BE49-F238E27FC236}">
                      <a16:creationId xmlns:a16="http://schemas.microsoft.com/office/drawing/2014/main" id="{00000000-0008-0000-0B00-0000080F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849" name="Shape 3124">
                  <a:extLst>
                    <a:ext uri="{FF2B5EF4-FFF2-40B4-BE49-F238E27FC236}">
                      <a16:creationId xmlns:a16="http://schemas.microsoft.com/office/drawing/2014/main" id="{00000000-0008-0000-0B00-0000090F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850" name="Shape 3125">
                  <a:extLst>
                    <a:ext uri="{FF2B5EF4-FFF2-40B4-BE49-F238E27FC236}">
                      <a16:creationId xmlns:a16="http://schemas.microsoft.com/office/drawing/2014/main" id="{00000000-0008-0000-0B00-00000A0F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851" name="Shape 3126">
                  <a:extLst>
                    <a:ext uri="{FF2B5EF4-FFF2-40B4-BE49-F238E27FC236}">
                      <a16:creationId xmlns:a16="http://schemas.microsoft.com/office/drawing/2014/main" id="{00000000-0008-0000-0B00-00000B0F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103</xdr:row>
      <xdr:rowOff>104775</xdr:rowOff>
    </xdr:from>
    <xdr:ext cx="0" cy="161925"/>
    <xdr:grpSp>
      <xdr:nvGrpSpPr>
        <xdr:cNvPr id="3852" name="Shape 2">
          <a:extLst>
            <a:ext uri="{FF2B5EF4-FFF2-40B4-BE49-F238E27FC236}">
              <a16:creationId xmlns:a16="http://schemas.microsoft.com/office/drawing/2014/main" id="{00000000-0008-0000-0B00-00000C0F0000}"/>
            </a:ext>
          </a:extLst>
        </xdr:cNvPr>
        <xdr:cNvGrpSpPr>
          <a:grpSpLocks/>
        </xdr:cNvGrpSpPr>
      </xdr:nvGrpSpPr>
      <xdr:grpSpPr>
        <a:xfrm>
          <a:off x="2466975" y="22736175"/>
          <a:ext cx="0" cy="161925"/>
          <a:chOff x="5346000" y="3699038"/>
          <a:chExt cx="0" cy="161925"/>
        </a:xfrm>
      </xdr:grpSpPr>
      <xdr:grpSp>
        <xdr:nvGrpSpPr>
          <xdr:cNvPr id="3853" name="Shape 3127">
            <a:extLst>
              <a:ext uri="{FF2B5EF4-FFF2-40B4-BE49-F238E27FC236}">
                <a16:creationId xmlns:a16="http://schemas.microsoft.com/office/drawing/2014/main" id="{00000000-0008-0000-0B00-00000D0F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3854" name="Shape 6">
              <a:extLst>
                <a:ext uri="{FF2B5EF4-FFF2-40B4-BE49-F238E27FC236}">
                  <a16:creationId xmlns:a16="http://schemas.microsoft.com/office/drawing/2014/main" id="{00000000-0008-0000-0B00-00000E0F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3855" name="Shape 3128">
              <a:extLst>
                <a:ext uri="{FF2B5EF4-FFF2-40B4-BE49-F238E27FC236}">
                  <a16:creationId xmlns:a16="http://schemas.microsoft.com/office/drawing/2014/main" id="{00000000-0008-0000-0B00-00000F0F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3856" name="Shape 3129">
                <a:extLst>
                  <a:ext uri="{FF2B5EF4-FFF2-40B4-BE49-F238E27FC236}">
                    <a16:creationId xmlns:a16="http://schemas.microsoft.com/office/drawing/2014/main" id="{00000000-0008-0000-0B00-0000100F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3857" name="Shape 3130">
                <a:extLst>
                  <a:ext uri="{FF2B5EF4-FFF2-40B4-BE49-F238E27FC236}">
                    <a16:creationId xmlns:a16="http://schemas.microsoft.com/office/drawing/2014/main" id="{00000000-0008-0000-0B00-0000110F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3858" name="Shape 3131">
                  <a:extLst>
                    <a:ext uri="{FF2B5EF4-FFF2-40B4-BE49-F238E27FC236}">
                      <a16:creationId xmlns:a16="http://schemas.microsoft.com/office/drawing/2014/main" id="{00000000-0008-0000-0B00-0000120F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3859" name="Shape 3132">
                  <a:extLst>
                    <a:ext uri="{FF2B5EF4-FFF2-40B4-BE49-F238E27FC236}">
                      <a16:creationId xmlns:a16="http://schemas.microsoft.com/office/drawing/2014/main" id="{00000000-0008-0000-0B00-0000130F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860" name="Shape 3133">
                  <a:extLst>
                    <a:ext uri="{FF2B5EF4-FFF2-40B4-BE49-F238E27FC236}">
                      <a16:creationId xmlns:a16="http://schemas.microsoft.com/office/drawing/2014/main" id="{00000000-0008-0000-0B00-0000140F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861" name="Shape 3134">
                  <a:extLst>
                    <a:ext uri="{FF2B5EF4-FFF2-40B4-BE49-F238E27FC236}">
                      <a16:creationId xmlns:a16="http://schemas.microsoft.com/office/drawing/2014/main" id="{00000000-0008-0000-0B00-0000150F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862" name="Shape 3135">
                  <a:extLst>
                    <a:ext uri="{FF2B5EF4-FFF2-40B4-BE49-F238E27FC236}">
                      <a16:creationId xmlns:a16="http://schemas.microsoft.com/office/drawing/2014/main" id="{00000000-0008-0000-0B00-0000160F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863" name="Shape 3136">
                  <a:extLst>
                    <a:ext uri="{FF2B5EF4-FFF2-40B4-BE49-F238E27FC236}">
                      <a16:creationId xmlns:a16="http://schemas.microsoft.com/office/drawing/2014/main" id="{00000000-0008-0000-0B00-0000170F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864" name="Shape 3137">
                  <a:extLst>
                    <a:ext uri="{FF2B5EF4-FFF2-40B4-BE49-F238E27FC236}">
                      <a16:creationId xmlns:a16="http://schemas.microsoft.com/office/drawing/2014/main" id="{00000000-0008-0000-0B00-0000180F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103</xdr:row>
      <xdr:rowOff>104775</xdr:rowOff>
    </xdr:from>
    <xdr:ext cx="0" cy="161925"/>
    <xdr:grpSp>
      <xdr:nvGrpSpPr>
        <xdr:cNvPr id="3865" name="Shape 2">
          <a:extLst>
            <a:ext uri="{FF2B5EF4-FFF2-40B4-BE49-F238E27FC236}">
              <a16:creationId xmlns:a16="http://schemas.microsoft.com/office/drawing/2014/main" id="{00000000-0008-0000-0B00-0000190F0000}"/>
            </a:ext>
          </a:extLst>
        </xdr:cNvPr>
        <xdr:cNvGrpSpPr>
          <a:grpSpLocks/>
        </xdr:cNvGrpSpPr>
      </xdr:nvGrpSpPr>
      <xdr:grpSpPr>
        <a:xfrm>
          <a:off x="2466975" y="22736175"/>
          <a:ext cx="0" cy="161925"/>
          <a:chOff x="5346000" y="3699038"/>
          <a:chExt cx="0" cy="161925"/>
        </a:xfrm>
      </xdr:grpSpPr>
      <xdr:grpSp>
        <xdr:nvGrpSpPr>
          <xdr:cNvPr id="3866" name="Shape 3138">
            <a:extLst>
              <a:ext uri="{FF2B5EF4-FFF2-40B4-BE49-F238E27FC236}">
                <a16:creationId xmlns:a16="http://schemas.microsoft.com/office/drawing/2014/main" id="{00000000-0008-0000-0B00-00001A0F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3867" name="Shape 6">
              <a:extLst>
                <a:ext uri="{FF2B5EF4-FFF2-40B4-BE49-F238E27FC236}">
                  <a16:creationId xmlns:a16="http://schemas.microsoft.com/office/drawing/2014/main" id="{00000000-0008-0000-0B00-00001B0F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3868" name="Shape 3139">
              <a:extLst>
                <a:ext uri="{FF2B5EF4-FFF2-40B4-BE49-F238E27FC236}">
                  <a16:creationId xmlns:a16="http://schemas.microsoft.com/office/drawing/2014/main" id="{00000000-0008-0000-0B00-00001C0F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3869" name="Shape 3140">
                <a:extLst>
                  <a:ext uri="{FF2B5EF4-FFF2-40B4-BE49-F238E27FC236}">
                    <a16:creationId xmlns:a16="http://schemas.microsoft.com/office/drawing/2014/main" id="{00000000-0008-0000-0B00-00001D0F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3870" name="Shape 3141">
                <a:extLst>
                  <a:ext uri="{FF2B5EF4-FFF2-40B4-BE49-F238E27FC236}">
                    <a16:creationId xmlns:a16="http://schemas.microsoft.com/office/drawing/2014/main" id="{00000000-0008-0000-0B00-00001E0F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3871" name="Shape 3142">
                  <a:extLst>
                    <a:ext uri="{FF2B5EF4-FFF2-40B4-BE49-F238E27FC236}">
                      <a16:creationId xmlns:a16="http://schemas.microsoft.com/office/drawing/2014/main" id="{00000000-0008-0000-0B00-00001F0F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3872" name="Shape 3143">
                  <a:extLst>
                    <a:ext uri="{FF2B5EF4-FFF2-40B4-BE49-F238E27FC236}">
                      <a16:creationId xmlns:a16="http://schemas.microsoft.com/office/drawing/2014/main" id="{00000000-0008-0000-0B00-0000200F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873" name="Shape 3144">
                  <a:extLst>
                    <a:ext uri="{FF2B5EF4-FFF2-40B4-BE49-F238E27FC236}">
                      <a16:creationId xmlns:a16="http://schemas.microsoft.com/office/drawing/2014/main" id="{00000000-0008-0000-0B00-0000210F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874" name="Shape 3145">
                  <a:extLst>
                    <a:ext uri="{FF2B5EF4-FFF2-40B4-BE49-F238E27FC236}">
                      <a16:creationId xmlns:a16="http://schemas.microsoft.com/office/drawing/2014/main" id="{00000000-0008-0000-0B00-0000220F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875" name="Shape 3146">
                  <a:extLst>
                    <a:ext uri="{FF2B5EF4-FFF2-40B4-BE49-F238E27FC236}">
                      <a16:creationId xmlns:a16="http://schemas.microsoft.com/office/drawing/2014/main" id="{00000000-0008-0000-0B00-0000230F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876" name="Shape 3147">
                  <a:extLst>
                    <a:ext uri="{FF2B5EF4-FFF2-40B4-BE49-F238E27FC236}">
                      <a16:creationId xmlns:a16="http://schemas.microsoft.com/office/drawing/2014/main" id="{00000000-0008-0000-0B00-0000240F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877" name="Shape 3148">
                  <a:extLst>
                    <a:ext uri="{FF2B5EF4-FFF2-40B4-BE49-F238E27FC236}">
                      <a16:creationId xmlns:a16="http://schemas.microsoft.com/office/drawing/2014/main" id="{00000000-0008-0000-0B00-0000250F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16</xdr:col>
      <xdr:colOff>0</xdr:colOff>
      <xdr:row>100</xdr:row>
      <xdr:rowOff>28575</xdr:rowOff>
    </xdr:from>
    <xdr:ext cx="438150" cy="352425"/>
    <xdr:sp macro="" textlink="">
      <xdr:nvSpPr>
        <xdr:cNvPr id="3878" name="Shape 1997">
          <a:extLst>
            <a:ext uri="{FF2B5EF4-FFF2-40B4-BE49-F238E27FC236}">
              <a16:creationId xmlns:a16="http://schemas.microsoft.com/office/drawing/2014/main" id="{00000000-0008-0000-0B00-0000260F0000}"/>
            </a:ext>
          </a:extLst>
        </xdr:cNvPr>
        <xdr:cNvSpPr/>
      </xdr:nvSpPr>
      <xdr:spPr>
        <a:xfrm>
          <a:off x="7134225" y="22021800"/>
          <a:ext cx="438150" cy="352425"/>
        </a:xfrm>
        <a:prstGeom prst="triangle">
          <a:avLst>
            <a:gd name="adj" fmla="val 50000"/>
          </a:avLst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18</xdr:col>
      <xdr:colOff>0</xdr:colOff>
      <xdr:row>100</xdr:row>
      <xdr:rowOff>28575</xdr:rowOff>
    </xdr:from>
    <xdr:ext cx="438150" cy="352425"/>
    <xdr:sp macro="" textlink="">
      <xdr:nvSpPr>
        <xdr:cNvPr id="3879" name="Shape 1997">
          <a:extLst>
            <a:ext uri="{FF2B5EF4-FFF2-40B4-BE49-F238E27FC236}">
              <a16:creationId xmlns:a16="http://schemas.microsoft.com/office/drawing/2014/main" id="{00000000-0008-0000-0B00-0000270F0000}"/>
            </a:ext>
          </a:extLst>
        </xdr:cNvPr>
        <xdr:cNvSpPr/>
      </xdr:nvSpPr>
      <xdr:spPr>
        <a:xfrm>
          <a:off x="8067675" y="22021800"/>
          <a:ext cx="438150" cy="352425"/>
        </a:xfrm>
        <a:prstGeom prst="triangle">
          <a:avLst>
            <a:gd name="adj" fmla="val 50000"/>
          </a:avLst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20</xdr:col>
      <xdr:colOff>0</xdr:colOff>
      <xdr:row>100</xdr:row>
      <xdr:rowOff>28575</xdr:rowOff>
    </xdr:from>
    <xdr:ext cx="438150" cy="352425"/>
    <xdr:sp macro="" textlink="">
      <xdr:nvSpPr>
        <xdr:cNvPr id="3880" name="Shape 1996">
          <a:extLst>
            <a:ext uri="{FF2B5EF4-FFF2-40B4-BE49-F238E27FC236}">
              <a16:creationId xmlns:a16="http://schemas.microsoft.com/office/drawing/2014/main" id="{00000000-0008-0000-0B00-0000280F0000}"/>
            </a:ext>
          </a:extLst>
        </xdr:cNvPr>
        <xdr:cNvSpPr/>
      </xdr:nvSpPr>
      <xdr:spPr>
        <a:xfrm>
          <a:off x="9001125" y="22021800"/>
          <a:ext cx="438150" cy="352425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22</xdr:col>
      <xdr:colOff>0</xdr:colOff>
      <xdr:row>100</xdr:row>
      <xdr:rowOff>28575</xdr:rowOff>
    </xdr:from>
    <xdr:ext cx="438150" cy="352425"/>
    <xdr:sp macro="" textlink="">
      <xdr:nvSpPr>
        <xdr:cNvPr id="3881" name="Shape 1996">
          <a:extLst>
            <a:ext uri="{FF2B5EF4-FFF2-40B4-BE49-F238E27FC236}">
              <a16:creationId xmlns:a16="http://schemas.microsoft.com/office/drawing/2014/main" id="{00000000-0008-0000-0B00-0000290F0000}"/>
            </a:ext>
          </a:extLst>
        </xdr:cNvPr>
        <xdr:cNvSpPr/>
      </xdr:nvSpPr>
      <xdr:spPr>
        <a:xfrm>
          <a:off x="9934575" y="22021800"/>
          <a:ext cx="438150" cy="352425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24</xdr:col>
      <xdr:colOff>0</xdr:colOff>
      <xdr:row>100</xdr:row>
      <xdr:rowOff>28575</xdr:rowOff>
    </xdr:from>
    <xdr:ext cx="438150" cy="352425"/>
    <xdr:sp macro="" textlink="">
      <xdr:nvSpPr>
        <xdr:cNvPr id="3882" name="Shape 1996">
          <a:extLst>
            <a:ext uri="{FF2B5EF4-FFF2-40B4-BE49-F238E27FC236}">
              <a16:creationId xmlns:a16="http://schemas.microsoft.com/office/drawing/2014/main" id="{00000000-0008-0000-0B00-00002A0F0000}"/>
            </a:ext>
          </a:extLst>
        </xdr:cNvPr>
        <xdr:cNvSpPr/>
      </xdr:nvSpPr>
      <xdr:spPr>
        <a:xfrm>
          <a:off x="10868025" y="22021800"/>
          <a:ext cx="438150" cy="352425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26</xdr:col>
      <xdr:colOff>0</xdr:colOff>
      <xdr:row>100</xdr:row>
      <xdr:rowOff>28575</xdr:rowOff>
    </xdr:from>
    <xdr:ext cx="438150" cy="352425"/>
    <xdr:sp macro="" textlink="">
      <xdr:nvSpPr>
        <xdr:cNvPr id="3883" name="Shape 1996">
          <a:extLst>
            <a:ext uri="{FF2B5EF4-FFF2-40B4-BE49-F238E27FC236}">
              <a16:creationId xmlns:a16="http://schemas.microsoft.com/office/drawing/2014/main" id="{00000000-0008-0000-0B00-00002B0F0000}"/>
            </a:ext>
          </a:extLst>
        </xdr:cNvPr>
        <xdr:cNvSpPr/>
      </xdr:nvSpPr>
      <xdr:spPr>
        <a:xfrm>
          <a:off x="11801475" y="22021800"/>
          <a:ext cx="438150" cy="352425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28</xdr:col>
      <xdr:colOff>0</xdr:colOff>
      <xdr:row>100</xdr:row>
      <xdr:rowOff>28575</xdr:rowOff>
    </xdr:from>
    <xdr:ext cx="438150" cy="352425"/>
    <xdr:sp macro="" textlink="">
      <xdr:nvSpPr>
        <xdr:cNvPr id="3884" name="Shape 1996">
          <a:extLst>
            <a:ext uri="{FF2B5EF4-FFF2-40B4-BE49-F238E27FC236}">
              <a16:creationId xmlns:a16="http://schemas.microsoft.com/office/drawing/2014/main" id="{00000000-0008-0000-0B00-00002C0F0000}"/>
            </a:ext>
          </a:extLst>
        </xdr:cNvPr>
        <xdr:cNvSpPr/>
      </xdr:nvSpPr>
      <xdr:spPr>
        <a:xfrm>
          <a:off x="12734925" y="22021800"/>
          <a:ext cx="438150" cy="352425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30</xdr:col>
      <xdr:colOff>0</xdr:colOff>
      <xdr:row>100</xdr:row>
      <xdr:rowOff>28575</xdr:rowOff>
    </xdr:from>
    <xdr:ext cx="438150" cy="352425"/>
    <xdr:sp macro="" textlink="">
      <xdr:nvSpPr>
        <xdr:cNvPr id="3885" name="Shape 1996">
          <a:extLst>
            <a:ext uri="{FF2B5EF4-FFF2-40B4-BE49-F238E27FC236}">
              <a16:creationId xmlns:a16="http://schemas.microsoft.com/office/drawing/2014/main" id="{00000000-0008-0000-0B00-00002D0F0000}"/>
            </a:ext>
          </a:extLst>
        </xdr:cNvPr>
        <xdr:cNvSpPr/>
      </xdr:nvSpPr>
      <xdr:spPr>
        <a:xfrm>
          <a:off x="13668375" y="22021800"/>
          <a:ext cx="438150" cy="352425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34</xdr:col>
      <xdr:colOff>0</xdr:colOff>
      <xdr:row>100</xdr:row>
      <xdr:rowOff>28575</xdr:rowOff>
    </xdr:from>
    <xdr:ext cx="438150" cy="352425"/>
    <xdr:sp macro="" textlink="">
      <xdr:nvSpPr>
        <xdr:cNvPr id="3886" name="Shape 1996">
          <a:extLst>
            <a:ext uri="{FF2B5EF4-FFF2-40B4-BE49-F238E27FC236}">
              <a16:creationId xmlns:a16="http://schemas.microsoft.com/office/drawing/2014/main" id="{00000000-0008-0000-0B00-00002E0F0000}"/>
            </a:ext>
          </a:extLst>
        </xdr:cNvPr>
        <xdr:cNvSpPr/>
      </xdr:nvSpPr>
      <xdr:spPr>
        <a:xfrm>
          <a:off x="15535275" y="22021800"/>
          <a:ext cx="438150" cy="352425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36</xdr:col>
      <xdr:colOff>0</xdr:colOff>
      <xdr:row>100</xdr:row>
      <xdr:rowOff>28575</xdr:rowOff>
    </xdr:from>
    <xdr:ext cx="438150" cy="352425"/>
    <xdr:sp macro="" textlink="">
      <xdr:nvSpPr>
        <xdr:cNvPr id="3887" name="Shape 1996">
          <a:extLst>
            <a:ext uri="{FF2B5EF4-FFF2-40B4-BE49-F238E27FC236}">
              <a16:creationId xmlns:a16="http://schemas.microsoft.com/office/drawing/2014/main" id="{00000000-0008-0000-0B00-00002F0F0000}"/>
            </a:ext>
          </a:extLst>
        </xdr:cNvPr>
        <xdr:cNvSpPr/>
      </xdr:nvSpPr>
      <xdr:spPr>
        <a:xfrm>
          <a:off x="16468725" y="22021800"/>
          <a:ext cx="438150" cy="352425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38</xdr:col>
      <xdr:colOff>0</xdr:colOff>
      <xdr:row>100</xdr:row>
      <xdr:rowOff>28575</xdr:rowOff>
    </xdr:from>
    <xdr:ext cx="438150" cy="352425"/>
    <xdr:sp macro="" textlink="">
      <xdr:nvSpPr>
        <xdr:cNvPr id="3888" name="Shape 1997">
          <a:extLst>
            <a:ext uri="{FF2B5EF4-FFF2-40B4-BE49-F238E27FC236}">
              <a16:creationId xmlns:a16="http://schemas.microsoft.com/office/drawing/2014/main" id="{00000000-0008-0000-0B00-0000300F0000}"/>
            </a:ext>
          </a:extLst>
        </xdr:cNvPr>
        <xdr:cNvSpPr/>
      </xdr:nvSpPr>
      <xdr:spPr>
        <a:xfrm>
          <a:off x="17402175" y="22021800"/>
          <a:ext cx="438150" cy="352425"/>
        </a:xfrm>
        <a:prstGeom prst="triangle">
          <a:avLst>
            <a:gd name="adj" fmla="val 50000"/>
          </a:avLst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40</xdr:col>
      <xdr:colOff>0</xdr:colOff>
      <xdr:row>100</xdr:row>
      <xdr:rowOff>28575</xdr:rowOff>
    </xdr:from>
    <xdr:ext cx="438150" cy="352425"/>
    <xdr:sp macro="" textlink="">
      <xdr:nvSpPr>
        <xdr:cNvPr id="3889" name="Shape 2284">
          <a:extLst>
            <a:ext uri="{FF2B5EF4-FFF2-40B4-BE49-F238E27FC236}">
              <a16:creationId xmlns:a16="http://schemas.microsoft.com/office/drawing/2014/main" id="{00000000-0008-0000-0B00-0000310F0000}"/>
            </a:ext>
          </a:extLst>
        </xdr:cNvPr>
        <xdr:cNvSpPr/>
      </xdr:nvSpPr>
      <xdr:spPr>
        <a:xfrm>
          <a:off x="18335625" y="22021800"/>
          <a:ext cx="438150" cy="352425"/>
        </a:xfrm>
        <a:prstGeom prst="triangle">
          <a:avLst>
            <a:gd name="adj" fmla="val 50000"/>
          </a:avLst>
        </a:prstGeom>
        <a:noFill/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42</xdr:col>
      <xdr:colOff>0</xdr:colOff>
      <xdr:row>100</xdr:row>
      <xdr:rowOff>28575</xdr:rowOff>
    </xdr:from>
    <xdr:ext cx="438150" cy="352425"/>
    <xdr:sp macro="" textlink="">
      <xdr:nvSpPr>
        <xdr:cNvPr id="3890" name="Shape 1996">
          <a:extLst>
            <a:ext uri="{FF2B5EF4-FFF2-40B4-BE49-F238E27FC236}">
              <a16:creationId xmlns:a16="http://schemas.microsoft.com/office/drawing/2014/main" id="{00000000-0008-0000-0B00-0000320F0000}"/>
            </a:ext>
          </a:extLst>
        </xdr:cNvPr>
        <xdr:cNvSpPr/>
      </xdr:nvSpPr>
      <xdr:spPr>
        <a:xfrm>
          <a:off x="19269075" y="22021800"/>
          <a:ext cx="438150" cy="352425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44</xdr:col>
      <xdr:colOff>0</xdr:colOff>
      <xdr:row>100</xdr:row>
      <xdr:rowOff>28575</xdr:rowOff>
    </xdr:from>
    <xdr:ext cx="438150" cy="352425"/>
    <xdr:sp macro="" textlink="">
      <xdr:nvSpPr>
        <xdr:cNvPr id="3891" name="Shape 3149">
          <a:extLst>
            <a:ext uri="{FF2B5EF4-FFF2-40B4-BE49-F238E27FC236}">
              <a16:creationId xmlns:a16="http://schemas.microsoft.com/office/drawing/2014/main" id="{00000000-0008-0000-0B00-0000330F0000}"/>
            </a:ext>
          </a:extLst>
        </xdr:cNvPr>
        <xdr:cNvSpPr/>
      </xdr:nvSpPr>
      <xdr:spPr>
        <a:xfrm>
          <a:off x="20202525" y="22021800"/>
          <a:ext cx="438150" cy="352425"/>
        </a:xfrm>
        <a:prstGeom prst="triangle">
          <a:avLst>
            <a:gd name="adj" fmla="val 50000"/>
          </a:avLst>
        </a:prstGeom>
        <a:solidFill>
          <a:schemeClr val="bg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10</xdr:col>
      <xdr:colOff>0</xdr:colOff>
      <xdr:row>100</xdr:row>
      <xdr:rowOff>28575</xdr:rowOff>
    </xdr:from>
    <xdr:ext cx="438150" cy="352425"/>
    <xdr:sp macro="" textlink="">
      <xdr:nvSpPr>
        <xdr:cNvPr id="3892" name="Shape 1996">
          <a:extLst>
            <a:ext uri="{FF2B5EF4-FFF2-40B4-BE49-F238E27FC236}">
              <a16:creationId xmlns:a16="http://schemas.microsoft.com/office/drawing/2014/main" id="{00000000-0008-0000-0B00-0000340F0000}"/>
            </a:ext>
          </a:extLst>
        </xdr:cNvPr>
        <xdr:cNvSpPr/>
      </xdr:nvSpPr>
      <xdr:spPr>
        <a:xfrm>
          <a:off x="4333875" y="22021800"/>
          <a:ext cx="438150" cy="352425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12</xdr:col>
      <xdr:colOff>0</xdr:colOff>
      <xdr:row>100</xdr:row>
      <xdr:rowOff>28575</xdr:rowOff>
    </xdr:from>
    <xdr:ext cx="438150" cy="352425"/>
    <xdr:sp macro="" textlink="">
      <xdr:nvSpPr>
        <xdr:cNvPr id="3893" name="Shape 1996">
          <a:extLst>
            <a:ext uri="{FF2B5EF4-FFF2-40B4-BE49-F238E27FC236}">
              <a16:creationId xmlns:a16="http://schemas.microsoft.com/office/drawing/2014/main" id="{00000000-0008-0000-0B00-0000350F0000}"/>
            </a:ext>
          </a:extLst>
        </xdr:cNvPr>
        <xdr:cNvSpPr/>
      </xdr:nvSpPr>
      <xdr:spPr>
        <a:xfrm>
          <a:off x="5267325" y="22021800"/>
          <a:ext cx="438150" cy="352425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14</xdr:col>
      <xdr:colOff>0</xdr:colOff>
      <xdr:row>100</xdr:row>
      <xdr:rowOff>28575</xdr:rowOff>
    </xdr:from>
    <xdr:ext cx="438150" cy="352425"/>
    <xdr:sp macro="" textlink="">
      <xdr:nvSpPr>
        <xdr:cNvPr id="3894" name="Shape 1996">
          <a:extLst>
            <a:ext uri="{FF2B5EF4-FFF2-40B4-BE49-F238E27FC236}">
              <a16:creationId xmlns:a16="http://schemas.microsoft.com/office/drawing/2014/main" id="{00000000-0008-0000-0B00-0000360F0000}"/>
            </a:ext>
          </a:extLst>
        </xdr:cNvPr>
        <xdr:cNvSpPr/>
      </xdr:nvSpPr>
      <xdr:spPr>
        <a:xfrm>
          <a:off x="6200775" y="22021800"/>
          <a:ext cx="438150" cy="352425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8</xdr:col>
      <xdr:colOff>0</xdr:colOff>
      <xdr:row>100</xdr:row>
      <xdr:rowOff>28575</xdr:rowOff>
    </xdr:from>
    <xdr:ext cx="438150" cy="352425"/>
    <xdr:sp macro="" textlink="">
      <xdr:nvSpPr>
        <xdr:cNvPr id="3895" name="Shape 1996">
          <a:extLst>
            <a:ext uri="{FF2B5EF4-FFF2-40B4-BE49-F238E27FC236}">
              <a16:creationId xmlns:a16="http://schemas.microsoft.com/office/drawing/2014/main" id="{00000000-0008-0000-0B00-0000370F0000}"/>
            </a:ext>
          </a:extLst>
        </xdr:cNvPr>
        <xdr:cNvSpPr/>
      </xdr:nvSpPr>
      <xdr:spPr>
        <a:xfrm>
          <a:off x="3400425" y="22021800"/>
          <a:ext cx="438150" cy="352425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6</xdr:col>
      <xdr:colOff>0</xdr:colOff>
      <xdr:row>100</xdr:row>
      <xdr:rowOff>28575</xdr:rowOff>
    </xdr:from>
    <xdr:ext cx="438150" cy="352425"/>
    <xdr:sp macro="" textlink="">
      <xdr:nvSpPr>
        <xdr:cNvPr id="3896" name="Shape 1996">
          <a:extLst>
            <a:ext uri="{FF2B5EF4-FFF2-40B4-BE49-F238E27FC236}">
              <a16:creationId xmlns:a16="http://schemas.microsoft.com/office/drawing/2014/main" id="{00000000-0008-0000-0B00-0000380F0000}"/>
            </a:ext>
          </a:extLst>
        </xdr:cNvPr>
        <xdr:cNvSpPr/>
      </xdr:nvSpPr>
      <xdr:spPr>
        <a:xfrm>
          <a:off x="2466975" y="22021800"/>
          <a:ext cx="438150" cy="352425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4</xdr:col>
      <xdr:colOff>0</xdr:colOff>
      <xdr:row>100</xdr:row>
      <xdr:rowOff>28575</xdr:rowOff>
    </xdr:from>
    <xdr:ext cx="438150" cy="352425"/>
    <xdr:sp macro="" textlink="">
      <xdr:nvSpPr>
        <xdr:cNvPr id="3897" name="Shape 1996">
          <a:extLst>
            <a:ext uri="{FF2B5EF4-FFF2-40B4-BE49-F238E27FC236}">
              <a16:creationId xmlns:a16="http://schemas.microsoft.com/office/drawing/2014/main" id="{00000000-0008-0000-0B00-0000390F0000}"/>
            </a:ext>
          </a:extLst>
        </xdr:cNvPr>
        <xdr:cNvSpPr/>
      </xdr:nvSpPr>
      <xdr:spPr>
        <a:xfrm>
          <a:off x="1533525" y="22021800"/>
          <a:ext cx="438150" cy="352425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</xdr:col>
      <xdr:colOff>0</xdr:colOff>
      <xdr:row>100</xdr:row>
      <xdr:rowOff>28575</xdr:rowOff>
    </xdr:from>
    <xdr:ext cx="438150" cy="352425"/>
    <xdr:sp macro="" textlink="">
      <xdr:nvSpPr>
        <xdr:cNvPr id="3898" name="Shape 3150">
          <a:extLst>
            <a:ext uri="{FF2B5EF4-FFF2-40B4-BE49-F238E27FC236}">
              <a16:creationId xmlns:a16="http://schemas.microsoft.com/office/drawing/2014/main" id="{00000000-0008-0000-0B00-00003A0F0000}"/>
            </a:ext>
          </a:extLst>
        </xdr:cNvPr>
        <xdr:cNvSpPr/>
      </xdr:nvSpPr>
      <xdr:spPr>
        <a:xfrm>
          <a:off x="600075" y="22021800"/>
          <a:ext cx="438150" cy="352425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6</xdr:col>
      <xdr:colOff>0</xdr:colOff>
      <xdr:row>111</xdr:row>
      <xdr:rowOff>104775</xdr:rowOff>
    </xdr:from>
    <xdr:ext cx="0" cy="161925"/>
    <xdr:grpSp>
      <xdr:nvGrpSpPr>
        <xdr:cNvPr id="3899" name="Shape 2">
          <a:extLst>
            <a:ext uri="{FF2B5EF4-FFF2-40B4-BE49-F238E27FC236}">
              <a16:creationId xmlns:a16="http://schemas.microsoft.com/office/drawing/2014/main" id="{00000000-0008-0000-0B00-00003B0F0000}"/>
            </a:ext>
          </a:extLst>
        </xdr:cNvPr>
        <xdr:cNvGrpSpPr>
          <a:grpSpLocks/>
        </xdr:cNvGrpSpPr>
      </xdr:nvGrpSpPr>
      <xdr:grpSpPr>
        <a:xfrm>
          <a:off x="2466975" y="24488775"/>
          <a:ext cx="0" cy="161925"/>
          <a:chOff x="5346000" y="3699038"/>
          <a:chExt cx="0" cy="161925"/>
        </a:xfrm>
      </xdr:grpSpPr>
      <xdr:grpSp>
        <xdr:nvGrpSpPr>
          <xdr:cNvPr id="3900" name="Shape 3151">
            <a:extLst>
              <a:ext uri="{FF2B5EF4-FFF2-40B4-BE49-F238E27FC236}">
                <a16:creationId xmlns:a16="http://schemas.microsoft.com/office/drawing/2014/main" id="{00000000-0008-0000-0B00-00003C0F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3901" name="Shape 6">
              <a:extLst>
                <a:ext uri="{FF2B5EF4-FFF2-40B4-BE49-F238E27FC236}">
                  <a16:creationId xmlns:a16="http://schemas.microsoft.com/office/drawing/2014/main" id="{00000000-0008-0000-0B00-00003D0F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3902" name="Shape 3152">
              <a:extLst>
                <a:ext uri="{FF2B5EF4-FFF2-40B4-BE49-F238E27FC236}">
                  <a16:creationId xmlns:a16="http://schemas.microsoft.com/office/drawing/2014/main" id="{00000000-0008-0000-0B00-00003E0F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3903" name="Shape 3153">
                <a:extLst>
                  <a:ext uri="{FF2B5EF4-FFF2-40B4-BE49-F238E27FC236}">
                    <a16:creationId xmlns:a16="http://schemas.microsoft.com/office/drawing/2014/main" id="{00000000-0008-0000-0B00-00003F0F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3904" name="Shape 3154">
                <a:extLst>
                  <a:ext uri="{FF2B5EF4-FFF2-40B4-BE49-F238E27FC236}">
                    <a16:creationId xmlns:a16="http://schemas.microsoft.com/office/drawing/2014/main" id="{00000000-0008-0000-0B00-0000400F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3905" name="Shape 3155">
                  <a:extLst>
                    <a:ext uri="{FF2B5EF4-FFF2-40B4-BE49-F238E27FC236}">
                      <a16:creationId xmlns:a16="http://schemas.microsoft.com/office/drawing/2014/main" id="{00000000-0008-0000-0B00-0000410F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3906" name="Shape 3156">
                  <a:extLst>
                    <a:ext uri="{FF2B5EF4-FFF2-40B4-BE49-F238E27FC236}">
                      <a16:creationId xmlns:a16="http://schemas.microsoft.com/office/drawing/2014/main" id="{00000000-0008-0000-0B00-0000420F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907" name="Shape 3157">
                  <a:extLst>
                    <a:ext uri="{FF2B5EF4-FFF2-40B4-BE49-F238E27FC236}">
                      <a16:creationId xmlns:a16="http://schemas.microsoft.com/office/drawing/2014/main" id="{00000000-0008-0000-0B00-0000430F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908" name="Shape 3158">
                  <a:extLst>
                    <a:ext uri="{FF2B5EF4-FFF2-40B4-BE49-F238E27FC236}">
                      <a16:creationId xmlns:a16="http://schemas.microsoft.com/office/drawing/2014/main" id="{00000000-0008-0000-0B00-0000440F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909" name="Shape 3159">
                  <a:extLst>
                    <a:ext uri="{FF2B5EF4-FFF2-40B4-BE49-F238E27FC236}">
                      <a16:creationId xmlns:a16="http://schemas.microsoft.com/office/drawing/2014/main" id="{00000000-0008-0000-0B00-0000450F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910" name="Shape 3160">
                  <a:extLst>
                    <a:ext uri="{FF2B5EF4-FFF2-40B4-BE49-F238E27FC236}">
                      <a16:creationId xmlns:a16="http://schemas.microsoft.com/office/drawing/2014/main" id="{00000000-0008-0000-0B00-0000460F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911" name="Shape 3161">
                  <a:extLst>
                    <a:ext uri="{FF2B5EF4-FFF2-40B4-BE49-F238E27FC236}">
                      <a16:creationId xmlns:a16="http://schemas.microsoft.com/office/drawing/2014/main" id="{00000000-0008-0000-0B00-0000470F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111</xdr:row>
      <xdr:rowOff>104775</xdr:rowOff>
    </xdr:from>
    <xdr:ext cx="0" cy="161925"/>
    <xdr:grpSp>
      <xdr:nvGrpSpPr>
        <xdr:cNvPr id="3912" name="Shape 2">
          <a:extLst>
            <a:ext uri="{FF2B5EF4-FFF2-40B4-BE49-F238E27FC236}">
              <a16:creationId xmlns:a16="http://schemas.microsoft.com/office/drawing/2014/main" id="{00000000-0008-0000-0B00-0000480F0000}"/>
            </a:ext>
          </a:extLst>
        </xdr:cNvPr>
        <xdr:cNvGrpSpPr>
          <a:grpSpLocks/>
        </xdr:cNvGrpSpPr>
      </xdr:nvGrpSpPr>
      <xdr:grpSpPr>
        <a:xfrm>
          <a:off x="2466975" y="24488775"/>
          <a:ext cx="0" cy="161925"/>
          <a:chOff x="5346000" y="3699038"/>
          <a:chExt cx="0" cy="161925"/>
        </a:xfrm>
      </xdr:grpSpPr>
      <xdr:grpSp>
        <xdr:nvGrpSpPr>
          <xdr:cNvPr id="3913" name="Shape 3162">
            <a:extLst>
              <a:ext uri="{FF2B5EF4-FFF2-40B4-BE49-F238E27FC236}">
                <a16:creationId xmlns:a16="http://schemas.microsoft.com/office/drawing/2014/main" id="{00000000-0008-0000-0B00-0000490F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3914" name="Shape 6">
              <a:extLst>
                <a:ext uri="{FF2B5EF4-FFF2-40B4-BE49-F238E27FC236}">
                  <a16:creationId xmlns:a16="http://schemas.microsoft.com/office/drawing/2014/main" id="{00000000-0008-0000-0B00-00004A0F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3915" name="Shape 3163">
              <a:extLst>
                <a:ext uri="{FF2B5EF4-FFF2-40B4-BE49-F238E27FC236}">
                  <a16:creationId xmlns:a16="http://schemas.microsoft.com/office/drawing/2014/main" id="{00000000-0008-0000-0B00-00004B0F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3916" name="Shape 3164">
                <a:extLst>
                  <a:ext uri="{FF2B5EF4-FFF2-40B4-BE49-F238E27FC236}">
                    <a16:creationId xmlns:a16="http://schemas.microsoft.com/office/drawing/2014/main" id="{00000000-0008-0000-0B00-00004C0F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3917" name="Shape 3165">
                <a:extLst>
                  <a:ext uri="{FF2B5EF4-FFF2-40B4-BE49-F238E27FC236}">
                    <a16:creationId xmlns:a16="http://schemas.microsoft.com/office/drawing/2014/main" id="{00000000-0008-0000-0B00-00004D0F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314325" cy="230200"/>
              </a:xfrm>
            </xdr:grpSpPr>
            <xdr:sp macro="" textlink="">
              <xdr:nvSpPr>
                <xdr:cNvPr id="3918" name="Shape 3166">
                  <a:extLst>
                    <a:ext uri="{FF2B5EF4-FFF2-40B4-BE49-F238E27FC236}">
                      <a16:creationId xmlns:a16="http://schemas.microsoft.com/office/drawing/2014/main" id="{00000000-0008-0000-0B00-00004E0F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3919" name="Shape 3167">
                  <a:extLst>
                    <a:ext uri="{FF2B5EF4-FFF2-40B4-BE49-F238E27FC236}">
                      <a16:creationId xmlns:a16="http://schemas.microsoft.com/office/drawing/2014/main" id="{00000000-0008-0000-0B00-00004F0F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920" name="Shape 3168">
                  <a:extLst>
                    <a:ext uri="{FF2B5EF4-FFF2-40B4-BE49-F238E27FC236}">
                      <a16:creationId xmlns:a16="http://schemas.microsoft.com/office/drawing/2014/main" id="{00000000-0008-0000-0B00-0000500F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921" name="Shape 3169">
                  <a:extLst>
                    <a:ext uri="{FF2B5EF4-FFF2-40B4-BE49-F238E27FC236}">
                      <a16:creationId xmlns:a16="http://schemas.microsoft.com/office/drawing/2014/main" id="{00000000-0008-0000-0B00-0000510F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922" name="Shape 3170">
                  <a:extLst>
                    <a:ext uri="{FF2B5EF4-FFF2-40B4-BE49-F238E27FC236}">
                      <a16:creationId xmlns:a16="http://schemas.microsoft.com/office/drawing/2014/main" id="{00000000-0008-0000-0B00-0000520F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923" name="Shape 3171">
                  <a:extLst>
                    <a:ext uri="{FF2B5EF4-FFF2-40B4-BE49-F238E27FC236}">
                      <a16:creationId xmlns:a16="http://schemas.microsoft.com/office/drawing/2014/main" id="{00000000-0008-0000-0B00-0000530F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924" name="Shape 3172">
                  <a:extLst>
                    <a:ext uri="{FF2B5EF4-FFF2-40B4-BE49-F238E27FC236}">
                      <a16:creationId xmlns:a16="http://schemas.microsoft.com/office/drawing/2014/main" id="{00000000-0008-0000-0B00-0000540F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111</xdr:row>
      <xdr:rowOff>133350</xdr:rowOff>
    </xdr:from>
    <xdr:ext cx="0" cy="161925"/>
    <xdr:grpSp>
      <xdr:nvGrpSpPr>
        <xdr:cNvPr id="3925" name="Shape 2">
          <a:extLst>
            <a:ext uri="{FF2B5EF4-FFF2-40B4-BE49-F238E27FC236}">
              <a16:creationId xmlns:a16="http://schemas.microsoft.com/office/drawing/2014/main" id="{00000000-0008-0000-0B00-0000550F0000}"/>
            </a:ext>
          </a:extLst>
        </xdr:cNvPr>
        <xdr:cNvGrpSpPr>
          <a:grpSpLocks/>
        </xdr:cNvGrpSpPr>
      </xdr:nvGrpSpPr>
      <xdr:grpSpPr>
        <a:xfrm>
          <a:off x="2466975" y="24517350"/>
          <a:ext cx="0" cy="161925"/>
          <a:chOff x="5346000" y="3699038"/>
          <a:chExt cx="0" cy="161925"/>
        </a:xfrm>
      </xdr:grpSpPr>
      <xdr:grpSp>
        <xdr:nvGrpSpPr>
          <xdr:cNvPr id="3926" name="Shape 3173">
            <a:extLst>
              <a:ext uri="{FF2B5EF4-FFF2-40B4-BE49-F238E27FC236}">
                <a16:creationId xmlns:a16="http://schemas.microsoft.com/office/drawing/2014/main" id="{00000000-0008-0000-0B00-0000560F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3927" name="Shape 6">
              <a:extLst>
                <a:ext uri="{FF2B5EF4-FFF2-40B4-BE49-F238E27FC236}">
                  <a16:creationId xmlns:a16="http://schemas.microsoft.com/office/drawing/2014/main" id="{00000000-0008-0000-0B00-0000570F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3928" name="Shape 3174">
              <a:extLst>
                <a:ext uri="{FF2B5EF4-FFF2-40B4-BE49-F238E27FC236}">
                  <a16:creationId xmlns:a16="http://schemas.microsoft.com/office/drawing/2014/main" id="{00000000-0008-0000-0B00-0000580F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3929" name="Shape 3175">
                <a:extLst>
                  <a:ext uri="{FF2B5EF4-FFF2-40B4-BE49-F238E27FC236}">
                    <a16:creationId xmlns:a16="http://schemas.microsoft.com/office/drawing/2014/main" id="{00000000-0008-0000-0B00-0000590F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3930" name="Shape 3176">
                <a:extLst>
                  <a:ext uri="{FF2B5EF4-FFF2-40B4-BE49-F238E27FC236}">
                    <a16:creationId xmlns:a16="http://schemas.microsoft.com/office/drawing/2014/main" id="{00000000-0008-0000-0B00-00005A0F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314325" cy="230200"/>
              </a:xfrm>
            </xdr:grpSpPr>
            <xdr:sp macro="" textlink="">
              <xdr:nvSpPr>
                <xdr:cNvPr id="3931" name="Shape 3177">
                  <a:extLst>
                    <a:ext uri="{FF2B5EF4-FFF2-40B4-BE49-F238E27FC236}">
                      <a16:creationId xmlns:a16="http://schemas.microsoft.com/office/drawing/2014/main" id="{00000000-0008-0000-0B00-00005B0F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3932" name="Shape 3178">
                  <a:extLst>
                    <a:ext uri="{FF2B5EF4-FFF2-40B4-BE49-F238E27FC236}">
                      <a16:creationId xmlns:a16="http://schemas.microsoft.com/office/drawing/2014/main" id="{00000000-0008-0000-0B00-00005C0F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933" name="Shape 3179">
                  <a:extLst>
                    <a:ext uri="{FF2B5EF4-FFF2-40B4-BE49-F238E27FC236}">
                      <a16:creationId xmlns:a16="http://schemas.microsoft.com/office/drawing/2014/main" id="{00000000-0008-0000-0B00-00005D0F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934" name="Shape 3180">
                  <a:extLst>
                    <a:ext uri="{FF2B5EF4-FFF2-40B4-BE49-F238E27FC236}">
                      <a16:creationId xmlns:a16="http://schemas.microsoft.com/office/drawing/2014/main" id="{00000000-0008-0000-0B00-00005E0F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935" name="Shape 3181">
                  <a:extLst>
                    <a:ext uri="{FF2B5EF4-FFF2-40B4-BE49-F238E27FC236}">
                      <a16:creationId xmlns:a16="http://schemas.microsoft.com/office/drawing/2014/main" id="{00000000-0008-0000-0B00-00005F0F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936" name="Shape 3182">
                  <a:extLst>
                    <a:ext uri="{FF2B5EF4-FFF2-40B4-BE49-F238E27FC236}">
                      <a16:creationId xmlns:a16="http://schemas.microsoft.com/office/drawing/2014/main" id="{00000000-0008-0000-0B00-0000600F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937" name="Shape 3183">
                  <a:extLst>
                    <a:ext uri="{FF2B5EF4-FFF2-40B4-BE49-F238E27FC236}">
                      <a16:creationId xmlns:a16="http://schemas.microsoft.com/office/drawing/2014/main" id="{00000000-0008-0000-0B00-0000610F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111</xdr:row>
      <xdr:rowOff>133350</xdr:rowOff>
    </xdr:from>
    <xdr:ext cx="0" cy="171450"/>
    <xdr:grpSp>
      <xdr:nvGrpSpPr>
        <xdr:cNvPr id="3938" name="Shape 2">
          <a:extLst>
            <a:ext uri="{FF2B5EF4-FFF2-40B4-BE49-F238E27FC236}">
              <a16:creationId xmlns:a16="http://schemas.microsoft.com/office/drawing/2014/main" id="{00000000-0008-0000-0B00-0000620F0000}"/>
            </a:ext>
          </a:extLst>
        </xdr:cNvPr>
        <xdr:cNvGrpSpPr>
          <a:grpSpLocks/>
        </xdr:cNvGrpSpPr>
      </xdr:nvGrpSpPr>
      <xdr:grpSpPr>
        <a:xfrm>
          <a:off x="2466975" y="24517350"/>
          <a:ext cx="0" cy="171450"/>
          <a:chOff x="5346000" y="3694275"/>
          <a:chExt cx="0" cy="171450"/>
        </a:xfrm>
      </xdr:grpSpPr>
      <xdr:grpSp>
        <xdr:nvGrpSpPr>
          <xdr:cNvPr id="3939" name="Shape 3184">
            <a:extLst>
              <a:ext uri="{FF2B5EF4-FFF2-40B4-BE49-F238E27FC236}">
                <a16:creationId xmlns:a16="http://schemas.microsoft.com/office/drawing/2014/main" id="{00000000-0008-0000-0B00-0000630F0000}"/>
              </a:ext>
            </a:extLst>
          </xdr:cNvPr>
          <xdr:cNvGrpSpPr>
            <a:grpSpLocks/>
          </xdr:cNvGrpSpPr>
        </xdr:nvGrpSpPr>
        <xdr:grpSpPr>
          <a:xfrm>
            <a:off x="5346000" y="3694275"/>
            <a:ext cx="0" cy="171450"/>
            <a:chOff x="5346000" y="3694275"/>
            <a:chExt cx="0" cy="171450"/>
          </a:xfrm>
        </xdr:grpSpPr>
        <xdr:sp macro="" textlink="">
          <xdr:nvSpPr>
            <xdr:cNvPr id="3940" name="Shape 6">
              <a:extLst>
                <a:ext uri="{FF2B5EF4-FFF2-40B4-BE49-F238E27FC236}">
                  <a16:creationId xmlns:a16="http://schemas.microsoft.com/office/drawing/2014/main" id="{00000000-0008-0000-0B00-0000640F0000}"/>
                </a:ext>
              </a:extLst>
            </xdr:cNvPr>
            <xdr:cNvSpPr/>
          </xdr:nvSpPr>
          <xdr:spPr>
            <a:xfrm>
              <a:off x="5346000" y="3694275"/>
              <a:ext cx="0" cy="171450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3941" name="Shape 3185">
              <a:extLst>
                <a:ext uri="{FF2B5EF4-FFF2-40B4-BE49-F238E27FC236}">
                  <a16:creationId xmlns:a16="http://schemas.microsoft.com/office/drawing/2014/main" id="{00000000-0008-0000-0B00-0000650F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4275"/>
              <a:ext cx="0" cy="171450"/>
              <a:chOff x="5346000" y="3694275"/>
              <a:chExt cx="0" cy="171443"/>
            </a:xfrm>
          </xdr:grpSpPr>
          <xdr:sp macro="" textlink="">
            <xdr:nvSpPr>
              <xdr:cNvPr id="3942" name="Shape 3186">
                <a:extLst>
                  <a:ext uri="{FF2B5EF4-FFF2-40B4-BE49-F238E27FC236}">
                    <a16:creationId xmlns:a16="http://schemas.microsoft.com/office/drawing/2014/main" id="{00000000-0008-0000-0B00-0000660F0000}"/>
                  </a:ext>
                </a:extLst>
              </xdr:cNvPr>
              <xdr:cNvSpPr/>
            </xdr:nvSpPr>
            <xdr:spPr>
              <a:xfrm>
                <a:off x="5346000" y="3694275"/>
                <a:ext cx="0" cy="171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3943" name="Shape 3187">
                <a:extLst>
                  <a:ext uri="{FF2B5EF4-FFF2-40B4-BE49-F238E27FC236}">
                    <a16:creationId xmlns:a16="http://schemas.microsoft.com/office/drawing/2014/main" id="{00000000-0008-0000-0B00-0000670F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4275"/>
                <a:ext cx="0" cy="171443"/>
                <a:chOff x="5475762" y="47760700"/>
                <a:chExt cx="314325" cy="230200"/>
              </a:xfrm>
            </xdr:grpSpPr>
            <xdr:sp macro="" textlink="">
              <xdr:nvSpPr>
                <xdr:cNvPr id="3944" name="Shape 3188">
                  <a:extLst>
                    <a:ext uri="{FF2B5EF4-FFF2-40B4-BE49-F238E27FC236}">
                      <a16:creationId xmlns:a16="http://schemas.microsoft.com/office/drawing/2014/main" id="{00000000-0008-0000-0B00-0000680F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3945" name="Shape 3189">
                  <a:extLst>
                    <a:ext uri="{FF2B5EF4-FFF2-40B4-BE49-F238E27FC236}">
                      <a16:creationId xmlns:a16="http://schemas.microsoft.com/office/drawing/2014/main" id="{00000000-0008-0000-0B00-0000690F0000}"/>
                    </a:ext>
                  </a:extLst>
                </xdr:cNvPr>
                <xdr:cNvCxnSpPr/>
              </xdr:nvCxnSpPr>
              <xdr:spPr>
                <a:xfrm>
                  <a:off x="5758655" y="4785662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946" name="Shape 3190">
                  <a:extLst>
                    <a:ext uri="{FF2B5EF4-FFF2-40B4-BE49-F238E27FC236}">
                      <a16:creationId xmlns:a16="http://schemas.microsoft.com/office/drawing/2014/main" id="{00000000-0008-0000-0B00-00006A0F0000}"/>
                    </a:ext>
                  </a:extLst>
                </xdr:cNvPr>
                <xdr:cNvCxnSpPr/>
              </xdr:nvCxnSpPr>
              <xdr:spPr>
                <a:xfrm>
                  <a:off x="5758655" y="4785662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947" name="Shape 3191">
                  <a:extLst>
                    <a:ext uri="{FF2B5EF4-FFF2-40B4-BE49-F238E27FC236}">
                      <a16:creationId xmlns:a16="http://schemas.microsoft.com/office/drawing/2014/main" id="{00000000-0008-0000-0B00-00006B0F0000}"/>
                    </a:ext>
                  </a:extLst>
                </xdr:cNvPr>
                <xdr:cNvCxnSpPr/>
              </xdr:nvCxnSpPr>
              <xdr:spPr>
                <a:xfrm>
                  <a:off x="5758655" y="4785662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948" name="Shape 3192">
                  <a:extLst>
                    <a:ext uri="{FF2B5EF4-FFF2-40B4-BE49-F238E27FC236}">
                      <a16:creationId xmlns:a16="http://schemas.microsoft.com/office/drawing/2014/main" id="{00000000-0008-0000-0B00-00006C0F0000}"/>
                    </a:ext>
                  </a:extLst>
                </xdr:cNvPr>
                <xdr:cNvCxnSpPr/>
              </xdr:nvCxnSpPr>
              <xdr:spPr>
                <a:xfrm>
                  <a:off x="5758655" y="4785662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949" name="Shape 3193">
                  <a:extLst>
                    <a:ext uri="{FF2B5EF4-FFF2-40B4-BE49-F238E27FC236}">
                      <a16:creationId xmlns:a16="http://schemas.microsoft.com/office/drawing/2014/main" id="{00000000-0008-0000-0B00-00006D0F0000}"/>
                    </a:ext>
                  </a:extLst>
                </xdr:cNvPr>
                <xdr:cNvCxnSpPr/>
              </xdr:nvCxnSpPr>
              <xdr:spPr>
                <a:xfrm>
                  <a:off x="5758655" y="4785662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950" name="Shape 3194">
                  <a:extLst>
                    <a:ext uri="{FF2B5EF4-FFF2-40B4-BE49-F238E27FC236}">
                      <a16:creationId xmlns:a16="http://schemas.microsoft.com/office/drawing/2014/main" id="{00000000-0008-0000-0B00-00006E0F0000}"/>
                    </a:ext>
                  </a:extLst>
                </xdr:cNvPr>
                <xdr:cNvCxnSpPr/>
              </xdr:nvCxnSpPr>
              <xdr:spPr>
                <a:xfrm>
                  <a:off x="5758655" y="4785662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111</xdr:row>
      <xdr:rowOff>104775</xdr:rowOff>
    </xdr:from>
    <xdr:ext cx="0" cy="161925"/>
    <xdr:grpSp>
      <xdr:nvGrpSpPr>
        <xdr:cNvPr id="3951" name="Shape 2">
          <a:extLst>
            <a:ext uri="{FF2B5EF4-FFF2-40B4-BE49-F238E27FC236}">
              <a16:creationId xmlns:a16="http://schemas.microsoft.com/office/drawing/2014/main" id="{00000000-0008-0000-0B00-00006F0F0000}"/>
            </a:ext>
          </a:extLst>
        </xdr:cNvPr>
        <xdr:cNvGrpSpPr>
          <a:grpSpLocks/>
        </xdr:cNvGrpSpPr>
      </xdr:nvGrpSpPr>
      <xdr:grpSpPr>
        <a:xfrm>
          <a:off x="2466975" y="24488775"/>
          <a:ext cx="0" cy="161925"/>
          <a:chOff x="5346000" y="3699038"/>
          <a:chExt cx="0" cy="161925"/>
        </a:xfrm>
      </xdr:grpSpPr>
      <xdr:grpSp>
        <xdr:nvGrpSpPr>
          <xdr:cNvPr id="3952" name="Shape 3195">
            <a:extLst>
              <a:ext uri="{FF2B5EF4-FFF2-40B4-BE49-F238E27FC236}">
                <a16:creationId xmlns:a16="http://schemas.microsoft.com/office/drawing/2014/main" id="{00000000-0008-0000-0B00-0000700F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3953" name="Shape 6">
              <a:extLst>
                <a:ext uri="{FF2B5EF4-FFF2-40B4-BE49-F238E27FC236}">
                  <a16:creationId xmlns:a16="http://schemas.microsoft.com/office/drawing/2014/main" id="{00000000-0008-0000-0B00-0000710F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3954" name="Shape 3196">
              <a:extLst>
                <a:ext uri="{FF2B5EF4-FFF2-40B4-BE49-F238E27FC236}">
                  <a16:creationId xmlns:a16="http://schemas.microsoft.com/office/drawing/2014/main" id="{00000000-0008-0000-0B00-0000720F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3955" name="Shape 3197">
                <a:extLst>
                  <a:ext uri="{FF2B5EF4-FFF2-40B4-BE49-F238E27FC236}">
                    <a16:creationId xmlns:a16="http://schemas.microsoft.com/office/drawing/2014/main" id="{00000000-0008-0000-0B00-0000730F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3956" name="Shape 3198">
                <a:extLst>
                  <a:ext uri="{FF2B5EF4-FFF2-40B4-BE49-F238E27FC236}">
                    <a16:creationId xmlns:a16="http://schemas.microsoft.com/office/drawing/2014/main" id="{00000000-0008-0000-0B00-0000740F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3957" name="Shape 3199">
                  <a:extLst>
                    <a:ext uri="{FF2B5EF4-FFF2-40B4-BE49-F238E27FC236}">
                      <a16:creationId xmlns:a16="http://schemas.microsoft.com/office/drawing/2014/main" id="{00000000-0008-0000-0B00-0000750F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3958" name="Shape 3200">
                  <a:extLst>
                    <a:ext uri="{FF2B5EF4-FFF2-40B4-BE49-F238E27FC236}">
                      <a16:creationId xmlns:a16="http://schemas.microsoft.com/office/drawing/2014/main" id="{00000000-0008-0000-0B00-0000760F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959" name="Shape 3201">
                  <a:extLst>
                    <a:ext uri="{FF2B5EF4-FFF2-40B4-BE49-F238E27FC236}">
                      <a16:creationId xmlns:a16="http://schemas.microsoft.com/office/drawing/2014/main" id="{00000000-0008-0000-0B00-0000770F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960" name="Shape 3202">
                  <a:extLst>
                    <a:ext uri="{FF2B5EF4-FFF2-40B4-BE49-F238E27FC236}">
                      <a16:creationId xmlns:a16="http://schemas.microsoft.com/office/drawing/2014/main" id="{00000000-0008-0000-0B00-0000780F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961" name="Shape 3203">
                  <a:extLst>
                    <a:ext uri="{FF2B5EF4-FFF2-40B4-BE49-F238E27FC236}">
                      <a16:creationId xmlns:a16="http://schemas.microsoft.com/office/drawing/2014/main" id="{00000000-0008-0000-0B00-0000790F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962" name="Shape 3204">
                  <a:extLst>
                    <a:ext uri="{FF2B5EF4-FFF2-40B4-BE49-F238E27FC236}">
                      <a16:creationId xmlns:a16="http://schemas.microsoft.com/office/drawing/2014/main" id="{00000000-0008-0000-0B00-00007A0F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963" name="Shape 3205">
                  <a:extLst>
                    <a:ext uri="{FF2B5EF4-FFF2-40B4-BE49-F238E27FC236}">
                      <a16:creationId xmlns:a16="http://schemas.microsoft.com/office/drawing/2014/main" id="{00000000-0008-0000-0B00-00007B0F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111</xdr:row>
      <xdr:rowOff>104775</xdr:rowOff>
    </xdr:from>
    <xdr:ext cx="0" cy="161925"/>
    <xdr:grpSp>
      <xdr:nvGrpSpPr>
        <xdr:cNvPr id="3964" name="Shape 2">
          <a:extLst>
            <a:ext uri="{FF2B5EF4-FFF2-40B4-BE49-F238E27FC236}">
              <a16:creationId xmlns:a16="http://schemas.microsoft.com/office/drawing/2014/main" id="{00000000-0008-0000-0B00-00007C0F0000}"/>
            </a:ext>
          </a:extLst>
        </xdr:cNvPr>
        <xdr:cNvGrpSpPr>
          <a:grpSpLocks/>
        </xdr:cNvGrpSpPr>
      </xdr:nvGrpSpPr>
      <xdr:grpSpPr>
        <a:xfrm>
          <a:off x="2466975" y="24488775"/>
          <a:ext cx="0" cy="161925"/>
          <a:chOff x="5346000" y="3699038"/>
          <a:chExt cx="0" cy="161925"/>
        </a:xfrm>
      </xdr:grpSpPr>
      <xdr:grpSp>
        <xdr:nvGrpSpPr>
          <xdr:cNvPr id="3965" name="Shape 3206">
            <a:extLst>
              <a:ext uri="{FF2B5EF4-FFF2-40B4-BE49-F238E27FC236}">
                <a16:creationId xmlns:a16="http://schemas.microsoft.com/office/drawing/2014/main" id="{00000000-0008-0000-0B00-00007D0F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3966" name="Shape 6">
              <a:extLst>
                <a:ext uri="{FF2B5EF4-FFF2-40B4-BE49-F238E27FC236}">
                  <a16:creationId xmlns:a16="http://schemas.microsoft.com/office/drawing/2014/main" id="{00000000-0008-0000-0B00-00007E0F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3967" name="Shape 3207">
              <a:extLst>
                <a:ext uri="{FF2B5EF4-FFF2-40B4-BE49-F238E27FC236}">
                  <a16:creationId xmlns:a16="http://schemas.microsoft.com/office/drawing/2014/main" id="{00000000-0008-0000-0B00-00007F0F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3968" name="Shape 3208">
                <a:extLst>
                  <a:ext uri="{FF2B5EF4-FFF2-40B4-BE49-F238E27FC236}">
                    <a16:creationId xmlns:a16="http://schemas.microsoft.com/office/drawing/2014/main" id="{00000000-0008-0000-0B00-0000800F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3969" name="Shape 3209">
                <a:extLst>
                  <a:ext uri="{FF2B5EF4-FFF2-40B4-BE49-F238E27FC236}">
                    <a16:creationId xmlns:a16="http://schemas.microsoft.com/office/drawing/2014/main" id="{00000000-0008-0000-0B00-0000810F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3970" name="Shape 3210">
                  <a:extLst>
                    <a:ext uri="{FF2B5EF4-FFF2-40B4-BE49-F238E27FC236}">
                      <a16:creationId xmlns:a16="http://schemas.microsoft.com/office/drawing/2014/main" id="{00000000-0008-0000-0B00-0000820F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3971" name="Shape 3211">
                  <a:extLst>
                    <a:ext uri="{FF2B5EF4-FFF2-40B4-BE49-F238E27FC236}">
                      <a16:creationId xmlns:a16="http://schemas.microsoft.com/office/drawing/2014/main" id="{00000000-0008-0000-0B00-0000830F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972" name="Shape 3212">
                  <a:extLst>
                    <a:ext uri="{FF2B5EF4-FFF2-40B4-BE49-F238E27FC236}">
                      <a16:creationId xmlns:a16="http://schemas.microsoft.com/office/drawing/2014/main" id="{00000000-0008-0000-0B00-0000840F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973" name="Shape 3213">
                  <a:extLst>
                    <a:ext uri="{FF2B5EF4-FFF2-40B4-BE49-F238E27FC236}">
                      <a16:creationId xmlns:a16="http://schemas.microsoft.com/office/drawing/2014/main" id="{00000000-0008-0000-0B00-0000850F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974" name="Shape 3214">
                  <a:extLst>
                    <a:ext uri="{FF2B5EF4-FFF2-40B4-BE49-F238E27FC236}">
                      <a16:creationId xmlns:a16="http://schemas.microsoft.com/office/drawing/2014/main" id="{00000000-0008-0000-0B00-0000860F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975" name="Shape 3215">
                  <a:extLst>
                    <a:ext uri="{FF2B5EF4-FFF2-40B4-BE49-F238E27FC236}">
                      <a16:creationId xmlns:a16="http://schemas.microsoft.com/office/drawing/2014/main" id="{00000000-0008-0000-0B00-0000870F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976" name="Shape 3216">
                  <a:extLst>
                    <a:ext uri="{FF2B5EF4-FFF2-40B4-BE49-F238E27FC236}">
                      <a16:creationId xmlns:a16="http://schemas.microsoft.com/office/drawing/2014/main" id="{00000000-0008-0000-0B00-0000880F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111</xdr:row>
      <xdr:rowOff>104775</xdr:rowOff>
    </xdr:from>
    <xdr:ext cx="0" cy="161925"/>
    <xdr:grpSp>
      <xdr:nvGrpSpPr>
        <xdr:cNvPr id="3977" name="Shape 2">
          <a:extLst>
            <a:ext uri="{FF2B5EF4-FFF2-40B4-BE49-F238E27FC236}">
              <a16:creationId xmlns:a16="http://schemas.microsoft.com/office/drawing/2014/main" id="{00000000-0008-0000-0B00-0000890F0000}"/>
            </a:ext>
          </a:extLst>
        </xdr:cNvPr>
        <xdr:cNvGrpSpPr>
          <a:grpSpLocks/>
        </xdr:cNvGrpSpPr>
      </xdr:nvGrpSpPr>
      <xdr:grpSpPr>
        <a:xfrm>
          <a:off x="2466975" y="24488775"/>
          <a:ext cx="0" cy="161925"/>
          <a:chOff x="5346000" y="3699038"/>
          <a:chExt cx="0" cy="161925"/>
        </a:xfrm>
      </xdr:grpSpPr>
      <xdr:grpSp>
        <xdr:nvGrpSpPr>
          <xdr:cNvPr id="3978" name="Shape 3217">
            <a:extLst>
              <a:ext uri="{FF2B5EF4-FFF2-40B4-BE49-F238E27FC236}">
                <a16:creationId xmlns:a16="http://schemas.microsoft.com/office/drawing/2014/main" id="{00000000-0008-0000-0B00-00008A0F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3979" name="Shape 6">
              <a:extLst>
                <a:ext uri="{FF2B5EF4-FFF2-40B4-BE49-F238E27FC236}">
                  <a16:creationId xmlns:a16="http://schemas.microsoft.com/office/drawing/2014/main" id="{00000000-0008-0000-0B00-00008B0F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3980" name="Shape 3218">
              <a:extLst>
                <a:ext uri="{FF2B5EF4-FFF2-40B4-BE49-F238E27FC236}">
                  <a16:creationId xmlns:a16="http://schemas.microsoft.com/office/drawing/2014/main" id="{00000000-0008-0000-0B00-00008C0F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3981" name="Shape 3219">
                <a:extLst>
                  <a:ext uri="{FF2B5EF4-FFF2-40B4-BE49-F238E27FC236}">
                    <a16:creationId xmlns:a16="http://schemas.microsoft.com/office/drawing/2014/main" id="{00000000-0008-0000-0B00-00008D0F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3982" name="Shape 3220">
                <a:extLst>
                  <a:ext uri="{FF2B5EF4-FFF2-40B4-BE49-F238E27FC236}">
                    <a16:creationId xmlns:a16="http://schemas.microsoft.com/office/drawing/2014/main" id="{00000000-0008-0000-0B00-00008E0F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3983" name="Shape 3221">
                  <a:extLst>
                    <a:ext uri="{FF2B5EF4-FFF2-40B4-BE49-F238E27FC236}">
                      <a16:creationId xmlns:a16="http://schemas.microsoft.com/office/drawing/2014/main" id="{00000000-0008-0000-0B00-00008F0F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3984" name="Shape 3222">
                  <a:extLst>
                    <a:ext uri="{FF2B5EF4-FFF2-40B4-BE49-F238E27FC236}">
                      <a16:creationId xmlns:a16="http://schemas.microsoft.com/office/drawing/2014/main" id="{00000000-0008-0000-0B00-0000900F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985" name="Shape 3223">
                  <a:extLst>
                    <a:ext uri="{FF2B5EF4-FFF2-40B4-BE49-F238E27FC236}">
                      <a16:creationId xmlns:a16="http://schemas.microsoft.com/office/drawing/2014/main" id="{00000000-0008-0000-0B00-0000910F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986" name="Shape 3224">
                  <a:extLst>
                    <a:ext uri="{FF2B5EF4-FFF2-40B4-BE49-F238E27FC236}">
                      <a16:creationId xmlns:a16="http://schemas.microsoft.com/office/drawing/2014/main" id="{00000000-0008-0000-0B00-0000920F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987" name="Shape 3225">
                  <a:extLst>
                    <a:ext uri="{FF2B5EF4-FFF2-40B4-BE49-F238E27FC236}">
                      <a16:creationId xmlns:a16="http://schemas.microsoft.com/office/drawing/2014/main" id="{00000000-0008-0000-0B00-0000930F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988" name="Shape 3226">
                  <a:extLst>
                    <a:ext uri="{FF2B5EF4-FFF2-40B4-BE49-F238E27FC236}">
                      <a16:creationId xmlns:a16="http://schemas.microsoft.com/office/drawing/2014/main" id="{00000000-0008-0000-0B00-0000940F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989" name="Shape 3227">
                  <a:extLst>
                    <a:ext uri="{FF2B5EF4-FFF2-40B4-BE49-F238E27FC236}">
                      <a16:creationId xmlns:a16="http://schemas.microsoft.com/office/drawing/2014/main" id="{00000000-0008-0000-0B00-0000950F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111</xdr:row>
      <xdr:rowOff>104775</xdr:rowOff>
    </xdr:from>
    <xdr:ext cx="0" cy="161925"/>
    <xdr:grpSp>
      <xdr:nvGrpSpPr>
        <xdr:cNvPr id="3990" name="Shape 2">
          <a:extLst>
            <a:ext uri="{FF2B5EF4-FFF2-40B4-BE49-F238E27FC236}">
              <a16:creationId xmlns:a16="http://schemas.microsoft.com/office/drawing/2014/main" id="{00000000-0008-0000-0B00-0000960F0000}"/>
            </a:ext>
          </a:extLst>
        </xdr:cNvPr>
        <xdr:cNvGrpSpPr>
          <a:grpSpLocks/>
        </xdr:cNvGrpSpPr>
      </xdr:nvGrpSpPr>
      <xdr:grpSpPr>
        <a:xfrm>
          <a:off x="2466975" y="24488775"/>
          <a:ext cx="0" cy="161925"/>
          <a:chOff x="5346000" y="3699038"/>
          <a:chExt cx="0" cy="161925"/>
        </a:xfrm>
      </xdr:grpSpPr>
      <xdr:grpSp>
        <xdr:nvGrpSpPr>
          <xdr:cNvPr id="3991" name="Shape 3228">
            <a:extLst>
              <a:ext uri="{FF2B5EF4-FFF2-40B4-BE49-F238E27FC236}">
                <a16:creationId xmlns:a16="http://schemas.microsoft.com/office/drawing/2014/main" id="{00000000-0008-0000-0B00-0000970F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3992" name="Shape 6">
              <a:extLst>
                <a:ext uri="{FF2B5EF4-FFF2-40B4-BE49-F238E27FC236}">
                  <a16:creationId xmlns:a16="http://schemas.microsoft.com/office/drawing/2014/main" id="{00000000-0008-0000-0B00-0000980F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3993" name="Shape 3229">
              <a:extLst>
                <a:ext uri="{FF2B5EF4-FFF2-40B4-BE49-F238E27FC236}">
                  <a16:creationId xmlns:a16="http://schemas.microsoft.com/office/drawing/2014/main" id="{00000000-0008-0000-0B00-0000990F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3994" name="Shape 3230">
                <a:extLst>
                  <a:ext uri="{FF2B5EF4-FFF2-40B4-BE49-F238E27FC236}">
                    <a16:creationId xmlns:a16="http://schemas.microsoft.com/office/drawing/2014/main" id="{00000000-0008-0000-0B00-00009A0F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3995" name="Shape 3231">
                <a:extLst>
                  <a:ext uri="{FF2B5EF4-FFF2-40B4-BE49-F238E27FC236}">
                    <a16:creationId xmlns:a16="http://schemas.microsoft.com/office/drawing/2014/main" id="{00000000-0008-0000-0B00-00009B0F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3996" name="Shape 3232">
                  <a:extLst>
                    <a:ext uri="{FF2B5EF4-FFF2-40B4-BE49-F238E27FC236}">
                      <a16:creationId xmlns:a16="http://schemas.microsoft.com/office/drawing/2014/main" id="{00000000-0008-0000-0B00-00009C0F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3997" name="Shape 3233">
                  <a:extLst>
                    <a:ext uri="{FF2B5EF4-FFF2-40B4-BE49-F238E27FC236}">
                      <a16:creationId xmlns:a16="http://schemas.microsoft.com/office/drawing/2014/main" id="{00000000-0008-0000-0B00-00009D0F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998" name="Shape 3234">
                  <a:extLst>
                    <a:ext uri="{FF2B5EF4-FFF2-40B4-BE49-F238E27FC236}">
                      <a16:creationId xmlns:a16="http://schemas.microsoft.com/office/drawing/2014/main" id="{00000000-0008-0000-0B00-00009E0F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999" name="Shape 3235">
                  <a:extLst>
                    <a:ext uri="{FF2B5EF4-FFF2-40B4-BE49-F238E27FC236}">
                      <a16:creationId xmlns:a16="http://schemas.microsoft.com/office/drawing/2014/main" id="{00000000-0008-0000-0B00-00009F0F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000" name="Shape 3236">
                  <a:extLst>
                    <a:ext uri="{FF2B5EF4-FFF2-40B4-BE49-F238E27FC236}">
                      <a16:creationId xmlns:a16="http://schemas.microsoft.com/office/drawing/2014/main" id="{00000000-0008-0000-0B00-0000A00F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001" name="Shape 3237">
                  <a:extLst>
                    <a:ext uri="{FF2B5EF4-FFF2-40B4-BE49-F238E27FC236}">
                      <a16:creationId xmlns:a16="http://schemas.microsoft.com/office/drawing/2014/main" id="{00000000-0008-0000-0B00-0000A10F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002" name="Shape 3238">
                  <a:extLst>
                    <a:ext uri="{FF2B5EF4-FFF2-40B4-BE49-F238E27FC236}">
                      <a16:creationId xmlns:a16="http://schemas.microsoft.com/office/drawing/2014/main" id="{00000000-0008-0000-0B00-0000A20F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111</xdr:row>
      <xdr:rowOff>104775</xdr:rowOff>
    </xdr:from>
    <xdr:ext cx="0" cy="161925"/>
    <xdr:grpSp>
      <xdr:nvGrpSpPr>
        <xdr:cNvPr id="4003" name="Shape 2">
          <a:extLst>
            <a:ext uri="{FF2B5EF4-FFF2-40B4-BE49-F238E27FC236}">
              <a16:creationId xmlns:a16="http://schemas.microsoft.com/office/drawing/2014/main" id="{00000000-0008-0000-0B00-0000A30F0000}"/>
            </a:ext>
          </a:extLst>
        </xdr:cNvPr>
        <xdr:cNvGrpSpPr>
          <a:grpSpLocks/>
        </xdr:cNvGrpSpPr>
      </xdr:nvGrpSpPr>
      <xdr:grpSpPr>
        <a:xfrm>
          <a:off x="2466975" y="24488775"/>
          <a:ext cx="0" cy="161925"/>
          <a:chOff x="5346000" y="3699038"/>
          <a:chExt cx="0" cy="161925"/>
        </a:xfrm>
      </xdr:grpSpPr>
      <xdr:grpSp>
        <xdr:nvGrpSpPr>
          <xdr:cNvPr id="4004" name="Shape 3239">
            <a:extLst>
              <a:ext uri="{FF2B5EF4-FFF2-40B4-BE49-F238E27FC236}">
                <a16:creationId xmlns:a16="http://schemas.microsoft.com/office/drawing/2014/main" id="{00000000-0008-0000-0B00-0000A40F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4005" name="Shape 6">
              <a:extLst>
                <a:ext uri="{FF2B5EF4-FFF2-40B4-BE49-F238E27FC236}">
                  <a16:creationId xmlns:a16="http://schemas.microsoft.com/office/drawing/2014/main" id="{00000000-0008-0000-0B00-0000A50F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4006" name="Shape 3240">
              <a:extLst>
                <a:ext uri="{FF2B5EF4-FFF2-40B4-BE49-F238E27FC236}">
                  <a16:creationId xmlns:a16="http://schemas.microsoft.com/office/drawing/2014/main" id="{00000000-0008-0000-0B00-0000A60F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4007" name="Shape 3241">
                <a:extLst>
                  <a:ext uri="{FF2B5EF4-FFF2-40B4-BE49-F238E27FC236}">
                    <a16:creationId xmlns:a16="http://schemas.microsoft.com/office/drawing/2014/main" id="{00000000-0008-0000-0B00-0000A70F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4008" name="Shape 3242">
                <a:extLst>
                  <a:ext uri="{FF2B5EF4-FFF2-40B4-BE49-F238E27FC236}">
                    <a16:creationId xmlns:a16="http://schemas.microsoft.com/office/drawing/2014/main" id="{00000000-0008-0000-0B00-0000A80F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4009" name="Shape 3243">
                  <a:extLst>
                    <a:ext uri="{FF2B5EF4-FFF2-40B4-BE49-F238E27FC236}">
                      <a16:creationId xmlns:a16="http://schemas.microsoft.com/office/drawing/2014/main" id="{00000000-0008-0000-0B00-0000A90F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4010" name="Shape 3244">
                  <a:extLst>
                    <a:ext uri="{FF2B5EF4-FFF2-40B4-BE49-F238E27FC236}">
                      <a16:creationId xmlns:a16="http://schemas.microsoft.com/office/drawing/2014/main" id="{00000000-0008-0000-0B00-0000AA0F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011" name="Shape 3245">
                  <a:extLst>
                    <a:ext uri="{FF2B5EF4-FFF2-40B4-BE49-F238E27FC236}">
                      <a16:creationId xmlns:a16="http://schemas.microsoft.com/office/drawing/2014/main" id="{00000000-0008-0000-0B00-0000AB0F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012" name="Shape 3246">
                  <a:extLst>
                    <a:ext uri="{FF2B5EF4-FFF2-40B4-BE49-F238E27FC236}">
                      <a16:creationId xmlns:a16="http://schemas.microsoft.com/office/drawing/2014/main" id="{00000000-0008-0000-0B00-0000AC0F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013" name="Shape 3247">
                  <a:extLst>
                    <a:ext uri="{FF2B5EF4-FFF2-40B4-BE49-F238E27FC236}">
                      <a16:creationId xmlns:a16="http://schemas.microsoft.com/office/drawing/2014/main" id="{00000000-0008-0000-0B00-0000AD0F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014" name="Shape 3248">
                  <a:extLst>
                    <a:ext uri="{FF2B5EF4-FFF2-40B4-BE49-F238E27FC236}">
                      <a16:creationId xmlns:a16="http://schemas.microsoft.com/office/drawing/2014/main" id="{00000000-0008-0000-0B00-0000AE0F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015" name="Shape 3249">
                  <a:extLst>
                    <a:ext uri="{FF2B5EF4-FFF2-40B4-BE49-F238E27FC236}">
                      <a16:creationId xmlns:a16="http://schemas.microsoft.com/office/drawing/2014/main" id="{00000000-0008-0000-0B00-0000AF0F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111</xdr:row>
      <xdr:rowOff>104775</xdr:rowOff>
    </xdr:from>
    <xdr:ext cx="0" cy="161925"/>
    <xdr:grpSp>
      <xdr:nvGrpSpPr>
        <xdr:cNvPr id="4016" name="Shape 2">
          <a:extLst>
            <a:ext uri="{FF2B5EF4-FFF2-40B4-BE49-F238E27FC236}">
              <a16:creationId xmlns:a16="http://schemas.microsoft.com/office/drawing/2014/main" id="{00000000-0008-0000-0B00-0000B00F0000}"/>
            </a:ext>
          </a:extLst>
        </xdr:cNvPr>
        <xdr:cNvGrpSpPr>
          <a:grpSpLocks/>
        </xdr:cNvGrpSpPr>
      </xdr:nvGrpSpPr>
      <xdr:grpSpPr>
        <a:xfrm>
          <a:off x="2466975" y="24488775"/>
          <a:ext cx="0" cy="161925"/>
          <a:chOff x="5346000" y="3699038"/>
          <a:chExt cx="0" cy="161925"/>
        </a:xfrm>
      </xdr:grpSpPr>
      <xdr:grpSp>
        <xdr:nvGrpSpPr>
          <xdr:cNvPr id="4017" name="Shape 3250">
            <a:extLst>
              <a:ext uri="{FF2B5EF4-FFF2-40B4-BE49-F238E27FC236}">
                <a16:creationId xmlns:a16="http://schemas.microsoft.com/office/drawing/2014/main" id="{00000000-0008-0000-0B00-0000B10F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4018" name="Shape 6">
              <a:extLst>
                <a:ext uri="{FF2B5EF4-FFF2-40B4-BE49-F238E27FC236}">
                  <a16:creationId xmlns:a16="http://schemas.microsoft.com/office/drawing/2014/main" id="{00000000-0008-0000-0B00-0000B20F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4019" name="Shape 3251">
              <a:extLst>
                <a:ext uri="{FF2B5EF4-FFF2-40B4-BE49-F238E27FC236}">
                  <a16:creationId xmlns:a16="http://schemas.microsoft.com/office/drawing/2014/main" id="{00000000-0008-0000-0B00-0000B30F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4020" name="Shape 3252">
                <a:extLst>
                  <a:ext uri="{FF2B5EF4-FFF2-40B4-BE49-F238E27FC236}">
                    <a16:creationId xmlns:a16="http://schemas.microsoft.com/office/drawing/2014/main" id="{00000000-0008-0000-0B00-0000B40F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4021" name="Shape 3253">
                <a:extLst>
                  <a:ext uri="{FF2B5EF4-FFF2-40B4-BE49-F238E27FC236}">
                    <a16:creationId xmlns:a16="http://schemas.microsoft.com/office/drawing/2014/main" id="{00000000-0008-0000-0B00-0000B50F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4022" name="Shape 3254">
                  <a:extLst>
                    <a:ext uri="{FF2B5EF4-FFF2-40B4-BE49-F238E27FC236}">
                      <a16:creationId xmlns:a16="http://schemas.microsoft.com/office/drawing/2014/main" id="{00000000-0008-0000-0B00-0000B60F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4023" name="Shape 3255">
                  <a:extLst>
                    <a:ext uri="{FF2B5EF4-FFF2-40B4-BE49-F238E27FC236}">
                      <a16:creationId xmlns:a16="http://schemas.microsoft.com/office/drawing/2014/main" id="{00000000-0008-0000-0B00-0000B70F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024" name="Shape 3256">
                  <a:extLst>
                    <a:ext uri="{FF2B5EF4-FFF2-40B4-BE49-F238E27FC236}">
                      <a16:creationId xmlns:a16="http://schemas.microsoft.com/office/drawing/2014/main" id="{00000000-0008-0000-0B00-0000B80F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025" name="Shape 3257">
                  <a:extLst>
                    <a:ext uri="{FF2B5EF4-FFF2-40B4-BE49-F238E27FC236}">
                      <a16:creationId xmlns:a16="http://schemas.microsoft.com/office/drawing/2014/main" id="{00000000-0008-0000-0B00-0000B90F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026" name="Shape 3258">
                  <a:extLst>
                    <a:ext uri="{FF2B5EF4-FFF2-40B4-BE49-F238E27FC236}">
                      <a16:creationId xmlns:a16="http://schemas.microsoft.com/office/drawing/2014/main" id="{00000000-0008-0000-0B00-0000BA0F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027" name="Shape 3259">
                  <a:extLst>
                    <a:ext uri="{FF2B5EF4-FFF2-40B4-BE49-F238E27FC236}">
                      <a16:creationId xmlns:a16="http://schemas.microsoft.com/office/drawing/2014/main" id="{00000000-0008-0000-0B00-0000BB0F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028" name="Shape 3260">
                  <a:extLst>
                    <a:ext uri="{FF2B5EF4-FFF2-40B4-BE49-F238E27FC236}">
                      <a16:creationId xmlns:a16="http://schemas.microsoft.com/office/drawing/2014/main" id="{00000000-0008-0000-0B00-0000BC0F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111</xdr:row>
      <xdr:rowOff>104775</xdr:rowOff>
    </xdr:from>
    <xdr:ext cx="0" cy="161925"/>
    <xdr:grpSp>
      <xdr:nvGrpSpPr>
        <xdr:cNvPr id="4029" name="Shape 2">
          <a:extLst>
            <a:ext uri="{FF2B5EF4-FFF2-40B4-BE49-F238E27FC236}">
              <a16:creationId xmlns:a16="http://schemas.microsoft.com/office/drawing/2014/main" id="{00000000-0008-0000-0B00-0000BD0F0000}"/>
            </a:ext>
          </a:extLst>
        </xdr:cNvPr>
        <xdr:cNvGrpSpPr>
          <a:grpSpLocks/>
        </xdr:cNvGrpSpPr>
      </xdr:nvGrpSpPr>
      <xdr:grpSpPr>
        <a:xfrm>
          <a:off x="2466975" y="24488775"/>
          <a:ext cx="0" cy="161925"/>
          <a:chOff x="5346000" y="3699038"/>
          <a:chExt cx="0" cy="161925"/>
        </a:xfrm>
      </xdr:grpSpPr>
      <xdr:grpSp>
        <xdr:nvGrpSpPr>
          <xdr:cNvPr id="4030" name="Shape 3261">
            <a:extLst>
              <a:ext uri="{FF2B5EF4-FFF2-40B4-BE49-F238E27FC236}">
                <a16:creationId xmlns:a16="http://schemas.microsoft.com/office/drawing/2014/main" id="{00000000-0008-0000-0B00-0000BE0F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4031" name="Shape 6">
              <a:extLst>
                <a:ext uri="{FF2B5EF4-FFF2-40B4-BE49-F238E27FC236}">
                  <a16:creationId xmlns:a16="http://schemas.microsoft.com/office/drawing/2014/main" id="{00000000-0008-0000-0B00-0000BF0F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4032" name="Shape 3262">
              <a:extLst>
                <a:ext uri="{FF2B5EF4-FFF2-40B4-BE49-F238E27FC236}">
                  <a16:creationId xmlns:a16="http://schemas.microsoft.com/office/drawing/2014/main" id="{00000000-0008-0000-0B00-0000C00F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4033" name="Shape 3263">
                <a:extLst>
                  <a:ext uri="{FF2B5EF4-FFF2-40B4-BE49-F238E27FC236}">
                    <a16:creationId xmlns:a16="http://schemas.microsoft.com/office/drawing/2014/main" id="{00000000-0008-0000-0B00-0000C10F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4034" name="Shape 3264">
                <a:extLst>
                  <a:ext uri="{FF2B5EF4-FFF2-40B4-BE49-F238E27FC236}">
                    <a16:creationId xmlns:a16="http://schemas.microsoft.com/office/drawing/2014/main" id="{00000000-0008-0000-0B00-0000C20F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4035" name="Shape 3265">
                  <a:extLst>
                    <a:ext uri="{FF2B5EF4-FFF2-40B4-BE49-F238E27FC236}">
                      <a16:creationId xmlns:a16="http://schemas.microsoft.com/office/drawing/2014/main" id="{00000000-0008-0000-0B00-0000C30F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4036" name="Shape 3266">
                  <a:extLst>
                    <a:ext uri="{FF2B5EF4-FFF2-40B4-BE49-F238E27FC236}">
                      <a16:creationId xmlns:a16="http://schemas.microsoft.com/office/drawing/2014/main" id="{00000000-0008-0000-0B00-0000C40F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037" name="Shape 3267">
                  <a:extLst>
                    <a:ext uri="{FF2B5EF4-FFF2-40B4-BE49-F238E27FC236}">
                      <a16:creationId xmlns:a16="http://schemas.microsoft.com/office/drawing/2014/main" id="{00000000-0008-0000-0B00-0000C50F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038" name="Shape 3268">
                  <a:extLst>
                    <a:ext uri="{FF2B5EF4-FFF2-40B4-BE49-F238E27FC236}">
                      <a16:creationId xmlns:a16="http://schemas.microsoft.com/office/drawing/2014/main" id="{00000000-0008-0000-0B00-0000C60F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039" name="Shape 3269">
                  <a:extLst>
                    <a:ext uri="{FF2B5EF4-FFF2-40B4-BE49-F238E27FC236}">
                      <a16:creationId xmlns:a16="http://schemas.microsoft.com/office/drawing/2014/main" id="{00000000-0008-0000-0B00-0000C70F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040" name="Shape 3270">
                  <a:extLst>
                    <a:ext uri="{FF2B5EF4-FFF2-40B4-BE49-F238E27FC236}">
                      <a16:creationId xmlns:a16="http://schemas.microsoft.com/office/drawing/2014/main" id="{00000000-0008-0000-0B00-0000C80F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041" name="Shape 3271">
                  <a:extLst>
                    <a:ext uri="{FF2B5EF4-FFF2-40B4-BE49-F238E27FC236}">
                      <a16:creationId xmlns:a16="http://schemas.microsoft.com/office/drawing/2014/main" id="{00000000-0008-0000-0B00-0000C90F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111</xdr:row>
      <xdr:rowOff>104775</xdr:rowOff>
    </xdr:from>
    <xdr:ext cx="0" cy="161925"/>
    <xdr:grpSp>
      <xdr:nvGrpSpPr>
        <xdr:cNvPr id="4042" name="Shape 2">
          <a:extLst>
            <a:ext uri="{FF2B5EF4-FFF2-40B4-BE49-F238E27FC236}">
              <a16:creationId xmlns:a16="http://schemas.microsoft.com/office/drawing/2014/main" id="{00000000-0008-0000-0B00-0000CA0F0000}"/>
            </a:ext>
          </a:extLst>
        </xdr:cNvPr>
        <xdr:cNvGrpSpPr>
          <a:grpSpLocks/>
        </xdr:cNvGrpSpPr>
      </xdr:nvGrpSpPr>
      <xdr:grpSpPr>
        <a:xfrm>
          <a:off x="2466975" y="24488775"/>
          <a:ext cx="0" cy="161925"/>
          <a:chOff x="5346000" y="3699038"/>
          <a:chExt cx="0" cy="161925"/>
        </a:xfrm>
      </xdr:grpSpPr>
      <xdr:grpSp>
        <xdr:nvGrpSpPr>
          <xdr:cNvPr id="4043" name="Shape 3272">
            <a:extLst>
              <a:ext uri="{FF2B5EF4-FFF2-40B4-BE49-F238E27FC236}">
                <a16:creationId xmlns:a16="http://schemas.microsoft.com/office/drawing/2014/main" id="{00000000-0008-0000-0B00-0000CB0F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4044" name="Shape 6">
              <a:extLst>
                <a:ext uri="{FF2B5EF4-FFF2-40B4-BE49-F238E27FC236}">
                  <a16:creationId xmlns:a16="http://schemas.microsoft.com/office/drawing/2014/main" id="{00000000-0008-0000-0B00-0000CC0F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4045" name="Shape 3273">
              <a:extLst>
                <a:ext uri="{FF2B5EF4-FFF2-40B4-BE49-F238E27FC236}">
                  <a16:creationId xmlns:a16="http://schemas.microsoft.com/office/drawing/2014/main" id="{00000000-0008-0000-0B00-0000CD0F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4046" name="Shape 3274">
                <a:extLst>
                  <a:ext uri="{FF2B5EF4-FFF2-40B4-BE49-F238E27FC236}">
                    <a16:creationId xmlns:a16="http://schemas.microsoft.com/office/drawing/2014/main" id="{00000000-0008-0000-0B00-0000CE0F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4047" name="Shape 3275">
                <a:extLst>
                  <a:ext uri="{FF2B5EF4-FFF2-40B4-BE49-F238E27FC236}">
                    <a16:creationId xmlns:a16="http://schemas.microsoft.com/office/drawing/2014/main" id="{00000000-0008-0000-0B00-0000CF0F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4048" name="Shape 3276">
                  <a:extLst>
                    <a:ext uri="{FF2B5EF4-FFF2-40B4-BE49-F238E27FC236}">
                      <a16:creationId xmlns:a16="http://schemas.microsoft.com/office/drawing/2014/main" id="{00000000-0008-0000-0B00-0000D00F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4049" name="Shape 3277">
                  <a:extLst>
                    <a:ext uri="{FF2B5EF4-FFF2-40B4-BE49-F238E27FC236}">
                      <a16:creationId xmlns:a16="http://schemas.microsoft.com/office/drawing/2014/main" id="{00000000-0008-0000-0B00-0000D10F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050" name="Shape 3278">
                  <a:extLst>
                    <a:ext uri="{FF2B5EF4-FFF2-40B4-BE49-F238E27FC236}">
                      <a16:creationId xmlns:a16="http://schemas.microsoft.com/office/drawing/2014/main" id="{00000000-0008-0000-0B00-0000D20F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051" name="Shape 3279">
                  <a:extLst>
                    <a:ext uri="{FF2B5EF4-FFF2-40B4-BE49-F238E27FC236}">
                      <a16:creationId xmlns:a16="http://schemas.microsoft.com/office/drawing/2014/main" id="{00000000-0008-0000-0B00-0000D30F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052" name="Shape 3280">
                  <a:extLst>
                    <a:ext uri="{FF2B5EF4-FFF2-40B4-BE49-F238E27FC236}">
                      <a16:creationId xmlns:a16="http://schemas.microsoft.com/office/drawing/2014/main" id="{00000000-0008-0000-0B00-0000D40F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053" name="Shape 3281">
                  <a:extLst>
                    <a:ext uri="{FF2B5EF4-FFF2-40B4-BE49-F238E27FC236}">
                      <a16:creationId xmlns:a16="http://schemas.microsoft.com/office/drawing/2014/main" id="{00000000-0008-0000-0B00-0000D50F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054" name="Shape 3282">
                  <a:extLst>
                    <a:ext uri="{FF2B5EF4-FFF2-40B4-BE49-F238E27FC236}">
                      <a16:creationId xmlns:a16="http://schemas.microsoft.com/office/drawing/2014/main" id="{00000000-0008-0000-0B00-0000D60F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111</xdr:row>
      <xdr:rowOff>104775</xdr:rowOff>
    </xdr:from>
    <xdr:ext cx="0" cy="161925"/>
    <xdr:grpSp>
      <xdr:nvGrpSpPr>
        <xdr:cNvPr id="4055" name="Shape 2">
          <a:extLst>
            <a:ext uri="{FF2B5EF4-FFF2-40B4-BE49-F238E27FC236}">
              <a16:creationId xmlns:a16="http://schemas.microsoft.com/office/drawing/2014/main" id="{00000000-0008-0000-0B00-0000D70F0000}"/>
            </a:ext>
          </a:extLst>
        </xdr:cNvPr>
        <xdr:cNvGrpSpPr>
          <a:grpSpLocks/>
        </xdr:cNvGrpSpPr>
      </xdr:nvGrpSpPr>
      <xdr:grpSpPr>
        <a:xfrm>
          <a:off x="2466975" y="24488775"/>
          <a:ext cx="0" cy="161925"/>
          <a:chOff x="5346000" y="3699038"/>
          <a:chExt cx="0" cy="161925"/>
        </a:xfrm>
      </xdr:grpSpPr>
      <xdr:grpSp>
        <xdr:nvGrpSpPr>
          <xdr:cNvPr id="4056" name="Shape 3283">
            <a:extLst>
              <a:ext uri="{FF2B5EF4-FFF2-40B4-BE49-F238E27FC236}">
                <a16:creationId xmlns:a16="http://schemas.microsoft.com/office/drawing/2014/main" id="{00000000-0008-0000-0B00-0000D80F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4057" name="Shape 6">
              <a:extLst>
                <a:ext uri="{FF2B5EF4-FFF2-40B4-BE49-F238E27FC236}">
                  <a16:creationId xmlns:a16="http://schemas.microsoft.com/office/drawing/2014/main" id="{00000000-0008-0000-0B00-0000D90F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4058" name="Shape 3284">
              <a:extLst>
                <a:ext uri="{FF2B5EF4-FFF2-40B4-BE49-F238E27FC236}">
                  <a16:creationId xmlns:a16="http://schemas.microsoft.com/office/drawing/2014/main" id="{00000000-0008-0000-0B00-0000DA0F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4059" name="Shape 3285">
                <a:extLst>
                  <a:ext uri="{FF2B5EF4-FFF2-40B4-BE49-F238E27FC236}">
                    <a16:creationId xmlns:a16="http://schemas.microsoft.com/office/drawing/2014/main" id="{00000000-0008-0000-0B00-0000DB0F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4060" name="Shape 3286">
                <a:extLst>
                  <a:ext uri="{FF2B5EF4-FFF2-40B4-BE49-F238E27FC236}">
                    <a16:creationId xmlns:a16="http://schemas.microsoft.com/office/drawing/2014/main" id="{00000000-0008-0000-0B00-0000DC0F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4061" name="Shape 3287">
                  <a:extLst>
                    <a:ext uri="{FF2B5EF4-FFF2-40B4-BE49-F238E27FC236}">
                      <a16:creationId xmlns:a16="http://schemas.microsoft.com/office/drawing/2014/main" id="{00000000-0008-0000-0B00-0000DD0F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4062" name="Shape 3288">
                  <a:extLst>
                    <a:ext uri="{FF2B5EF4-FFF2-40B4-BE49-F238E27FC236}">
                      <a16:creationId xmlns:a16="http://schemas.microsoft.com/office/drawing/2014/main" id="{00000000-0008-0000-0B00-0000DE0F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063" name="Shape 3289">
                  <a:extLst>
                    <a:ext uri="{FF2B5EF4-FFF2-40B4-BE49-F238E27FC236}">
                      <a16:creationId xmlns:a16="http://schemas.microsoft.com/office/drawing/2014/main" id="{00000000-0008-0000-0B00-0000DF0F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064" name="Shape 3290">
                  <a:extLst>
                    <a:ext uri="{FF2B5EF4-FFF2-40B4-BE49-F238E27FC236}">
                      <a16:creationId xmlns:a16="http://schemas.microsoft.com/office/drawing/2014/main" id="{00000000-0008-0000-0B00-0000E00F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065" name="Shape 3291">
                  <a:extLst>
                    <a:ext uri="{FF2B5EF4-FFF2-40B4-BE49-F238E27FC236}">
                      <a16:creationId xmlns:a16="http://schemas.microsoft.com/office/drawing/2014/main" id="{00000000-0008-0000-0B00-0000E10F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066" name="Shape 3292">
                  <a:extLst>
                    <a:ext uri="{FF2B5EF4-FFF2-40B4-BE49-F238E27FC236}">
                      <a16:creationId xmlns:a16="http://schemas.microsoft.com/office/drawing/2014/main" id="{00000000-0008-0000-0B00-0000E20F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067" name="Shape 3293">
                  <a:extLst>
                    <a:ext uri="{FF2B5EF4-FFF2-40B4-BE49-F238E27FC236}">
                      <a16:creationId xmlns:a16="http://schemas.microsoft.com/office/drawing/2014/main" id="{00000000-0008-0000-0B00-0000E30F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111</xdr:row>
      <xdr:rowOff>104775</xdr:rowOff>
    </xdr:from>
    <xdr:ext cx="0" cy="161925"/>
    <xdr:grpSp>
      <xdr:nvGrpSpPr>
        <xdr:cNvPr id="4068" name="Shape 2">
          <a:extLst>
            <a:ext uri="{FF2B5EF4-FFF2-40B4-BE49-F238E27FC236}">
              <a16:creationId xmlns:a16="http://schemas.microsoft.com/office/drawing/2014/main" id="{00000000-0008-0000-0B00-0000E40F0000}"/>
            </a:ext>
          </a:extLst>
        </xdr:cNvPr>
        <xdr:cNvGrpSpPr>
          <a:grpSpLocks/>
        </xdr:cNvGrpSpPr>
      </xdr:nvGrpSpPr>
      <xdr:grpSpPr>
        <a:xfrm>
          <a:off x="2466975" y="24488775"/>
          <a:ext cx="0" cy="161925"/>
          <a:chOff x="5346000" y="3699038"/>
          <a:chExt cx="0" cy="161925"/>
        </a:xfrm>
      </xdr:grpSpPr>
      <xdr:grpSp>
        <xdr:nvGrpSpPr>
          <xdr:cNvPr id="4069" name="Shape 3294">
            <a:extLst>
              <a:ext uri="{FF2B5EF4-FFF2-40B4-BE49-F238E27FC236}">
                <a16:creationId xmlns:a16="http://schemas.microsoft.com/office/drawing/2014/main" id="{00000000-0008-0000-0B00-0000E50F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4070" name="Shape 6">
              <a:extLst>
                <a:ext uri="{FF2B5EF4-FFF2-40B4-BE49-F238E27FC236}">
                  <a16:creationId xmlns:a16="http://schemas.microsoft.com/office/drawing/2014/main" id="{00000000-0008-0000-0B00-0000E60F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4071" name="Shape 3295">
              <a:extLst>
                <a:ext uri="{FF2B5EF4-FFF2-40B4-BE49-F238E27FC236}">
                  <a16:creationId xmlns:a16="http://schemas.microsoft.com/office/drawing/2014/main" id="{00000000-0008-0000-0B00-0000E70F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4072" name="Shape 3296">
                <a:extLst>
                  <a:ext uri="{FF2B5EF4-FFF2-40B4-BE49-F238E27FC236}">
                    <a16:creationId xmlns:a16="http://schemas.microsoft.com/office/drawing/2014/main" id="{00000000-0008-0000-0B00-0000E80F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4073" name="Shape 3297">
                <a:extLst>
                  <a:ext uri="{FF2B5EF4-FFF2-40B4-BE49-F238E27FC236}">
                    <a16:creationId xmlns:a16="http://schemas.microsoft.com/office/drawing/2014/main" id="{00000000-0008-0000-0B00-0000E90F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4074" name="Shape 3298">
                  <a:extLst>
                    <a:ext uri="{FF2B5EF4-FFF2-40B4-BE49-F238E27FC236}">
                      <a16:creationId xmlns:a16="http://schemas.microsoft.com/office/drawing/2014/main" id="{00000000-0008-0000-0B00-0000EA0F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4075" name="Shape 3299">
                  <a:extLst>
                    <a:ext uri="{FF2B5EF4-FFF2-40B4-BE49-F238E27FC236}">
                      <a16:creationId xmlns:a16="http://schemas.microsoft.com/office/drawing/2014/main" id="{00000000-0008-0000-0B00-0000EB0F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076" name="Shape 3300">
                  <a:extLst>
                    <a:ext uri="{FF2B5EF4-FFF2-40B4-BE49-F238E27FC236}">
                      <a16:creationId xmlns:a16="http://schemas.microsoft.com/office/drawing/2014/main" id="{00000000-0008-0000-0B00-0000EC0F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077" name="Shape 3301">
                  <a:extLst>
                    <a:ext uri="{FF2B5EF4-FFF2-40B4-BE49-F238E27FC236}">
                      <a16:creationId xmlns:a16="http://schemas.microsoft.com/office/drawing/2014/main" id="{00000000-0008-0000-0B00-0000ED0F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078" name="Shape 3302">
                  <a:extLst>
                    <a:ext uri="{FF2B5EF4-FFF2-40B4-BE49-F238E27FC236}">
                      <a16:creationId xmlns:a16="http://schemas.microsoft.com/office/drawing/2014/main" id="{00000000-0008-0000-0B00-0000EE0F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079" name="Shape 3303">
                  <a:extLst>
                    <a:ext uri="{FF2B5EF4-FFF2-40B4-BE49-F238E27FC236}">
                      <a16:creationId xmlns:a16="http://schemas.microsoft.com/office/drawing/2014/main" id="{00000000-0008-0000-0B00-0000EF0F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080" name="Shape 3304">
                  <a:extLst>
                    <a:ext uri="{FF2B5EF4-FFF2-40B4-BE49-F238E27FC236}">
                      <a16:creationId xmlns:a16="http://schemas.microsoft.com/office/drawing/2014/main" id="{00000000-0008-0000-0B00-0000F00F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111</xdr:row>
      <xdr:rowOff>104775</xdr:rowOff>
    </xdr:from>
    <xdr:ext cx="0" cy="161925"/>
    <xdr:grpSp>
      <xdr:nvGrpSpPr>
        <xdr:cNvPr id="4081" name="Shape 2">
          <a:extLst>
            <a:ext uri="{FF2B5EF4-FFF2-40B4-BE49-F238E27FC236}">
              <a16:creationId xmlns:a16="http://schemas.microsoft.com/office/drawing/2014/main" id="{00000000-0008-0000-0B00-0000F10F0000}"/>
            </a:ext>
          </a:extLst>
        </xdr:cNvPr>
        <xdr:cNvGrpSpPr>
          <a:grpSpLocks/>
        </xdr:cNvGrpSpPr>
      </xdr:nvGrpSpPr>
      <xdr:grpSpPr>
        <a:xfrm>
          <a:off x="2466975" y="24488775"/>
          <a:ext cx="0" cy="161925"/>
          <a:chOff x="5346000" y="3699038"/>
          <a:chExt cx="0" cy="161925"/>
        </a:xfrm>
      </xdr:grpSpPr>
      <xdr:grpSp>
        <xdr:nvGrpSpPr>
          <xdr:cNvPr id="4082" name="Shape 3305">
            <a:extLst>
              <a:ext uri="{FF2B5EF4-FFF2-40B4-BE49-F238E27FC236}">
                <a16:creationId xmlns:a16="http://schemas.microsoft.com/office/drawing/2014/main" id="{00000000-0008-0000-0B00-0000F20F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4083" name="Shape 6">
              <a:extLst>
                <a:ext uri="{FF2B5EF4-FFF2-40B4-BE49-F238E27FC236}">
                  <a16:creationId xmlns:a16="http://schemas.microsoft.com/office/drawing/2014/main" id="{00000000-0008-0000-0B00-0000F30F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4084" name="Shape 3306">
              <a:extLst>
                <a:ext uri="{FF2B5EF4-FFF2-40B4-BE49-F238E27FC236}">
                  <a16:creationId xmlns:a16="http://schemas.microsoft.com/office/drawing/2014/main" id="{00000000-0008-0000-0B00-0000F40F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4085" name="Shape 3307">
                <a:extLst>
                  <a:ext uri="{FF2B5EF4-FFF2-40B4-BE49-F238E27FC236}">
                    <a16:creationId xmlns:a16="http://schemas.microsoft.com/office/drawing/2014/main" id="{00000000-0008-0000-0B00-0000F50F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4086" name="Shape 3308">
                <a:extLst>
                  <a:ext uri="{FF2B5EF4-FFF2-40B4-BE49-F238E27FC236}">
                    <a16:creationId xmlns:a16="http://schemas.microsoft.com/office/drawing/2014/main" id="{00000000-0008-0000-0B00-0000F60F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4087" name="Shape 3309">
                  <a:extLst>
                    <a:ext uri="{FF2B5EF4-FFF2-40B4-BE49-F238E27FC236}">
                      <a16:creationId xmlns:a16="http://schemas.microsoft.com/office/drawing/2014/main" id="{00000000-0008-0000-0B00-0000F70F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4088" name="Shape 3310">
                  <a:extLst>
                    <a:ext uri="{FF2B5EF4-FFF2-40B4-BE49-F238E27FC236}">
                      <a16:creationId xmlns:a16="http://schemas.microsoft.com/office/drawing/2014/main" id="{00000000-0008-0000-0B00-0000F80F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089" name="Shape 3311">
                  <a:extLst>
                    <a:ext uri="{FF2B5EF4-FFF2-40B4-BE49-F238E27FC236}">
                      <a16:creationId xmlns:a16="http://schemas.microsoft.com/office/drawing/2014/main" id="{00000000-0008-0000-0B00-0000F90F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090" name="Shape 3312">
                  <a:extLst>
                    <a:ext uri="{FF2B5EF4-FFF2-40B4-BE49-F238E27FC236}">
                      <a16:creationId xmlns:a16="http://schemas.microsoft.com/office/drawing/2014/main" id="{00000000-0008-0000-0B00-0000FA0F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091" name="Shape 3313">
                  <a:extLst>
                    <a:ext uri="{FF2B5EF4-FFF2-40B4-BE49-F238E27FC236}">
                      <a16:creationId xmlns:a16="http://schemas.microsoft.com/office/drawing/2014/main" id="{00000000-0008-0000-0B00-0000FB0F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092" name="Shape 3314">
                  <a:extLst>
                    <a:ext uri="{FF2B5EF4-FFF2-40B4-BE49-F238E27FC236}">
                      <a16:creationId xmlns:a16="http://schemas.microsoft.com/office/drawing/2014/main" id="{00000000-0008-0000-0B00-0000FC0F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093" name="Shape 3315">
                  <a:extLst>
                    <a:ext uri="{FF2B5EF4-FFF2-40B4-BE49-F238E27FC236}">
                      <a16:creationId xmlns:a16="http://schemas.microsoft.com/office/drawing/2014/main" id="{00000000-0008-0000-0B00-0000FD0F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111</xdr:row>
      <xdr:rowOff>104775</xdr:rowOff>
    </xdr:from>
    <xdr:ext cx="0" cy="161925"/>
    <xdr:grpSp>
      <xdr:nvGrpSpPr>
        <xdr:cNvPr id="4094" name="Shape 2">
          <a:extLst>
            <a:ext uri="{FF2B5EF4-FFF2-40B4-BE49-F238E27FC236}">
              <a16:creationId xmlns:a16="http://schemas.microsoft.com/office/drawing/2014/main" id="{00000000-0008-0000-0B00-0000FE0F0000}"/>
            </a:ext>
          </a:extLst>
        </xdr:cNvPr>
        <xdr:cNvGrpSpPr>
          <a:grpSpLocks/>
        </xdr:cNvGrpSpPr>
      </xdr:nvGrpSpPr>
      <xdr:grpSpPr>
        <a:xfrm>
          <a:off x="2466975" y="24488775"/>
          <a:ext cx="0" cy="161925"/>
          <a:chOff x="5346000" y="3699038"/>
          <a:chExt cx="0" cy="161925"/>
        </a:xfrm>
      </xdr:grpSpPr>
      <xdr:grpSp>
        <xdr:nvGrpSpPr>
          <xdr:cNvPr id="4095" name="Shape 3316">
            <a:extLst>
              <a:ext uri="{FF2B5EF4-FFF2-40B4-BE49-F238E27FC236}">
                <a16:creationId xmlns:a16="http://schemas.microsoft.com/office/drawing/2014/main" id="{00000000-0008-0000-0B00-0000FF0F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4096" name="Shape 6">
              <a:extLst>
                <a:ext uri="{FF2B5EF4-FFF2-40B4-BE49-F238E27FC236}">
                  <a16:creationId xmlns:a16="http://schemas.microsoft.com/office/drawing/2014/main" id="{00000000-0008-0000-0B00-00000010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4097" name="Shape 3317">
              <a:extLst>
                <a:ext uri="{FF2B5EF4-FFF2-40B4-BE49-F238E27FC236}">
                  <a16:creationId xmlns:a16="http://schemas.microsoft.com/office/drawing/2014/main" id="{00000000-0008-0000-0B00-00000110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4098" name="Shape 3318">
                <a:extLst>
                  <a:ext uri="{FF2B5EF4-FFF2-40B4-BE49-F238E27FC236}">
                    <a16:creationId xmlns:a16="http://schemas.microsoft.com/office/drawing/2014/main" id="{00000000-0008-0000-0B00-00000210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4099" name="Shape 3319">
                <a:extLst>
                  <a:ext uri="{FF2B5EF4-FFF2-40B4-BE49-F238E27FC236}">
                    <a16:creationId xmlns:a16="http://schemas.microsoft.com/office/drawing/2014/main" id="{00000000-0008-0000-0B00-00000310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4100" name="Shape 3320">
                  <a:extLst>
                    <a:ext uri="{FF2B5EF4-FFF2-40B4-BE49-F238E27FC236}">
                      <a16:creationId xmlns:a16="http://schemas.microsoft.com/office/drawing/2014/main" id="{00000000-0008-0000-0B00-00000410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4101" name="Shape 3321">
                  <a:extLst>
                    <a:ext uri="{FF2B5EF4-FFF2-40B4-BE49-F238E27FC236}">
                      <a16:creationId xmlns:a16="http://schemas.microsoft.com/office/drawing/2014/main" id="{00000000-0008-0000-0B00-00000510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102" name="Shape 3322">
                  <a:extLst>
                    <a:ext uri="{FF2B5EF4-FFF2-40B4-BE49-F238E27FC236}">
                      <a16:creationId xmlns:a16="http://schemas.microsoft.com/office/drawing/2014/main" id="{00000000-0008-0000-0B00-00000610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103" name="Shape 3323">
                  <a:extLst>
                    <a:ext uri="{FF2B5EF4-FFF2-40B4-BE49-F238E27FC236}">
                      <a16:creationId xmlns:a16="http://schemas.microsoft.com/office/drawing/2014/main" id="{00000000-0008-0000-0B00-00000710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104" name="Shape 3324">
                  <a:extLst>
                    <a:ext uri="{FF2B5EF4-FFF2-40B4-BE49-F238E27FC236}">
                      <a16:creationId xmlns:a16="http://schemas.microsoft.com/office/drawing/2014/main" id="{00000000-0008-0000-0B00-00000810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105" name="Shape 3325">
                  <a:extLst>
                    <a:ext uri="{FF2B5EF4-FFF2-40B4-BE49-F238E27FC236}">
                      <a16:creationId xmlns:a16="http://schemas.microsoft.com/office/drawing/2014/main" id="{00000000-0008-0000-0B00-00000910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106" name="Shape 3326">
                  <a:extLst>
                    <a:ext uri="{FF2B5EF4-FFF2-40B4-BE49-F238E27FC236}">
                      <a16:creationId xmlns:a16="http://schemas.microsoft.com/office/drawing/2014/main" id="{00000000-0008-0000-0B00-00000A10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111</xdr:row>
      <xdr:rowOff>104775</xdr:rowOff>
    </xdr:from>
    <xdr:ext cx="0" cy="161925"/>
    <xdr:grpSp>
      <xdr:nvGrpSpPr>
        <xdr:cNvPr id="4107" name="Shape 2">
          <a:extLst>
            <a:ext uri="{FF2B5EF4-FFF2-40B4-BE49-F238E27FC236}">
              <a16:creationId xmlns:a16="http://schemas.microsoft.com/office/drawing/2014/main" id="{00000000-0008-0000-0B00-00000B100000}"/>
            </a:ext>
          </a:extLst>
        </xdr:cNvPr>
        <xdr:cNvGrpSpPr>
          <a:grpSpLocks/>
        </xdr:cNvGrpSpPr>
      </xdr:nvGrpSpPr>
      <xdr:grpSpPr>
        <a:xfrm>
          <a:off x="2466975" y="24488775"/>
          <a:ext cx="0" cy="161925"/>
          <a:chOff x="5346000" y="3699038"/>
          <a:chExt cx="0" cy="161925"/>
        </a:xfrm>
      </xdr:grpSpPr>
      <xdr:grpSp>
        <xdr:nvGrpSpPr>
          <xdr:cNvPr id="4108" name="Shape 3327">
            <a:extLst>
              <a:ext uri="{FF2B5EF4-FFF2-40B4-BE49-F238E27FC236}">
                <a16:creationId xmlns:a16="http://schemas.microsoft.com/office/drawing/2014/main" id="{00000000-0008-0000-0B00-00000C10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4109" name="Shape 6">
              <a:extLst>
                <a:ext uri="{FF2B5EF4-FFF2-40B4-BE49-F238E27FC236}">
                  <a16:creationId xmlns:a16="http://schemas.microsoft.com/office/drawing/2014/main" id="{00000000-0008-0000-0B00-00000D10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4110" name="Shape 3328">
              <a:extLst>
                <a:ext uri="{FF2B5EF4-FFF2-40B4-BE49-F238E27FC236}">
                  <a16:creationId xmlns:a16="http://schemas.microsoft.com/office/drawing/2014/main" id="{00000000-0008-0000-0B00-00000E10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4111" name="Shape 3329">
                <a:extLst>
                  <a:ext uri="{FF2B5EF4-FFF2-40B4-BE49-F238E27FC236}">
                    <a16:creationId xmlns:a16="http://schemas.microsoft.com/office/drawing/2014/main" id="{00000000-0008-0000-0B00-00000F10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4112" name="Shape 3330">
                <a:extLst>
                  <a:ext uri="{FF2B5EF4-FFF2-40B4-BE49-F238E27FC236}">
                    <a16:creationId xmlns:a16="http://schemas.microsoft.com/office/drawing/2014/main" id="{00000000-0008-0000-0B00-00001010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4113" name="Shape 3331">
                  <a:extLst>
                    <a:ext uri="{FF2B5EF4-FFF2-40B4-BE49-F238E27FC236}">
                      <a16:creationId xmlns:a16="http://schemas.microsoft.com/office/drawing/2014/main" id="{00000000-0008-0000-0B00-00001110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4114" name="Shape 3332">
                  <a:extLst>
                    <a:ext uri="{FF2B5EF4-FFF2-40B4-BE49-F238E27FC236}">
                      <a16:creationId xmlns:a16="http://schemas.microsoft.com/office/drawing/2014/main" id="{00000000-0008-0000-0B00-00001210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115" name="Shape 3333">
                  <a:extLst>
                    <a:ext uri="{FF2B5EF4-FFF2-40B4-BE49-F238E27FC236}">
                      <a16:creationId xmlns:a16="http://schemas.microsoft.com/office/drawing/2014/main" id="{00000000-0008-0000-0B00-00001310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116" name="Shape 3334">
                  <a:extLst>
                    <a:ext uri="{FF2B5EF4-FFF2-40B4-BE49-F238E27FC236}">
                      <a16:creationId xmlns:a16="http://schemas.microsoft.com/office/drawing/2014/main" id="{00000000-0008-0000-0B00-00001410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117" name="Shape 3335">
                  <a:extLst>
                    <a:ext uri="{FF2B5EF4-FFF2-40B4-BE49-F238E27FC236}">
                      <a16:creationId xmlns:a16="http://schemas.microsoft.com/office/drawing/2014/main" id="{00000000-0008-0000-0B00-00001510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118" name="Shape 3336">
                  <a:extLst>
                    <a:ext uri="{FF2B5EF4-FFF2-40B4-BE49-F238E27FC236}">
                      <a16:creationId xmlns:a16="http://schemas.microsoft.com/office/drawing/2014/main" id="{00000000-0008-0000-0B00-00001610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119" name="Shape 3337">
                  <a:extLst>
                    <a:ext uri="{FF2B5EF4-FFF2-40B4-BE49-F238E27FC236}">
                      <a16:creationId xmlns:a16="http://schemas.microsoft.com/office/drawing/2014/main" id="{00000000-0008-0000-0B00-00001710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111</xdr:row>
      <xdr:rowOff>104775</xdr:rowOff>
    </xdr:from>
    <xdr:ext cx="0" cy="161925"/>
    <xdr:grpSp>
      <xdr:nvGrpSpPr>
        <xdr:cNvPr id="4120" name="Shape 2">
          <a:extLst>
            <a:ext uri="{FF2B5EF4-FFF2-40B4-BE49-F238E27FC236}">
              <a16:creationId xmlns:a16="http://schemas.microsoft.com/office/drawing/2014/main" id="{00000000-0008-0000-0B00-000018100000}"/>
            </a:ext>
          </a:extLst>
        </xdr:cNvPr>
        <xdr:cNvGrpSpPr>
          <a:grpSpLocks/>
        </xdr:cNvGrpSpPr>
      </xdr:nvGrpSpPr>
      <xdr:grpSpPr>
        <a:xfrm>
          <a:off x="2466975" y="24488775"/>
          <a:ext cx="0" cy="161925"/>
          <a:chOff x="5346000" y="3699038"/>
          <a:chExt cx="0" cy="161925"/>
        </a:xfrm>
      </xdr:grpSpPr>
      <xdr:grpSp>
        <xdr:nvGrpSpPr>
          <xdr:cNvPr id="4121" name="Shape 3338">
            <a:extLst>
              <a:ext uri="{FF2B5EF4-FFF2-40B4-BE49-F238E27FC236}">
                <a16:creationId xmlns:a16="http://schemas.microsoft.com/office/drawing/2014/main" id="{00000000-0008-0000-0B00-00001910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4122" name="Shape 6">
              <a:extLst>
                <a:ext uri="{FF2B5EF4-FFF2-40B4-BE49-F238E27FC236}">
                  <a16:creationId xmlns:a16="http://schemas.microsoft.com/office/drawing/2014/main" id="{00000000-0008-0000-0B00-00001A10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4123" name="Shape 3339">
              <a:extLst>
                <a:ext uri="{FF2B5EF4-FFF2-40B4-BE49-F238E27FC236}">
                  <a16:creationId xmlns:a16="http://schemas.microsoft.com/office/drawing/2014/main" id="{00000000-0008-0000-0B00-00001B10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4124" name="Shape 3340">
                <a:extLst>
                  <a:ext uri="{FF2B5EF4-FFF2-40B4-BE49-F238E27FC236}">
                    <a16:creationId xmlns:a16="http://schemas.microsoft.com/office/drawing/2014/main" id="{00000000-0008-0000-0B00-00001C10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4125" name="Shape 3341">
                <a:extLst>
                  <a:ext uri="{FF2B5EF4-FFF2-40B4-BE49-F238E27FC236}">
                    <a16:creationId xmlns:a16="http://schemas.microsoft.com/office/drawing/2014/main" id="{00000000-0008-0000-0B00-00001D10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4126" name="Shape 3342">
                  <a:extLst>
                    <a:ext uri="{FF2B5EF4-FFF2-40B4-BE49-F238E27FC236}">
                      <a16:creationId xmlns:a16="http://schemas.microsoft.com/office/drawing/2014/main" id="{00000000-0008-0000-0B00-00001E10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4127" name="Shape 3343">
                  <a:extLst>
                    <a:ext uri="{FF2B5EF4-FFF2-40B4-BE49-F238E27FC236}">
                      <a16:creationId xmlns:a16="http://schemas.microsoft.com/office/drawing/2014/main" id="{00000000-0008-0000-0B00-00001F10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128" name="Shape 3344">
                  <a:extLst>
                    <a:ext uri="{FF2B5EF4-FFF2-40B4-BE49-F238E27FC236}">
                      <a16:creationId xmlns:a16="http://schemas.microsoft.com/office/drawing/2014/main" id="{00000000-0008-0000-0B00-00002010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129" name="Shape 3345">
                  <a:extLst>
                    <a:ext uri="{FF2B5EF4-FFF2-40B4-BE49-F238E27FC236}">
                      <a16:creationId xmlns:a16="http://schemas.microsoft.com/office/drawing/2014/main" id="{00000000-0008-0000-0B00-00002110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130" name="Shape 3346">
                  <a:extLst>
                    <a:ext uri="{FF2B5EF4-FFF2-40B4-BE49-F238E27FC236}">
                      <a16:creationId xmlns:a16="http://schemas.microsoft.com/office/drawing/2014/main" id="{00000000-0008-0000-0B00-00002210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131" name="Shape 3347">
                  <a:extLst>
                    <a:ext uri="{FF2B5EF4-FFF2-40B4-BE49-F238E27FC236}">
                      <a16:creationId xmlns:a16="http://schemas.microsoft.com/office/drawing/2014/main" id="{00000000-0008-0000-0B00-00002310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132" name="Shape 3348">
                  <a:extLst>
                    <a:ext uri="{FF2B5EF4-FFF2-40B4-BE49-F238E27FC236}">
                      <a16:creationId xmlns:a16="http://schemas.microsoft.com/office/drawing/2014/main" id="{00000000-0008-0000-0B00-00002410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111</xdr:row>
      <xdr:rowOff>104775</xdr:rowOff>
    </xdr:from>
    <xdr:ext cx="0" cy="161925"/>
    <xdr:grpSp>
      <xdr:nvGrpSpPr>
        <xdr:cNvPr id="4133" name="Shape 2">
          <a:extLst>
            <a:ext uri="{FF2B5EF4-FFF2-40B4-BE49-F238E27FC236}">
              <a16:creationId xmlns:a16="http://schemas.microsoft.com/office/drawing/2014/main" id="{00000000-0008-0000-0B00-000025100000}"/>
            </a:ext>
          </a:extLst>
        </xdr:cNvPr>
        <xdr:cNvGrpSpPr>
          <a:grpSpLocks/>
        </xdr:cNvGrpSpPr>
      </xdr:nvGrpSpPr>
      <xdr:grpSpPr>
        <a:xfrm>
          <a:off x="2466975" y="24488775"/>
          <a:ext cx="0" cy="161925"/>
          <a:chOff x="5346000" y="3699038"/>
          <a:chExt cx="0" cy="161925"/>
        </a:xfrm>
      </xdr:grpSpPr>
      <xdr:grpSp>
        <xdr:nvGrpSpPr>
          <xdr:cNvPr id="4134" name="Shape 3349">
            <a:extLst>
              <a:ext uri="{FF2B5EF4-FFF2-40B4-BE49-F238E27FC236}">
                <a16:creationId xmlns:a16="http://schemas.microsoft.com/office/drawing/2014/main" id="{00000000-0008-0000-0B00-00002610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4135" name="Shape 6">
              <a:extLst>
                <a:ext uri="{FF2B5EF4-FFF2-40B4-BE49-F238E27FC236}">
                  <a16:creationId xmlns:a16="http://schemas.microsoft.com/office/drawing/2014/main" id="{00000000-0008-0000-0B00-00002710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4136" name="Shape 3350">
              <a:extLst>
                <a:ext uri="{FF2B5EF4-FFF2-40B4-BE49-F238E27FC236}">
                  <a16:creationId xmlns:a16="http://schemas.microsoft.com/office/drawing/2014/main" id="{00000000-0008-0000-0B00-00002810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4137" name="Shape 3351">
                <a:extLst>
                  <a:ext uri="{FF2B5EF4-FFF2-40B4-BE49-F238E27FC236}">
                    <a16:creationId xmlns:a16="http://schemas.microsoft.com/office/drawing/2014/main" id="{00000000-0008-0000-0B00-00002910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4138" name="Shape 3352">
                <a:extLst>
                  <a:ext uri="{FF2B5EF4-FFF2-40B4-BE49-F238E27FC236}">
                    <a16:creationId xmlns:a16="http://schemas.microsoft.com/office/drawing/2014/main" id="{00000000-0008-0000-0B00-00002A10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4139" name="Shape 3353">
                  <a:extLst>
                    <a:ext uri="{FF2B5EF4-FFF2-40B4-BE49-F238E27FC236}">
                      <a16:creationId xmlns:a16="http://schemas.microsoft.com/office/drawing/2014/main" id="{00000000-0008-0000-0B00-00002B10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4140" name="Shape 3354">
                  <a:extLst>
                    <a:ext uri="{FF2B5EF4-FFF2-40B4-BE49-F238E27FC236}">
                      <a16:creationId xmlns:a16="http://schemas.microsoft.com/office/drawing/2014/main" id="{00000000-0008-0000-0B00-00002C10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141" name="Shape 3355">
                  <a:extLst>
                    <a:ext uri="{FF2B5EF4-FFF2-40B4-BE49-F238E27FC236}">
                      <a16:creationId xmlns:a16="http://schemas.microsoft.com/office/drawing/2014/main" id="{00000000-0008-0000-0B00-00002D10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142" name="Shape 3356">
                  <a:extLst>
                    <a:ext uri="{FF2B5EF4-FFF2-40B4-BE49-F238E27FC236}">
                      <a16:creationId xmlns:a16="http://schemas.microsoft.com/office/drawing/2014/main" id="{00000000-0008-0000-0B00-00002E10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143" name="Shape 3357">
                  <a:extLst>
                    <a:ext uri="{FF2B5EF4-FFF2-40B4-BE49-F238E27FC236}">
                      <a16:creationId xmlns:a16="http://schemas.microsoft.com/office/drawing/2014/main" id="{00000000-0008-0000-0B00-00002F10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144" name="Shape 3358">
                  <a:extLst>
                    <a:ext uri="{FF2B5EF4-FFF2-40B4-BE49-F238E27FC236}">
                      <a16:creationId xmlns:a16="http://schemas.microsoft.com/office/drawing/2014/main" id="{00000000-0008-0000-0B00-00003010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145" name="Shape 3359">
                  <a:extLst>
                    <a:ext uri="{FF2B5EF4-FFF2-40B4-BE49-F238E27FC236}">
                      <a16:creationId xmlns:a16="http://schemas.microsoft.com/office/drawing/2014/main" id="{00000000-0008-0000-0B00-00003110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111</xdr:row>
      <xdr:rowOff>104775</xdr:rowOff>
    </xdr:from>
    <xdr:ext cx="0" cy="161925"/>
    <xdr:grpSp>
      <xdr:nvGrpSpPr>
        <xdr:cNvPr id="4146" name="Shape 2">
          <a:extLst>
            <a:ext uri="{FF2B5EF4-FFF2-40B4-BE49-F238E27FC236}">
              <a16:creationId xmlns:a16="http://schemas.microsoft.com/office/drawing/2014/main" id="{00000000-0008-0000-0B00-000032100000}"/>
            </a:ext>
          </a:extLst>
        </xdr:cNvPr>
        <xdr:cNvGrpSpPr>
          <a:grpSpLocks/>
        </xdr:cNvGrpSpPr>
      </xdr:nvGrpSpPr>
      <xdr:grpSpPr>
        <a:xfrm>
          <a:off x="2466975" y="24488775"/>
          <a:ext cx="0" cy="161925"/>
          <a:chOff x="5346000" y="3699038"/>
          <a:chExt cx="0" cy="161925"/>
        </a:xfrm>
      </xdr:grpSpPr>
      <xdr:grpSp>
        <xdr:nvGrpSpPr>
          <xdr:cNvPr id="4147" name="Shape 3360">
            <a:extLst>
              <a:ext uri="{FF2B5EF4-FFF2-40B4-BE49-F238E27FC236}">
                <a16:creationId xmlns:a16="http://schemas.microsoft.com/office/drawing/2014/main" id="{00000000-0008-0000-0B00-00003310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4148" name="Shape 6">
              <a:extLst>
                <a:ext uri="{FF2B5EF4-FFF2-40B4-BE49-F238E27FC236}">
                  <a16:creationId xmlns:a16="http://schemas.microsoft.com/office/drawing/2014/main" id="{00000000-0008-0000-0B00-00003410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4149" name="Shape 3361">
              <a:extLst>
                <a:ext uri="{FF2B5EF4-FFF2-40B4-BE49-F238E27FC236}">
                  <a16:creationId xmlns:a16="http://schemas.microsoft.com/office/drawing/2014/main" id="{00000000-0008-0000-0B00-00003510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4150" name="Shape 3362">
                <a:extLst>
                  <a:ext uri="{FF2B5EF4-FFF2-40B4-BE49-F238E27FC236}">
                    <a16:creationId xmlns:a16="http://schemas.microsoft.com/office/drawing/2014/main" id="{00000000-0008-0000-0B00-00003610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4151" name="Shape 3363">
                <a:extLst>
                  <a:ext uri="{FF2B5EF4-FFF2-40B4-BE49-F238E27FC236}">
                    <a16:creationId xmlns:a16="http://schemas.microsoft.com/office/drawing/2014/main" id="{00000000-0008-0000-0B00-00003710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4152" name="Shape 3364">
                  <a:extLst>
                    <a:ext uri="{FF2B5EF4-FFF2-40B4-BE49-F238E27FC236}">
                      <a16:creationId xmlns:a16="http://schemas.microsoft.com/office/drawing/2014/main" id="{00000000-0008-0000-0B00-00003810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4153" name="Shape 3365">
                  <a:extLst>
                    <a:ext uri="{FF2B5EF4-FFF2-40B4-BE49-F238E27FC236}">
                      <a16:creationId xmlns:a16="http://schemas.microsoft.com/office/drawing/2014/main" id="{00000000-0008-0000-0B00-00003910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154" name="Shape 3366">
                  <a:extLst>
                    <a:ext uri="{FF2B5EF4-FFF2-40B4-BE49-F238E27FC236}">
                      <a16:creationId xmlns:a16="http://schemas.microsoft.com/office/drawing/2014/main" id="{00000000-0008-0000-0B00-00003A10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155" name="Shape 3367">
                  <a:extLst>
                    <a:ext uri="{FF2B5EF4-FFF2-40B4-BE49-F238E27FC236}">
                      <a16:creationId xmlns:a16="http://schemas.microsoft.com/office/drawing/2014/main" id="{00000000-0008-0000-0B00-00003B10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156" name="Shape 3368">
                  <a:extLst>
                    <a:ext uri="{FF2B5EF4-FFF2-40B4-BE49-F238E27FC236}">
                      <a16:creationId xmlns:a16="http://schemas.microsoft.com/office/drawing/2014/main" id="{00000000-0008-0000-0B00-00003C10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157" name="Shape 3369">
                  <a:extLst>
                    <a:ext uri="{FF2B5EF4-FFF2-40B4-BE49-F238E27FC236}">
                      <a16:creationId xmlns:a16="http://schemas.microsoft.com/office/drawing/2014/main" id="{00000000-0008-0000-0B00-00003D10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158" name="Shape 3370">
                  <a:extLst>
                    <a:ext uri="{FF2B5EF4-FFF2-40B4-BE49-F238E27FC236}">
                      <a16:creationId xmlns:a16="http://schemas.microsoft.com/office/drawing/2014/main" id="{00000000-0008-0000-0B00-00003E10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111</xdr:row>
      <xdr:rowOff>104775</xdr:rowOff>
    </xdr:from>
    <xdr:ext cx="0" cy="161925"/>
    <xdr:grpSp>
      <xdr:nvGrpSpPr>
        <xdr:cNvPr id="4159" name="Shape 2">
          <a:extLst>
            <a:ext uri="{FF2B5EF4-FFF2-40B4-BE49-F238E27FC236}">
              <a16:creationId xmlns:a16="http://schemas.microsoft.com/office/drawing/2014/main" id="{00000000-0008-0000-0B00-00003F100000}"/>
            </a:ext>
          </a:extLst>
        </xdr:cNvPr>
        <xdr:cNvGrpSpPr>
          <a:grpSpLocks/>
        </xdr:cNvGrpSpPr>
      </xdr:nvGrpSpPr>
      <xdr:grpSpPr>
        <a:xfrm>
          <a:off x="2466975" y="24488775"/>
          <a:ext cx="0" cy="161925"/>
          <a:chOff x="5346000" y="3699038"/>
          <a:chExt cx="0" cy="161925"/>
        </a:xfrm>
      </xdr:grpSpPr>
      <xdr:grpSp>
        <xdr:nvGrpSpPr>
          <xdr:cNvPr id="4160" name="Shape 3371">
            <a:extLst>
              <a:ext uri="{FF2B5EF4-FFF2-40B4-BE49-F238E27FC236}">
                <a16:creationId xmlns:a16="http://schemas.microsoft.com/office/drawing/2014/main" id="{00000000-0008-0000-0B00-00004010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4161" name="Shape 6">
              <a:extLst>
                <a:ext uri="{FF2B5EF4-FFF2-40B4-BE49-F238E27FC236}">
                  <a16:creationId xmlns:a16="http://schemas.microsoft.com/office/drawing/2014/main" id="{00000000-0008-0000-0B00-00004110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4162" name="Shape 3372">
              <a:extLst>
                <a:ext uri="{FF2B5EF4-FFF2-40B4-BE49-F238E27FC236}">
                  <a16:creationId xmlns:a16="http://schemas.microsoft.com/office/drawing/2014/main" id="{00000000-0008-0000-0B00-00004210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4163" name="Shape 3373">
                <a:extLst>
                  <a:ext uri="{FF2B5EF4-FFF2-40B4-BE49-F238E27FC236}">
                    <a16:creationId xmlns:a16="http://schemas.microsoft.com/office/drawing/2014/main" id="{00000000-0008-0000-0B00-00004310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4164" name="Shape 3374">
                <a:extLst>
                  <a:ext uri="{FF2B5EF4-FFF2-40B4-BE49-F238E27FC236}">
                    <a16:creationId xmlns:a16="http://schemas.microsoft.com/office/drawing/2014/main" id="{00000000-0008-0000-0B00-00004410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4165" name="Shape 3375">
                  <a:extLst>
                    <a:ext uri="{FF2B5EF4-FFF2-40B4-BE49-F238E27FC236}">
                      <a16:creationId xmlns:a16="http://schemas.microsoft.com/office/drawing/2014/main" id="{00000000-0008-0000-0B00-00004510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4166" name="Shape 3376">
                  <a:extLst>
                    <a:ext uri="{FF2B5EF4-FFF2-40B4-BE49-F238E27FC236}">
                      <a16:creationId xmlns:a16="http://schemas.microsoft.com/office/drawing/2014/main" id="{00000000-0008-0000-0B00-00004610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167" name="Shape 3377">
                  <a:extLst>
                    <a:ext uri="{FF2B5EF4-FFF2-40B4-BE49-F238E27FC236}">
                      <a16:creationId xmlns:a16="http://schemas.microsoft.com/office/drawing/2014/main" id="{00000000-0008-0000-0B00-00004710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168" name="Shape 3378">
                  <a:extLst>
                    <a:ext uri="{FF2B5EF4-FFF2-40B4-BE49-F238E27FC236}">
                      <a16:creationId xmlns:a16="http://schemas.microsoft.com/office/drawing/2014/main" id="{00000000-0008-0000-0B00-00004810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169" name="Shape 3379">
                  <a:extLst>
                    <a:ext uri="{FF2B5EF4-FFF2-40B4-BE49-F238E27FC236}">
                      <a16:creationId xmlns:a16="http://schemas.microsoft.com/office/drawing/2014/main" id="{00000000-0008-0000-0B00-00004910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170" name="Shape 3380">
                  <a:extLst>
                    <a:ext uri="{FF2B5EF4-FFF2-40B4-BE49-F238E27FC236}">
                      <a16:creationId xmlns:a16="http://schemas.microsoft.com/office/drawing/2014/main" id="{00000000-0008-0000-0B00-00004A10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171" name="Shape 3381">
                  <a:extLst>
                    <a:ext uri="{FF2B5EF4-FFF2-40B4-BE49-F238E27FC236}">
                      <a16:creationId xmlns:a16="http://schemas.microsoft.com/office/drawing/2014/main" id="{00000000-0008-0000-0B00-00004B10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111</xdr:row>
      <xdr:rowOff>104775</xdr:rowOff>
    </xdr:from>
    <xdr:ext cx="0" cy="161925"/>
    <xdr:grpSp>
      <xdr:nvGrpSpPr>
        <xdr:cNvPr id="4172" name="Shape 2">
          <a:extLst>
            <a:ext uri="{FF2B5EF4-FFF2-40B4-BE49-F238E27FC236}">
              <a16:creationId xmlns:a16="http://schemas.microsoft.com/office/drawing/2014/main" id="{00000000-0008-0000-0B00-00004C100000}"/>
            </a:ext>
          </a:extLst>
        </xdr:cNvPr>
        <xdr:cNvGrpSpPr>
          <a:grpSpLocks/>
        </xdr:cNvGrpSpPr>
      </xdr:nvGrpSpPr>
      <xdr:grpSpPr>
        <a:xfrm>
          <a:off x="2466975" y="24488775"/>
          <a:ext cx="0" cy="161925"/>
          <a:chOff x="5346000" y="3699038"/>
          <a:chExt cx="0" cy="161925"/>
        </a:xfrm>
      </xdr:grpSpPr>
      <xdr:grpSp>
        <xdr:nvGrpSpPr>
          <xdr:cNvPr id="4173" name="Shape 3382">
            <a:extLst>
              <a:ext uri="{FF2B5EF4-FFF2-40B4-BE49-F238E27FC236}">
                <a16:creationId xmlns:a16="http://schemas.microsoft.com/office/drawing/2014/main" id="{00000000-0008-0000-0B00-00004D10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4174" name="Shape 6">
              <a:extLst>
                <a:ext uri="{FF2B5EF4-FFF2-40B4-BE49-F238E27FC236}">
                  <a16:creationId xmlns:a16="http://schemas.microsoft.com/office/drawing/2014/main" id="{00000000-0008-0000-0B00-00004E10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4175" name="Shape 3383">
              <a:extLst>
                <a:ext uri="{FF2B5EF4-FFF2-40B4-BE49-F238E27FC236}">
                  <a16:creationId xmlns:a16="http://schemas.microsoft.com/office/drawing/2014/main" id="{00000000-0008-0000-0B00-00004F10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4176" name="Shape 3384">
                <a:extLst>
                  <a:ext uri="{FF2B5EF4-FFF2-40B4-BE49-F238E27FC236}">
                    <a16:creationId xmlns:a16="http://schemas.microsoft.com/office/drawing/2014/main" id="{00000000-0008-0000-0B00-00005010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4177" name="Shape 3385">
                <a:extLst>
                  <a:ext uri="{FF2B5EF4-FFF2-40B4-BE49-F238E27FC236}">
                    <a16:creationId xmlns:a16="http://schemas.microsoft.com/office/drawing/2014/main" id="{00000000-0008-0000-0B00-00005110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4178" name="Shape 3386">
                  <a:extLst>
                    <a:ext uri="{FF2B5EF4-FFF2-40B4-BE49-F238E27FC236}">
                      <a16:creationId xmlns:a16="http://schemas.microsoft.com/office/drawing/2014/main" id="{00000000-0008-0000-0B00-00005210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4179" name="Shape 3387">
                  <a:extLst>
                    <a:ext uri="{FF2B5EF4-FFF2-40B4-BE49-F238E27FC236}">
                      <a16:creationId xmlns:a16="http://schemas.microsoft.com/office/drawing/2014/main" id="{00000000-0008-0000-0B00-00005310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180" name="Shape 3388">
                  <a:extLst>
                    <a:ext uri="{FF2B5EF4-FFF2-40B4-BE49-F238E27FC236}">
                      <a16:creationId xmlns:a16="http://schemas.microsoft.com/office/drawing/2014/main" id="{00000000-0008-0000-0B00-00005410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181" name="Shape 3389">
                  <a:extLst>
                    <a:ext uri="{FF2B5EF4-FFF2-40B4-BE49-F238E27FC236}">
                      <a16:creationId xmlns:a16="http://schemas.microsoft.com/office/drawing/2014/main" id="{00000000-0008-0000-0B00-00005510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182" name="Shape 3390">
                  <a:extLst>
                    <a:ext uri="{FF2B5EF4-FFF2-40B4-BE49-F238E27FC236}">
                      <a16:creationId xmlns:a16="http://schemas.microsoft.com/office/drawing/2014/main" id="{00000000-0008-0000-0B00-00005610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183" name="Shape 3391">
                  <a:extLst>
                    <a:ext uri="{FF2B5EF4-FFF2-40B4-BE49-F238E27FC236}">
                      <a16:creationId xmlns:a16="http://schemas.microsoft.com/office/drawing/2014/main" id="{00000000-0008-0000-0B00-00005710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184" name="Shape 3392">
                  <a:extLst>
                    <a:ext uri="{FF2B5EF4-FFF2-40B4-BE49-F238E27FC236}">
                      <a16:creationId xmlns:a16="http://schemas.microsoft.com/office/drawing/2014/main" id="{00000000-0008-0000-0B00-00005810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111</xdr:row>
      <xdr:rowOff>104775</xdr:rowOff>
    </xdr:from>
    <xdr:ext cx="0" cy="161925"/>
    <xdr:grpSp>
      <xdr:nvGrpSpPr>
        <xdr:cNvPr id="4185" name="Shape 2">
          <a:extLst>
            <a:ext uri="{FF2B5EF4-FFF2-40B4-BE49-F238E27FC236}">
              <a16:creationId xmlns:a16="http://schemas.microsoft.com/office/drawing/2014/main" id="{00000000-0008-0000-0B00-000059100000}"/>
            </a:ext>
          </a:extLst>
        </xdr:cNvPr>
        <xdr:cNvGrpSpPr>
          <a:grpSpLocks/>
        </xdr:cNvGrpSpPr>
      </xdr:nvGrpSpPr>
      <xdr:grpSpPr>
        <a:xfrm>
          <a:off x="2466975" y="24488775"/>
          <a:ext cx="0" cy="161925"/>
          <a:chOff x="5346000" y="3699038"/>
          <a:chExt cx="0" cy="161925"/>
        </a:xfrm>
      </xdr:grpSpPr>
      <xdr:grpSp>
        <xdr:nvGrpSpPr>
          <xdr:cNvPr id="4186" name="Shape 3393">
            <a:extLst>
              <a:ext uri="{FF2B5EF4-FFF2-40B4-BE49-F238E27FC236}">
                <a16:creationId xmlns:a16="http://schemas.microsoft.com/office/drawing/2014/main" id="{00000000-0008-0000-0B00-00005A10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4187" name="Shape 6">
              <a:extLst>
                <a:ext uri="{FF2B5EF4-FFF2-40B4-BE49-F238E27FC236}">
                  <a16:creationId xmlns:a16="http://schemas.microsoft.com/office/drawing/2014/main" id="{00000000-0008-0000-0B00-00005B10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4188" name="Shape 3394">
              <a:extLst>
                <a:ext uri="{FF2B5EF4-FFF2-40B4-BE49-F238E27FC236}">
                  <a16:creationId xmlns:a16="http://schemas.microsoft.com/office/drawing/2014/main" id="{00000000-0008-0000-0B00-00005C10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4189" name="Shape 3395">
                <a:extLst>
                  <a:ext uri="{FF2B5EF4-FFF2-40B4-BE49-F238E27FC236}">
                    <a16:creationId xmlns:a16="http://schemas.microsoft.com/office/drawing/2014/main" id="{00000000-0008-0000-0B00-00005D10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4190" name="Shape 3396">
                <a:extLst>
                  <a:ext uri="{FF2B5EF4-FFF2-40B4-BE49-F238E27FC236}">
                    <a16:creationId xmlns:a16="http://schemas.microsoft.com/office/drawing/2014/main" id="{00000000-0008-0000-0B00-00005E10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4191" name="Shape 3397">
                  <a:extLst>
                    <a:ext uri="{FF2B5EF4-FFF2-40B4-BE49-F238E27FC236}">
                      <a16:creationId xmlns:a16="http://schemas.microsoft.com/office/drawing/2014/main" id="{00000000-0008-0000-0B00-00005F10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4192" name="Shape 3398">
                  <a:extLst>
                    <a:ext uri="{FF2B5EF4-FFF2-40B4-BE49-F238E27FC236}">
                      <a16:creationId xmlns:a16="http://schemas.microsoft.com/office/drawing/2014/main" id="{00000000-0008-0000-0B00-00006010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193" name="Shape 3399">
                  <a:extLst>
                    <a:ext uri="{FF2B5EF4-FFF2-40B4-BE49-F238E27FC236}">
                      <a16:creationId xmlns:a16="http://schemas.microsoft.com/office/drawing/2014/main" id="{00000000-0008-0000-0B00-00006110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194" name="Shape 3400">
                  <a:extLst>
                    <a:ext uri="{FF2B5EF4-FFF2-40B4-BE49-F238E27FC236}">
                      <a16:creationId xmlns:a16="http://schemas.microsoft.com/office/drawing/2014/main" id="{00000000-0008-0000-0B00-00006210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195" name="Shape 3401">
                  <a:extLst>
                    <a:ext uri="{FF2B5EF4-FFF2-40B4-BE49-F238E27FC236}">
                      <a16:creationId xmlns:a16="http://schemas.microsoft.com/office/drawing/2014/main" id="{00000000-0008-0000-0B00-00006310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196" name="Shape 3402">
                  <a:extLst>
                    <a:ext uri="{FF2B5EF4-FFF2-40B4-BE49-F238E27FC236}">
                      <a16:creationId xmlns:a16="http://schemas.microsoft.com/office/drawing/2014/main" id="{00000000-0008-0000-0B00-00006410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197" name="Shape 3403">
                  <a:extLst>
                    <a:ext uri="{FF2B5EF4-FFF2-40B4-BE49-F238E27FC236}">
                      <a16:creationId xmlns:a16="http://schemas.microsoft.com/office/drawing/2014/main" id="{00000000-0008-0000-0B00-00006510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111</xdr:row>
      <xdr:rowOff>104775</xdr:rowOff>
    </xdr:from>
    <xdr:ext cx="0" cy="161925"/>
    <xdr:grpSp>
      <xdr:nvGrpSpPr>
        <xdr:cNvPr id="4198" name="Shape 2">
          <a:extLst>
            <a:ext uri="{FF2B5EF4-FFF2-40B4-BE49-F238E27FC236}">
              <a16:creationId xmlns:a16="http://schemas.microsoft.com/office/drawing/2014/main" id="{00000000-0008-0000-0B00-000066100000}"/>
            </a:ext>
          </a:extLst>
        </xdr:cNvPr>
        <xdr:cNvGrpSpPr>
          <a:grpSpLocks/>
        </xdr:cNvGrpSpPr>
      </xdr:nvGrpSpPr>
      <xdr:grpSpPr>
        <a:xfrm>
          <a:off x="2466975" y="24488775"/>
          <a:ext cx="0" cy="161925"/>
          <a:chOff x="5346000" y="3699038"/>
          <a:chExt cx="0" cy="161925"/>
        </a:xfrm>
      </xdr:grpSpPr>
      <xdr:grpSp>
        <xdr:nvGrpSpPr>
          <xdr:cNvPr id="4199" name="Shape 3404">
            <a:extLst>
              <a:ext uri="{FF2B5EF4-FFF2-40B4-BE49-F238E27FC236}">
                <a16:creationId xmlns:a16="http://schemas.microsoft.com/office/drawing/2014/main" id="{00000000-0008-0000-0B00-00006710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4200" name="Shape 6">
              <a:extLst>
                <a:ext uri="{FF2B5EF4-FFF2-40B4-BE49-F238E27FC236}">
                  <a16:creationId xmlns:a16="http://schemas.microsoft.com/office/drawing/2014/main" id="{00000000-0008-0000-0B00-00006810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4201" name="Shape 3405">
              <a:extLst>
                <a:ext uri="{FF2B5EF4-FFF2-40B4-BE49-F238E27FC236}">
                  <a16:creationId xmlns:a16="http://schemas.microsoft.com/office/drawing/2014/main" id="{00000000-0008-0000-0B00-00006910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4202" name="Shape 3406">
                <a:extLst>
                  <a:ext uri="{FF2B5EF4-FFF2-40B4-BE49-F238E27FC236}">
                    <a16:creationId xmlns:a16="http://schemas.microsoft.com/office/drawing/2014/main" id="{00000000-0008-0000-0B00-00006A10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4203" name="Shape 3407">
                <a:extLst>
                  <a:ext uri="{FF2B5EF4-FFF2-40B4-BE49-F238E27FC236}">
                    <a16:creationId xmlns:a16="http://schemas.microsoft.com/office/drawing/2014/main" id="{00000000-0008-0000-0B00-00006B10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4204" name="Shape 3408">
                  <a:extLst>
                    <a:ext uri="{FF2B5EF4-FFF2-40B4-BE49-F238E27FC236}">
                      <a16:creationId xmlns:a16="http://schemas.microsoft.com/office/drawing/2014/main" id="{00000000-0008-0000-0B00-00006C10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4205" name="Shape 3409">
                  <a:extLst>
                    <a:ext uri="{FF2B5EF4-FFF2-40B4-BE49-F238E27FC236}">
                      <a16:creationId xmlns:a16="http://schemas.microsoft.com/office/drawing/2014/main" id="{00000000-0008-0000-0B00-00006D10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206" name="Shape 3410">
                  <a:extLst>
                    <a:ext uri="{FF2B5EF4-FFF2-40B4-BE49-F238E27FC236}">
                      <a16:creationId xmlns:a16="http://schemas.microsoft.com/office/drawing/2014/main" id="{00000000-0008-0000-0B00-00006E10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207" name="Shape 3411">
                  <a:extLst>
                    <a:ext uri="{FF2B5EF4-FFF2-40B4-BE49-F238E27FC236}">
                      <a16:creationId xmlns:a16="http://schemas.microsoft.com/office/drawing/2014/main" id="{00000000-0008-0000-0B00-00006F10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208" name="Shape 3412">
                  <a:extLst>
                    <a:ext uri="{FF2B5EF4-FFF2-40B4-BE49-F238E27FC236}">
                      <a16:creationId xmlns:a16="http://schemas.microsoft.com/office/drawing/2014/main" id="{00000000-0008-0000-0B00-00007010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209" name="Shape 3413">
                  <a:extLst>
                    <a:ext uri="{FF2B5EF4-FFF2-40B4-BE49-F238E27FC236}">
                      <a16:creationId xmlns:a16="http://schemas.microsoft.com/office/drawing/2014/main" id="{00000000-0008-0000-0B00-00007110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210" name="Shape 3414">
                  <a:extLst>
                    <a:ext uri="{FF2B5EF4-FFF2-40B4-BE49-F238E27FC236}">
                      <a16:creationId xmlns:a16="http://schemas.microsoft.com/office/drawing/2014/main" id="{00000000-0008-0000-0B00-00007210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111</xdr:row>
      <xdr:rowOff>104775</xdr:rowOff>
    </xdr:from>
    <xdr:ext cx="0" cy="161925"/>
    <xdr:grpSp>
      <xdr:nvGrpSpPr>
        <xdr:cNvPr id="4211" name="Shape 2">
          <a:extLst>
            <a:ext uri="{FF2B5EF4-FFF2-40B4-BE49-F238E27FC236}">
              <a16:creationId xmlns:a16="http://schemas.microsoft.com/office/drawing/2014/main" id="{00000000-0008-0000-0B00-000073100000}"/>
            </a:ext>
          </a:extLst>
        </xdr:cNvPr>
        <xdr:cNvGrpSpPr>
          <a:grpSpLocks/>
        </xdr:cNvGrpSpPr>
      </xdr:nvGrpSpPr>
      <xdr:grpSpPr>
        <a:xfrm>
          <a:off x="2466975" y="24488775"/>
          <a:ext cx="0" cy="161925"/>
          <a:chOff x="5346000" y="3699038"/>
          <a:chExt cx="0" cy="161925"/>
        </a:xfrm>
      </xdr:grpSpPr>
      <xdr:grpSp>
        <xdr:nvGrpSpPr>
          <xdr:cNvPr id="4212" name="Shape 3415">
            <a:extLst>
              <a:ext uri="{FF2B5EF4-FFF2-40B4-BE49-F238E27FC236}">
                <a16:creationId xmlns:a16="http://schemas.microsoft.com/office/drawing/2014/main" id="{00000000-0008-0000-0B00-00007410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4213" name="Shape 6">
              <a:extLst>
                <a:ext uri="{FF2B5EF4-FFF2-40B4-BE49-F238E27FC236}">
                  <a16:creationId xmlns:a16="http://schemas.microsoft.com/office/drawing/2014/main" id="{00000000-0008-0000-0B00-00007510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4214" name="Shape 3416">
              <a:extLst>
                <a:ext uri="{FF2B5EF4-FFF2-40B4-BE49-F238E27FC236}">
                  <a16:creationId xmlns:a16="http://schemas.microsoft.com/office/drawing/2014/main" id="{00000000-0008-0000-0B00-00007610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4215" name="Shape 3417">
                <a:extLst>
                  <a:ext uri="{FF2B5EF4-FFF2-40B4-BE49-F238E27FC236}">
                    <a16:creationId xmlns:a16="http://schemas.microsoft.com/office/drawing/2014/main" id="{00000000-0008-0000-0B00-00007710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4216" name="Shape 3418">
                <a:extLst>
                  <a:ext uri="{FF2B5EF4-FFF2-40B4-BE49-F238E27FC236}">
                    <a16:creationId xmlns:a16="http://schemas.microsoft.com/office/drawing/2014/main" id="{00000000-0008-0000-0B00-00007810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4217" name="Shape 3419">
                  <a:extLst>
                    <a:ext uri="{FF2B5EF4-FFF2-40B4-BE49-F238E27FC236}">
                      <a16:creationId xmlns:a16="http://schemas.microsoft.com/office/drawing/2014/main" id="{00000000-0008-0000-0B00-00007910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4218" name="Shape 3420">
                  <a:extLst>
                    <a:ext uri="{FF2B5EF4-FFF2-40B4-BE49-F238E27FC236}">
                      <a16:creationId xmlns:a16="http://schemas.microsoft.com/office/drawing/2014/main" id="{00000000-0008-0000-0B00-00007A10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219" name="Shape 3421">
                  <a:extLst>
                    <a:ext uri="{FF2B5EF4-FFF2-40B4-BE49-F238E27FC236}">
                      <a16:creationId xmlns:a16="http://schemas.microsoft.com/office/drawing/2014/main" id="{00000000-0008-0000-0B00-00007B10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220" name="Shape 3422">
                  <a:extLst>
                    <a:ext uri="{FF2B5EF4-FFF2-40B4-BE49-F238E27FC236}">
                      <a16:creationId xmlns:a16="http://schemas.microsoft.com/office/drawing/2014/main" id="{00000000-0008-0000-0B00-00007C10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221" name="Shape 3423">
                  <a:extLst>
                    <a:ext uri="{FF2B5EF4-FFF2-40B4-BE49-F238E27FC236}">
                      <a16:creationId xmlns:a16="http://schemas.microsoft.com/office/drawing/2014/main" id="{00000000-0008-0000-0B00-00007D10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222" name="Shape 3424">
                  <a:extLst>
                    <a:ext uri="{FF2B5EF4-FFF2-40B4-BE49-F238E27FC236}">
                      <a16:creationId xmlns:a16="http://schemas.microsoft.com/office/drawing/2014/main" id="{00000000-0008-0000-0B00-00007E10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223" name="Shape 3425">
                  <a:extLst>
                    <a:ext uri="{FF2B5EF4-FFF2-40B4-BE49-F238E27FC236}">
                      <a16:creationId xmlns:a16="http://schemas.microsoft.com/office/drawing/2014/main" id="{00000000-0008-0000-0B00-00007F10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111</xdr:row>
      <xdr:rowOff>104775</xdr:rowOff>
    </xdr:from>
    <xdr:ext cx="0" cy="161925"/>
    <xdr:grpSp>
      <xdr:nvGrpSpPr>
        <xdr:cNvPr id="4224" name="Shape 2">
          <a:extLst>
            <a:ext uri="{FF2B5EF4-FFF2-40B4-BE49-F238E27FC236}">
              <a16:creationId xmlns:a16="http://schemas.microsoft.com/office/drawing/2014/main" id="{00000000-0008-0000-0B00-000080100000}"/>
            </a:ext>
          </a:extLst>
        </xdr:cNvPr>
        <xdr:cNvGrpSpPr>
          <a:grpSpLocks/>
        </xdr:cNvGrpSpPr>
      </xdr:nvGrpSpPr>
      <xdr:grpSpPr>
        <a:xfrm>
          <a:off x="2466975" y="24488775"/>
          <a:ext cx="0" cy="161925"/>
          <a:chOff x="5346000" y="3699038"/>
          <a:chExt cx="0" cy="161925"/>
        </a:xfrm>
      </xdr:grpSpPr>
      <xdr:grpSp>
        <xdr:nvGrpSpPr>
          <xdr:cNvPr id="4225" name="Shape 3426">
            <a:extLst>
              <a:ext uri="{FF2B5EF4-FFF2-40B4-BE49-F238E27FC236}">
                <a16:creationId xmlns:a16="http://schemas.microsoft.com/office/drawing/2014/main" id="{00000000-0008-0000-0B00-00008110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4226" name="Shape 6">
              <a:extLst>
                <a:ext uri="{FF2B5EF4-FFF2-40B4-BE49-F238E27FC236}">
                  <a16:creationId xmlns:a16="http://schemas.microsoft.com/office/drawing/2014/main" id="{00000000-0008-0000-0B00-00008210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4227" name="Shape 3427">
              <a:extLst>
                <a:ext uri="{FF2B5EF4-FFF2-40B4-BE49-F238E27FC236}">
                  <a16:creationId xmlns:a16="http://schemas.microsoft.com/office/drawing/2014/main" id="{00000000-0008-0000-0B00-00008310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4228" name="Shape 3428">
                <a:extLst>
                  <a:ext uri="{FF2B5EF4-FFF2-40B4-BE49-F238E27FC236}">
                    <a16:creationId xmlns:a16="http://schemas.microsoft.com/office/drawing/2014/main" id="{00000000-0008-0000-0B00-00008410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4229" name="Shape 3429">
                <a:extLst>
                  <a:ext uri="{FF2B5EF4-FFF2-40B4-BE49-F238E27FC236}">
                    <a16:creationId xmlns:a16="http://schemas.microsoft.com/office/drawing/2014/main" id="{00000000-0008-0000-0B00-00008510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4230" name="Shape 3430">
                  <a:extLst>
                    <a:ext uri="{FF2B5EF4-FFF2-40B4-BE49-F238E27FC236}">
                      <a16:creationId xmlns:a16="http://schemas.microsoft.com/office/drawing/2014/main" id="{00000000-0008-0000-0B00-00008610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4231" name="Shape 3431">
                  <a:extLst>
                    <a:ext uri="{FF2B5EF4-FFF2-40B4-BE49-F238E27FC236}">
                      <a16:creationId xmlns:a16="http://schemas.microsoft.com/office/drawing/2014/main" id="{00000000-0008-0000-0B00-00008710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232" name="Shape 3432">
                  <a:extLst>
                    <a:ext uri="{FF2B5EF4-FFF2-40B4-BE49-F238E27FC236}">
                      <a16:creationId xmlns:a16="http://schemas.microsoft.com/office/drawing/2014/main" id="{00000000-0008-0000-0B00-00008810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233" name="Shape 3433">
                  <a:extLst>
                    <a:ext uri="{FF2B5EF4-FFF2-40B4-BE49-F238E27FC236}">
                      <a16:creationId xmlns:a16="http://schemas.microsoft.com/office/drawing/2014/main" id="{00000000-0008-0000-0B00-00008910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234" name="Shape 3434">
                  <a:extLst>
                    <a:ext uri="{FF2B5EF4-FFF2-40B4-BE49-F238E27FC236}">
                      <a16:creationId xmlns:a16="http://schemas.microsoft.com/office/drawing/2014/main" id="{00000000-0008-0000-0B00-00008A10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235" name="Shape 3435">
                  <a:extLst>
                    <a:ext uri="{FF2B5EF4-FFF2-40B4-BE49-F238E27FC236}">
                      <a16:creationId xmlns:a16="http://schemas.microsoft.com/office/drawing/2014/main" id="{00000000-0008-0000-0B00-00008B10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236" name="Shape 3436">
                  <a:extLst>
                    <a:ext uri="{FF2B5EF4-FFF2-40B4-BE49-F238E27FC236}">
                      <a16:creationId xmlns:a16="http://schemas.microsoft.com/office/drawing/2014/main" id="{00000000-0008-0000-0B00-00008C10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16</xdr:col>
      <xdr:colOff>0</xdr:colOff>
      <xdr:row>108</xdr:row>
      <xdr:rowOff>28575</xdr:rowOff>
    </xdr:from>
    <xdr:ext cx="438150" cy="352425"/>
    <xdr:sp macro="" textlink="">
      <xdr:nvSpPr>
        <xdr:cNvPr id="4237" name="Shape 1997">
          <a:extLst>
            <a:ext uri="{FF2B5EF4-FFF2-40B4-BE49-F238E27FC236}">
              <a16:creationId xmlns:a16="http://schemas.microsoft.com/office/drawing/2014/main" id="{00000000-0008-0000-0B00-00008D100000}"/>
            </a:ext>
          </a:extLst>
        </xdr:cNvPr>
        <xdr:cNvSpPr/>
      </xdr:nvSpPr>
      <xdr:spPr>
        <a:xfrm>
          <a:off x="7134225" y="23774400"/>
          <a:ext cx="438150" cy="352425"/>
        </a:xfrm>
        <a:prstGeom prst="triangle">
          <a:avLst>
            <a:gd name="adj" fmla="val 50000"/>
          </a:avLst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18</xdr:col>
      <xdr:colOff>0</xdr:colOff>
      <xdr:row>108</xdr:row>
      <xdr:rowOff>28575</xdr:rowOff>
    </xdr:from>
    <xdr:ext cx="438150" cy="352425"/>
    <xdr:sp macro="" textlink="">
      <xdr:nvSpPr>
        <xdr:cNvPr id="4238" name="Shape 1997">
          <a:extLst>
            <a:ext uri="{FF2B5EF4-FFF2-40B4-BE49-F238E27FC236}">
              <a16:creationId xmlns:a16="http://schemas.microsoft.com/office/drawing/2014/main" id="{00000000-0008-0000-0B00-00008E100000}"/>
            </a:ext>
          </a:extLst>
        </xdr:cNvPr>
        <xdr:cNvSpPr/>
      </xdr:nvSpPr>
      <xdr:spPr>
        <a:xfrm>
          <a:off x="8067675" y="23774400"/>
          <a:ext cx="438150" cy="352425"/>
        </a:xfrm>
        <a:prstGeom prst="triangle">
          <a:avLst>
            <a:gd name="adj" fmla="val 50000"/>
          </a:avLst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20</xdr:col>
      <xdr:colOff>0</xdr:colOff>
      <xdr:row>108</xdr:row>
      <xdr:rowOff>28575</xdr:rowOff>
    </xdr:from>
    <xdr:ext cx="438150" cy="352425"/>
    <xdr:sp macro="" textlink="">
      <xdr:nvSpPr>
        <xdr:cNvPr id="4239" name="Shape 1997">
          <a:extLst>
            <a:ext uri="{FF2B5EF4-FFF2-40B4-BE49-F238E27FC236}">
              <a16:creationId xmlns:a16="http://schemas.microsoft.com/office/drawing/2014/main" id="{00000000-0008-0000-0B00-00008F100000}"/>
            </a:ext>
          </a:extLst>
        </xdr:cNvPr>
        <xdr:cNvSpPr/>
      </xdr:nvSpPr>
      <xdr:spPr>
        <a:xfrm>
          <a:off x="9001125" y="23774400"/>
          <a:ext cx="438150" cy="352425"/>
        </a:xfrm>
        <a:prstGeom prst="triangle">
          <a:avLst>
            <a:gd name="adj" fmla="val 50000"/>
          </a:avLst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22</xdr:col>
      <xdr:colOff>0</xdr:colOff>
      <xdr:row>108</xdr:row>
      <xdr:rowOff>28575</xdr:rowOff>
    </xdr:from>
    <xdr:ext cx="438150" cy="352425"/>
    <xdr:sp macro="" textlink="">
      <xdr:nvSpPr>
        <xdr:cNvPr id="4240" name="Shape 1997">
          <a:extLst>
            <a:ext uri="{FF2B5EF4-FFF2-40B4-BE49-F238E27FC236}">
              <a16:creationId xmlns:a16="http://schemas.microsoft.com/office/drawing/2014/main" id="{00000000-0008-0000-0B00-000090100000}"/>
            </a:ext>
          </a:extLst>
        </xdr:cNvPr>
        <xdr:cNvSpPr/>
      </xdr:nvSpPr>
      <xdr:spPr>
        <a:xfrm>
          <a:off x="9934575" y="23774400"/>
          <a:ext cx="438150" cy="352425"/>
        </a:xfrm>
        <a:prstGeom prst="triangle">
          <a:avLst>
            <a:gd name="adj" fmla="val 50000"/>
          </a:avLst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24</xdr:col>
      <xdr:colOff>0</xdr:colOff>
      <xdr:row>108</xdr:row>
      <xdr:rowOff>28575</xdr:rowOff>
    </xdr:from>
    <xdr:ext cx="438150" cy="352425"/>
    <xdr:sp macro="" textlink="">
      <xdr:nvSpPr>
        <xdr:cNvPr id="4241" name="Shape 1997">
          <a:extLst>
            <a:ext uri="{FF2B5EF4-FFF2-40B4-BE49-F238E27FC236}">
              <a16:creationId xmlns:a16="http://schemas.microsoft.com/office/drawing/2014/main" id="{00000000-0008-0000-0B00-000091100000}"/>
            </a:ext>
          </a:extLst>
        </xdr:cNvPr>
        <xdr:cNvSpPr/>
      </xdr:nvSpPr>
      <xdr:spPr>
        <a:xfrm>
          <a:off x="10868025" y="23774400"/>
          <a:ext cx="438150" cy="352425"/>
        </a:xfrm>
        <a:prstGeom prst="triangle">
          <a:avLst>
            <a:gd name="adj" fmla="val 50000"/>
          </a:avLst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28</xdr:col>
      <xdr:colOff>0</xdr:colOff>
      <xdr:row>108</xdr:row>
      <xdr:rowOff>28575</xdr:rowOff>
    </xdr:from>
    <xdr:ext cx="438150" cy="352425"/>
    <xdr:sp macro="" textlink="">
      <xdr:nvSpPr>
        <xdr:cNvPr id="4242" name="Shape 1997">
          <a:extLst>
            <a:ext uri="{FF2B5EF4-FFF2-40B4-BE49-F238E27FC236}">
              <a16:creationId xmlns:a16="http://schemas.microsoft.com/office/drawing/2014/main" id="{00000000-0008-0000-0B00-000092100000}"/>
            </a:ext>
          </a:extLst>
        </xdr:cNvPr>
        <xdr:cNvSpPr/>
      </xdr:nvSpPr>
      <xdr:spPr>
        <a:xfrm>
          <a:off x="12734925" y="23774400"/>
          <a:ext cx="438150" cy="352425"/>
        </a:xfrm>
        <a:prstGeom prst="triangle">
          <a:avLst>
            <a:gd name="adj" fmla="val 50000"/>
          </a:avLst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30</xdr:col>
      <xdr:colOff>0</xdr:colOff>
      <xdr:row>108</xdr:row>
      <xdr:rowOff>28575</xdr:rowOff>
    </xdr:from>
    <xdr:ext cx="438150" cy="352425"/>
    <xdr:sp macro="" textlink="">
      <xdr:nvSpPr>
        <xdr:cNvPr id="4243" name="Shape 1997">
          <a:extLst>
            <a:ext uri="{FF2B5EF4-FFF2-40B4-BE49-F238E27FC236}">
              <a16:creationId xmlns:a16="http://schemas.microsoft.com/office/drawing/2014/main" id="{00000000-0008-0000-0B00-000093100000}"/>
            </a:ext>
          </a:extLst>
        </xdr:cNvPr>
        <xdr:cNvSpPr/>
      </xdr:nvSpPr>
      <xdr:spPr>
        <a:xfrm>
          <a:off x="13668375" y="23774400"/>
          <a:ext cx="438150" cy="352425"/>
        </a:xfrm>
        <a:prstGeom prst="triangle">
          <a:avLst>
            <a:gd name="adj" fmla="val 50000"/>
          </a:avLst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32</xdr:col>
      <xdr:colOff>0</xdr:colOff>
      <xdr:row>108</xdr:row>
      <xdr:rowOff>28575</xdr:rowOff>
    </xdr:from>
    <xdr:ext cx="438150" cy="352425"/>
    <xdr:sp macro="" textlink="">
      <xdr:nvSpPr>
        <xdr:cNvPr id="4244" name="Shape 1997">
          <a:extLst>
            <a:ext uri="{FF2B5EF4-FFF2-40B4-BE49-F238E27FC236}">
              <a16:creationId xmlns:a16="http://schemas.microsoft.com/office/drawing/2014/main" id="{00000000-0008-0000-0B00-000094100000}"/>
            </a:ext>
          </a:extLst>
        </xdr:cNvPr>
        <xdr:cNvSpPr/>
      </xdr:nvSpPr>
      <xdr:spPr>
        <a:xfrm>
          <a:off x="14601825" y="23774400"/>
          <a:ext cx="438150" cy="352425"/>
        </a:xfrm>
        <a:prstGeom prst="triangle">
          <a:avLst>
            <a:gd name="adj" fmla="val 50000"/>
          </a:avLst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34</xdr:col>
      <xdr:colOff>0</xdr:colOff>
      <xdr:row>108</xdr:row>
      <xdr:rowOff>28575</xdr:rowOff>
    </xdr:from>
    <xdr:ext cx="438150" cy="352425"/>
    <xdr:sp macro="" textlink="">
      <xdr:nvSpPr>
        <xdr:cNvPr id="4245" name="Shape 1997">
          <a:extLst>
            <a:ext uri="{FF2B5EF4-FFF2-40B4-BE49-F238E27FC236}">
              <a16:creationId xmlns:a16="http://schemas.microsoft.com/office/drawing/2014/main" id="{00000000-0008-0000-0B00-000095100000}"/>
            </a:ext>
          </a:extLst>
        </xdr:cNvPr>
        <xdr:cNvSpPr/>
      </xdr:nvSpPr>
      <xdr:spPr>
        <a:xfrm>
          <a:off x="15535275" y="23774400"/>
          <a:ext cx="438150" cy="352425"/>
        </a:xfrm>
        <a:prstGeom prst="triangle">
          <a:avLst>
            <a:gd name="adj" fmla="val 50000"/>
          </a:avLst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36</xdr:col>
      <xdr:colOff>0</xdr:colOff>
      <xdr:row>108</xdr:row>
      <xdr:rowOff>28575</xdr:rowOff>
    </xdr:from>
    <xdr:ext cx="438150" cy="352425"/>
    <xdr:sp macro="" textlink="">
      <xdr:nvSpPr>
        <xdr:cNvPr id="4246" name="Shape 1997">
          <a:extLst>
            <a:ext uri="{FF2B5EF4-FFF2-40B4-BE49-F238E27FC236}">
              <a16:creationId xmlns:a16="http://schemas.microsoft.com/office/drawing/2014/main" id="{00000000-0008-0000-0B00-000096100000}"/>
            </a:ext>
          </a:extLst>
        </xdr:cNvPr>
        <xdr:cNvSpPr/>
      </xdr:nvSpPr>
      <xdr:spPr>
        <a:xfrm>
          <a:off x="16468725" y="23774400"/>
          <a:ext cx="438150" cy="352425"/>
        </a:xfrm>
        <a:prstGeom prst="triangle">
          <a:avLst>
            <a:gd name="adj" fmla="val 50000"/>
          </a:avLst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38</xdr:col>
      <xdr:colOff>0</xdr:colOff>
      <xdr:row>108</xdr:row>
      <xdr:rowOff>28575</xdr:rowOff>
    </xdr:from>
    <xdr:ext cx="438150" cy="352425"/>
    <xdr:sp macro="" textlink="">
      <xdr:nvSpPr>
        <xdr:cNvPr id="4247" name="Shape 1997">
          <a:extLst>
            <a:ext uri="{FF2B5EF4-FFF2-40B4-BE49-F238E27FC236}">
              <a16:creationId xmlns:a16="http://schemas.microsoft.com/office/drawing/2014/main" id="{00000000-0008-0000-0B00-000097100000}"/>
            </a:ext>
          </a:extLst>
        </xdr:cNvPr>
        <xdr:cNvSpPr/>
      </xdr:nvSpPr>
      <xdr:spPr>
        <a:xfrm>
          <a:off x="17402175" y="23774400"/>
          <a:ext cx="438150" cy="352425"/>
        </a:xfrm>
        <a:prstGeom prst="triangle">
          <a:avLst>
            <a:gd name="adj" fmla="val 50000"/>
          </a:avLst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40</xdr:col>
      <xdr:colOff>0</xdr:colOff>
      <xdr:row>108</xdr:row>
      <xdr:rowOff>28575</xdr:rowOff>
    </xdr:from>
    <xdr:ext cx="438150" cy="352425"/>
    <xdr:sp macro="" textlink="">
      <xdr:nvSpPr>
        <xdr:cNvPr id="4248" name="Shape 1997">
          <a:extLst>
            <a:ext uri="{FF2B5EF4-FFF2-40B4-BE49-F238E27FC236}">
              <a16:creationId xmlns:a16="http://schemas.microsoft.com/office/drawing/2014/main" id="{00000000-0008-0000-0B00-000098100000}"/>
            </a:ext>
          </a:extLst>
        </xdr:cNvPr>
        <xdr:cNvSpPr/>
      </xdr:nvSpPr>
      <xdr:spPr>
        <a:xfrm>
          <a:off x="18335625" y="23774400"/>
          <a:ext cx="438150" cy="352425"/>
        </a:xfrm>
        <a:prstGeom prst="triangle">
          <a:avLst>
            <a:gd name="adj" fmla="val 50000"/>
          </a:avLst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42</xdr:col>
      <xdr:colOff>0</xdr:colOff>
      <xdr:row>108</xdr:row>
      <xdr:rowOff>28575</xdr:rowOff>
    </xdr:from>
    <xdr:ext cx="438150" cy="352425"/>
    <xdr:sp macro="" textlink="">
      <xdr:nvSpPr>
        <xdr:cNvPr id="4249" name="Shape 1997">
          <a:extLst>
            <a:ext uri="{FF2B5EF4-FFF2-40B4-BE49-F238E27FC236}">
              <a16:creationId xmlns:a16="http://schemas.microsoft.com/office/drawing/2014/main" id="{00000000-0008-0000-0B00-000099100000}"/>
            </a:ext>
          </a:extLst>
        </xdr:cNvPr>
        <xdr:cNvSpPr/>
      </xdr:nvSpPr>
      <xdr:spPr>
        <a:xfrm>
          <a:off x="19269075" y="23774400"/>
          <a:ext cx="438150" cy="352425"/>
        </a:xfrm>
        <a:prstGeom prst="triangle">
          <a:avLst>
            <a:gd name="adj" fmla="val 50000"/>
          </a:avLst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44</xdr:col>
      <xdr:colOff>0</xdr:colOff>
      <xdr:row>108</xdr:row>
      <xdr:rowOff>28575</xdr:rowOff>
    </xdr:from>
    <xdr:ext cx="438150" cy="352425"/>
    <xdr:sp macro="" textlink="">
      <xdr:nvSpPr>
        <xdr:cNvPr id="4250" name="Shape 1997">
          <a:extLst>
            <a:ext uri="{FF2B5EF4-FFF2-40B4-BE49-F238E27FC236}">
              <a16:creationId xmlns:a16="http://schemas.microsoft.com/office/drawing/2014/main" id="{00000000-0008-0000-0B00-00009A100000}"/>
            </a:ext>
          </a:extLst>
        </xdr:cNvPr>
        <xdr:cNvSpPr/>
      </xdr:nvSpPr>
      <xdr:spPr>
        <a:xfrm>
          <a:off x="20202525" y="23774400"/>
          <a:ext cx="438150" cy="352425"/>
        </a:xfrm>
        <a:prstGeom prst="triangle">
          <a:avLst>
            <a:gd name="adj" fmla="val 50000"/>
          </a:avLst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10</xdr:col>
      <xdr:colOff>0</xdr:colOff>
      <xdr:row>108</xdr:row>
      <xdr:rowOff>28575</xdr:rowOff>
    </xdr:from>
    <xdr:ext cx="438150" cy="352425"/>
    <xdr:sp macro="" textlink="">
      <xdr:nvSpPr>
        <xdr:cNvPr id="4251" name="Shape 1997">
          <a:extLst>
            <a:ext uri="{FF2B5EF4-FFF2-40B4-BE49-F238E27FC236}">
              <a16:creationId xmlns:a16="http://schemas.microsoft.com/office/drawing/2014/main" id="{00000000-0008-0000-0B00-00009B100000}"/>
            </a:ext>
          </a:extLst>
        </xdr:cNvPr>
        <xdr:cNvSpPr/>
      </xdr:nvSpPr>
      <xdr:spPr>
        <a:xfrm>
          <a:off x="4333875" y="23774400"/>
          <a:ext cx="438150" cy="352425"/>
        </a:xfrm>
        <a:prstGeom prst="triangle">
          <a:avLst>
            <a:gd name="adj" fmla="val 50000"/>
          </a:avLst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12</xdr:col>
      <xdr:colOff>0</xdr:colOff>
      <xdr:row>108</xdr:row>
      <xdr:rowOff>28575</xdr:rowOff>
    </xdr:from>
    <xdr:ext cx="438150" cy="352425"/>
    <xdr:sp macro="" textlink="">
      <xdr:nvSpPr>
        <xdr:cNvPr id="4252" name="Shape 1997">
          <a:extLst>
            <a:ext uri="{FF2B5EF4-FFF2-40B4-BE49-F238E27FC236}">
              <a16:creationId xmlns:a16="http://schemas.microsoft.com/office/drawing/2014/main" id="{00000000-0008-0000-0B00-00009C100000}"/>
            </a:ext>
          </a:extLst>
        </xdr:cNvPr>
        <xdr:cNvSpPr/>
      </xdr:nvSpPr>
      <xdr:spPr>
        <a:xfrm>
          <a:off x="5267325" y="23774400"/>
          <a:ext cx="438150" cy="352425"/>
        </a:xfrm>
        <a:prstGeom prst="triangle">
          <a:avLst>
            <a:gd name="adj" fmla="val 50000"/>
          </a:avLst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14</xdr:col>
      <xdr:colOff>0</xdr:colOff>
      <xdr:row>108</xdr:row>
      <xdr:rowOff>28575</xdr:rowOff>
    </xdr:from>
    <xdr:ext cx="438150" cy="352425"/>
    <xdr:sp macro="" textlink="">
      <xdr:nvSpPr>
        <xdr:cNvPr id="4253" name="Shape 1997">
          <a:extLst>
            <a:ext uri="{FF2B5EF4-FFF2-40B4-BE49-F238E27FC236}">
              <a16:creationId xmlns:a16="http://schemas.microsoft.com/office/drawing/2014/main" id="{00000000-0008-0000-0B00-00009D100000}"/>
            </a:ext>
          </a:extLst>
        </xdr:cNvPr>
        <xdr:cNvSpPr/>
      </xdr:nvSpPr>
      <xdr:spPr>
        <a:xfrm>
          <a:off x="6200775" y="23774400"/>
          <a:ext cx="438150" cy="352425"/>
        </a:xfrm>
        <a:prstGeom prst="triangle">
          <a:avLst>
            <a:gd name="adj" fmla="val 50000"/>
          </a:avLst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8</xdr:col>
      <xdr:colOff>0</xdr:colOff>
      <xdr:row>108</xdr:row>
      <xdr:rowOff>28575</xdr:rowOff>
    </xdr:from>
    <xdr:ext cx="438150" cy="352425"/>
    <xdr:sp macro="" textlink="">
      <xdr:nvSpPr>
        <xdr:cNvPr id="4254" name="Shape 1997">
          <a:extLst>
            <a:ext uri="{FF2B5EF4-FFF2-40B4-BE49-F238E27FC236}">
              <a16:creationId xmlns:a16="http://schemas.microsoft.com/office/drawing/2014/main" id="{00000000-0008-0000-0B00-00009E100000}"/>
            </a:ext>
          </a:extLst>
        </xdr:cNvPr>
        <xdr:cNvSpPr/>
      </xdr:nvSpPr>
      <xdr:spPr>
        <a:xfrm>
          <a:off x="3400425" y="23774400"/>
          <a:ext cx="438150" cy="352425"/>
        </a:xfrm>
        <a:prstGeom prst="triangle">
          <a:avLst>
            <a:gd name="adj" fmla="val 50000"/>
          </a:avLst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6</xdr:col>
      <xdr:colOff>0</xdr:colOff>
      <xdr:row>108</xdr:row>
      <xdr:rowOff>28575</xdr:rowOff>
    </xdr:from>
    <xdr:ext cx="438150" cy="352425"/>
    <xdr:sp macro="" textlink="">
      <xdr:nvSpPr>
        <xdr:cNvPr id="4255" name="Shape 1997">
          <a:extLst>
            <a:ext uri="{FF2B5EF4-FFF2-40B4-BE49-F238E27FC236}">
              <a16:creationId xmlns:a16="http://schemas.microsoft.com/office/drawing/2014/main" id="{00000000-0008-0000-0B00-00009F100000}"/>
            </a:ext>
          </a:extLst>
        </xdr:cNvPr>
        <xdr:cNvSpPr/>
      </xdr:nvSpPr>
      <xdr:spPr>
        <a:xfrm>
          <a:off x="2466975" y="23774400"/>
          <a:ext cx="438150" cy="352425"/>
        </a:xfrm>
        <a:prstGeom prst="triangle">
          <a:avLst>
            <a:gd name="adj" fmla="val 50000"/>
          </a:avLst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4</xdr:col>
      <xdr:colOff>0</xdr:colOff>
      <xdr:row>108</xdr:row>
      <xdr:rowOff>28575</xdr:rowOff>
    </xdr:from>
    <xdr:ext cx="438150" cy="352425"/>
    <xdr:sp macro="" textlink="">
      <xdr:nvSpPr>
        <xdr:cNvPr id="4256" name="Shape 1997">
          <a:extLst>
            <a:ext uri="{FF2B5EF4-FFF2-40B4-BE49-F238E27FC236}">
              <a16:creationId xmlns:a16="http://schemas.microsoft.com/office/drawing/2014/main" id="{00000000-0008-0000-0B00-0000A0100000}"/>
            </a:ext>
          </a:extLst>
        </xdr:cNvPr>
        <xdr:cNvSpPr/>
      </xdr:nvSpPr>
      <xdr:spPr>
        <a:xfrm>
          <a:off x="1533525" y="23774400"/>
          <a:ext cx="438150" cy="352425"/>
        </a:xfrm>
        <a:prstGeom prst="triangle">
          <a:avLst>
            <a:gd name="adj" fmla="val 50000"/>
          </a:avLst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6</xdr:col>
      <xdr:colOff>0</xdr:colOff>
      <xdr:row>119</xdr:row>
      <xdr:rowOff>104775</xdr:rowOff>
    </xdr:from>
    <xdr:ext cx="0" cy="161925"/>
    <xdr:grpSp>
      <xdr:nvGrpSpPr>
        <xdr:cNvPr id="4257" name="Shape 2">
          <a:extLst>
            <a:ext uri="{FF2B5EF4-FFF2-40B4-BE49-F238E27FC236}">
              <a16:creationId xmlns:a16="http://schemas.microsoft.com/office/drawing/2014/main" id="{00000000-0008-0000-0B00-0000A1100000}"/>
            </a:ext>
          </a:extLst>
        </xdr:cNvPr>
        <xdr:cNvGrpSpPr>
          <a:grpSpLocks/>
        </xdr:cNvGrpSpPr>
      </xdr:nvGrpSpPr>
      <xdr:grpSpPr>
        <a:xfrm>
          <a:off x="2466975" y="26241375"/>
          <a:ext cx="0" cy="161925"/>
          <a:chOff x="5346000" y="3699038"/>
          <a:chExt cx="0" cy="161925"/>
        </a:xfrm>
      </xdr:grpSpPr>
      <xdr:grpSp>
        <xdr:nvGrpSpPr>
          <xdr:cNvPr id="4258" name="Shape 3437">
            <a:extLst>
              <a:ext uri="{FF2B5EF4-FFF2-40B4-BE49-F238E27FC236}">
                <a16:creationId xmlns:a16="http://schemas.microsoft.com/office/drawing/2014/main" id="{00000000-0008-0000-0B00-0000A210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4259" name="Shape 6">
              <a:extLst>
                <a:ext uri="{FF2B5EF4-FFF2-40B4-BE49-F238E27FC236}">
                  <a16:creationId xmlns:a16="http://schemas.microsoft.com/office/drawing/2014/main" id="{00000000-0008-0000-0B00-0000A310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4260" name="Shape 3438">
              <a:extLst>
                <a:ext uri="{FF2B5EF4-FFF2-40B4-BE49-F238E27FC236}">
                  <a16:creationId xmlns:a16="http://schemas.microsoft.com/office/drawing/2014/main" id="{00000000-0008-0000-0B00-0000A410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4261" name="Shape 3439">
                <a:extLst>
                  <a:ext uri="{FF2B5EF4-FFF2-40B4-BE49-F238E27FC236}">
                    <a16:creationId xmlns:a16="http://schemas.microsoft.com/office/drawing/2014/main" id="{00000000-0008-0000-0B00-0000A510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4262" name="Shape 3440">
                <a:extLst>
                  <a:ext uri="{FF2B5EF4-FFF2-40B4-BE49-F238E27FC236}">
                    <a16:creationId xmlns:a16="http://schemas.microsoft.com/office/drawing/2014/main" id="{00000000-0008-0000-0B00-0000A610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4263" name="Shape 3441">
                  <a:extLst>
                    <a:ext uri="{FF2B5EF4-FFF2-40B4-BE49-F238E27FC236}">
                      <a16:creationId xmlns:a16="http://schemas.microsoft.com/office/drawing/2014/main" id="{00000000-0008-0000-0B00-0000A710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4264" name="Shape 3442">
                  <a:extLst>
                    <a:ext uri="{FF2B5EF4-FFF2-40B4-BE49-F238E27FC236}">
                      <a16:creationId xmlns:a16="http://schemas.microsoft.com/office/drawing/2014/main" id="{00000000-0008-0000-0B00-0000A810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265" name="Shape 3443">
                  <a:extLst>
                    <a:ext uri="{FF2B5EF4-FFF2-40B4-BE49-F238E27FC236}">
                      <a16:creationId xmlns:a16="http://schemas.microsoft.com/office/drawing/2014/main" id="{00000000-0008-0000-0B00-0000A910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266" name="Shape 3444">
                  <a:extLst>
                    <a:ext uri="{FF2B5EF4-FFF2-40B4-BE49-F238E27FC236}">
                      <a16:creationId xmlns:a16="http://schemas.microsoft.com/office/drawing/2014/main" id="{00000000-0008-0000-0B00-0000AA10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267" name="Shape 3445">
                  <a:extLst>
                    <a:ext uri="{FF2B5EF4-FFF2-40B4-BE49-F238E27FC236}">
                      <a16:creationId xmlns:a16="http://schemas.microsoft.com/office/drawing/2014/main" id="{00000000-0008-0000-0B00-0000AB10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268" name="Shape 3446">
                  <a:extLst>
                    <a:ext uri="{FF2B5EF4-FFF2-40B4-BE49-F238E27FC236}">
                      <a16:creationId xmlns:a16="http://schemas.microsoft.com/office/drawing/2014/main" id="{00000000-0008-0000-0B00-0000AC10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269" name="Shape 3447">
                  <a:extLst>
                    <a:ext uri="{FF2B5EF4-FFF2-40B4-BE49-F238E27FC236}">
                      <a16:creationId xmlns:a16="http://schemas.microsoft.com/office/drawing/2014/main" id="{00000000-0008-0000-0B00-0000AD10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119</xdr:row>
      <xdr:rowOff>104775</xdr:rowOff>
    </xdr:from>
    <xdr:ext cx="0" cy="161925"/>
    <xdr:grpSp>
      <xdr:nvGrpSpPr>
        <xdr:cNvPr id="4270" name="Shape 2">
          <a:extLst>
            <a:ext uri="{FF2B5EF4-FFF2-40B4-BE49-F238E27FC236}">
              <a16:creationId xmlns:a16="http://schemas.microsoft.com/office/drawing/2014/main" id="{00000000-0008-0000-0B00-0000AE100000}"/>
            </a:ext>
          </a:extLst>
        </xdr:cNvPr>
        <xdr:cNvGrpSpPr>
          <a:grpSpLocks/>
        </xdr:cNvGrpSpPr>
      </xdr:nvGrpSpPr>
      <xdr:grpSpPr>
        <a:xfrm>
          <a:off x="2466975" y="26241375"/>
          <a:ext cx="0" cy="161925"/>
          <a:chOff x="5346000" y="3699038"/>
          <a:chExt cx="0" cy="161925"/>
        </a:xfrm>
      </xdr:grpSpPr>
      <xdr:grpSp>
        <xdr:nvGrpSpPr>
          <xdr:cNvPr id="4271" name="Shape 3448">
            <a:extLst>
              <a:ext uri="{FF2B5EF4-FFF2-40B4-BE49-F238E27FC236}">
                <a16:creationId xmlns:a16="http://schemas.microsoft.com/office/drawing/2014/main" id="{00000000-0008-0000-0B00-0000AF10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4272" name="Shape 6">
              <a:extLst>
                <a:ext uri="{FF2B5EF4-FFF2-40B4-BE49-F238E27FC236}">
                  <a16:creationId xmlns:a16="http://schemas.microsoft.com/office/drawing/2014/main" id="{00000000-0008-0000-0B00-0000B010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4273" name="Shape 3449">
              <a:extLst>
                <a:ext uri="{FF2B5EF4-FFF2-40B4-BE49-F238E27FC236}">
                  <a16:creationId xmlns:a16="http://schemas.microsoft.com/office/drawing/2014/main" id="{00000000-0008-0000-0B00-0000B110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4274" name="Shape 3450">
                <a:extLst>
                  <a:ext uri="{FF2B5EF4-FFF2-40B4-BE49-F238E27FC236}">
                    <a16:creationId xmlns:a16="http://schemas.microsoft.com/office/drawing/2014/main" id="{00000000-0008-0000-0B00-0000B210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4275" name="Shape 3451">
                <a:extLst>
                  <a:ext uri="{FF2B5EF4-FFF2-40B4-BE49-F238E27FC236}">
                    <a16:creationId xmlns:a16="http://schemas.microsoft.com/office/drawing/2014/main" id="{00000000-0008-0000-0B00-0000B310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314325" cy="230200"/>
              </a:xfrm>
            </xdr:grpSpPr>
            <xdr:sp macro="" textlink="">
              <xdr:nvSpPr>
                <xdr:cNvPr id="4276" name="Shape 3452">
                  <a:extLst>
                    <a:ext uri="{FF2B5EF4-FFF2-40B4-BE49-F238E27FC236}">
                      <a16:creationId xmlns:a16="http://schemas.microsoft.com/office/drawing/2014/main" id="{00000000-0008-0000-0B00-0000B410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4277" name="Shape 3453">
                  <a:extLst>
                    <a:ext uri="{FF2B5EF4-FFF2-40B4-BE49-F238E27FC236}">
                      <a16:creationId xmlns:a16="http://schemas.microsoft.com/office/drawing/2014/main" id="{00000000-0008-0000-0B00-0000B510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278" name="Shape 3454">
                  <a:extLst>
                    <a:ext uri="{FF2B5EF4-FFF2-40B4-BE49-F238E27FC236}">
                      <a16:creationId xmlns:a16="http://schemas.microsoft.com/office/drawing/2014/main" id="{00000000-0008-0000-0B00-0000B610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279" name="Shape 3455">
                  <a:extLst>
                    <a:ext uri="{FF2B5EF4-FFF2-40B4-BE49-F238E27FC236}">
                      <a16:creationId xmlns:a16="http://schemas.microsoft.com/office/drawing/2014/main" id="{00000000-0008-0000-0B00-0000B710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280" name="Shape 3456">
                  <a:extLst>
                    <a:ext uri="{FF2B5EF4-FFF2-40B4-BE49-F238E27FC236}">
                      <a16:creationId xmlns:a16="http://schemas.microsoft.com/office/drawing/2014/main" id="{00000000-0008-0000-0B00-0000B810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281" name="Shape 3457">
                  <a:extLst>
                    <a:ext uri="{FF2B5EF4-FFF2-40B4-BE49-F238E27FC236}">
                      <a16:creationId xmlns:a16="http://schemas.microsoft.com/office/drawing/2014/main" id="{00000000-0008-0000-0B00-0000B910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282" name="Shape 3458">
                  <a:extLst>
                    <a:ext uri="{FF2B5EF4-FFF2-40B4-BE49-F238E27FC236}">
                      <a16:creationId xmlns:a16="http://schemas.microsoft.com/office/drawing/2014/main" id="{00000000-0008-0000-0B00-0000BA10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119</xdr:row>
      <xdr:rowOff>133350</xdr:rowOff>
    </xdr:from>
    <xdr:ext cx="0" cy="161925"/>
    <xdr:grpSp>
      <xdr:nvGrpSpPr>
        <xdr:cNvPr id="4283" name="Shape 2">
          <a:extLst>
            <a:ext uri="{FF2B5EF4-FFF2-40B4-BE49-F238E27FC236}">
              <a16:creationId xmlns:a16="http://schemas.microsoft.com/office/drawing/2014/main" id="{00000000-0008-0000-0B00-0000BB100000}"/>
            </a:ext>
          </a:extLst>
        </xdr:cNvPr>
        <xdr:cNvGrpSpPr>
          <a:grpSpLocks/>
        </xdr:cNvGrpSpPr>
      </xdr:nvGrpSpPr>
      <xdr:grpSpPr>
        <a:xfrm>
          <a:off x="2466975" y="26269950"/>
          <a:ext cx="0" cy="161925"/>
          <a:chOff x="5346000" y="3699038"/>
          <a:chExt cx="0" cy="161925"/>
        </a:xfrm>
      </xdr:grpSpPr>
      <xdr:grpSp>
        <xdr:nvGrpSpPr>
          <xdr:cNvPr id="4284" name="Shape 3459">
            <a:extLst>
              <a:ext uri="{FF2B5EF4-FFF2-40B4-BE49-F238E27FC236}">
                <a16:creationId xmlns:a16="http://schemas.microsoft.com/office/drawing/2014/main" id="{00000000-0008-0000-0B00-0000BC10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4285" name="Shape 6">
              <a:extLst>
                <a:ext uri="{FF2B5EF4-FFF2-40B4-BE49-F238E27FC236}">
                  <a16:creationId xmlns:a16="http://schemas.microsoft.com/office/drawing/2014/main" id="{00000000-0008-0000-0B00-0000BD10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4286" name="Shape 3460">
              <a:extLst>
                <a:ext uri="{FF2B5EF4-FFF2-40B4-BE49-F238E27FC236}">
                  <a16:creationId xmlns:a16="http://schemas.microsoft.com/office/drawing/2014/main" id="{00000000-0008-0000-0B00-0000BE10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4287" name="Shape 3461">
                <a:extLst>
                  <a:ext uri="{FF2B5EF4-FFF2-40B4-BE49-F238E27FC236}">
                    <a16:creationId xmlns:a16="http://schemas.microsoft.com/office/drawing/2014/main" id="{00000000-0008-0000-0B00-0000BF10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4288" name="Shape 3462">
                <a:extLst>
                  <a:ext uri="{FF2B5EF4-FFF2-40B4-BE49-F238E27FC236}">
                    <a16:creationId xmlns:a16="http://schemas.microsoft.com/office/drawing/2014/main" id="{00000000-0008-0000-0B00-0000C010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314325" cy="230200"/>
              </a:xfrm>
            </xdr:grpSpPr>
            <xdr:sp macro="" textlink="">
              <xdr:nvSpPr>
                <xdr:cNvPr id="4289" name="Shape 3463">
                  <a:extLst>
                    <a:ext uri="{FF2B5EF4-FFF2-40B4-BE49-F238E27FC236}">
                      <a16:creationId xmlns:a16="http://schemas.microsoft.com/office/drawing/2014/main" id="{00000000-0008-0000-0B00-0000C110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4290" name="Shape 3464">
                  <a:extLst>
                    <a:ext uri="{FF2B5EF4-FFF2-40B4-BE49-F238E27FC236}">
                      <a16:creationId xmlns:a16="http://schemas.microsoft.com/office/drawing/2014/main" id="{00000000-0008-0000-0B00-0000C210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291" name="Shape 3465">
                  <a:extLst>
                    <a:ext uri="{FF2B5EF4-FFF2-40B4-BE49-F238E27FC236}">
                      <a16:creationId xmlns:a16="http://schemas.microsoft.com/office/drawing/2014/main" id="{00000000-0008-0000-0B00-0000C310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292" name="Shape 3466">
                  <a:extLst>
                    <a:ext uri="{FF2B5EF4-FFF2-40B4-BE49-F238E27FC236}">
                      <a16:creationId xmlns:a16="http://schemas.microsoft.com/office/drawing/2014/main" id="{00000000-0008-0000-0B00-0000C410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293" name="Shape 3467">
                  <a:extLst>
                    <a:ext uri="{FF2B5EF4-FFF2-40B4-BE49-F238E27FC236}">
                      <a16:creationId xmlns:a16="http://schemas.microsoft.com/office/drawing/2014/main" id="{00000000-0008-0000-0B00-0000C510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294" name="Shape 3468">
                  <a:extLst>
                    <a:ext uri="{FF2B5EF4-FFF2-40B4-BE49-F238E27FC236}">
                      <a16:creationId xmlns:a16="http://schemas.microsoft.com/office/drawing/2014/main" id="{00000000-0008-0000-0B00-0000C610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295" name="Shape 3469">
                  <a:extLst>
                    <a:ext uri="{FF2B5EF4-FFF2-40B4-BE49-F238E27FC236}">
                      <a16:creationId xmlns:a16="http://schemas.microsoft.com/office/drawing/2014/main" id="{00000000-0008-0000-0B00-0000C710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119</xdr:row>
      <xdr:rowOff>133350</xdr:rowOff>
    </xdr:from>
    <xdr:ext cx="0" cy="171450"/>
    <xdr:grpSp>
      <xdr:nvGrpSpPr>
        <xdr:cNvPr id="4296" name="Shape 2">
          <a:extLst>
            <a:ext uri="{FF2B5EF4-FFF2-40B4-BE49-F238E27FC236}">
              <a16:creationId xmlns:a16="http://schemas.microsoft.com/office/drawing/2014/main" id="{00000000-0008-0000-0B00-0000C8100000}"/>
            </a:ext>
          </a:extLst>
        </xdr:cNvPr>
        <xdr:cNvGrpSpPr>
          <a:grpSpLocks/>
        </xdr:cNvGrpSpPr>
      </xdr:nvGrpSpPr>
      <xdr:grpSpPr>
        <a:xfrm>
          <a:off x="2466975" y="26269950"/>
          <a:ext cx="0" cy="171450"/>
          <a:chOff x="5346000" y="3694275"/>
          <a:chExt cx="0" cy="171450"/>
        </a:xfrm>
      </xdr:grpSpPr>
      <xdr:grpSp>
        <xdr:nvGrpSpPr>
          <xdr:cNvPr id="4297" name="Shape 3470">
            <a:extLst>
              <a:ext uri="{FF2B5EF4-FFF2-40B4-BE49-F238E27FC236}">
                <a16:creationId xmlns:a16="http://schemas.microsoft.com/office/drawing/2014/main" id="{00000000-0008-0000-0B00-0000C9100000}"/>
              </a:ext>
            </a:extLst>
          </xdr:cNvPr>
          <xdr:cNvGrpSpPr>
            <a:grpSpLocks/>
          </xdr:cNvGrpSpPr>
        </xdr:nvGrpSpPr>
        <xdr:grpSpPr>
          <a:xfrm>
            <a:off x="5346000" y="3694275"/>
            <a:ext cx="0" cy="171450"/>
            <a:chOff x="5346000" y="3694275"/>
            <a:chExt cx="0" cy="171450"/>
          </a:xfrm>
        </xdr:grpSpPr>
        <xdr:sp macro="" textlink="">
          <xdr:nvSpPr>
            <xdr:cNvPr id="4298" name="Shape 6">
              <a:extLst>
                <a:ext uri="{FF2B5EF4-FFF2-40B4-BE49-F238E27FC236}">
                  <a16:creationId xmlns:a16="http://schemas.microsoft.com/office/drawing/2014/main" id="{00000000-0008-0000-0B00-0000CA100000}"/>
                </a:ext>
              </a:extLst>
            </xdr:cNvPr>
            <xdr:cNvSpPr/>
          </xdr:nvSpPr>
          <xdr:spPr>
            <a:xfrm>
              <a:off x="5346000" y="3694275"/>
              <a:ext cx="0" cy="171450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4299" name="Shape 3471">
              <a:extLst>
                <a:ext uri="{FF2B5EF4-FFF2-40B4-BE49-F238E27FC236}">
                  <a16:creationId xmlns:a16="http://schemas.microsoft.com/office/drawing/2014/main" id="{00000000-0008-0000-0B00-0000CB10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4275"/>
              <a:ext cx="0" cy="171450"/>
              <a:chOff x="5346000" y="3694275"/>
              <a:chExt cx="0" cy="171443"/>
            </a:xfrm>
          </xdr:grpSpPr>
          <xdr:sp macro="" textlink="">
            <xdr:nvSpPr>
              <xdr:cNvPr id="4300" name="Shape 3472">
                <a:extLst>
                  <a:ext uri="{FF2B5EF4-FFF2-40B4-BE49-F238E27FC236}">
                    <a16:creationId xmlns:a16="http://schemas.microsoft.com/office/drawing/2014/main" id="{00000000-0008-0000-0B00-0000CC100000}"/>
                  </a:ext>
                </a:extLst>
              </xdr:cNvPr>
              <xdr:cNvSpPr/>
            </xdr:nvSpPr>
            <xdr:spPr>
              <a:xfrm>
                <a:off x="5346000" y="3694275"/>
                <a:ext cx="0" cy="171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4301" name="Shape 3473">
                <a:extLst>
                  <a:ext uri="{FF2B5EF4-FFF2-40B4-BE49-F238E27FC236}">
                    <a16:creationId xmlns:a16="http://schemas.microsoft.com/office/drawing/2014/main" id="{00000000-0008-0000-0B00-0000CD10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4275"/>
                <a:ext cx="0" cy="171443"/>
                <a:chOff x="5475762" y="47760700"/>
                <a:chExt cx="314325" cy="230200"/>
              </a:xfrm>
            </xdr:grpSpPr>
            <xdr:sp macro="" textlink="">
              <xdr:nvSpPr>
                <xdr:cNvPr id="4302" name="Shape 3474">
                  <a:extLst>
                    <a:ext uri="{FF2B5EF4-FFF2-40B4-BE49-F238E27FC236}">
                      <a16:creationId xmlns:a16="http://schemas.microsoft.com/office/drawing/2014/main" id="{00000000-0008-0000-0B00-0000CE10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4303" name="Shape 3475">
                  <a:extLst>
                    <a:ext uri="{FF2B5EF4-FFF2-40B4-BE49-F238E27FC236}">
                      <a16:creationId xmlns:a16="http://schemas.microsoft.com/office/drawing/2014/main" id="{00000000-0008-0000-0B00-0000CF100000}"/>
                    </a:ext>
                  </a:extLst>
                </xdr:cNvPr>
                <xdr:cNvCxnSpPr/>
              </xdr:nvCxnSpPr>
              <xdr:spPr>
                <a:xfrm>
                  <a:off x="5758655" y="4785662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304" name="Shape 3476">
                  <a:extLst>
                    <a:ext uri="{FF2B5EF4-FFF2-40B4-BE49-F238E27FC236}">
                      <a16:creationId xmlns:a16="http://schemas.microsoft.com/office/drawing/2014/main" id="{00000000-0008-0000-0B00-0000D0100000}"/>
                    </a:ext>
                  </a:extLst>
                </xdr:cNvPr>
                <xdr:cNvCxnSpPr/>
              </xdr:nvCxnSpPr>
              <xdr:spPr>
                <a:xfrm>
                  <a:off x="5758655" y="4785662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305" name="Shape 3477">
                  <a:extLst>
                    <a:ext uri="{FF2B5EF4-FFF2-40B4-BE49-F238E27FC236}">
                      <a16:creationId xmlns:a16="http://schemas.microsoft.com/office/drawing/2014/main" id="{00000000-0008-0000-0B00-0000D1100000}"/>
                    </a:ext>
                  </a:extLst>
                </xdr:cNvPr>
                <xdr:cNvCxnSpPr/>
              </xdr:nvCxnSpPr>
              <xdr:spPr>
                <a:xfrm>
                  <a:off x="5758655" y="4785662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306" name="Shape 3478">
                  <a:extLst>
                    <a:ext uri="{FF2B5EF4-FFF2-40B4-BE49-F238E27FC236}">
                      <a16:creationId xmlns:a16="http://schemas.microsoft.com/office/drawing/2014/main" id="{00000000-0008-0000-0B00-0000D2100000}"/>
                    </a:ext>
                  </a:extLst>
                </xdr:cNvPr>
                <xdr:cNvCxnSpPr/>
              </xdr:nvCxnSpPr>
              <xdr:spPr>
                <a:xfrm>
                  <a:off x="5758655" y="4785662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307" name="Shape 3479">
                  <a:extLst>
                    <a:ext uri="{FF2B5EF4-FFF2-40B4-BE49-F238E27FC236}">
                      <a16:creationId xmlns:a16="http://schemas.microsoft.com/office/drawing/2014/main" id="{00000000-0008-0000-0B00-0000D3100000}"/>
                    </a:ext>
                  </a:extLst>
                </xdr:cNvPr>
                <xdr:cNvCxnSpPr/>
              </xdr:nvCxnSpPr>
              <xdr:spPr>
                <a:xfrm>
                  <a:off x="5758655" y="4785662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308" name="Shape 3480">
                  <a:extLst>
                    <a:ext uri="{FF2B5EF4-FFF2-40B4-BE49-F238E27FC236}">
                      <a16:creationId xmlns:a16="http://schemas.microsoft.com/office/drawing/2014/main" id="{00000000-0008-0000-0B00-0000D4100000}"/>
                    </a:ext>
                  </a:extLst>
                </xdr:cNvPr>
                <xdr:cNvCxnSpPr/>
              </xdr:nvCxnSpPr>
              <xdr:spPr>
                <a:xfrm>
                  <a:off x="5758655" y="4785662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119</xdr:row>
      <xdr:rowOff>104775</xdr:rowOff>
    </xdr:from>
    <xdr:ext cx="0" cy="161925"/>
    <xdr:grpSp>
      <xdr:nvGrpSpPr>
        <xdr:cNvPr id="4309" name="Shape 2">
          <a:extLst>
            <a:ext uri="{FF2B5EF4-FFF2-40B4-BE49-F238E27FC236}">
              <a16:creationId xmlns:a16="http://schemas.microsoft.com/office/drawing/2014/main" id="{00000000-0008-0000-0B00-0000D5100000}"/>
            </a:ext>
          </a:extLst>
        </xdr:cNvPr>
        <xdr:cNvGrpSpPr>
          <a:grpSpLocks/>
        </xdr:cNvGrpSpPr>
      </xdr:nvGrpSpPr>
      <xdr:grpSpPr>
        <a:xfrm>
          <a:off x="2466975" y="26241375"/>
          <a:ext cx="0" cy="161925"/>
          <a:chOff x="5346000" y="3699038"/>
          <a:chExt cx="0" cy="161925"/>
        </a:xfrm>
      </xdr:grpSpPr>
      <xdr:grpSp>
        <xdr:nvGrpSpPr>
          <xdr:cNvPr id="4310" name="Shape 3481">
            <a:extLst>
              <a:ext uri="{FF2B5EF4-FFF2-40B4-BE49-F238E27FC236}">
                <a16:creationId xmlns:a16="http://schemas.microsoft.com/office/drawing/2014/main" id="{00000000-0008-0000-0B00-0000D610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4311" name="Shape 6">
              <a:extLst>
                <a:ext uri="{FF2B5EF4-FFF2-40B4-BE49-F238E27FC236}">
                  <a16:creationId xmlns:a16="http://schemas.microsoft.com/office/drawing/2014/main" id="{00000000-0008-0000-0B00-0000D710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4312" name="Shape 3482">
              <a:extLst>
                <a:ext uri="{FF2B5EF4-FFF2-40B4-BE49-F238E27FC236}">
                  <a16:creationId xmlns:a16="http://schemas.microsoft.com/office/drawing/2014/main" id="{00000000-0008-0000-0B00-0000D810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4313" name="Shape 3483">
                <a:extLst>
                  <a:ext uri="{FF2B5EF4-FFF2-40B4-BE49-F238E27FC236}">
                    <a16:creationId xmlns:a16="http://schemas.microsoft.com/office/drawing/2014/main" id="{00000000-0008-0000-0B00-0000D910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4314" name="Shape 3484">
                <a:extLst>
                  <a:ext uri="{FF2B5EF4-FFF2-40B4-BE49-F238E27FC236}">
                    <a16:creationId xmlns:a16="http://schemas.microsoft.com/office/drawing/2014/main" id="{00000000-0008-0000-0B00-0000DA10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4315" name="Shape 3485">
                  <a:extLst>
                    <a:ext uri="{FF2B5EF4-FFF2-40B4-BE49-F238E27FC236}">
                      <a16:creationId xmlns:a16="http://schemas.microsoft.com/office/drawing/2014/main" id="{00000000-0008-0000-0B00-0000DB10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4316" name="Shape 3486">
                  <a:extLst>
                    <a:ext uri="{FF2B5EF4-FFF2-40B4-BE49-F238E27FC236}">
                      <a16:creationId xmlns:a16="http://schemas.microsoft.com/office/drawing/2014/main" id="{00000000-0008-0000-0B00-0000DC10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317" name="Shape 3487">
                  <a:extLst>
                    <a:ext uri="{FF2B5EF4-FFF2-40B4-BE49-F238E27FC236}">
                      <a16:creationId xmlns:a16="http://schemas.microsoft.com/office/drawing/2014/main" id="{00000000-0008-0000-0B00-0000DD10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318" name="Shape 3488">
                  <a:extLst>
                    <a:ext uri="{FF2B5EF4-FFF2-40B4-BE49-F238E27FC236}">
                      <a16:creationId xmlns:a16="http://schemas.microsoft.com/office/drawing/2014/main" id="{00000000-0008-0000-0B00-0000DE10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319" name="Shape 3489">
                  <a:extLst>
                    <a:ext uri="{FF2B5EF4-FFF2-40B4-BE49-F238E27FC236}">
                      <a16:creationId xmlns:a16="http://schemas.microsoft.com/office/drawing/2014/main" id="{00000000-0008-0000-0B00-0000DF10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320" name="Shape 3490">
                  <a:extLst>
                    <a:ext uri="{FF2B5EF4-FFF2-40B4-BE49-F238E27FC236}">
                      <a16:creationId xmlns:a16="http://schemas.microsoft.com/office/drawing/2014/main" id="{00000000-0008-0000-0B00-0000E010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321" name="Shape 3491">
                  <a:extLst>
                    <a:ext uri="{FF2B5EF4-FFF2-40B4-BE49-F238E27FC236}">
                      <a16:creationId xmlns:a16="http://schemas.microsoft.com/office/drawing/2014/main" id="{00000000-0008-0000-0B00-0000E110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119</xdr:row>
      <xdr:rowOff>104775</xdr:rowOff>
    </xdr:from>
    <xdr:ext cx="0" cy="161925"/>
    <xdr:grpSp>
      <xdr:nvGrpSpPr>
        <xdr:cNvPr id="4322" name="Shape 2">
          <a:extLst>
            <a:ext uri="{FF2B5EF4-FFF2-40B4-BE49-F238E27FC236}">
              <a16:creationId xmlns:a16="http://schemas.microsoft.com/office/drawing/2014/main" id="{00000000-0008-0000-0B00-0000E2100000}"/>
            </a:ext>
          </a:extLst>
        </xdr:cNvPr>
        <xdr:cNvGrpSpPr>
          <a:grpSpLocks/>
        </xdr:cNvGrpSpPr>
      </xdr:nvGrpSpPr>
      <xdr:grpSpPr>
        <a:xfrm>
          <a:off x="2466975" y="26241375"/>
          <a:ext cx="0" cy="161925"/>
          <a:chOff x="5346000" y="3699038"/>
          <a:chExt cx="0" cy="161925"/>
        </a:xfrm>
      </xdr:grpSpPr>
      <xdr:grpSp>
        <xdr:nvGrpSpPr>
          <xdr:cNvPr id="4323" name="Shape 3492">
            <a:extLst>
              <a:ext uri="{FF2B5EF4-FFF2-40B4-BE49-F238E27FC236}">
                <a16:creationId xmlns:a16="http://schemas.microsoft.com/office/drawing/2014/main" id="{00000000-0008-0000-0B00-0000E310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4324" name="Shape 6">
              <a:extLst>
                <a:ext uri="{FF2B5EF4-FFF2-40B4-BE49-F238E27FC236}">
                  <a16:creationId xmlns:a16="http://schemas.microsoft.com/office/drawing/2014/main" id="{00000000-0008-0000-0B00-0000E410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4325" name="Shape 3493">
              <a:extLst>
                <a:ext uri="{FF2B5EF4-FFF2-40B4-BE49-F238E27FC236}">
                  <a16:creationId xmlns:a16="http://schemas.microsoft.com/office/drawing/2014/main" id="{00000000-0008-0000-0B00-0000E510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4326" name="Shape 3494">
                <a:extLst>
                  <a:ext uri="{FF2B5EF4-FFF2-40B4-BE49-F238E27FC236}">
                    <a16:creationId xmlns:a16="http://schemas.microsoft.com/office/drawing/2014/main" id="{00000000-0008-0000-0B00-0000E610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4327" name="Shape 3495">
                <a:extLst>
                  <a:ext uri="{FF2B5EF4-FFF2-40B4-BE49-F238E27FC236}">
                    <a16:creationId xmlns:a16="http://schemas.microsoft.com/office/drawing/2014/main" id="{00000000-0008-0000-0B00-0000E710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4328" name="Shape 3496">
                  <a:extLst>
                    <a:ext uri="{FF2B5EF4-FFF2-40B4-BE49-F238E27FC236}">
                      <a16:creationId xmlns:a16="http://schemas.microsoft.com/office/drawing/2014/main" id="{00000000-0008-0000-0B00-0000E810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4329" name="Shape 3497">
                  <a:extLst>
                    <a:ext uri="{FF2B5EF4-FFF2-40B4-BE49-F238E27FC236}">
                      <a16:creationId xmlns:a16="http://schemas.microsoft.com/office/drawing/2014/main" id="{00000000-0008-0000-0B00-0000E910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330" name="Shape 3498">
                  <a:extLst>
                    <a:ext uri="{FF2B5EF4-FFF2-40B4-BE49-F238E27FC236}">
                      <a16:creationId xmlns:a16="http://schemas.microsoft.com/office/drawing/2014/main" id="{00000000-0008-0000-0B00-0000EA10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331" name="Shape 3499">
                  <a:extLst>
                    <a:ext uri="{FF2B5EF4-FFF2-40B4-BE49-F238E27FC236}">
                      <a16:creationId xmlns:a16="http://schemas.microsoft.com/office/drawing/2014/main" id="{00000000-0008-0000-0B00-0000EB10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332" name="Shape 3500">
                  <a:extLst>
                    <a:ext uri="{FF2B5EF4-FFF2-40B4-BE49-F238E27FC236}">
                      <a16:creationId xmlns:a16="http://schemas.microsoft.com/office/drawing/2014/main" id="{00000000-0008-0000-0B00-0000EC10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333" name="Shape 3501">
                  <a:extLst>
                    <a:ext uri="{FF2B5EF4-FFF2-40B4-BE49-F238E27FC236}">
                      <a16:creationId xmlns:a16="http://schemas.microsoft.com/office/drawing/2014/main" id="{00000000-0008-0000-0B00-0000ED10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334" name="Shape 3502">
                  <a:extLst>
                    <a:ext uri="{FF2B5EF4-FFF2-40B4-BE49-F238E27FC236}">
                      <a16:creationId xmlns:a16="http://schemas.microsoft.com/office/drawing/2014/main" id="{00000000-0008-0000-0B00-0000EE10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119</xdr:row>
      <xdr:rowOff>104775</xdr:rowOff>
    </xdr:from>
    <xdr:ext cx="0" cy="161925"/>
    <xdr:grpSp>
      <xdr:nvGrpSpPr>
        <xdr:cNvPr id="4335" name="Shape 2">
          <a:extLst>
            <a:ext uri="{FF2B5EF4-FFF2-40B4-BE49-F238E27FC236}">
              <a16:creationId xmlns:a16="http://schemas.microsoft.com/office/drawing/2014/main" id="{00000000-0008-0000-0B00-0000EF100000}"/>
            </a:ext>
          </a:extLst>
        </xdr:cNvPr>
        <xdr:cNvGrpSpPr>
          <a:grpSpLocks/>
        </xdr:cNvGrpSpPr>
      </xdr:nvGrpSpPr>
      <xdr:grpSpPr>
        <a:xfrm>
          <a:off x="2466975" y="26241375"/>
          <a:ext cx="0" cy="161925"/>
          <a:chOff x="5346000" y="3699038"/>
          <a:chExt cx="0" cy="161925"/>
        </a:xfrm>
      </xdr:grpSpPr>
      <xdr:grpSp>
        <xdr:nvGrpSpPr>
          <xdr:cNvPr id="4336" name="Shape 3503">
            <a:extLst>
              <a:ext uri="{FF2B5EF4-FFF2-40B4-BE49-F238E27FC236}">
                <a16:creationId xmlns:a16="http://schemas.microsoft.com/office/drawing/2014/main" id="{00000000-0008-0000-0B00-0000F010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4337" name="Shape 6">
              <a:extLst>
                <a:ext uri="{FF2B5EF4-FFF2-40B4-BE49-F238E27FC236}">
                  <a16:creationId xmlns:a16="http://schemas.microsoft.com/office/drawing/2014/main" id="{00000000-0008-0000-0B00-0000F110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4338" name="Shape 3504">
              <a:extLst>
                <a:ext uri="{FF2B5EF4-FFF2-40B4-BE49-F238E27FC236}">
                  <a16:creationId xmlns:a16="http://schemas.microsoft.com/office/drawing/2014/main" id="{00000000-0008-0000-0B00-0000F210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4339" name="Shape 3505">
                <a:extLst>
                  <a:ext uri="{FF2B5EF4-FFF2-40B4-BE49-F238E27FC236}">
                    <a16:creationId xmlns:a16="http://schemas.microsoft.com/office/drawing/2014/main" id="{00000000-0008-0000-0B00-0000F310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4340" name="Shape 3506">
                <a:extLst>
                  <a:ext uri="{FF2B5EF4-FFF2-40B4-BE49-F238E27FC236}">
                    <a16:creationId xmlns:a16="http://schemas.microsoft.com/office/drawing/2014/main" id="{00000000-0008-0000-0B00-0000F410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4341" name="Shape 3507">
                  <a:extLst>
                    <a:ext uri="{FF2B5EF4-FFF2-40B4-BE49-F238E27FC236}">
                      <a16:creationId xmlns:a16="http://schemas.microsoft.com/office/drawing/2014/main" id="{00000000-0008-0000-0B00-0000F510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4342" name="Shape 3508">
                  <a:extLst>
                    <a:ext uri="{FF2B5EF4-FFF2-40B4-BE49-F238E27FC236}">
                      <a16:creationId xmlns:a16="http://schemas.microsoft.com/office/drawing/2014/main" id="{00000000-0008-0000-0B00-0000F610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343" name="Shape 3509">
                  <a:extLst>
                    <a:ext uri="{FF2B5EF4-FFF2-40B4-BE49-F238E27FC236}">
                      <a16:creationId xmlns:a16="http://schemas.microsoft.com/office/drawing/2014/main" id="{00000000-0008-0000-0B00-0000F710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344" name="Shape 3510">
                  <a:extLst>
                    <a:ext uri="{FF2B5EF4-FFF2-40B4-BE49-F238E27FC236}">
                      <a16:creationId xmlns:a16="http://schemas.microsoft.com/office/drawing/2014/main" id="{00000000-0008-0000-0B00-0000F810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345" name="Shape 3511">
                  <a:extLst>
                    <a:ext uri="{FF2B5EF4-FFF2-40B4-BE49-F238E27FC236}">
                      <a16:creationId xmlns:a16="http://schemas.microsoft.com/office/drawing/2014/main" id="{00000000-0008-0000-0B00-0000F910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346" name="Shape 3512">
                  <a:extLst>
                    <a:ext uri="{FF2B5EF4-FFF2-40B4-BE49-F238E27FC236}">
                      <a16:creationId xmlns:a16="http://schemas.microsoft.com/office/drawing/2014/main" id="{00000000-0008-0000-0B00-0000FA10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347" name="Shape 3513">
                  <a:extLst>
                    <a:ext uri="{FF2B5EF4-FFF2-40B4-BE49-F238E27FC236}">
                      <a16:creationId xmlns:a16="http://schemas.microsoft.com/office/drawing/2014/main" id="{00000000-0008-0000-0B00-0000FB10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119</xdr:row>
      <xdr:rowOff>104775</xdr:rowOff>
    </xdr:from>
    <xdr:ext cx="0" cy="161925"/>
    <xdr:grpSp>
      <xdr:nvGrpSpPr>
        <xdr:cNvPr id="4348" name="Shape 2">
          <a:extLst>
            <a:ext uri="{FF2B5EF4-FFF2-40B4-BE49-F238E27FC236}">
              <a16:creationId xmlns:a16="http://schemas.microsoft.com/office/drawing/2014/main" id="{00000000-0008-0000-0B00-0000FC100000}"/>
            </a:ext>
          </a:extLst>
        </xdr:cNvPr>
        <xdr:cNvGrpSpPr>
          <a:grpSpLocks/>
        </xdr:cNvGrpSpPr>
      </xdr:nvGrpSpPr>
      <xdr:grpSpPr>
        <a:xfrm>
          <a:off x="2466975" y="26241375"/>
          <a:ext cx="0" cy="161925"/>
          <a:chOff x="5346000" y="3699038"/>
          <a:chExt cx="0" cy="161925"/>
        </a:xfrm>
      </xdr:grpSpPr>
      <xdr:grpSp>
        <xdr:nvGrpSpPr>
          <xdr:cNvPr id="4349" name="Shape 3514">
            <a:extLst>
              <a:ext uri="{FF2B5EF4-FFF2-40B4-BE49-F238E27FC236}">
                <a16:creationId xmlns:a16="http://schemas.microsoft.com/office/drawing/2014/main" id="{00000000-0008-0000-0B00-0000FD10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4350" name="Shape 6">
              <a:extLst>
                <a:ext uri="{FF2B5EF4-FFF2-40B4-BE49-F238E27FC236}">
                  <a16:creationId xmlns:a16="http://schemas.microsoft.com/office/drawing/2014/main" id="{00000000-0008-0000-0B00-0000FE10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4351" name="Shape 3515">
              <a:extLst>
                <a:ext uri="{FF2B5EF4-FFF2-40B4-BE49-F238E27FC236}">
                  <a16:creationId xmlns:a16="http://schemas.microsoft.com/office/drawing/2014/main" id="{00000000-0008-0000-0B00-0000FF10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4352" name="Shape 3516">
                <a:extLst>
                  <a:ext uri="{FF2B5EF4-FFF2-40B4-BE49-F238E27FC236}">
                    <a16:creationId xmlns:a16="http://schemas.microsoft.com/office/drawing/2014/main" id="{00000000-0008-0000-0B00-00000011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4353" name="Shape 3517">
                <a:extLst>
                  <a:ext uri="{FF2B5EF4-FFF2-40B4-BE49-F238E27FC236}">
                    <a16:creationId xmlns:a16="http://schemas.microsoft.com/office/drawing/2014/main" id="{00000000-0008-0000-0B00-00000111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4354" name="Shape 3518">
                  <a:extLst>
                    <a:ext uri="{FF2B5EF4-FFF2-40B4-BE49-F238E27FC236}">
                      <a16:creationId xmlns:a16="http://schemas.microsoft.com/office/drawing/2014/main" id="{00000000-0008-0000-0B00-00000211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4355" name="Shape 3519">
                  <a:extLst>
                    <a:ext uri="{FF2B5EF4-FFF2-40B4-BE49-F238E27FC236}">
                      <a16:creationId xmlns:a16="http://schemas.microsoft.com/office/drawing/2014/main" id="{00000000-0008-0000-0B00-0000031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356" name="Shape 3520">
                  <a:extLst>
                    <a:ext uri="{FF2B5EF4-FFF2-40B4-BE49-F238E27FC236}">
                      <a16:creationId xmlns:a16="http://schemas.microsoft.com/office/drawing/2014/main" id="{00000000-0008-0000-0B00-0000041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357" name="Shape 3521">
                  <a:extLst>
                    <a:ext uri="{FF2B5EF4-FFF2-40B4-BE49-F238E27FC236}">
                      <a16:creationId xmlns:a16="http://schemas.microsoft.com/office/drawing/2014/main" id="{00000000-0008-0000-0B00-00000511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358" name="Shape 3522">
                  <a:extLst>
                    <a:ext uri="{FF2B5EF4-FFF2-40B4-BE49-F238E27FC236}">
                      <a16:creationId xmlns:a16="http://schemas.microsoft.com/office/drawing/2014/main" id="{00000000-0008-0000-0B00-0000061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359" name="Shape 3523">
                  <a:extLst>
                    <a:ext uri="{FF2B5EF4-FFF2-40B4-BE49-F238E27FC236}">
                      <a16:creationId xmlns:a16="http://schemas.microsoft.com/office/drawing/2014/main" id="{00000000-0008-0000-0B00-0000071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360" name="Shape 3524">
                  <a:extLst>
                    <a:ext uri="{FF2B5EF4-FFF2-40B4-BE49-F238E27FC236}">
                      <a16:creationId xmlns:a16="http://schemas.microsoft.com/office/drawing/2014/main" id="{00000000-0008-0000-0B00-0000081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119</xdr:row>
      <xdr:rowOff>104775</xdr:rowOff>
    </xdr:from>
    <xdr:ext cx="0" cy="161925"/>
    <xdr:grpSp>
      <xdr:nvGrpSpPr>
        <xdr:cNvPr id="4361" name="Shape 2">
          <a:extLst>
            <a:ext uri="{FF2B5EF4-FFF2-40B4-BE49-F238E27FC236}">
              <a16:creationId xmlns:a16="http://schemas.microsoft.com/office/drawing/2014/main" id="{00000000-0008-0000-0B00-000009110000}"/>
            </a:ext>
          </a:extLst>
        </xdr:cNvPr>
        <xdr:cNvGrpSpPr>
          <a:grpSpLocks/>
        </xdr:cNvGrpSpPr>
      </xdr:nvGrpSpPr>
      <xdr:grpSpPr>
        <a:xfrm>
          <a:off x="2466975" y="26241375"/>
          <a:ext cx="0" cy="161925"/>
          <a:chOff x="5346000" y="3699038"/>
          <a:chExt cx="0" cy="161925"/>
        </a:xfrm>
      </xdr:grpSpPr>
      <xdr:grpSp>
        <xdr:nvGrpSpPr>
          <xdr:cNvPr id="4362" name="Shape 3525">
            <a:extLst>
              <a:ext uri="{FF2B5EF4-FFF2-40B4-BE49-F238E27FC236}">
                <a16:creationId xmlns:a16="http://schemas.microsoft.com/office/drawing/2014/main" id="{00000000-0008-0000-0B00-00000A11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4363" name="Shape 6">
              <a:extLst>
                <a:ext uri="{FF2B5EF4-FFF2-40B4-BE49-F238E27FC236}">
                  <a16:creationId xmlns:a16="http://schemas.microsoft.com/office/drawing/2014/main" id="{00000000-0008-0000-0B00-00000B11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4364" name="Shape 3526">
              <a:extLst>
                <a:ext uri="{FF2B5EF4-FFF2-40B4-BE49-F238E27FC236}">
                  <a16:creationId xmlns:a16="http://schemas.microsoft.com/office/drawing/2014/main" id="{00000000-0008-0000-0B00-00000C11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4365" name="Shape 3527">
                <a:extLst>
                  <a:ext uri="{FF2B5EF4-FFF2-40B4-BE49-F238E27FC236}">
                    <a16:creationId xmlns:a16="http://schemas.microsoft.com/office/drawing/2014/main" id="{00000000-0008-0000-0B00-00000D11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4366" name="Shape 3528">
                <a:extLst>
                  <a:ext uri="{FF2B5EF4-FFF2-40B4-BE49-F238E27FC236}">
                    <a16:creationId xmlns:a16="http://schemas.microsoft.com/office/drawing/2014/main" id="{00000000-0008-0000-0B00-00000E11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4367" name="Shape 3529">
                  <a:extLst>
                    <a:ext uri="{FF2B5EF4-FFF2-40B4-BE49-F238E27FC236}">
                      <a16:creationId xmlns:a16="http://schemas.microsoft.com/office/drawing/2014/main" id="{00000000-0008-0000-0B00-00000F11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4368" name="Shape 3530">
                  <a:extLst>
                    <a:ext uri="{FF2B5EF4-FFF2-40B4-BE49-F238E27FC236}">
                      <a16:creationId xmlns:a16="http://schemas.microsoft.com/office/drawing/2014/main" id="{00000000-0008-0000-0B00-0000101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369" name="Shape 3531">
                  <a:extLst>
                    <a:ext uri="{FF2B5EF4-FFF2-40B4-BE49-F238E27FC236}">
                      <a16:creationId xmlns:a16="http://schemas.microsoft.com/office/drawing/2014/main" id="{00000000-0008-0000-0B00-0000111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370" name="Shape 3532">
                  <a:extLst>
                    <a:ext uri="{FF2B5EF4-FFF2-40B4-BE49-F238E27FC236}">
                      <a16:creationId xmlns:a16="http://schemas.microsoft.com/office/drawing/2014/main" id="{00000000-0008-0000-0B00-00001211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371" name="Shape 3533">
                  <a:extLst>
                    <a:ext uri="{FF2B5EF4-FFF2-40B4-BE49-F238E27FC236}">
                      <a16:creationId xmlns:a16="http://schemas.microsoft.com/office/drawing/2014/main" id="{00000000-0008-0000-0B00-0000131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372" name="Shape 3534">
                  <a:extLst>
                    <a:ext uri="{FF2B5EF4-FFF2-40B4-BE49-F238E27FC236}">
                      <a16:creationId xmlns:a16="http://schemas.microsoft.com/office/drawing/2014/main" id="{00000000-0008-0000-0B00-0000141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373" name="Shape 3535">
                  <a:extLst>
                    <a:ext uri="{FF2B5EF4-FFF2-40B4-BE49-F238E27FC236}">
                      <a16:creationId xmlns:a16="http://schemas.microsoft.com/office/drawing/2014/main" id="{00000000-0008-0000-0B00-0000151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119</xdr:row>
      <xdr:rowOff>104775</xdr:rowOff>
    </xdr:from>
    <xdr:ext cx="0" cy="161925"/>
    <xdr:grpSp>
      <xdr:nvGrpSpPr>
        <xdr:cNvPr id="4374" name="Shape 2">
          <a:extLst>
            <a:ext uri="{FF2B5EF4-FFF2-40B4-BE49-F238E27FC236}">
              <a16:creationId xmlns:a16="http://schemas.microsoft.com/office/drawing/2014/main" id="{00000000-0008-0000-0B00-000016110000}"/>
            </a:ext>
          </a:extLst>
        </xdr:cNvPr>
        <xdr:cNvGrpSpPr>
          <a:grpSpLocks/>
        </xdr:cNvGrpSpPr>
      </xdr:nvGrpSpPr>
      <xdr:grpSpPr>
        <a:xfrm>
          <a:off x="2466975" y="26241375"/>
          <a:ext cx="0" cy="161925"/>
          <a:chOff x="5346000" y="3699038"/>
          <a:chExt cx="0" cy="161925"/>
        </a:xfrm>
      </xdr:grpSpPr>
      <xdr:grpSp>
        <xdr:nvGrpSpPr>
          <xdr:cNvPr id="4375" name="Shape 3536">
            <a:extLst>
              <a:ext uri="{FF2B5EF4-FFF2-40B4-BE49-F238E27FC236}">
                <a16:creationId xmlns:a16="http://schemas.microsoft.com/office/drawing/2014/main" id="{00000000-0008-0000-0B00-00001711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4376" name="Shape 6">
              <a:extLst>
                <a:ext uri="{FF2B5EF4-FFF2-40B4-BE49-F238E27FC236}">
                  <a16:creationId xmlns:a16="http://schemas.microsoft.com/office/drawing/2014/main" id="{00000000-0008-0000-0B00-00001811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4377" name="Shape 3537">
              <a:extLst>
                <a:ext uri="{FF2B5EF4-FFF2-40B4-BE49-F238E27FC236}">
                  <a16:creationId xmlns:a16="http://schemas.microsoft.com/office/drawing/2014/main" id="{00000000-0008-0000-0B00-00001911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4378" name="Shape 3538">
                <a:extLst>
                  <a:ext uri="{FF2B5EF4-FFF2-40B4-BE49-F238E27FC236}">
                    <a16:creationId xmlns:a16="http://schemas.microsoft.com/office/drawing/2014/main" id="{00000000-0008-0000-0B00-00001A11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4379" name="Shape 3539">
                <a:extLst>
                  <a:ext uri="{FF2B5EF4-FFF2-40B4-BE49-F238E27FC236}">
                    <a16:creationId xmlns:a16="http://schemas.microsoft.com/office/drawing/2014/main" id="{00000000-0008-0000-0B00-00001B11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4380" name="Shape 3540">
                  <a:extLst>
                    <a:ext uri="{FF2B5EF4-FFF2-40B4-BE49-F238E27FC236}">
                      <a16:creationId xmlns:a16="http://schemas.microsoft.com/office/drawing/2014/main" id="{00000000-0008-0000-0B00-00001C11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4381" name="Shape 3541">
                  <a:extLst>
                    <a:ext uri="{FF2B5EF4-FFF2-40B4-BE49-F238E27FC236}">
                      <a16:creationId xmlns:a16="http://schemas.microsoft.com/office/drawing/2014/main" id="{00000000-0008-0000-0B00-00001D1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382" name="Shape 3542">
                  <a:extLst>
                    <a:ext uri="{FF2B5EF4-FFF2-40B4-BE49-F238E27FC236}">
                      <a16:creationId xmlns:a16="http://schemas.microsoft.com/office/drawing/2014/main" id="{00000000-0008-0000-0B00-00001E1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383" name="Shape 3543">
                  <a:extLst>
                    <a:ext uri="{FF2B5EF4-FFF2-40B4-BE49-F238E27FC236}">
                      <a16:creationId xmlns:a16="http://schemas.microsoft.com/office/drawing/2014/main" id="{00000000-0008-0000-0B00-00001F11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384" name="Shape 3544">
                  <a:extLst>
                    <a:ext uri="{FF2B5EF4-FFF2-40B4-BE49-F238E27FC236}">
                      <a16:creationId xmlns:a16="http://schemas.microsoft.com/office/drawing/2014/main" id="{00000000-0008-0000-0B00-0000201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385" name="Shape 3545">
                  <a:extLst>
                    <a:ext uri="{FF2B5EF4-FFF2-40B4-BE49-F238E27FC236}">
                      <a16:creationId xmlns:a16="http://schemas.microsoft.com/office/drawing/2014/main" id="{00000000-0008-0000-0B00-0000211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386" name="Shape 3546">
                  <a:extLst>
                    <a:ext uri="{FF2B5EF4-FFF2-40B4-BE49-F238E27FC236}">
                      <a16:creationId xmlns:a16="http://schemas.microsoft.com/office/drawing/2014/main" id="{00000000-0008-0000-0B00-0000221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119</xdr:row>
      <xdr:rowOff>104775</xdr:rowOff>
    </xdr:from>
    <xdr:ext cx="0" cy="161925"/>
    <xdr:grpSp>
      <xdr:nvGrpSpPr>
        <xdr:cNvPr id="4387" name="Shape 2">
          <a:extLst>
            <a:ext uri="{FF2B5EF4-FFF2-40B4-BE49-F238E27FC236}">
              <a16:creationId xmlns:a16="http://schemas.microsoft.com/office/drawing/2014/main" id="{00000000-0008-0000-0B00-000023110000}"/>
            </a:ext>
          </a:extLst>
        </xdr:cNvPr>
        <xdr:cNvGrpSpPr>
          <a:grpSpLocks/>
        </xdr:cNvGrpSpPr>
      </xdr:nvGrpSpPr>
      <xdr:grpSpPr>
        <a:xfrm>
          <a:off x="2466975" y="26241375"/>
          <a:ext cx="0" cy="161925"/>
          <a:chOff x="5346000" y="3699038"/>
          <a:chExt cx="0" cy="161925"/>
        </a:xfrm>
      </xdr:grpSpPr>
      <xdr:grpSp>
        <xdr:nvGrpSpPr>
          <xdr:cNvPr id="4388" name="Shape 3547">
            <a:extLst>
              <a:ext uri="{FF2B5EF4-FFF2-40B4-BE49-F238E27FC236}">
                <a16:creationId xmlns:a16="http://schemas.microsoft.com/office/drawing/2014/main" id="{00000000-0008-0000-0B00-00002411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4389" name="Shape 6">
              <a:extLst>
                <a:ext uri="{FF2B5EF4-FFF2-40B4-BE49-F238E27FC236}">
                  <a16:creationId xmlns:a16="http://schemas.microsoft.com/office/drawing/2014/main" id="{00000000-0008-0000-0B00-00002511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4390" name="Shape 3548">
              <a:extLst>
                <a:ext uri="{FF2B5EF4-FFF2-40B4-BE49-F238E27FC236}">
                  <a16:creationId xmlns:a16="http://schemas.microsoft.com/office/drawing/2014/main" id="{00000000-0008-0000-0B00-00002611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4391" name="Shape 3549">
                <a:extLst>
                  <a:ext uri="{FF2B5EF4-FFF2-40B4-BE49-F238E27FC236}">
                    <a16:creationId xmlns:a16="http://schemas.microsoft.com/office/drawing/2014/main" id="{00000000-0008-0000-0B00-00002711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4392" name="Shape 3550">
                <a:extLst>
                  <a:ext uri="{FF2B5EF4-FFF2-40B4-BE49-F238E27FC236}">
                    <a16:creationId xmlns:a16="http://schemas.microsoft.com/office/drawing/2014/main" id="{00000000-0008-0000-0B00-00002811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4393" name="Shape 3551">
                  <a:extLst>
                    <a:ext uri="{FF2B5EF4-FFF2-40B4-BE49-F238E27FC236}">
                      <a16:creationId xmlns:a16="http://schemas.microsoft.com/office/drawing/2014/main" id="{00000000-0008-0000-0B00-00002911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4394" name="Shape 3552">
                  <a:extLst>
                    <a:ext uri="{FF2B5EF4-FFF2-40B4-BE49-F238E27FC236}">
                      <a16:creationId xmlns:a16="http://schemas.microsoft.com/office/drawing/2014/main" id="{00000000-0008-0000-0B00-00002A1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395" name="Shape 3553">
                  <a:extLst>
                    <a:ext uri="{FF2B5EF4-FFF2-40B4-BE49-F238E27FC236}">
                      <a16:creationId xmlns:a16="http://schemas.microsoft.com/office/drawing/2014/main" id="{00000000-0008-0000-0B00-00002B1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396" name="Shape 3554">
                  <a:extLst>
                    <a:ext uri="{FF2B5EF4-FFF2-40B4-BE49-F238E27FC236}">
                      <a16:creationId xmlns:a16="http://schemas.microsoft.com/office/drawing/2014/main" id="{00000000-0008-0000-0B00-00002C11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397" name="Shape 3555">
                  <a:extLst>
                    <a:ext uri="{FF2B5EF4-FFF2-40B4-BE49-F238E27FC236}">
                      <a16:creationId xmlns:a16="http://schemas.microsoft.com/office/drawing/2014/main" id="{00000000-0008-0000-0B00-00002D1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398" name="Shape 3556">
                  <a:extLst>
                    <a:ext uri="{FF2B5EF4-FFF2-40B4-BE49-F238E27FC236}">
                      <a16:creationId xmlns:a16="http://schemas.microsoft.com/office/drawing/2014/main" id="{00000000-0008-0000-0B00-00002E1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399" name="Shape 3557">
                  <a:extLst>
                    <a:ext uri="{FF2B5EF4-FFF2-40B4-BE49-F238E27FC236}">
                      <a16:creationId xmlns:a16="http://schemas.microsoft.com/office/drawing/2014/main" id="{00000000-0008-0000-0B00-00002F1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119</xdr:row>
      <xdr:rowOff>104775</xdr:rowOff>
    </xdr:from>
    <xdr:ext cx="0" cy="161925"/>
    <xdr:grpSp>
      <xdr:nvGrpSpPr>
        <xdr:cNvPr id="4400" name="Shape 2">
          <a:extLst>
            <a:ext uri="{FF2B5EF4-FFF2-40B4-BE49-F238E27FC236}">
              <a16:creationId xmlns:a16="http://schemas.microsoft.com/office/drawing/2014/main" id="{00000000-0008-0000-0B00-000030110000}"/>
            </a:ext>
          </a:extLst>
        </xdr:cNvPr>
        <xdr:cNvGrpSpPr>
          <a:grpSpLocks/>
        </xdr:cNvGrpSpPr>
      </xdr:nvGrpSpPr>
      <xdr:grpSpPr>
        <a:xfrm>
          <a:off x="2466975" y="26241375"/>
          <a:ext cx="0" cy="161925"/>
          <a:chOff x="5346000" y="3699038"/>
          <a:chExt cx="0" cy="161925"/>
        </a:xfrm>
      </xdr:grpSpPr>
      <xdr:grpSp>
        <xdr:nvGrpSpPr>
          <xdr:cNvPr id="4401" name="Shape 3558">
            <a:extLst>
              <a:ext uri="{FF2B5EF4-FFF2-40B4-BE49-F238E27FC236}">
                <a16:creationId xmlns:a16="http://schemas.microsoft.com/office/drawing/2014/main" id="{00000000-0008-0000-0B00-00003111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4402" name="Shape 6">
              <a:extLst>
                <a:ext uri="{FF2B5EF4-FFF2-40B4-BE49-F238E27FC236}">
                  <a16:creationId xmlns:a16="http://schemas.microsoft.com/office/drawing/2014/main" id="{00000000-0008-0000-0B00-00003211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4403" name="Shape 3559">
              <a:extLst>
                <a:ext uri="{FF2B5EF4-FFF2-40B4-BE49-F238E27FC236}">
                  <a16:creationId xmlns:a16="http://schemas.microsoft.com/office/drawing/2014/main" id="{00000000-0008-0000-0B00-00003311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4404" name="Shape 3560">
                <a:extLst>
                  <a:ext uri="{FF2B5EF4-FFF2-40B4-BE49-F238E27FC236}">
                    <a16:creationId xmlns:a16="http://schemas.microsoft.com/office/drawing/2014/main" id="{00000000-0008-0000-0B00-00003411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4405" name="Shape 3561">
                <a:extLst>
                  <a:ext uri="{FF2B5EF4-FFF2-40B4-BE49-F238E27FC236}">
                    <a16:creationId xmlns:a16="http://schemas.microsoft.com/office/drawing/2014/main" id="{00000000-0008-0000-0B00-00003511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4406" name="Shape 3562">
                  <a:extLst>
                    <a:ext uri="{FF2B5EF4-FFF2-40B4-BE49-F238E27FC236}">
                      <a16:creationId xmlns:a16="http://schemas.microsoft.com/office/drawing/2014/main" id="{00000000-0008-0000-0B00-00003611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4407" name="Shape 3563">
                  <a:extLst>
                    <a:ext uri="{FF2B5EF4-FFF2-40B4-BE49-F238E27FC236}">
                      <a16:creationId xmlns:a16="http://schemas.microsoft.com/office/drawing/2014/main" id="{00000000-0008-0000-0B00-0000371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408" name="Shape 3564">
                  <a:extLst>
                    <a:ext uri="{FF2B5EF4-FFF2-40B4-BE49-F238E27FC236}">
                      <a16:creationId xmlns:a16="http://schemas.microsoft.com/office/drawing/2014/main" id="{00000000-0008-0000-0B00-0000381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409" name="Shape 3565">
                  <a:extLst>
                    <a:ext uri="{FF2B5EF4-FFF2-40B4-BE49-F238E27FC236}">
                      <a16:creationId xmlns:a16="http://schemas.microsoft.com/office/drawing/2014/main" id="{00000000-0008-0000-0B00-00003911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410" name="Shape 3566">
                  <a:extLst>
                    <a:ext uri="{FF2B5EF4-FFF2-40B4-BE49-F238E27FC236}">
                      <a16:creationId xmlns:a16="http://schemas.microsoft.com/office/drawing/2014/main" id="{00000000-0008-0000-0B00-00003A1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411" name="Shape 3567">
                  <a:extLst>
                    <a:ext uri="{FF2B5EF4-FFF2-40B4-BE49-F238E27FC236}">
                      <a16:creationId xmlns:a16="http://schemas.microsoft.com/office/drawing/2014/main" id="{00000000-0008-0000-0B00-00003B1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412" name="Shape 3568">
                  <a:extLst>
                    <a:ext uri="{FF2B5EF4-FFF2-40B4-BE49-F238E27FC236}">
                      <a16:creationId xmlns:a16="http://schemas.microsoft.com/office/drawing/2014/main" id="{00000000-0008-0000-0B00-00003C1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119</xdr:row>
      <xdr:rowOff>104775</xdr:rowOff>
    </xdr:from>
    <xdr:ext cx="0" cy="161925"/>
    <xdr:grpSp>
      <xdr:nvGrpSpPr>
        <xdr:cNvPr id="4413" name="Shape 2">
          <a:extLst>
            <a:ext uri="{FF2B5EF4-FFF2-40B4-BE49-F238E27FC236}">
              <a16:creationId xmlns:a16="http://schemas.microsoft.com/office/drawing/2014/main" id="{00000000-0008-0000-0B00-00003D110000}"/>
            </a:ext>
          </a:extLst>
        </xdr:cNvPr>
        <xdr:cNvGrpSpPr>
          <a:grpSpLocks/>
        </xdr:cNvGrpSpPr>
      </xdr:nvGrpSpPr>
      <xdr:grpSpPr>
        <a:xfrm>
          <a:off x="2466975" y="26241375"/>
          <a:ext cx="0" cy="161925"/>
          <a:chOff x="5346000" y="3699038"/>
          <a:chExt cx="0" cy="161925"/>
        </a:xfrm>
      </xdr:grpSpPr>
      <xdr:grpSp>
        <xdr:nvGrpSpPr>
          <xdr:cNvPr id="4414" name="Shape 3569">
            <a:extLst>
              <a:ext uri="{FF2B5EF4-FFF2-40B4-BE49-F238E27FC236}">
                <a16:creationId xmlns:a16="http://schemas.microsoft.com/office/drawing/2014/main" id="{00000000-0008-0000-0B00-00003E11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4415" name="Shape 6">
              <a:extLst>
                <a:ext uri="{FF2B5EF4-FFF2-40B4-BE49-F238E27FC236}">
                  <a16:creationId xmlns:a16="http://schemas.microsoft.com/office/drawing/2014/main" id="{00000000-0008-0000-0B00-00003F11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4416" name="Shape 3570">
              <a:extLst>
                <a:ext uri="{FF2B5EF4-FFF2-40B4-BE49-F238E27FC236}">
                  <a16:creationId xmlns:a16="http://schemas.microsoft.com/office/drawing/2014/main" id="{00000000-0008-0000-0B00-00004011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4417" name="Shape 3571">
                <a:extLst>
                  <a:ext uri="{FF2B5EF4-FFF2-40B4-BE49-F238E27FC236}">
                    <a16:creationId xmlns:a16="http://schemas.microsoft.com/office/drawing/2014/main" id="{00000000-0008-0000-0B00-00004111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4418" name="Shape 3572">
                <a:extLst>
                  <a:ext uri="{FF2B5EF4-FFF2-40B4-BE49-F238E27FC236}">
                    <a16:creationId xmlns:a16="http://schemas.microsoft.com/office/drawing/2014/main" id="{00000000-0008-0000-0B00-00004211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4419" name="Shape 3573">
                  <a:extLst>
                    <a:ext uri="{FF2B5EF4-FFF2-40B4-BE49-F238E27FC236}">
                      <a16:creationId xmlns:a16="http://schemas.microsoft.com/office/drawing/2014/main" id="{00000000-0008-0000-0B00-00004311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4420" name="Shape 3574">
                  <a:extLst>
                    <a:ext uri="{FF2B5EF4-FFF2-40B4-BE49-F238E27FC236}">
                      <a16:creationId xmlns:a16="http://schemas.microsoft.com/office/drawing/2014/main" id="{00000000-0008-0000-0B00-0000441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421" name="Shape 3575">
                  <a:extLst>
                    <a:ext uri="{FF2B5EF4-FFF2-40B4-BE49-F238E27FC236}">
                      <a16:creationId xmlns:a16="http://schemas.microsoft.com/office/drawing/2014/main" id="{00000000-0008-0000-0B00-0000451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422" name="Shape 3576">
                  <a:extLst>
                    <a:ext uri="{FF2B5EF4-FFF2-40B4-BE49-F238E27FC236}">
                      <a16:creationId xmlns:a16="http://schemas.microsoft.com/office/drawing/2014/main" id="{00000000-0008-0000-0B00-00004611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423" name="Shape 3577">
                  <a:extLst>
                    <a:ext uri="{FF2B5EF4-FFF2-40B4-BE49-F238E27FC236}">
                      <a16:creationId xmlns:a16="http://schemas.microsoft.com/office/drawing/2014/main" id="{00000000-0008-0000-0B00-0000471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424" name="Shape 3578">
                  <a:extLst>
                    <a:ext uri="{FF2B5EF4-FFF2-40B4-BE49-F238E27FC236}">
                      <a16:creationId xmlns:a16="http://schemas.microsoft.com/office/drawing/2014/main" id="{00000000-0008-0000-0B00-0000481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425" name="Shape 3579">
                  <a:extLst>
                    <a:ext uri="{FF2B5EF4-FFF2-40B4-BE49-F238E27FC236}">
                      <a16:creationId xmlns:a16="http://schemas.microsoft.com/office/drawing/2014/main" id="{00000000-0008-0000-0B00-0000491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119</xdr:row>
      <xdr:rowOff>104775</xdr:rowOff>
    </xdr:from>
    <xdr:ext cx="0" cy="161925"/>
    <xdr:grpSp>
      <xdr:nvGrpSpPr>
        <xdr:cNvPr id="4426" name="Shape 2">
          <a:extLst>
            <a:ext uri="{FF2B5EF4-FFF2-40B4-BE49-F238E27FC236}">
              <a16:creationId xmlns:a16="http://schemas.microsoft.com/office/drawing/2014/main" id="{00000000-0008-0000-0B00-00004A110000}"/>
            </a:ext>
          </a:extLst>
        </xdr:cNvPr>
        <xdr:cNvGrpSpPr>
          <a:grpSpLocks/>
        </xdr:cNvGrpSpPr>
      </xdr:nvGrpSpPr>
      <xdr:grpSpPr>
        <a:xfrm>
          <a:off x="2466975" y="26241375"/>
          <a:ext cx="0" cy="161925"/>
          <a:chOff x="5346000" y="3699038"/>
          <a:chExt cx="0" cy="161925"/>
        </a:xfrm>
      </xdr:grpSpPr>
      <xdr:grpSp>
        <xdr:nvGrpSpPr>
          <xdr:cNvPr id="4427" name="Shape 3580">
            <a:extLst>
              <a:ext uri="{FF2B5EF4-FFF2-40B4-BE49-F238E27FC236}">
                <a16:creationId xmlns:a16="http://schemas.microsoft.com/office/drawing/2014/main" id="{00000000-0008-0000-0B00-00004B11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4428" name="Shape 6">
              <a:extLst>
                <a:ext uri="{FF2B5EF4-FFF2-40B4-BE49-F238E27FC236}">
                  <a16:creationId xmlns:a16="http://schemas.microsoft.com/office/drawing/2014/main" id="{00000000-0008-0000-0B00-00004C11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4429" name="Shape 3581">
              <a:extLst>
                <a:ext uri="{FF2B5EF4-FFF2-40B4-BE49-F238E27FC236}">
                  <a16:creationId xmlns:a16="http://schemas.microsoft.com/office/drawing/2014/main" id="{00000000-0008-0000-0B00-00004D11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4430" name="Shape 3582">
                <a:extLst>
                  <a:ext uri="{FF2B5EF4-FFF2-40B4-BE49-F238E27FC236}">
                    <a16:creationId xmlns:a16="http://schemas.microsoft.com/office/drawing/2014/main" id="{00000000-0008-0000-0B00-00004E11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4431" name="Shape 3583">
                <a:extLst>
                  <a:ext uri="{FF2B5EF4-FFF2-40B4-BE49-F238E27FC236}">
                    <a16:creationId xmlns:a16="http://schemas.microsoft.com/office/drawing/2014/main" id="{00000000-0008-0000-0B00-00004F11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4432" name="Shape 3584">
                  <a:extLst>
                    <a:ext uri="{FF2B5EF4-FFF2-40B4-BE49-F238E27FC236}">
                      <a16:creationId xmlns:a16="http://schemas.microsoft.com/office/drawing/2014/main" id="{00000000-0008-0000-0B00-00005011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4433" name="Shape 3585">
                  <a:extLst>
                    <a:ext uri="{FF2B5EF4-FFF2-40B4-BE49-F238E27FC236}">
                      <a16:creationId xmlns:a16="http://schemas.microsoft.com/office/drawing/2014/main" id="{00000000-0008-0000-0B00-0000511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434" name="Shape 3586">
                  <a:extLst>
                    <a:ext uri="{FF2B5EF4-FFF2-40B4-BE49-F238E27FC236}">
                      <a16:creationId xmlns:a16="http://schemas.microsoft.com/office/drawing/2014/main" id="{00000000-0008-0000-0B00-0000521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435" name="Shape 3587">
                  <a:extLst>
                    <a:ext uri="{FF2B5EF4-FFF2-40B4-BE49-F238E27FC236}">
                      <a16:creationId xmlns:a16="http://schemas.microsoft.com/office/drawing/2014/main" id="{00000000-0008-0000-0B00-00005311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436" name="Shape 3588">
                  <a:extLst>
                    <a:ext uri="{FF2B5EF4-FFF2-40B4-BE49-F238E27FC236}">
                      <a16:creationId xmlns:a16="http://schemas.microsoft.com/office/drawing/2014/main" id="{00000000-0008-0000-0B00-0000541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437" name="Shape 3589">
                  <a:extLst>
                    <a:ext uri="{FF2B5EF4-FFF2-40B4-BE49-F238E27FC236}">
                      <a16:creationId xmlns:a16="http://schemas.microsoft.com/office/drawing/2014/main" id="{00000000-0008-0000-0B00-0000551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438" name="Shape 3590">
                  <a:extLst>
                    <a:ext uri="{FF2B5EF4-FFF2-40B4-BE49-F238E27FC236}">
                      <a16:creationId xmlns:a16="http://schemas.microsoft.com/office/drawing/2014/main" id="{00000000-0008-0000-0B00-0000561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119</xdr:row>
      <xdr:rowOff>104775</xdr:rowOff>
    </xdr:from>
    <xdr:ext cx="0" cy="161925"/>
    <xdr:grpSp>
      <xdr:nvGrpSpPr>
        <xdr:cNvPr id="4439" name="Shape 2">
          <a:extLst>
            <a:ext uri="{FF2B5EF4-FFF2-40B4-BE49-F238E27FC236}">
              <a16:creationId xmlns:a16="http://schemas.microsoft.com/office/drawing/2014/main" id="{00000000-0008-0000-0B00-000057110000}"/>
            </a:ext>
          </a:extLst>
        </xdr:cNvPr>
        <xdr:cNvGrpSpPr>
          <a:grpSpLocks/>
        </xdr:cNvGrpSpPr>
      </xdr:nvGrpSpPr>
      <xdr:grpSpPr>
        <a:xfrm>
          <a:off x="2466975" y="26241375"/>
          <a:ext cx="0" cy="161925"/>
          <a:chOff x="5346000" y="3699038"/>
          <a:chExt cx="0" cy="161925"/>
        </a:xfrm>
      </xdr:grpSpPr>
      <xdr:grpSp>
        <xdr:nvGrpSpPr>
          <xdr:cNvPr id="4440" name="Shape 3591">
            <a:extLst>
              <a:ext uri="{FF2B5EF4-FFF2-40B4-BE49-F238E27FC236}">
                <a16:creationId xmlns:a16="http://schemas.microsoft.com/office/drawing/2014/main" id="{00000000-0008-0000-0B00-00005811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4441" name="Shape 6">
              <a:extLst>
                <a:ext uri="{FF2B5EF4-FFF2-40B4-BE49-F238E27FC236}">
                  <a16:creationId xmlns:a16="http://schemas.microsoft.com/office/drawing/2014/main" id="{00000000-0008-0000-0B00-00005911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4442" name="Shape 3592">
              <a:extLst>
                <a:ext uri="{FF2B5EF4-FFF2-40B4-BE49-F238E27FC236}">
                  <a16:creationId xmlns:a16="http://schemas.microsoft.com/office/drawing/2014/main" id="{00000000-0008-0000-0B00-00005A11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4443" name="Shape 3593">
                <a:extLst>
                  <a:ext uri="{FF2B5EF4-FFF2-40B4-BE49-F238E27FC236}">
                    <a16:creationId xmlns:a16="http://schemas.microsoft.com/office/drawing/2014/main" id="{00000000-0008-0000-0B00-00005B11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4444" name="Shape 3594">
                <a:extLst>
                  <a:ext uri="{FF2B5EF4-FFF2-40B4-BE49-F238E27FC236}">
                    <a16:creationId xmlns:a16="http://schemas.microsoft.com/office/drawing/2014/main" id="{00000000-0008-0000-0B00-00005C11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4445" name="Shape 3595">
                  <a:extLst>
                    <a:ext uri="{FF2B5EF4-FFF2-40B4-BE49-F238E27FC236}">
                      <a16:creationId xmlns:a16="http://schemas.microsoft.com/office/drawing/2014/main" id="{00000000-0008-0000-0B00-00005D11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4446" name="Shape 3596">
                  <a:extLst>
                    <a:ext uri="{FF2B5EF4-FFF2-40B4-BE49-F238E27FC236}">
                      <a16:creationId xmlns:a16="http://schemas.microsoft.com/office/drawing/2014/main" id="{00000000-0008-0000-0B00-00005E1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447" name="Shape 3597">
                  <a:extLst>
                    <a:ext uri="{FF2B5EF4-FFF2-40B4-BE49-F238E27FC236}">
                      <a16:creationId xmlns:a16="http://schemas.microsoft.com/office/drawing/2014/main" id="{00000000-0008-0000-0B00-00005F1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448" name="Shape 3598">
                  <a:extLst>
                    <a:ext uri="{FF2B5EF4-FFF2-40B4-BE49-F238E27FC236}">
                      <a16:creationId xmlns:a16="http://schemas.microsoft.com/office/drawing/2014/main" id="{00000000-0008-0000-0B00-00006011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449" name="Shape 3599">
                  <a:extLst>
                    <a:ext uri="{FF2B5EF4-FFF2-40B4-BE49-F238E27FC236}">
                      <a16:creationId xmlns:a16="http://schemas.microsoft.com/office/drawing/2014/main" id="{00000000-0008-0000-0B00-0000611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450" name="Shape 3600">
                  <a:extLst>
                    <a:ext uri="{FF2B5EF4-FFF2-40B4-BE49-F238E27FC236}">
                      <a16:creationId xmlns:a16="http://schemas.microsoft.com/office/drawing/2014/main" id="{00000000-0008-0000-0B00-0000621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451" name="Shape 3601">
                  <a:extLst>
                    <a:ext uri="{FF2B5EF4-FFF2-40B4-BE49-F238E27FC236}">
                      <a16:creationId xmlns:a16="http://schemas.microsoft.com/office/drawing/2014/main" id="{00000000-0008-0000-0B00-0000631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119</xdr:row>
      <xdr:rowOff>104775</xdr:rowOff>
    </xdr:from>
    <xdr:ext cx="0" cy="161925"/>
    <xdr:grpSp>
      <xdr:nvGrpSpPr>
        <xdr:cNvPr id="4452" name="Shape 2">
          <a:extLst>
            <a:ext uri="{FF2B5EF4-FFF2-40B4-BE49-F238E27FC236}">
              <a16:creationId xmlns:a16="http://schemas.microsoft.com/office/drawing/2014/main" id="{00000000-0008-0000-0B00-000064110000}"/>
            </a:ext>
          </a:extLst>
        </xdr:cNvPr>
        <xdr:cNvGrpSpPr>
          <a:grpSpLocks/>
        </xdr:cNvGrpSpPr>
      </xdr:nvGrpSpPr>
      <xdr:grpSpPr>
        <a:xfrm>
          <a:off x="2466975" y="26241375"/>
          <a:ext cx="0" cy="161925"/>
          <a:chOff x="5346000" y="3699038"/>
          <a:chExt cx="0" cy="161925"/>
        </a:xfrm>
      </xdr:grpSpPr>
      <xdr:grpSp>
        <xdr:nvGrpSpPr>
          <xdr:cNvPr id="4453" name="Shape 3602">
            <a:extLst>
              <a:ext uri="{FF2B5EF4-FFF2-40B4-BE49-F238E27FC236}">
                <a16:creationId xmlns:a16="http://schemas.microsoft.com/office/drawing/2014/main" id="{00000000-0008-0000-0B00-00006511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4454" name="Shape 6">
              <a:extLst>
                <a:ext uri="{FF2B5EF4-FFF2-40B4-BE49-F238E27FC236}">
                  <a16:creationId xmlns:a16="http://schemas.microsoft.com/office/drawing/2014/main" id="{00000000-0008-0000-0B00-00006611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4455" name="Shape 3603">
              <a:extLst>
                <a:ext uri="{FF2B5EF4-FFF2-40B4-BE49-F238E27FC236}">
                  <a16:creationId xmlns:a16="http://schemas.microsoft.com/office/drawing/2014/main" id="{00000000-0008-0000-0B00-00006711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4456" name="Shape 3604">
                <a:extLst>
                  <a:ext uri="{FF2B5EF4-FFF2-40B4-BE49-F238E27FC236}">
                    <a16:creationId xmlns:a16="http://schemas.microsoft.com/office/drawing/2014/main" id="{00000000-0008-0000-0B00-00006811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4457" name="Shape 3605">
                <a:extLst>
                  <a:ext uri="{FF2B5EF4-FFF2-40B4-BE49-F238E27FC236}">
                    <a16:creationId xmlns:a16="http://schemas.microsoft.com/office/drawing/2014/main" id="{00000000-0008-0000-0B00-00006911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4458" name="Shape 3606">
                  <a:extLst>
                    <a:ext uri="{FF2B5EF4-FFF2-40B4-BE49-F238E27FC236}">
                      <a16:creationId xmlns:a16="http://schemas.microsoft.com/office/drawing/2014/main" id="{00000000-0008-0000-0B00-00006A11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4459" name="Shape 3607">
                  <a:extLst>
                    <a:ext uri="{FF2B5EF4-FFF2-40B4-BE49-F238E27FC236}">
                      <a16:creationId xmlns:a16="http://schemas.microsoft.com/office/drawing/2014/main" id="{00000000-0008-0000-0B00-00006B1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460" name="Shape 3608">
                  <a:extLst>
                    <a:ext uri="{FF2B5EF4-FFF2-40B4-BE49-F238E27FC236}">
                      <a16:creationId xmlns:a16="http://schemas.microsoft.com/office/drawing/2014/main" id="{00000000-0008-0000-0B00-00006C1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461" name="Shape 3609">
                  <a:extLst>
                    <a:ext uri="{FF2B5EF4-FFF2-40B4-BE49-F238E27FC236}">
                      <a16:creationId xmlns:a16="http://schemas.microsoft.com/office/drawing/2014/main" id="{00000000-0008-0000-0B00-00006D11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462" name="Shape 3610">
                  <a:extLst>
                    <a:ext uri="{FF2B5EF4-FFF2-40B4-BE49-F238E27FC236}">
                      <a16:creationId xmlns:a16="http://schemas.microsoft.com/office/drawing/2014/main" id="{00000000-0008-0000-0B00-00006E1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463" name="Shape 3611">
                  <a:extLst>
                    <a:ext uri="{FF2B5EF4-FFF2-40B4-BE49-F238E27FC236}">
                      <a16:creationId xmlns:a16="http://schemas.microsoft.com/office/drawing/2014/main" id="{00000000-0008-0000-0B00-00006F1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464" name="Shape 3612">
                  <a:extLst>
                    <a:ext uri="{FF2B5EF4-FFF2-40B4-BE49-F238E27FC236}">
                      <a16:creationId xmlns:a16="http://schemas.microsoft.com/office/drawing/2014/main" id="{00000000-0008-0000-0B00-0000701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119</xdr:row>
      <xdr:rowOff>104775</xdr:rowOff>
    </xdr:from>
    <xdr:ext cx="0" cy="161925"/>
    <xdr:grpSp>
      <xdr:nvGrpSpPr>
        <xdr:cNvPr id="4465" name="Shape 2">
          <a:extLst>
            <a:ext uri="{FF2B5EF4-FFF2-40B4-BE49-F238E27FC236}">
              <a16:creationId xmlns:a16="http://schemas.microsoft.com/office/drawing/2014/main" id="{00000000-0008-0000-0B00-000071110000}"/>
            </a:ext>
          </a:extLst>
        </xdr:cNvPr>
        <xdr:cNvGrpSpPr>
          <a:grpSpLocks/>
        </xdr:cNvGrpSpPr>
      </xdr:nvGrpSpPr>
      <xdr:grpSpPr>
        <a:xfrm>
          <a:off x="2466975" y="26241375"/>
          <a:ext cx="0" cy="161925"/>
          <a:chOff x="5346000" y="3699038"/>
          <a:chExt cx="0" cy="161925"/>
        </a:xfrm>
      </xdr:grpSpPr>
      <xdr:grpSp>
        <xdr:nvGrpSpPr>
          <xdr:cNvPr id="4466" name="Shape 3613">
            <a:extLst>
              <a:ext uri="{FF2B5EF4-FFF2-40B4-BE49-F238E27FC236}">
                <a16:creationId xmlns:a16="http://schemas.microsoft.com/office/drawing/2014/main" id="{00000000-0008-0000-0B00-00007211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4467" name="Shape 6">
              <a:extLst>
                <a:ext uri="{FF2B5EF4-FFF2-40B4-BE49-F238E27FC236}">
                  <a16:creationId xmlns:a16="http://schemas.microsoft.com/office/drawing/2014/main" id="{00000000-0008-0000-0B00-00007311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4468" name="Shape 3614">
              <a:extLst>
                <a:ext uri="{FF2B5EF4-FFF2-40B4-BE49-F238E27FC236}">
                  <a16:creationId xmlns:a16="http://schemas.microsoft.com/office/drawing/2014/main" id="{00000000-0008-0000-0B00-00007411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4469" name="Shape 3615">
                <a:extLst>
                  <a:ext uri="{FF2B5EF4-FFF2-40B4-BE49-F238E27FC236}">
                    <a16:creationId xmlns:a16="http://schemas.microsoft.com/office/drawing/2014/main" id="{00000000-0008-0000-0B00-00007511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4470" name="Shape 3616">
                <a:extLst>
                  <a:ext uri="{FF2B5EF4-FFF2-40B4-BE49-F238E27FC236}">
                    <a16:creationId xmlns:a16="http://schemas.microsoft.com/office/drawing/2014/main" id="{00000000-0008-0000-0B00-00007611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4471" name="Shape 3617">
                  <a:extLst>
                    <a:ext uri="{FF2B5EF4-FFF2-40B4-BE49-F238E27FC236}">
                      <a16:creationId xmlns:a16="http://schemas.microsoft.com/office/drawing/2014/main" id="{00000000-0008-0000-0B00-00007711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4472" name="Shape 3618">
                  <a:extLst>
                    <a:ext uri="{FF2B5EF4-FFF2-40B4-BE49-F238E27FC236}">
                      <a16:creationId xmlns:a16="http://schemas.microsoft.com/office/drawing/2014/main" id="{00000000-0008-0000-0B00-0000781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473" name="Shape 3619">
                  <a:extLst>
                    <a:ext uri="{FF2B5EF4-FFF2-40B4-BE49-F238E27FC236}">
                      <a16:creationId xmlns:a16="http://schemas.microsoft.com/office/drawing/2014/main" id="{00000000-0008-0000-0B00-0000791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474" name="Shape 3620">
                  <a:extLst>
                    <a:ext uri="{FF2B5EF4-FFF2-40B4-BE49-F238E27FC236}">
                      <a16:creationId xmlns:a16="http://schemas.microsoft.com/office/drawing/2014/main" id="{00000000-0008-0000-0B00-00007A11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475" name="Shape 3621">
                  <a:extLst>
                    <a:ext uri="{FF2B5EF4-FFF2-40B4-BE49-F238E27FC236}">
                      <a16:creationId xmlns:a16="http://schemas.microsoft.com/office/drawing/2014/main" id="{00000000-0008-0000-0B00-00007B1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476" name="Shape 3622">
                  <a:extLst>
                    <a:ext uri="{FF2B5EF4-FFF2-40B4-BE49-F238E27FC236}">
                      <a16:creationId xmlns:a16="http://schemas.microsoft.com/office/drawing/2014/main" id="{00000000-0008-0000-0B00-00007C1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477" name="Shape 3623">
                  <a:extLst>
                    <a:ext uri="{FF2B5EF4-FFF2-40B4-BE49-F238E27FC236}">
                      <a16:creationId xmlns:a16="http://schemas.microsoft.com/office/drawing/2014/main" id="{00000000-0008-0000-0B00-00007D1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119</xdr:row>
      <xdr:rowOff>104775</xdr:rowOff>
    </xdr:from>
    <xdr:ext cx="0" cy="161925"/>
    <xdr:grpSp>
      <xdr:nvGrpSpPr>
        <xdr:cNvPr id="4478" name="Shape 2">
          <a:extLst>
            <a:ext uri="{FF2B5EF4-FFF2-40B4-BE49-F238E27FC236}">
              <a16:creationId xmlns:a16="http://schemas.microsoft.com/office/drawing/2014/main" id="{00000000-0008-0000-0B00-00007E110000}"/>
            </a:ext>
          </a:extLst>
        </xdr:cNvPr>
        <xdr:cNvGrpSpPr>
          <a:grpSpLocks/>
        </xdr:cNvGrpSpPr>
      </xdr:nvGrpSpPr>
      <xdr:grpSpPr>
        <a:xfrm>
          <a:off x="2466975" y="26241375"/>
          <a:ext cx="0" cy="161925"/>
          <a:chOff x="5346000" y="3699038"/>
          <a:chExt cx="0" cy="161925"/>
        </a:xfrm>
      </xdr:grpSpPr>
      <xdr:grpSp>
        <xdr:nvGrpSpPr>
          <xdr:cNvPr id="4479" name="Shape 3624">
            <a:extLst>
              <a:ext uri="{FF2B5EF4-FFF2-40B4-BE49-F238E27FC236}">
                <a16:creationId xmlns:a16="http://schemas.microsoft.com/office/drawing/2014/main" id="{00000000-0008-0000-0B00-00007F11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4480" name="Shape 6">
              <a:extLst>
                <a:ext uri="{FF2B5EF4-FFF2-40B4-BE49-F238E27FC236}">
                  <a16:creationId xmlns:a16="http://schemas.microsoft.com/office/drawing/2014/main" id="{00000000-0008-0000-0B00-00008011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4481" name="Shape 3625">
              <a:extLst>
                <a:ext uri="{FF2B5EF4-FFF2-40B4-BE49-F238E27FC236}">
                  <a16:creationId xmlns:a16="http://schemas.microsoft.com/office/drawing/2014/main" id="{00000000-0008-0000-0B00-00008111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4482" name="Shape 3626">
                <a:extLst>
                  <a:ext uri="{FF2B5EF4-FFF2-40B4-BE49-F238E27FC236}">
                    <a16:creationId xmlns:a16="http://schemas.microsoft.com/office/drawing/2014/main" id="{00000000-0008-0000-0B00-00008211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4483" name="Shape 3627">
                <a:extLst>
                  <a:ext uri="{FF2B5EF4-FFF2-40B4-BE49-F238E27FC236}">
                    <a16:creationId xmlns:a16="http://schemas.microsoft.com/office/drawing/2014/main" id="{00000000-0008-0000-0B00-00008311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4484" name="Shape 3628">
                  <a:extLst>
                    <a:ext uri="{FF2B5EF4-FFF2-40B4-BE49-F238E27FC236}">
                      <a16:creationId xmlns:a16="http://schemas.microsoft.com/office/drawing/2014/main" id="{00000000-0008-0000-0B00-00008411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4485" name="Shape 3629">
                  <a:extLst>
                    <a:ext uri="{FF2B5EF4-FFF2-40B4-BE49-F238E27FC236}">
                      <a16:creationId xmlns:a16="http://schemas.microsoft.com/office/drawing/2014/main" id="{00000000-0008-0000-0B00-0000851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486" name="Shape 3630">
                  <a:extLst>
                    <a:ext uri="{FF2B5EF4-FFF2-40B4-BE49-F238E27FC236}">
                      <a16:creationId xmlns:a16="http://schemas.microsoft.com/office/drawing/2014/main" id="{00000000-0008-0000-0B00-0000861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487" name="Shape 3631">
                  <a:extLst>
                    <a:ext uri="{FF2B5EF4-FFF2-40B4-BE49-F238E27FC236}">
                      <a16:creationId xmlns:a16="http://schemas.microsoft.com/office/drawing/2014/main" id="{00000000-0008-0000-0B00-00008711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488" name="Shape 3632">
                  <a:extLst>
                    <a:ext uri="{FF2B5EF4-FFF2-40B4-BE49-F238E27FC236}">
                      <a16:creationId xmlns:a16="http://schemas.microsoft.com/office/drawing/2014/main" id="{00000000-0008-0000-0B00-0000881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489" name="Shape 3633">
                  <a:extLst>
                    <a:ext uri="{FF2B5EF4-FFF2-40B4-BE49-F238E27FC236}">
                      <a16:creationId xmlns:a16="http://schemas.microsoft.com/office/drawing/2014/main" id="{00000000-0008-0000-0B00-0000891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490" name="Shape 3634">
                  <a:extLst>
                    <a:ext uri="{FF2B5EF4-FFF2-40B4-BE49-F238E27FC236}">
                      <a16:creationId xmlns:a16="http://schemas.microsoft.com/office/drawing/2014/main" id="{00000000-0008-0000-0B00-00008A1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119</xdr:row>
      <xdr:rowOff>104775</xdr:rowOff>
    </xdr:from>
    <xdr:ext cx="0" cy="161925"/>
    <xdr:grpSp>
      <xdr:nvGrpSpPr>
        <xdr:cNvPr id="4491" name="Shape 2">
          <a:extLst>
            <a:ext uri="{FF2B5EF4-FFF2-40B4-BE49-F238E27FC236}">
              <a16:creationId xmlns:a16="http://schemas.microsoft.com/office/drawing/2014/main" id="{00000000-0008-0000-0B00-00008B110000}"/>
            </a:ext>
          </a:extLst>
        </xdr:cNvPr>
        <xdr:cNvGrpSpPr>
          <a:grpSpLocks/>
        </xdr:cNvGrpSpPr>
      </xdr:nvGrpSpPr>
      <xdr:grpSpPr>
        <a:xfrm>
          <a:off x="2466975" y="26241375"/>
          <a:ext cx="0" cy="161925"/>
          <a:chOff x="5346000" y="3699038"/>
          <a:chExt cx="0" cy="161925"/>
        </a:xfrm>
      </xdr:grpSpPr>
      <xdr:grpSp>
        <xdr:nvGrpSpPr>
          <xdr:cNvPr id="4492" name="Shape 3635">
            <a:extLst>
              <a:ext uri="{FF2B5EF4-FFF2-40B4-BE49-F238E27FC236}">
                <a16:creationId xmlns:a16="http://schemas.microsoft.com/office/drawing/2014/main" id="{00000000-0008-0000-0B00-00008C11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4493" name="Shape 6">
              <a:extLst>
                <a:ext uri="{FF2B5EF4-FFF2-40B4-BE49-F238E27FC236}">
                  <a16:creationId xmlns:a16="http://schemas.microsoft.com/office/drawing/2014/main" id="{00000000-0008-0000-0B00-00008D11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4494" name="Shape 3636">
              <a:extLst>
                <a:ext uri="{FF2B5EF4-FFF2-40B4-BE49-F238E27FC236}">
                  <a16:creationId xmlns:a16="http://schemas.microsoft.com/office/drawing/2014/main" id="{00000000-0008-0000-0B00-00008E11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4495" name="Shape 3637">
                <a:extLst>
                  <a:ext uri="{FF2B5EF4-FFF2-40B4-BE49-F238E27FC236}">
                    <a16:creationId xmlns:a16="http://schemas.microsoft.com/office/drawing/2014/main" id="{00000000-0008-0000-0B00-00008F11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4496" name="Shape 3638">
                <a:extLst>
                  <a:ext uri="{FF2B5EF4-FFF2-40B4-BE49-F238E27FC236}">
                    <a16:creationId xmlns:a16="http://schemas.microsoft.com/office/drawing/2014/main" id="{00000000-0008-0000-0B00-00009011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4497" name="Shape 3639">
                  <a:extLst>
                    <a:ext uri="{FF2B5EF4-FFF2-40B4-BE49-F238E27FC236}">
                      <a16:creationId xmlns:a16="http://schemas.microsoft.com/office/drawing/2014/main" id="{00000000-0008-0000-0B00-00009111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4498" name="Shape 3640">
                  <a:extLst>
                    <a:ext uri="{FF2B5EF4-FFF2-40B4-BE49-F238E27FC236}">
                      <a16:creationId xmlns:a16="http://schemas.microsoft.com/office/drawing/2014/main" id="{00000000-0008-0000-0B00-0000921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499" name="Shape 3641">
                  <a:extLst>
                    <a:ext uri="{FF2B5EF4-FFF2-40B4-BE49-F238E27FC236}">
                      <a16:creationId xmlns:a16="http://schemas.microsoft.com/office/drawing/2014/main" id="{00000000-0008-0000-0B00-0000931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500" name="Shape 3642">
                  <a:extLst>
                    <a:ext uri="{FF2B5EF4-FFF2-40B4-BE49-F238E27FC236}">
                      <a16:creationId xmlns:a16="http://schemas.microsoft.com/office/drawing/2014/main" id="{00000000-0008-0000-0B00-00009411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501" name="Shape 3643">
                  <a:extLst>
                    <a:ext uri="{FF2B5EF4-FFF2-40B4-BE49-F238E27FC236}">
                      <a16:creationId xmlns:a16="http://schemas.microsoft.com/office/drawing/2014/main" id="{00000000-0008-0000-0B00-0000951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502" name="Shape 3644">
                  <a:extLst>
                    <a:ext uri="{FF2B5EF4-FFF2-40B4-BE49-F238E27FC236}">
                      <a16:creationId xmlns:a16="http://schemas.microsoft.com/office/drawing/2014/main" id="{00000000-0008-0000-0B00-0000961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503" name="Shape 3645">
                  <a:extLst>
                    <a:ext uri="{FF2B5EF4-FFF2-40B4-BE49-F238E27FC236}">
                      <a16:creationId xmlns:a16="http://schemas.microsoft.com/office/drawing/2014/main" id="{00000000-0008-0000-0B00-0000971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119</xdr:row>
      <xdr:rowOff>104775</xdr:rowOff>
    </xdr:from>
    <xdr:ext cx="0" cy="161925"/>
    <xdr:grpSp>
      <xdr:nvGrpSpPr>
        <xdr:cNvPr id="4504" name="Shape 2">
          <a:extLst>
            <a:ext uri="{FF2B5EF4-FFF2-40B4-BE49-F238E27FC236}">
              <a16:creationId xmlns:a16="http://schemas.microsoft.com/office/drawing/2014/main" id="{00000000-0008-0000-0B00-000098110000}"/>
            </a:ext>
          </a:extLst>
        </xdr:cNvPr>
        <xdr:cNvGrpSpPr>
          <a:grpSpLocks/>
        </xdr:cNvGrpSpPr>
      </xdr:nvGrpSpPr>
      <xdr:grpSpPr>
        <a:xfrm>
          <a:off x="2466975" y="26241375"/>
          <a:ext cx="0" cy="161925"/>
          <a:chOff x="5346000" y="3699038"/>
          <a:chExt cx="0" cy="161925"/>
        </a:xfrm>
      </xdr:grpSpPr>
      <xdr:grpSp>
        <xdr:nvGrpSpPr>
          <xdr:cNvPr id="4505" name="Shape 3646">
            <a:extLst>
              <a:ext uri="{FF2B5EF4-FFF2-40B4-BE49-F238E27FC236}">
                <a16:creationId xmlns:a16="http://schemas.microsoft.com/office/drawing/2014/main" id="{00000000-0008-0000-0B00-00009911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4506" name="Shape 6">
              <a:extLst>
                <a:ext uri="{FF2B5EF4-FFF2-40B4-BE49-F238E27FC236}">
                  <a16:creationId xmlns:a16="http://schemas.microsoft.com/office/drawing/2014/main" id="{00000000-0008-0000-0B00-00009A11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4507" name="Shape 3647">
              <a:extLst>
                <a:ext uri="{FF2B5EF4-FFF2-40B4-BE49-F238E27FC236}">
                  <a16:creationId xmlns:a16="http://schemas.microsoft.com/office/drawing/2014/main" id="{00000000-0008-0000-0B00-00009B11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4508" name="Shape 3648">
                <a:extLst>
                  <a:ext uri="{FF2B5EF4-FFF2-40B4-BE49-F238E27FC236}">
                    <a16:creationId xmlns:a16="http://schemas.microsoft.com/office/drawing/2014/main" id="{00000000-0008-0000-0B00-00009C11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4509" name="Shape 3649">
                <a:extLst>
                  <a:ext uri="{FF2B5EF4-FFF2-40B4-BE49-F238E27FC236}">
                    <a16:creationId xmlns:a16="http://schemas.microsoft.com/office/drawing/2014/main" id="{00000000-0008-0000-0B00-00009D11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4510" name="Shape 3650">
                  <a:extLst>
                    <a:ext uri="{FF2B5EF4-FFF2-40B4-BE49-F238E27FC236}">
                      <a16:creationId xmlns:a16="http://schemas.microsoft.com/office/drawing/2014/main" id="{00000000-0008-0000-0B00-00009E11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4511" name="Shape 3651">
                  <a:extLst>
                    <a:ext uri="{FF2B5EF4-FFF2-40B4-BE49-F238E27FC236}">
                      <a16:creationId xmlns:a16="http://schemas.microsoft.com/office/drawing/2014/main" id="{00000000-0008-0000-0B00-00009F1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512" name="Shape 3652">
                  <a:extLst>
                    <a:ext uri="{FF2B5EF4-FFF2-40B4-BE49-F238E27FC236}">
                      <a16:creationId xmlns:a16="http://schemas.microsoft.com/office/drawing/2014/main" id="{00000000-0008-0000-0B00-0000A01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513" name="Shape 3653">
                  <a:extLst>
                    <a:ext uri="{FF2B5EF4-FFF2-40B4-BE49-F238E27FC236}">
                      <a16:creationId xmlns:a16="http://schemas.microsoft.com/office/drawing/2014/main" id="{00000000-0008-0000-0B00-0000A111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514" name="Shape 3654">
                  <a:extLst>
                    <a:ext uri="{FF2B5EF4-FFF2-40B4-BE49-F238E27FC236}">
                      <a16:creationId xmlns:a16="http://schemas.microsoft.com/office/drawing/2014/main" id="{00000000-0008-0000-0B00-0000A21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515" name="Shape 3655">
                  <a:extLst>
                    <a:ext uri="{FF2B5EF4-FFF2-40B4-BE49-F238E27FC236}">
                      <a16:creationId xmlns:a16="http://schemas.microsoft.com/office/drawing/2014/main" id="{00000000-0008-0000-0B00-0000A31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516" name="Shape 3656">
                  <a:extLst>
                    <a:ext uri="{FF2B5EF4-FFF2-40B4-BE49-F238E27FC236}">
                      <a16:creationId xmlns:a16="http://schemas.microsoft.com/office/drawing/2014/main" id="{00000000-0008-0000-0B00-0000A41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119</xdr:row>
      <xdr:rowOff>104775</xdr:rowOff>
    </xdr:from>
    <xdr:ext cx="0" cy="161925"/>
    <xdr:grpSp>
      <xdr:nvGrpSpPr>
        <xdr:cNvPr id="4517" name="Shape 2">
          <a:extLst>
            <a:ext uri="{FF2B5EF4-FFF2-40B4-BE49-F238E27FC236}">
              <a16:creationId xmlns:a16="http://schemas.microsoft.com/office/drawing/2014/main" id="{00000000-0008-0000-0B00-0000A5110000}"/>
            </a:ext>
          </a:extLst>
        </xdr:cNvPr>
        <xdr:cNvGrpSpPr>
          <a:grpSpLocks/>
        </xdr:cNvGrpSpPr>
      </xdr:nvGrpSpPr>
      <xdr:grpSpPr>
        <a:xfrm>
          <a:off x="2466975" y="26241375"/>
          <a:ext cx="0" cy="161925"/>
          <a:chOff x="5346000" y="3699038"/>
          <a:chExt cx="0" cy="161925"/>
        </a:xfrm>
      </xdr:grpSpPr>
      <xdr:grpSp>
        <xdr:nvGrpSpPr>
          <xdr:cNvPr id="4518" name="Shape 3657">
            <a:extLst>
              <a:ext uri="{FF2B5EF4-FFF2-40B4-BE49-F238E27FC236}">
                <a16:creationId xmlns:a16="http://schemas.microsoft.com/office/drawing/2014/main" id="{00000000-0008-0000-0B00-0000A611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4519" name="Shape 6">
              <a:extLst>
                <a:ext uri="{FF2B5EF4-FFF2-40B4-BE49-F238E27FC236}">
                  <a16:creationId xmlns:a16="http://schemas.microsoft.com/office/drawing/2014/main" id="{00000000-0008-0000-0B00-0000A711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4520" name="Shape 3658">
              <a:extLst>
                <a:ext uri="{FF2B5EF4-FFF2-40B4-BE49-F238E27FC236}">
                  <a16:creationId xmlns:a16="http://schemas.microsoft.com/office/drawing/2014/main" id="{00000000-0008-0000-0B00-0000A811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4521" name="Shape 3659">
                <a:extLst>
                  <a:ext uri="{FF2B5EF4-FFF2-40B4-BE49-F238E27FC236}">
                    <a16:creationId xmlns:a16="http://schemas.microsoft.com/office/drawing/2014/main" id="{00000000-0008-0000-0B00-0000A911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4522" name="Shape 3660">
                <a:extLst>
                  <a:ext uri="{FF2B5EF4-FFF2-40B4-BE49-F238E27FC236}">
                    <a16:creationId xmlns:a16="http://schemas.microsoft.com/office/drawing/2014/main" id="{00000000-0008-0000-0B00-0000AA11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4523" name="Shape 3661">
                  <a:extLst>
                    <a:ext uri="{FF2B5EF4-FFF2-40B4-BE49-F238E27FC236}">
                      <a16:creationId xmlns:a16="http://schemas.microsoft.com/office/drawing/2014/main" id="{00000000-0008-0000-0B00-0000AB11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4524" name="Shape 3662">
                  <a:extLst>
                    <a:ext uri="{FF2B5EF4-FFF2-40B4-BE49-F238E27FC236}">
                      <a16:creationId xmlns:a16="http://schemas.microsoft.com/office/drawing/2014/main" id="{00000000-0008-0000-0B00-0000AC1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525" name="Shape 3663">
                  <a:extLst>
                    <a:ext uri="{FF2B5EF4-FFF2-40B4-BE49-F238E27FC236}">
                      <a16:creationId xmlns:a16="http://schemas.microsoft.com/office/drawing/2014/main" id="{00000000-0008-0000-0B00-0000AD1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526" name="Shape 3664">
                  <a:extLst>
                    <a:ext uri="{FF2B5EF4-FFF2-40B4-BE49-F238E27FC236}">
                      <a16:creationId xmlns:a16="http://schemas.microsoft.com/office/drawing/2014/main" id="{00000000-0008-0000-0B00-0000AE11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527" name="Shape 3665">
                  <a:extLst>
                    <a:ext uri="{FF2B5EF4-FFF2-40B4-BE49-F238E27FC236}">
                      <a16:creationId xmlns:a16="http://schemas.microsoft.com/office/drawing/2014/main" id="{00000000-0008-0000-0B00-0000AF1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528" name="Shape 3666">
                  <a:extLst>
                    <a:ext uri="{FF2B5EF4-FFF2-40B4-BE49-F238E27FC236}">
                      <a16:creationId xmlns:a16="http://schemas.microsoft.com/office/drawing/2014/main" id="{00000000-0008-0000-0B00-0000B01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529" name="Shape 3667">
                  <a:extLst>
                    <a:ext uri="{FF2B5EF4-FFF2-40B4-BE49-F238E27FC236}">
                      <a16:creationId xmlns:a16="http://schemas.microsoft.com/office/drawing/2014/main" id="{00000000-0008-0000-0B00-0000B11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119</xdr:row>
      <xdr:rowOff>104775</xdr:rowOff>
    </xdr:from>
    <xdr:ext cx="0" cy="161925"/>
    <xdr:grpSp>
      <xdr:nvGrpSpPr>
        <xdr:cNvPr id="4530" name="Shape 2">
          <a:extLst>
            <a:ext uri="{FF2B5EF4-FFF2-40B4-BE49-F238E27FC236}">
              <a16:creationId xmlns:a16="http://schemas.microsoft.com/office/drawing/2014/main" id="{00000000-0008-0000-0B00-0000B2110000}"/>
            </a:ext>
          </a:extLst>
        </xdr:cNvPr>
        <xdr:cNvGrpSpPr>
          <a:grpSpLocks/>
        </xdr:cNvGrpSpPr>
      </xdr:nvGrpSpPr>
      <xdr:grpSpPr>
        <a:xfrm>
          <a:off x="2466975" y="26241375"/>
          <a:ext cx="0" cy="161925"/>
          <a:chOff x="5346000" y="3699038"/>
          <a:chExt cx="0" cy="161925"/>
        </a:xfrm>
      </xdr:grpSpPr>
      <xdr:grpSp>
        <xdr:nvGrpSpPr>
          <xdr:cNvPr id="4531" name="Shape 3668">
            <a:extLst>
              <a:ext uri="{FF2B5EF4-FFF2-40B4-BE49-F238E27FC236}">
                <a16:creationId xmlns:a16="http://schemas.microsoft.com/office/drawing/2014/main" id="{00000000-0008-0000-0B00-0000B311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4532" name="Shape 6">
              <a:extLst>
                <a:ext uri="{FF2B5EF4-FFF2-40B4-BE49-F238E27FC236}">
                  <a16:creationId xmlns:a16="http://schemas.microsoft.com/office/drawing/2014/main" id="{00000000-0008-0000-0B00-0000B411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4533" name="Shape 3669">
              <a:extLst>
                <a:ext uri="{FF2B5EF4-FFF2-40B4-BE49-F238E27FC236}">
                  <a16:creationId xmlns:a16="http://schemas.microsoft.com/office/drawing/2014/main" id="{00000000-0008-0000-0B00-0000B511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4534" name="Shape 3670">
                <a:extLst>
                  <a:ext uri="{FF2B5EF4-FFF2-40B4-BE49-F238E27FC236}">
                    <a16:creationId xmlns:a16="http://schemas.microsoft.com/office/drawing/2014/main" id="{00000000-0008-0000-0B00-0000B611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4535" name="Shape 3671">
                <a:extLst>
                  <a:ext uri="{FF2B5EF4-FFF2-40B4-BE49-F238E27FC236}">
                    <a16:creationId xmlns:a16="http://schemas.microsoft.com/office/drawing/2014/main" id="{00000000-0008-0000-0B00-0000B711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4536" name="Shape 3672">
                  <a:extLst>
                    <a:ext uri="{FF2B5EF4-FFF2-40B4-BE49-F238E27FC236}">
                      <a16:creationId xmlns:a16="http://schemas.microsoft.com/office/drawing/2014/main" id="{00000000-0008-0000-0B00-0000B811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4537" name="Shape 3673">
                  <a:extLst>
                    <a:ext uri="{FF2B5EF4-FFF2-40B4-BE49-F238E27FC236}">
                      <a16:creationId xmlns:a16="http://schemas.microsoft.com/office/drawing/2014/main" id="{00000000-0008-0000-0B00-0000B91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538" name="Shape 3674">
                  <a:extLst>
                    <a:ext uri="{FF2B5EF4-FFF2-40B4-BE49-F238E27FC236}">
                      <a16:creationId xmlns:a16="http://schemas.microsoft.com/office/drawing/2014/main" id="{00000000-0008-0000-0B00-0000BA1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539" name="Shape 3675">
                  <a:extLst>
                    <a:ext uri="{FF2B5EF4-FFF2-40B4-BE49-F238E27FC236}">
                      <a16:creationId xmlns:a16="http://schemas.microsoft.com/office/drawing/2014/main" id="{00000000-0008-0000-0B00-0000BB11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540" name="Shape 3676">
                  <a:extLst>
                    <a:ext uri="{FF2B5EF4-FFF2-40B4-BE49-F238E27FC236}">
                      <a16:creationId xmlns:a16="http://schemas.microsoft.com/office/drawing/2014/main" id="{00000000-0008-0000-0B00-0000BC1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541" name="Shape 3677">
                  <a:extLst>
                    <a:ext uri="{FF2B5EF4-FFF2-40B4-BE49-F238E27FC236}">
                      <a16:creationId xmlns:a16="http://schemas.microsoft.com/office/drawing/2014/main" id="{00000000-0008-0000-0B00-0000BD1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542" name="Shape 3678">
                  <a:extLst>
                    <a:ext uri="{FF2B5EF4-FFF2-40B4-BE49-F238E27FC236}">
                      <a16:creationId xmlns:a16="http://schemas.microsoft.com/office/drawing/2014/main" id="{00000000-0008-0000-0B00-0000BE1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119</xdr:row>
      <xdr:rowOff>104775</xdr:rowOff>
    </xdr:from>
    <xdr:ext cx="0" cy="161925"/>
    <xdr:grpSp>
      <xdr:nvGrpSpPr>
        <xdr:cNvPr id="4543" name="Shape 2">
          <a:extLst>
            <a:ext uri="{FF2B5EF4-FFF2-40B4-BE49-F238E27FC236}">
              <a16:creationId xmlns:a16="http://schemas.microsoft.com/office/drawing/2014/main" id="{00000000-0008-0000-0B00-0000BF110000}"/>
            </a:ext>
          </a:extLst>
        </xdr:cNvPr>
        <xdr:cNvGrpSpPr>
          <a:grpSpLocks/>
        </xdr:cNvGrpSpPr>
      </xdr:nvGrpSpPr>
      <xdr:grpSpPr>
        <a:xfrm>
          <a:off x="2466975" y="26241375"/>
          <a:ext cx="0" cy="161925"/>
          <a:chOff x="5346000" y="3699038"/>
          <a:chExt cx="0" cy="161925"/>
        </a:xfrm>
      </xdr:grpSpPr>
      <xdr:grpSp>
        <xdr:nvGrpSpPr>
          <xdr:cNvPr id="4544" name="Shape 3679">
            <a:extLst>
              <a:ext uri="{FF2B5EF4-FFF2-40B4-BE49-F238E27FC236}">
                <a16:creationId xmlns:a16="http://schemas.microsoft.com/office/drawing/2014/main" id="{00000000-0008-0000-0B00-0000C011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4545" name="Shape 6">
              <a:extLst>
                <a:ext uri="{FF2B5EF4-FFF2-40B4-BE49-F238E27FC236}">
                  <a16:creationId xmlns:a16="http://schemas.microsoft.com/office/drawing/2014/main" id="{00000000-0008-0000-0B00-0000C111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4546" name="Shape 3680">
              <a:extLst>
                <a:ext uri="{FF2B5EF4-FFF2-40B4-BE49-F238E27FC236}">
                  <a16:creationId xmlns:a16="http://schemas.microsoft.com/office/drawing/2014/main" id="{00000000-0008-0000-0B00-0000C211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4547" name="Shape 3681">
                <a:extLst>
                  <a:ext uri="{FF2B5EF4-FFF2-40B4-BE49-F238E27FC236}">
                    <a16:creationId xmlns:a16="http://schemas.microsoft.com/office/drawing/2014/main" id="{00000000-0008-0000-0B00-0000C311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4548" name="Shape 3682">
                <a:extLst>
                  <a:ext uri="{FF2B5EF4-FFF2-40B4-BE49-F238E27FC236}">
                    <a16:creationId xmlns:a16="http://schemas.microsoft.com/office/drawing/2014/main" id="{00000000-0008-0000-0B00-0000C411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4549" name="Shape 3683">
                  <a:extLst>
                    <a:ext uri="{FF2B5EF4-FFF2-40B4-BE49-F238E27FC236}">
                      <a16:creationId xmlns:a16="http://schemas.microsoft.com/office/drawing/2014/main" id="{00000000-0008-0000-0B00-0000C511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4550" name="Shape 3684">
                  <a:extLst>
                    <a:ext uri="{FF2B5EF4-FFF2-40B4-BE49-F238E27FC236}">
                      <a16:creationId xmlns:a16="http://schemas.microsoft.com/office/drawing/2014/main" id="{00000000-0008-0000-0B00-0000C61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551" name="Shape 3685">
                  <a:extLst>
                    <a:ext uri="{FF2B5EF4-FFF2-40B4-BE49-F238E27FC236}">
                      <a16:creationId xmlns:a16="http://schemas.microsoft.com/office/drawing/2014/main" id="{00000000-0008-0000-0B00-0000C71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552" name="Shape 3686">
                  <a:extLst>
                    <a:ext uri="{FF2B5EF4-FFF2-40B4-BE49-F238E27FC236}">
                      <a16:creationId xmlns:a16="http://schemas.microsoft.com/office/drawing/2014/main" id="{00000000-0008-0000-0B00-0000C811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553" name="Shape 3687">
                  <a:extLst>
                    <a:ext uri="{FF2B5EF4-FFF2-40B4-BE49-F238E27FC236}">
                      <a16:creationId xmlns:a16="http://schemas.microsoft.com/office/drawing/2014/main" id="{00000000-0008-0000-0B00-0000C91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554" name="Shape 3688">
                  <a:extLst>
                    <a:ext uri="{FF2B5EF4-FFF2-40B4-BE49-F238E27FC236}">
                      <a16:creationId xmlns:a16="http://schemas.microsoft.com/office/drawing/2014/main" id="{00000000-0008-0000-0B00-0000CA1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555" name="Shape 3689">
                  <a:extLst>
                    <a:ext uri="{FF2B5EF4-FFF2-40B4-BE49-F238E27FC236}">
                      <a16:creationId xmlns:a16="http://schemas.microsoft.com/office/drawing/2014/main" id="{00000000-0008-0000-0B00-0000CB1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119</xdr:row>
      <xdr:rowOff>104775</xdr:rowOff>
    </xdr:from>
    <xdr:ext cx="0" cy="161925"/>
    <xdr:grpSp>
      <xdr:nvGrpSpPr>
        <xdr:cNvPr id="4556" name="Shape 2">
          <a:extLst>
            <a:ext uri="{FF2B5EF4-FFF2-40B4-BE49-F238E27FC236}">
              <a16:creationId xmlns:a16="http://schemas.microsoft.com/office/drawing/2014/main" id="{00000000-0008-0000-0B00-0000CC110000}"/>
            </a:ext>
          </a:extLst>
        </xdr:cNvPr>
        <xdr:cNvGrpSpPr>
          <a:grpSpLocks/>
        </xdr:cNvGrpSpPr>
      </xdr:nvGrpSpPr>
      <xdr:grpSpPr>
        <a:xfrm>
          <a:off x="2466975" y="26241375"/>
          <a:ext cx="0" cy="161925"/>
          <a:chOff x="5346000" y="3699038"/>
          <a:chExt cx="0" cy="161925"/>
        </a:xfrm>
      </xdr:grpSpPr>
      <xdr:grpSp>
        <xdr:nvGrpSpPr>
          <xdr:cNvPr id="4557" name="Shape 3690">
            <a:extLst>
              <a:ext uri="{FF2B5EF4-FFF2-40B4-BE49-F238E27FC236}">
                <a16:creationId xmlns:a16="http://schemas.microsoft.com/office/drawing/2014/main" id="{00000000-0008-0000-0B00-0000CD11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4558" name="Shape 6">
              <a:extLst>
                <a:ext uri="{FF2B5EF4-FFF2-40B4-BE49-F238E27FC236}">
                  <a16:creationId xmlns:a16="http://schemas.microsoft.com/office/drawing/2014/main" id="{00000000-0008-0000-0B00-0000CE11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4559" name="Shape 3691">
              <a:extLst>
                <a:ext uri="{FF2B5EF4-FFF2-40B4-BE49-F238E27FC236}">
                  <a16:creationId xmlns:a16="http://schemas.microsoft.com/office/drawing/2014/main" id="{00000000-0008-0000-0B00-0000CF11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4560" name="Shape 3692">
                <a:extLst>
                  <a:ext uri="{FF2B5EF4-FFF2-40B4-BE49-F238E27FC236}">
                    <a16:creationId xmlns:a16="http://schemas.microsoft.com/office/drawing/2014/main" id="{00000000-0008-0000-0B00-0000D011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4561" name="Shape 3693">
                <a:extLst>
                  <a:ext uri="{FF2B5EF4-FFF2-40B4-BE49-F238E27FC236}">
                    <a16:creationId xmlns:a16="http://schemas.microsoft.com/office/drawing/2014/main" id="{00000000-0008-0000-0B00-0000D111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4562" name="Shape 3694">
                  <a:extLst>
                    <a:ext uri="{FF2B5EF4-FFF2-40B4-BE49-F238E27FC236}">
                      <a16:creationId xmlns:a16="http://schemas.microsoft.com/office/drawing/2014/main" id="{00000000-0008-0000-0B00-0000D211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4563" name="Shape 3695">
                  <a:extLst>
                    <a:ext uri="{FF2B5EF4-FFF2-40B4-BE49-F238E27FC236}">
                      <a16:creationId xmlns:a16="http://schemas.microsoft.com/office/drawing/2014/main" id="{00000000-0008-0000-0B00-0000D31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564" name="Shape 3696">
                  <a:extLst>
                    <a:ext uri="{FF2B5EF4-FFF2-40B4-BE49-F238E27FC236}">
                      <a16:creationId xmlns:a16="http://schemas.microsoft.com/office/drawing/2014/main" id="{00000000-0008-0000-0B00-0000D41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565" name="Shape 3697">
                  <a:extLst>
                    <a:ext uri="{FF2B5EF4-FFF2-40B4-BE49-F238E27FC236}">
                      <a16:creationId xmlns:a16="http://schemas.microsoft.com/office/drawing/2014/main" id="{00000000-0008-0000-0B00-0000D511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566" name="Shape 3698">
                  <a:extLst>
                    <a:ext uri="{FF2B5EF4-FFF2-40B4-BE49-F238E27FC236}">
                      <a16:creationId xmlns:a16="http://schemas.microsoft.com/office/drawing/2014/main" id="{00000000-0008-0000-0B00-0000D61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567" name="Shape 3699">
                  <a:extLst>
                    <a:ext uri="{FF2B5EF4-FFF2-40B4-BE49-F238E27FC236}">
                      <a16:creationId xmlns:a16="http://schemas.microsoft.com/office/drawing/2014/main" id="{00000000-0008-0000-0B00-0000D71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568" name="Shape 3700">
                  <a:extLst>
                    <a:ext uri="{FF2B5EF4-FFF2-40B4-BE49-F238E27FC236}">
                      <a16:creationId xmlns:a16="http://schemas.microsoft.com/office/drawing/2014/main" id="{00000000-0008-0000-0B00-0000D81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119</xdr:row>
      <xdr:rowOff>104775</xdr:rowOff>
    </xdr:from>
    <xdr:ext cx="0" cy="161925"/>
    <xdr:grpSp>
      <xdr:nvGrpSpPr>
        <xdr:cNvPr id="4569" name="Shape 2">
          <a:extLst>
            <a:ext uri="{FF2B5EF4-FFF2-40B4-BE49-F238E27FC236}">
              <a16:creationId xmlns:a16="http://schemas.microsoft.com/office/drawing/2014/main" id="{00000000-0008-0000-0B00-0000D9110000}"/>
            </a:ext>
          </a:extLst>
        </xdr:cNvPr>
        <xdr:cNvGrpSpPr>
          <a:grpSpLocks/>
        </xdr:cNvGrpSpPr>
      </xdr:nvGrpSpPr>
      <xdr:grpSpPr>
        <a:xfrm>
          <a:off x="2466975" y="26241375"/>
          <a:ext cx="0" cy="161925"/>
          <a:chOff x="5346000" y="3699038"/>
          <a:chExt cx="0" cy="161925"/>
        </a:xfrm>
      </xdr:grpSpPr>
      <xdr:grpSp>
        <xdr:nvGrpSpPr>
          <xdr:cNvPr id="4570" name="Shape 3701">
            <a:extLst>
              <a:ext uri="{FF2B5EF4-FFF2-40B4-BE49-F238E27FC236}">
                <a16:creationId xmlns:a16="http://schemas.microsoft.com/office/drawing/2014/main" id="{00000000-0008-0000-0B00-0000DA11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4571" name="Shape 6">
              <a:extLst>
                <a:ext uri="{FF2B5EF4-FFF2-40B4-BE49-F238E27FC236}">
                  <a16:creationId xmlns:a16="http://schemas.microsoft.com/office/drawing/2014/main" id="{00000000-0008-0000-0B00-0000DB11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4572" name="Shape 3702">
              <a:extLst>
                <a:ext uri="{FF2B5EF4-FFF2-40B4-BE49-F238E27FC236}">
                  <a16:creationId xmlns:a16="http://schemas.microsoft.com/office/drawing/2014/main" id="{00000000-0008-0000-0B00-0000DC11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4573" name="Shape 3703">
                <a:extLst>
                  <a:ext uri="{FF2B5EF4-FFF2-40B4-BE49-F238E27FC236}">
                    <a16:creationId xmlns:a16="http://schemas.microsoft.com/office/drawing/2014/main" id="{00000000-0008-0000-0B00-0000DD11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4574" name="Shape 3704">
                <a:extLst>
                  <a:ext uri="{FF2B5EF4-FFF2-40B4-BE49-F238E27FC236}">
                    <a16:creationId xmlns:a16="http://schemas.microsoft.com/office/drawing/2014/main" id="{00000000-0008-0000-0B00-0000DE11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4575" name="Shape 3705">
                  <a:extLst>
                    <a:ext uri="{FF2B5EF4-FFF2-40B4-BE49-F238E27FC236}">
                      <a16:creationId xmlns:a16="http://schemas.microsoft.com/office/drawing/2014/main" id="{00000000-0008-0000-0B00-0000DF11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4576" name="Shape 3706">
                  <a:extLst>
                    <a:ext uri="{FF2B5EF4-FFF2-40B4-BE49-F238E27FC236}">
                      <a16:creationId xmlns:a16="http://schemas.microsoft.com/office/drawing/2014/main" id="{00000000-0008-0000-0B00-0000E01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577" name="Shape 3707">
                  <a:extLst>
                    <a:ext uri="{FF2B5EF4-FFF2-40B4-BE49-F238E27FC236}">
                      <a16:creationId xmlns:a16="http://schemas.microsoft.com/office/drawing/2014/main" id="{00000000-0008-0000-0B00-0000E11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578" name="Shape 3708">
                  <a:extLst>
                    <a:ext uri="{FF2B5EF4-FFF2-40B4-BE49-F238E27FC236}">
                      <a16:creationId xmlns:a16="http://schemas.microsoft.com/office/drawing/2014/main" id="{00000000-0008-0000-0B00-0000E211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579" name="Shape 3709">
                  <a:extLst>
                    <a:ext uri="{FF2B5EF4-FFF2-40B4-BE49-F238E27FC236}">
                      <a16:creationId xmlns:a16="http://schemas.microsoft.com/office/drawing/2014/main" id="{00000000-0008-0000-0B00-0000E31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580" name="Shape 3710">
                  <a:extLst>
                    <a:ext uri="{FF2B5EF4-FFF2-40B4-BE49-F238E27FC236}">
                      <a16:creationId xmlns:a16="http://schemas.microsoft.com/office/drawing/2014/main" id="{00000000-0008-0000-0B00-0000E41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581" name="Shape 3711">
                  <a:extLst>
                    <a:ext uri="{FF2B5EF4-FFF2-40B4-BE49-F238E27FC236}">
                      <a16:creationId xmlns:a16="http://schemas.microsoft.com/office/drawing/2014/main" id="{00000000-0008-0000-0B00-0000E51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119</xdr:row>
      <xdr:rowOff>104775</xdr:rowOff>
    </xdr:from>
    <xdr:ext cx="0" cy="161925"/>
    <xdr:grpSp>
      <xdr:nvGrpSpPr>
        <xdr:cNvPr id="4582" name="Shape 2">
          <a:extLst>
            <a:ext uri="{FF2B5EF4-FFF2-40B4-BE49-F238E27FC236}">
              <a16:creationId xmlns:a16="http://schemas.microsoft.com/office/drawing/2014/main" id="{00000000-0008-0000-0B00-0000E6110000}"/>
            </a:ext>
          </a:extLst>
        </xdr:cNvPr>
        <xdr:cNvGrpSpPr>
          <a:grpSpLocks/>
        </xdr:cNvGrpSpPr>
      </xdr:nvGrpSpPr>
      <xdr:grpSpPr>
        <a:xfrm>
          <a:off x="2466975" y="26241375"/>
          <a:ext cx="0" cy="161925"/>
          <a:chOff x="5346000" y="3699038"/>
          <a:chExt cx="0" cy="161925"/>
        </a:xfrm>
      </xdr:grpSpPr>
      <xdr:grpSp>
        <xdr:nvGrpSpPr>
          <xdr:cNvPr id="4583" name="Shape 3712">
            <a:extLst>
              <a:ext uri="{FF2B5EF4-FFF2-40B4-BE49-F238E27FC236}">
                <a16:creationId xmlns:a16="http://schemas.microsoft.com/office/drawing/2014/main" id="{00000000-0008-0000-0B00-0000E711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4584" name="Shape 6">
              <a:extLst>
                <a:ext uri="{FF2B5EF4-FFF2-40B4-BE49-F238E27FC236}">
                  <a16:creationId xmlns:a16="http://schemas.microsoft.com/office/drawing/2014/main" id="{00000000-0008-0000-0B00-0000E811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4585" name="Shape 3713">
              <a:extLst>
                <a:ext uri="{FF2B5EF4-FFF2-40B4-BE49-F238E27FC236}">
                  <a16:creationId xmlns:a16="http://schemas.microsoft.com/office/drawing/2014/main" id="{00000000-0008-0000-0B00-0000E911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4586" name="Shape 3714">
                <a:extLst>
                  <a:ext uri="{FF2B5EF4-FFF2-40B4-BE49-F238E27FC236}">
                    <a16:creationId xmlns:a16="http://schemas.microsoft.com/office/drawing/2014/main" id="{00000000-0008-0000-0B00-0000EA11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4587" name="Shape 3715">
                <a:extLst>
                  <a:ext uri="{FF2B5EF4-FFF2-40B4-BE49-F238E27FC236}">
                    <a16:creationId xmlns:a16="http://schemas.microsoft.com/office/drawing/2014/main" id="{00000000-0008-0000-0B00-0000EB11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4588" name="Shape 3716">
                  <a:extLst>
                    <a:ext uri="{FF2B5EF4-FFF2-40B4-BE49-F238E27FC236}">
                      <a16:creationId xmlns:a16="http://schemas.microsoft.com/office/drawing/2014/main" id="{00000000-0008-0000-0B00-0000EC11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4589" name="Shape 3717">
                  <a:extLst>
                    <a:ext uri="{FF2B5EF4-FFF2-40B4-BE49-F238E27FC236}">
                      <a16:creationId xmlns:a16="http://schemas.microsoft.com/office/drawing/2014/main" id="{00000000-0008-0000-0B00-0000ED1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590" name="Shape 3718">
                  <a:extLst>
                    <a:ext uri="{FF2B5EF4-FFF2-40B4-BE49-F238E27FC236}">
                      <a16:creationId xmlns:a16="http://schemas.microsoft.com/office/drawing/2014/main" id="{00000000-0008-0000-0B00-0000EE1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591" name="Shape 3719">
                  <a:extLst>
                    <a:ext uri="{FF2B5EF4-FFF2-40B4-BE49-F238E27FC236}">
                      <a16:creationId xmlns:a16="http://schemas.microsoft.com/office/drawing/2014/main" id="{00000000-0008-0000-0B00-0000EF11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592" name="Shape 3720">
                  <a:extLst>
                    <a:ext uri="{FF2B5EF4-FFF2-40B4-BE49-F238E27FC236}">
                      <a16:creationId xmlns:a16="http://schemas.microsoft.com/office/drawing/2014/main" id="{00000000-0008-0000-0B00-0000F01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593" name="Shape 3721">
                  <a:extLst>
                    <a:ext uri="{FF2B5EF4-FFF2-40B4-BE49-F238E27FC236}">
                      <a16:creationId xmlns:a16="http://schemas.microsoft.com/office/drawing/2014/main" id="{00000000-0008-0000-0B00-0000F11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594" name="Shape 3722">
                  <a:extLst>
                    <a:ext uri="{FF2B5EF4-FFF2-40B4-BE49-F238E27FC236}">
                      <a16:creationId xmlns:a16="http://schemas.microsoft.com/office/drawing/2014/main" id="{00000000-0008-0000-0B00-0000F21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16</xdr:col>
      <xdr:colOff>0</xdr:colOff>
      <xdr:row>116</xdr:row>
      <xdr:rowOff>28575</xdr:rowOff>
    </xdr:from>
    <xdr:ext cx="438150" cy="352425"/>
    <xdr:sp macro="" textlink="">
      <xdr:nvSpPr>
        <xdr:cNvPr id="4595" name="Shape 1997">
          <a:extLst>
            <a:ext uri="{FF2B5EF4-FFF2-40B4-BE49-F238E27FC236}">
              <a16:creationId xmlns:a16="http://schemas.microsoft.com/office/drawing/2014/main" id="{00000000-0008-0000-0B00-0000F3110000}"/>
            </a:ext>
          </a:extLst>
        </xdr:cNvPr>
        <xdr:cNvSpPr/>
      </xdr:nvSpPr>
      <xdr:spPr>
        <a:xfrm>
          <a:off x="7134225" y="25527000"/>
          <a:ext cx="438150" cy="352425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18</xdr:col>
      <xdr:colOff>0</xdr:colOff>
      <xdr:row>116</xdr:row>
      <xdr:rowOff>28575</xdr:rowOff>
    </xdr:from>
    <xdr:ext cx="438150" cy="352425"/>
    <xdr:sp macro="" textlink="">
      <xdr:nvSpPr>
        <xdr:cNvPr id="4596" name="Shape 1996">
          <a:extLst>
            <a:ext uri="{FF2B5EF4-FFF2-40B4-BE49-F238E27FC236}">
              <a16:creationId xmlns:a16="http://schemas.microsoft.com/office/drawing/2014/main" id="{00000000-0008-0000-0B00-0000F4110000}"/>
            </a:ext>
          </a:extLst>
        </xdr:cNvPr>
        <xdr:cNvSpPr/>
      </xdr:nvSpPr>
      <xdr:spPr>
        <a:xfrm>
          <a:off x="8067675" y="25527000"/>
          <a:ext cx="438150" cy="352425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20</xdr:col>
      <xdr:colOff>0</xdr:colOff>
      <xdr:row>116</xdr:row>
      <xdr:rowOff>28575</xdr:rowOff>
    </xdr:from>
    <xdr:ext cx="438150" cy="352425"/>
    <xdr:sp macro="" textlink="">
      <xdr:nvSpPr>
        <xdr:cNvPr id="4597" name="Shape 1996">
          <a:extLst>
            <a:ext uri="{FF2B5EF4-FFF2-40B4-BE49-F238E27FC236}">
              <a16:creationId xmlns:a16="http://schemas.microsoft.com/office/drawing/2014/main" id="{00000000-0008-0000-0B00-0000F5110000}"/>
            </a:ext>
          </a:extLst>
        </xdr:cNvPr>
        <xdr:cNvSpPr/>
      </xdr:nvSpPr>
      <xdr:spPr>
        <a:xfrm>
          <a:off x="9001125" y="25527000"/>
          <a:ext cx="438150" cy="352425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22</xdr:col>
      <xdr:colOff>0</xdr:colOff>
      <xdr:row>116</xdr:row>
      <xdr:rowOff>28575</xdr:rowOff>
    </xdr:from>
    <xdr:ext cx="438150" cy="352425"/>
    <xdr:sp macro="" textlink="">
      <xdr:nvSpPr>
        <xdr:cNvPr id="4598" name="Shape 1996">
          <a:extLst>
            <a:ext uri="{FF2B5EF4-FFF2-40B4-BE49-F238E27FC236}">
              <a16:creationId xmlns:a16="http://schemas.microsoft.com/office/drawing/2014/main" id="{00000000-0008-0000-0B00-0000F6110000}"/>
            </a:ext>
          </a:extLst>
        </xdr:cNvPr>
        <xdr:cNvSpPr/>
      </xdr:nvSpPr>
      <xdr:spPr>
        <a:xfrm>
          <a:off x="9934575" y="25527000"/>
          <a:ext cx="438150" cy="352425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24</xdr:col>
      <xdr:colOff>0</xdr:colOff>
      <xdr:row>116</xdr:row>
      <xdr:rowOff>28575</xdr:rowOff>
    </xdr:from>
    <xdr:ext cx="438150" cy="352425"/>
    <xdr:sp macro="" textlink="">
      <xdr:nvSpPr>
        <xdr:cNvPr id="4599" name="Shape 3723">
          <a:extLst>
            <a:ext uri="{FF2B5EF4-FFF2-40B4-BE49-F238E27FC236}">
              <a16:creationId xmlns:a16="http://schemas.microsoft.com/office/drawing/2014/main" id="{00000000-0008-0000-0B00-0000F7110000}"/>
            </a:ext>
          </a:extLst>
        </xdr:cNvPr>
        <xdr:cNvSpPr/>
      </xdr:nvSpPr>
      <xdr:spPr>
        <a:xfrm>
          <a:off x="10868025" y="25527000"/>
          <a:ext cx="438150" cy="352425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26</xdr:col>
      <xdr:colOff>0</xdr:colOff>
      <xdr:row>116</xdr:row>
      <xdr:rowOff>28575</xdr:rowOff>
    </xdr:from>
    <xdr:ext cx="438150" cy="352425"/>
    <xdr:sp macro="" textlink="">
      <xdr:nvSpPr>
        <xdr:cNvPr id="4600" name="Shape 1996">
          <a:extLst>
            <a:ext uri="{FF2B5EF4-FFF2-40B4-BE49-F238E27FC236}">
              <a16:creationId xmlns:a16="http://schemas.microsoft.com/office/drawing/2014/main" id="{00000000-0008-0000-0B00-0000F8110000}"/>
            </a:ext>
          </a:extLst>
        </xdr:cNvPr>
        <xdr:cNvSpPr/>
      </xdr:nvSpPr>
      <xdr:spPr>
        <a:xfrm>
          <a:off x="11801475" y="25527000"/>
          <a:ext cx="438150" cy="352425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28</xdr:col>
      <xdr:colOff>0</xdr:colOff>
      <xdr:row>116</xdr:row>
      <xdr:rowOff>28575</xdr:rowOff>
    </xdr:from>
    <xdr:ext cx="438150" cy="352425"/>
    <xdr:sp macro="" textlink="">
      <xdr:nvSpPr>
        <xdr:cNvPr id="4601" name="Shape 1996">
          <a:extLst>
            <a:ext uri="{FF2B5EF4-FFF2-40B4-BE49-F238E27FC236}">
              <a16:creationId xmlns:a16="http://schemas.microsoft.com/office/drawing/2014/main" id="{00000000-0008-0000-0B00-0000F9110000}"/>
            </a:ext>
          </a:extLst>
        </xdr:cNvPr>
        <xdr:cNvSpPr/>
      </xdr:nvSpPr>
      <xdr:spPr>
        <a:xfrm>
          <a:off x="12734925" y="25527000"/>
          <a:ext cx="438150" cy="352425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30</xdr:col>
      <xdr:colOff>0</xdr:colOff>
      <xdr:row>116</xdr:row>
      <xdr:rowOff>28575</xdr:rowOff>
    </xdr:from>
    <xdr:ext cx="438150" cy="352425"/>
    <xdr:sp macro="" textlink="">
      <xdr:nvSpPr>
        <xdr:cNvPr id="4602" name="Shape 1996">
          <a:extLst>
            <a:ext uri="{FF2B5EF4-FFF2-40B4-BE49-F238E27FC236}">
              <a16:creationId xmlns:a16="http://schemas.microsoft.com/office/drawing/2014/main" id="{00000000-0008-0000-0B00-0000FA110000}"/>
            </a:ext>
          </a:extLst>
        </xdr:cNvPr>
        <xdr:cNvSpPr/>
      </xdr:nvSpPr>
      <xdr:spPr>
        <a:xfrm>
          <a:off x="13668375" y="25527000"/>
          <a:ext cx="438150" cy="352425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32</xdr:col>
      <xdr:colOff>0</xdr:colOff>
      <xdr:row>116</xdr:row>
      <xdr:rowOff>28575</xdr:rowOff>
    </xdr:from>
    <xdr:ext cx="438150" cy="352425"/>
    <xdr:sp macro="" textlink="">
      <xdr:nvSpPr>
        <xdr:cNvPr id="4603" name="Shape 1996">
          <a:extLst>
            <a:ext uri="{FF2B5EF4-FFF2-40B4-BE49-F238E27FC236}">
              <a16:creationId xmlns:a16="http://schemas.microsoft.com/office/drawing/2014/main" id="{00000000-0008-0000-0B00-0000FB110000}"/>
            </a:ext>
          </a:extLst>
        </xdr:cNvPr>
        <xdr:cNvSpPr/>
      </xdr:nvSpPr>
      <xdr:spPr>
        <a:xfrm>
          <a:off x="14601825" y="25527000"/>
          <a:ext cx="438150" cy="352425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34</xdr:col>
      <xdr:colOff>0</xdr:colOff>
      <xdr:row>116</xdr:row>
      <xdr:rowOff>28575</xdr:rowOff>
    </xdr:from>
    <xdr:ext cx="438150" cy="352425"/>
    <xdr:sp macro="" textlink="">
      <xdr:nvSpPr>
        <xdr:cNvPr id="4604" name="Shape 1996">
          <a:extLst>
            <a:ext uri="{FF2B5EF4-FFF2-40B4-BE49-F238E27FC236}">
              <a16:creationId xmlns:a16="http://schemas.microsoft.com/office/drawing/2014/main" id="{00000000-0008-0000-0B00-0000FC110000}"/>
            </a:ext>
          </a:extLst>
        </xdr:cNvPr>
        <xdr:cNvSpPr/>
      </xdr:nvSpPr>
      <xdr:spPr>
        <a:xfrm>
          <a:off x="15535275" y="25527000"/>
          <a:ext cx="438150" cy="352425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36</xdr:col>
      <xdr:colOff>0</xdr:colOff>
      <xdr:row>116</xdr:row>
      <xdr:rowOff>28575</xdr:rowOff>
    </xdr:from>
    <xdr:ext cx="438150" cy="352425"/>
    <xdr:sp macro="" textlink="">
      <xdr:nvSpPr>
        <xdr:cNvPr id="4605" name="Shape 1996">
          <a:extLst>
            <a:ext uri="{FF2B5EF4-FFF2-40B4-BE49-F238E27FC236}">
              <a16:creationId xmlns:a16="http://schemas.microsoft.com/office/drawing/2014/main" id="{00000000-0008-0000-0B00-0000FD110000}"/>
            </a:ext>
          </a:extLst>
        </xdr:cNvPr>
        <xdr:cNvSpPr/>
      </xdr:nvSpPr>
      <xdr:spPr>
        <a:xfrm>
          <a:off x="16468725" y="25527000"/>
          <a:ext cx="438150" cy="352425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38</xdr:col>
      <xdr:colOff>0</xdr:colOff>
      <xdr:row>116</xdr:row>
      <xdr:rowOff>28575</xdr:rowOff>
    </xdr:from>
    <xdr:ext cx="438150" cy="352425"/>
    <xdr:sp macro="" textlink="">
      <xdr:nvSpPr>
        <xdr:cNvPr id="4606" name="Shape 1996">
          <a:extLst>
            <a:ext uri="{FF2B5EF4-FFF2-40B4-BE49-F238E27FC236}">
              <a16:creationId xmlns:a16="http://schemas.microsoft.com/office/drawing/2014/main" id="{00000000-0008-0000-0B00-0000FE110000}"/>
            </a:ext>
          </a:extLst>
        </xdr:cNvPr>
        <xdr:cNvSpPr/>
      </xdr:nvSpPr>
      <xdr:spPr>
        <a:xfrm>
          <a:off x="17402175" y="25527000"/>
          <a:ext cx="438150" cy="352425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40</xdr:col>
      <xdr:colOff>0</xdr:colOff>
      <xdr:row>116</xdr:row>
      <xdr:rowOff>28575</xdr:rowOff>
    </xdr:from>
    <xdr:ext cx="438150" cy="352425"/>
    <xdr:sp macro="" textlink="">
      <xdr:nvSpPr>
        <xdr:cNvPr id="4607" name="Shape 1997">
          <a:extLst>
            <a:ext uri="{FF2B5EF4-FFF2-40B4-BE49-F238E27FC236}">
              <a16:creationId xmlns:a16="http://schemas.microsoft.com/office/drawing/2014/main" id="{00000000-0008-0000-0B00-0000FF110000}"/>
            </a:ext>
          </a:extLst>
        </xdr:cNvPr>
        <xdr:cNvSpPr/>
      </xdr:nvSpPr>
      <xdr:spPr>
        <a:xfrm>
          <a:off x="18335625" y="25527000"/>
          <a:ext cx="438150" cy="352425"/>
        </a:xfrm>
        <a:prstGeom prst="triangle">
          <a:avLst>
            <a:gd name="adj" fmla="val 50000"/>
          </a:avLst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42</xdr:col>
      <xdr:colOff>0</xdr:colOff>
      <xdr:row>116</xdr:row>
      <xdr:rowOff>28575</xdr:rowOff>
    </xdr:from>
    <xdr:ext cx="438150" cy="352425"/>
    <xdr:sp macro="" textlink="">
      <xdr:nvSpPr>
        <xdr:cNvPr id="4608" name="Shape 1997">
          <a:extLst>
            <a:ext uri="{FF2B5EF4-FFF2-40B4-BE49-F238E27FC236}">
              <a16:creationId xmlns:a16="http://schemas.microsoft.com/office/drawing/2014/main" id="{00000000-0008-0000-0B00-000000120000}"/>
            </a:ext>
          </a:extLst>
        </xdr:cNvPr>
        <xdr:cNvSpPr/>
      </xdr:nvSpPr>
      <xdr:spPr>
        <a:xfrm>
          <a:off x="19269075" y="25527000"/>
          <a:ext cx="438150" cy="352425"/>
        </a:xfrm>
        <a:prstGeom prst="triangle">
          <a:avLst>
            <a:gd name="adj" fmla="val 50000"/>
          </a:avLst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44</xdr:col>
      <xdr:colOff>0</xdr:colOff>
      <xdr:row>116</xdr:row>
      <xdr:rowOff>28575</xdr:rowOff>
    </xdr:from>
    <xdr:ext cx="438150" cy="352425"/>
    <xdr:sp macro="" textlink="">
      <xdr:nvSpPr>
        <xdr:cNvPr id="4609" name="Shape 1997">
          <a:extLst>
            <a:ext uri="{FF2B5EF4-FFF2-40B4-BE49-F238E27FC236}">
              <a16:creationId xmlns:a16="http://schemas.microsoft.com/office/drawing/2014/main" id="{00000000-0008-0000-0B00-000001120000}"/>
            </a:ext>
          </a:extLst>
        </xdr:cNvPr>
        <xdr:cNvSpPr/>
      </xdr:nvSpPr>
      <xdr:spPr>
        <a:xfrm>
          <a:off x="20202525" y="25527000"/>
          <a:ext cx="438150" cy="352425"/>
        </a:xfrm>
        <a:prstGeom prst="triangle">
          <a:avLst>
            <a:gd name="adj" fmla="val 50000"/>
          </a:avLst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10</xdr:col>
      <xdr:colOff>0</xdr:colOff>
      <xdr:row>116</xdr:row>
      <xdr:rowOff>28575</xdr:rowOff>
    </xdr:from>
    <xdr:ext cx="438150" cy="352425"/>
    <xdr:sp macro="" textlink="">
      <xdr:nvSpPr>
        <xdr:cNvPr id="4610" name="Shape 1996">
          <a:extLst>
            <a:ext uri="{FF2B5EF4-FFF2-40B4-BE49-F238E27FC236}">
              <a16:creationId xmlns:a16="http://schemas.microsoft.com/office/drawing/2014/main" id="{00000000-0008-0000-0B00-000002120000}"/>
            </a:ext>
          </a:extLst>
        </xdr:cNvPr>
        <xdr:cNvSpPr/>
      </xdr:nvSpPr>
      <xdr:spPr>
        <a:xfrm>
          <a:off x="4333875" y="25527000"/>
          <a:ext cx="438150" cy="352425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12</xdr:col>
      <xdr:colOff>0</xdr:colOff>
      <xdr:row>116</xdr:row>
      <xdr:rowOff>28575</xdr:rowOff>
    </xdr:from>
    <xdr:ext cx="438150" cy="352425"/>
    <xdr:sp macro="" textlink="">
      <xdr:nvSpPr>
        <xdr:cNvPr id="4611" name="Shape 1997">
          <a:extLst>
            <a:ext uri="{FF2B5EF4-FFF2-40B4-BE49-F238E27FC236}">
              <a16:creationId xmlns:a16="http://schemas.microsoft.com/office/drawing/2014/main" id="{00000000-0008-0000-0B00-000003120000}"/>
            </a:ext>
          </a:extLst>
        </xdr:cNvPr>
        <xdr:cNvSpPr/>
      </xdr:nvSpPr>
      <xdr:spPr>
        <a:xfrm>
          <a:off x="5267325" y="25527000"/>
          <a:ext cx="438150" cy="352425"/>
        </a:xfrm>
        <a:prstGeom prst="triangle">
          <a:avLst>
            <a:gd name="adj" fmla="val 50000"/>
          </a:avLst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14</xdr:col>
      <xdr:colOff>0</xdr:colOff>
      <xdr:row>116</xdr:row>
      <xdr:rowOff>28575</xdr:rowOff>
    </xdr:from>
    <xdr:ext cx="438150" cy="352425"/>
    <xdr:sp macro="" textlink="">
      <xdr:nvSpPr>
        <xdr:cNvPr id="4612" name="Shape 1997">
          <a:extLst>
            <a:ext uri="{FF2B5EF4-FFF2-40B4-BE49-F238E27FC236}">
              <a16:creationId xmlns:a16="http://schemas.microsoft.com/office/drawing/2014/main" id="{00000000-0008-0000-0B00-000004120000}"/>
            </a:ext>
          </a:extLst>
        </xdr:cNvPr>
        <xdr:cNvSpPr/>
      </xdr:nvSpPr>
      <xdr:spPr>
        <a:xfrm>
          <a:off x="6200775" y="25527000"/>
          <a:ext cx="438150" cy="352425"/>
        </a:xfrm>
        <a:prstGeom prst="triangle">
          <a:avLst>
            <a:gd name="adj" fmla="val 50000"/>
          </a:avLst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8</xdr:col>
      <xdr:colOff>0</xdr:colOff>
      <xdr:row>116</xdr:row>
      <xdr:rowOff>28575</xdr:rowOff>
    </xdr:from>
    <xdr:ext cx="438150" cy="352425"/>
    <xdr:sp macro="" textlink="">
      <xdr:nvSpPr>
        <xdr:cNvPr id="4613" name="Shape 1997">
          <a:extLst>
            <a:ext uri="{FF2B5EF4-FFF2-40B4-BE49-F238E27FC236}">
              <a16:creationId xmlns:a16="http://schemas.microsoft.com/office/drawing/2014/main" id="{00000000-0008-0000-0B00-000005120000}"/>
            </a:ext>
          </a:extLst>
        </xdr:cNvPr>
        <xdr:cNvSpPr/>
      </xdr:nvSpPr>
      <xdr:spPr>
        <a:xfrm>
          <a:off x="3400425" y="25527000"/>
          <a:ext cx="438150" cy="352425"/>
        </a:xfrm>
        <a:prstGeom prst="triangle">
          <a:avLst>
            <a:gd name="adj" fmla="val 50000"/>
          </a:avLst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6</xdr:col>
      <xdr:colOff>0</xdr:colOff>
      <xdr:row>116</xdr:row>
      <xdr:rowOff>28575</xdr:rowOff>
    </xdr:from>
    <xdr:ext cx="438150" cy="352425"/>
    <xdr:sp macro="" textlink="">
      <xdr:nvSpPr>
        <xdr:cNvPr id="4614" name="Shape 1997">
          <a:extLst>
            <a:ext uri="{FF2B5EF4-FFF2-40B4-BE49-F238E27FC236}">
              <a16:creationId xmlns:a16="http://schemas.microsoft.com/office/drawing/2014/main" id="{00000000-0008-0000-0B00-000006120000}"/>
            </a:ext>
          </a:extLst>
        </xdr:cNvPr>
        <xdr:cNvSpPr/>
      </xdr:nvSpPr>
      <xdr:spPr>
        <a:xfrm>
          <a:off x="2466975" y="25527000"/>
          <a:ext cx="438150" cy="352425"/>
        </a:xfrm>
        <a:prstGeom prst="triangle">
          <a:avLst>
            <a:gd name="adj" fmla="val 50000"/>
          </a:avLst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4</xdr:col>
      <xdr:colOff>0</xdr:colOff>
      <xdr:row>116</xdr:row>
      <xdr:rowOff>28575</xdr:rowOff>
    </xdr:from>
    <xdr:ext cx="438150" cy="352425"/>
    <xdr:sp macro="" textlink="">
      <xdr:nvSpPr>
        <xdr:cNvPr id="4615" name="Shape 1996">
          <a:extLst>
            <a:ext uri="{FF2B5EF4-FFF2-40B4-BE49-F238E27FC236}">
              <a16:creationId xmlns:a16="http://schemas.microsoft.com/office/drawing/2014/main" id="{00000000-0008-0000-0B00-000007120000}"/>
            </a:ext>
          </a:extLst>
        </xdr:cNvPr>
        <xdr:cNvSpPr/>
      </xdr:nvSpPr>
      <xdr:spPr>
        <a:xfrm>
          <a:off x="1533525" y="25527000"/>
          <a:ext cx="438150" cy="352425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</xdr:col>
      <xdr:colOff>0</xdr:colOff>
      <xdr:row>116</xdr:row>
      <xdr:rowOff>28575</xdr:rowOff>
    </xdr:from>
    <xdr:ext cx="438150" cy="352425"/>
    <xdr:sp macro="" textlink="">
      <xdr:nvSpPr>
        <xdr:cNvPr id="4616" name="Shape 1997">
          <a:extLst>
            <a:ext uri="{FF2B5EF4-FFF2-40B4-BE49-F238E27FC236}">
              <a16:creationId xmlns:a16="http://schemas.microsoft.com/office/drawing/2014/main" id="{00000000-0008-0000-0B00-000008120000}"/>
            </a:ext>
          </a:extLst>
        </xdr:cNvPr>
        <xdr:cNvSpPr/>
      </xdr:nvSpPr>
      <xdr:spPr>
        <a:xfrm>
          <a:off x="600075" y="25527000"/>
          <a:ext cx="438150" cy="352425"/>
        </a:xfrm>
        <a:prstGeom prst="triangle">
          <a:avLst>
            <a:gd name="adj" fmla="val 50000"/>
          </a:avLst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6</xdr:col>
      <xdr:colOff>0</xdr:colOff>
      <xdr:row>127</xdr:row>
      <xdr:rowOff>104775</xdr:rowOff>
    </xdr:from>
    <xdr:ext cx="0" cy="161925"/>
    <xdr:grpSp>
      <xdr:nvGrpSpPr>
        <xdr:cNvPr id="4617" name="Shape 2">
          <a:extLst>
            <a:ext uri="{FF2B5EF4-FFF2-40B4-BE49-F238E27FC236}">
              <a16:creationId xmlns:a16="http://schemas.microsoft.com/office/drawing/2014/main" id="{00000000-0008-0000-0B00-000009120000}"/>
            </a:ext>
          </a:extLst>
        </xdr:cNvPr>
        <xdr:cNvGrpSpPr>
          <a:grpSpLocks/>
        </xdr:cNvGrpSpPr>
      </xdr:nvGrpSpPr>
      <xdr:grpSpPr>
        <a:xfrm>
          <a:off x="2466975" y="27993975"/>
          <a:ext cx="0" cy="161925"/>
          <a:chOff x="5346000" y="3699038"/>
          <a:chExt cx="0" cy="161925"/>
        </a:xfrm>
      </xdr:grpSpPr>
      <xdr:grpSp>
        <xdr:nvGrpSpPr>
          <xdr:cNvPr id="4618" name="Shape 3724">
            <a:extLst>
              <a:ext uri="{FF2B5EF4-FFF2-40B4-BE49-F238E27FC236}">
                <a16:creationId xmlns:a16="http://schemas.microsoft.com/office/drawing/2014/main" id="{00000000-0008-0000-0B00-00000A12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4619" name="Shape 6">
              <a:extLst>
                <a:ext uri="{FF2B5EF4-FFF2-40B4-BE49-F238E27FC236}">
                  <a16:creationId xmlns:a16="http://schemas.microsoft.com/office/drawing/2014/main" id="{00000000-0008-0000-0B00-00000B12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4620" name="Shape 3725">
              <a:extLst>
                <a:ext uri="{FF2B5EF4-FFF2-40B4-BE49-F238E27FC236}">
                  <a16:creationId xmlns:a16="http://schemas.microsoft.com/office/drawing/2014/main" id="{00000000-0008-0000-0B00-00000C12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4621" name="Shape 3726">
                <a:extLst>
                  <a:ext uri="{FF2B5EF4-FFF2-40B4-BE49-F238E27FC236}">
                    <a16:creationId xmlns:a16="http://schemas.microsoft.com/office/drawing/2014/main" id="{00000000-0008-0000-0B00-00000D12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4622" name="Shape 3727">
                <a:extLst>
                  <a:ext uri="{FF2B5EF4-FFF2-40B4-BE49-F238E27FC236}">
                    <a16:creationId xmlns:a16="http://schemas.microsoft.com/office/drawing/2014/main" id="{00000000-0008-0000-0B00-00000E12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4623" name="Shape 3728">
                  <a:extLst>
                    <a:ext uri="{FF2B5EF4-FFF2-40B4-BE49-F238E27FC236}">
                      <a16:creationId xmlns:a16="http://schemas.microsoft.com/office/drawing/2014/main" id="{00000000-0008-0000-0B00-00000F12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4624" name="Shape 3729">
                  <a:extLst>
                    <a:ext uri="{FF2B5EF4-FFF2-40B4-BE49-F238E27FC236}">
                      <a16:creationId xmlns:a16="http://schemas.microsoft.com/office/drawing/2014/main" id="{00000000-0008-0000-0B00-0000101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625" name="Shape 3730">
                  <a:extLst>
                    <a:ext uri="{FF2B5EF4-FFF2-40B4-BE49-F238E27FC236}">
                      <a16:creationId xmlns:a16="http://schemas.microsoft.com/office/drawing/2014/main" id="{00000000-0008-0000-0B00-0000111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626" name="Shape 3731">
                  <a:extLst>
                    <a:ext uri="{FF2B5EF4-FFF2-40B4-BE49-F238E27FC236}">
                      <a16:creationId xmlns:a16="http://schemas.microsoft.com/office/drawing/2014/main" id="{00000000-0008-0000-0B00-00001212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627" name="Shape 3732">
                  <a:extLst>
                    <a:ext uri="{FF2B5EF4-FFF2-40B4-BE49-F238E27FC236}">
                      <a16:creationId xmlns:a16="http://schemas.microsoft.com/office/drawing/2014/main" id="{00000000-0008-0000-0B00-0000131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628" name="Shape 3733">
                  <a:extLst>
                    <a:ext uri="{FF2B5EF4-FFF2-40B4-BE49-F238E27FC236}">
                      <a16:creationId xmlns:a16="http://schemas.microsoft.com/office/drawing/2014/main" id="{00000000-0008-0000-0B00-0000141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629" name="Shape 3734">
                  <a:extLst>
                    <a:ext uri="{FF2B5EF4-FFF2-40B4-BE49-F238E27FC236}">
                      <a16:creationId xmlns:a16="http://schemas.microsoft.com/office/drawing/2014/main" id="{00000000-0008-0000-0B00-0000151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127</xdr:row>
      <xdr:rowOff>104775</xdr:rowOff>
    </xdr:from>
    <xdr:ext cx="0" cy="161925"/>
    <xdr:grpSp>
      <xdr:nvGrpSpPr>
        <xdr:cNvPr id="4630" name="Shape 2">
          <a:extLst>
            <a:ext uri="{FF2B5EF4-FFF2-40B4-BE49-F238E27FC236}">
              <a16:creationId xmlns:a16="http://schemas.microsoft.com/office/drawing/2014/main" id="{00000000-0008-0000-0B00-000016120000}"/>
            </a:ext>
          </a:extLst>
        </xdr:cNvPr>
        <xdr:cNvGrpSpPr>
          <a:grpSpLocks/>
        </xdr:cNvGrpSpPr>
      </xdr:nvGrpSpPr>
      <xdr:grpSpPr>
        <a:xfrm>
          <a:off x="2466975" y="27993975"/>
          <a:ext cx="0" cy="161925"/>
          <a:chOff x="5346000" y="3699038"/>
          <a:chExt cx="0" cy="161925"/>
        </a:xfrm>
      </xdr:grpSpPr>
      <xdr:grpSp>
        <xdr:nvGrpSpPr>
          <xdr:cNvPr id="4631" name="Shape 3735">
            <a:extLst>
              <a:ext uri="{FF2B5EF4-FFF2-40B4-BE49-F238E27FC236}">
                <a16:creationId xmlns:a16="http://schemas.microsoft.com/office/drawing/2014/main" id="{00000000-0008-0000-0B00-00001712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4632" name="Shape 6">
              <a:extLst>
                <a:ext uri="{FF2B5EF4-FFF2-40B4-BE49-F238E27FC236}">
                  <a16:creationId xmlns:a16="http://schemas.microsoft.com/office/drawing/2014/main" id="{00000000-0008-0000-0B00-00001812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4633" name="Shape 3736">
              <a:extLst>
                <a:ext uri="{FF2B5EF4-FFF2-40B4-BE49-F238E27FC236}">
                  <a16:creationId xmlns:a16="http://schemas.microsoft.com/office/drawing/2014/main" id="{00000000-0008-0000-0B00-00001912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4634" name="Shape 3737">
                <a:extLst>
                  <a:ext uri="{FF2B5EF4-FFF2-40B4-BE49-F238E27FC236}">
                    <a16:creationId xmlns:a16="http://schemas.microsoft.com/office/drawing/2014/main" id="{00000000-0008-0000-0B00-00001A12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4635" name="Shape 3738">
                <a:extLst>
                  <a:ext uri="{FF2B5EF4-FFF2-40B4-BE49-F238E27FC236}">
                    <a16:creationId xmlns:a16="http://schemas.microsoft.com/office/drawing/2014/main" id="{00000000-0008-0000-0B00-00001B12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314325" cy="230200"/>
              </a:xfrm>
            </xdr:grpSpPr>
            <xdr:sp macro="" textlink="">
              <xdr:nvSpPr>
                <xdr:cNvPr id="4636" name="Shape 3739">
                  <a:extLst>
                    <a:ext uri="{FF2B5EF4-FFF2-40B4-BE49-F238E27FC236}">
                      <a16:creationId xmlns:a16="http://schemas.microsoft.com/office/drawing/2014/main" id="{00000000-0008-0000-0B00-00001C12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4637" name="Shape 3740">
                  <a:extLst>
                    <a:ext uri="{FF2B5EF4-FFF2-40B4-BE49-F238E27FC236}">
                      <a16:creationId xmlns:a16="http://schemas.microsoft.com/office/drawing/2014/main" id="{00000000-0008-0000-0B00-00001D12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638" name="Shape 3741">
                  <a:extLst>
                    <a:ext uri="{FF2B5EF4-FFF2-40B4-BE49-F238E27FC236}">
                      <a16:creationId xmlns:a16="http://schemas.microsoft.com/office/drawing/2014/main" id="{00000000-0008-0000-0B00-00001E12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639" name="Shape 3742">
                  <a:extLst>
                    <a:ext uri="{FF2B5EF4-FFF2-40B4-BE49-F238E27FC236}">
                      <a16:creationId xmlns:a16="http://schemas.microsoft.com/office/drawing/2014/main" id="{00000000-0008-0000-0B00-00001F12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640" name="Shape 3743">
                  <a:extLst>
                    <a:ext uri="{FF2B5EF4-FFF2-40B4-BE49-F238E27FC236}">
                      <a16:creationId xmlns:a16="http://schemas.microsoft.com/office/drawing/2014/main" id="{00000000-0008-0000-0B00-00002012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641" name="Shape 3744">
                  <a:extLst>
                    <a:ext uri="{FF2B5EF4-FFF2-40B4-BE49-F238E27FC236}">
                      <a16:creationId xmlns:a16="http://schemas.microsoft.com/office/drawing/2014/main" id="{00000000-0008-0000-0B00-00002112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642" name="Shape 3745">
                  <a:extLst>
                    <a:ext uri="{FF2B5EF4-FFF2-40B4-BE49-F238E27FC236}">
                      <a16:creationId xmlns:a16="http://schemas.microsoft.com/office/drawing/2014/main" id="{00000000-0008-0000-0B00-00002212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127</xdr:row>
      <xdr:rowOff>133350</xdr:rowOff>
    </xdr:from>
    <xdr:ext cx="0" cy="161925"/>
    <xdr:grpSp>
      <xdr:nvGrpSpPr>
        <xdr:cNvPr id="4643" name="Shape 2">
          <a:extLst>
            <a:ext uri="{FF2B5EF4-FFF2-40B4-BE49-F238E27FC236}">
              <a16:creationId xmlns:a16="http://schemas.microsoft.com/office/drawing/2014/main" id="{00000000-0008-0000-0B00-000023120000}"/>
            </a:ext>
          </a:extLst>
        </xdr:cNvPr>
        <xdr:cNvGrpSpPr>
          <a:grpSpLocks/>
        </xdr:cNvGrpSpPr>
      </xdr:nvGrpSpPr>
      <xdr:grpSpPr>
        <a:xfrm>
          <a:off x="2466975" y="28022550"/>
          <a:ext cx="0" cy="161925"/>
          <a:chOff x="5346000" y="3699038"/>
          <a:chExt cx="0" cy="161925"/>
        </a:xfrm>
      </xdr:grpSpPr>
      <xdr:grpSp>
        <xdr:nvGrpSpPr>
          <xdr:cNvPr id="4644" name="Shape 3746">
            <a:extLst>
              <a:ext uri="{FF2B5EF4-FFF2-40B4-BE49-F238E27FC236}">
                <a16:creationId xmlns:a16="http://schemas.microsoft.com/office/drawing/2014/main" id="{00000000-0008-0000-0B00-00002412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4645" name="Shape 6">
              <a:extLst>
                <a:ext uri="{FF2B5EF4-FFF2-40B4-BE49-F238E27FC236}">
                  <a16:creationId xmlns:a16="http://schemas.microsoft.com/office/drawing/2014/main" id="{00000000-0008-0000-0B00-00002512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4646" name="Shape 3747">
              <a:extLst>
                <a:ext uri="{FF2B5EF4-FFF2-40B4-BE49-F238E27FC236}">
                  <a16:creationId xmlns:a16="http://schemas.microsoft.com/office/drawing/2014/main" id="{00000000-0008-0000-0B00-00002612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4647" name="Shape 3748">
                <a:extLst>
                  <a:ext uri="{FF2B5EF4-FFF2-40B4-BE49-F238E27FC236}">
                    <a16:creationId xmlns:a16="http://schemas.microsoft.com/office/drawing/2014/main" id="{00000000-0008-0000-0B00-00002712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4648" name="Shape 3749">
                <a:extLst>
                  <a:ext uri="{FF2B5EF4-FFF2-40B4-BE49-F238E27FC236}">
                    <a16:creationId xmlns:a16="http://schemas.microsoft.com/office/drawing/2014/main" id="{00000000-0008-0000-0B00-00002812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314325" cy="230200"/>
              </a:xfrm>
            </xdr:grpSpPr>
            <xdr:sp macro="" textlink="">
              <xdr:nvSpPr>
                <xdr:cNvPr id="4649" name="Shape 3750">
                  <a:extLst>
                    <a:ext uri="{FF2B5EF4-FFF2-40B4-BE49-F238E27FC236}">
                      <a16:creationId xmlns:a16="http://schemas.microsoft.com/office/drawing/2014/main" id="{00000000-0008-0000-0B00-00002912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4650" name="Shape 3751">
                  <a:extLst>
                    <a:ext uri="{FF2B5EF4-FFF2-40B4-BE49-F238E27FC236}">
                      <a16:creationId xmlns:a16="http://schemas.microsoft.com/office/drawing/2014/main" id="{00000000-0008-0000-0B00-00002A12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651" name="Shape 3752">
                  <a:extLst>
                    <a:ext uri="{FF2B5EF4-FFF2-40B4-BE49-F238E27FC236}">
                      <a16:creationId xmlns:a16="http://schemas.microsoft.com/office/drawing/2014/main" id="{00000000-0008-0000-0B00-00002B12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652" name="Shape 3753">
                  <a:extLst>
                    <a:ext uri="{FF2B5EF4-FFF2-40B4-BE49-F238E27FC236}">
                      <a16:creationId xmlns:a16="http://schemas.microsoft.com/office/drawing/2014/main" id="{00000000-0008-0000-0B00-00002C12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653" name="Shape 3754">
                  <a:extLst>
                    <a:ext uri="{FF2B5EF4-FFF2-40B4-BE49-F238E27FC236}">
                      <a16:creationId xmlns:a16="http://schemas.microsoft.com/office/drawing/2014/main" id="{00000000-0008-0000-0B00-00002D12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654" name="Shape 3755">
                  <a:extLst>
                    <a:ext uri="{FF2B5EF4-FFF2-40B4-BE49-F238E27FC236}">
                      <a16:creationId xmlns:a16="http://schemas.microsoft.com/office/drawing/2014/main" id="{00000000-0008-0000-0B00-00002E12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655" name="Shape 3756">
                  <a:extLst>
                    <a:ext uri="{FF2B5EF4-FFF2-40B4-BE49-F238E27FC236}">
                      <a16:creationId xmlns:a16="http://schemas.microsoft.com/office/drawing/2014/main" id="{00000000-0008-0000-0B00-00002F12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127</xdr:row>
      <xdr:rowOff>133350</xdr:rowOff>
    </xdr:from>
    <xdr:ext cx="0" cy="171450"/>
    <xdr:grpSp>
      <xdr:nvGrpSpPr>
        <xdr:cNvPr id="4656" name="Shape 2">
          <a:extLst>
            <a:ext uri="{FF2B5EF4-FFF2-40B4-BE49-F238E27FC236}">
              <a16:creationId xmlns:a16="http://schemas.microsoft.com/office/drawing/2014/main" id="{00000000-0008-0000-0B00-000030120000}"/>
            </a:ext>
          </a:extLst>
        </xdr:cNvPr>
        <xdr:cNvGrpSpPr>
          <a:grpSpLocks/>
        </xdr:cNvGrpSpPr>
      </xdr:nvGrpSpPr>
      <xdr:grpSpPr>
        <a:xfrm>
          <a:off x="2466975" y="28022550"/>
          <a:ext cx="0" cy="171450"/>
          <a:chOff x="5346000" y="3694275"/>
          <a:chExt cx="0" cy="171450"/>
        </a:xfrm>
      </xdr:grpSpPr>
      <xdr:grpSp>
        <xdr:nvGrpSpPr>
          <xdr:cNvPr id="4657" name="Shape 3757">
            <a:extLst>
              <a:ext uri="{FF2B5EF4-FFF2-40B4-BE49-F238E27FC236}">
                <a16:creationId xmlns:a16="http://schemas.microsoft.com/office/drawing/2014/main" id="{00000000-0008-0000-0B00-000031120000}"/>
              </a:ext>
            </a:extLst>
          </xdr:cNvPr>
          <xdr:cNvGrpSpPr>
            <a:grpSpLocks/>
          </xdr:cNvGrpSpPr>
        </xdr:nvGrpSpPr>
        <xdr:grpSpPr>
          <a:xfrm>
            <a:off x="5346000" y="3694275"/>
            <a:ext cx="0" cy="171450"/>
            <a:chOff x="5346000" y="3694275"/>
            <a:chExt cx="0" cy="171450"/>
          </a:xfrm>
        </xdr:grpSpPr>
        <xdr:sp macro="" textlink="">
          <xdr:nvSpPr>
            <xdr:cNvPr id="4658" name="Shape 6">
              <a:extLst>
                <a:ext uri="{FF2B5EF4-FFF2-40B4-BE49-F238E27FC236}">
                  <a16:creationId xmlns:a16="http://schemas.microsoft.com/office/drawing/2014/main" id="{00000000-0008-0000-0B00-000032120000}"/>
                </a:ext>
              </a:extLst>
            </xdr:cNvPr>
            <xdr:cNvSpPr/>
          </xdr:nvSpPr>
          <xdr:spPr>
            <a:xfrm>
              <a:off x="5346000" y="3694275"/>
              <a:ext cx="0" cy="171450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4659" name="Shape 3758">
              <a:extLst>
                <a:ext uri="{FF2B5EF4-FFF2-40B4-BE49-F238E27FC236}">
                  <a16:creationId xmlns:a16="http://schemas.microsoft.com/office/drawing/2014/main" id="{00000000-0008-0000-0B00-00003312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4275"/>
              <a:ext cx="0" cy="171450"/>
              <a:chOff x="5346000" y="3694275"/>
              <a:chExt cx="0" cy="171443"/>
            </a:xfrm>
          </xdr:grpSpPr>
          <xdr:sp macro="" textlink="">
            <xdr:nvSpPr>
              <xdr:cNvPr id="4660" name="Shape 3759">
                <a:extLst>
                  <a:ext uri="{FF2B5EF4-FFF2-40B4-BE49-F238E27FC236}">
                    <a16:creationId xmlns:a16="http://schemas.microsoft.com/office/drawing/2014/main" id="{00000000-0008-0000-0B00-000034120000}"/>
                  </a:ext>
                </a:extLst>
              </xdr:cNvPr>
              <xdr:cNvSpPr/>
            </xdr:nvSpPr>
            <xdr:spPr>
              <a:xfrm>
                <a:off x="5346000" y="3694275"/>
                <a:ext cx="0" cy="171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4661" name="Shape 3760">
                <a:extLst>
                  <a:ext uri="{FF2B5EF4-FFF2-40B4-BE49-F238E27FC236}">
                    <a16:creationId xmlns:a16="http://schemas.microsoft.com/office/drawing/2014/main" id="{00000000-0008-0000-0B00-00003512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4275"/>
                <a:ext cx="0" cy="171443"/>
                <a:chOff x="5475762" y="47760700"/>
                <a:chExt cx="314325" cy="230200"/>
              </a:xfrm>
            </xdr:grpSpPr>
            <xdr:sp macro="" textlink="">
              <xdr:nvSpPr>
                <xdr:cNvPr id="4662" name="Shape 3761">
                  <a:extLst>
                    <a:ext uri="{FF2B5EF4-FFF2-40B4-BE49-F238E27FC236}">
                      <a16:creationId xmlns:a16="http://schemas.microsoft.com/office/drawing/2014/main" id="{00000000-0008-0000-0B00-00003612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4663" name="Shape 3762">
                  <a:extLst>
                    <a:ext uri="{FF2B5EF4-FFF2-40B4-BE49-F238E27FC236}">
                      <a16:creationId xmlns:a16="http://schemas.microsoft.com/office/drawing/2014/main" id="{00000000-0008-0000-0B00-000037120000}"/>
                    </a:ext>
                  </a:extLst>
                </xdr:cNvPr>
                <xdr:cNvCxnSpPr/>
              </xdr:nvCxnSpPr>
              <xdr:spPr>
                <a:xfrm>
                  <a:off x="5758655" y="4785662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664" name="Shape 3763">
                  <a:extLst>
                    <a:ext uri="{FF2B5EF4-FFF2-40B4-BE49-F238E27FC236}">
                      <a16:creationId xmlns:a16="http://schemas.microsoft.com/office/drawing/2014/main" id="{00000000-0008-0000-0B00-000038120000}"/>
                    </a:ext>
                  </a:extLst>
                </xdr:cNvPr>
                <xdr:cNvCxnSpPr/>
              </xdr:nvCxnSpPr>
              <xdr:spPr>
                <a:xfrm>
                  <a:off x="5758655" y="4785662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665" name="Shape 3764">
                  <a:extLst>
                    <a:ext uri="{FF2B5EF4-FFF2-40B4-BE49-F238E27FC236}">
                      <a16:creationId xmlns:a16="http://schemas.microsoft.com/office/drawing/2014/main" id="{00000000-0008-0000-0B00-000039120000}"/>
                    </a:ext>
                  </a:extLst>
                </xdr:cNvPr>
                <xdr:cNvCxnSpPr/>
              </xdr:nvCxnSpPr>
              <xdr:spPr>
                <a:xfrm>
                  <a:off x="5758655" y="4785662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666" name="Shape 3765">
                  <a:extLst>
                    <a:ext uri="{FF2B5EF4-FFF2-40B4-BE49-F238E27FC236}">
                      <a16:creationId xmlns:a16="http://schemas.microsoft.com/office/drawing/2014/main" id="{00000000-0008-0000-0B00-00003A120000}"/>
                    </a:ext>
                  </a:extLst>
                </xdr:cNvPr>
                <xdr:cNvCxnSpPr/>
              </xdr:nvCxnSpPr>
              <xdr:spPr>
                <a:xfrm>
                  <a:off x="5758655" y="4785662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667" name="Shape 3766">
                  <a:extLst>
                    <a:ext uri="{FF2B5EF4-FFF2-40B4-BE49-F238E27FC236}">
                      <a16:creationId xmlns:a16="http://schemas.microsoft.com/office/drawing/2014/main" id="{00000000-0008-0000-0B00-00003B120000}"/>
                    </a:ext>
                  </a:extLst>
                </xdr:cNvPr>
                <xdr:cNvCxnSpPr/>
              </xdr:nvCxnSpPr>
              <xdr:spPr>
                <a:xfrm>
                  <a:off x="5758655" y="4785662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668" name="Shape 3767">
                  <a:extLst>
                    <a:ext uri="{FF2B5EF4-FFF2-40B4-BE49-F238E27FC236}">
                      <a16:creationId xmlns:a16="http://schemas.microsoft.com/office/drawing/2014/main" id="{00000000-0008-0000-0B00-00003C120000}"/>
                    </a:ext>
                  </a:extLst>
                </xdr:cNvPr>
                <xdr:cNvCxnSpPr/>
              </xdr:nvCxnSpPr>
              <xdr:spPr>
                <a:xfrm>
                  <a:off x="5758655" y="4785662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127</xdr:row>
      <xdr:rowOff>104775</xdr:rowOff>
    </xdr:from>
    <xdr:ext cx="0" cy="161925"/>
    <xdr:grpSp>
      <xdr:nvGrpSpPr>
        <xdr:cNvPr id="4669" name="Shape 2">
          <a:extLst>
            <a:ext uri="{FF2B5EF4-FFF2-40B4-BE49-F238E27FC236}">
              <a16:creationId xmlns:a16="http://schemas.microsoft.com/office/drawing/2014/main" id="{00000000-0008-0000-0B00-00003D120000}"/>
            </a:ext>
          </a:extLst>
        </xdr:cNvPr>
        <xdr:cNvGrpSpPr>
          <a:grpSpLocks/>
        </xdr:cNvGrpSpPr>
      </xdr:nvGrpSpPr>
      <xdr:grpSpPr>
        <a:xfrm>
          <a:off x="2466975" y="27993975"/>
          <a:ext cx="0" cy="161925"/>
          <a:chOff x="5346000" y="3699038"/>
          <a:chExt cx="0" cy="161925"/>
        </a:xfrm>
      </xdr:grpSpPr>
      <xdr:grpSp>
        <xdr:nvGrpSpPr>
          <xdr:cNvPr id="4670" name="Shape 3768">
            <a:extLst>
              <a:ext uri="{FF2B5EF4-FFF2-40B4-BE49-F238E27FC236}">
                <a16:creationId xmlns:a16="http://schemas.microsoft.com/office/drawing/2014/main" id="{00000000-0008-0000-0B00-00003E12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4671" name="Shape 6">
              <a:extLst>
                <a:ext uri="{FF2B5EF4-FFF2-40B4-BE49-F238E27FC236}">
                  <a16:creationId xmlns:a16="http://schemas.microsoft.com/office/drawing/2014/main" id="{00000000-0008-0000-0B00-00003F12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4672" name="Shape 3769">
              <a:extLst>
                <a:ext uri="{FF2B5EF4-FFF2-40B4-BE49-F238E27FC236}">
                  <a16:creationId xmlns:a16="http://schemas.microsoft.com/office/drawing/2014/main" id="{00000000-0008-0000-0B00-00004012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4673" name="Shape 3770">
                <a:extLst>
                  <a:ext uri="{FF2B5EF4-FFF2-40B4-BE49-F238E27FC236}">
                    <a16:creationId xmlns:a16="http://schemas.microsoft.com/office/drawing/2014/main" id="{00000000-0008-0000-0B00-00004112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4674" name="Shape 3771">
                <a:extLst>
                  <a:ext uri="{FF2B5EF4-FFF2-40B4-BE49-F238E27FC236}">
                    <a16:creationId xmlns:a16="http://schemas.microsoft.com/office/drawing/2014/main" id="{00000000-0008-0000-0B00-00004212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4675" name="Shape 3772">
                  <a:extLst>
                    <a:ext uri="{FF2B5EF4-FFF2-40B4-BE49-F238E27FC236}">
                      <a16:creationId xmlns:a16="http://schemas.microsoft.com/office/drawing/2014/main" id="{00000000-0008-0000-0B00-00004312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4676" name="Shape 3773">
                  <a:extLst>
                    <a:ext uri="{FF2B5EF4-FFF2-40B4-BE49-F238E27FC236}">
                      <a16:creationId xmlns:a16="http://schemas.microsoft.com/office/drawing/2014/main" id="{00000000-0008-0000-0B00-0000441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677" name="Shape 3774">
                  <a:extLst>
                    <a:ext uri="{FF2B5EF4-FFF2-40B4-BE49-F238E27FC236}">
                      <a16:creationId xmlns:a16="http://schemas.microsoft.com/office/drawing/2014/main" id="{00000000-0008-0000-0B00-0000451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678" name="Shape 3775">
                  <a:extLst>
                    <a:ext uri="{FF2B5EF4-FFF2-40B4-BE49-F238E27FC236}">
                      <a16:creationId xmlns:a16="http://schemas.microsoft.com/office/drawing/2014/main" id="{00000000-0008-0000-0B00-00004612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679" name="Shape 3776">
                  <a:extLst>
                    <a:ext uri="{FF2B5EF4-FFF2-40B4-BE49-F238E27FC236}">
                      <a16:creationId xmlns:a16="http://schemas.microsoft.com/office/drawing/2014/main" id="{00000000-0008-0000-0B00-0000471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680" name="Shape 3777">
                  <a:extLst>
                    <a:ext uri="{FF2B5EF4-FFF2-40B4-BE49-F238E27FC236}">
                      <a16:creationId xmlns:a16="http://schemas.microsoft.com/office/drawing/2014/main" id="{00000000-0008-0000-0B00-0000481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681" name="Shape 3778">
                  <a:extLst>
                    <a:ext uri="{FF2B5EF4-FFF2-40B4-BE49-F238E27FC236}">
                      <a16:creationId xmlns:a16="http://schemas.microsoft.com/office/drawing/2014/main" id="{00000000-0008-0000-0B00-0000491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127</xdr:row>
      <xdr:rowOff>104775</xdr:rowOff>
    </xdr:from>
    <xdr:ext cx="0" cy="161925"/>
    <xdr:grpSp>
      <xdr:nvGrpSpPr>
        <xdr:cNvPr id="4682" name="Shape 2">
          <a:extLst>
            <a:ext uri="{FF2B5EF4-FFF2-40B4-BE49-F238E27FC236}">
              <a16:creationId xmlns:a16="http://schemas.microsoft.com/office/drawing/2014/main" id="{00000000-0008-0000-0B00-00004A120000}"/>
            </a:ext>
          </a:extLst>
        </xdr:cNvPr>
        <xdr:cNvGrpSpPr>
          <a:grpSpLocks/>
        </xdr:cNvGrpSpPr>
      </xdr:nvGrpSpPr>
      <xdr:grpSpPr>
        <a:xfrm>
          <a:off x="2466975" y="27993975"/>
          <a:ext cx="0" cy="161925"/>
          <a:chOff x="5346000" y="3699038"/>
          <a:chExt cx="0" cy="161925"/>
        </a:xfrm>
      </xdr:grpSpPr>
      <xdr:grpSp>
        <xdr:nvGrpSpPr>
          <xdr:cNvPr id="4683" name="Shape 3779">
            <a:extLst>
              <a:ext uri="{FF2B5EF4-FFF2-40B4-BE49-F238E27FC236}">
                <a16:creationId xmlns:a16="http://schemas.microsoft.com/office/drawing/2014/main" id="{00000000-0008-0000-0B00-00004B12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4684" name="Shape 6">
              <a:extLst>
                <a:ext uri="{FF2B5EF4-FFF2-40B4-BE49-F238E27FC236}">
                  <a16:creationId xmlns:a16="http://schemas.microsoft.com/office/drawing/2014/main" id="{00000000-0008-0000-0B00-00004C12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4685" name="Shape 3780">
              <a:extLst>
                <a:ext uri="{FF2B5EF4-FFF2-40B4-BE49-F238E27FC236}">
                  <a16:creationId xmlns:a16="http://schemas.microsoft.com/office/drawing/2014/main" id="{00000000-0008-0000-0B00-00004D12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4686" name="Shape 3781">
                <a:extLst>
                  <a:ext uri="{FF2B5EF4-FFF2-40B4-BE49-F238E27FC236}">
                    <a16:creationId xmlns:a16="http://schemas.microsoft.com/office/drawing/2014/main" id="{00000000-0008-0000-0B00-00004E12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4687" name="Shape 3782">
                <a:extLst>
                  <a:ext uri="{FF2B5EF4-FFF2-40B4-BE49-F238E27FC236}">
                    <a16:creationId xmlns:a16="http://schemas.microsoft.com/office/drawing/2014/main" id="{00000000-0008-0000-0B00-00004F12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4688" name="Shape 3783">
                  <a:extLst>
                    <a:ext uri="{FF2B5EF4-FFF2-40B4-BE49-F238E27FC236}">
                      <a16:creationId xmlns:a16="http://schemas.microsoft.com/office/drawing/2014/main" id="{00000000-0008-0000-0B00-00005012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4689" name="Shape 3784">
                  <a:extLst>
                    <a:ext uri="{FF2B5EF4-FFF2-40B4-BE49-F238E27FC236}">
                      <a16:creationId xmlns:a16="http://schemas.microsoft.com/office/drawing/2014/main" id="{00000000-0008-0000-0B00-0000511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690" name="Shape 3785">
                  <a:extLst>
                    <a:ext uri="{FF2B5EF4-FFF2-40B4-BE49-F238E27FC236}">
                      <a16:creationId xmlns:a16="http://schemas.microsoft.com/office/drawing/2014/main" id="{00000000-0008-0000-0B00-0000521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691" name="Shape 3786">
                  <a:extLst>
                    <a:ext uri="{FF2B5EF4-FFF2-40B4-BE49-F238E27FC236}">
                      <a16:creationId xmlns:a16="http://schemas.microsoft.com/office/drawing/2014/main" id="{00000000-0008-0000-0B00-00005312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692" name="Shape 3787">
                  <a:extLst>
                    <a:ext uri="{FF2B5EF4-FFF2-40B4-BE49-F238E27FC236}">
                      <a16:creationId xmlns:a16="http://schemas.microsoft.com/office/drawing/2014/main" id="{00000000-0008-0000-0B00-0000541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693" name="Shape 3788">
                  <a:extLst>
                    <a:ext uri="{FF2B5EF4-FFF2-40B4-BE49-F238E27FC236}">
                      <a16:creationId xmlns:a16="http://schemas.microsoft.com/office/drawing/2014/main" id="{00000000-0008-0000-0B00-0000551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694" name="Shape 3789">
                  <a:extLst>
                    <a:ext uri="{FF2B5EF4-FFF2-40B4-BE49-F238E27FC236}">
                      <a16:creationId xmlns:a16="http://schemas.microsoft.com/office/drawing/2014/main" id="{00000000-0008-0000-0B00-0000561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127</xdr:row>
      <xdr:rowOff>104775</xdr:rowOff>
    </xdr:from>
    <xdr:ext cx="0" cy="161925"/>
    <xdr:grpSp>
      <xdr:nvGrpSpPr>
        <xdr:cNvPr id="4695" name="Shape 2">
          <a:extLst>
            <a:ext uri="{FF2B5EF4-FFF2-40B4-BE49-F238E27FC236}">
              <a16:creationId xmlns:a16="http://schemas.microsoft.com/office/drawing/2014/main" id="{00000000-0008-0000-0B00-000057120000}"/>
            </a:ext>
          </a:extLst>
        </xdr:cNvPr>
        <xdr:cNvGrpSpPr>
          <a:grpSpLocks/>
        </xdr:cNvGrpSpPr>
      </xdr:nvGrpSpPr>
      <xdr:grpSpPr>
        <a:xfrm>
          <a:off x="2466975" y="27993975"/>
          <a:ext cx="0" cy="161925"/>
          <a:chOff x="5346000" y="3699038"/>
          <a:chExt cx="0" cy="161925"/>
        </a:xfrm>
      </xdr:grpSpPr>
      <xdr:grpSp>
        <xdr:nvGrpSpPr>
          <xdr:cNvPr id="4696" name="Shape 3790">
            <a:extLst>
              <a:ext uri="{FF2B5EF4-FFF2-40B4-BE49-F238E27FC236}">
                <a16:creationId xmlns:a16="http://schemas.microsoft.com/office/drawing/2014/main" id="{00000000-0008-0000-0B00-00005812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4697" name="Shape 6">
              <a:extLst>
                <a:ext uri="{FF2B5EF4-FFF2-40B4-BE49-F238E27FC236}">
                  <a16:creationId xmlns:a16="http://schemas.microsoft.com/office/drawing/2014/main" id="{00000000-0008-0000-0B00-00005912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4698" name="Shape 3791">
              <a:extLst>
                <a:ext uri="{FF2B5EF4-FFF2-40B4-BE49-F238E27FC236}">
                  <a16:creationId xmlns:a16="http://schemas.microsoft.com/office/drawing/2014/main" id="{00000000-0008-0000-0B00-00005A12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4699" name="Shape 3792">
                <a:extLst>
                  <a:ext uri="{FF2B5EF4-FFF2-40B4-BE49-F238E27FC236}">
                    <a16:creationId xmlns:a16="http://schemas.microsoft.com/office/drawing/2014/main" id="{00000000-0008-0000-0B00-00005B12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4700" name="Shape 3793">
                <a:extLst>
                  <a:ext uri="{FF2B5EF4-FFF2-40B4-BE49-F238E27FC236}">
                    <a16:creationId xmlns:a16="http://schemas.microsoft.com/office/drawing/2014/main" id="{00000000-0008-0000-0B00-00005C12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4701" name="Shape 3794">
                  <a:extLst>
                    <a:ext uri="{FF2B5EF4-FFF2-40B4-BE49-F238E27FC236}">
                      <a16:creationId xmlns:a16="http://schemas.microsoft.com/office/drawing/2014/main" id="{00000000-0008-0000-0B00-00005D12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4702" name="Shape 3795">
                  <a:extLst>
                    <a:ext uri="{FF2B5EF4-FFF2-40B4-BE49-F238E27FC236}">
                      <a16:creationId xmlns:a16="http://schemas.microsoft.com/office/drawing/2014/main" id="{00000000-0008-0000-0B00-00005E1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703" name="Shape 3796">
                  <a:extLst>
                    <a:ext uri="{FF2B5EF4-FFF2-40B4-BE49-F238E27FC236}">
                      <a16:creationId xmlns:a16="http://schemas.microsoft.com/office/drawing/2014/main" id="{00000000-0008-0000-0B00-00005F1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704" name="Shape 3797">
                  <a:extLst>
                    <a:ext uri="{FF2B5EF4-FFF2-40B4-BE49-F238E27FC236}">
                      <a16:creationId xmlns:a16="http://schemas.microsoft.com/office/drawing/2014/main" id="{00000000-0008-0000-0B00-00006012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705" name="Shape 3798">
                  <a:extLst>
                    <a:ext uri="{FF2B5EF4-FFF2-40B4-BE49-F238E27FC236}">
                      <a16:creationId xmlns:a16="http://schemas.microsoft.com/office/drawing/2014/main" id="{00000000-0008-0000-0B00-0000611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706" name="Shape 3799">
                  <a:extLst>
                    <a:ext uri="{FF2B5EF4-FFF2-40B4-BE49-F238E27FC236}">
                      <a16:creationId xmlns:a16="http://schemas.microsoft.com/office/drawing/2014/main" id="{00000000-0008-0000-0B00-0000621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707" name="Shape 3800">
                  <a:extLst>
                    <a:ext uri="{FF2B5EF4-FFF2-40B4-BE49-F238E27FC236}">
                      <a16:creationId xmlns:a16="http://schemas.microsoft.com/office/drawing/2014/main" id="{00000000-0008-0000-0B00-0000631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127</xdr:row>
      <xdr:rowOff>104775</xdr:rowOff>
    </xdr:from>
    <xdr:ext cx="0" cy="161925"/>
    <xdr:grpSp>
      <xdr:nvGrpSpPr>
        <xdr:cNvPr id="4708" name="Shape 2">
          <a:extLst>
            <a:ext uri="{FF2B5EF4-FFF2-40B4-BE49-F238E27FC236}">
              <a16:creationId xmlns:a16="http://schemas.microsoft.com/office/drawing/2014/main" id="{00000000-0008-0000-0B00-000064120000}"/>
            </a:ext>
          </a:extLst>
        </xdr:cNvPr>
        <xdr:cNvGrpSpPr>
          <a:grpSpLocks/>
        </xdr:cNvGrpSpPr>
      </xdr:nvGrpSpPr>
      <xdr:grpSpPr>
        <a:xfrm>
          <a:off x="2466975" y="27993975"/>
          <a:ext cx="0" cy="161925"/>
          <a:chOff x="5346000" y="3699038"/>
          <a:chExt cx="0" cy="161925"/>
        </a:xfrm>
      </xdr:grpSpPr>
      <xdr:grpSp>
        <xdr:nvGrpSpPr>
          <xdr:cNvPr id="4709" name="Shape 3801">
            <a:extLst>
              <a:ext uri="{FF2B5EF4-FFF2-40B4-BE49-F238E27FC236}">
                <a16:creationId xmlns:a16="http://schemas.microsoft.com/office/drawing/2014/main" id="{00000000-0008-0000-0B00-00006512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4710" name="Shape 6">
              <a:extLst>
                <a:ext uri="{FF2B5EF4-FFF2-40B4-BE49-F238E27FC236}">
                  <a16:creationId xmlns:a16="http://schemas.microsoft.com/office/drawing/2014/main" id="{00000000-0008-0000-0B00-00006612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4711" name="Shape 3802">
              <a:extLst>
                <a:ext uri="{FF2B5EF4-FFF2-40B4-BE49-F238E27FC236}">
                  <a16:creationId xmlns:a16="http://schemas.microsoft.com/office/drawing/2014/main" id="{00000000-0008-0000-0B00-00006712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4712" name="Shape 3803">
                <a:extLst>
                  <a:ext uri="{FF2B5EF4-FFF2-40B4-BE49-F238E27FC236}">
                    <a16:creationId xmlns:a16="http://schemas.microsoft.com/office/drawing/2014/main" id="{00000000-0008-0000-0B00-00006812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4713" name="Shape 3804">
                <a:extLst>
                  <a:ext uri="{FF2B5EF4-FFF2-40B4-BE49-F238E27FC236}">
                    <a16:creationId xmlns:a16="http://schemas.microsoft.com/office/drawing/2014/main" id="{00000000-0008-0000-0B00-00006912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4714" name="Shape 3805">
                  <a:extLst>
                    <a:ext uri="{FF2B5EF4-FFF2-40B4-BE49-F238E27FC236}">
                      <a16:creationId xmlns:a16="http://schemas.microsoft.com/office/drawing/2014/main" id="{00000000-0008-0000-0B00-00006A12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4715" name="Shape 3806">
                  <a:extLst>
                    <a:ext uri="{FF2B5EF4-FFF2-40B4-BE49-F238E27FC236}">
                      <a16:creationId xmlns:a16="http://schemas.microsoft.com/office/drawing/2014/main" id="{00000000-0008-0000-0B00-00006B1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716" name="Shape 3807">
                  <a:extLst>
                    <a:ext uri="{FF2B5EF4-FFF2-40B4-BE49-F238E27FC236}">
                      <a16:creationId xmlns:a16="http://schemas.microsoft.com/office/drawing/2014/main" id="{00000000-0008-0000-0B00-00006C1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717" name="Shape 3808">
                  <a:extLst>
                    <a:ext uri="{FF2B5EF4-FFF2-40B4-BE49-F238E27FC236}">
                      <a16:creationId xmlns:a16="http://schemas.microsoft.com/office/drawing/2014/main" id="{00000000-0008-0000-0B00-00006D12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718" name="Shape 3809">
                  <a:extLst>
                    <a:ext uri="{FF2B5EF4-FFF2-40B4-BE49-F238E27FC236}">
                      <a16:creationId xmlns:a16="http://schemas.microsoft.com/office/drawing/2014/main" id="{00000000-0008-0000-0B00-00006E1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719" name="Shape 3810">
                  <a:extLst>
                    <a:ext uri="{FF2B5EF4-FFF2-40B4-BE49-F238E27FC236}">
                      <a16:creationId xmlns:a16="http://schemas.microsoft.com/office/drawing/2014/main" id="{00000000-0008-0000-0B00-00006F1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720" name="Shape 3811">
                  <a:extLst>
                    <a:ext uri="{FF2B5EF4-FFF2-40B4-BE49-F238E27FC236}">
                      <a16:creationId xmlns:a16="http://schemas.microsoft.com/office/drawing/2014/main" id="{00000000-0008-0000-0B00-0000701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127</xdr:row>
      <xdr:rowOff>104775</xdr:rowOff>
    </xdr:from>
    <xdr:ext cx="0" cy="161925"/>
    <xdr:grpSp>
      <xdr:nvGrpSpPr>
        <xdr:cNvPr id="4721" name="Shape 2">
          <a:extLst>
            <a:ext uri="{FF2B5EF4-FFF2-40B4-BE49-F238E27FC236}">
              <a16:creationId xmlns:a16="http://schemas.microsoft.com/office/drawing/2014/main" id="{00000000-0008-0000-0B00-000071120000}"/>
            </a:ext>
          </a:extLst>
        </xdr:cNvPr>
        <xdr:cNvGrpSpPr>
          <a:grpSpLocks/>
        </xdr:cNvGrpSpPr>
      </xdr:nvGrpSpPr>
      <xdr:grpSpPr>
        <a:xfrm>
          <a:off x="2466975" y="27993975"/>
          <a:ext cx="0" cy="161925"/>
          <a:chOff x="5346000" y="3699038"/>
          <a:chExt cx="0" cy="161925"/>
        </a:xfrm>
      </xdr:grpSpPr>
      <xdr:grpSp>
        <xdr:nvGrpSpPr>
          <xdr:cNvPr id="4722" name="Shape 3812">
            <a:extLst>
              <a:ext uri="{FF2B5EF4-FFF2-40B4-BE49-F238E27FC236}">
                <a16:creationId xmlns:a16="http://schemas.microsoft.com/office/drawing/2014/main" id="{00000000-0008-0000-0B00-00007212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4723" name="Shape 6">
              <a:extLst>
                <a:ext uri="{FF2B5EF4-FFF2-40B4-BE49-F238E27FC236}">
                  <a16:creationId xmlns:a16="http://schemas.microsoft.com/office/drawing/2014/main" id="{00000000-0008-0000-0B00-00007312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4724" name="Shape 3813">
              <a:extLst>
                <a:ext uri="{FF2B5EF4-FFF2-40B4-BE49-F238E27FC236}">
                  <a16:creationId xmlns:a16="http://schemas.microsoft.com/office/drawing/2014/main" id="{00000000-0008-0000-0B00-00007412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4725" name="Shape 3814">
                <a:extLst>
                  <a:ext uri="{FF2B5EF4-FFF2-40B4-BE49-F238E27FC236}">
                    <a16:creationId xmlns:a16="http://schemas.microsoft.com/office/drawing/2014/main" id="{00000000-0008-0000-0B00-00007512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4726" name="Shape 3815">
                <a:extLst>
                  <a:ext uri="{FF2B5EF4-FFF2-40B4-BE49-F238E27FC236}">
                    <a16:creationId xmlns:a16="http://schemas.microsoft.com/office/drawing/2014/main" id="{00000000-0008-0000-0B00-00007612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4727" name="Shape 3816">
                  <a:extLst>
                    <a:ext uri="{FF2B5EF4-FFF2-40B4-BE49-F238E27FC236}">
                      <a16:creationId xmlns:a16="http://schemas.microsoft.com/office/drawing/2014/main" id="{00000000-0008-0000-0B00-00007712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4728" name="Shape 3817">
                  <a:extLst>
                    <a:ext uri="{FF2B5EF4-FFF2-40B4-BE49-F238E27FC236}">
                      <a16:creationId xmlns:a16="http://schemas.microsoft.com/office/drawing/2014/main" id="{00000000-0008-0000-0B00-0000781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729" name="Shape 3818">
                  <a:extLst>
                    <a:ext uri="{FF2B5EF4-FFF2-40B4-BE49-F238E27FC236}">
                      <a16:creationId xmlns:a16="http://schemas.microsoft.com/office/drawing/2014/main" id="{00000000-0008-0000-0B00-0000791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730" name="Shape 3819">
                  <a:extLst>
                    <a:ext uri="{FF2B5EF4-FFF2-40B4-BE49-F238E27FC236}">
                      <a16:creationId xmlns:a16="http://schemas.microsoft.com/office/drawing/2014/main" id="{00000000-0008-0000-0B00-00007A12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731" name="Shape 3820">
                  <a:extLst>
                    <a:ext uri="{FF2B5EF4-FFF2-40B4-BE49-F238E27FC236}">
                      <a16:creationId xmlns:a16="http://schemas.microsoft.com/office/drawing/2014/main" id="{00000000-0008-0000-0B00-00007B1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732" name="Shape 3821">
                  <a:extLst>
                    <a:ext uri="{FF2B5EF4-FFF2-40B4-BE49-F238E27FC236}">
                      <a16:creationId xmlns:a16="http://schemas.microsoft.com/office/drawing/2014/main" id="{00000000-0008-0000-0B00-00007C1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733" name="Shape 3822">
                  <a:extLst>
                    <a:ext uri="{FF2B5EF4-FFF2-40B4-BE49-F238E27FC236}">
                      <a16:creationId xmlns:a16="http://schemas.microsoft.com/office/drawing/2014/main" id="{00000000-0008-0000-0B00-00007D1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127</xdr:row>
      <xdr:rowOff>104775</xdr:rowOff>
    </xdr:from>
    <xdr:ext cx="0" cy="161925"/>
    <xdr:grpSp>
      <xdr:nvGrpSpPr>
        <xdr:cNvPr id="4734" name="Shape 2">
          <a:extLst>
            <a:ext uri="{FF2B5EF4-FFF2-40B4-BE49-F238E27FC236}">
              <a16:creationId xmlns:a16="http://schemas.microsoft.com/office/drawing/2014/main" id="{00000000-0008-0000-0B00-00007E120000}"/>
            </a:ext>
          </a:extLst>
        </xdr:cNvPr>
        <xdr:cNvGrpSpPr>
          <a:grpSpLocks/>
        </xdr:cNvGrpSpPr>
      </xdr:nvGrpSpPr>
      <xdr:grpSpPr>
        <a:xfrm>
          <a:off x="2466975" y="27993975"/>
          <a:ext cx="0" cy="161925"/>
          <a:chOff x="5346000" y="3699038"/>
          <a:chExt cx="0" cy="161925"/>
        </a:xfrm>
      </xdr:grpSpPr>
      <xdr:grpSp>
        <xdr:nvGrpSpPr>
          <xdr:cNvPr id="4735" name="Shape 3823">
            <a:extLst>
              <a:ext uri="{FF2B5EF4-FFF2-40B4-BE49-F238E27FC236}">
                <a16:creationId xmlns:a16="http://schemas.microsoft.com/office/drawing/2014/main" id="{00000000-0008-0000-0B00-00007F12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4736" name="Shape 6">
              <a:extLst>
                <a:ext uri="{FF2B5EF4-FFF2-40B4-BE49-F238E27FC236}">
                  <a16:creationId xmlns:a16="http://schemas.microsoft.com/office/drawing/2014/main" id="{00000000-0008-0000-0B00-00008012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4737" name="Shape 3824">
              <a:extLst>
                <a:ext uri="{FF2B5EF4-FFF2-40B4-BE49-F238E27FC236}">
                  <a16:creationId xmlns:a16="http://schemas.microsoft.com/office/drawing/2014/main" id="{00000000-0008-0000-0B00-00008112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4738" name="Shape 3825">
                <a:extLst>
                  <a:ext uri="{FF2B5EF4-FFF2-40B4-BE49-F238E27FC236}">
                    <a16:creationId xmlns:a16="http://schemas.microsoft.com/office/drawing/2014/main" id="{00000000-0008-0000-0B00-00008212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4739" name="Shape 3826">
                <a:extLst>
                  <a:ext uri="{FF2B5EF4-FFF2-40B4-BE49-F238E27FC236}">
                    <a16:creationId xmlns:a16="http://schemas.microsoft.com/office/drawing/2014/main" id="{00000000-0008-0000-0B00-00008312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4740" name="Shape 3827">
                  <a:extLst>
                    <a:ext uri="{FF2B5EF4-FFF2-40B4-BE49-F238E27FC236}">
                      <a16:creationId xmlns:a16="http://schemas.microsoft.com/office/drawing/2014/main" id="{00000000-0008-0000-0B00-00008412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4741" name="Shape 3828">
                  <a:extLst>
                    <a:ext uri="{FF2B5EF4-FFF2-40B4-BE49-F238E27FC236}">
                      <a16:creationId xmlns:a16="http://schemas.microsoft.com/office/drawing/2014/main" id="{00000000-0008-0000-0B00-0000851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742" name="Shape 3829">
                  <a:extLst>
                    <a:ext uri="{FF2B5EF4-FFF2-40B4-BE49-F238E27FC236}">
                      <a16:creationId xmlns:a16="http://schemas.microsoft.com/office/drawing/2014/main" id="{00000000-0008-0000-0B00-0000861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743" name="Shape 3830">
                  <a:extLst>
                    <a:ext uri="{FF2B5EF4-FFF2-40B4-BE49-F238E27FC236}">
                      <a16:creationId xmlns:a16="http://schemas.microsoft.com/office/drawing/2014/main" id="{00000000-0008-0000-0B00-00008712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744" name="Shape 3831">
                  <a:extLst>
                    <a:ext uri="{FF2B5EF4-FFF2-40B4-BE49-F238E27FC236}">
                      <a16:creationId xmlns:a16="http://schemas.microsoft.com/office/drawing/2014/main" id="{00000000-0008-0000-0B00-0000881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745" name="Shape 3832">
                  <a:extLst>
                    <a:ext uri="{FF2B5EF4-FFF2-40B4-BE49-F238E27FC236}">
                      <a16:creationId xmlns:a16="http://schemas.microsoft.com/office/drawing/2014/main" id="{00000000-0008-0000-0B00-0000891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746" name="Shape 3833">
                  <a:extLst>
                    <a:ext uri="{FF2B5EF4-FFF2-40B4-BE49-F238E27FC236}">
                      <a16:creationId xmlns:a16="http://schemas.microsoft.com/office/drawing/2014/main" id="{00000000-0008-0000-0B00-00008A1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127</xdr:row>
      <xdr:rowOff>104775</xdr:rowOff>
    </xdr:from>
    <xdr:ext cx="0" cy="161925"/>
    <xdr:grpSp>
      <xdr:nvGrpSpPr>
        <xdr:cNvPr id="4747" name="Shape 2">
          <a:extLst>
            <a:ext uri="{FF2B5EF4-FFF2-40B4-BE49-F238E27FC236}">
              <a16:creationId xmlns:a16="http://schemas.microsoft.com/office/drawing/2014/main" id="{00000000-0008-0000-0B00-00008B120000}"/>
            </a:ext>
          </a:extLst>
        </xdr:cNvPr>
        <xdr:cNvGrpSpPr>
          <a:grpSpLocks/>
        </xdr:cNvGrpSpPr>
      </xdr:nvGrpSpPr>
      <xdr:grpSpPr>
        <a:xfrm>
          <a:off x="2466975" y="27993975"/>
          <a:ext cx="0" cy="161925"/>
          <a:chOff x="5346000" y="3699038"/>
          <a:chExt cx="0" cy="161925"/>
        </a:xfrm>
      </xdr:grpSpPr>
      <xdr:grpSp>
        <xdr:nvGrpSpPr>
          <xdr:cNvPr id="4748" name="Shape 3834">
            <a:extLst>
              <a:ext uri="{FF2B5EF4-FFF2-40B4-BE49-F238E27FC236}">
                <a16:creationId xmlns:a16="http://schemas.microsoft.com/office/drawing/2014/main" id="{00000000-0008-0000-0B00-00008C12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4749" name="Shape 6">
              <a:extLst>
                <a:ext uri="{FF2B5EF4-FFF2-40B4-BE49-F238E27FC236}">
                  <a16:creationId xmlns:a16="http://schemas.microsoft.com/office/drawing/2014/main" id="{00000000-0008-0000-0B00-00008D12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4750" name="Shape 3835">
              <a:extLst>
                <a:ext uri="{FF2B5EF4-FFF2-40B4-BE49-F238E27FC236}">
                  <a16:creationId xmlns:a16="http://schemas.microsoft.com/office/drawing/2014/main" id="{00000000-0008-0000-0B00-00008E12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4751" name="Shape 3836">
                <a:extLst>
                  <a:ext uri="{FF2B5EF4-FFF2-40B4-BE49-F238E27FC236}">
                    <a16:creationId xmlns:a16="http://schemas.microsoft.com/office/drawing/2014/main" id="{00000000-0008-0000-0B00-00008F12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4752" name="Shape 3837">
                <a:extLst>
                  <a:ext uri="{FF2B5EF4-FFF2-40B4-BE49-F238E27FC236}">
                    <a16:creationId xmlns:a16="http://schemas.microsoft.com/office/drawing/2014/main" id="{00000000-0008-0000-0B00-00009012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4753" name="Shape 3838">
                  <a:extLst>
                    <a:ext uri="{FF2B5EF4-FFF2-40B4-BE49-F238E27FC236}">
                      <a16:creationId xmlns:a16="http://schemas.microsoft.com/office/drawing/2014/main" id="{00000000-0008-0000-0B00-00009112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4754" name="Shape 3839">
                  <a:extLst>
                    <a:ext uri="{FF2B5EF4-FFF2-40B4-BE49-F238E27FC236}">
                      <a16:creationId xmlns:a16="http://schemas.microsoft.com/office/drawing/2014/main" id="{00000000-0008-0000-0B00-0000921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755" name="Shape 3840">
                  <a:extLst>
                    <a:ext uri="{FF2B5EF4-FFF2-40B4-BE49-F238E27FC236}">
                      <a16:creationId xmlns:a16="http://schemas.microsoft.com/office/drawing/2014/main" id="{00000000-0008-0000-0B00-0000931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756" name="Shape 3841">
                  <a:extLst>
                    <a:ext uri="{FF2B5EF4-FFF2-40B4-BE49-F238E27FC236}">
                      <a16:creationId xmlns:a16="http://schemas.microsoft.com/office/drawing/2014/main" id="{00000000-0008-0000-0B00-00009412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757" name="Shape 3842">
                  <a:extLst>
                    <a:ext uri="{FF2B5EF4-FFF2-40B4-BE49-F238E27FC236}">
                      <a16:creationId xmlns:a16="http://schemas.microsoft.com/office/drawing/2014/main" id="{00000000-0008-0000-0B00-0000951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758" name="Shape 3843">
                  <a:extLst>
                    <a:ext uri="{FF2B5EF4-FFF2-40B4-BE49-F238E27FC236}">
                      <a16:creationId xmlns:a16="http://schemas.microsoft.com/office/drawing/2014/main" id="{00000000-0008-0000-0B00-0000961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759" name="Shape 3844">
                  <a:extLst>
                    <a:ext uri="{FF2B5EF4-FFF2-40B4-BE49-F238E27FC236}">
                      <a16:creationId xmlns:a16="http://schemas.microsoft.com/office/drawing/2014/main" id="{00000000-0008-0000-0B00-0000971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127</xdr:row>
      <xdr:rowOff>104775</xdr:rowOff>
    </xdr:from>
    <xdr:ext cx="0" cy="161925"/>
    <xdr:grpSp>
      <xdr:nvGrpSpPr>
        <xdr:cNvPr id="4760" name="Shape 2">
          <a:extLst>
            <a:ext uri="{FF2B5EF4-FFF2-40B4-BE49-F238E27FC236}">
              <a16:creationId xmlns:a16="http://schemas.microsoft.com/office/drawing/2014/main" id="{00000000-0008-0000-0B00-000098120000}"/>
            </a:ext>
          </a:extLst>
        </xdr:cNvPr>
        <xdr:cNvGrpSpPr>
          <a:grpSpLocks/>
        </xdr:cNvGrpSpPr>
      </xdr:nvGrpSpPr>
      <xdr:grpSpPr>
        <a:xfrm>
          <a:off x="2466975" y="27993975"/>
          <a:ext cx="0" cy="161925"/>
          <a:chOff x="5346000" y="3699038"/>
          <a:chExt cx="0" cy="161925"/>
        </a:xfrm>
      </xdr:grpSpPr>
      <xdr:grpSp>
        <xdr:nvGrpSpPr>
          <xdr:cNvPr id="4761" name="Shape 3845">
            <a:extLst>
              <a:ext uri="{FF2B5EF4-FFF2-40B4-BE49-F238E27FC236}">
                <a16:creationId xmlns:a16="http://schemas.microsoft.com/office/drawing/2014/main" id="{00000000-0008-0000-0B00-00009912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4762" name="Shape 6">
              <a:extLst>
                <a:ext uri="{FF2B5EF4-FFF2-40B4-BE49-F238E27FC236}">
                  <a16:creationId xmlns:a16="http://schemas.microsoft.com/office/drawing/2014/main" id="{00000000-0008-0000-0B00-00009A12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4763" name="Shape 3846">
              <a:extLst>
                <a:ext uri="{FF2B5EF4-FFF2-40B4-BE49-F238E27FC236}">
                  <a16:creationId xmlns:a16="http://schemas.microsoft.com/office/drawing/2014/main" id="{00000000-0008-0000-0B00-00009B12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4764" name="Shape 3847">
                <a:extLst>
                  <a:ext uri="{FF2B5EF4-FFF2-40B4-BE49-F238E27FC236}">
                    <a16:creationId xmlns:a16="http://schemas.microsoft.com/office/drawing/2014/main" id="{00000000-0008-0000-0B00-00009C12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4765" name="Shape 3848">
                <a:extLst>
                  <a:ext uri="{FF2B5EF4-FFF2-40B4-BE49-F238E27FC236}">
                    <a16:creationId xmlns:a16="http://schemas.microsoft.com/office/drawing/2014/main" id="{00000000-0008-0000-0B00-00009D12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4766" name="Shape 3849">
                  <a:extLst>
                    <a:ext uri="{FF2B5EF4-FFF2-40B4-BE49-F238E27FC236}">
                      <a16:creationId xmlns:a16="http://schemas.microsoft.com/office/drawing/2014/main" id="{00000000-0008-0000-0B00-00009E12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4767" name="Shape 3850">
                  <a:extLst>
                    <a:ext uri="{FF2B5EF4-FFF2-40B4-BE49-F238E27FC236}">
                      <a16:creationId xmlns:a16="http://schemas.microsoft.com/office/drawing/2014/main" id="{00000000-0008-0000-0B00-00009F1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768" name="Shape 3851">
                  <a:extLst>
                    <a:ext uri="{FF2B5EF4-FFF2-40B4-BE49-F238E27FC236}">
                      <a16:creationId xmlns:a16="http://schemas.microsoft.com/office/drawing/2014/main" id="{00000000-0008-0000-0B00-0000A01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769" name="Shape 3852">
                  <a:extLst>
                    <a:ext uri="{FF2B5EF4-FFF2-40B4-BE49-F238E27FC236}">
                      <a16:creationId xmlns:a16="http://schemas.microsoft.com/office/drawing/2014/main" id="{00000000-0008-0000-0B00-0000A112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770" name="Shape 3853">
                  <a:extLst>
                    <a:ext uri="{FF2B5EF4-FFF2-40B4-BE49-F238E27FC236}">
                      <a16:creationId xmlns:a16="http://schemas.microsoft.com/office/drawing/2014/main" id="{00000000-0008-0000-0B00-0000A21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771" name="Shape 3854">
                  <a:extLst>
                    <a:ext uri="{FF2B5EF4-FFF2-40B4-BE49-F238E27FC236}">
                      <a16:creationId xmlns:a16="http://schemas.microsoft.com/office/drawing/2014/main" id="{00000000-0008-0000-0B00-0000A31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772" name="Shape 3855">
                  <a:extLst>
                    <a:ext uri="{FF2B5EF4-FFF2-40B4-BE49-F238E27FC236}">
                      <a16:creationId xmlns:a16="http://schemas.microsoft.com/office/drawing/2014/main" id="{00000000-0008-0000-0B00-0000A41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127</xdr:row>
      <xdr:rowOff>104775</xdr:rowOff>
    </xdr:from>
    <xdr:ext cx="0" cy="161925"/>
    <xdr:grpSp>
      <xdr:nvGrpSpPr>
        <xdr:cNvPr id="4773" name="Shape 2">
          <a:extLst>
            <a:ext uri="{FF2B5EF4-FFF2-40B4-BE49-F238E27FC236}">
              <a16:creationId xmlns:a16="http://schemas.microsoft.com/office/drawing/2014/main" id="{00000000-0008-0000-0B00-0000A5120000}"/>
            </a:ext>
          </a:extLst>
        </xdr:cNvPr>
        <xdr:cNvGrpSpPr>
          <a:grpSpLocks/>
        </xdr:cNvGrpSpPr>
      </xdr:nvGrpSpPr>
      <xdr:grpSpPr>
        <a:xfrm>
          <a:off x="2466975" y="27993975"/>
          <a:ext cx="0" cy="161925"/>
          <a:chOff x="5346000" y="3699038"/>
          <a:chExt cx="0" cy="161925"/>
        </a:xfrm>
      </xdr:grpSpPr>
      <xdr:grpSp>
        <xdr:nvGrpSpPr>
          <xdr:cNvPr id="4774" name="Shape 3856">
            <a:extLst>
              <a:ext uri="{FF2B5EF4-FFF2-40B4-BE49-F238E27FC236}">
                <a16:creationId xmlns:a16="http://schemas.microsoft.com/office/drawing/2014/main" id="{00000000-0008-0000-0B00-0000A612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4775" name="Shape 6">
              <a:extLst>
                <a:ext uri="{FF2B5EF4-FFF2-40B4-BE49-F238E27FC236}">
                  <a16:creationId xmlns:a16="http://schemas.microsoft.com/office/drawing/2014/main" id="{00000000-0008-0000-0B00-0000A712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4776" name="Shape 3857">
              <a:extLst>
                <a:ext uri="{FF2B5EF4-FFF2-40B4-BE49-F238E27FC236}">
                  <a16:creationId xmlns:a16="http://schemas.microsoft.com/office/drawing/2014/main" id="{00000000-0008-0000-0B00-0000A812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4777" name="Shape 3858">
                <a:extLst>
                  <a:ext uri="{FF2B5EF4-FFF2-40B4-BE49-F238E27FC236}">
                    <a16:creationId xmlns:a16="http://schemas.microsoft.com/office/drawing/2014/main" id="{00000000-0008-0000-0B00-0000A912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4778" name="Shape 3859">
                <a:extLst>
                  <a:ext uri="{FF2B5EF4-FFF2-40B4-BE49-F238E27FC236}">
                    <a16:creationId xmlns:a16="http://schemas.microsoft.com/office/drawing/2014/main" id="{00000000-0008-0000-0B00-0000AA12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4779" name="Shape 3860">
                  <a:extLst>
                    <a:ext uri="{FF2B5EF4-FFF2-40B4-BE49-F238E27FC236}">
                      <a16:creationId xmlns:a16="http://schemas.microsoft.com/office/drawing/2014/main" id="{00000000-0008-0000-0B00-0000AB12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4780" name="Shape 3861">
                  <a:extLst>
                    <a:ext uri="{FF2B5EF4-FFF2-40B4-BE49-F238E27FC236}">
                      <a16:creationId xmlns:a16="http://schemas.microsoft.com/office/drawing/2014/main" id="{00000000-0008-0000-0B00-0000AC1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781" name="Shape 3862">
                  <a:extLst>
                    <a:ext uri="{FF2B5EF4-FFF2-40B4-BE49-F238E27FC236}">
                      <a16:creationId xmlns:a16="http://schemas.microsoft.com/office/drawing/2014/main" id="{00000000-0008-0000-0B00-0000AD1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782" name="Shape 3863">
                  <a:extLst>
                    <a:ext uri="{FF2B5EF4-FFF2-40B4-BE49-F238E27FC236}">
                      <a16:creationId xmlns:a16="http://schemas.microsoft.com/office/drawing/2014/main" id="{00000000-0008-0000-0B00-0000AE12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783" name="Shape 3864">
                  <a:extLst>
                    <a:ext uri="{FF2B5EF4-FFF2-40B4-BE49-F238E27FC236}">
                      <a16:creationId xmlns:a16="http://schemas.microsoft.com/office/drawing/2014/main" id="{00000000-0008-0000-0B00-0000AF1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784" name="Shape 3865">
                  <a:extLst>
                    <a:ext uri="{FF2B5EF4-FFF2-40B4-BE49-F238E27FC236}">
                      <a16:creationId xmlns:a16="http://schemas.microsoft.com/office/drawing/2014/main" id="{00000000-0008-0000-0B00-0000B01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785" name="Shape 3866">
                  <a:extLst>
                    <a:ext uri="{FF2B5EF4-FFF2-40B4-BE49-F238E27FC236}">
                      <a16:creationId xmlns:a16="http://schemas.microsoft.com/office/drawing/2014/main" id="{00000000-0008-0000-0B00-0000B11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127</xdr:row>
      <xdr:rowOff>104775</xdr:rowOff>
    </xdr:from>
    <xdr:ext cx="0" cy="161925"/>
    <xdr:grpSp>
      <xdr:nvGrpSpPr>
        <xdr:cNvPr id="4786" name="Shape 2">
          <a:extLst>
            <a:ext uri="{FF2B5EF4-FFF2-40B4-BE49-F238E27FC236}">
              <a16:creationId xmlns:a16="http://schemas.microsoft.com/office/drawing/2014/main" id="{00000000-0008-0000-0B00-0000B2120000}"/>
            </a:ext>
          </a:extLst>
        </xdr:cNvPr>
        <xdr:cNvGrpSpPr>
          <a:grpSpLocks/>
        </xdr:cNvGrpSpPr>
      </xdr:nvGrpSpPr>
      <xdr:grpSpPr>
        <a:xfrm>
          <a:off x="2466975" y="27993975"/>
          <a:ext cx="0" cy="161925"/>
          <a:chOff x="5346000" y="3699038"/>
          <a:chExt cx="0" cy="161925"/>
        </a:xfrm>
      </xdr:grpSpPr>
      <xdr:grpSp>
        <xdr:nvGrpSpPr>
          <xdr:cNvPr id="4787" name="Shape 3867">
            <a:extLst>
              <a:ext uri="{FF2B5EF4-FFF2-40B4-BE49-F238E27FC236}">
                <a16:creationId xmlns:a16="http://schemas.microsoft.com/office/drawing/2014/main" id="{00000000-0008-0000-0B00-0000B312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4788" name="Shape 6">
              <a:extLst>
                <a:ext uri="{FF2B5EF4-FFF2-40B4-BE49-F238E27FC236}">
                  <a16:creationId xmlns:a16="http://schemas.microsoft.com/office/drawing/2014/main" id="{00000000-0008-0000-0B00-0000B412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4789" name="Shape 3868">
              <a:extLst>
                <a:ext uri="{FF2B5EF4-FFF2-40B4-BE49-F238E27FC236}">
                  <a16:creationId xmlns:a16="http://schemas.microsoft.com/office/drawing/2014/main" id="{00000000-0008-0000-0B00-0000B512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4790" name="Shape 3869">
                <a:extLst>
                  <a:ext uri="{FF2B5EF4-FFF2-40B4-BE49-F238E27FC236}">
                    <a16:creationId xmlns:a16="http://schemas.microsoft.com/office/drawing/2014/main" id="{00000000-0008-0000-0B00-0000B612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4791" name="Shape 3870">
                <a:extLst>
                  <a:ext uri="{FF2B5EF4-FFF2-40B4-BE49-F238E27FC236}">
                    <a16:creationId xmlns:a16="http://schemas.microsoft.com/office/drawing/2014/main" id="{00000000-0008-0000-0B00-0000B712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4792" name="Shape 3871">
                  <a:extLst>
                    <a:ext uri="{FF2B5EF4-FFF2-40B4-BE49-F238E27FC236}">
                      <a16:creationId xmlns:a16="http://schemas.microsoft.com/office/drawing/2014/main" id="{00000000-0008-0000-0B00-0000B812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4793" name="Shape 3872">
                  <a:extLst>
                    <a:ext uri="{FF2B5EF4-FFF2-40B4-BE49-F238E27FC236}">
                      <a16:creationId xmlns:a16="http://schemas.microsoft.com/office/drawing/2014/main" id="{00000000-0008-0000-0B00-0000B91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794" name="Shape 3873">
                  <a:extLst>
                    <a:ext uri="{FF2B5EF4-FFF2-40B4-BE49-F238E27FC236}">
                      <a16:creationId xmlns:a16="http://schemas.microsoft.com/office/drawing/2014/main" id="{00000000-0008-0000-0B00-0000BA1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795" name="Shape 3874">
                  <a:extLst>
                    <a:ext uri="{FF2B5EF4-FFF2-40B4-BE49-F238E27FC236}">
                      <a16:creationId xmlns:a16="http://schemas.microsoft.com/office/drawing/2014/main" id="{00000000-0008-0000-0B00-0000BB12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796" name="Shape 3875">
                  <a:extLst>
                    <a:ext uri="{FF2B5EF4-FFF2-40B4-BE49-F238E27FC236}">
                      <a16:creationId xmlns:a16="http://schemas.microsoft.com/office/drawing/2014/main" id="{00000000-0008-0000-0B00-0000BC1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797" name="Shape 3876">
                  <a:extLst>
                    <a:ext uri="{FF2B5EF4-FFF2-40B4-BE49-F238E27FC236}">
                      <a16:creationId xmlns:a16="http://schemas.microsoft.com/office/drawing/2014/main" id="{00000000-0008-0000-0B00-0000BD1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798" name="Shape 3877">
                  <a:extLst>
                    <a:ext uri="{FF2B5EF4-FFF2-40B4-BE49-F238E27FC236}">
                      <a16:creationId xmlns:a16="http://schemas.microsoft.com/office/drawing/2014/main" id="{00000000-0008-0000-0B00-0000BE1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127</xdr:row>
      <xdr:rowOff>104775</xdr:rowOff>
    </xdr:from>
    <xdr:ext cx="0" cy="161925"/>
    <xdr:grpSp>
      <xdr:nvGrpSpPr>
        <xdr:cNvPr id="4799" name="Shape 2">
          <a:extLst>
            <a:ext uri="{FF2B5EF4-FFF2-40B4-BE49-F238E27FC236}">
              <a16:creationId xmlns:a16="http://schemas.microsoft.com/office/drawing/2014/main" id="{00000000-0008-0000-0B00-0000BF120000}"/>
            </a:ext>
          </a:extLst>
        </xdr:cNvPr>
        <xdr:cNvGrpSpPr>
          <a:grpSpLocks/>
        </xdr:cNvGrpSpPr>
      </xdr:nvGrpSpPr>
      <xdr:grpSpPr>
        <a:xfrm>
          <a:off x="2466975" y="27993975"/>
          <a:ext cx="0" cy="161925"/>
          <a:chOff x="5346000" y="3699038"/>
          <a:chExt cx="0" cy="161925"/>
        </a:xfrm>
      </xdr:grpSpPr>
      <xdr:grpSp>
        <xdr:nvGrpSpPr>
          <xdr:cNvPr id="4800" name="Shape 3878">
            <a:extLst>
              <a:ext uri="{FF2B5EF4-FFF2-40B4-BE49-F238E27FC236}">
                <a16:creationId xmlns:a16="http://schemas.microsoft.com/office/drawing/2014/main" id="{00000000-0008-0000-0B00-0000C012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4801" name="Shape 6">
              <a:extLst>
                <a:ext uri="{FF2B5EF4-FFF2-40B4-BE49-F238E27FC236}">
                  <a16:creationId xmlns:a16="http://schemas.microsoft.com/office/drawing/2014/main" id="{00000000-0008-0000-0B00-0000C112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4802" name="Shape 3879">
              <a:extLst>
                <a:ext uri="{FF2B5EF4-FFF2-40B4-BE49-F238E27FC236}">
                  <a16:creationId xmlns:a16="http://schemas.microsoft.com/office/drawing/2014/main" id="{00000000-0008-0000-0B00-0000C212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4803" name="Shape 3880">
                <a:extLst>
                  <a:ext uri="{FF2B5EF4-FFF2-40B4-BE49-F238E27FC236}">
                    <a16:creationId xmlns:a16="http://schemas.microsoft.com/office/drawing/2014/main" id="{00000000-0008-0000-0B00-0000C312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4804" name="Shape 3881">
                <a:extLst>
                  <a:ext uri="{FF2B5EF4-FFF2-40B4-BE49-F238E27FC236}">
                    <a16:creationId xmlns:a16="http://schemas.microsoft.com/office/drawing/2014/main" id="{00000000-0008-0000-0B00-0000C412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4805" name="Shape 3882">
                  <a:extLst>
                    <a:ext uri="{FF2B5EF4-FFF2-40B4-BE49-F238E27FC236}">
                      <a16:creationId xmlns:a16="http://schemas.microsoft.com/office/drawing/2014/main" id="{00000000-0008-0000-0B00-0000C512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4806" name="Shape 3883">
                  <a:extLst>
                    <a:ext uri="{FF2B5EF4-FFF2-40B4-BE49-F238E27FC236}">
                      <a16:creationId xmlns:a16="http://schemas.microsoft.com/office/drawing/2014/main" id="{00000000-0008-0000-0B00-0000C61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807" name="Shape 3884">
                  <a:extLst>
                    <a:ext uri="{FF2B5EF4-FFF2-40B4-BE49-F238E27FC236}">
                      <a16:creationId xmlns:a16="http://schemas.microsoft.com/office/drawing/2014/main" id="{00000000-0008-0000-0B00-0000C71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808" name="Shape 3885">
                  <a:extLst>
                    <a:ext uri="{FF2B5EF4-FFF2-40B4-BE49-F238E27FC236}">
                      <a16:creationId xmlns:a16="http://schemas.microsoft.com/office/drawing/2014/main" id="{00000000-0008-0000-0B00-0000C812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809" name="Shape 3886">
                  <a:extLst>
                    <a:ext uri="{FF2B5EF4-FFF2-40B4-BE49-F238E27FC236}">
                      <a16:creationId xmlns:a16="http://schemas.microsoft.com/office/drawing/2014/main" id="{00000000-0008-0000-0B00-0000C91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810" name="Shape 3887">
                  <a:extLst>
                    <a:ext uri="{FF2B5EF4-FFF2-40B4-BE49-F238E27FC236}">
                      <a16:creationId xmlns:a16="http://schemas.microsoft.com/office/drawing/2014/main" id="{00000000-0008-0000-0B00-0000CA1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811" name="Shape 3888">
                  <a:extLst>
                    <a:ext uri="{FF2B5EF4-FFF2-40B4-BE49-F238E27FC236}">
                      <a16:creationId xmlns:a16="http://schemas.microsoft.com/office/drawing/2014/main" id="{00000000-0008-0000-0B00-0000CB1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127</xdr:row>
      <xdr:rowOff>104775</xdr:rowOff>
    </xdr:from>
    <xdr:ext cx="0" cy="161925"/>
    <xdr:grpSp>
      <xdr:nvGrpSpPr>
        <xdr:cNvPr id="4812" name="Shape 2">
          <a:extLst>
            <a:ext uri="{FF2B5EF4-FFF2-40B4-BE49-F238E27FC236}">
              <a16:creationId xmlns:a16="http://schemas.microsoft.com/office/drawing/2014/main" id="{00000000-0008-0000-0B00-0000CC120000}"/>
            </a:ext>
          </a:extLst>
        </xdr:cNvPr>
        <xdr:cNvGrpSpPr>
          <a:grpSpLocks/>
        </xdr:cNvGrpSpPr>
      </xdr:nvGrpSpPr>
      <xdr:grpSpPr>
        <a:xfrm>
          <a:off x="2466975" y="27993975"/>
          <a:ext cx="0" cy="161925"/>
          <a:chOff x="5346000" y="3699038"/>
          <a:chExt cx="0" cy="161925"/>
        </a:xfrm>
      </xdr:grpSpPr>
      <xdr:grpSp>
        <xdr:nvGrpSpPr>
          <xdr:cNvPr id="4813" name="Shape 3889">
            <a:extLst>
              <a:ext uri="{FF2B5EF4-FFF2-40B4-BE49-F238E27FC236}">
                <a16:creationId xmlns:a16="http://schemas.microsoft.com/office/drawing/2014/main" id="{00000000-0008-0000-0B00-0000CD12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4814" name="Shape 6">
              <a:extLst>
                <a:ext uri="{FF2B5EF4-FFF2-40B4-BE49-F238E27FC236}">
                  <a16:creationId xmlns:a16="http://schemas.microsoft.com/office/drawing/2014/main" id="{00000000-0008-0000-0B00-0000CE12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4815" name="Shape 3890">
              <a:extLst>
                <a:ext uri="{FF2B5EF4-FFF2-40B4-BE49-F238E27FC236}">
                  <a16:creationId xmlns:a16="http://schemas.microsoft.com/office/drawing/2014/main" id="{00000000-0008-0000-0B00-0000CF12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4816" name="Shape 3891">
                <a:extLst>
                  <a:ext uri="{FF2B5EF4-FFF2-40B4-BE49-F238E27FC236}">
                    <a16:creationId xmlns:a16="http://schemas.microsoft.com/office/drawing/2014/main" id="{00000000-0008-0000-0B00-0000D012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4817" name="Shape 3892">
                <a:extLst>
                  <a:ext uri="{FF2B5EF4-FFF2-40B4-BE49-F238E27FC236}">
                    <a16:creationId xmlns:a16="http://schemas.microsoft.com/office/drawing/2014/main" id="{00000000-0008-0000-0B00-0000D112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4818" name="Shape 3893">
                  <a:extLst>
                    <a:ext uri="{FF2B5EF4-FFF2-40B4-BE49-F238E27FC236}">
                      <a16:creationId xmlns:a16="http://schemas.microsoft.com/office/drawing/2014/main" id="{00000000-0008-0000-0B00-0000D212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4819" name="Shape 3894">
                  <a:extLst>
                    <a:ext uri="{FF2B5EF4-FFF2-40B4-BE49-F238E27FC236}">
                      <a16:creationId xmlns:a16="http://schemas.microsoft.com/office/drawing/2014/main" id="{00000000-0008-0000-0B00-0000D31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820" name="Shape 3895">
                  <a:extLst>
                    <a:ext uri="{FF2B5EF4-FFF2-40B4-BE49-F238E27FC236}">
                      <a16:creationId xmlns:a16="http://schemas.microsoft.com/office/drawing/2014/main" id="{00000000-0008-0000-0B00-0000D41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821" name="Shape 3896">
                  <a:extLst>
                    <a:ext uri="{FF2B5EF4-FFF2-40B4-BE49-F238E27FC236}">
                      <a16:creationId xmlns:a16="http://schemas.microsoft.com/office/drawing/2014/main" id="{00000000-0008-0000-0B00-0000D512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822" name="Shape 3897">
                  <a:extLst>
                    <a:ext uri="{FF2B5EF4-FFF2-40B4-BE49-F238E27FC236}">
                      <a16:creationId xmlns:a16="http://schemas.microsoft.com/office/drawing/2014/main" id="{00000000-0008-0000-0B00-0000D61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823" name="Shape 3898">
                  <a:extLst>
                    <a:ext uri="{FF2B5EF4-FFF2-40B4-BE49-F238E27FC236}">
                      <a16:creationId xmlns:a16="http://schemas.microsoft.com/office/drawing/2014/main" id="{00000000-0008-0000-0B00-0000D71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824" name="Shape 3899">
                  <a:extLst>
                    <a:ext uri="{FF2B5EF4-FFF2-40B4-BE49-F238E27FC236}">
                      <a16:creationId xmlns:a16="http://schemas.microsoft.com/office/drawing/2014/main" id="{00000000-0008-0000-0B00-0000D81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127</xdr:row>
      <xdr:rowOff>104775</xdr:rowOff>
    </xdr:from>
    <xdr:ext cx="0" cy="161925"/>
    <xdr:grpSp>
      <xdr:nvGrpSpPr>
        <xdr:cNvPr id="4825" name="Shape 2">
          <a:extLst>
            <a:ext uri="{FF2B5EF4-FFF2-40B4-BE49-F238E27FC236}">
              <a16:creationId xmlns:a16="http://schemas.microsoft.com/office/drawing/2014/main" id="{00000000-0008-0000-0B00-0000D9120000}"/>
            </a:ext>
          </a:extLst>
        </xdr:cNvPr>
        <xdr:cNvGrpSpPr>
          <a:grpSpLocks/>
        </xdr:cNvGrpSpPr>
      </xdr:nvGrpSpPr>
      <xdr:grpSpPr>
        <a:xfrm>
          <a:off x="2466975" y="27993975"/>
          <a:ext cx="0" cy="161925"/>
          <a:chOff x="5346000" y="3699038"/>
          <a:chExt cx="0" cy="161925"/>
        </a:xfrm>
      </xdr:grpSpPr>
      <xdr:grpSp>
        <xdr:nvGrpSpPr>
          <xdr:cNvPr id="4826" name="Shape 3900">
            <a:extLst>
              <a:ext uri="{FF2B5EF4-FFF2-40B4-BE49-F238E27FC236}">
                <a16:creationId xmlns:a16="http://schemas.microsoft.com/office/drawing/2014/main" id="{00000000-0008-0000-0B00-0000DA12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4827" name="Shape 6">
              <a:extLst>
                <a:ext uri="{FF2B5EF4-FFF2-40B4-BE49-F238E27FC236}">
                  <a16:creationId xmlns:a16="http://schemas.microsoft.com/office/drawing/2014/main" id="{00000000-0008-0000-0B00-0000DB12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4828" name="Shape 3901">
              <a:extLst>
                <a:ext uri="{FF2B5EF4-FFF2-40B4-BE49-F238E27FC236}">
                  <a16:creationId xmlns:a16="http://schemas.microsoft.com/office/drawing/2014/main" id="{00000000-0008-0000-0B00-0000DC12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4829" name="Shape 3902">
                <a:extLst>
                  <a:ext uri="{FF2B5EF4-FFF2-40B4-BE49-F238E27FC236}">
                    <a16:creationId xmlns:a16="http://schemas.microsoft.com/office/drawing/2014/main" id="{00000000-0008-0000-0B00-0000DD12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4830" name="Shape 3903">
                <a:extLst>
                  <a:ext uri="{FF2B5EF4-FFF2-40B4-BE49-F238E27FC236}">
                    <a16:creationId xmlns:a16="http://schemas.microsoft.com/office/drawing/2014/main" id="{00000000-0008-0000-0B00-0000DE12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4831" name="Shape 3904">
                  <a:extLst>
                    <a:ext uri="{FF2B5EF4-FFF2-40B4-BE49-F238E27FC236}">
                      <a16:creationId xmlns:a16="http://schemas.microsoft.com/office/drawing/2014/main" id="{00000000-0008-0000-0B00-0000DF12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4832" name="Shape 3905">
                  <a:extLst>
                    <a:ext uri="{FF2B5EF4-FFF2-40B4-BE49-F238E27FC236}">
                      <a16:creationId xmlns:a16="http://schemas.microsoft.com/office/drawing/2014/main" id="{00000000-0008-0000-0B00-0000E01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833" name="Shape 3906">
                  <a:extLst>
                    <a:ext uri="{FF2B5EF4-FFF2-40B4-BE49-F238E27FC236}">
                      <a16:creationId xmlns:a16="http://schemas.microsoft.com/office/drawing/2014/main" id="{00000000-0008-0000-0B00-0000E11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834" name="Shape 3907">
                  <a:extLst>
                    <a:ext uri="{FF2B5EF4-FFF2-40B4-BE49-F238E27FC236}">
                      <a16:creationId xmlns:a16="http://schemas.microsoft.com/office/drawing/2014/main" id="{00000000-0008-0000-0B00-0000E212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835" name="Shape 3908">
                  <a:extLst>
                    <a:ext uri="{FF2B5EF4-FFF2-40B4-BE49-F238E27FC236}">
                      <a16:creationId xmlns:a16="http://schemas.microsoft.com/office/drawing/2014/main" id="{00000000-0008-0000-0B00-0000E31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836" name="Shape 3909">
                  <a:extLst>
                    <a:ext uri="{FF2B5EF4-FFF2-40B4-BE49-F238E27FC236}">
                      <a16:creationId xmlns:a16="http://schemas.microsoft.com/office/drawing/2014/main" id="{00000000-0008-0000-0B00-0000E41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837" name="Shape 3910">
                  <a:extLst>
                    <a:ext uri="{FF2B5EF4-FFF2-40B4-BE49-F238E27FC236}">
                      <a16:creationId xmlns:a16="http://schemas.microsoft.com/office/drawing/2014/main" id="{00000000-0008-0000-0B00-0000E51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127</xdr:row>
      <xdr:rowOff>104775</xdr:rowOff>
    </xdr:from>
    <xdr:ext cx="0" cy="161925"/>
    <xdr:grpSp>
      <xdr:nvGrpSpPr>
        <xdr:cNvPr id="4838" name="Shape 2">
          <a:extLst>
            <a:ext uri="{FF2B5EF4-FFF2-40B4-BE49-F238E27FC236}">
              <a16:creationId xmlns:a16="http://schemas.microsoft.com/office/drawing/2014/main" id="{00000000-0008-0000-0B00-0000E6120000}"/>
            </a:ext>
          </a:extLst>
        </xdr:cNvPr>
        <xdr:cNvGrpSpPr>
          <a:grpSpLocks/>
        </xdr:cNvGrpSpPr>
      </xdr:nvGrpSpPr>
      <xdr:grpSpPr>
        <a:xfrm>
          <a:off x="2466975" y="27993975"/>
          <a:ext cx="0" cy="161925"/>
          <a:chOff x="5346000" y="3699038"/>
          <a:chExt cx="0" cy="161925"/>
        </a:xfrm>
      </xdr:grpSpPr>
      <xdr:grpSp>
        <xdr:nvGrpSpPr>
          <xdr:cNvPr id="4839" name="Shape 3911">
            <a:extLst>
              <a:ext uri="{FF2B5EF4-FFF2-40B4-BE49-F238E27FC236}">
                <a16:creationId xmlns:a16="http://schemas.microsoft.com/office/drawing/2014/main" id="{00000000-0008-0000-0B00-0000E712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4840" name="Shape 6">
              <a:extLst>
                <a:ext uri="{FF2B5EF4-FFF2-40B4-BE49-F238E27FC236}">
                  <a16:creationId xmlns:a16="http://schemas.microsoft.com/office/drawing/2014/main" id="{00000000-0008-0000-0B00-0000E812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4841" name="Shape 3912">
              <a:extLst>
                <a:ext uri="{FF2B5EF4-FFF2-40B4-BE49-F238E27FC236}">
                  <a16:creationId xmlns:a16="http://schemas.microsoft.com/office/drawing/2014/main" id="{00000000-0008-0000-0B00-0000E912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4842" name="Shape 3913">
                <a:extLst>
                  <a:ext uri="{FF2B5EF4-FFF2-40B4-BE49-F238E27FC236}">
                    <a16:creationId xmlns:a16="http://schemas.microsoft.com/office/drawing/2014/main" id="{00000000-0008-0000-0B00-0000EA12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4843" name="Shape 3914">
                <a:extLst>
                  <a:ext uri="{FF2B5EF4-FFF2-40B4-BE49-F238E27FC236}">
                    <a16:creationId xmlns:a16="http://schemas.microsoft.com/office/drawing/2014/main" id="{00000000-0008-0000-0B00-0000EB12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4844" name="Shape 3915">
                  <a:extLst>
                    <a:ext uri="{FF2B5EF4-FFF2-40B4-BE49-F238E27FC236}">
                      <a16:creationId xmlns:a16="http://schemas.microsoft.com/office/drawing/2014/main" id="{00000000-0008-0000-0B00-0000EC12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4845" name="Shape 3916">
                  <a:extLst>
                    <a:ext uri="{FF2B5EF4-FFF2-40B4-BE49-F238E27FC236}">
                      <a16:creationId xmlns:a16="http://schemas.microsoft.com/office/drawing/2014/main" id="{00000000-0008-0000-0B00-0000ED1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846" name="Shape 3917">
                  <a:extLst>
                    <a:ext uri="{FF2B5EF4-FFF2-40B4-BE49-F238E27FC236}">
                      <a16:creationId xmlns:a16="http://schemas.microsoft.com/office/drawing/2014/main" id="{00000000-0008-0000-0B00-0000EE1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847" name="Shape 3918">
                  <a:extLst>
                    <a:ext uri="{FF2B5EF4-FFF2-40B4-BE49-F238E27FC236}">
                      <a16:creationId xmlns:a16="http://schemas.microsoft.com/office/drawing/2014/main" id="{00000000-0008-0000-0B00-0000EF12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848" name="Shape 3919">
                  <a:extLst>
                    <a:ext uri="{FF2B5EF4-FFF2-40B4-BE49-F238E27FC236}">
                      <a16:creationId xmlns:a16="http://schemas.microsoft.com/office/drawing/2014/main" id="{00000000-0008-0000-0B00-0000F01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849" name="Shape 3920">
                  <a:extLst>
                    <a:ext uri="{FF2B5EF4-FFF2-40B4-BE49-F238E27FC236}">
                      <a16:creationId xmlns:a16="http://schemas.microsoft.com/office/drawing/2014/main" id="{00000000-0008-0000-0B00-0000F11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850" name="Shape 3921">
                  <a:extLst>
                    <a:ext uri="{FF2B5EF4-FFF2-40B4-BE49-F238E27FC236}">
                      <a16:creationId xmlns:a16="http://schemas.microsoft.com/office/drawing/2014/main" id="{00000000-0008-0000-0B00-0000F21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127</xdr:row>
      <xdr:rowOff>104775</xdr:rowOff>
    </xdr:from>
    <xdr:ext cx="0" cy="161925"/>
    <xdr:grpSp>
      <xdr:nvGrpSpPr>
        <xdr:cNvPr id="4851" name="Shape 2">
          <a:extLst>
            <a:ext uri="{FF2B5EF4-FFF2-40B4-BE49-F238E27FC236}">
              <a16:creationId xmlns:a16="http://schemas.microsoft.com/office/drawing/2014/main" id="{00000000-0008-0000-0B00-0000F3120000}"/>
            </a:ext>
          </a:extLst>
        </xdr:cNvPr>
        <xdr:cNvGrpSpPr>
          <a:grpSpLocks/>
        </xdr:cNvGrpSpPr>
      </xdr:nvGrpSpPr>
      <xdr:grpSpPr>
        <a:xfrm>
          <a:off x="2466975" y="27993975"/>
          <a:ext cx="0" cy="161925"/>
          <a:chOff x="5346000" y="3699038"/>
          <a:chExt cx="0" cy="161925"/>
        </a:xfrm>
      </xdr:grpSpPr>
      <xdr:grpSp>
        <xdr:nvGrpSpPr>
          <xdr:cNvPr id="4852" name="Shape 3922">
            <a:extLst>
              <a:ext uri="{FF2B5EF4-FFF2-40B4-BE49-F238E27FC236}">
                <a16:creationId xmlns:a16="http://schemas.microsoft.com/office/drawing/2014/main" id="{00000000-0008-0000-0B00-0000F412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4853" name="Shape 6">
              <a:extLst>
                <a:ext uri="{FF2B5EF4-FFF2-40B4-BE49-F238E27FC236}">
                  <a16:creationId xmlns:a16="http://schemas.microsoft.com/office/drawing/2014/main" id="{00000000-0008-0000-0B00-0000F512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4854" name="Shape 3923">
              <a:extLst>
                <a:ext uri="{FF2B5EF4-FFF2-40B4-BE49-F238E27FC236}">
                  <a16:creationId xmlns:a16="http://schemas.microsoft.com/office/drawing/2014/main" id="{00000000-0008-0000-0B00-0000F612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4855" name="Shape 3924">
                <a:extLst>
                  <a:ext uri="{FF2B5EF4-FFF2-40B4-BE49-F238E27FC236}">
                    <a16:creationId xmlns:a16="http://schemas.microsoft.com/office/drawing/2014/main" id="{00000000-0008-0000-0B00-0000F712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4856" name="Shape 3925">
                <a:extLst>
                  <a:ext uri="{FF2B5EF4-FFF2-40B4-BE49-F238E27FC236}">
                    <a16:creationId xmlns:a16="http://schemas.microsoft.com/office/drawing/2014/main" id="{00000000-0008-0000-0B00-0000F812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4857" name="Shape 3926">
                  <a:extLst>
                    <a:ext uri="{FF2B5EF4-FFF2-40B4-BE49-F238E27FC236}">
                      <a16:creationId xmlns:a16="http://schemas.microsoft.com/office/drawing/2014/main" id="{00000000-0008-0000-0B00-0000F912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4858" name="Shape 3927">
                  <a:extLst>
                    <a:ext uri="{FF2B5EF4-FFF2-40B4-BE49-F238E27FC236}">
                      <a16:creationId xmlns:a16="http://schemas.microsoft.com/office/drawing/2014/main" id="{00000000-0008-0000-0B00-0000FA1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859" name="Shape 3928">
                  <a:extLst>
                    <a:ext uri="{FF2B5EF4-FFF2-40B4-BE49-F238E27FC236}">
                      <a16:creationId xmlns:a16="http://schemas.microsoft.com/office/drawing/2014/main" id="{00000000-0008-0000-0B00-0000FB1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860" name="Shape 3929">
                  <a:extLst>
                    <a:ext uri="{FF2B5EF4-FFF2-40B4-BE49-F238E27FC236}">
                      <a16:creationId xmlns:a16="http://schemas.microsoft.com/office/drawing/2014/main" id="{00000000-0008-0000-0B00-0000FC12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861" name="Shape 3930">
                  <a:extLst>
                    <a:ext uri="{FF2B5EF4-FFF2-40B4-BE49-F238E27FC236}">
                      <a16:creationId xmlns:a16="http://schemas.microsoft.com/office/drawing/2014/main" id="{00000000-0008-0000-0B00-0000FD1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862" name="Shape 3931">
                  <a:extLst>
                    <a:ext uri="{FF2B5EF4-FFF2-40B4-BE49-F238E27FC236}">
                      <a16:creationId xmlns:a16="http://schemas.microsoft.com/office/drawing/2014/main" id="{00000000-0008-0000-0B00-0000FE1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863" name="Shape 3932">
                  <a:extLst>
                    <a:ext uri="{FF2B5EF4-FFF2-40B4-BE49-F238E27FC236}">
                      <a16:creationId xmlns:a16="http://schemas.microsoft.com/office/drawing/2014/main" id="{00000000-0008-0000-0B00-0000FF1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127</xdr:row>
      <xdr:rowOff>104775</xdr:rowOff>
    </xdr:from>
    <xdr:ext cx="0" cy="161925"/>
    <xdr:grpSp>
      <xdr:nvGrpSpPr>
        <xdr:cNvPr id="4864" name="Shape 2">
          <a:extLst>
            <a:ext uri="{FF2B5EF4-FFF2-40B4-BE49-F238E27FC236}">
              <a16:creationId xmlns:a16="http://schemas.microsoft.com/office/drawing/2014/main" id="{00000000-0008-0000-0B00-000000130000}"/>
            </a:ext>
          </a:extLst>
        </xdr:cNvPr>
        <xdr:cNvGrpSpPr>
          <a:grpSpLocks/>
        </xdr:cNvGrpSpPr>
      </xdr:nvGrpSpPr>
      <xdr:grpSpPr>
        <a:xfrm>
          <a:off x="2466975" y="27993975"/>
          <a:ext cx="0" cy="161925"/>
          <a:chOff x="5346000" y="3699038"/>
          <a:chExt cx="0" cy="161925"/>
        </a:xfrm>
      </xdr:grpSpPr>
      <xdr:grpSp>
        <xdr:nvGrpSpPr>
          <xdr:cNvPr id="4865" name="Shape 3933">
            <a:extLst>
              <a:ext uri="{FF2B5EF4-FFF2-40B4-BE49-F238E27FC236}">
                <a16:creationId xmlns:a16="http://schemas.microsoft.com/office/drawing/2014/main" id="{00000000-0008-0000-0B00-00000113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4866" name="Shape 6">
              <a:extLst>
                <a:ext uri="{FF2B5EF4-FFF2-40B4-BE49-F238E27FC236}">
                  <a16:creationId xmlns:a16="http://schemas.microsoft.com/office/drawing/2014/main" id="{00000000-0008-0000-0B00-00000213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4867" name="Shape 3934">
              <a:extLst>
                <a:ext uri="{FF2B5EF4-FFF2-40B4-BE49-F238E27FC236}">
                  <a16:creationId xmlns:a16="http://schemas.microsoft.com/office/drawing/2014/main" id="{00000000-0008-0000-0B00-00000313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4868" name="Shape 3935">
                <a:extLst>
                  <a:ext uri="{FF2B5EF4-FFF2-40B4-BE49-F238E27FC236}">
                    <a16:creationId xmlns:a16="http://schemas.microsoft.com/office/drawing/2014/main" id="{00000000-0008-0000-0B00-00000413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4869" name="Shape 3936">
                <a:extLst>
                  <a:ext uri="{FF2B5EF4-FFF2-40B4-BE49-F238E27FC236}">
                    <a16:creationId xmlns:a16="http://schemas.microsoft.com/office/drawing/2014/main" id="{00000000-0008-0000-0B00-00000513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4870" name="Shape 3937">
                  <a:extLst>
                    <a:ext uri="{FF2B5EF4-FFF2-40B4-BE49-F238E27FC236}">
                      <a16:creationId xmlns:a16="http://schemas.microsoft.com/office/drawing/2014/main" id="{00000000-0008-0000-0B00-00000613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4871" name="Shape 3938">
                  <a:extLst>
                    <a:ext uri="{FF2B5EF4-FFF2-40B4-BE49-F238E27FC236}">
                      <a16:creationId xmlns:a16="http://schemas.microsoft.com/office/drawing/2014/main" id="{00000000-0008-0000-0B00-0000071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872" name="Shape 3939">
                  <a:extLst>
                    <a:ext uri="{FF2B5EF4-FFF2-40B4-BE49-F238E27FC236}">
                      <a16:creationId xmlns:a16="http://schemas.microsoft.com/office/drawing/2014/main" id="{00000000-0008-0000-0B00-0000081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873" name="Shape 3940">
                  <a:extLst>
                    <a:ext uri="{FF2B5EF4-FFF2-40B4-BE49-F238E27FC236}">
                      <a16:creationId xmlns:a16="http://schemas.microsoft.com/office/drawing/2014/main" id="{00000000-0008-0000-0B00-00000913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874" name="Shape 3941">
                  <a:extLst>
                    <a:ext uri="{FF2B5EF4-FFF2-40B4-BE49-F238E27FC236}">
                      <a16:creationId xmlns:a16="http://schemas.microsoft.com/office/drawing/2014/main" id="{00000000-0008-0000-0B00-00000A1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875" name="Shape 3942">
                  <a:extLst>
                    <a:ext uri="{FF2B5EF4-FFF2-40B4-BE49-F238E27FC236}">
                      <a16:creationId xmlns:a16="http://schemas.microsoft.com/office/drawing/2014/main" id="{00000000-0008-0000-0B00-00000B1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876" name="Shape 3943">
                  <a:extLst>
                    <a:ext uri="{FF2B5EF4-FFF2-40B4-BE49-F238E27FC236}">
                      <a16:creationId xmlns:a16="http://schemas.microsoft.com/office/drawing/2014/main" id="{00000000-0008-0000-0B00-00000C1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127</xdr:row>
      <xdr:rowOff>104775</xdr:rowOff>
    </xdr:from>
    <xdr:ext cx="0" cy="161925"/>
    <xdr:grpSp>
      <xdr:nvGrpSpPr>
        <xdr:cNvPr id="4877" name="Shape 2">
          <a:extLst>
            <a:ext uri="{FF2B5EF4-FFF2-40B4-BE49-F238E27FC236}">
              <a16:creationId xmlns:a16="http://schemas.microsoft.com/office/drawing/2014/main" id="{00000000-0008-0000-0B00-00000D130000}"/>
            </a:ext>
          </a:extLst>
        </xdr:cNvPr>
        <xdr:cNvGrpSpPr>
          <a:grpSpLocks/>
        </xdr:cNvGrpSpPr>
      </xdr:nvGrpSpPr>
      <xdr:grpSpPr>
        <a:xfrm>
          <a:off x="2466975" y="27993975"/>
          <a:ext cx="0" cy="161925"/>
          <a:chOff x="5346000" y="3699038"/>
          <a:chExt cx="0" cy="161925"/>
        </a:xfrm>
      </xdr:grpSpPr>
      <xdr:grpSp>
        <xdr:nvGrpSpPr>
          <xdr:cNvPr id="4878" name="Shape 3944">
            <a:extLst>
              <a:ext uri="{FF2B5EF4-FFF2-40B4-BE49-F238E27FC236}">
                <a16:creationId xmlns:a16="http://schemas.microsoft.com/office/drawing/2014/main" id="{00000000-0008-0000-0B00-00000E13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4879" name="Shape 6">
              <a:extLst>
                <a:ext uri="{FF2B5EF4-FFF2-40B4-BE49-F238E27FC236}">
                  <a16:creationId xmlns:a16="http://schemas.microsoft.com/office/drawing/2014/main" id="{00000000-0008-0000-0B00-00000F13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4880" name="Shape 3945">
              <a:extLst>
                <a:ext uri="{FF2B5EF4-FFF2-40B4-BE49-F238E27FC236}">
                  <a16:creationId xmlns:a16="http://schemas.microsoft.com/office/drawing/2014/main" id="{00000000-0008-0000-0B00-00001013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4881" name="Shape 3946">
                <a:extLst>
                  <a:ext uri="{FF2B5EF4-FFF2-40B4-BE49-F238E27FC236}">
                    <a16:creationId xmlns:a16="http://schemas.microsoft.com/office/drawing/2014/main" id="{00000000-0008-0000-0B00-00001113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4882" name="Shape 3947">
                <a:extLst>
                  <a:ext uri="{FF2B5EF4-FFF2-40B4-BE49-F238E27FC236}">
                    <a16:creationId xmlns:a16="http://schemas.microsoft.com/office/drawing/2014/main" id="{00000000-0008-0000-0B00-00001213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4883" name="Shape 3948">
                  <a:extLst>
                    <a:ext uri="{FF2B5EF4-FFF2-40B4-BE49-F238E27FC236}">
                      <a16:creationId xmlns:a16="http://schemas.microsoft.com/office/drawing/2014/main" id="{00000000-0008-0000-0B00-00001313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4884" name="Shape 3949">
                  <a:extLst>
                    <a:ext uri="{FF2B5EF4-FFF2-40B4-BE49-F238E27FC236}">
                      <a16:creationId xmlns:a16="http://schemas.microsoft.com/office/drawing/2014/main" id="{00000000-0008-0000-0B00-0000141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885" name="Shape 3950">
                  <a:extLst>
                    <a:ext uri="{FF2B5EF4-FFF2-40B4-BE49-F238E27FC236}">
                      <a16:creationId xmlns:a16="http://schemas.microsoft.com/office/drawing/2014/main" id="{00000000-0008-0000-0B00-0000151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886" name="Shape 3951">
                  <a:extLst>
                    <a:ext uri="{FF2B5EF4-FFF2-40B4-BE49-F238E27FC236}">
                      <a16:creationId xmlns:a16="http://schemas.microsoft.com/office/drawing/2014/main" id="{00000000-0008-0000-0B00-00001613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887" name="Shape 3952">
                  <a:extLst>
                    <a:ext uri="{FF2B5EF4-FFF2-40B4-BE49-F238E27FC236}">
                      <a16:creationId xmlns:a16="http://schemas.microsoft.com/office/drawing/2014/main" id="{00000000-0008-0000-0B00-0000171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888" name="Shape 3953">
                  <a:extLst>
                    <a:ext uri="{FF2B5EF4-FFF2-40B4-BE49-F238E27FC236}">
                      <a16:creationId xmlns:a16="http://schemas.microsoft.com/office/drawing/2014/main" id="{00000000-0008-0000-0B00-0000181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889" name="Shape 3954">
                  <a:extLst>
                    <a:ext uri="{FF2B5EF4-FFF2-40B4-BE49-F238E27FC236}">
                      <a16:creationId xmlns:a16="http://schemas.microsoft.com/office/drawing/2014/main" id="{00000000-0008-0000-0B00-0000191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127</xdr:row>
      <xdr:rowOff>104775</xdr:rowOff>
    </xdr:from>
    <xdr:ext cx="0" cy="161925"/>
    <xdr:grpSp>
      <xdr:nvGrpSpPr>
        <xdr:cNvPr id="4890" name="Shape 2">
          <a:extLst>
            <a:ext uri="{FF2B5EF4-FFF2-40B4-BE49-F238E27FC236}">
              <a16:creationId xmlns:a16="http://schemas.microsoft.com/office/drawing/2014/main" id="{00000000-0008-0000-0B00-00001A130000}"/>
            </a:ext>
          </a:extLst>
        </xdr:cNvPr>
        <xdr:cNvGrpSpPr>
          <a:grpSpLocks/>
        </xdr:cNvGrpSpPr>
      </xdr:nvGrpSpPr>
      <xdr:grpSpPr>
        <a:xfrm>
          <a:off x="2466975" y="27993975"/>
          <a:ext cx="0" cy="161925"/>
          <a:chOff x="5346000" y="3699038"/>
          <a:chExt cx="0" cy="161925"/>
        </a:xfrm>
      </xdr:grpSpPr>
      <xdr:grpSp>
        <xdr:nvGrpSpPr>
          <xdr:cNvPr id="4891" name="Shape 3955">
            <a:extLst>
              <a:ext uri="{FF2B5EF4-FFF2-40B4-BE49-F238E27FC236}">
                <a16:creationId xmlns:a16="http://schemas.microsoft.com/office/drawing/2014/main" id="{00000000-0008-0000-0B00-00001B13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4892" name="Shape 6">
              <a:extLst>
                <a:ext uri="{FF2B5EF4-FFF2-40B4-BE49-F238E27FC236}">
                  <a16:creationId xmlns:a16="http://schemas.microsoft.com/office/drawing/2014/main" id="{00000000-0008-0000-0B00-00001C13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4893" name="Shape 3956">
              <a:extLst>
                <a:ext uri="{FF2B5EF4-FFF2-40B4-BE49-F238E27FC236}">
                  <a16:creationId xmlns:a16="http://schemas.microsoft.com/office/drawing/2014/main" id="{00000000-0008-0000-0B00-00001D13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4894" name="Shape 3957">
                <a:extLst>
                  <a:ext uri="{FF2B5EF4-FFF2-40B4-BE49-F238E27FC236}">
                    <a16:creationId xmlns:a16="http://schemas.microsoft.com/office/drawing/2014/main" id="{00000000-0008-0000-0B00-00001E13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4895" name="Shape 3958">
                <a:extLst>
                  <a:ext uri="{FF2B5EF4-FFF2-40B4-BE49-F238E27FC236}">
                    <a16:creationId xmlns:a16="http://schemas.microsoft.com/office/drawing/2014/main" id="{00000000-0008-0000-0B00-00001F13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4896" name="Shape 3959">
                  <a:extLst>
                    <a:ext uri="{FF2B5EF4-FFF2-40B4-BE49-F238E27FC236}">
                      <a16:creationId xmlns:a16="http://schemas.microsoft.com/office/drawing/2014/main" id="{00000000-0008-0000-0B00-00002013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4897" name="Shape 3960">
                  <a:extLst>
                    <a:ext uri="{FF2B5EF4-FFF2-40B4-BE49-F238E27FC236}">
                      <a16:creationId xmlns:a16="http://schemas.microsoft.com/office/drawing/2014/main" id="{00000000-0008-0000-0B00-0000211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898" name="Shape 3961">
                  <a:extLst>
                    <a:ext uri="{FF2B5EF4-FFF2-40B4-BE49-F238E27FC236}">
                      <a16:creationId xmlns:a16="http://schemas.microsoft.com/office/drawing/2014/main" id="{00000000-0008-0000-0B00-0000221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899" name="Shape 3962">
                  <a:extLst>
                    <a:ext uri="{FF2B5EF4-FFF2-40B4-BE49-F238E27FC236}">
                      <a16:creationId xmlns:a16="http://schemas.microsoft.com/office/drawing/2014/main" id="{00000000-0008-0000-0B00-00002313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900" name="Shape 3963">
                  <a:extLst>
                    <a:ext uri="{FF2B5EF4-FFF2-40B4-BE49-F238E27FC236}">
                      <a16:creationId xmlns:a16="http://schemas.microsoft.com/office/drawing/2014/main" id="{00000000-0008-0000-0B00-0000241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901" name="Shape 3964">
                  <a:extLst>
                    <a:ext uri="{FF2B5EF4-FFF2-40B4-BE49-F238E27FC236}">
                      <a16:creationId xmlns:a16="http://schemas.microsoft.com/office/drawing/2014/main" id="{00000000-0008-0000-0B00-0000251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902" name="Shape 3965">
                  <a:extLst>
                    <a:ext uri="{FF2B5EF4-FFF2-40B4-BE49-F238E27FC236}">
                      <a16:creationId xmlns:a16="http://schemas.microsoft.com/office/drawing/2014/main" id="{00000000-0008-0000-0B00-0000261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127</xdr:row>
      <xdr:rowOff>104775</xdr:rowOff>
    </xdr:from>
    <xdr:ext cx="0" cy="161925"/>
    <xdr:grpSp>
      <xdr:nvGrpSpPr>
        <xdr:cNvPr id="4903" name="Shape 2">
          <a:extLst>
            <a:ext uri="{FF2B5EF4-FFF2-40B4-BE49-F238E27FC236}">
              <a16:creationId xmlns:a16="http://schemas.microsoft.com/office/drawing/2014/main" id="{00000000-0008-0000-0B00-000027130000}"/>
            </a:ext>
          </a:extLst>
        </xdr:cNvPr>
        <xdr:cNvGrpSpPr>
          <a:grpSpLocks/>
        </xdr:cNvGrpSpPr>
      </xdr:nvGrpSpPr>
      <xdr:grpSpPr>
        <a:xfrm>
          <a:off x="2466975" y="27993975"/>
          <a:ext cx="0" cy="161925"/>
          <a:chOff x="5346000" y="3699038"/>
          <a:chExt cx="0" cy="161925"/>
        </a:xfrm>
      </xdr:grpSpPr>
      <xdr:grpSp>
        <xdr:nvGrpSpPr>
          <xdr:cNvPr id="4904" name="Shape 3966">
            <a:extLst>
              <a:ext uri="{FF2B5EF4-FFF2-40B4-BE49-F238E27FC236}">
                <a16:creationId xmlns:a16="http://schemas.microsoft.com/office/drawing/2014/main" id="{00000000-0008-0000-0B00-00002813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4905" name="Shape 6">
              <a:extLst>
                <a:ext uri="{FF2B5EF4-FFF2-40B4-BE49-F238E27FC236}">
                  <a16:creationId xmlns:a16="http://schemas.microsoft.com/office/drawing/2014/main" id="{00000000-0008-0000-0B00-00002913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4906" name="Shape 3967">
              <a:extLst>
                <a:ext uri="{FF2B5EF4-FFF2-40B4-BE49-F238E27FC236}">
                  <a16:creationId xmlns:a16="http://schemas.microsoft.com/office/drawing/2014/main" id="{00000000-0008-0000-0B00-00002A13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4907" name="Shape 3968">
                <a:extLst>
                  <a:ext uri="{FF2B5EF4-FFF2-40B4-BE49-F238E27FC236}">
                    <a16:creationId xmlns:a16="http://schemas.microsoft.com/office/drawing/2014/main" id="{00000000-0008-0000-0B00-00002B13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4908" name="Shape 3969">
                <a:extLst>
                  <a:ext uri="{FF2B5EF4-FFF2-40B4-BE49-F238E27FC236}">
                    <a16:creationId xmlns:a16="http://schemas.microsoft.com/office/drawing/2014/main" id="{00000000-0008-0000-0B00-00002C13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4909" name="Shape 3970">
                  <a:extLst>
                    <a:ext uri="{FF2B5EF4-FFF2-40B4-BE49-F238E27FC236}">
                      <a16:creationId xmlns:a16="http://schemas.microsoft.com/office/drawing/2014/main" id="{00000000-0008-0000-0B00-00002D13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4910" name="Shape 3971">
                  <a:extLst>
                    <a:ext uri="{FF2B5EF4-FFF2-40B4-BE49-F238E27FC236}">
                      <a16:creationId xmlns:a16="http://schemas.microsoft.com/office/drawing/2014/main" id="{00000000-0008-0000-0B00-00002E1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911" name="Shape 3972">
                  <a:extLst>
                    <a:ext uri="{FF2B5EF4-FFF2-40B4-BE49-F238E27FC236}">
                      <a16:creationId xmlns:a16="http://schemas.microsoft.com/office/drawing/2014/main" id="{00000000-0008-0000-0B00-00002F1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912" name="Shape 3973">
                  <a:extLst>
                    <a:ext uri="{FF2B5EF4-FFF2-40B4-BE49-F238E27FC236}">
                      <a16:creationId xmlns:a16="http://schemas.microsoft.com/office/drawing/2014/main" id="{00000000-0008-0000-0B00-00003013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913" name="Shape 3974">
                  <a:extLst>
                    <a:ext uri="{FF2B5EF4-FFF2-40B4-BE49-F238E27FC236}">
                      <a16:creationId xmlns:a16="http://schemas.microsoft.com/office/drawing/2014/main" id="{00000000-0008-0000-0B00-0000311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914" name="Shape 3975">
                  <a:extLst>
                    <a:ext uri="{FF2B5EF4-FFF2-40B4-BE49-F238E27FC236}">
                      <a16:creationId xmlns:a16="http://schemas.microsoft.com/office/drawing/2014/main" id="{00000000-0008-0000-0B00-0000321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915" name="Shape 3976">
                  <a:extLst>
                    <a:ext uri="{FF2B5EF4-FFF2-40B4-BE49-F238E27FC236}">
                      <a16:creationId xmlns:a16="http://schemas.microsoft.com/office/drawing/2014/main" id="{00000000-0008-0000-0B00-0000331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127</xdr:row>
      <xdr:rowOff>104775</xdr:rowOff>
    </xdr:from>
    <xdr:ext cx="0" cy="161925"/>
    <xdr:grpSp>
      <xdr:nvGrpSpPr>
        <xdr:cNvPr id="4916" name="Shape 2">
          <a:extLst>
            <a:ext uri="{FF2B5EF4-FFF2-40B4-BE49-F238E27FC236}">
              <a16:creationId xmlns:a16="http://schemas.microsoft.com/office/drawing/2014/main" id="{00000000-0008-0000-0B00-000034130000}"/>
            </a:ext>
          </a:extLst>
        </xdr:cNvPr>
        <xdr:cNvGrpSpPr>
          <a:grpSpLocks/>
        </xdr:cNvGrpSpPr>
      </xdr:nvGrpSpPr>
      <xdr:grpSpPr>
        <a:xfrm>
          <a:off x="2466975" y="27993975"/>
          <a:ext cx="0" cy="161925"/>
          <a:chOff x="5346000" y="3699038"/>
          <a:chExt cx="0" cy="161925"/>
        </a:xfrm>
      </xdr:grpSpPr>
      <xdr:grpSp>
        <xdr:nvGrpSpPr>
          <xdr:cNvPr id="4917" name="Shape 3977">
            <a:extLst>
              <a:ext uri="{FF2B5EF4-FFF2-40B4-BE49-F238E27FC236}">
                <a16:creationId xmlns:a16="http://schemas.microsoft.com/office/drawing/2014/main" id="{00000000-0008-0000-0B00-00003513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4918" name="Shape 6">
              <a:extLst>
                <a:ext uri="{FF2B5EF4-FFF2-40B4-BE49-F238E27FC236}">
                  <a16:creationId xmlns:a16="http://schemas.microsoft.com/office/drawing/2014/main" id="{00000000-0008-0000-0B00-00003613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4919" name="Shape 3978">
              <a:extLst>
                <a:ext uri="{FF2B5EF4-FFF2-40B4-BE49-F238E27FC236}">
                  <a16:creationId xmlns:a16="http://schemas.microsoft.com/office/drawing/2014/main" id="{00000000-0008-0000-0B00-00003713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4920" name="Shape 3979">
                <a:extLst>
                  <a:ext uri="{FF2B5EF4-FFF2-40B4-BE49-F238E27FC236}">
                    <a16:creationId xmlns:a16="http://schemas.microsoft.com/office/drawing/2014/main" id="{00000000-0008-0000-0B00-00003813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4921" name="Shape 3980">
                <a:extLst>
                  <a:ext uri="{FF2B5EF4-FFF2-40B4-BE49-F238E27FC236}">
                    <a16:creationId xmlns:a16="http://schemas.microsoft.com/office/drawing/2014/main" id="{00000000-0008-0000-0B00-00003913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4922" name="Shape 3981">
                  <a:extLst>
                    <a:ext uri="{FF2B5EF4-FFF2-40B4-BE49-F238E27FC236}">
                      <a16:creationId xmlns:a16="http://schemas.microsoft.com/office/drawing/2014/main" id="{00000000-0008-0000-0B00-00003A13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4923" name="Shape 3982">
                  <a:extLst>
                    <a:ext uri="{FF2B5EF4-FFF2-40B4-BE49-F238E27FC236}">
                      <a16:creationId xmlns:a16="http://schemas.microsoft.com/office/drawing/2014/main" id="{00000000-0008-0000-0B00-00003B1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924" name="Shape 3983">
                  <a:extLst>
                    <a:ext uri="{FF2B5EF4-FFF2-40B4-BE49-F238E27FC236}">
                      <a16:creationId xmlns:a16="http://schemas.microsoft.com/office/drawing/2014/main" id="{00000000-0008-0000-0B00-00003C1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925" name="Shape 3984">
                  <a:extLst>
                    <a:ext uri="{FF2B5EF4-FFF2-40B4-BE49-F238E27FC236}">
                      <a16:creationId xmlns:a16="http://schemas.microsoft.com/office/drawing/2014/main" id="{00000000-0008-0000-0B00-00003D13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926" name="Shape 3985">
                  <a:extLst>
                    <a:ext uri="{FF2B5EF4-FFF2-40B4-BE49-F238E27FC236}">
                      <a16:creationId xmlns:a16="http://schemas.microsoft.com/office/drawing/2014/main" id="{00000000-0008-0000-0B00-00003E1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927" name="Shape 3986">
                  <a:extLst>
                    <a:ext uri="{FF2B5EF4-FFF2-40B4-BE49-F238E27FC236}">
                      <a16:creationId xmlns:a16="http://schemas.microsoft.com/office/drawing/2014/main" id="{00000000-0008-0000-0B00-00003F1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928" name="Shape 3987">
                  <a:extLst>
                    <a:ext uri="{FF2B5EF4-FFF2-40B4-BE49-F238E27FC236}">
                      <a16:creationId xmlns:a16="http://schemas.microsoft.com/office/drawing/2014/main" id="{00000000-0008-0000-0B00-0000401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127</xdr:row>
      <xdr:rowOff>104775</xdr:rowOff>
    </xdr:from>
    <xdr:ext cx="0" cy="161925"/>
    <xdr:grpSp>
      <xdr:nvGrpSpPr>
        <xdr:cNvPr id="4929" name="Shape 2">
          <a:extLst>
            <a:ext uri="{FF2B5EF4-FFF2-40B4-BE49-F238E27FC236}">
              <a16:creationId xmlns:a16="http://schemas.microsoft.com/office/drawing/2014/main" id="{00000000-0008-0000-0B00-000041130000}"/>
            </a:ext>
          </a:extLst>
        </xdr:cNvPr>
        <xdr:cNvGrpSpPr>
          <a:grpSpLocks/>
        </xdr:cNvGrpSpPr>
      </xdr:nvGrpSpPr>
      <xdr:grpSpPr>
        <a:xfrm>
          <a:off x="2466975" y="27993975"/>
          <a:ext cx="0" cy="161925"/>
          <a:chOff x="5346000" y="3699038"/>
          <a:chExt cx="0" cy="161925"/>
        </a:xfrm>
      </xdr:grpSpPr>
      <xdr:grpSp>
        <xdr:nvGrpSpPr>
          <xdr:cNvPr id="4930" name="Shape 3988">
            <a:extLst>
              <a:ext uri="{FF2B5EF4-FFF2-40B4-BE49-F238E27FC236}">
                <a16:creationId xmlns:a16="http://schemas.microsoft.com/office/drawing/2014/main" id="{00000000-0008-0000-0B00-00004213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4931" name="Shape 6">
              <a:extLst>
                <a:ext uri="{FF2B5EF4-FFF2-40B4-BE49-F238E27FC236}">
                  <a16:creationId xmlns:a16="http://schemas.microsoft.com/office/drawing/2014/main" id="{00000000-0008-0000-0B00-00004313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4932" name="Shape 3989">
              <a:extLst>
                <a:ext uri="{FF2B5EF4-FFF2-40B4-BE49-F238E27FC236}">
                  <a16:creationId xmlns:a16="http://schemas.microsoft.com/office/drawing/2014/main" id="{00000000-0008-0000-0B00-00004413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4933" name="Shape 3990">
                <a:extLst>
                  <a:ext uri="{FF2B5EF4-FFF2-40B4-BE49-F238E27FC236}">
                    <a16:creationId xmlns:a16="http://schemas.microsoft.com/office/drawing/2014/main" id="{00000000-0008-0000-0B00-00004513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4934" name="Shape 3991">
                <a:extLst>
                  <a:ext uri="{FF2B5EF4-FFF2-40B4-BE49-F238E27FC236}">
                    <a16:creationId xmlns:a16="http://schemas.microsoft.com/office/drawing/2014/main" id="{00000000-0008-0000-0B00-00004613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4935" name="Shape 3992">
                  <a:extLst>
                    <a:ext uri="{FF2B5EF4-FFF2-40B4-BE49-F238E27FC236}">
                      <a16:creationId xmlns:a16="http://schemas.microsoft.com/office/drawing/2014/main" id="{00000000-0008-0000-0B00-00004713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4936" name="Shape 3993">
                  <a:extLst>
                    <a:ext uri="{FF2B5EF4-FFF2-40B4-BE49-F238E27FC236}">
                      <a16:creationId xmlns:a16="http://schemas.microsoft.com/office/drawing/2014/main" id="{00000000-0008-0000-0B00-0000481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937" name="Shape 3994">
                  <a:extLst>
                    <a:ext uri="{FF2B5EF4-FFF2-40B4-BE49-F238E27FC236}">
                      <a16:creationId xmlns:a16="http://schemas.microsoft.com/office/drawing/2014/main" id="{00000000-0008-0000-0B00-0000491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938" name="Shape 3995">
                  <a:extLst>
                    <a:ext uri="{FF2B5EF4-FFF2-40B4-BE49-F238E27FC236}">
                      <a16:creationId xmlns:a16="http://schemas.microsoft.com/office/drawing/2014/main" id="{00000000-0008-0000-0B00-00004A13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939" name="Shape 3996">
                  <a:extLst>
                    <a:ext uri="{FF2B5EF4-FFF2-40B4-BE49-F238E27FC236}">
                      <a16:creationId xmlns:a16="http://schemas.microsoft.com/office/drawing/2014/main" id="{00000000-0008-0000-0B00-00004B1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940" name="Shape 3997">
                  <a:extLst>
                    <a:ext uri="{FF2B5EF4-FFF2-40B4-BE49-F238E27FC236}">
                      <a16:creationId xmlns:a16="http://schemas.microsoft.com/office/drawing/2014/main" id="{00000000-0008-0000-0B00-00004C1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941" name="Shape 3998">
                  <a:extLst>
                    <a:ext uri="{FF2B5EF4-FFF2-40B4-BE49-F238E27FC236}">
                      <a16:creationId xmlns:a16="http://schemas.microsoft.com/office/drawing/2014/main" id="{00000000-0008-0000-0B00-00004D1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127</xdr:row>
      <xdr:rowOff>104775</xdr:rowOff>
    </xdr:from>
    <xdr:ext cx="0" cy="161925"/>
    <xdr:grpSp>
      <xdr:nvGrpSpPr>
        <xdr:cNvPr id="4942" name="Shape 2">
          <a:extLst>
            <a:ext uri="{FF2B5EF4-FFF2-40B4-BE49-F238E27FC236}">
              <a16:creationId xmlns:a16="http://schemas.microsoft.com/office/drawing/2014/main" id="{00000000-0008-0000-0B00-00004E130000}"/>
            </a:ext>
          </a:extLst>
        </xdr:cNvPr>
        <xdr:cNvGrpSpPr>
          <a:grpSpLocks/>
        </xdr:cNvGrpSpPr>
      </xdr:nvGrpSpPr>
      <xdr:grpSpPr>
        <a:xfrm>
          <a:off x="2466975" y="27993975"/>
          <a:ext cx="0" cy="161925"/>
          <a:chOff x="5346000" y="3699038"/>
          <a:chExt cx="0" cy="161925"/>
        </a:xfrm>
      </xdr:grpSpPr>
      <xdr:grpSp>
        <xdr:nvGrpSpPr>
          <xdr:cNvPr id="4943" name="Shape 3999">
            <a:extLst>
              <a:ext uri="{FF2B5EF4-FFF2-40B4-BE49-F238E27FC236}">
                <a16:creationId xmlns:a16="http://schemas.microsoft.com/office/drawing/2014/main" id="{00000000-0008-0000-0B00-00004F13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4944" name="Shape 6">
              <a:extLst>
                <a:ext uri="{FF2B5EF4-FFF2-40B4-BE49-F238E27FC236}">
                  <a16:creationId xmlns:a16="http://schemas.microsoft.com/office/drawing/2014/main" id="{00000000-0008-0000-0B00-00005013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4945" name="Shape 4000">
              <a:extLst>
                <a:ext uri="{FF2B5EF4-FFF2-40B4-BE49-F238E27FC236}">
                  <a16:creationId xmlns:a16="http://schemas.microsoft.com/office/drawing/2014/main" id="{00000000-0008-0000-0B00-00005113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4946" name="Shape 4001">
                <a:extLst>
                  <a:ext uri="{FF2B5EF4-FFF2-40B4-BE49-F238E27FC236}">
                    <a16:creationId xmlns:a16="http://schemas.microsoft.com/office/drawing/2014/main" id="{00000000-0008-0000-0B00-00005213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4947" name="Shape 4002">
                <a:extLst>
                  <a:ext uri="{FF2B5EF4-FFF2-40B4-BE49-F238E27FC236}">
                    <a16:creationId xmlns:a16="http://schemas.microsoft.com/office/drawing/2014/main" id="{00000000-0008-0000-0B00-00005313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4948" name="Shape 4003">
                  <a:extLst>
                    <a:ext uri="{FF2B5EF4-FFF2-40B4-BE49-F238E27FC236}">
                      <a16:creationId xmlns:a16="http://schemas.microsoft.com/office/drawing/2014/main" id="{00000000-0008-0000-0B00-00005413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4949" name="Shape 4004">
                  <a:extLst>
                    <a:ext uri="{FF2B5EF4-FFF2-40B4-BE49-F238E27FC236}">
                      <a16:creationId xmlns:a16="http://schemas.microsoft.com/office/drawing/2014/main" id="{00000000-0008-0000-0B00-0000551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950" name="Shape 4005">
                  <a:extLst>
                    <a:ext uri="{FF2B5EF4-FFF2-40B4-BE49-F238E27FC236}">
                      <a16:creationId xmlns:a16="http://schemas.microsoft.com/office/drawing/2014/main" id="{00000000-0008-0000-0B00-0000561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951" name="Shape 4006">
                  <a:extLst>
                    <a:ext uri="{FF2B5EF4-FFF2-40B4-BE49-F238E27FC236}">
                      <a16:creationId xmlns:a16="http://schemas.microsoft.com/office/drawing/2014/main" id="{00000000-0008-0000-0B00-00005713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952" name="Shape 4007">
                  <a:extLst>
                    <a:ext uri="{FF2B5EF4-FFF2-40B4-BE49-F238E27FC236}">
                      <a16:creationId xmlns:a16="http://schemas.microsoft.com/office/drawing/2014/main" id="{00000000-0008-0000-0B00-0000581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953" name="Shape 4008">
                  <a:extLst>
                    <a:ext uri="{FF2B5EF4-FFF2-40B4-BE49-F238E27FC236}">
                      <a16:creationId xmlns:a16="http://schemas.microsoft.com/office/drawing/2014/main" id="{00000000-0008-0000-0B00-0000591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954" name="Shape 4009">
                  <a:extLst>
                    <a:ext uri="{FF2B5EF4-FFF2-40B4-BE49-F238E27FC236}">
                      <a16:creationId xmlns:a16="http://schemas.microsoft.com/office/drawing/2014/main" id="{00000000-0008-0000-0B00-00005A1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124</xdr:row>
      <xdr:rowOff>28575</xdr:rowOff>
    </xdr:from>
    <xdr:ext cx="438150" cy="352425"/>
    <xdr:sp macro="" textlink="">
      <xdr:nvSpPr>
        <xdr:cNvPr id="4955" name="Shape 4010">
          <a:extLst>
            <a:ext uri="{FF2B5EF4-FFF2-40B4-BE49-F238E27FC236}">
              <a16:creationId xmlns:a16="http://schemas.microsoft.com/office/drawing/2014/main" id="{00000000-0008-0000-0B00-00005B130000}"/>
            </a:ext>
          </a:extLst>
        </xdr:cNvPr>
        <xdr:cNvSpPr/>
      </xdr:nvSpPr>
      <xdr:spPr>
        <a:xfrm>
          <a:off x="2466975" y="27279600"/>
          <a:ext cx="438150" cy="352425"/>
        </a:xfrm>
        <a:prstGeom prst="triangle">
          <a:avLst>
            <a:gd name="adj" fmla="val 50000"/>
          </a:avLst>
        </a:prstGeom>
        <a:solidFill>
          <a:schemeClr val="tx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4</xdr:col>
      <xdr:colOff>0</xdr:colOff>
      <xdr:row>124</xdr:row>
      <xdr:rowOff>28575</xdr:rowOff>
    </xdr:from>
    <xdr:ext cx="438150" cy="352425"/>
    <xdr:sp macro="" textlink="">
      <xdr:nvSpPr>
        <xdr:cNvPr id="4956" name="Shape 1997">
          <a:extLst>
            <a:ext uri="{FF2B5EF4-FFF2-40B4-BE49-F238E27FC236}">
              <a16:creationId xmlns:a16="http://schemas.microsoft.com/office/drawing/2014/main" id="{00000000-0008-0000-0B00-00005C130000}"/>
            </a:ext>
          </a:extLst>
        </xdr:cNvPr>
        <xdr:cNvSpPr/>
      </xdr:nvSpPr>
      <xdr:spPr>
        <a:xfrm>
          <a:off x="1533525" y="27279600"/>
          <a:ext cx="438150" cy="352425"/>
        </a:xfrm>
        <a:prstGeom prst="triangle">
          <a:avLst>
            <a:gd name="adj" fmla="val 50000"/>
          </a:avLst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</xdr:col>
      <xdr:colOff>0</xdr:colOff>
      <xdr:row>124</xdr:row>
      <xdr:rowOff>28575</xdr:rowOff>
    </xdr:from>
    <xdr:ext cx="438150" cy="352425"/>
    <xdr:sp macro="" textlink="">
      <xdr:nvSpPr>
        <xdr:cNvPr id="4957" name="Shape 1997">
          <a:extLst>
            <a:ext uri="{FF2B5EF4-FFF2-40B4-BE49-F238E27FC236}">
              <a16:creationId xmlns:a16="http://schemas.microsoft.com/office/drawing/2014/main" id="{00000000-0008-0000-0B00-00005D130000}"/>
            </a:ext>
          </a:extLst>
        </xdr:cNvPr>
        <xdr:cNvSpPr/>
      </xdr:nvSpPr>
      <xdr:spPr>
        <a:xfrm>
          <a:off x="600075" y="27279600"/>
          <a:ext cx="438150" cy="352425"/>
        </a:xfrm>
        <a:prstGeom prst="triangle">
          <a:avLst>
            <a:gd name="adj" fmla="val 50000"/>
          </a:avLst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6</xdr:col>
      <xdr:colOff>0</xdr:colOff>
      <xdr:row>127</xdr:row>
      <xdr:rowOff>104775</xdr:rowOff>
    </xdr:from>
    <xdr:ext cx="0" cy="161925"/>
    <xdr:grpSp>
      <xdr:nvGrpSpPr>
        <xdr:cNvPr id="4958" name="Shape 2">
          <a:extLst>
            <a:ext uri="{FF2B5EF4-FFF2-40B4-BE49-F238E27FC236}">
              <a16:creationId xmlns:a16="http://schemas.microsoft.com/office/drawing/2014/main" id="{00000000-0008-0000-0B00-00005E130000}"/>
            </a:ext>
          </a:extLst>
        </xdr:cNvPr>
        <xdr:cNvGrpSpPr>
          <a:grpSpLocks/>
        </xdr:cNvGrpSpPr>
      </xdr:nvGrpSpPr>
      <xdr:grpSpPr>
        <a:xfrm>
          <a:off x="2466975" y="27993975"/>
          <a:ext cx="0" cy="161925"/>
          <a:chOff x="5346000" y="3699038"/>
          <a:chExt cx="0" cy="161925"/>
        </a:xfrm>
      </xdr:grpSpPr>
      <xdr:grpSp>
        <xdr:nvGrpSpPr>
          <xdr:cNvPr id="4959" name="Shape 4011">
            <a:extLst>
              <a:ext uri="{FF2B5EF4-FFF2-40B4-BE49-F238E27FC236}">
                <a16:creationId xmlns:a16="http://schemas.microsoft.com/office/drawing/2014/main" id="{00000000-0008-0000-0B00-00005F13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4960" name="Shape 6">
              <a:extLst>
                <a:ext uri="{FF2B5EF4-FFF2-40B4-BE49-F238E27FC236}">
                  <a16:creationId xmlns:a16="http://schemas.microsoft.com/office/drawing/2014/main" id="{00000000-0008-0000-0B00-00006013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4961" name="Shape 4012">
              <a:extLst>
                <a:ext uri="{FF2B5EF4-FFF2-40B4-BE49-F238E27FC236}">
                  <a16:creationId xmlns:a16="http://schemas.microsoft.com/office/drawing/2014/main" id="{00000000-0008-0000-0B00-00006113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4962" name="Shape 4013">
                <a:extLst>
                  <a:ext uri="{FF2B5EF4-FFF2-40B4-BE49-F238E27FC236}">
                    <a16:creationId xmlns:a16="http://schemas.microsoft.com/office/drawing/2014/main" id="{00000000-0008-0000-0B00-00006213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4963" name="Shape 4014">
                <a:extLst>
                  <a:ext uri="{FF2B5EF4-FFF2-40B4-BE49-F238E27FC236}">
                    <a16:creationId xmlns:a16="http://schemas.microsoft.com/office/drawing/2014/main" id="{00000000-0008-0000-0B00-00006313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4964" name="Shape 4015">
                  <a:extLst>
                    <a:ext uri="{FF2B5EF4-FFF2-40B4-BE49-F238E27FC236}">
                      <a16:creationId xmlns:a16="http://schemas.microsoft.com/office/drawing/2014/main" id="{00000000-0008-0000-0B00-00006413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4965" name="Shape 4016">
                  <a:extLst>
                    <a:ext uri="{FF2B5EF4-FFF2-40B4-BE49-F238E27FC236}">
                      <a16:creationId xmlns:a16="http://schemas.microsoft.com/office/drawing/2014/main" id="{00000000-0008-0000-0B00-0000651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966" name="Shape 4017">
                  <a:extLst>
                    <a:ext uri="{FF2B5EF4-FFF2-40B4-BE49-F238E27FC236}">
                      <a16:creationId xmlns:a16="http://schemas.microsoft.com/office/drawing/2014/main" id="{00000000-0008-0000-0B00-0000661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967" name="Shape 4018">
                  <a:extLst>
                    <a:ext uri="{FF2B5EF4-FFF2-40B4-BE49-F238E27FC236}">
                      <a16:creationId xmlns:a16="http://schemas.microsoft.com/office/drawing/2014/main" id="{00000000-0008-0000-0B00-00006713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968" name="Shape 4019">
                  <a:extLst>
                    <a:ext uri="{FF2B5EF4-FFF2-40B4-BE49-F238E27FC236}">
                      <a16:creationId xmlns:a16="http://schemas.microsoft.com/office/drawing/2014/main" id="{00000000-0008-0000-0B00-0000681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969" name="Shape 4020">
                  <a:extLst>
                    <a:ext uri="{FF2B5EF4-FFF2-40B4-BE49-F238E27FC236}">
                      <a16:creationId xmlns:a16="http://schemas.microsoft.com/office/drawing/2014/main" id="{00000000-0008-0000-0B00-0000691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970" name="Shape 4021">
                  <a:extLst>
                    <a:ext uri="{FF2B5EF4-FFF2-40B4-BE49-F238E27FC236}">
                      <a16:creationId xmlns:a16="http://schemas.microsoft.com/office/drawing/2014/main" id="{00000000-0008-0000-0B00-00006A1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127</xdr:row>
      <xdr:rowOff>104775</xdr:rowOff>
    </xdr:from>
    <xdr:ext cx="0" cy="161925"/>
    <xdr:grpSp>
      <xdr:nvGrpSpPr>
        <xdr:cNvPr id="4971" name="Shape 2">
          <a:extLst>
            <a:ext uri="{FF2B5EF4-FFF2-40B4-BE49-F238E27FC236}">
              <a16:creationId xmlns:a16="http://schemas.microsoft.com/office/drawing/2014/main" id="{00000000-0008-0000-0B00-00006B130000}"/>
            </a:ext>
          </a:extLst>
        </xdr:cNvPr>
        <xdr:cNvGrpSpPr>
          <a:grpSpLocks/>
        </xdr:cNvGrpSpPr>
      </xdr:nvGrpSpPr>
      <xdr:grpSpPr>
        <a:xfrm>
          <a:off x="2466975" y="27993975"/>
          <a:ext cx="0" cy="161925"/>
          <a:chOff x="5346000" y="3699038"/>
          <a:chExt cx="0" cy="161925"/>
        </a:xfrm>
      </xdr:grpSpPr>
      <xdr:grpSp>
        <xdr:nvGrpSpPr>
          <xdr:cNvPr id="4972" name="Shape 4022">
            <a:extLst>
              <a:ext uri="{FF2B5EF4-FFF2-40B4-BE49-F238E27FC236}">
                <a16:creationId xmlns:a16="http://schemas.microsoft.com/office/drawing/2014/main" id="{00000000-0008-0000-0B00-00006C13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4973" name="Shape 6">
              <a:extLst>
                <a:ext uri="{FF2B5EF4-FFF2-40B4-BE49-F238E27FC236}">
                  <a16:creationId xmlns:a16="http://schemas.microsoft.com/office/drawing/2014/main" id="{00000000-0008-0000-0B00-00006D13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4974" name="Shape 4023">
              <a:extLst>
                <a:ext uri="{FF2B5EF4-FFF2-40B4-BE49-F238E27FC236}">
                  <a16:creationId xmlns:a16="http://schemas.microsoft.com/office/drawing/2014/main" id="{00000000-0008-0000-0B00-00006E13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4975" name="Shape 4024">
                <a:extLst>
                  <a:ext uri="{FF2B5EF4-FFF2-40B4-BE49-F238E27FC236}">
                    <a16:creationId xmlns:a16="http://schemas.microsoft.com/office/drawing/2014/main" id="{00000000-0008-0000-0B00-00006F13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4976" name="Shape 4025">
                <a:extLst>
                  <a:ext uri="{FF2B5EF4-FFF2-40B4-BE49-F238E27FC236}">
                    <a16:creationId xmlns:a16="http://schemas.microsoft.com/office/drawing/2014/main" id="{00000000-0008-0000-0B00-00007013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314325" cy="230200"/>
              </a:xfrm>
            </xdr:grpSpPr>
            <xdr:sp macro="" textlink="">
              <xdr:nvSpPr>
                <xdr:cNvPr id="4977" name="Shape 4026">
                  <a:extLst>
                    <a:ext uri="{FF2B5EF4-FFF2-40B4-BE49-F238E27FC236}">
                      <a16:creationId xmlns:a16="http://schemas.microsoft.com/office/drawing/2014/main" id="{00000000-0008-0000-0B00-00007113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4978" name="Shape 4027">
                  <a:extLst>
                    <a:ext uri="{FF2B5EF4-FFF2-40B4-BE49-F238E27FC236}">
                      <a16:creationId xmlns:a16="http://schemas.microsoft.com/office/drawing/2014/main" id="{00000000-0008-0000-0B00-00007213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979" name="Shape 4028">
                  <a:extLst>
                    <a:ext uri="{FF2B5EF4-FFF2-40B4-BE49-F238E27FC236}">
                      <a16:creationId xmlns:a16="http://schemas.microsoft.com/office/drawing/2014/main" id="{00000000-0008-0000-0B00-00007313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980" name="Shape 4029">
                  <a:extLst>
                    <a:ext uri="{FF2B5EF4-FFF2-40B4-BE49-F238E27FC236}">
                      <a16:creationId xmlns:a16="http://schemas.microsoft.com/office/drawing/2014/main" id="{00000000-0008-0000-0B00-00007413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981" name="Shape 4030">
                  <a:extLst>
                    <a:ext uri="{FF2B5EF4-FFF2-40B4-BE49-F238E27FC236}">
                      <a16:creationId xmlns:a16="http://schemas.microsoft.com/office/drawing/2014/main" id="{00000000-0008-0000-0B00-00007513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982" name="Shape 4031">
                  <a:extLst>
                    <a:ext uri="{FF2B5EF4-FFF2-40B4-BE49-F238E27FC236}">
                      <a16:creationId xmlns:a16="http://schemas.microsoft.com/office/drawing/2014/main" id="{00000000-0008-0000-0B00-00007613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983" name="Shape 4032">
                  <a:extLst>
                    <a:ext uri="{FF2B5EF4-FFF2-40B4-BE49-F238E27FC236}">
                      <a16:creationId xmlns:a16="http://schemas.microsoft.com/office/drawing/2014/main" id="{00000000-0008-0000-0B00-00007713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127</xdr:row>
      <xdr:rowOff>133350</xdr:rowOff>
    </xdr:from>
    <xdr:ext cx="0" cy="161925"/>
    <xdr:grpSp>
      <xdr:nvGrpSpPr>
        <xdr:cNvPr id="4984" name="Shape 2">
          <a:extLst>
            <a:ext uri="{FF2B5EF4-FFF2-40B4-BE49-F238E27FC236}">
              <a16:creationId xmlns:a16="http://schemas.microsoft.com/office/drawing/2014/main" id="{00000000-0008-0000-0B00-000078130000}"/>
            </a:ext>
          </a:extLst>
        </xdr:cNvPr>
        <xdr:cNvGrpSpPr>
          <a:grpSpLocks/>
        </xdr:cNvGrpSpPr>
      </xdr:nvGrpSpPr>
      <xdr:grpSpPr>
        <a:xfrm>
          <a:off x="2466975" y="28022550"/>
          <a:ext cx="0" cy="161925"/>
          <a:chOff x="5346000" y="3699038"/>
          <a:chExt cx="0" cy="161925"/>
        </a:xfrm>
      </xdr:grpSpPr>
      <xdr:grpSp>
        <xdr:nvGrpSpPr>
          <xdr:cNvPr id="4985" name="Shape 4033">
            <a:extLst>
              <a:ext uri="{FF2B5EF4-FFF2-40B4-BE49-F238E27FC236}">
                <a16:creationId xmlns:a16="http://schemas.microsoft.com/office/drawing/2014/main" id="{00000000-0008-0000-0B00-00007913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4986" name="Shape 6">
              <a:extLst>
                <a:ext uri="{FF2B5EF4-FFF2-40B4-BE49-F238E27FC236}">
                  <a16:creationId xmlns:a16="http://schemas.microsoft.com/office/drawing/2014/main" id="{00000000-0008-0000-0B00-00007A13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4987" name="Shape 4034">
              <a:extLst>
                <a:ext uri="{FF2B5EF4-FFF2-40B4-BE49-F238E27FC236}">
                  <a16:creationId xmlns:a16="http://schemas.microsoft.com/office/drawing/2014/main" id="{00000000-0008-0000-0B00-00007B13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4988" name="Shape 4035">
                <a:extLst>
                  <a:ext uri="{FF2B5EF4-FFF2-40B4-BE49-F238E27FC236}">
                    <a16:creationId xmlns:a16="http://schemas.microsoft.com/office/drawing/2014/main" id="{00000000-0008-0000-0B00-00007C13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4989" name="Shape 4036">
                <a:extLst>
                  <a:ext uri="{FF2B5EF4-FFF2-40B4-BE49-F238E27FC236}">
                    <a16:creationId xmlns:a16="http://schemas.microsoft.com/office/drawing/2014/main" id="{00000000-0008-0000-0B00-00007D13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314325" cy="230200"/>
              </a:xfrm>
            </xdr:grpSpPr>
            <xdr:sp macro="" textlink="">
              <xdr:nvSpPr>
                <xdr:cNvPr id="4990" name="Shape 4037">
                  <a:extLst>
                    <a:ext uri="{FF2B5EF4-FFF2-40B4-BE49-F238E27FC236}">
                      <a16:creationId xmlns:a16="http://schemas.microsoft.com/office/drawing/2014/main" id="{00000000-0008-0000-0B00-00007E13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4991" name="Shape 4038">
                  <a:extLst>
                    <a:ext uri="{FF2B5EF4-FFF2-40B4-BE49-F238E27FC236}">
                      <a16:creationId xmlns:a16="http://schemas.microsoft.com/office/drawing/2014/main" id="{00000000-0008-0000-0B00-00007F13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992" name="Shape 4039">
                  <a:extLst>
                    <a:ext uri="{FF2B5EF4-FFF2-40B4-BE49-F238E27FC236}">
                      <a16:creationId xmlns:a16="http://schemas.microsoft.com/office/drawing/2014/main" id="{00000000-0008-0000-0B00-00008013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993" name="Shape 4040">
                  <a:extLst>
                    <a:ext uri="{FF2B5EF4-FFF2-40B4-BE49-F238E27FC236}">
                      <a16:creationId xmlns:a16="http://schemas.microsoft.com/office/drawing/2014/main" id="{00000000-0008-0000-0B00-00008113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994" name="Shape 4041">
                  <a:extLst>
                    <a:ext uri="{FF2B5EF4-FFF2-40B4-BE49-F238E27FC236}">
                      <a16:creationId xmlns:a16="http://schemas.microsoft.com/office/drawing/2014/main" id="{00000000-0008-0000-0B00-00008213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995" name="Shape 4042">
                  <a:extLst>
                    <a:ext uri="{FF2B5EF4-FFF2-40B4-BE49-F238E27FC236}">
                      <a16:creationId xmlns:a16="http://schemas.microsoft.com/office/drawing/2014/main" id="{00000000-0008-0000-0B00-00008313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996" name="Shape 4043">
                  <a:extLst>
                    <a:ext uri="{FF2B5EF4-FFF2-40B4-BE49-F238E27FC236}">
                      <a16:creationId xmlns:a16="http://schemas.microsoft.com/office/drawing/2014/main" id="{00000000-0008-0000-0B00-00008413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127</xdr:row>
      <xdr:rowOff>133350</xdr:rowOff>
    </xdr:from>
    <xdr:ext cx="0" cy="171450"/>
    <xdr:grpSp>
      <xdr:nvGrpSpPr>
        <xdr:cNvPr id="4997" name="Shape 2">
          <a:extLst>
            <a:ext uri="{FF2B5EF4-FFF2-40B4-BE49-F238E27FC236}">
              <a16:creationId xmlns:a16="http://schemas.microsoft.com/office/drawing/2014/main" id="{00000000-0008-0000-0B00-000085130000}"/>
            </a:ext>
          </a:extLst>
        </xdr:cNvPr>
        <xdr:cNvGrpSpPr>
          <a:grpSpLocks/>
        </xdr:cNvGrpSpPr>
      </xdr:nvGrpSpPr>
      <xdr:grpSpPr>
        <a:xfrm>
          <a:off x="2466975" y="28022550"/>
          <a:ext cx="0" cy="171450"/>
          <a:chOff x="5346000" y="3694275"/>
          <a:chExt cx="0" cy="171450"/>
        </a:xfrm>
      </xdr:grpSpPr>
      <xdr:grpSp>
        <xdr:nvGrpSpPr>
          <xdr:cNvPr id="4998" name="Shape 4044">
            <a:extLst>
              <a:ext uri="{FF2B5EF4-FFF2-40B4-BE49-F238E27FC236}">
                <a16:creationId xmlns:a16="http://schemas.microsoft.com/office/drawing/2014/main" id="{00000000-0008-0000-0B00-000086130000}"/>
              </a:ext>
            </a:extLst>
          </xdr:cNvPr>
          <xdr:cNvGrpSpPr>
            <a:grpSpLocks/>
          </xdr:cNvGrpSpPr>
        </xdr:nvGrpSpPr>
        <xdr:grpSpPr>
          <a:xfrm>
            <a:off x="5346000" y="3694275"/>
            <a:ext cx="0" cy="171450"/>
            <a:chOff x="5346000" y="3694275"/>
            <a:chExt cx="0" cy="171450"/>
          </a:xfrm>
        </xdr:grpSpPr>
        <xdr:sp macro="" textlink="">
          <xdr:nvSpPr>
            <xdr:cNvPr id="4999" name="Shape 6">
              <a:extLst>
                <a:ext uri="{FF2B5EF4-FFF2-40B4-BE49-F238E27FC236}">
                  <a16:creationId xmlns:a16="http://schemas.microsoft.com/office/drawing/2014/main" id="{00000000-0008-0000-0B00-000087130000}"/>
                </a:ext>
              </a:extLst>
            </xdr:cNvPr>
            <xdr:cNvSpPr/>
          </xdr:nvSpPr>
          <xdr:spPr>
            <a:xfrm>
              <a:off x="5346000" y="3694275"/>
              <a:ext cx="0" cy="171450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5000" name="Shape 4045">
              <a:extLst>
                <a:ext uri="{FF2B5EF4-FFF2-40B4-BE49-F238E27FC236}">
                  <a16:creationId xmlns:a16="http://schemas.microsoft.com/office/drawing/2014/main" id="{00000000-0008-0000-0B00-00008813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4275"/>
              <a:ext cx="0" cy="171450"/>
              <a:chOff x="5346000" y="3694275"/>
              <a:chExt cx="0" cy="171443"/>
            </a:xfrm>
          </xdr:grpSpPr>
          <xdr:sp macro="" textlink="">
            <xdr:nvSpPr>
              <xdr:cNvPr id="5001" name="Shape 4046">
                <a:extLst>
                  <a:ext uri="{FF2B5EF4-FFF2-40B4-BE49-F238E27FC236}">
                    <a16:creationId xmlns:a16="http://schemas.microsoft.com/office/drawing/2014/main" id="{00000000-0008-0000-0B00-000089130000}"/>
                  </a:ext>
                </a:extLst>
              </xdr:cNvPr>
              <xdr:cNvSpPr/>
            </xdr:nvSpPr>
            <xdr:spPr>
              <a:xfrm>
                <a:off x="5346000" y="3694275"/>
                <a:ext cx="0" cy="171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5002" name="Shape 4047">
                <a:extLst>
                  <a:ext uri="{FF2B5EF4-FFF2-40B4-BE49-F238E27FC236}">
                    <a16:creationId xmlns:a16="http://schemas.microsoft.com/office/drawing/2014/main" id="{00000000-0008-0000-0B00-00008A13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4275"/>
                <a:ext cx="0" cy="171443"/>
                <a:chOff x="5475762" y="47760700"/>
                <a:chExt cx="314325" cy="230200"/>
              </a:xfrm>
            </xdr:grpSpPr>
            <xdr:sp macro="" textlink="">
              <xdr:nvSpPr>
                <xdr:cNvPr id="5003" name="Shape 4048">
                  <a:extLst>
                    <a:ext uri="{FF2B5EF4-FFF2-40B4-BE49-F238E27FC236}">
                      <a16:creationId xmlns:a16="http://schemas.microsoft.com/office/drawing/2014/main" id="{00000000-0008-0000-0B00-00008B13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5004" name="Shape 4049">
                  <a:extLst>
                    <a:ext uri="{FF2B5EF4-FFF2-40B4-BE49-F238E27FC236}">
                      <a16:creationId xmlns:a16="http://schemas.microsoft.com/office/drawing/2014/main" id="{00000000-0008-0000-0B00-00008C130000}"/>
                    </a:ext>
                  </a:extLst>
                </xdr:cNvPr>
                <xdr:cNvCxnSpPr/>
              </xdr:nvCxnSpPr>
              <xdr:spPr>
                <a:xfrm>
                  <a:off x="5758655" y="4785662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005" name="Shape 4050">
                  <a:extLst>
                    <a:ext uri="{FF2B5EF4-FFF2-40B4-BE49-F238E27FC236}">
                      <a16:creationId xmlns:a16="http://schemas.microsoft.com/office/drawing/2014/main" id="{00000000-0008-0000-0B00-00008D130000}"/>
                    </a:ext>
                  </a:extLst>
                </xdr:cNvPr>
                <xdr:cNvCxnSpPr/>
              </xdr:nvCxnSpPr>
              <xdr:spPr>
                <a:xfrm>
                  <a:off x="5758655" y="4785662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006" name="Shape 4051">
                  <a:extLst>
                    <a:ext uri="{FF2B5EF4-FFF2-40B4-BE49-F238E27FC236}">
                      <a16:creationId xmlns:a16="http://schemas.microsoft.com/office/drawing/2014/main" id="{00000000-0008-0000-0B00-00008E130000}"/>
                    </a:ext>
                  </a:extLst>
                </xdr:cNvPr>
                <xdr:cNvCxnSpPr/>
              </xdr:nvCxnSpPr>
              <xdr:spPr>
                <a:xfrm>
                  <a:off x="5758655" y="4785662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007" name="Shape 4052">
                  <a:extLst>
                    <a:ext uri="{FF2B5EF4-FFF2-40B4-BE49-F238E27FC236}">
                      <a16:creationId xmlns:a16="http://schemas.microsoft.com/office/drawing/2014/main" id="{00000000-0008-0000-0B00-00008F130000}"/>
                    </a:ext>
                  </a:extLst>
                </xdr:cNvPr>
                <xdr:cNvCxnSpPr/>
              </xdr:nvCxnSpPr>
              <xdr:spPr>
                <a:xfrm>
                  <a:off x="5758655" y="4785662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008" name="Shape 4053">
                  <a:extLst>
                    <a:ext uri="{FF2B5EF4-FFF2-40B4-BE49-F238E27FC236}">
                      <a16:creationId xmlns:a16="http://schemas.microsoft.com/office/drawing/2014/main" id="{00000000-0008-0000-0B00-000090130000}"/>
                    </a:ext>
                  </a:extLst>
                </xdr:cNvPr>
                <xdr:cNvCxnSpPr/>
              </xdr:nvCxnSpPr>
              <xdr:spPr>
                <a:xfrm>
                  <a:off x="5758655" y="4785662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009" name="Shape 4054">
                  <a:extLst>
                    <a:ext uri="{FF2B5EF4-FFF2-40B4-BE49-F238E27FC236}">
                      <a16:creationId xmlns:a16="http://schemas.microsoft.com/office/drawing/2014/main" id="{00000000-0008-0000-0B00-000091130000}"/>
                    </a:ext>
                  </a:extLst>
                </xdr:cNvPr>
                <xdr:cNvCxnSpPr/>
              </xdr:nvCxnSpPr>
              <xdr:spPr>
                <a:xfrm>
                  <a:off x="5758655" y="4785662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127</xdr:row>
      <xdr:rowOff>104775</xdr:rowOff>
    </xdr:from>
    <xdr:ext cx="0" cy="161925"/>
    <xdr:grpSp>
      <xdr:nvGrpSpPr>
        <xdr:cNvPr id="5010" name="Shape 2">
          <a:extLst>
            <a:ext uri="{FF2B5EF4-FFF2-40B4-BE49-F238E27FC236}">
              <a16:creationId xmlns:a16="http://schemas.microsoft.com/office/drawing/2014/main" id="{00000000-0008-0000-0B00-000092130000}"/>
            </a:ext>
          </a:extLst>
        </xdr:cNvPr>
        <xdr:cNvGrpSpPr>
          <a:grpSpLocks/>
        </xdr:cNvGrpSpPr>
      </xdr:nvGrpSpPr>
      <xdr:grpSpPr>
        <a:xfrm>
          <a:off x="2466975" y="27993975"/>
          <a:ext cx="0" cy="161925"/>
          <a:chOff x="5346000" y="3699038"/>
          <a:chExt cx="0" cy="161925"/>
        </a:xfrm>
      </xdr:grpSpPr>
      <xdr:grpSp>
        <xdr:nvGrpSpPr>
          <xdr:cNvPr id="5011" name="Shape 4055">
            <a:extLst>
              <a:ext uri="{FF2B5EF4-FFF2-40B4-BE49-F238E27FC236}">
                <a16:creationId xmlns:a16="http://schemas.microsoft.com/office/drawing/2014/main" id="{00000000-0008-0000-0B00-00009313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5012" name="Shape 6">
              <a:extLst>
                <a:ext uri="{FF2B5EF4-FFF2-40B4-BE49-F238E27FC236}">
                  <a16:creationId xmlns:a16="http://schemas.microsoft.com/office/drawing/2014/main" id="{00000000-0008-0000-0B00-00009413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5013" name="Shape 4056">
              <a:extLst>
                <a:ext uri="{FF2B5EF4-FFF2-40B4-BE49-F238E27FC236}">
                  <a16:creationId xmlns:a16="http://schemas.microsoft.com/office/drawing/2014/main" id="{00000000-0008-0000-0B00-00009513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5014" name="Shape 4057">
                <a:extLst>
                  <a:ext uri="{FF2B5EF4-FFF2-40B4-BE49-F238E27FC236}">
                    <a16:creationId xmlns:a16="http://schemas.microsoft.com/office/drawing/2014/main" id="{00000000-0008-0000-0B00-00009613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5015" name="Shape 4058">
                <a:extLst>
                  <a:ext uri="{FF2B5EF4-FFF2-40B4-BE49-F238E27FC236}">
                    <a16:creationId xmlns:a16="http://schemas.microsoft.com/office/drawing/2014/main" id="{00000000-0008-0000-0B00-00009713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5016" name="Shape 4059">
                  <a:extLst>
                    <a:ext uri="{FF2B5EF4-FFF2-40B4-BE49-F238E27FC236}">
                      <a16:creationId xmlns:a16="http://schemas.microsoft.com/office/drawing/2014/main" id="{00000000-0008-0000-0B00-00009813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5017" name="Shape 4060">
                  <a:extLst>
                    <a:ext uri="{FF2B5EF4-FFF2-40B4-BE49-F238E27FC236}">
                      <a16:creationId xmlns:a16="http://schemas.microsoft.com/office/drawing/2014/main" id="{00000000-0008-0000-0B00-0000991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018" name="Shape 4061">
                  <a:extLst>
                    <a:ext uri="{FF2B5EF4-FFF2-40B4-BE49-F238E27FC236}">
                      <a16:creationId xmlns:a16="http://schemas.microsoft.com/office/drawing/2014/main" id="{00000000-0008-0000-0B00-00009A1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019" name="Shape 4062">
                  <a:extLst>
                    <a:ext uri="{FF2B5EF4-FFF2-40B4-BE49-F238E27FC236}">
                      <a16:creationId xmlns:a16="http://schemas.microsoft.com/office/drawing/2014/main" id="{00000000-0008-0000-0B00-00009B13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020" name="Shape 4063">
                  <a:extLst>
                    <a:ext uri="{FF2B5EF4-FFF2-40B4-BE49-F238E27FC236}">
                      <a16:creationId xmlns:a16="http://schemas.microsoft.com/office/drawing/2014/main" id="{00000000-0008-0000-0B00-00009C1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021" name="Shape 4064">
                  <a:extLst>
                    <a:ext uri="{FF2B5EF4-FFF2-40B4-BE49-F238E27FC236}">
                      <a16:creationId xmlns:a16="http://schemas.microsoft.com/office/drawing/2014/main" id="{00000000-0008-0000-0B00-00009D1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022" name="Shape 4065">
                  <a:extLst>
                    <a:ext uri="{FF2B5EF4-FFF2-40B4-BE49-F238E27FC236}">
                      <a16:creationId xmlns:a16="http://schemas.microsoft.com/office/drawing/2014/main" id="{00000000-0008-0000-0B00-00009E1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127</xdr:row>
      <xdr:rowOff>104775</xdr:rowOff>
    </xdr:from>
    <xdr:ext cx="0" cy="161925"/>
    <xdr:grpSp>
      <xdr:nvGrpSpPr>
        <xdr:cNvPr id="5023" name="Shape 2">
          <a:extLst>
            <a:ext uri="{FF2B5EF4-FFF2-40B4-BE49-F238E27FC236}">
              <a16:creationId xmlns:a16="http://schemas.microsoft.com/office/drawing/2014/main" id="{00000000-0008-0000-0B00-00009F130000}"/>
            </a:ext>
          </a:extLst>
        </xdr:cNvPr>
        <xdr:cNvGrpSpPr>
          <a:grpSpLocks/>
        </xdr:cNvGrpSpPr>
      </xdr:nvGrpSpPr>
      <xdr:grpSpPr>
        <a:xfrm>
          <a:off x="2466975" y="27993975"/>
          <a:ext cx="0" cy="161925"/>
          <a:chOff x="5346000" y="3699038"/>
          <a:chExt cx="0" cy="161925"/>
        </a:xfrm>
      </xdr:grpSpPr>
      <xdr:grpSp>
        <xdr:nvGrpSpPr>
          <xdr:cNvPr id="5024" name="Shape 4066">
            <a:extLst>
              <a:ext uri="{FF2B5EF4-FFF2-40B4-BE49-F238E27FC236}">
                <a16:creationId xmlns:a16="http://schemas.microsoft.com/office/drawing/2014/main" id="{00000000-0008-0000-0B00-0000A013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5025" name="Shape 6">
              <a:extLst>
                <a:ext uri="{FF2B5EF4-FFF2-40B4-BE49-F238E27FC236}">
                  <a16:creationId xmlns:a16="http://schemas.microsoft.com/office/drawing/2014/main" id="{00000000-0008-0000-0B00-0000A113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5026" name="Shape 4067">
              <a:extLst>
                <a:ext uri="{FF2B5EF4-FFF2-40B4-BE49-F238E27FC236}">
                  <a16:creationId xmlns:a16="http://schemas.microsoft.com/office/drawing/2014/main" id="{00000000-0008-0000-0B00-0000A213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5027" name="Shape 4068">
                <a:extLst>
                  <a:ext uri="{FF2B5EF4-FFF2-40B4-BE49-F238E27FC236}">
                    <a16:creationId xmlns:a16="http://schemas.microsoft.com/office/drawing/2014/main" id="{00000000-0008-0000-0B00-0000A313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5028" name="Shape 4069">
                <a:extLst>
                  <a:ext uri="{FF2B5EF4-FFF2-40B4-BE49-F238E27FC236}">
                    <a16:creationId xmlns:a16="http://schemas.microsoft.com/office/drawing/2014/main" id="{00000000-0008-0000-0B00-0000A413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5029" name="Shape 4070">
                  <a:extLst>
                    <a:ext uri="{FF2B5EF4-FFF2-40B4-BE49-F238E27FC236}">
                      <a16:creationId xmlns:a16="http://schemas.microsoft.com/office/drawing/2014/main" id="{00000000-0008-0000-0B00-0000A513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5030" name="Shape 4071">
                  <a:extLst>
                    <a:ext uri="{FF2B5EF4-FFF2-40B4-BE49-F238E27FC236}">
                      <a16:creationId xmlns:a16="http://schemas.microsoft.com/office/drawing/2014/main" id="{00000000-0008-0000-0B00-0000A61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031" name="Shape 4072">
                  <a:extLst>
                    <a:ext uri="{FF2B5EF4-FFF2-40B4-BE49-F238E27FC236}">
                      <a16:creationId xmlns:a16="http://schemas.microsoft.com/office/drawing/2014/main" id="{00000000-0008-0000-0B00-0000A71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032" name="Shape 4073">
                  <a:extLst>
                    <a:ext uri="{FF2B5EF4-FFF2-40B4-BE49-F238E27FC236}">
                      <a16:creationId xmlns:a16="http://schemas.microsoft.com/office/drawing/2014/main" id="{00000000-0008-0000-0B00-0000A813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033" name="Shape 4074">
                  <a:extLst>
                    <a:ext uri="{FF2B5EF4-FFF2-40B4-BE49-F238E27FC236}">
                      <a16:creationId xmlns:a16="http://schemas.microsoft.com/office/drawing/2014/main" id="{00000000-0008-0000-0B00-0000A91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034" name="Shape 4075">
                  <a:extLst>
                    <a:ext uri="{FF2B5EF4-FFF2-40B4-BE49-F238E27FC236}">
                      <a16:creationId xmlns:a16="http://schemas.microsoft.com/office/drawing/2014/main" id="{00000000-0008-0000-0B00-0000AA1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035" name="Shape 4076">
                  <a:extLst>
                    <a:ext uri="{FF2B5EF4-FFF2-40B4-BE49-F238E27FC236}">
                      <a16:creationId xmlns:a16="http://schemas.microsoft.com/office/drawing/2014/main" id="{00000000-0008-0000-0B00-0000AB1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127</xdr:row>
      <xdr:rowOff>104775</xdr:rowOff>
    </xdr:from>
    <xdr:ext cx="0" cy="161925"/>
    <xdr:grpSp>
      <xdr:nvGrpSpPr>
        <xdr:cNvPr id="5036" name="Shape 2">
          <a:extLst>
            <a:ext uri="{FF2B5EF4-FFF2-40B4-BE49-F238E27FC236}">
              <a16:creationId xmlns:a16="http://schemas.microsoft.com/office/drawing/2014/main" id="{00000000-0008-0000-0B00-0000AC130000}"/>
            </a:ext>
          </a:extLst>
        </xdr:cNvPr>
        <xdr:cNvGrpSpPr>
          <a:grpSpLocks/>
        </xdr:cNvGrpSpPr>
      </xdr:nvGrpSpPr>
      <xdr:grpSpPr>
        <a:xfrm>
          <a:off x="2466975" y="27993975"/>
          <a:ext cx="0" cy="161925"/>
          <a:chOff x="5346000" y="3699038"/>
          <a:chExt cx="0" cy="161925"/>
        </a:xfrm>
      </xdr:grpSpPr>
      <xdr:grpSp>
        <xdr:nvGrpSpPr>
          <xdr:cNvPr id="5037" name="Shape 4077">
            <a:extLst>
              <a:ext uri="{FF2B5EF4-FFF2-40B4-BE49-F238E27FC236}">
                <a16:creationId xmlns:a16="http://schemas.microsoft.com/office/drawing/2014/main" id="{00000000-0008-0000-0B00-0000AD13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5038" name="Shape 6">
              <a:extLst>
                <a:ext uri="{FF2B5EF4-FFF2-40B4-BE49-F238E27FC236}">
                  <a16:creationId xmlns:a16="http://schemas.microsoft.com/office/drawing/2014/main" id="{00000000-0008-0000-0B00-0000AE13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5039" name="Shape 4078">
              <a:extLst>
                <a:ext uri="{FF2B5EF4-FFF2-40B4-BE49-F238E27FC236}">
                  <a16:creationId xmlns:a16="http://schemas.microsoft.com/office/drawing/2014/main" id="{00000000-0008-0000-0B00-0000AF13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5040" name="Shape 4079">
                <a:extLst>
                  <a:ext uri="{FF2B5EF4-FFF2-40B4-BE49-F238E27FC236}">
                    <a16:creationId xmlns:a16="http://schemas.microsoft.com/office/drawing/2014/main" id="{00000000-0008-0000-0B00-0000B013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5041" name="Shape 4080">
                <a:extLst>
                  <a:ext uri="{FF2B5EF4-FFF2-40B4-BE49-F238E27FC236}">
                    <a16:creationId xmlns:a16="http://schemas.microsoft.com/office/drawing/2014/main" id="{00000000-0008-0000-0B00-0000B113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5042" name="Shape 4081">
                  <a:extLst>
                    <a:ext uri="{FF2B5EF4-FFF2-40B4-BE49-F238E27FC236}">
                      <a16:creationId xmlns:a16="http://schemas.microsoft.com/office/drawing/2014/main" id="{00000000-0008-0000-0B00-0000B213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5043" name="Shape 4082">
                  <a:extLst>
                    <a:ext uri="{FF2B5EF4-FFF2-40B4-BE49-F238E27FC236}">
                      <a16:creationId xmlns:a16="http://schemas.microsoft.com/office/drawing/2014/main" id="{00000000-0008-0000-0B00-0000B31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044" name="Shape 4083">
                  <a:extLst>
                    <a:ext uri="{FF2B5EF4-FFF2-40B4-BE49-F238E27FC236}">
                      <a16:creationId xmlns:a16="http://schemas.microsoft.com/office/drawing/2014/main" id="{00000000-0008-0000-0B00-0000B41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045" name="Shape 4084">
                  <a:extLst>
                    <a:ext uri="{FF2B5EF4-FFF2-40B4-BE49-F238E27FC236}">
                      <a16:creationId xmlns:a16="http://schemas.microsoft.com/office/drawing/2014/main" id="{00000000-0008-0000-0B00-0000B513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046" name="Shape 4085">
                  <a:extLst>
                    <a:ext uri="{FF2B5EF4-FFF2-40B4-BE49-F238E27FC236}">
                      <a16:creationId xmlns:a16="http://schemas.microsoft.com/office/drawing/2014/main" id="{00000000-0008-0000-0B00-0000B61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047" name="Shape 4086">
                  <a:extLst>
                    <a:ext uri="{FF2B5EF4-FFF2-40B4-BE49-F238E27FC236}">
                      <a16:creationId xmlns:a16="http://schemas.microsoft.com/office/drawing/2014/main" id="{00000000-0008-0000-0B00-0000B71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048" name="Shape 4087">
                  <a:extLst>
                    <a:ext uri="{FF2B5EF4-FFF2-40B4-BE49-F238E27FC236}">
                      <a16:creationId xmlns:a16="http://schemas.microsoft.com/office/drawing/2014/main" id="{00000000-0008-0000-0B00-0000B81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127</xdr:row>
      <xdr:rowOff>104775</xdr:rowOff>
    </xdr:from>
    <xdr:ext cx="0" cy="161925"/>
    <xdr:grpSp>
      <xdr:nvGrpSpPr>
        <xdr:cNvPr id="5049" name="Shape 2">
          <a:extLst>
            <a:ext uri="{FF2B5EF4-FFF2-40B4-BE49-F238E27FC236}">
              <a16:creationId xmlns:a16="http://schemas.microsoft.com/office/drawing/2014/main" id="{00000000-0008-0000-0B00-0000B9130000}"/>
            </a:ext>
          </a:extLst>
        </xdr:cNvPr>
        <xdr:cNvGrpSpPr>
          <a:grpSpLocks/>
        </xdr:cNvGrpSpPr>
      </xdr:nvGrpSpPr>
      <xdr:grpSpPr>
        <a:xfrm>
          <a:off x="2466975" y="27993975"/>
          <a:ext cx="0" cy="161925"/>
          <a:chOff x="5346000" y="3699038"/>
          <a:chExt cx="0" cy="161925"/>
        </a:xfrm>
      </xdr:grpSpPr>
      <xdr:grpSp>
        <xdr:nvGrpSpPr>
          <xdr:cNvPr id="5050" name="Shape 4088">
            <a:extLst>
              <a:ext uri="{FF2B5EF4-FFF2-40B4-BE49-F238E27FC236}">
                <a16:creationId xmlns:a16="http://schemas.microsoft.com/office/drawing/2014/main" id="{00000000-0008-0000-0B00-0000BA13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5051" name="Shape 6">
              <a:extLst>
                <a:ext uri="{FF2B5EF4-FFF2-40B4-BE49-F238E27FC236}">
                  <a16:creationId xmlns:a16="http://schemas.microsoft.com/office/drawing/2014/main" id="{00000000-0008-0000-0B00-0000BB13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5052" name="Shape 4089">
              <a:extLst>
                <a:ext uri="{FF2B5EF4-FFF2-40B4-BE49-F238E27FC236}">
                  <a16:creationId xmlns:a16="http://schemas.microsoft.com/office/drawing/2014/main" id="{00000000-0008-0000-0B00-0000BC13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5053" name="Shape 4090">
                <a:extLst>
                  <a:ext uri="{FF2B5EF4-FFF2-40B4-BE49-F238E27FC236}">
                    <a16:creationId xmlns:a16="http://schemas.microsoft.com/office/drawing/2014/main" id="{00000000-0008-0000-0B00-0000BD13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5054" name="Shape 4091">
                <a:extLst>
                  <a:ext uri="{FF2B5EF4-FFF2-40B4-BE49-F238E27FC236}">
                    <a16:creationId xmlns:a16="http://schemas.microsoft.com/office/drawing/2014/main" id="{00000000-0008-0000-0B00-0000BE13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5055" name="Shape 4092">
                  <a:extLst>
                    <a:ext uri="{FF2B5EF4-FFF2-40B4-BE49-F238E27FC236}">
                      <a16:creationId xmlns:a16="http://schemas.microsoft.com/office/drawing/2014/main" id="{00000000-0008-0000-0B00-0000BF13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5056" name="Shape 4093">
                  <a:extLst>
                    <a:ext uri="{FF2B5EF4-FFF2-40B4-BE49-F238E27FC236}">
                      <a16:creationId xmlns:a16="http://schemas.microsoft.com/office/drawing/2014/main" id="{00000000-0008-0000-0B00-0000C01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057" name="Shape 4094">
                  <a:extLst>
                    <a:ext uri="{FF2B5EF4-FFF2-40B4-BE49-F238E27FC236}">
                      <a16:creationId xmlns:a16="http://schemas.microsoft.com/office/drawing/2014/main" id="{00000000-0008-0000-0B00-0000C11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058" name="Shape 4095">
                  <a:extLst>
                    <a:ext uri="{FF2B5EF4-FFF2-40B4-BE49-F238E27FC236}">
                      <a16:creationId xmlns:a16="http://schemas.microsoft.com/office/drawing/2014/main" id="{00000000-0008-0000-0B00-0000C213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059" name="Shape 4096">
                  <a:extLst>
                    <a:ext uri="{FF2B5EF4-FFF2-40B4-BE49-F238E27FC236}">
                      <a16:creationId xmlns:a16="http://schemas.microsoft.com/office/drawing/2014/main" id="{00000000-0008-0000-0B00-0000C31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060" name="Shape 4097">
                  <a:extLst>
                    <a:ext uri="{FF2B5EF4-FFF2-40B4-BE49-F238E27FC236}">
                      <a16:creationId xmlns:a16="http://schemas.microsoft.com/office/drawing/2014/main" id="{00000000-0008-0000-0B00-0000C41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061" name="Shape 4098">
                  <a:extLst>
                    <a:ext uri="{FF2B5EF4-FFF2-40B4-BE49-F238E27FC236}">
                      <a16:creationId xmlns:a16="http://schemas.microsoft.com/office/drawing/2014/main" id="{00000000-0008-0000-0B00-0000C51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127</xdr:row>
      <xdr:rowOff>104775</xdr:rowOff>
    </xdr:from>
    <xdr:ext cx="0" cy="161925"/>
    <xdr:grpSp>
      <xdr:nvGrpSpPr>
        <xdr:cNvPr id="5062" name="Shape 2">
          <a:extLst>
            <a:ext uri="{FF2B5EF4-FFF2-40B4-BE49-F238E27FC236}">
              <a16:creationId xmlns:a16="http://schemas.microsoft.com/office/drawing/2014/main" id="{00000000-0008-0000-0B00-0000C6130000}"/>
            </a:ext>
          </a:extLst>
        </xdr:cNvPr>
        <xdr:cNvGrpSpPr>
          <a:grpSpLocks/>
        </xdr:cNvGrpSpPr>
      </xdr:nvGrpSpPr>
      <xdr:grpSpPr>
        <a:xfrm>
          <a:off x="2466975" y="27993975"/>
          <a:ext cx="0" cy="161925"/>
          <a:chOff x="5346000" y="3699038"/>
          <a:chExt cx="0" cy="161925"/>
        </a:xfrm>
      </xdr:grpSpPr>
      <xdr:grpSp>
        <xdr:nvGrpSpPr>
          <xdr:cNvPr id="5063" name="Shape 4099">
            <a:extLst>
              <a:ext uri="{FF2B5EF4-FFF2-40B4-BE49-F238E27FC236}">
                <a16:creationId xmlns:a16="http://schemas.microsoft.com/office/drawing/2014/main" id="{00000000-0008-0000-0B00-0000C713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5064" name="Shape 6">
              <a:extLst>
                <a:ext uri="{FF2B5EF4-FFF2-40B4-BE49-F238E27FC236}">
                  <a16:creationId xmlns:a16="http://schemas.microsoft.com/office/drawing/2014/main" id="{00000000-0008-0000-0B00-0000C813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5065" name="Shape 4100">
              <a:extLst>
                <a:ext uri="{FF2B5EF4-FFF2-40B4-BE49-F238E27FC236}">
                  <a16:creationId xmlns:a16="http://schemas.microsoft.com/office/drawing/2014/main" id="{00000000-0008-0000-0B00-0000C913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5066" name="Shape 4101">
                <a:extLst>
                  <a:ext uri="{FF2B5EF4-FFF2-40B4-BE49-F238E27FC236}">
                    <a16:creationId xmlns:a16="http://schemas.microsoft.com/office/drawing/2014/main" id="{00000000-0008-0000-0B00-0000CA13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5067" name="Shape 4102">
                <a:extLst>
                  <a:ext uri="{FF2B5EF4-FFF2-40B4-BE49-F238E27FC236}">
                    <a16:creationId xmlns:a16="http://schemas.microsoft.com/office/drawing/2014/main" id="{00000000-0008-0000-0B00-0000CB13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5068" name="Shape 4103">
                  <a:extLst>
                    <a:ext uri="{FF2B5EF4-FFF2-40B4-BE49-F238E27FC236}">
                      <a16:creationId xmlns:a16="http://schemas.microsoft.com/office/drawing/2014/main" id="{00000000-0008-0000-0B00-0000CC13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5069" name="Shape 4104">
                  <a:extLst>
                    <a:ext uri="{FF2B5EF4-FFF2-40B4-BE49-F238E27FC236}">
                      <a16:creationId xmlns:a16="http://schemas.microsoft.com/office/drawing/2014/main" id="{00000000-0008-0000-0B00-0000CD1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070" name="Shape 4105">
                  <a:extLst>
                    <a:ext uri="{FF2B5EF4-FFF2-40B4-BE49-F238E27FC236}">
                      <a16:creationId xmlns:a16="http://schemas.microsoft.com/office/drawing/2014/main" id="{00000000-0008-0000-0B00-0000CE1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071" name="Shape 4106">
                  <a:extLst>
                    <a:ext uri="{FF2B5EF4-FFF2-40B4-BE49-F238E27FC236}">
                      <a16:creationId xmlns:a16="http://schemas.microsoft.com/office/drawing/2014/main" id="{00000000-0008-0000-0B00-0000CF13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072" name="Shape 4107">
                  <a:extLst>
                    <a:ext uri="{FF2B5EF4-FFF2-40B4-BE49-F238E27FC236}">
                      <a16:creationId xmlns:a16="http://schemas.microsoft.com/office/drawing/2014/main" id="{00000000-0008-0000-0B00-0000D01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073" name="Shape 4108">
                  <a:extLst>
                    <a:ext uri="{FF2B5EF4-FFF2-40B4-BE49-F238E27FC236}">
                      <a16:creationId xmlns:a16="http://schemas.microsoft.com/office/drawing/2014/main" id="{00000000-0008-0000-0B00-0000D11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074" name="Shape 4109">
                  <a:extLst>
                    <a:ext uri="{FF2B5EF4-FFF2-40B4-BE49-F238E27FC236}">
                      <a16:creationId xmlns:a16="http://schemas.microsoft.com/office/drawing/2014/main" id="{00000000-0008-0000-0B00-0000D21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127</xdr:row>
      <xdr:rowOff>104775</xdr:rowOff>
    </xdr:from>
    <xdr:ext cx="0" cy="161925"/>
    <xdr:grpSp>
      <xdr:nvGrpSpPr>
        <xdr:cNvPr id="5075" name="Shape 2">
          <a:extLst>
            <a:ext uri="{FF2B5EF4-FFF2-40B4-BE49-F238E27FC236}">
              <a16:creationId xmlns:a16="http://schemas.microsoft.com/office/drawing/2014/main" id="{00000000-0008-0000-0B00-0000D3130000}"/>
            </a:ext>
          </a:extLst>
        </xdr:cNvPr>
        <xdr:cNvGrpSpPr>
          <a:grpSpLocks/>
        </xdr:cNvGrpSpPr>
      </xdr:nvGrpSpPr>
      <xdr:grpSpPr>
        <a:xfrm>
          <a:off x="2466975" y="27993975"/>
          <a:ext cx="0" cy="161925"/>
          <a:chOff x="5346000" y="3699038"/>
          <a:chExt cx="0" cy="161925"/>
        </a:xfrm>
      </xdr:grpSpPr>
      <xdr:grpSp>
        <xdr:nvGrpSpPr>
          <xdr:cNvPr id="5076" name="Shape 4110">
            <a:extLst>
              <a:ext uri="{FF2B5EF4-FFF2-40B4-BE49-F238E27FC236}">
                <a16:creationId xmlns:a16="http://schemas.microsoft.com/office/drawing/2014/main" id="{00000000-0008-0000-0B00-0000D413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5077" name="Shape 6">
              <a:extLst>
                <a:ext uri="{FF2B5EF4-FFF2-40B4-BE49-F238E27FC236}">
                  <a16:creationId xmlns:a16="http://schemas.microsoft.com/office/drawing/2014/main" id="{00000000-0008-0000-0B00-0000D513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5078" name="Shape 4111">
              <a:extLst>
                <a:ext uri="{FF2B5EF4-FFF2-40B4-BE49-F238E27FC236}">
                  <a16:creationId xmlns:a16="http://schemas.microsoft.com/office/drawing/2014/main" id="{00000000-0008-0000-0B00-0000D613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5079" name="Shape 4112">
                <a:extLst>
                  <a:ext uri="{FF2B5EF4-FFF2-40B4-BE49-F238E27FC236}">
                    <a16:creationId xmlns:a16="http://schemas.microsoft.com/office/drawing/2014/main" id="{00000000-0008-0000-0B00-0000D713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5080" name="Shape 4113">
                <a:extLst>
                  <a:ext uri="{FF2B5EF4-FFF2-40B4-BE49-F238E27FC236}">
                    <a16:creationId xmlns:a16="http://schemas.microsoft.com/office/drawing/2014/main" id="{00000000-0008-0000-0B00-0000D813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5081" name="Shape 4114">
                  <a:extLst>
                    <a:ext uri="{FF2B5EF4-FFF2-40B4-BE49-F238E27FC236}">
                      <a16:creationId xmlns:a16="http://schemas.microsoft.com/office/drawing/2014/main" id="{00000000-0008-0000-0B00-0000D913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5082" name="Shape 4115">
                  <a:extLst>
                    <a:ext uri="{FF2B5EF4-FFF2-40B4-BE49-F238E27FC236}">
                      <a16:creationId xmlns:a16="http://schemas.microsoft.com/office/drawing/2014/main" id="{00000000-0008-0000-0B00-0000DA1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083" name="Shape 4116">
                  <a:extLst>
                    <a:ext uri="{FF2B5EF4-FFF2-40B4-BE49-F238E27FC236}">
                      <a16:creationId xmlns:a16="http://schemas.microsoft.com/office/drawing/2014/main" id="{00000000-0008-0000-0B00-0000DB1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084" name="Shape 4117">
                  <a:extLst>
                    <a:ext uri="{FF2B5EF4-FFF2-40B4-BE49-F238E27FC236}">
                      <a16:creationId xmlns:a16="http://schemas.microsoft.com/office/drawing/2014/main" id="{00000000-0008-0000-0B00-0000DC13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085" name="Shape 4118">
                  <a:extLst>
                    <a:ext uri="{FF2B5EF4-FFF2-40B4-BE49-F238E27FC236}">
                      <a16:creationId xmlns:a16="http://schemas.microsoft.com/office/drawing/2014/main" id="{00000000-0008-0000-0B00-0000DD1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086" name="Shape 4119">
                  <a:extLst>
                    <a:ext uri="{FF2B5EF4-FFF2-40B4-BE49-F238E27FC236}">
                      <a16:creationId xmlns:a16="http://schemas.microsoft.com/office/drawing/2014/main" id="{00000000-0008-0000-0B00-0000DE1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087" name="Shape 4120">
                  <a:extLst>
                    <a:ext uri="{FF2B5EF4-FFF2-40B4-BE49-F238E27FC236}">
                      <a16:creationId xmlns:a16="http://schemas.microsoft.com/office/drawing/2014/main" id="{00000000-0008-0000-0B00-0000DF1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127</xdr:row>
      <xdr:rowOff>104775</xdr:rowOff>
    </xdr:from>
    <xdr:ext cx="0" cy="161925"/>
    <xdr:grpSp>
      <xdr:nvGrpSpPr>
        <xdr:cNvPr id="5088" name="Shape 2">
          <a:extLst>
            <a:ext uri="{FF2B5EF4-FFF2-40B4-BE49-F238E27FC236}">
              <a16:creationId xmlns:a16="http://schemas.microsoft.com/office/drawing/2014/main" id="{00000000-0008-0000-0B00-0000E0130000}"/>
            </a:ext>
          </a:extLst>
        </xdr:cNvPr>
        <xdr:cNvGrpSpPr>
          <a:grpSpLocks/>
        </xdr:cNvGrpSpPr>
      </xdr:nvGrpSpPr>
      <xdr:grpSpPr>
        <a:xfrm>
          <a:off x="2466975" y="27993975"/>
          <a:ext cx="0" cy="161925"/>
          <a:chOff x="5346000" y="3699038"/>
          <a:chExt cx="0" cy="161925"/>
        </a:xfrm>
      </xdr:grpSpPr>
      <xdr:grpSp>
        <xdr:nvGrpSpPr>
          <xdr:cNvPr id="5089" name="Shape 4121">
            <a:extLst>
              <a:ext uri="{FF2B5EF4-FFF2-40B4-BE49-F238E27FC236}">
                <a16:creationId xmlns:a16="http://schemas.microsoft.com/office/drawing/2014/main" id="{00000000-0008-0000-0B00-0000E113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5090" name="Shape 6">
              <a:extLst>
                <a:ext uri="{FF2B5EF4-FFF2-40B4-BE49-F238E27FC236}">
                  <a16:creationId xmlns:a16="http://schemas.microsoft.com/office/drawing/2014/main" id="{00000000-0008-0000-0B00-0000E213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5091" name="Shape 4122">
              <a:extLst>
                <a:ext uri="{FF2B5EF4-FFF2-40B4-BE49-F238E27FC236}">
                  <a16:creationId xmlns:a16="http://schemas.microsoft.com/office/drawing/2014/main" id="{00000000-0008-0000-0B00-0000E313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5092" name="Shape 4123">
                <a:extLst>
                  <a:ext uri="{FF2B5EF4-FFF2-40B4-BE49-F238E27FC236}">
                    <a16:creationId xmlns:a16="http://schemas.microsoft.com/office/drawing/2014/main" id="{00000000-0008-0000-0B00-0000E413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5093" name="Shape 4124">
                <a:extLst>
                  <a:ext uri="{FF2B5EF4-FFF2-40B4-BE49-F238E27FC236}">
                    <a16:creationId xmlns:a16="http://schemas.microsoft.com/office/drawing/2014/main" id="{00000000-0008-0000-0B00-0000E513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5094" name="Shape 4125">
                  <a:extLst>
                    <a:ext uri="{FF2B5EF4-FFF2-40B4-BE49-F238E27FC236}">
                      <a16:creationId xmlns:a16="http://schemas.microsoft.com/office/drawing/2014/main" id="{00000000-0008-0000-0B00-0000E613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5095" name="Shape 4126">
                  <a:extLst>
                    <a:ext uri="{FF2B5EF4-FFF2-40B4-BE49-F238E27FC236}">
                      <a16:creationId xmlns:a16="http://schemas.microsoft.com/office/drawing/2014/main" id="{00000000-0008-0000-0B00-0000E71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096" name="Shape 4127">
                  <a:extLst>
                    <a:ext uri="{FF2B5EF4-FFF2-40B4-BE49-F238E27FC236}">
                      <a16:creationId xmlns:a16="http://schemas.microsoft.com/office/drawing/2014/main" id="{00000000-0008-0000-0B00-0000E81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097" name="Shape 4128">
                  <a:extLst>
                    <a:ext uri="{FF2B5EF4-FFF2-40B4-BE49-F238E27FC236}">
                      <a16:creationId xmlns:a16="http://schemas.microsoft.com/office/drawing/2014/main" id="{00000000-0008-0000-0B00-0000E913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098" name="Shape 4129">
                  <a:extLst>
                    <a:ext uri="{FF2B5EF4-FFF2-40B4-BE49-F238E27FC236}">
                      <a16:creationId xmlns:a16="http://schemas.microsoft.com/office/drawing/2014/main" id="{00000000-0008-0000-0B00-0000EA1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099" name="Shape 4130">
                  <a:extLst>
                    <a:ext uri="{FF2B5EF4-FFF2-40B4-BE49-F238E27FC236}">
                      <a16:creationId xmlns:a16="http://schemas.microsoft.com/office/drawing/2014/main" id="{00000000-0008-0000-0B00-0000EB1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100" name="Shape 4131">
                  <a:extLst>
                    <a:ext uri="{FF2B5EF4-FFF2-40B4-BE49-F238E27FC236}">
                      <a16:creationId xmlns:a16="http://schemas.microsoft.com/office/drawing/2014/main" id="{00000000-0008-0000-0B00-0000EC1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127</xdr:row>
      <xdr:rowOff>104775</xdr:rowOff>
    </xdr:from>
    <xdr:ext cx="0" cy="161925"/>
    <xdr:grpSp>
      <xdr:nvGrpSpPr>
        <xdr:cNvPr id="5101" name="Shape 2">
          <a:extLst>
            <a:ext uri="{FF2B5EF4-FFF2-40B4-BE49-F238E27FC236}">
              <a16:creationId xmlns:a16="http://schemas.microsoft.com/office/drawing/2014/main" id="{00000000-0008-0000-0B00-0000ED130000}"/>
            </a:ext>
          </a:extLst>
        </xdr:cNvPr>
        <xdr:cNvGrpSpPr>
          <a:grpSpLocks/>
        </xdr:cNvGrpSpPr>
      </xdr:nvGrpSpPr>
      <xdr:grpSpPr>
        <a:xfrm>
          <a:off x="2466975" y="27993975"/>
          <a:ext cx="0" cy="161925"/>
          <a:chOff x="5346000" y="3699038"/>
          <a:chExt cx="0" cy="161925"/>
        </a:xfrm>
      </xdr:grpSpPr>
      <xdr:grpSp>
        <xdr:nvGrpSpPr>
          <xdr:cNvPr id="5102" name="Shape 4132">
            <a:extLst>
              <a:ext uri="{FF2B5EF4-FFF2-40B4-BE49-F238E27FC236}">
                <a16:creationId xmlns:a16="http://schemas.microsoft.com/office/drawing/2014/main" id="{00000000-0008-0000-0B00-0000EE13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5103" name="Shape 6">
              <a:extLst>
                <a:ext uri="{FF2B5EF4-FFF2-40B4-BE49-F238E27FC236}">
                  <a16:creationId xmlns:a16="http://schemas.microsoft.com/office/drawing/2014/main" id="{00000000-0008-0000-0B00-0000EF13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5104" name="Shape 4133">
              <a:extLst>
                <a:ext uri="{FF2B5EF4-FFF2-40B4-BE49-F238E27FC236}">
                  <a16:creationId xmlns:a16="http://schemas.microsoft.com/office/drawing/2014/main" id="{00000000-0008-0000-0B00-0000F013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5105" name="Shape 4134">
                <a:extLst>
                  <a:ext uri="{FF2B5EF4-FFF2-40B4-BE49-F238E27FC236}">
                    <a16:creationId xmlns:a16="http://schemas.microsoft.com/office/drawing/2014/main" id="{00000000-0008-0000-0B00-0000F113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5106" name="Shape 4135">
                <a:extLst>
                  <a:ext uri="{FF2B5EF4-FFF2-40B4-BE49-F238E27FC236}">
                    <a16:creationId xmlns:a16="http://schemas.microsoft.com/office/drawing/2014/main" id="{00000000-0008-0000-0B00-0000F213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5107" name="Shape 4136">
                  <a:extLst>
                    <a:ext uri="{FF2B5EF4-FFF2-40B4-BE49-F238E27FC236}">
                      <a16:creationId xmlns:a16="http://schemas.microsoft.com/office/drawing/2014/main" id="{00000000-0008-0000-0B00-0000F313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5108" name="Shape 4137">
                  <a:extLst>
                    <a:ext uri="{FF2B5EF4-FFF2-40B4-BE49-F238E27FC236}">
                      <a16:creationId xmlns:a16="http://schemas.microsoft.com/office/drawing/2014/main" id="{00000000-0008-0000-0B00-0000F41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109" name="Shape 4138">
                  <a:extLst>
                    <a:ext uri="{FF2B5EF4-FFF2-40B4-BE49-F238E27FC236}">
                      <a16:creationId xmlns:a16="http://schemas.microsoft.com/office/drawing/2014/main" id="{00000000-0008-0000-0B00-0000F51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110" name="Shape 4139">
                  <a:extLst>
                    <a:ext uri="{FF2B5EF4-FFF2-40B4-BE49-F238E27FC236}">
                      <a16:creationId xmlns:a16="http://schemas.microsoft.com/office/drawing/2014/main" id="{00000000-0008-0000-0B00-0000F613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111" name="Shape 4140">
                  <a:extLst>
                    <a:ext uri="{FF2B5EF4-FFF2-40B4-BE49-F238E27FC236}">
                      <a16:creationId xmlns:a16="http://schemas.microsoft.com/office/drawing/2014/main" id="{00000000-0008-0000-0B00-0000F71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112" name="Shape 4141">
                  <a:extLst>
                    <a:ext uri="{FF2B5EF4-FFF2-40B4-BE49-F238E27FC236}">
                      <a16:creationId xmlns:a16="http://schemas.microsoft.com/office/drawing/2014/main" id="{00000000-0008-0000-0B00-0000F81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113" name="Shape 4142">
                  <a:extLst>
                    <a:ext uri="{FF2B5EF4-FFF2-40B4-BE49-F238E27FC236}">
                      <a16:creationId xmlns:a16="http://schemas.microsoft.com/office/drawing/2014/main" id="{00000000-0008-0000-0B00-0000F91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127</xdr:row>
      <xdr:rowOff>104775</xdr:rowOff>
    </xdr:from>
    <xdr:ext cx="0" cy="161925"/>
    <xdr:grpSp>
      <xdr:nvGrpSpPr>
        <xdr:cNvPr id="5114" name="Shape 2">
          <a:extLst>
            <a:ext uri="{FF2B5EF4-FFF2-40B4-BE49-F238E27FC236}">
              <a16:creationId xmlns:a16="http://schemas.microsoft.com/office/drawing/2014/main" id="{00000000-0008-0000-0B00-0000FA130000}"/>
            </a:ext>
          </a:extLst>
        </xdr:cNvPr>
        <xdr:cNvGrpSpPr>
          <a:grpSpLocks/>
        </xdr:cNvGrpSpPr>
      </xdr:nvGrpSpPr>
      <xdr:grpSpPr>
        <a:xfrm>
          <a:off x="2466975" y="27993975"/>
          <a:ext cx="0" cy="161925"/>
          <a:chOff x="5346000" y="3699038"/>
          <a:chExt cx="0" cy="161925"/>
        </a:xfrm>
      </xdr:grpSpPr>
      <xdr:grpSp>
        <xdr:nvGrpSpPr>
          <xdr:cNvPr id="5115" name="Shape 4143">
            <a:extLst>
              <a:ext uri="{FF2B5EF4-FFF2-40B4-BE49-F238E27FC236}">
                <a16:creationId xmlns:a16="http://schemas.microsoft.com/office/drawing/2014/main" id="{00000000-0008-0000-0B00-0000FB13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5116" name="Shape 6">
              <a:extLst>
                <a:ext uri="{FF2B5EF4-FFF2-40B4-BE49-F238E27FC236}">
                  <a16:creationId xmlns:a16="http://schemas.microsoft.com/office/drawing/2014/main" id="{00000000-0008-0000-0B00-0000FC13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5117" name="Shape 4144">
              <a:extLst>
                <a:ext uri="{FF2B5EF4-FFF2-40B4-BE49-F238E27FC236}">
                  <a16:creationId xmlns:a16="http://schemas.microsoft.com/office/drawing/2014/main" id="{00000000-0008-0000-0B00-0000FD13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5118" name="Shape 4145">
                <a:extLst>
                  <a:ext uri="{FF2B5EF4-FFF2-40B4-BE49-F238E27FC236}">
                    <a16:creationId xmlns:a16="http://schemas.microsoft.com/office/drawing/2014/main" id="{00000000-0008-0000-0B00-0000FE13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5119" name="Shape 4146">
                <a:extLst>
                  <a:ext uri="{FF2B5EF4-FFF2-40B4-BE49-F238E27FC236}">
                    <a16:creationId xmlns:a16="http://schemas.microsoft.com/office/drawing/2014/main" id="{00000000-0008-0000-0B00-0000FF13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5120" name="Shape 4147">
                  <a:extLst>
                    <a:ext uri="{FF2B5EF4-FFF2-40B4-BE49-F238E27FC236}">
                      <a16:creationId xmlns:a16="http://schemas.microsoft.com/office/drawing/2014/main" id="{00000000-0008-0000-0B00-00000014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5121" name="Shape 4148">
                  <a:extLst>
                    <a:ext uri="{FF2B5EF4-FFF2-40B4-BE49-F238E27FC236}">
                      <a16:creationId xmlns:a16="http://schemas.microsoft.com/office/drawing/2014/main" id="{00000000-0008-0000-0B00-0000011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122" name="Shape 4149">
                  <a:extLst>
                    <a:ext uri="{FF2B5EF4-FFF2-40B4-BE49-F238E27FC236}">
                      <a16:creationId xmlns:a16="http://schemas.microsoft.com/office/drawing/2014/main" id="{00000000-0008-0000-0B00-0000021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123" name="Shape 4150">
                  <a:extLst>
                    <a:ext uri="{FF2B5EF4-FFF2-40B4-BE49-F238E27FC236}">
                      <a16:creationId xmlns:a16="http://schemas.microsoft.com/office/drawing/2014/main" id="{00000000-0008-0000-0B00-00000314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124" name="Shape 4151">
                  <a:extLst>
                    <a:ext uri="{FF2B5EF4-FFF2-40B4-BE49-F238E27FC236}">
                      <a16:creationId xmlns:a16="http://schemas.microsoft.com/office/drawing/2014/main" id="{00000000-0008-0000-0B00-0000041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125" name="Shape 4152">
                  <a:extLst>
                    <a:ext uri="{FF2B5EF4-FFF2-40B4-BE49-F238E27FC236}">
                      <a16:creationId xmlns:a16="http://schemas.microsoft.com/office/drawing/2014/main" id="{00000000-0008-0000-0B00-0000051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126" name="Shape 4153">
                  <a:extLst>
                    <a:ext uri="{FF2B5EF4-FFF2-40B4-BE49-F238E27FC236}">
                      <a16:creationId xmlns:a16="http://schemas.microsoft.com/office/drawing/2014/main" id="{00000000-0008-0000-0B00-0000061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127</xdr:row>
      <xdr:rowOff>104775</xdr:rowOff>
    </xdr:from>
    <xdr:ext cx="0" cy="161925"/>
    <xdr:grpSp>
      <xdr:nvGrpSpPr>
        <xdr:cNvPr id="5127" name="Shape 2">
          <a:extLst>
            <a:ext uri="{FF2B5EF4-FFF2-40B4-BE49-F238E27FC236}">
              <a16:creationId xmlns:a16="http://schemas.microsoft.com/office/drawing/2014/main" id="{00000000-0008-0000-0B00-000007140000}"/>
            </a:ext>
          </a:extLst>
        </xdr:cNvPr>
        <xdr:cNvGrpSpPr>
          <a:grpSpLocks/>
        </xdr:cNvGrpSpPr>
      </xdr:nvGrpSpPr>
      <xdr:grpSpPr>
        <a:xfrm>
          <a:off x="2466975" y="27993975"/>
          <a:ext cx="0" cy="161925"/>
          <a:chOff x="5346000" y="3699038"/>
          <a:chExt cx="0" cy="161925"/>
        </a:xfrm>
      </xdr:grpSpPr>
      <xdr:grpSp>
        <xdr:nvGrpSpPr>
          <xdr:cNvPr id="5128" name="Shape 4154">
            <a:extLst>
              <a:ext uri="{FF2B5EF4-FFF2-40B4-BE49-F238E27FC236}">
                <a16:creationId xmlns:a16="http://schemas.microsoft.com/office/drawing/2014/main" id="{00000000-0008-0000-0B00-00000814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5129" name="Shape 6">
              <a:extLst>
                <a:ext uri="{FF2B5EF4-FFF2-40B4-BE49-F238E27FC236}">
                  <a16:creationId xmlns:a16="http://schemas.microsoft.com/office/drawing/2014/main" id="{00000000-0008-0000-0B00-00000914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5130" name="Shape 4155">
              <a:extLst>
                <a:ext uri="{FF2B5EF4-FFF2-40B4-BE49-F238E27FC236}">
                  <a16:creationId xmlns:a16="http://schemas.microsoft.com/office/drawing/2014/main" id="{00000000-0008-0000-0B00-00000A14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5131" name="Shape 4156">
                <a:extLst>
                  <a:ext uri="{FF2B5EF4-FFF2-40B4-BE49-F238E27FC236}">
                    <a16:creationId xmlns:a16="http://schemas.microsoft.com/office/drawing/2014/main" id="{00000000-0008-0000-0B00-00000B14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5132" name="Shape 4157">
                <a:extLst>
                  <a:ext uri="{FF2B5EF4-FFF2-40B4-BE49-F238E27FC236}">
                    <a16:creationId xmlns:a16="http://schemas.microsoft.com/office/drawing/2014/main" id="{00000000-0008-0000-0B00-00000C14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5133" name="Shape 4158">
                  <a:extLst>
                    <a:ext uri="{FF2B5EF4-FFF2-40B4-BE49-F238E27FC236}">
                      <a16:creationId xmlns:a16="http://schemas.microsoft.com/office/drawing/2014/main" id="{00000000-0008-0000-0B00-00000D14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5134" name="Shape 4159">
                  <a:extLst>
                    <a:ext uri="{FF2B5EF4-FFF2-40B4-BE49-F238E27FC236}">
                      <a16:creationId xmlns:a16="http://schemas.microsoft.com/office/drawing/2014/main" id="{00000000-0008-0000-0B00-00000E1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135" name="Shape 4160">
                  <a:extLst>
                    <a:ext uri="{FF2B5EF4-FFF2-40B4-BE49-F238E27FC236}">
                      <a16:creationId xmlns:a16="http://schemas.microsoft.com/office/drawing/2014/main" id="{00000000-0008-0000-0B00-00000F1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136" name="Shape 4161">
                  <a:extLst>
                    <a:ext uri="{FF2B5EF4-FFF2-40B4-BE49-F238E27FC236}">
                      <a16:creationId xmlns:a16="http://schemas.microsoft.com/office/drawing/2014/main" id="{00000000-0008-0000-0B00-00001014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137" name="Shape 4162">
                  <a:extLst>
                    <a:ext uri="{FF2B5EF4-FFF2-40B4-BE49-F238E27FC236}">
                      <a16:creationId xmlns:a16="http://schemas.microsoft.com/office/drawing/2014/main" id="{00000000-0008-0000-0B00-0000111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138" name="Shape 4163">
                  <a:extLst>
                    <a:ext uri="{FF2B5EF4-FFF2-40B4-BE49-F238E27FC236}">
                      <a16:creationId xmlns:a16="http://schemas.microsoft.com/office/drawing/2014/main" id="{00000000-0008-0000-0B00-0000121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139" name="Shape 4164">
                  <a:extLst>
                    <a:ext uri="{FF2B5EF4-FFF2-40B4-BE49-F238E27FC236}">
                      <a16:creationId xmlns:a16="http://schemas.microsoft.com/office/drawing/2014/main" id="{00000000-0008-0000-0B00-0000131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127</xdr:row>
      <xdr:rowOff>104775</xdr:rowOff>
    </xdr:from>
    <xdr:ext cx="0" cy="161925"/>
    <xdr:grpSp>
      <xdr:nvGrpSpPr>
        <xdr:cNvPr id="5140" name="Shape 2">
          <a:extLst>
            <a:ext uri="{FF2B5EF4-FFF2-40B4-BE49-F238E27FC236}">
              <a16:creationId xmlns:a16="http://schemas.microsoft.com/office/drawing/2014/main" id="{00000000-0008-0000-0B00-000014140000}"/>
            </a:ext>
          </a:extLst>
        </xdr:cNvPr>
        <xdr:cNvGrpSpPr>
          <a:grpSpLocks/>
        </xdr:cNvGrpSpPr>
      </xdr:nvGrpSpPr>
      <xdr:grpSpPr>
        <a:xfrm>
          <a:off x="2466975" y="27993975"/>
          <a:ext cx="0" cy="161925"/>
          <a:chOff x="5346000" y="3699038"/>
          <a:chExt cx="0" cy="161925"/>
        </a:xfrm>
      </xdr:grpSpPr>
      <xdr:grpSp>
        <xdr:nvGrpSpPr>
          <xdr:cNvPr id="5141" name="Shape 4165">
            <a:extLst>
              <a:ext uri="{FF2B5EF4-FFF2-40B4-BE49-F238E27FC236}">
                <a16:creationId xmlns:a16="http://schemas.microsoft.com/office/drawing/2014/main" id="{00000000-0008-0000-0B00-00001514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5142" name="Shape 6">
              <a:extLst>
                <a:ext uri="{FF2B5EF4-FFF2-40B4-BE49-F238E27FC236}">
                  <a16:creationId xmlns:a16="http://schemas.microsoft.com/office/drawing/2014/main" id="{00000000-0008-0000-0B00-00001614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5143" name="Shape 4166">
              <a:extLst>
                <a:ext uri="{FF2B5EF4-FFF2-40B4-BE49-F238E27FC236}">
                  <a16:creationId xmlns:a16="http://schemas.microsoft.com/office/drawing/2014/main" id="{00000000-0008-0000-0B00-00001714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5144" name="Shape 4167">
                <a:extLst>
                  <a:ext uri="{FF2B5EF4-FFF2-40B4-BE49-F238E27FC236}">
                    <a16:creationId xmlns:a16="http://schemas.microsoft.com/office/drawing/2014/main" id="{00000000-0008-0000-0B00-00001814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5145" name="Shape 4168">
                <a:extLst>
                  <a:ext uri="{FF2B5EF4-FFF2-40B4-BE49-F238E27FC236}">
                    <a16:creationId xmlns:a16="http://schemas.microsoft.com/office/drawing/2014/main" id="{00000000-0008-0000-0B00-00001914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5146" name="Shape 4169">
                  <a:extLst>
                    <a:ext uri="{FF2B5EF4-FFF2-40B4-BE49-F238E27FC236}">
                      <a16:creationId xmlns:a16="http://schemas.microsoft.com/office/drawing/2014/main" id="{00000000-0008-0000-0B00-00001A14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5147" name="Shape 4170">
                  <a:extLst>
                    <a:ext uri="{FF2B5EF4-FFF2-40B4-BE49-F238E27FC236}">
                      <a16:creationId xmlns:a16="http://schemas.microsoft.com/office/drawing/2014/main" id="{00000000-0008-0000-0B00-00001B1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148" name="Shape 4171">
                  <a:extLst>
                    <a:ext uri="{FF2B5EF4-FFF2-40B4-BE49-F238E27FC236}">
                      <a16:creationId xmlns:a16="http://schemas.microsoft.com/office/drawing/2014/main" id="{00000000-0008-0000-0B00-00001C1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149" name="Shape 4172">
                  <a:extLst>
                    <a:ext uri="{FF2B5EF4-FFF2-40B4-BE49-F238E27FC236}">
                      <a16:creationId xmlns:a16="http://schemas.microsoft.com/office/drawing/2014/main" id="{00000000-0008-0000-0B00-00001D14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150" name="Shape 4173">
                  <a:extLst>
                    <a:ext uri="{FF2B5EF4-FFF2-40B4-BE49-F238E27FC236}">
                      <a16:creationId xmlns:a16="http://schemas.microsoft.com/office/drawing/2014/main" id="{00000000-0008-0000-0B00-00001E1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151" name="Shape 4174">
                  <a:extLst>
                    <a:ext uri="{FF2B5EF4-FFF2-40B4-BE49-F238E27FC236}">
                      <a16:creationId xmlns:a16="http://schemas.microsoft.com/office/drawing/2014/main" id="{00000000-0008-0000-0B00-00001F1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152" name="Shape 4175">
                  <a:extLst>
                    <a:ext uri="{FF2B5EF4-FFF2-40B4-BE49-F238E27FC236}">
                      <a16:creationId xmlns:a16="http://schemas.microsoft.com/office/drawing/2014/main" id="{00000000-0008-0000-0B00-0000201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127</xdr:row>
      <xdr:rowOff>104775</xdr:rowOff>
    </xdr:from>
    <xdr:ext cx="0" cy="161925"/>
    <xdr:grpSp>
      <xdr:nvGrpSpPr>
        <xdr:cNvPr id="5153" name="Shape 2">
          <a:extLst>
            <a:ext uri="{FF2B5EF4-FFF2-40B4-BE49-F238E27FC236}">
              <a16:creationId xmlns:a16="http://schemas.microsoft.com/office/drawing/2014/main" id="{00000000-0008-0000-0B00-000021140000}"/>
            </a:ext>
          </a:extLst>
        </xdr:cNvPr>
        <xdr:cNvGrpSpPr>
          <a:grpSpLocks/>
        </xdr:cNvGrpSpPr>
      </xdr:nvGrpSpPr>
      <xdr:grpSpPr>
        <a:xfrm>
          <a:off x="2466975" y="27993975"/>
          <a:ext cx="0" cy="161925"/>
          <a:chOff x="5346000" y="3699038"/>
          <a:chExt cx="0" cy="161925"/>
        </a:xfrm>
      </xdr:grpSpPr>
      <xdr:grpSp>
        <xdr:nvGrpSpPr>
          <xdr:cNvPr id="5154" name="Shape 4176">
            <a:extLst>
              <a:ext uri="{FF2B5EF4-FFF2-40B4-BE49-F238E27FC236}">
                <a16:creationId xmlns:a16="http://schemas.microsoft.com/office/drawing/2014/main" id="{00000000-0008-0000-0B00-00002214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5155" name="Shape 6">
              <a:extLst>
                <a:ext uri="{FF2B5EF4-FFF2-40B4-BE49-F238E27FC236}">
                  <a16:creationId xmlns:a16="http://schemas.microsoft.com/office/drawing/2014/main" id="{00000000-0008-0000-0B00-00002314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5156" name="Shape 4177">
              <a:extLst>
                <a:ext uri="{FF2B5EF4-FFF2-40B4-BE49-F238E27FC236}">
                  <a16:creationId xmlns:a16="http://schemas.microsoft.com/office/drawing/2014/main" id="{00000000-0008-0000-0B00-00002414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5157" name="Shape 4178">
                <a:extLst>
                  <a:ext uri="{FF2B5EF4-FFF2-40B4-BE49-F238E27FC236}">
                    <a16:creationId xmlns:a16="http://schemas.microsoft.com/office/drawing/2014/main" id="{00000000-0008-0000-0B00-00002514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5158" name="Shape 4179">
                <a:extLst>
                  <a:ext uri="{FF2B5EF4-FFF2-40B4-BE49-F238E27FC236}">
                    <a16:creationId xmlns:a16="http://schemas.microsoft.com/office/drawing/2014/main" id="{00000000-0008-0000-0B00-00002614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5159" name="Shape 4180">
                  <a:extLst>
                    <a:ext uri="{FF2B5EF4-FFF2-40B4-BE49-F238E27FC236}">
                      <a16:creationId xmlns:a16="http://schemas.microsoft.com/office/drawing/2014/main" id="{00000000-0008-0000-0B00-00002714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5160" name="Shape 4181">
                  <a:extLst>
                    <a:ext uri="{FF2B5EF4-FFF2-40B4-BE49-F238E27FC236}">
                      <a16:creationId xmlns:a16="http://schemas.microsoft.com/office/drawing/2014/main" id="{00000000-0008-0000-0B00-0000281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161" name="Shape 4182">
                  <a:extLst>
                    <a:ext uri="{FF2B5EF4-FFF2-40B4-BE49-F238E27FC236}">
                      <a16:creationId xmlns:a16="http://schemas.microsoft.com/office/drawing/2014/main" id="{00000000-0008-0000-0B00-0000291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162" name="Shape 4183">
                  <a:extLst>
                    <a:ext uri="{FF2B5EF4-FFF2-40B4-BE49-F238E27FC236}">
                      <a16:creationId xmlns:a16="http://schemas.microsoft.com/office/drawing/2014/main" id="{00000000-0008-0000-0B00-00002A14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163" name="Shape 4184">
                  <a:extLst>
                    <a:ext uri="{FF2B5EF4-FFF2-40B4-BE49-F238E27FC236}">
                      <a16:creationId xmlns:a16="http://schemas.microsoft.com/office/drawing/2014/main" id="{00000000-0008-0000-0B00-00002B1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164" name="Shape 4185">
                  <a:extLst>
                    <a:ext uri="{FF2B5EF4-FFF2-40B4-BE49-F238E27FC236}">
                      <a16:creationId xmlns:a16="http://schemas.microsoft.com/office/drawing/2014/main" id="{00000000-0008-0000-0B00-00002C1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165" name="Shape 4186">
                  <a:extLst>
                    <a:ext uri="{FF2B5EF4-FFF2-40B4-BE49-F238E27FC236}">
                      <a16:creationId xmlns:a16="http://schemas.microsoft.com/office/drawing/2014/main" id="{00000000-0008-0000-0B00-00002D1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127</xdr:row>
      <xdr:rowOff>104775</xdr:rowOff>
    </xdr:from>
    <xdr:ext cx="0" cy="161925"/>
    <xdr:grpSp>
      <xdr:nvGrpSpPr>
        <xdr:cNvPr id="5166" name="Shape 2">
          <a:extLst>
            <a:ext uri="{FF2B5EF4-FFF2-40B4-BE49-F238E27FC236}">
              <a16:creationId xmlns:a16="http://schemas.microsoft.com/office/drawing/2014/main" id="{00000000-0008-0000-0B00-00002E140000}"/>
            </a:ext>
          </a:extLst>
        </xdr:cNvPr>
        <xdr:cNvGrpSpPr>
          <a:grpSpLocks/>
        </xdr:cNvGrpSpPr>
      </xdr:nvGrpSpPr>
      <xdr:grpSpPr>
        <a:xfrm>
          <a:off x="2466975" y="27993975"/>
          <a:ext cx="0" cy="161925"/>
          <a:chOff x="5346000" y="3699038"/>
          <a:chExt cx="0" cy="161925"/>
        </a:xfrm>
      </xdr:grpSpPr>
      <xdr:grpSp>
        <xdr:nvGrpSpPr>
          <xdr:cNvPr id="5167" name="Shape 4187">
            <a:extLst>
              <a:ext uri="{FF2B5EF4-FFF2-40B4-BE49-F238E27FC236}">
                <a16:creationId xmlns:a16="http://schemas.microsoft.com/office/drawing/2014/main" id="{00000000-0008-0000-0B00-00002F14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5168" name="Shape 6">
              <a:extLst>
                <a:ext uri="{FF2B5EF4-FFF2-40B4-BE49-F238E27FC236}">
                  <a16:creationId xmlns:a16="http://schemas.microsoft.com/office/drawing/2014/main" id="{00000000-0008-0000-0B00-00003014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5169" name="Shape 4188">
              <a:extLst>
                <a:ext uri="{FF2B5EF4-FFF2-40B4-BE49-F238E27FC236}">
                  <a16:creationId xmlns:a16="http://schemas.microsoft.com/office/drawing/2014/main" id="{00000000-0008-0000-0B00-00003114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5170" name="Shape 4189">
                <a:extLst>
                  <a:ext uri="{FF2B5EF4-FFF2-40B4-BE49-F238E27FC236}">
                    <a16:creationId xmlns:a16="http://schemas.microsoft.com/office/drawing/2014/main" id="{00000000-0008-0000-0B00-00003214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5171" name="Shape 4190">
                <a:extLst>
                  <a:ext uri="{FF2B5EF4-FFF2-40B4-BE49-F238E27FC236}">
                    <a16:creationId xmlns:a16="http://schemas.microsoft.com/office/drawing/2014/main" id="{00000000-0008-0000-0B00-00003314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5172" name="Shape 4191">
                  <a:extLst>
                    <a:ext uri="{FF2B5EF4-FFF2-40B4-BE49-F238E27FC236}">
                      <a16:creationId xmlns:a16="http://schemas.microsoft.com/office/drawing/2014/main" id="{00000000-0008-0000-0B00-00003414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5173" name="Shape 4192">
                  <a:extLst>
                    <a:ext uri="{FF2B5EF4-FFF2-40B4-BE49-F238E27FC236}">
                      <a16:creationId xmlns:a16="http://schemas.microsoft.com/office/drawing/2014/main" id="{00000000-0008-0000-0B00-0000351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174" name="Shape 4193">
                  <a:extLst>
                    <a:ext uri="{FF2B5EF4-FFF2-40B4-BE49-F238E27FC236}">
                      <a16:creationId xmlns:a16="http://schemas.microsoft.com/office/drawing/2014/main" id="{00000000-0008-0000-0B00-0000361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175" name="Shape 4194">
                  <a:extLst>
                    <a:ext uri="{FF2B5EF4-FFF2-40B4-BE49-F238E27FC236}">
                      <a16:creationId xmlns:a16="http://schemas.microsoft.com/office/drawing/2014/main" id="{00000000-0008-0000-0B00-00003714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176" name="Shape 4195">
                  <a:extLst>
                    <a:ext uri="{FF2B5EF4-FFF2-40B4-BE49-F238E27FC236}">
                      <a16:creationId xmlns:a16="http://schemas.microsoft.com/office/drawing/2014/main" id="{00000000-0008-0000-0B00-0000381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177" name="Shape 4196">
                  <a:extLst>
                    <a:ext uri="{FF2B5EF4-FFF2-40B4-BE49-F238E27FC236}">
                      <a16:creationId xmlns:a16="http://schemas.microsoft.com/office/drawing/2014/main" id="{00000000-0008-0000-0B00-0000391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178" name="Shape 4197">
                  <a:extLst>
                    <a:ext uri="{FF2B5EF4-FFF2-40B4-BE49-F238E27FC236}">
                      <a16:creationId xmlns:a16="http://schemas.microsoft.com/office/drawing/2014/main" id="{00000000-0008-0000-0B00-00003A1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127</xdr:row>
      <xdr:rowOff>104775</xdr:rowOff>
    </xdr:from>
    <xdr:ext cx="0" cy="161925"/>
    <xdr:grpSp>
      <xdr:nvGrpSpPr>
        <xdr:cNvPr id="5179" name="Shape 2">
          <a:extLst>
            <a:ext uri="{FF2B5EF4-FFF2-40B4-BE49-F238E27FC236}">
              <a16:creationId xmlns:a16="http://schemas.microsoft.com/office/drawing/2014/main" id="{00000000-0008-0000-0B00-00003B140000}"/>
            </a:ext>
          </a:extLst>
        </xdr:cNvPr>
        <xdr:cNvGrpSpPr>
          <a:grpSpLocks/>
        </xdr:cNvGrpSpPr>
      </xdr:nvGrpSpPr>
      <xdr:grpSpPr>
        <a:xfrm>
          <a:off x="2466975" y="27993975"/>
          <a:ext cx="0" cy="161925"/>
          <a:chOff x="5346000" y="3699038"/>
          <a:chExt cx="0" cy="161925"/>
        </a:xfrm>
      </xdr:grpSpPr>
      <xdr:grpSp>
        <xdr:nvGrpSpPr>
          <xdr:cNvPr id="5180" name="Shape 4198">
            <a:extLst>
              <a:ext uri="{FF2B5EF4-FFF2-40B4-BE49-F238E27FC236}">
                <a16:creationId xmlns:a16="http://schemas.microsoft.com/office/drawing/2014/main" id="{00000000-0008-0000-0B00-00003C14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5181" name="Shape 6">
              <a:extLst>
                <a:ext uri="{FF2B5EF4-FFF2-40B4-BE49-F238E27FC236}">
                  <a16:creationId xmlns:a16="http://schemas.microsoft.com/office/drawing/2014/main" id="{00000000-0008-0000-0B00-00003D14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5182" name="Shape 4199">
              <a:extLst>
                <a:ext uri="{FF2B5EF4-FFF2-40B4-BE49-F238E27FC236}">
                  <a16:creationId xmlns:a16="http://schemas.microsoft.com/office/drawing/2014/main" id="{00000000-0008-0000-0B00-00003E14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5183" name="Shape 4200">
                <a:extLst>
                  <a:ext uri="{FF2B5EF4-FFF2-40B4-BE49-F238E27FC236}">
                    <a16:creationId xmlns:a16="http://schemas.microsoft.com/office/drawing/2014/main" id="{00000000-0008-0000-0B00-00003F14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5184" name="Shape 4201">
                <a:extLst>
                  <a:ext uri="{FF2B5EF4-FFF2-40B4-BE49-F238E27FC236}">
                    <a16:creationId xmlns:a16="http://schemas.microsoft.com/office/drawing/2014/main" id="{00000000-0008-0000-0B00-00004014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5185" name="Shape 4202">
                  <a:extLst>
                    <a:ext uri="{FF2B5EF4-FFF2-40B4-BE49-F238E27FC236}">
                      <a16:creationId xmlns:a16="http://schemas.microsoft.com/office/drawing/2014/main" id="{00000000-0008-0000-0B00-00004114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5186" name="Shape 4203">
                  <a:extLst>
                    <a:ext uri="{FF2B5EF4-FFF2-40B4-BE49-F238E27FC236}">
                      <a16:creationId xmlns:a16="http://schemas.microsoft.com/office/drawing/2014/main" id="{00000000-0008-0000-0B00-0000421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187" name="Shape 4204">
                  <a:extLst>
                    <a:ext uri="{FF2B5EF4-FFF2-40B4-BE49-F238E27FC236}">
                      <a16:creationId xmlns:a16="http://schemas.microsoft.com/office/drawing/2014/main" id="{00000000-0008-0000-0B00-0000431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188" name="Shape 4205">
                  <a:extLst>
                    <a:ext uri="{FF2B5EF4-FFF2-40B4-BE49-F238E27FC236}">
                      <a16:creationId xmlns:a16="http://schemas.microsoft.com/office/drawing/2014/main" id="{00000000-0008-0000-0B00-00004414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189" name="Shape 4206">
                  <a:extLst>
                    <a:ext uri="{FF2B5EF4-FFF2-40B4-BE49-F238E27FC236}">
                      <a16:creationId xmlns:a16="http://schemas.microsoft.com/office/drawing/2014/main" id="{00000000-0008-0000-0B00-0000451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190" name="Shape 4207">
                  <a:extLst>
                    <a:ext uri="{FF2B5EF4-FFF2-40B4-BE49-F238E27FC236}">
                      <a16:creationId xmlns:a16="http://schemas.microsoft.com/office/drawing/2014/main" id="{00000000-0008-0000-0B00-0000461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191" name="Shape 4208">
                  <a:extLst>
                    <a:ext uri="{FF2B5EF4-FFF2-40B4-BE49-F238E27FC236}">
                      <a16:creationId xmlns:a16="http://schemas.microsoft.com/office/drawing/2014/main" id="{00000000-0008-0000-0B00-0000471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127</xdr:row>
      <xdr:rowOff>104775</xdr:rowOff>
    </xdr:from>
    <xdr:ext cx="0" cy="161925"/>
    <xdr:grpSp>
      <xdr:nvGrpSpPr>
        <xdr:cNvPr id="5192" name="Shape 2">
          <a:extLst>
            <a:ext uri="{FF2B5EF4-FFF2-40B4-BE49-F238E27FC236}">
              <a16:creationId xmlns:a16="http://schemas.microsoft.com/office/drawing/2014/main" id="{00000000-0008-0000-0B00-000048140000}"/>
            </a:ext>
          </a:extLst>
        </xdr:cNvPr>
        <xdr:cNvGrpSpPr>
          <a:grpSpLocks/>
        </xdr:cNvGrpSpPr>
      </xdr:nvGrpSpPr>
      <xdr:grpSpPr>
        <a:xfrm>
          <a:off x="2466975" y="27993975"/>
          <a:ext cx="0" cy="161925"/>
          <a:chOff x="5346000" y="3699038"/>
          <a:chExt cx="0" cy="161925"/>
        </a:xfrm>
      </xdr:grpSpPr>
      <xdr:grpSp>
        <xdr:nvGrpSpPr>
          <xdr:cNvPr id="5193" name="Shape 4209">
            <a:extLst>
              <a:ext uri="{FF2B5EF4-FFF2-40B4-BE49-F238E27FC236}">
                <a16:creationId xmlns:a16="http://schemas.microsoft.com/office/drawing/2014/main" id="{00000000-0008-0000-0B00-00004914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5194" name="Shape 6">
              <a:extLst>
                <a:ext uri="{FF2B5EF4-FFF2-40B4-BE49-F238E27FC236}">
                  <a16:creationId xmlns:a16="http://schemas.microsoft.com/office/drawing/2014/main" id="{00000000-0008-0000-0B00-00004A14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5195" name="Shape 4210">
              <a:extLst>
                <a:ext uri="{FF2B5EF4-FFF2-40B4-BE49-F238E27FC236}">
                  <a16:creationId xmlns:a16="http://schemas.microsoft.com/office/drawing/2014/main" id="{00000000-0008-0000-0B00-00004B14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5196" name="Shape 4211">
                <a:extLst>
                  <a:ext uri="{FF2B5EF4-FFF2-40B4-BE49-F238E27FC236}">
                    <a16:creationId xmlns:a16="http://schemas.microsoft.com/office/drawing/2014/main" id="{00000000-0008-0000-0B00-00004C14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5197" name="Shape 4212">
                <a:extLst>
                  <a:ext uri="{FF2B5EF4-FFF2-40B4-BE49-F238E27FC236}">
                    <a16:creationId xmlns:a16="http://schemas.microsoft.com/office/drawing/2014/main" id="{00000000-0008-0000-0B00-00004D14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5198" name="Shape 4213">
                  <a:extLst>
                    <a:ext uri="{FF2B5EF4-FFF2-40B4-BE49-F238E27FC236}">
                      <a16:creationId xmlns:a16="http://schemas.microsoft.com/office/drawing/2014/main" id="{00000000-0008-0000-0B00-00004E14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5199" name="Shape 4214">
                  <a:extLst>
                    <a:ext uri="{FF2B5EF4-FFF2-40B4-BE49-F238E27FC236}">
                      <a16:creationId xmlns:a16="http://schemas.microsoft.com/office/drawing/2014/main" id="{00000000-0008-0000-0B00-00004F1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200" name="Shape 4215">
                  <a:extLst>
                    <a:ext uri="{FF2B5EF4-FFF2-40B4-BE49-F238E27FC236}">
                      <a16:creationId xmlns:a16="http://schemas.microsoft.com/office/drawing/2014/main" id="{00000000-0008-0000-0B00-0000501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201" name="Shape 4216">
                  <a:extLst>
                    <a:ext uri="{FF2B5EF4-FFF2-40B4-BE49-F238E27FC236}">
                      <a16:creationId xmlns:a16="http://schemas.microsoft.com/office/drawing/2014/main" id="{00000000-0008-0000-0B00-00005114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202" name="Shape 4217">
                  <a:extLst>
                    <a:ext uri="{FF2B5EF4-FFF2-40B4-BE49-F238E27FC236}">
                      <a16:creationId xmlns:a16="http://schemas.microsoft.com/office/drawing/2014/main" id="{00000000-0008-0000-0B00-0000521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203" name="Shape 4218">
                  <a:extLst>
                    <a:ext uri="{FF2B5EF4-FFF2-40B4-BE49-F238E27FC236}">
                      <a16:creationId xmlns:a16="http://schemas.microsoft.com/office/drawing/2014/main" id="{00000000-0008-0000-0B00-0000531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204" name="Shape 4219">
                  <a:extLst>
                    <a:ext uri="{FF2B5EF4-FFF2-40B4-BE49-F238E27FC236}">
                      <a16:creationId xmlns:a16="http://schemas.microsoft.com/office/drawing/2014/main" id="{00000000-0008-0000-0B00-0000541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127</xdr:row>
      <xdr:rowOff>104775</xdr:rowOff>
    </xdr:from>
    <xdr:ext cx="0" cy="161925"/>
    <xdr:grpSp>
      <xdr:nvGrpSpPr>
        <xdr:cNvPr id="5205" name="Shape 2">
          <a:extLst>
            <a:ext uri="{FF2B5EF4-FFF2-40B4-BE49-F238E27FC236}">
              <a16:creationId xmlns:a16="http://schemas.microsoft.com/office/drawing/2014/main" id="{00000000-0008-0000-0B00-000055140000}"/>
            </a:ext>
          </a:extLst>
        </xdr:cNvPr>
        <xdr:cNvGrpSpPr>
          <a:grpSpLocks/>
        </xdr:cNvGrpSpPr>
      </xdr:nvGrpSpPr>
      <xdr:grpSpPr>
        <a:xfrm>
          <a:off x="2466975" y="27993975"/>
          <a:ext cx="0" cy="161925"/>
          <a:chOff x="5346000" y="3699038"/>
          <a:chExt cx="0" cy="161925"/>
        </a:xfrm>
      </xdr:grpSpPr>
      <xdr:grpSp>
        <xdr:nvGrpSpPr>
          <xdr:cNvPr id="5206" name="Shape 4220">
            <a:extLst>
              <a:ext uri="{FF2B5EF4-FFF2-40B4-BE49-F238E27FC236}">
                <a16:creationId xmlns:a16="http://schemas.microsoft.com/office/drawing/2014/main" id="{00000000-0008-0000-0B00-00005614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5207" name="Shape 6">
              <a:extLst>
                <a:ext uri="{FF2B5EF4-FFF2-40B4-BE49-F238E27FC236}">
                  <a16:creationId xmlns:a16="http://schemas.microsoft.com/office/drawing/2014/main" id="{00000000-0008-0000-0B00-00005714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5208" name="Shape 4221">
              <a:extLst>
                <a:ext uri="{FF2B5EF4-FFF2-40B4-BE49-F238E27FC236}">
                  <a16:creationId xmlns:a16="http://schemas.microsoft.com/office/drawing/2014/main" id="{00000000-0008-0000-0B00-00005814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5209" name="Shape 4222">
                <a:extLst>
                  <a:ext uri="{FF2B5EF4-FFF2-40B4-BE49-F238E27FC236}">
                    <a16:creationId xmlns:a16="http://schemas.microsoft.com/office/drawing/2014/main" id="{00000000-0008-0000-0B00-00005914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5210" name="Shape 4223">
                <a:extLst>
                  <a:ext uri="{FF2B5EF4-FFF2-40B4-BE49-F238E27FC236}">
                    <a16:creationId xmlns:a16="http://schemas.microsoft.com/office/drawing/2014/main" id="{00000000-0008-0000-0B00-00005A14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5211" name="Shape 4224">
                  <a:extLst>
                    <a:ext uri="{FF2B5EF4-FFF2-40B4-BE49-F238E27FC236}">
                      <a16:creationId xmlns:a16="http://schemas.microsoft.com/office/drawing/2014/main" id="{00000000-0008-0000-0B00-00005B14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5212" name="Shape 4225">
                  <a:extLst>
                    <a:ext uri="{FF2B5EF4-FFF2-40B4-BE49-F238E27FC236}">
                      <a16:creationId xmlns:a16="http://schemas.microsoft.com/office/drawing/2014/main" id="{00000000-0008-0000-0B00-00005C1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213" name="Shape 4226">
                  <a:extLst>
                    <a:ext uri="{FF2B5EF4-FFF2-40B4-BE49-F238E27FC236}">
                      <a16:creationId xmlns:a16="http://schemas.microsoft.com/office/drawing/2014/main" id="{00000000-0008-0000-0B00-00005D1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214" name="Shape 4227">
                  <a:extLst>
                    <a:ext uri="{FF2B5EF4-FFF2-40B4-BE49-F238E27FC236}">
                      <a16:creationId xmlns:a16="http://schemas.microsoft.com/office/drawing/2014/main" id="{00000000-0008-0000-0B00-00005E14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215" name="Shape 4228">
                  <a:extLst>
                    <a:ext uri="{FF2B5EF4-FFF2-40B4-BE49-F238E27FC236}">
                      <a16:creationId xmlns:a16="http://schemas.microsoft.com/office/drawing/2014/main" id="{00000000-0008-0000-0B00-00005F1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216" name="Shape 4229">
                  <a:extLst>
                    <a:ext uri="{FF2B5EF4-FFF2-40B4-BE49-F238E27FC236}">
                      <a16:creationId xmlns:a16="http://schemas.microsoft.com/office/drawing/2014/main" id="{00000000-0008-0000-0B00-0000601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217" name="Shape 4230">
                  <a:extLst>
                    <a:ext uri="{FF2B5EF4-FFF2-40B4-BE49-F238E27FC236}">
                      <a16:creationId xmlns:a16="http://schemas.microsoft.com/office/drawing/2014/main" id="{00000000-0008-0000-0B00-0000611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127</xdr:row>
      <xdr:rowOff>104775</xdr:rowOff>
    </xdr:from>
    <xdr:ext cx="0" cy="161925"/>
    <xdr:grpSp>
      <xdr:nvGrpSpPr>
        <xdr:cNvPr id="5218" name="Shape 2">
          <a:extLst>
            <a:ext uri="{FF2B5EF4-FFF2-40B4-BE49-F238E27FC236}">
              <a16:creationId xmlns:a16="http://schemas.microsoft.com/office/drawing/2014/main" id="{00000000-0008-0000-0B00-000062140000}"/>
            </a:ext>
          </a:extLst>
        </xdr:cNvPr>
        <xdr:cNvGrpSpPr>
          <a:grpSpLocks/>
        </xdr:cNvGrpSpPr>
      </xdr:nvGrpSpPr>
      <xdr:grpSpPr>
        <a:xfrm>
          <a:off x="2466975" y="27993975"/>
          <a:ext cx="0" cy="161925"/>
          <a:chOff x="5346000" y="3699038"/>
          <a:chExt cx="0" cy="161925"/>
        </a:xfrm>
      </xdr:grpSpPr>
      <xdr:grpSp>
        <xdr:nvGrpSpPr>
          <xdr:cNvPr id="5219" name="Shape 4231">
            <a:extLst>
              <a:ext uri="{FF2B5EF4-FFF2-40B4-BE49-F238E27FC236}">
                <a16:creationId xmlns:a16="http://schemas.microsoft.com/office/drawing/2014/main" id="{00000000-0008-0000-0B00-00006314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5220" name="Shape 6">
              <a:extLst>
                <a:ext uri="{FF2B5EF4-FFF2-40B4-BE49-F238E27FC236}">
                  <a16:creationId xmlns:a16="http://schemas.microsoft.com/office/drawing/2014/main" id="{00000000-0008-0000-0B00-00006414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5221" name="Shape 4232">
              <a:extLst>
                <a:ext uri="{FF2B5EF4-FFF2-40B4-BE49-F238E27FC236}">
                  <a16:creationId xmlns:a16="http://schemas.microsoft.com/office/drawing/2014/main" id="{00000000-0008-0000-0B00-00006514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5222" name="Shape 4233">
                <a:extLst>
                  <a:ext uri="{FF2B5EF4-FFF2-40B4-BE49-F238E27FC236}">
                    <a16:creationId xmlns:a16="http://schemas.microsoft.com/office/drawing/2014/main" id="{00000000-0008-0000-0B00-00006614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5223" name="Shape 4234">
                <a:extLst>
                  <a:ext uri="{FF2B5EF4-FFF2-40B4-BE49-F238E27FC236}">
                    <a16:creationId xmlns:a16="http://schemas.microsoft.com/office/drawing/2014/main" id="{00000000-0008-0000-0B00-00006714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5224" name="Shape 4235">
                  <a:extLst>
                    <a:ext uri="{FF2B5EF4-FFF2-40B4-BE49-F238E27FC236}">
                      <a16:creationId xmlns:a16="http://schemas.microsoft.com/office/drawing/2014/main" id="{00000000-0008-0000-0B00-00006814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5225" name="Shape 4236">
                  <a:extLst>
                    <a:ext uri="{FF2B5EF4-FFF2-40B4-BE49-F238E27FC236}">
                      <a16:creationId xmlns:a16="http://schemas.microsoft.com/office/drawing/2014/main" id="{00000000-0008-0000-0B00-0000691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226" name="Shape 4237">
                  <a:extLst>
                    <a:ext uri="{FF2B5EF4-FFF2-40B4-BE49-F238E27FC236}">
                      <a16:creationId xmlns:a16="http://schemas.microsoft.com/office/drawing/2014/main" id="{00000000-0008-0000-0B00-00006A1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227" name="Shape 4238">
                  <a:extLst>
                    <a:ext uri="{FF2B5EF4-FFF2-40B4-BE49-F238E27FC236}">
                      <a16:creationId xmlns:a16="http://schemas.microsoft.com/office/drawing/2014/main" id="{00000000-0008-0000-0B00-00006B14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228" name="Shape 4239">
                  <a:extLst>
                    <a:ext uri="{FF2B5EF4-FFF2-40B4-BE49-F238E27FC236}">
                      <a16:creationId xmlns:a16="http://schemas.microsoft.com/office/drawing/2014/main" id="{00000000-0008-0000-0B00-00006C1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229" name="Shape 4240">
                  <a:extLst>
                    <a:ext uri="{FF2B5EF4-FFF2-40B4-BE49-F238E27FC236}">
                      <a16:creationId xmlns:a16="http://schemas.microsoft.com/office/drawing/2014/main" id="{00000000-0008-0000-0B00-00006D1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230" name="Shape 4241">
                  <a:extLst>
                    <a:ext uri="{FF2B5EF4-FFF2-40B4-BE49-F238E27FC236}">
                      <a16:creationId xmlns:a16="http://schemas.microsoft.com/office/drawing/2014/main" id="{00000000-0008-0000-0B00-00006E1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127</xdr:row>
      <xdr:rowOff>104775</xdr:rowOff>
    </xdr:from>
    <xdr:ext cx="0" cy="161925"/>
    <xdr:grpSp>
      <xdr:nvGrpSpPr>
        <xdr:cNvPr id="5231" name="Shape 2">
          <a:extLst>
            <a:ext uri="{FF2B5EF4-FFF2-40B4-BE49-F238E27FC236}">
              <a16:creationId xmlns:a16="http://schemas.microsoft.com/office/drawing/2014/main" id="{00000000-0008-0000-0B00-00006F140000}"/>
            </a:ext>
          </a:extLst>
        </xdr:cNvPr>
        <xdr:cNvGrpSpPr>
          <a:grpSpLocks/>
        </xdr:cNvGrpSpPr>
      </xdr:nvGrpSpPr>
      <xdr:grpSpPr>
        <a:xfrm>
          <a:off x="2466975" y="27993975"/>
          <a:ext cx="0" cy="161925"/>
          <a:chOff x="5346000" y="3699038"/>
          <a:chExt cx="0" cy="161925"/>
        </a:xfrm>
      </xdr:grpSpPr>
      <xdr:grpSp>
        <xdr:nvGrpSpPr>
          <xdr:cNvPr id="5232" name="Shape 4242">
            <a:extLst>
              <a:ext uri="{FF2B5EF4-FFF2-40B4-BE49-F238E27FC236}">
                <a16:creationId xmlns:a16="http://schemas.microsoft.com/office/drawing/2014/main" id="{00000000-0008-0000-0B00-00007014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5233" name="Shape 6">
              <a:extLst>
                <a:ext uri="{FF2B5EF4-FFF2-40B4-BE49-F238E27FC236}">
                  <a16:creationId xmlns:a16="http://schemas.microsoft.com/office/drawing/2014/main" id="{00000000-0008-0000-0B00-00007114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5234" name="Shape 4243">
              <a:extLst>
                <a:ext uri="{FF2B5EF4-FFF2-40B4-BE49-F238E27FC236}">
                  <a16:creationId xmlns:a16="http://schemas.microsoft.com/office/drawing/2014/main" id="{00000000-0008-0000-0B00-00007214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5235" name="Shape 4244">
                <a:extLst>
                  <a:ext uri="{FF2B5EF4-FFF2-40B4-BE49-F238E27FC236}">
                    <a16:creationId xmlns:a16="http://schemas.microsoft.com/office/drawing/2014/main" id="{00000000-0008-0000-0B00-00007314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5236" name="Shape 4245">
                <a:extLst>
                  <a:ext uri="{FF2B5EF4-FFF2-40B4-BE49-F238E27FC236}">
                    <a16:creationId xmlns:a16="http://schemas.microsoft.com/office/drawing/2014/main" id="{00000000-0008-0000-0B00-00007414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5237" name="Shape 4246">
                  <a:extLst>
                    <a:ext uri="{FF2B5EF4-FFF2-40B4-BE49-F238E27FC236}">
                      <a16:creationId xmlns:a16="http://schemas.microsoft.com/office/drawing/2014/main" id="{00000000-0008-0000-0B00-00007514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5238" name="Shape 4247">
                  <a:extLst>
                    <a:ext uri="{FF2B5EF4-FFF2-40B4-BE49-F238E27FC236}">
                      <a16:creationId xmlns:a16="http://schemas.microsoft.com/office/drawing/2014/main" id="{00000000-0008-0000-0B00-0000761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239" name="Shape 4248">
                  <a:extLst>
                    <a:ext uri="{FF2B5EF4-FFF2-40B4-BE49-F238E27FC236}">
                      <a16:creationId xmlns:a16="http://schemas.microsoft.com/office/drawing/2014/main" id="{00000000-0008-0000-0B00-0000771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240" name="Shape 4249">
                  <a:extLst>
                    <a:ext uri="{FF2B5EF4-FFF2-40B4-BE49-F238E27FC236}">
                      <a16:creationId xmlns:a16="http://schemas.microsoft.com/office/drawing/2014/main" id="{00000000-0008-0000-0B00-00007814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241" name="Shape 4250">
                  <a:extLst>
                    <a:ext uri="{FF2B5EF4-FFF2-40B4-BE49-F238E27FC236}">
                      <a16:creationId xmlns:a16="http://schemas.microsoft.com/office/drawing/2014/main" id="{00000000-0008-0000-0B00-0000791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242" name="Shape 4251">
                  <a:extLst>
                    <a:ext uri="{FF2B5EF4-FFF2-40B4-BE49-F238E27FC236}">
                      <a16:creationId xmlns:a16="http://schemas.microsoft.com/office/drawing/2014/main" id="{00000000-0008-0000-0B00-00007A1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243" name="Shape 4252">
                  <a:extLst>
                    <a:ext uri="{FF2B5EF4-FFF2-40B4-BE49-F238E27FC236}">
                      <a16:creationId xmlns:a16="http://schemas.microsoft.com/office/drawing/2014/main" id="{00000000-0008-0000-0B00-00007B1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127</xdr:row>
      <xdr:rowOff>104775</xdr:rowOff>
    </xdr:from>
    <xdr:ext cx="0" cy="161925"/>
    <xdr:grpSp>
      <xdr:nvGrpSpPr>
        <xdr:cNvPr id="5244" name="Shape 2">
          <a:extLst>
            <a:ext uri="{FF2B5EF4-FFF2-40B4-BE49-F238E27FC236}">
              <a16:creationId xmlns:a16="http://schemas.microsoft.com/office/drawing/2014/main" id="{00000000-0008-0000-0B00-00007C140000}"/>
            </a:ext>
          </a:extLst>
        </xdr:cNvPr>
        <xdr:cNvGrpSpPr>
          <a:grpSpLocks/>
        </xdr:cNvGrpSpPr>
      </xdr:nvGrpSpPr>
      <xdr:grpSpPr>
        <a:xfrm>
          <a:off x="2466975" y="27993975"/>
          <a:ext cx="0" cy="161925"/>
          <a:chOff x="5346000" y="3699038"/>
          <a:chExt cx="0" cy="161925"/>
        </a:xfrm>
      </xdr:grpSpPr>
      <xdr:grpSp>
        <xdr:nvGrpSpPr>
          <xdr:cNvPr id="5245" name="Shape 4253">
            <a:extLst>
              <a:ext uri="{FF2B5EF4-FFF2-40B4-BE49-F238E27FC236}">
                <a16:creationId xmlns:a16="http://schemas.microsoft.com/office/drawing/2014/main" id="{00000000-0008-0000-0B00-00007D14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5246" name="Shape 6">
              <a:extLst>
                <a:ext uri="{FF2B5EF4-FFF2-40B4-BE49-F238E27FC236}">
                  <a16:creationId xmlns:a16="http://schemas.microsoft.com/office/drawing/2014/main" id="{00000000-0008-0000-0B00-00007E14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5247" name="Shape 4254">
              <a:extLst>
                <a:ext uri="{FF2B5EF4-FFF2-40B4-BE49-F238E27FC236}">
                  <a16:creationId xmlns:a16="http://schemas.microsoft.com/office/drawing/2014/main" id="{00000000-0008-0000-0B00-00007F14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5248" name="Shape 4255">
                <a:extLst>
                  <a:ext uri="{FF2B5EF4-FFF2-40B4-BE49-F238E27FC236}">
                    <a16:creationId xmlns:a16="http://schemas.microsoft.com/office/drawing/2014/main" id="{00000000-0008-0000-0B00-00008014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5249" name="Shape 4256">
                <a:extLst>
                  <a:ext uri="{FF2B5EF4-FFF2-40B4-BE49-F238E27FC236}">
                    <a16:creationId xmlns:a16="http://schemas.microsoft.com/office/drawing/2014/main" id="{00000000-0008-0000-0B00-00008114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5250" name="Shape 4257">
                  <a:extLst>
                    <a:ext uri="{FF2B5EF4-FFF2-40B4-BE49-F238E27FC236}">
                      <a16:creationId xmlns:a16="http://schemas.microsoft.com/office/drawing/2014/main" id="{00000000-0008-0000-0B00-00008214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5251" name="Shape 4258">
                  <a:extLst>
                    <a:ext uri="{FF2B5EF4-FFF2-40B4-BE49-F238E27FC236}">
                      <a16:creationId xmlns:a16="http://schemas.microsoft.com/office/drawing/2014/main" id="{00000000-0008-0000-0B00-0000831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252" name="Shape 4259">
                  <a:extLst>
                    <a:ext uri="{FF2B5EF4-FFF2-40B4-BE49-F238E27FC236}">
                      <a16:creationId xmlns:a16="http://schemas.microsoft.com/office/drawing/2014/main" id="{00000000-0008-0000-0B00-0000841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253" name="Shape 4260">
                  <a:extLst>
                    <a:ext uri="{FF2B5EF4-FFF2-40B4-BE49-F238E27FC236}">
                      <a16:creationId xmlns:a16="http://schemas.microsoft.com/office/drawing/2014/main" id="{00000000-0008-0000-0B00-00008514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254" name="Shape 4261">
                  <a:extLst>
                    <a:ext uri="{FF2B5EF4-FFF2-40B4-BE49-F238E27FC236}">
                      <a16:creationId xmlns:a16="http://schemas.microsoft.com/office/drawing/2014/main" id="{00000000-0008-0000-0B00-0000861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255" name="Shape 4262">
                  <a:extLst>
                    <a:ext uri="{FF2B5EF4-FFF2-40B4-BE49-F238E27FC236}">
                      <a16:creationId xmlns:a16="http://schemas.microsoft.com/office/drawing/2014/main" id="{00000000-0008-0000-0B00-0000871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256" name="Shape 4263">
                  <a:extLst>
                    <a:ext uri="{FF2B5EF4-FFF2-40B4-BE49-F238E27FC236}">
                      <a16:creationId xmlns:a16="http://schemas.microsoft.com/office/drawing/2014/main" id="{00000000-0008-0000-0B00-0000881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127</xdr:row>
      <xdr:rowOff>104775</xdr:rowOff>
    </xdr:from>
    <xdr:ext cx="0" cy="161925"/>
    <xdr:grpSp>
      <xdr:nvGrpSpPr>
        <xdr:cNvPr id="5257" name="Shape 2">
          <a:extLst>
            <a:ext uri="{FF2B5EF4-FFF2-40B4-BE49-F238E27FC236}">
              <a16:creationId xmlns:a16="http://schemas.microsoft.com/office/drawing/2014/main" id="{00000000-0008-0000-0B00-000089140000}"/>
            </a:ext>
          </a:extLst>
        </xdr:cNvPr>
        <xdr:cNvGrpSpPr>
          <a:grpSpLocks/>
        </xdr:cNvGrpSpPr>
      </xdr:nvGrpSpPr>
      <xdr:grpSpPr>
        <a:xfrm>
          <a:off x="2466975" y="27993975"/>
          <a:ext cx="0" cy="161925"/>
          <a:chOff x="5346000" y="3699038"/>
          <a:chExt cx="0" cy="161925"/>
        </a:xfrm>
      </xdr:grpSpPr>
      <xdr:grpSp>
        <xdr:nvGrpSpPr>
          <xdr:cNvPr id="5258" name="Shape 4264">
            <a:extLst>
              <a:ext uri="{FF2B5EF4-FFF2-40B4-BE49-F238E27FC236}">
                <a16:creationId xmlns:a16="http://schemas.microsoft.com/office/drawing/2014/main" id="{00000000-0008-0000-0B00-00008A14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5259" name="Shape 6">
              <a:extLst>
                <a:ext uri="{FF2B5EF4-FFF2-40B4-BE49-F238E27FC236}">
                  <a16:creationId xmlns:a16="http://schemas.microsoft.com/office/drawing/2014/main" id="{00000000-0008-0000-0B00-00008B14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5260" name="Shape 4265">
              <a:extLst>
                <a:ext uri="{FF2B5EF4-FFF2-40B4-BE49-F238E27FC236}">
                  <a16:creationId xmlns:a16="http://schemas.microsoft.com/office/drawing/2014/main" id="{00000000-0008-0000-0B00-00008C14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5261" name="Shape 4266">
                <a:extLst>
                  <a:ext uri="{FF2B5EF4-FFF2-40B4-BE49-F238E27FC236}">
                    <a16:creationId xmlns:a16="http://schemas.microsoft.com/office/drawing/2014/main" id="{00000000-0008-0000-0B00-00008D14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5262" name="Shape 4267">
                <a:extLst>
                  <a:ext uri="{FF2B5EF4-FFF2-40B4-BE49-F238E27FC236}">
                    <a16:creationId xmlns:a16="http://schemas.microsoft.com/office/drawing/2014/main" id="{00000000-0008-0000-0B00-00008E14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5263" name="Shape 4268">
                  <a:extLst>
                    <a:ext uri="{FF2B5EF4-FFF2-40B4-BE49-F238E27FC236}">
                      <a16:creationId xmlns:a16="http://schemas.microsoft.com/office/drawing/2014/main" id="{00000000-0008-0000-0B00-00008F14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5264" name="Shape 4269">
                  <a:extLst>
                    <a:ext uri="{FF2B5EF4-FFF2-40B4-BE49-F238E27FC236}">
                      <a16:creationId xmlns:a16="http://schemas.microsoft.com/office/drawing/2014/main" id="{00000000-0008-0000-0B00-0000901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265" name="Shape 4270">
                  <a:extLst>
                    <a:ext uri="{FF2B5EF4-FFF2-40B4-BE49-F238E27FC236}">
                      <a16:creationId xmlns:a16="http://schemas.microsoft.com/office/drawing/2014/main" id="{00000000-0008-0000-0B00-0000911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266" name="Shape 4271">
                  <a:extLst>
                    <a:ext uri="{FF2B5EF4-FFF2-40B4-BE49-F238E27FC236}">
                      <a16:creationId xmlns:a16="http://schemas.microsoft.com/office/drawing/2014/main" id="{00000000-0008-0000-0B00-00009214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267" name="Shape 4272">
                  <a:extLst>
                    <a:ext uri="{FF2B5EF4-FFF2-40B4-BE49-F238E27FC236}">
                      <a16:creationId xmlns:a16="http://schemas.microsoft.com/office/drawing/2014/main" id="{00000000-0008-0000-0B00-0000931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268" name="Shape 4273">
                  <a:extLst>
                    <a:ext uri="{FF2B5EF4-FFF2-40B4-BE49-F238E27FC236}">
                      <a16:creationId xmlns:a16="http://schemas.microsoft.com/office/drawing/2014/main" id="{00000000-0008-0000-0B00-0000941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269" name="Shape 4274">
                  <a:extLst>
                    <a:ext uri="{FF2B5EF4-FFF2-40B4-BE49-F238E27FC236}">
                      <a16:creationId xmlns:a16="http://schemas.microsoft.com/office/drawing/2014/main" id="{00000000-0008-0000-0B00-0000951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127</xdr:row>
      <xdr:rowOff>104775</xdr:rowOff>
    </xdr:from>
    <xdr:ext cx="0" cy="161925"/>
    <xdr:grpSp>
      <xdr:nvGrpSpPr>
        <xdr:cNvPr id="5270" name="Shape 2">
          <a:extLst>
            <a:ext uri="{FF2B5EF4-FFF2-40B4-BE49-F238E27FC236}">
              <a16:creationId xmlns:a16="http://schemas.microsoft.com/office/drawing/2014/main" id="{00000000-0008-0000-0B00-000096140000}"/>
            </a:ext>
          </a:extLst>
        </xdr:cNvPr>
        <xdr:cNvGrpSpPr>
          <a:grpSpLocks/>
        </xdr:cNvGrpSpPr>
      </xdr:nvGrpSpPr>
      <xdr:grpSpPr>
        <a:xfrm>
          <a:off x="2466975" y="27993975"/>
          <a:ext cx="0" cy="161925"/>
          <a:chOff x="5346000" y="3699038"/>
          <a:chExt cx="0" cy="161925"/>
        </a:xfrm>
      </xdr:grpSpPr>
      <xdr:grpSp>
        <xdr:nvGrpSpPr>
          <xdr:cNvPr id="5271" name="Shape 4275">
            <a:extLst>
              <a:ext uri="{FF2B5EF4-FFF2-40B4-BE49-F238E27FC236}">
                <a16:creationId xmlns:a16="http://schemas.microsoft.com/office/drawing/2014/main" id="{00000000-0008-0000-0B00-00009714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5272" name="Shape 6">
              <a:extLst>
                <a:ext uri="{FF2B5EF4-FFF2-40B4-BE49-F238E27FC236}">
                  <a16:creationId xmlns:a16="http://schemas.microsoft.com/office/drawing/2014/main" id="{00000000-0008-0000-0B00-00009814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5273" name="Shape 4276">
              <a:extLst>
                <a:ext uri="{FF2B5EF4-FFF2-40B4-BE49-F238E27FC236}">
                  <a16:creationId xmlns:a16="http://schemas.microsoft.com/office/drawing/2014/main" id="{00000000-0008-0000-0B00-00009914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5274" name="Shape 4277">
                <a:extLst>
                  <a:ext uri="{FF2B5EF4-FFF2-40B4-BE49-F238E27FC236}">
                    <a16:creationId xmlns:a16="http://schemas.microsoft.com/office/drawing/2014/main" id="{00000000-0008-0000-0B00-00009A14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5275" name="Shape 4278">
                <a:extLst>
                  <a:ext uri="{FF2B5EF4-FFF2-40B4-BE49-F238E27FC236}">
                    <a16:creationId xmlns:a16="http://schemas.microsoft.com/office/drawing/2014/main" id="{00000000-0008-0000-0B00-00009B14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5276" name="Shape 4279">
                  <a:extLst>
                    <a:ext uri="{FF2B5EF4-FFF2-40B4-BE49-F238E27FC236}">
                      <a16:creationId xmlns:a16="http://schemas.microsoft.com/office/drawing/2014/main" id="{00000000-0008-0000-0B00-00009C14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5277" name="Shape 4280">
                  <a:extLst>
                    <a:ext uri="{FF2B5EF4-FFF2-40B4-BE49-F238E27FC236}">
                      <a16:creationId xmlns:a16="http://schemas.microsoft.com/office/drawing/2014/main" id="{00000000-0008-0000-0B00-00009D1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278" name="Shape 4281">
                  <a:extLst>
                    <a:ext uri="{FF2B5EF4-FFF2-40B4-BE49-F238E27FC236}">
                      <a16:creationId xmlns:a16="http://schemas.microsoft.com/office/drawing/2014/main" id="{00000000-0008-0000-0B00-00009E1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279" name="Shape 4282">
                  <a:extLst>
                    <a:ext uri="{FF2B5EF4-FFF2-40B4-BE49-F238E27FC236}">
                      <a16:creationId xmlns:a16="http://schemas.microsoft.com/office/drawing/2014/main" id="{00000000-0008-0000-0B00-00009F14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280" name="Shape 4283">
                  <a:extLst>
                    <a:ext uri="{FF2B5EF4-FFF2-40B4-BE49-F238E27FC236}">
                      <a16:creationId xmlns:a16="http://schemas.microsoft.com/office/drawing/2014/main" id="{00000000-0008-0000-0B00-0000A01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281" name="Shape 4284">
                  <a:extLst>
                    <a:ext uri="{FF2B5EF4-FFF2-40B4-BE49-F238E27FC236}">
                      <a16:creationId xmlns:a16="http://schemas.microsoft.com/office/drawing/2014/main" id="{00000000-0008-0000-0B00-0000A11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282" name="Shape 4285">
                  <a:extLst>
                    <a:ext uri="{FF2B5EF4-FFF2-40B4-BE49-F238E27FC236}">
                      <a16:creationId xmlns:a16="http://schemas.microsoft.com/office/drawing/2014/main" id="{00000000-0008-0000-0B00-0000A21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127</xdr:row>
      <xdr:rowOff>104775</xdr:rowOff>
    </xdr:from>
    <xdr:ext cx="0" cy="161925"/>
    <xdr:grpSp>
      <xdr:nvGrpSpPr>
        <xdr:cNvPr id="5283" name="Shape 2">
          <a:extLst>
            <a:ext uri="{FF2B5EF4-FFF2-40B4-BE49-F238E27FC236}">
              <a16:creationId xmlns:a16="http://schemas.microsoft.com/office/drawing/2014/main" id="{00000000-0008-0000-0B00-0000A3140000}"/>
            </a:ext>
          </a:extLst>
        </xdr:cNvPr>
        <xdr:cNvGrpSpPr>
          <a:grpSpLocks/>
        </xdr:cNvGrpSpPr>
      </xdr:nvGrpSpPr>
      <xdr:grpSpPr>
        <a:xfrm>
          <a:off x="2466975" y="27993975"/>
          <a:ext cx="0" cy="161925"/>
          <a:chOff x="5346000" y="3699038"/>
          <a:chExt cx="0" cy="161925"/>
        </a:xfrm>
      </xdr:grpSpPr>
      <xdr:grpSp>
        <xdr:nvGrpSpPr>
          <xdr:cNvPr id="5284" name="Shape 4286">
            <a:extLst>
              <a:ext uri="{FF2B5EF4-FFF2-40B4-BE49-F238E27FC236}">
                <a16:creationId xmlns:a16="http://schemas.microsoft.com/office/drawing/2014/main" id="{00000000-0008-0000-0B00-0000A414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5285" name="Shape 6">
              <a:extLst>
                <a:ext uri="{FF2B5EF4-FFF2-40B4-BE49-F238E27FC236}">
                  <a16:creationId xmlns:a16="http://schemas.microsoft.com/office/drawing/2014/main" id="{00000000-0008-0000-0B00-0000A514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5286" name="Shape 4287">
              <a:extLst>
                <a:ext uri="{FF2B5EF4-FFF2-40B4-BE49-F238E27FC236}">
                  <a16:creationId xmlns:a16="http://schemas.microsoft.com/office/drawing/2014/main" id="{00000000-0008-0000-0B00-0000A614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5287" name="Shape 4288">
                <a:extLst>
                  <a:ext uri="{FF2B5EF4-FFF2-40B4-BE49-F238E27FC236}">
                    <a16:creationId xmlns:a16="http://schemas.microsoft.com/office/drawing/2014/main" id="{00000000-0008-0000-0B00-0000A714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5288" name="Shape 4289">
                <a:extLst>
                  <a:ext uri="{FF2B5EF4-FFF2-40B4-BE49-F238E27FC236}">
                    <a16:creationId xmlns:a16="http://schemas.microsoft.com/office/drawing/2014/main" id="{00000000-0008-0000-0B00-0000A814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5289" name="Shape 4290">
                  <a:extLst>
                    <a:ext uri="{FF2B5EF4-FFF2-40B4-BE49-F238E27FC236}">
                      <a16:creationId xmlns:a16="http://schemas.microsoft.com/office/drawing/2014/main" id="{00000000-0008-0000-0B00-0000A914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5290" name="Shape 4291">
                  <a:extLst>
                    <a:ext uri="{FF2B5EF4-FFF2-40B4-BE49-F238E27FC236}">
                      <a16:creationId xmlns:a16="http://schemas.microsoft.com/office/drawing/2014/main" id="{00000000-0008-0000-0B00-0000AA1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291" name="Shape 4292">
                  <a:extLst>
                    <a:ext uri="{FF2B5EF4-FFF2-40B4-BE49-F238E27FC236}">
                      <a16:creationId xmlns:a16="http://schemas.microsoft.com/office/drawing/2014/main" id="{00000000-0008-0000-0B00-0000AB1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292" name="Shape 4293">
                  <a:extLst>
                    <a:ext uri="{FF2B5EF4-FFF2-40B4-BE49-F238E27FC236}">
                      <a16:creationId xmlns:a16="http://schemas.microsoft.com/office/drawing/2014/main" id="{00000000-0008-0000-0B00-0000AC14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293" name="Shape 4294">
                  <a:extLst>
                    <a:ext uri="{FF2B5EF4-FFF2-40B4-BE49-F238E27FC236}">
                      <a16:creationId xmlns:a16="http://schemas.microsoft.com/office/drawing/2014/main" id="{00000000-0008-0000-0B00-0000AD1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294" name="Shape 4295">
                  <a:extLst>
                    <a:ext uri="{FF2B5EF4-FFF2-40B4-BE49-F238E27FC236}">
                      <a16:creationId xmlns:a16="http://schemas.microsoft.com/office/drawing/2014/main" id="{00000000-0008-0000-0B00-0000AE1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295" name="Shape 4296">
                  <a:extLst>
                    <a:ext uri="{FF2B5EF4-FFF2-40B4-BE49-F238E27FC236}">
                      <a16:creationId xmlns:a16="http://schemas.microsoft.com/office/drawing/2014/main" id="{00000000-0008-0000-0B00-0000AF1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16</xdr:col>
      <xdr:colOff>0</xdr:colOff>
      <xdr:row>124</xdr:row>
      <xdr:rowOff>28575</xdr:rowOff>
    </xdr:from>
    <xdr:ext cx="438150" cy="352425"/>
    <xdr:sp macro="" textlink="">
      <xdr:nvSpPr>
        <xdr:cNvPr id="5296" name="Shape 1996">
          <a:extLst>
            <a:ext uri="{FF2B5EF4-FFF2-40B4-BE49-F238E27FC236}">
              <a16:creationId xmlns:a16="http://schemas.microsoft.com/office/drawing/2014/main" id="{00000000-0008-0000-0B00-0000B0140000}"/>
            </a:ext>
          </a:extLst>
        </xdr:cNvPr>
        <xdr:cNvSpPr/>
      </xdr:nvSpPr>
      <xdr:spPr>
        <a:xfrm>
          <a:off x="7134225" y="27279600"/>
          <a:ext cx="438150" cy="352425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18</xdr:col>
      <xdr:colOff>0</xdr:colOff>
      <xdr:row>124</xdr:row>
      <xdr:rowOff>28575</xdr:rowOff>
    </xdr:from>
    <xdr:ext cx="438150" cy="352425"/>
    <xdr:sp macro="" textlink="">
      <xdr:nvSpPr>
        <xdr:cNvPr id="5297" name="Shape 1997">
          <a:extLst>
            <a:ext uri="{FF2B5EF4-FFF2-40B4-BE49-F238E27FC236}">
              <a16:creationId xmlns:a16="http://schemas.microsoft.com/office/drawing/2014/main" id="{00000000-0008-0000-0B00-0000B1140000}"/>
            </a:ext>
          </a:extLst>
        </xdr:cNvPr>
        <xdr:cNvSpPr/>
      </xdr:nvSpPr>
      <xdr:spPr>
        <a:xfrm>
          <a:off x="8067675" y="27279600"/>
          <a:ext cx="438150" cy="352425"/>
        </a:xfrm>
        <a:prstGeom prst="triangle">
          <a:avLst>
            <a:gd name="adj" fmla="val 50000"/>
          </a:avLst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20</xdr:col>
      <xdr:colOff>0</xdr:colOff>
      <xdr:row>124</xdr:row>
      <xdr:rowOff>28575</xdr:rowOff>
    </xdr:from>
    <xdr:ext cx="438150" cy="352425"/>
    <xdr:sp macro="" textlink="">
      <xdr:nvSpPr>
        <xdr:cNvPr id="5298" name="Shape 3723">
          <a:extLst>
            <a:ext uri="{FF2B5EF4-FFF2-40B4-BE49-F238E27FC236}">
              <a16:creationId xmlns:a16="http://schemas.microsoft.com/office/drawing/2014/main" id="{00000000-0008-0000-0B00-0000B2140000}"/>
            </a:ext>
          </a:extLst>
        </xdr:cNvPr>
        <xdr:cNvSpPr/>
      </xdr:nvSpPr>
      <xdr:spPr>
        <a:xfrm>
          <a:off x="9001125" y="27279600"/>
          <a:ext cx="438150" cy="352425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22</xdr:col>
      <xdr:colOff>0</xdr:colOff>
      <xdr:row>124</xdr:row>
      <xdr:rowOff>28575</xdr:rowOff>
    </xdr:from>
    <xdr:ext cx="438150" cy="352425"/>
    <xdr:sp macro="" textlink="">
      <xdr:nvSpPr>
        <xdr:cNvPr id="5299" name="Shape 1997">
          <a:extLst>
            <a:ext uri="{FF2B5EF4-FFF2-40B4-BE49-F238E27FC236}">
              <a16:creationId xmlns:a16="http://schemas.microsoft.com/office/drawing/2014/main" id="{00000000-0008-0000-0B00-0000B3140000}"/>
            </a:ext>
          </a:extLst>
        </xdr:cNvPr>
        <xdr:cNvSpPr/>
      </xdr:nvSpPr>
      <xdr:spPr>
        <a:xfrm>
          <a:off x="9934575" y="27279600"/>
          <a:ext cx="438150" cy="352425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24</xdr:col>
      <xdr:colOff>0</xdr:colOff>
      <xdr:row>124</xdr:row>
      <xdr:rowOff>28575</xdr:rowOff>
    </xdr:from>
    <xdr:ext cx="438150" cy="352425"/>
    <xdr:sp macro="" textlink="">
      <xdr:nvSpPr>
        <xdr:cNvPr id="5300" name="Shape 1997">
          <a:extLst>
            <a:ext uri="{FF2B5EF4-FFF2-40B4-BE49-F238E27FC236}">
              <a16:creationId xmlns:a16="http://schemas.microsoft.com/office/drawing/2014/main" id="{00000000-0008-0000-0B00-0000B4140000}"/>
            </a:ext>
          </a:extLst>
        </xdr:cNvPr>
        <xdr:cNvSpPr/>
      </xdr:nvSpPr>
      <xdr:spPr>
        <a:xfrm>
          <a:off x="10868025" y="27279600"/>
          <a:ext cx="438150" cy="352425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30</xdr:col>
      <xdr:colOff>0</xdr:colOff>
      <xdr:row>124</xdr:row>
      <xdr:rowOff>28575</xdr:rowOff>
    </xdr:from>
    <xdr:ext cx="438150" cy="352425"/>
    <xdr:sp macro="" textlink="">
      <xdr:nvSpPr>
        <xdr:cNvPr id="5301" name="Shape 1996">
          <a:extLst>
            <a:ext uri="{FF2B5EF4-FFF2-40B4-BE49-F238E27FC236}">
              <a16:creationId xmlns:a16="http://schemas.microsoft.com/office/drawing/2014/main" id="{00000000-0008-0000-0B00-0000B5140000}"/>
            </a:ext>
          </a:extLst>
        </xdr:cNvPr>
        <xdr:cNvSpPr/>
      </xdr:nvSpPr>
      <xdr:spPr>
        <a:xfrm>
          <a:off x="13668375" y="27279600"/>
          <a:ext cx="438150" cy="352425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32</xdr:col>
      <xdr:colOff>0</xdr:colOff>
      <xdr:row>124</xdr:row>
      <xdr:rowOff>28575</xdr:rowOff>
    </xdr:from>
    <xdr:ext cx="438150" cy="352425"/>
    <xdr:sp macro="" textlink="">
      <xdr:nvSpPr>
        <xdr:cNvPr id="5302" name="Shape 1996">
          <a:extLst>
            <a:ext uri="{FF2B5EF4-FFF2-40B4-BE49-F238E27FC236}">
              <a16:creationId xmlns:a16="http://schemas.microsoft.com/office/drawing/2014/main" id="{00000000-0008-0000-0B00-0000B6140000}"/>
            </a:ext>
          </a:extLst>
        </xdr:cNvPr>
        <xdr:cNvSpPr/>
      </xdr:nvSpPr>
      <xdr:spPr>
        <a:xfrm>
          <a:off x="14601825" y="27279600"/>
          <a:ext cx="438150" cy="352425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34</xdr:col>
      <xdr:colOff>0</xdr:colOff>
      <xdr:row>124</xdr:row>
      <xdr:rowOff>28575</xdr:rowOff>
    </xdr:from>
    <xdr:ext cx="438150" cy="352425"/>
    <xdr:sp macro="" textlink="">
      <xdr:nvSpPr>
        <xdr:cNvPr id="5303" name="Shape 1996">
          <a:extLst>
            <a:ext uri="{FF2B5EF4-FFF2-40B4-BE49-F238E27FC236}">
              <a16:creationId xmlns:a16="http://schemas.microsoft.com/office/drawing/2014/main" id="{00000000-0008-0000-0B00-0000B7140000}"/>
            </a:ext>
          </a:extLst>
        </xdr:cNvPr>
        <xdr:cNvSpPr/>
      </xdr:nvSpPr>
      <xdr:spPr>
        <a:xfrm>
          <a:off x="15535275" y="27279600"/>
          <a:ext cx="438150" cy="352425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36</xdr:col>
      <xdr:colOff>0</xdr:colOff>
      <xdr:row>124</xdr:row>
      <xdr:rowOff>28575</xdr:rowOff>
    </xdr:from>
    <xdr:ext cx="438150" cy="352425"/>
    <xdr:sp macro="" textlink="">
      <xdr:nvSpPr>
        <xdr:cNvPr id="5304" name="Shape 1996">
          <a:extLst>
            <a:ext uri="{FF2B5EF4-FFF2-40B4-BE49-F238E27FC236}">
              <a16:creationId xmlns:a16="http://schemas.microsoft.com/office/drawing/2014/main" id="{00000000-0008-0000-0B00-0000B8140000}"/>
            </a:ext>
          </a:extLst>
        </xdr:cNvPr>
        <xdr:cNvSpPr/>
      </xdr:nvSpPr>
      <xdr:spPr>
        <a:xfrm>
          <a:off x="16468725" y="27279600"/>
          <a:ext cx="438150" cy="352425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38</xdr:col>
      <xdr:colOff>0</xdr:colOff>
      <xdr:row>124</xdr:row>
      <xdr:rowOff>28575</xdr:rowOff>
    </xdr:from>
    <xdr:ext cx="438150" cy="352425"/>
    <xdr:sp macro="" textlink="">
      <xdr:nvSpPr>
        <xdr:cNvPr id="5305" name="Shape 1997">
          <a:extLst>
            <a:ext uri="{FF2B5EF4-FFF2-40B4-BE49-F238E27FC236}">
              <a16:creationId xmlns:a16="http://schemas.microsoft.com/office/drawing/2014/main" id="{00000000-0008-0000-0B00-0000B9140000}"/>
            </a:ext>
          </a:extLst>
        </xdr:cNvPr>
        <xdr:cNvSpPr/>
      </xdr:nvSpPr>
      <xdr:spPr>
        <a:xfrm>
          <a:off x="17402175" y="27279600"/>
          <a:ext cx="438150" cy="352425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40</xdr:col>
      <xdr:colOff>0</xdr:colOff>
      <xdr:row>124</xdr:row>
      <xdr:rowOff>28575</xdr:rowOff>
    </xdr:from>
    <xdr:ext cx="438150" cy="352425"/>
    <xdr:sp macro="" textlink="">
      <xdr:nvSpPr>
        <xdr:cNvPr id="5306" name="Shape 1997">
          <a:extLst>
            <a:ext uri="{FF2B5EF4-FFF2-40B4-BE49-F238E27FC236}">
              <a16:creationId xmlns:a16="http://schemas.microsoft.com/office/drawing/2014/main" id="{00000000-0008-0000-0B00-0000BA140000}"/>
            </a:ext>
          </a:extLst>
        </xdr:cNvPr>
        <xdr:cNvSpPr/>
      </xdr:nvSpPr>
      <xdr:spPr>
        <a:xfrm>
          <a:off x="18335625" y="27279600"/>
          <a:ext cx="438150" cy="352425"/>
        </a:xfrm>
        <a:prstGeom prst="triangle">
          <a:avLst>
            <a:gd name="adj" fmla="val 50000"/>
          </a:avLst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10</xdr:col>
      <xdr:colOff>0</xdr:colOff>
      <xdr:row>124</xdr:row>
      <xdr:rowOff>28575</xdr:rowOff>
    </xdr:from>
    <xdr:ext cx="438150" cy="352425"/>
    <xdr:sp macro="" textlink="">
      <xdr:nvSpPr>
        <xdr:cNvPr id="5307" name="Shape 1996">
          <a:extLst>
            <a:ext uri="{FF2B5EF4-FFF2-40B4-BE49-F238E27FC236}">
              <a16:creationId xmlns:a16="http://schemas.microsoft.com/office/drawing/2014/main" id="{00000000-0008-0000-0B00-0000BB140000}"/>
            </a:ext>
          </a:extLst>
        </xdr:cNvPr>
        <xdr:cNvSpPr/>
      </xdr:nvSpPr>
      <xdr:spPr>
        <a:xfrm>
          <a:off x="4333875" y="27279600"/>
          <a:ext cx="438150" cy="352425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12</xdr:col>
      <xdr:colOff>0</xdr:colOff>
      <xdr:row>124</xdr:row>
      <xdr:rowOff>28575</xdr:rowOff>
    </xdr:from>
    <xdr:ext cx="438150" cy="352425"/>
    <xdr:sp macro="" textlink="">
      <xdr:nvSpPr>
        <xdr:cNvPr id="5308" name="Shape 1996">
          <a:extLst>
            <a:ext uri="{FF2B5EF4-FFF2-40B4-BE49-F238E27FC236}">
              <a16:creationId xmlns:a16="http://schemas.microsoft.com/office/drawing/2014/main" id="{00000000-0008-0000-0B00-0000BC140000}"/>
            </a:ext>
          </a:extLst>
        </xdr:cNvPr>
        <xdr:cNvSpPr/>
      </xdr:nvSpPr>
      <xdr:spPr>
        <a:xfrm>
          <a:off x="5267325" y="27279600"/>
          <a:ext cx="438150" cy="352425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14</xdr:col>
      <xdr:colOff>0</xdr:colOff>
      <xdr:row>124</xdr:row>
      <xdr:rowOff>28575</xdr:rowOff>
    </xdr:from>
    <xdr:ext cx="438150" cy="352425"/>
    <xdr:sp macro="" textlink="">
      <xdr:nvSpPr>
        <xdr:cNvPr id="5309" name="Shape 1997">
          <a:extLst>
            <a:ext uri="{FF2B5EF4-FFF2-40B4-BE49-F238E27FC236}">
              <a16:creationId xmlns:a16="http://schemas.microsoft.com/office/drawing/2014/main" id="{00000000-0008-0000-0B00-0000BD140000}"/>
            </a:ext>
          </a:extLst>
        </xdr:cNvPr>
        <xdr:cNvSpPr/>
      </xdr:nvSpPr>
      <xdr:spPr>
        <a:xfrm>
          <a:off x="6200775" y="27279600"/>
          <a:ext cx="438150" cy="352425"/>
        </a:xfrm>
        <a:prstGeom prst="triangle">
          <a:avLst>
            <a:gd name="adj" fmla="val 50000"/>
          </a:avLst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8</xdr:col>
      <xdr:colOff>0</xdr:colOff>
      <xdr:row>124</xdr:row>
      <xdr:rowOff>28575</xdr:rowOff>
    </xdr:from>
    <xdr:ext cx="438150" cy="352425"/>
    <xdr:sp macro="" textlink="">
      <xdr:nvSpPr>
        <xdr:cNvPr id="5310" name="Shape 1996">
          <a:extLst>
            <a:ext uri="{FF2B5EF4-FFF2-40B4-BE49-F238E27FC236}">
              <a16:creationId xmlns:a16="http://schemas.microsoft.com/office/drawing/2014/main" id="{00000000-0008-0000-0B00-0000BE140000}"/>
            </a:ext>
          </a:extLst>
        </xdr:cNvPr>
        <xdr:cNvSpPr/>
      </xdr:nvSpPr>
      <xdr:spPr>
        <a:xfrm>
          <a:off x="3400425" y="27279600"/>
          <a:ext cx="438150" cy="352425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6</xdr:col>
      <xdr:colOff>0</xdr:colOff>
      <xdr:row>124</xdr:row>
      <xdr:rowOff>28575</xdr:rowOff>
    </xdr:from>
    <xdr:ext cx="438150" cy="352425"/>
    <xdr:sp macro="" textlink="">
      <xdr:nvSpPr>
        <xdr:cNvPr id="5311" name="Shape 1997">
          <a:extLst>
            <a:ext uri="{FF2B5EF4-FFF2-40B4-BE49-F238E27FC236}">
              <a16:creationId xmlns:a16="http://schemas.microsoft.com/office/drawing/2014/main" id="{00000000-0008-0000-0B00-0000BF140000}"/>
            </a:ext>
          </a:extLst>
        </xdr:cNvPr>
        <xdr:cNvSpPr/>
      </xdr:nvSpPr>
      <xdr:spPr>
        <a:xfrm>
          <a:off x="2466975" y="27279600"/>
          <a:ext cx="438150" cy="352425"/>
        </a:xfrm>
        <a:prstGeom prst="triangle">
          <a:avLst>
            <a:gd name="adj" fmla="val 50000"/>
          </a:avLst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4</xdr:col>
      <xdr:colOff>0</xdr:colOff>
      <xdr:row>124</xdr:row>
      <xdr:rowOff>28575</xdr:rowOff>
    </xdr:from>
    <xdr:ext cx="438150" cy="352425"/>
    <xdr:sp macro="" textlink="">
      <xdr:nvSpPr>
        <xdr:cNvPr id="5312" name="Shape 1997">
          <a:extLst>
            <a:ext uri="{FF2B5EF4-FFF2-40B4-BE49-F238E27FC236}">
              <a16:creationId xmlns:a16="http://schemas.microsoft.com/office/drawing/2014/main" id="{00000000-0008-0000-0B00-0000C0140000}"/>
            </a:ext>
          </a:extLst>
        </xdr:cNvPr>
        <xdr:cNvSpPr/>
      </xdr:nvSpPr>
      <xdr:spPr>
        <a:xfrm>
          <a:off x="1533525" y="27279600"/>
          <a:ext cx="438150" cy="352425"/>
        </a:xfrm>
        <a:prstGeom prst="triangle">
          <a:avLst>
            <a:gd name="adj" fmla="val 50000"/>
          </a:avLst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</xdr:col>
      <xdr:colOff>0</xdr:colOff>
      <xdr:row>124</xdr:row>
      <xdr:rowOff>28575</xdr:rowOff>
    </xdr:from>
    <xdr:ext cx="438150" cy="352425"/>
    <xdr:sp macro="" textlink="">
      <xdr:nvSpPr>
        <xdr:cNvPr id="5313" name="Shape 1996">
          <a:extLst>
            <a:ext uri="{FF2B5EF4-FFF2-40B4-BE49-F238E27FC236}">
              <a16:creationId xmlns:a16="http://schemas.microsoft.com/office/drawing/2014/main" id="{00000000-0008-0000-0B00-0000C1140000}"/>
            </a:ext>
          </a:extLst>
        </xdr:cNvPr>
        <xdr:cNvSpPr/>
      </xdr:nvSpPr>
      <xdr:spPr>
        <a:xfrm>
          <a:off x="600075" y="27279600"/>
          <a:ext cx="438150" cy="352425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</xdr:col>
      <xdr:colOff>0</xdr:colOff>
      <xdr:row>108</xdr:row>
      <xdr:rowOff>28575</xdr:rowOff>
    </xdr:from>
    <xdr:ext cx="438150" cy="352425"/>
    <xdr:sp macro="" textlink="">
      <xdr:nvSpPr>
        <xdr:cNvPr id="5314" name="Shape 1996">
          <a:extLst>
            <a:ext uri="{FF2B5EF4-FFF2-40B4-BE49-F238E27FC236}">
              <a16:creationId xmlns:a16="http://schemas.microsoft.com/office/drawing/2014/main" id="{00000000-0008-0000-0B00-0000C2140000}"/>
            </a:ext>
          </a:extLst>
        </xdr:cNvPr>
        <xdr:cNvSpPr/>
      </xdr:nvSpPr>
      <xdr:spPr>
        <a:xfrm>
          <a:off x="600075" y="23774400"/>
          <a:ext cx="438150" cy="352425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26</xdr:col>
      <xdr:colOff>0</xdr:colOff>
      <xdr:row>124</xdr:row>
      <xdr:rowOff>28575</xdr:rowOff>
    </xdr:from>
    <xdr:ext cx="438150" cy="342900"/>
    <xdr:sp macro="" textlink="">
      <xdr:nvSpPr>
        <xdr:cNvPr id="5315" name="Shape 4297">
          <a:extLst>
            <a:ext uri="{FF2B5EF4-FFF2-40B4-BE49-F238E27FC236}">
              <a16:creationId xmlns:a16="http://schemas.microsoft.com/office/drawing/2014/main" id="{00000000-0008-0000-0B00-0000C3140000}"/>
            </a:ext>
          </a:extLst>
        </xdr:cNvPr>
        <xdr:cNvSpPr/>
      </xdr:nvSpPr>
      <xdr:spPr>
        <a:xfrm>
          <a:off x="11801475" y="27279600"/>
          <a:ext cx="438150" cy="342900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39</xdr:col>
      <xdr:colOff>0</xdr:colOff>
      <xdr:row>172</xdr:row>
      <xdr:rowOff>0</xdr:rowOff>
    </xdr:from>
    <xdr:ext cx="942975" cy="0"/>
    <xdr:grpSp>
      <xdr:nvGrpSpPr>
        <xdr:cNvPr id="5316" name="Shape 2">
          <a:extLst>
            <a:ext uri="{FF2B5EF4-FFF2-40B4-BE49-F238E27FC236}">
              <a16:creationId xmlns:a16="http://schemas.microsoft.com/office/drawing/2014/main" id="{00000000-0008-0000-0B00-0000C4140000}"/>
            </a:ext>
          </a:extLst>
        </xdr:cNvPr>
        <xdr:cNvGrpSpPr>
          <a:grpSpLocks/>
        </xdr:cNvGrpSpPr>
      </xdr:nvGrpSpPr>
      <xdr:grpSpPr>
        <a:xfrm>
          <a:off x="17821275" y="31775400"/>
          <a:ext cx="942975" cy="0"/>
          <a:chOff x="4874513" y="3780000"/>
          <a:chExt cx="942975" cy="0"/>
        </a:xfrm>
      </xdr:grpSpPr>
      <xdr:grpSp>
        <xdr:nvGrpSpPr>
          <xdr:cNvPr id="5317" name="Shape 4298">
            <a:extLst>
              <a:ext uri="{FF2B5EF4-FFF2-40B4-BE49-F238E27FC236}">
                <a16:creationId xmlns:a16="http://schemas.microsoft.com/office/drawing/2014/main" id="{00000000-0008-0000-0B00-0000C5140000}"/>
              </a:ext>
            </a:extLst>
          </xdr:cNvPr>
          <xdr:cNvGrpSpPr>
            <a:grpSpLocks/>
          </xdr:cNvGrpSpPr>
        </xdr:nvGrpSpPr>
        <xdr:grpSpPr>
          <a:xfrm>
            <a:off x="4874513" y="3780000"/>
            <a:ext cx="942975" cy="0"/>
            <a:chOff x="4874513" y="3780000"/>
            <a:chExt cx="942975" cy="0"/>
          </a:xfrm>
        </xdr:grpSpPr>
        <xdr:sp macro="" textlink="">
          <xdr:nvSpPr>
            <xdr:cNvPr id="5318" name="Shape 6">
              <a:extLst>
                <a:ext uri="{FF2B5EF4-FFF2-40B4-BE49-F238E27FC236}">
                  <a16:creationId xmlns:a16="http://schemas.microsoft.com/office/drawing/2014/main" id="{00000000-0008-0000-0B00-0000C6140000}"/>
                </a:ext>
              </a:extLst>
            </xdr:cNvPr>
            <xdr:cNvSpPr/>
          </xdr:nvSpPr>
          <xdr:spPr>
            <a:xfrm>
              <a:off x="4874513" y="3780000"/>
              <a:ext cx="942975" cy="0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5319" name="Shape 4299">
              <a:extLst>
                <a:ext uri="{FF2B5EF4-FFF2-40B4-BE49-F238E27FC236}">
                  <a16:creationId xmlns:a16="http://schemas.microsoft.com/office/drawing/2014/main" id="{00000000-0008-0000-0B00-0000C7140000}"/>
                </a:ext>
              </a:extLst>
            </xdr:cNvPr>
            <xdr:cNvGrpSpPr>
              <a:grpSpLocks/>
            </xdr:cNvGrpSpPr>
          </xdr:nvGrpSpPr>
          <xdr:grpSpPr>
            <a:xfrm>
              <a:off x="4874513" y="3780000"/>
              <a:ext cx="942975" cy="0"/>
              <a:chOff x="4874513" y="3780000"/>
              <a:chExt cx="942975" cy="0"/>
            </a:xfrm>
          </xdr:grpSpPr>
          <xdr:sp macro="" textlink="">
            <xdr:nvSpPr>
              <xdr:cNvPr id="5320" name="Shape 4300">
                <a:extLst>
                  <a:ext uri="{FF2B5EF4-FFF2-40B4-BE49-F238E27FC236}">
                    <a16:creationId xmlns:a16="http://schemas.microsoft.com/office/drawing/2014/main" id="{00000000-0008-0000-0B00-0000C8140000}"/>
                  </a:ext>
                </a:extLst>
              </xdr:cNvPr>
              <xdr:cNvSpPr/>
            </xdr:nvSpPr>
            <xdr:spPr>
              <a:xfrm>
                <a:off x="4874513" y="3780000"/>
                <a:ext cx="942975" cy="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5321" name="Shape 4301">
                <a:extLst>
                  <a:ext uri="{FF2B5EF4-FFF2-40B4-BE49-F238E27FC236}">
                    <a16:creationId xmlns:a16="http://schemas.microsoft.com/office/drawing/2014/main" id="{00000000-0008-0000-0B00-0000C914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4874513" y="3780000"/>
                <a:ext cx="942975" cy="0"/>
                <a:chOff x="10" y="10"/>
                <a:chExt cx="920" cy="558"/>
              </a:xfrm>
            </xdr:grpSpPr>
            <xdr:sp macro="" textlink="">
              <xdr:nvSpPr>
                <xdr:cNvPr id="5322" name="Shape 4302">
                  <a:extLst>
                    <a:ext uri="{FF2B5EF4-FFF2-40B4-BE49-F238E27FC236}">
                      <a16:creationId xmlns:a16="http://schemas.microsoft.com/office/drawing/2014/main" id="{00000000-0008-0000-0B00-0000CA140000}"/>
                    </a:ext>
                  </a:extLst>
                </xdr:cNvPr>
                <xdr:cNvSpPr/>
              </xdr:nvSpPr>
              <xdr:spPr>
                <a:xfrm>
                  <a:off x="10" y="10"/>
                  <a:ext cx="900" cy="55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sp macro="" textlink="">
              <xdr:nvSpPr>
                <xdr:cNvPr id="5323" name="Shape 4303">
                  <a:extLst>
                    <a:ext uri="{FF2B5EF4-FFF2-40B4-BE49-F238E27FC236}">
                      <a16:creationId xmlns:a16="http://schemas.microsoft.com/office/drawing/2014/main" id="{00000000-0008-0000-0B00-0000CB140000}"/>
                    </a:ext>
                  </a:extLst>
                </xdr:cNvPr>
                <xdr:cNvSpPr/>
              </xdr:nvSpPr>
              <xdr:spPr>
                <a:xfrm>
                  <a:off x="10" y="10"/>
                  <a:ext cx="20" cy="558"/>
                </a:xfrm>
                <a:custGeom>
                  <a:avLst/>
                  <a:gdLst/>
                  <a:ahLst/>
                  <a:cxnLst/>
                  <a:rect l="l" t="t" r="r" b="b"/>
                  <a:pathLst>
                    <a:path w="20" h="558">
                      <a:moveTo>
                        <a:pt x="0" y="558"/>
                      </a:moveTo>
                      <a:lnTo>
                        <a:pt x="0" y="0"/>
                      </a:lnTo>
                      <a:lnTo>
                        <a:pt x="0" y="558"/>
                      </a:lnTo>
                    </a:path>
                  </a:pathLst>
                </a:custGeom>
                <a:solidFill>
                  <a:srgbClr val="8A8C8E"/>
                </a:solidFill>
                <a:ln>
                  <a:noFill/>
                </a:ln>
              </xdr:spPr>
              <xdr:txBody>
                <a:bodyPr wrap="square" lIns="91425" tIns="45700" rIns="91425" bIns="45700" anchor="t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100"/>
                    <a:buFont typeface="Arial"/>
                    <a:buNone/>
                  </a:pPr>
                  <a:endParaRPr sz="1100"/>
                </a:p>
              </xdr:txBody>
            </xdr:sp>
            <xdr:grpSp>
              <xdr:nvGrpSpPr>
                <xdr:cNvPr id="5324" name="Shape 4304">
                  <a:extLst>
                    <a:ext uri="{FF2B5EF4-FFF2-40B4-BE49-F238E27FC236}">
                      <a16:creationId xmlns:a16="http://schemas.microsoft.com/office/drawing/2014/main" id="{00000000-0008-0000-0B00-0000CC140000}"/>
                    </a:ext>
                  </a:extLst>
                </xdr:cNvPr>
                <xdr:cNvGrpSpPr>
                  <a:grpSpLocks/>
                </xdr:cNvGrpSpPr>
              </xdr:nvGrpSpPr>
              <xdr:grpSpPr>
                <a:xfrm>
                  <a:off x="37" y="47"/>
                  <a:ext cx="304" cy="490"/>
                  <a:chOff x="37" y="47"/>
                  <a:chExt cx="304" cy="490"/>
                </a:xfrm>
              </xdr:grpSpPr>
              <xdr:sp macro="" textlink="">
                <xdr:nvSpPr>
                  <xdr:cNvPr id="5325" name="Shape 4305">
                    <a:extLst>
                      <a:ext uri="{FF2B5EF4-FFF2-40B4-BE49-F238E27FC236}">
                        <a16:creationId xmlns:a16="http://schemas.microsoft.com/office/drawing/2014/main" id="{00000000-0008-0000-0B00-0000CD140000}"/>
                      </a:ext>
                    </a:extLst>
                  </xdr:cNvPr>
                  <xdr:cNvSpPr/>
                </xdr:nvSpPr>
                <xdr:spPr>
                  <a:xfrm>
                    <a:off x="37" y="47"/>
                    <a:ext cx="304" cy="490"/>
                  </a:xfrm>
                  <a:custGeom>
                    <a:avLst/>
                    <a:gdLst/>
                    <a:ahLst/>
                    <a:cxnLst/>
                    <a:rect l="l" t="t" r="r" b="b"/>
                    <a:pathLst>
                      <a:path w="304" h="490">
                        <a:moveTo>
                          <a:pt x="124" y="0"/>
                        </a:moveTo>
                        <a:lnTo>
                          <a:pt x="0" y="0"/>
                        </a:lnTo>
                        <a:lnTo>
                          <a:pt x="0" y="490"/>
                        </a:lnTo>
                        <a:lnTo>
                          <a:pt x="124" y="490"/>
                        </a:lnTo>
                        <a:lnTo>
                          <a:pt x="124" y="280"/>
                        </a:lnTo>
                        <a:lnTo>
                          <a:pt x="242" y="280"/>
                        </a:lnTo>
                        <a:lnTo>
                          <a:pt x="225" y="221"/>
                        </a:lnTo>
                        <a:lnTo>
                          <a:pt x="235" y="190"/>
                        </a:lnTo>
                        <a:lnTo>
                          <a:pt x="124" y="190"/>
                        </a:lnTo>
                        <a:lnTo>
                          <a:pt x="124" y="0"/>
                        </a:lnTo>
                      </a:path>
                    </a:pathLst>
                  </a:custGeom>
                  <a:solidFill>
                    <a:srgbClr val="1E407C"/>
                  </a:solidFill>
                  <a:ln>
                    <a:noFill/>
                  </a:ln>
                </xdr:spPr>
                <xdr:txBody>
                  <a:bodyPr wrap="square" lIns="91425" tIns="45700" rIns="91425" bIns="45700" anchor="t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100"/>
                      <a:buFont typeface="Arial"/>
                      <a:buNone/>
                    </a:pPr>
                    <a:endParaRPr sz="1100"/>
                  </a:p>
                </xdr:txBody>
              </xdr:sp>
              <xdr:sp macro="" textlink="">
                <xdr:nvSpPr>
                  <xdr:cNvPr id="5326" name="Shape 4306">
                    <a:extLst>
                      <a:ext uri="{FF2B5EF4-FFF2-40B4-BE49-F238E27FC236}">
                        <a16:creationId xmlns:a16="http://schemas.microsoft.com/office/drawing/2014/main" id="{00000000-0008-0000-0B00-0000CE140000}"/>
                      </a:ext>
                    </a:extLst>
                  </xdr:cNvPr>
                  <xdr:cNvSpPr/>
                </xdr:nvSpPr>
                <xdr:spPr>
                  <a:xfrm>
                    <a:off x="37" y="47"/>
                    <a:ext cx="304" cy="490"/>
                  </a:xfrm>
                  <a:custGeom>
                    <a:avLst/>
                    <a:gdLst/>
                    <a:ahLst/>
                    <a:cxnLst/>
                    <a:rect l="l" t="t" r="r" b="b"/>
                    <a:pathLst>
                      <a:path w="304" h="490">
                        <a:moveTo>
                          <a:pt x="242" y="280"/>
                        </a:moveTo>
                        <a:lnTo>
                          <a:pt x="124" y="280"/>
                        </a:lnTo>
                        <a:lnTo>
                          <a:pt x="175" y="490"/>
                        </a:lnTo>
                        <a:lnTo>
                          <a:pt x="303" y="490"/>
                        </a:lnTo>
                        <a:lnTo>
                          <a:pt x="242" y="280"/>
                        </a:lnTo>
                      </a:path>
                    </a:pathLst>
                  </a:custGeom>
                  <a:solidFill>
                    <a:srgbClr val="1E407C"/>
                  </a:solidFill>
                  <a:ln>
                    <a:noFill/>
                  </a:ln>
                </xdr:spPr>
                <xdr:txBody>
                  <a:bodyPr wrap="square" lIns="91425" tIns="45700" rIns="91425" bIns="45700" anchor="t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100"/>
                      <a:buFont typeface="Arial"/>
                      <a:buNone/>
                    </a:pPr>
                    <a:endParaRPr sz="1100"/>
                  </a:p>
                </xdr:txBody>
              </xdr:sp>
              <xdr:sp macro="" textlink="">
                <xdr:nvSpPr>
                  <xdr:cNvPr id="5327" name="Shape 4307">
                    <a:extLst>
                      <a:ext uri="{FF2B5EF4-FFF2-40B4-BE49-F238E27FC236}">
                        <a16:creationId xmlns:a16="http://schemas.microsoft.com/office/drawing/2014/main" id="{00000000-0008-0000-0B00-0000CF140000}"/>
                      </a:ext>
                    </a:extLst>
                  </xdr:cNvPr>
                  <xdr:cNvSpPr/>
                </xdr:nvSpPr>
                <xdr:spPr>
                  <a:xfrm>
                    <a:off x="37" y="47"/>
                    <a:ext cx="304" cy="490"/>
                  </a:xfrm>
                  <a:custGeom>
                    <a:avLst/>
                    <a:gdLst/>
                    <a:ahLst/>
                    <a:cxnLst/>
                    <a:rect l="l" t="t" r="r" b="b"/>
                    <a:pathLst>
                      <a:path w="304" h="490">
                        <a:moveTo>
                          <a:pt x="297" y="0"/>
                        </a:moveTo>
                        <a:lnTo>
                          <a:pt x="180" y="0"/>
                        </a:lnTo>
                        <a:lnTo>
                          <a:pt x="124" y="190"/>
                        </a:lnTo>
                        <a:lnTo>
                          <a:pt x="235" y="190"/>
                        </a:lnTo>
                        <a:lnTo>
                          <a:pt x="297" y="0"/>
                        </a:lnTo>
                      </a:path>
                    </a:pathLst>
                  </a:custGeom>
                  <a:solidFill>
                    <a:srgbClr val="1E407C"/>
                  </a:solidFill>
                  <a:ln>
                    <a:noFill/>
                  </a:ln>
                </xdr:spPr>
                <xdr:txBody>
                  <a:bodyPr wrap="square" lIns="91425" tIns="45700" rIns="91425" bIns="45700" anchor="t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100"/>
                      <a:buFont typeface="Arial"/>
                      <a:buNone/>
                    </a:pPr>
                    <a:endParaRPr sz="1100"/>
                  </a:p>
                </xdr:txBody>
              </xdr:sp>
            </xdr:grpSp>
            <xdr:sp macro="" textlink="">
              <xdr:nvSpPr>
                <xdr:cNvPr id="5328" name="Shape 4308">
                  <a:extLst>
                    <a:ext uri="{FF2B5EF4-FFF2-40B4-BE49-F238E27FC236}">
                      <a16:creationId xmlns:a16="http://schemas.microsoft.com/office/drawing/2014/main" id="{00000000-0008-0000-0B00-0000D0140000}"/>
                    </a:ext>
                  </a:extLst>
                </xdr:cNvPr>
                <xdr:cNvSpPr/>
              </xdr:nvSpPr>
              <xdr:spPr>
                <a:xfrm>
                  <a:off x="363" y="47"/>
                  <a:ext cx="216" cy="490"/>
                </a:xfrm>
                <a:custGeom>
                  <a:avLst/>
                  <a:gdLst/>
                  <a:ahLst/>
                  <a:cxnLst/>
                  <a:rect l="l" t="t" r="r" b="b"/>
                  <a:pathLst>
                    <a:path w="216" h="490">
                      <a:moveTo>
                        <a:pt x="207" y="0"/>
                      </a:moveTo>
                      <a:lnTo>
                        <a:pt x="0" y="0"/>
                      </a:lnTo>
                      <a:lnTo>
                        <a:pt x="0" y="490"/>
                      </a:lnTo>
                      <a:lnTo>
                        <a:pt x="215" y="490"/>
                      </a:lnTo>
                      <a:lnTo>
                        <a:pt x="215" y="391"/>
                      </a:lnTo>
                      <a:lnTo>
                        <a:pt x="124" y="391"/>
                      </a:lnTo>
                      <a:lnTo>
                        <a:pt x="124" y="284"/>
                      </a:lnTo>
                      <a:lnTo>
                        <a:pt x="202" y="284"/>
                      </a:lnTo>
                      <a:lnTo>
                        <a:pt x="202" y="191"/>
                      </a:lnTo>
                      <a:lnTo>
                        <a:pt x="124" y="191"/>
                      </a:lnTo>
                      <a:lnTo>
                        <a:pt x="124" y="98"/>
                      </a:lnTo>
                      <a:lnTo>
                        <a:pt x="207" y="98"/>
                      </a:lnTo>
                      <a:lnTo>
                        <a:pt x="207" y="0"/>
                      </a:lnTo>
                    </a:path>
                  </a:pathLst>
                </a:custGeom>
                <a:solidFill>
                  <a:srgbClr val="1E407C"/>
                </a:solidFill>
                <a:ln>
                  <a:noFill/>
                </a:ln>
              </xdr:spPr>
              <xdr:txBody>
                <a:bodyPr wrap="square" lIns="91425" tIns="45700" rIns="91425" bIns="45700" anchor="t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100"/>
                    <a:buFont typeface="Arial"/>
                    <a:buNone/>
                  </a:pPr>
                  <a:endParaRPr sz="1100"/>
                </a:p>
              </xdr:txBody>
            </xdr:sp>
            <xdr:sp macro="" textlink="">
              <xdr:nvSpPr>
                <xdr:cNvPr id="5329" name="Shape 4309">
                  <a:extLst>
                    <a:ext uri="{FF2B5EF4-FFF2-40B4-BE49-F238E27FC236}">
                      <a16:creationId xmlns:a16="http://schemas.microsoft.com/office/drawing/2014/main" id="{00000000-0008-0000-0B00-0000D1140000}"/>
                    </a:ext>
                  </a:extLst>
                </xdr:cNvPr>
                <xdr:cNvSpPr/>
              </xdr:nvSpPr>
              <xdr:spPr>
                <a:xfrm>
                  <a:off x="426" y="237"/>
                  <a:ext cx="181" cy="100"/>
                </a:xfrm>
                <a:prstGeom prst="rect">
                  <a:avLst/>
                </a:prstGeom>
                <a:solidFill>
                  <a:srgbClr val="FEDC00"/>
                </a:solidFill>
                <a:ln>
                  <a:noFill/>
                </a:ln>
              </xdr:spPr>
              <xdr:txBody>
                <a:bodyPr wrap="square" lIns="91425" tIns="45700" rIns="91425" bIns="45700" anchor="t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100"/>
                    <a:buFont typeface="Arial"/>
                    <a:buNone/>
                  </a:pPr>
                  <a:endParaRPr sz="1100"/>
                </a:p>
              </xdr:txBody>
            </xdr:sp>
            <xdr:sp macro="" textlink="">
              <xdr:nvSpPr>
                <xdr:cNvPr id="5330" name="Shape 4310">
                  <a:extLst>
                    <a:ext uri="{FF2B5EF4-FFF2-40B4-BE49-F238E27FC236}">
                      <a16:creationId xmlns:a16="http://schemas.microsoft.com/office/drawing/2014/main" id="{00000000-0008-0000-0B00-0000D2140000}"/>
                    </a:ext>
                  </a:extLst>
                </xdr:cNvPr>
                <xdr:cNvSpPr/>
              </xdr:nvSpPr>
              <xdr:spPr>
                <a:xfrm>
                  <a:off x="426" y="436"/>
                  <a:ext cx="181" cy="100"/>
                </a:xfrm>
                <a:prstGeom prst="rect">
                  <a:avLst/>
                </a:prstGeom>
                <a:solidFill>
                  <a:srgbClr val="0F91D0"/>
                </a:solidFill>
                <a:ln>
                  <a:noFill/>
                </a:ln>
              </xdr:spPr>
              <xdr:txBody>
                <a:bodyPr wrap="square" lIns="91425" tIns="45700" rIns="91425" bIns="45700" anchor="t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100"/>
                    <a:buFont typeface="Arial"/>
                    <a:buNone/>
                  </a:pPr>
                  <a:endParaRPr sz="1100"/>
                </a:p>
              </xdr:txBody>
            </xdr:sp>
            <xdr:sp macro="" textlink="">
              <xdr:nvSpPr>
                <xdr:cNvPr id="5331" name="Shape 4311">
                  <a:extLst>
                    <a:ext uri="{FF2B5EF4-FFF2-40B4-BE49-F238E27FC236}">
                      <a16:creationId xmlns:a16="http://schemas.microsoft.com/office/drawing/2014/main" id="{00000000-0008-0000-0B00-0000D3140000}"/>
                    </a:ext>
                  </a:extLst>
                </xdr:cNvPr>
                <xdr:cNvSpPr/>
              </xdr:nvSpPr>
              <xdr:spPr>
                <a:xfrm>
                  <a:off x="426" y="47"/>
                  <a:ext cx="181" cy="100"/>
                </a:xfrm>
                <a:prstGeom prst="rect">
                  <a:avLst/>
                </a:prstGeom>
                <a:solidFill>
                  <a:srgbClr val="E01F26"/>
                </a:solidFill>
                <a:ln>
                  <a:noFill/>
                </a:ln>
              </xdr:spPr>
              <xdr:txBody>
                <a:bodyPr wrap="square" lIns="91425" tIns="45700" rIns="91425" bIns="45700" anchor="t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100"/>
                    <a:buFont typeface="Arial"/>
                    <a:buNone/>
                  </a:pPr>
                  <a:endParaRPr sz="1100"/>
                </a:p>
              </xdr:txBody>
            </xdr:sp>
            <xdr:sp macro="" textlink="">
              <xdr:nvSpPr>
                <xdr:cNvPr id="5332" name="Shape 4312">
                  <a:extLst>
                    <a:ext uri="{FF2B5EF4-FFF2-40B4-BE49-F238E27FC236}">
                      <a16:creationId xmlns:a16="http://schemas.microsoft.com/office/drawing/2014/main" id="{00000000-0008-0000-0B00-0000D4140000}"/>
                    </a:ext>
                  </a:extLst>
                </xdr:cNvPr>
                <xdr:cNvSpPr/>
              </xdr:nvSpPr>
              <xdr:spPr>
                <a:xfrm>
                  <a:off x="636" y="37"/>
                  <a:ext cx="284" cy="510"/>
                </a:xfrm>
                <a:custGeom>
                  <a:avLst/>
                  <a:gdLst/>
                  <a:ahLst/>
                  <a:cxnLst/>
                  <a:rect l="l" t="t" r="r" b="b"/>
                  <a:pathLst>
                    <a:path w="284" h="510">
                      <a:moveTo>
                        <a:pt x="142" y="0"/>
                      </a:moveTo>
                      <a:lnTo>
                        <a:pt x="123" y="1"/>
                      </a:lnTo>
                      <a:lnTo>
                        <a:pt x="104" y="4"/>
                      </a:lnTo>
                      <a:lnTo>
                        <a:pt x="85" y="9"/>
                      </a:lnTo>
                      <a:lnTo>
                        <a:pt x="64" y="18"/>
                      </a:lnTo>
                      <a:lnTo>
                        <a:pt x="48" y="28"/>
                      </a:lnTo>
                      <a:lnTo>
                        <a:pt x="34" y="41"/>
                      </a:lnTo>
                      <a:lnTo>
                        <a:pt x="20" y="59"/>
                      </a:lnTo>
                      <a:lnTo>
                        <a:pt x="12" y="74"/>
                      </a:lnTo>
                      <a:lnTo>
                        <a:pt x="6" y="93"/>
                      </a:lnTo>
                      <a:lnTo>
                        <a:pt x="1" y="118"/>
                      </a:lnTo>
                      <a:lnTo>
                        <a:pt x="0" y="136"/>
                      </a:lnTo>
                      <a:lnTo>
                        <a:pt x="0" y="158"/>
                      </a:lnTo>
                      <a:lnTo>
                        <a:pt x="0" y="332"/>
                      </a:lnTo>
                      <a:lnTo>
                        <a:pt x="0" y="354"/>
                      </a:lnTo>
                      <a:lnTo>
                        <a:pt x="1" y="374"/>
                      </a:lnTo>
                      <a:lnTo>
                        <a:pt x="4" y="394"/>
                      </a:lnTo>
                      <a:lnTo>
                        <a:pt x="7" y="412"/>
                      </a:lnTo>
                      <a:lnTo>
                        <a:pt x="12" y="431"/>
                      </a:lnTo>
                      <a:lnTo>
                        <a:pt x="18" y="450"/>
                      </a:lnTo>
                      <a:lnTo>
                        <a:pt x="29" y="466"/>
                      </a:lnTo>
                      <a:lnTo>
                        <a:pt x="44" y="480"/>
                      </a:lnTo>
                      <a:lnTo>
                        <a:pt x="64" y="493"/>
                      </a:lnTo>
                      <a:lnTo>
                        <a:pt x="79" y="499"/>
                      </a:lnTo>
                      <a:lnTo>
                        <a:pt x="96" y="504"/>
                      </a:lnTo>
                      <a:lnTo>
                        <a:pt x="115" y="507"/>
                      </a:lnTo>
                      <a:lnTo>
                        <a:pt x="138" y="509"/>
                      </a:lnTo>
                      <a:lnTo>
                        <a:pt x="165" y="509"/>
                      </a:lnTo>
                      <a:lnTo>
                        <a:pt x="186" y="506"/>
                      </a:lnTo>
                      <a:lnTo>
                        <a:pt x="205" y="501"/>
                      </a:lnTo>
                      <a:lnTo>
                        <a:pt x="223" y="493"/>
                      </a:lnTo>
                      <a:lnTo>
                        <a:pt x="241" y="483"/>
                      </a:lnTo>
                      <a:lnTo>
                        <a:pt x="255" y="471"/>
                      </a:lnTo>
                      <a:lnTo>
                        <a:pt x="268" y="456"/>
                      </a:lnTo>
                      <a:lnTo>
                        <a:pt x="278" y="438"/>
                      </a:lnTo>
                      <a:lnTo>
                        <a:pt x="283" y="426"/>
                      </a:lnTo>
                      <a:lnTo>
                        <a:pt x="137" y="426"/>
                      </a:lnTo>
                      <a:lnTo>
                        <a:pt x="131" y="423"/>
                      </a:lnTo>
                      <a:lnTo>
                        <a:pt x="127" y="412"/>
                      </a:lnTo>
                      <a:lnTo>
                        <a:pt x="125" y="395"/>
                      </a:lnTo>
                      <a:lnTo>
                        <a:pt x="124" y="374"/>
                      </a:lnTo>
                      <a:lnTo>
                        <a:pt x="124" y="130"/>
                      </a:lnTo>
                      <a:lnTo>
                        <a:pt x="125" y="108"/>
                      </a:lnTo>
                      <a:lnTo>
                        <a:pt x="128" y="94"/>
                      </a:lnTo>
                      <a:lnTo>
                        <a:pt x="131" y="86"/>
                      </a:lnTo>
                      <a:lnTo>
                        <a:pt x="137" y="83"/>
                      </a:lnTo>
                      <a:lnTo>
                        <a:pt x="284" y="83"/>
                      </a:lnTo>
                      <a:lnTo>
                        <a:pt x="281" y="72"/>
                      </a:lnTo>
                      <a:lnTo>
                        <a:pt x="273" y="57"/>
                      </a:lnTo>
                      <a:lnTo>
                        <a:pt x="262" y="43"/>
                      </a:lnTo>
                      <a:lnTo>
                        <a:pt x="245" y="29"/>
                      </a:lnTo>
                      <a:lnTo>
                        <a:pt x="223" y="15"/>
                      </a:lnTo>
                      <a:lnTo>
                        <a:pt x="206" y="8"/>
                      </a:lnTo>
                      <a:lnTo>
                        <a:pt x="187" y="3"/>
                      </a:lnTo>
                      <a:lnTo>
                        <a:pt x="166" y="0"/>
                      </a:lnTo>
                      <a:lnTo>
                        <a:pt x="142" y="0"/>
                      </a:lnTo>
                    </a:path>
                  </a:pathLst>
                </a:custGeom>
                <a:solidFill>
                  <a:srgbClr val="1E407C"/>
                </a:solidFill>
                <a:ln>
                  <a:noFill/>
                </a:ln>
              </xdr:spPr>
              <xdr:txBody>
                <a:bodyPr wrap="square" lIns="91425" tIns="45700" rIns="91425" bIns="45700" anchor="t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100"/>
                    <a:buFont typeface="Arial"/>
                    <a:buNone/>
                  </a:pPr>
                  <a:endParaRPr sz="1100"/>
                </a:p>
              </xdr:txBody>
            </xdr:sp>
            <xdr:sp macro="" textlink="">
              <xdr:nvSpPr>
                <xdr:cNvPr id="5333" name="Shape 4313">
                  <a:extLst>
                    <a:ext uri="{FF2B5EF4-FFF2-40B4-BE49-F238E27FC236}">
                      <a16:creationId xmlns:a16="http://schemas.microsoft.com/office/drawing/2014/main" id="{00000000-0008-0000-0B00-0000D5140000}"/>
                    </a:ext>
                  </a:extLst>
                </xdr:cNvPr>
                <xdr:cNvSpPr/>
              </xdr:nvSpPr>
              <xdr:spPr>
                <a:xfrm>
                  <a:off x="792" y="369"/>
                  <a:ext cx="138" cy="95"/>
                </a:xfrm>
                <a:custGeom>
                  <a:avLst/>
                  <a:gdLst/>
                  <a:ahLst/>
                  <a:cxnLst/>
                  <a:rect l="l" t="t" r="r" b="b"/>
                  <a:pathLst>
                    <a:path w="138" h="95">
                      <a:moveTo>
                        <a:pt x="137" y="0"/>
                      </a:moveTo>
                      <a:lnTo>
                        <a:pt x="13" y="0"/>
                      </a:lnTo>
                      <a:lnTo>
                        <a:pt x="12" y="49"/>
                      </a:lnTo>
                      <a:lnTo>
                        <a:pt x="11" y="71"/>
                      </a:lnTo>
                      <a:lnTo>
                        <a:pt x="8" y="84"/>
                      </a:lnTo>
                      <a:lnTo>
                        <a:pt x="6" y="91"/>
                      </a:lnTo>
                      <a:lnTo>
                        <a:pt x="0" y="95"/>
                      </a:lnTo>
                      <a:lnTo>
                        <a:pt x="126" y="95"/>
                      </a:lnTo>
                      <a:lnTo>
                        <a:pt x="130" y="85"/>
                      </a:lnTo>
                      <a:lnTo>
                        <a:pt x="133" y="69"/>
                      </a:lnTo>
                      <a:lnTo>
                        <a:pt x="135" y="49"/>
                      </a:lnTo>
                      <a:lnTo>
                        <a:pt x="136" y="26"/>
                      </a:lnTo>
                      <a:lnTo>
                        <a:pt x="137" y="0"/>
                      </a:lnTo>
                    </a:path>
                  </a:pathLst>
                </a:custGeom>
                <a:solidFill>
                  <a:srgbClr val="1E407C"/>
                </a:solidFill>
                <a:ln>
                  <a:noFill/>
                </a:ln>
              </xdr:spPr>
              <xdr:txBody>
                <a:bodyPr wrap="square" lIns="91425" tIns="45700" rIns="91425" bIns="45700" anchor="t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100"/>
                    <a:buFont typeface="Arial"/>
                    <a:buNone/>
                  </a:pPr>
                  <a:endParaRPr sz="1100"/>
                </a:p>
              </xdr:txBody>
            </xdr:sp>
            <xdr:sp macro="" textlink="">
              <xdr:nvSpPr>
                <xdr:cNvPr id="5334" name="Shape 4314">
                  <a:extLst>
                    <a:ext uri="{FF2B5EF4-FFF2-40B4-BE49-F238E27FC236}">
                      <a16:creationId xmlns:a16="http://schemas.microsoft.com/office/drawing/2014/main" id="{00000000-0008-0000-0B00-0000D6140000}"/>
                    </a:ext>
                  </a:extLst>
                </xdr:cNvPr>
                <xdr:cNvSpPr/>
              </xdr:nvSpPr>
              <xdr:spPr>
                <a:xfrm>
                  <a:off x="793" y="120"/>
                  <a:ext cx="137" cy="103"/>
                </a:xfrm>
                <a:custGeom>
                  <a:avLst/>
                  <a:gdLst/>
                  <a:ahLst/>
                  <a:cxnLst/>
                  <a:rect l="l" t="t" r="r" b="b"/>
                  <a:pathLst>
                    <a:path w="137" h="103">
                      <a:moveTo>
                        <a:pt x="127" y="0"/>
                      </a:moveTo>
                      <a:lnTo>
                        <a:pt x="0" y="0"/>
                      </a:lnTo>
                      <a:lnTo>
                        <a:pt x="5" y="3"/>
                      </a:lnTo>
                      <a:lnTo>
                        <a:pt x="9" y="12"/>
                      </a:lnTo>
                      <a:lnTo>
                        <a:pt x="11" y="28"/>
                      </a:lnTo>
                      <a:lnTo>
                        <a:pt x="12" y="53"/>
                      </a:lnTo>
                      <a:lnTo>
                        <a:pt x="12" y="102"/>
                      </a:lnTo>
                      <a:lnTo>
                        <a:pt x="136" y="102"/>
                      </a:lnTo>
                      <a:lnTo>
                        <a:pt x="136" y="86"/>
                      </a:lnTo>
                      <a:lnTo>
                        <a:pt x="136" y="62"/>
                      </a:lnTo>
                      <a:lnTo>
                        <a:pt x="134" y="41"/>
                      </a:lnTo>
                      <a:lnTo>
                        <a:pt x="132" y="21"/>
                      </a:lnTo>
                      <a:lnTo>
                        <a:pt x="128" y="4"/>
                      </a:lnTo>
                      <a:lnTo>
                        <a:pt x="127" y="0"/>
                      </a:lnTo>
                    </a:path>
                  </a:pathLst>
                </a:custGeom>
                <a:solidFill>
                  <a:srgbClr val="1E407C"/>
                </a:solidFill>
                <a:ln>
                  <a:noFill/>
                </a:ln>
              </xdr:spPr>
              <xdr:txBody>
                <a:bodyPr wrap="square" lIns="91425" tIns="45700" rIns="91425" bIns="45700" anchor="t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100"/>
                    <a:buFont typeface="Arial"/>
                    <a:buNone/>
                  </a:pPr>
                  <a:endParaRPr sz="1100"/>
                </a:p>
              </xdr:txBody>
            </xdr:sp>
          </xdr:grpSp>
        </xdr:grpSp>
      </xdr:grpSp>
    </xdr:grpSp>
    <xdr:clientData fLocksWithSheet="0"/>
  </xdr:oneCellAnchor>
  <xdr:oneCellAnchor>
    <xdr:from>
      <xdr:col>42</xdr:col>
      <xdr:colOff>0</xdr:colOff>
      <xdr:row>124</xdr:row>
      <xdr:rowOff>28575</xdr:rowOff>
    </xdr:from>
    <xdr:ext cx="438150" cy="352425"/>
    <xdr:sp macro="" textlink="">
      <xdr:nvSpPr>
        <xdr:cNvPr id="5335" name="Shape 1997">
          <a:extLst>
            <a:ext uri="{FF2B5EF4-FFF2-40B4-BE49-F238E27FC236}">
              <a16:creationId xmlns:a16="http://schemas.microsoft.com/office/drawing/2014/main" id="{00000000-0008-0000-0B00-0000D7140000}"/>
            </a:ext>
          </a:extLst>
        </xdr:cNvPr>
        <xdr:cNvSpPr/>
      </xdr:nvSpPr>
      <xdr:spPr>
        <a:xfrm>
          <a:off x="19269075" y="27279600"/>
          <a:ext cx="438150" cy="352425"/>
        </a:xfrm>
        <a:prstGeom prst="triangle">
          <a:avLst>
            <a:gd name="adj" fmla="val 50000"/>
          </a:avLst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44</xdr:col>
      <xdr:colOff>0</xdr:colOff>
      <xdr:row>124</xdr:row>
      <xdr:rowOff>28575</xdr:rowOff>
    </xdr:from>
    <xdr:ext cx="438150" cy="352425"/>
    <xdr:sp macro="" textlink="">
      <xdr:nvSpPr>
        <xdr:cNvPr id="5336" name="Shape 1997">
          <a:extLst>
            <a:ext uri="{FF2B5EF4-FFF2-40B4-BE49-F238E27FC236}">
              <a16:creationId xmlns:a16="http://schemas.microsoft.com/office/drawing/2014/main" id="{00000000-0008-0000-0B00-0000D8140000}"/>
            </a:ext>
          </a:extLst>
        </xdr:cNvPr>
        <xdr:cNvSpPr/>
      </xdr:nvSpPr>
      <xdr:spPr>
        <a:xfrm>
          <a:off x="20202525" y="27279600"/>
          <a:ext cx="438150" cy="352425"/>
        </a:xfrm>
        <a:prstGeom prst="triangle">
          <a:avLst>
            <a:gd name="adj" fmla="val 50000"/>
          </a:avLst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6</xdr:col>
      <xdr:colOff>0</xdr:colOff>
      <xdr:row>136</xdr:row>
      <xdr:rowOff>104775</xdr:rowOff>
    </xdr:from>
    <xdr:ext cx="0" cy="161925"/>
    <xdr:grpSp>
      <xdr:nvGrpSpPr>
        <xdr:cNvPr id="5337" name="Shape 2">
          <a:extLst>
            <a:ext uri="{FF2B5EF4-FFF2-40B4-BE49-F238E27FC236}">
              <a16:creationId xmlns:a16="http://schemas.microsoft.com/office/drawing/2014/main" id="{00000000-0008-0000-0B00-0000D9140000}"/>
            </a:ext>
          </a:extLst>
        </xdr:cNvPr>
        <xdr:cNvGrpSpPr>
          <a:grpSpLocks/>
        </xdr:cNvGrpSpPr>
      </xdr:nvGrpSpPr>
      <xdr:grpSpPr>
        <a:xfrm>
          <a:off x="2466975" y="29975175"/>
          <a:ext cx="0" cy="161925"/>
          <a:chOff x="5346000" y="3699038"/>
          <a:chExt cx="0" cy="161925"/>
        </a:xfrm>
      </xdr:grpSpPr>
      <xdr:grpSp>
        <xdr:nvGrpSpPr>
          <xdr:cNvPr id="5338" name="Shape 4315">
            <a:extLst>
              <a:ext uri="{FF2B5EF4-FFF2-40B4-BE49-F238E27FC236}">
                <a16:creationId xmlns:a16="http://schemas.microsoft.com/office/drawing/2014/main" id="{00000000-0008-0000-0B00-0000DA14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5339" name="Shape 6">
              <a:extLst>
                <a:ext uri="{FF2B5EF4-FFF2-40B4-BE49-F238E27FC236}">
                  <a16:creationId xmlns:a16="http://schemas.microsoft.com/office/drawing/2014/main" id="{00000000-0008-0000-0B00-0000DB14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5340" name="Shape 4316">
              <a:extLst>
                <a:ext uri="{FF2B5EF4-FFF2-40B4-BE49-F238E27FC236}">
                  <a16:creationId xmlns:a16="http://schemas.microsoft.com/office/drawing/2014/main" id="{00000000-0008-0000-0B00-0000DC14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5341" name="Shape 4317">
                <a:extLst>
                  <a:ext uri="{FF2B5EF4-FFF2-40B4-BE49-F238E27FC236}">
                    <a16:creationId xmlns:a16="http://schemas.microsoft.com/office/drawing/2014/main" id="{00000000-0008-0000-0B00-0000DD14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5342" name="Shape 4318">
                <a:extLst>
                  <a:ext uri="{FF2B5EF4-FFF2-40B4-BE49-F238E27FC236}">
                    <a16:creationId xmlns:a16="http://schemas.microsoft.com/office/drawing/2014/main" id="{00000000-0008-0000-0B00-0000DE14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5343" name="Shape 4319">
                  <a:extLst>
                    <a:ext uri="{FF2B5EF4-FFF2-40B4-BE49-F238E27FC236}">
                      <a16:creationId xmlns:a16="http://schemas.microsoft.com/office/drawing/2014/main" id="{00000000-0008-0000-0B00-0000DF14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5344" name="Shape 4320">
                  <a:extLst>
                    <a:ext uri="{FF2B5EF4-FFF2-40B4-BE49-F238E27FC236}">
                      <a16:creationId xmlns:a16="http://schemas.microsoft.com/office/drawing/2014/main" id="{00000000-0008-0000-0B00-0000E01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345" name="Shape 4321">
                  <a:extLst>
                    <a:ext uri="{FF2B5EF4-FFF2-40B4-BE49-F238E27FC236}">
                      <a16:creationId xmlns:a16="http://schemas.microsoft.com/office/drawing/2014/main" id="{00000000-0008-0000-0B00-0000E11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346" name="Shape 4322">
                  <a:extLst>
                    <a:ext uri="{FF2B5EF4-FFF2-40B4-BE49-F238E27FC236}">
                      <a16:creationId xmlns:a16="http://schemas.microsoft.com/office/drawing/2014/main" id="{00000000-0008-0000-0B00-0000E214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347" name="Shape 4323">
                  <a:extLst>
                    <a:ext uri="{FF2B5EF4-FFF2-40B4-BE49-F238E27FC236}">
                      <a16:creationId xmlns:a16="http://schemas.microsoft.com/office/drawing/2014/main" id="{00000000-0008-0000-0B00-0000E31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348" name="Shape 4324">
                  <a:extLst>
                    <a:ext uri="{FF2B5EF4-FFF2-40B4-BE49-F238E27FC236}">
                      <a16:creationId xmlns:a16="http://schemas.microsoft.com/office/drawing/2014/main" id="{00000000-0008-0000-0B00-0000E41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349" name="Shape 4325">
                  <a:extLst>
                    <a:ext uri="{FF2B5EF4-FFF2-40B4-BE49-F238E27FC236}">
                      <a16:creationId xmlns:a16="http://schemas.microsoft.com/office/drawing/2014/main" id="{00000000-0008-0000-0B00-0000E51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136</xdr:row>
      <xdr:rowOff>104775</xdr:rowOff>
    </xdr:from>
    <xdr:ext cx="0" cy="161925"/>
    <xdr:grpSp>
      <xdr:nvGrpSpPr>
        <xdr:cNvPr id="5350" name="Shape 2">
          <a:extLst>
            <a:ext uri="{FF2B5EF4-FFF2-40B4-BE49-F238E27FC236}">
              <a16:creationId xmlns:a16="http://schemas.microsoft.com/office/drawing/2014/main" id="{00000000-0008-0000-0B00-0000E6140000}"/>
            </a:ext>
          </a:extLst>
        </xdr:cNvPr>
        <xdr:cNvGrpSpPr>
          <a:grpSpLocks/>
        </xdr:cNvGrpSpPr>
      </xdr:nvGrpSpPr>
      <xdr:grpSpPr>
        <a:xfrm>
          <a:off x="2466975" y="29975175"/>
          <a:ext cx="0" cy="161925"/>
          <a:chOff x="5346000" y="3699038"/>
          <a:chExt cx="0" cy="161925"/>
        </a:xfrm>
      </xdr:grpSpPr>
      <xdr:grpSp>
        <xdr:nvGrpSpPr>
          <xdr:cNvPr id="5351" name="Shape 4326">
            <a:extLst>
              <a:ext uri="{FF2B5EF4-FFF2-40B4-BE49-F238E27FC236}">
                <a16:creationId xmlns:a16="http://schemas.microsoft.com/office/drawing/2014/main" id="{00000000-0008-0000-0B00-0000E714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5352" name="Shape 6">
              <a:extLst>
                <a:ext uri="{FF2B5EF4-FFF2-40B4-BE49-F238E27FC236}">
                  <a16:creationId xmlns:a16="http://schemas.microsoft.com/office/drawing/2014/main" id="{00000000-0008-0000-0B00-0000E814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5353" name="Shape 4327">
              <a:extLst>
                <a:ext uri="{FF2B5EF4-FFF2-40B4-BE49-F238E27FC236}">
                  <a16:creationId xmlns:a16="http://schemas.microsoft.com/office/drawing/2014/main" id="{00000000-0008-0000-0B00-0000E914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5354" name="Shape 4328">
                <a:extLst>
                  <a:ext uri="{FF2B5EF4-FFF2-40B4-BE49-F238E27FC236}">
                    <a16:creationId xmlns:a16="http://schemas.microsoft.com/office/drawing/2014/main" id="{00000000-0008-0000-0B00-0000EA14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5355" name="Shape 4329">
                <a:extLst>
                  <a:ext uri="{FF2B5EF4-FFF2-40B4-BE49-F238E27FC236}">
                    <a16:creationId xmlns:a16="http://schemas.microsoft.com/office/drawing/2014/main" id="{00000000-0008-0000-0B00-0000EB14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314325" cy="230200"/>
              </a:xfrm>
            </xdr:grpSpPr>
            <xdr:sp macro="" textlink="">
              <xdr:nvSpPr>
                <xdr:cNvPr id="5356" name="Shape 4330">
                  <a:extLst>
                    <a:ext uri="{FF2B5EF4-FFF2-40B4-BE49-F238E27FC236}">
                      <a16:creationId xmlns:a16="http://schemas.microsoft.com/office/drawing/2014/main" id="{00000000-0008-0000-0B00-0000EC14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5357" name="Shape 4331">
                  <a:extLst>
                    <a:ext uri="{FF2B5EF4-FFF2-40B4-BE49-F238E27FC236}">
                      <a16:creationId xmlns:a16="http://schemas.microsoft.com/office/drawing/2014/main" id="{00000000-0008-0000-0B00-0000ED14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358" name="Shape 4332">
                  <a:extLst>
                    <a:ext uri="{FF2B5EF4-FFF2-40B4-BE49-F238E27FC236}">
                      <a16:creationId xmlns:a16="http://schemas.microsoft.com/office/drawing/2014/main" id="{00000000-0008-0000-0B00-0000EE14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359" name="Shape 4333">
                  <a:extLst>
                    <a:ext uri="{FF2B5EF4-FFF2-40B4-BE49-F238E27FC236}">
                      <a16:creationId xmlns:a16="http://schemas.microsoft.com/office/drawing/2014/main" id="{00000000-0008-0000-0B00-0000EF14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360" name="Shape 4334">
                  <a:extLst>
                    <a:ext uri="{FF2B5EF4-FFF2-40B4-BE49-F238E27FC236}">
                      <a16:creationId xmlns:a16="http://schemas.microsoft.com/office/drawing/2014/main" id="{00000000-0008-0000-0B00-0000F014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361" name="Shape 4335">
                  <a:extLst>
                    <a:ext uri="{FF2B5EF4-FFF2-40B4-BE49-F238E27FC236}">
                      <a16:creationId xmlns:a16="http://schemas.microsoft.com/office/drawing/2014/main" id="{00000000-0008-0000-0B00-0000F114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362" name="Shape 4336">
                  <a:extLst>
                    <a:ext uri="{FF2B5EF4-FFF2-40B4-BE49-F238E27FC236}">
                      <a16:creationId xmlns:a16="http://schemas.microsoft.com/office/drawing/2014/main" id="{00000000-0008-0000-0B00-0000F214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136</xdr:row>
      <xdr:rowOff>133350</xdr:rowOff>
    </xdr:from>
    <xdr:ext cx="0" cy="161925"/>
    <xdr:grpSp>
      <xdr:nvGrpSpPr>
        <xdr:cNvPr id="5363" name="Shape 2">
          <a:extLst>
            <a:ext uri="{FF2B5EF4-FFF2-40B4-BE49-F238E27FC236}">
              <a16:creationId xmlns:a16="http://schemas.microsoft.com/office/drawing/2014/main" id="{00000000-0008-0000-0B00-0000F3140000}"/>
            </a:ext>
          </a:extLst>
        </xdr:cNvPr>
        <xdr:cNvGrpSpPr>
          <a:grpSpLocks/>
        </xdr:cNvGrpSpPr>
      </xdr:nvGrpSpPr>
      <xdr:grpSpPr>
        <a:xfrm>
          <a:off x="2466975" y="30003750"/>
          <a:ext cx="0" cy="161925"/>
          <a:chOff x="5346000" y="3699038"/>
          <a:chExt cx="0" cy="161925"/>
        </a:xfrm>
      </xdr:grpSpPr>
      <xdr:grpSp>
        <xdr:nvGrpSpPr>
          <xdr:cNvPr id="5364" name="Shape 4337">
            <a:extLst>
              <a:ext uri="{FF2B5EF4-FFF2-40B4-BE49-F238E27FC236}">
                <a16:creationId xmlns:a16="http://schemas.microsoft.com/office/drawing/2014/main" id="{00000000-0008-0000-0B00-0000F414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5365" name="Shape 6">
              <a:extLst>
                <a:ext uri="{FF2B5EF4-FFF2-40B4-BE49-F238E27FC236}">
                  <a16:creationId xmlns:a16="http://schemas.microsoft.com/office/drawing/2014/main" id="{00000000-0008-0000-0B00-0000F514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5366" name="Shape 4338">
              <a:extLst>
                <a:ext uri="{FF2B5EF4-FFF2-40B4-BE49-F238E27FC236}">
                  <a16:creationId xmlns:a16="http://schemas.microsoft.com/office/drawing/2014/main" id="{00000000-0008-0000-0B00-0000F614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5367" name="Shape 4339">
                <a:extLst>
                  <a:ext uri="{FF2B5EF4-FFF2-40B4-BE49-F238E27FC236}">
                    <a16:creationId xmlns:a16="http://schemas.microsoft.com/office/drawing/2014/main" id="{00000000-0008-0000-0B00-0000F714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5368" name="Shape 4340">
                <a:extLst>
                  <a:ext uri="{FF2B5EF4-FFF2-40B4-BE49-F238E27FC236}">
                    <a16:creationId xmlns:a16="http://schemas.microsoft.com/office/drawing/2014/main" id="{00000000-0008-0000-0B00-0000F814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314325" cy="230200"/>
              </a:xfrm>
            </xdr:grpSpPr>
            <xdr:sp macro="" textlink="">
              <xdr:nvSpPr>
                <xdr:cNvPr id="5369" name="Shape 4341">
                  <a:extLst>
                    <a:ext uri="{FF2B5EF4-FFF2-40B4-BE49-F238E27FC236}">
                      <a16:creationId xmlns:a16="http://schemas.microsoft.com/office/drawing/2014/main" id="{00000000-0008-0000-0B00-0000F914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5370" name="Shape 4342">
                  <a:extLst>
                    <a:ext uri="{FF2B5EF4-FFF2-40B4-BE49-F238E27FC236}">
                      <a16:creationId xmlns:a16="http://schemas.microsoft.com/office/drawing/2014/main" id="{00000000-0008-0000-0B00-0000FA14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371" name="Shape 4343">
                  <a:extLst>
                    <a:ext uri="{FF2B5EF4-FFF2-40B4-BE49-F238E27FC236}">
                      <a16:creationId xmlns:a16="http://schemas.microsoft.com/office/drawing/2014/main" id="{00000000-0008-0000-0B00-0000FB14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372" name="Shape 4344">
                  <a:extLst>
                    <a:ext uri="{FF2B5EF4-FFF2-40B4-BE49-F238E27FC236}">
                      <a16:creationId xmlns:a16="http://schemas.microsoft.com/office/drawing/2014/main" id="{00000000-0008-0000-0B00-0000FC14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373" name="Shape 4345">
                  <a:extLst>
                    <a:ext uri="{FF2B5EF4-FFF2-40B4-BE49-F238E27FC236}">
                      <a16:creationId xmlns:a16="http://schemas.microsoft.com/office/drawing/2014/main" id="{00000000-0008-0000-0B00-0000FD14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374" name="Shape 4346">
                  <a:extLst>
                    <a:ext uri="{FF2B5EF4-FFF2-40B4-BE49-F238E27FC236}">
                      <a16:creationId xmlns:a16="http://schemas.microsoft.com/office/drawing/2014/main" id="{00000000-0008-0000-0B00-0000FE14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375" name="Shape 4347">
                  <a:extLst>
                    <a:ext uri="{FF2B5EF4-FFF2-40B4-BE49-F238E27FC236}">
                      <a16:creationId xmlns:a16="http://schemas.microsoft.com/office/drawing/2014/main" id="{00000000-0008-0000-0B00-0000FF14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136</xdr:row>
      <xdr:rowOff>133350</xdr:rowOff>
    </xdr:from>
    <xdr:ext cx="0" cy="171450"/>
    <xdr:grpSp>
      <xdr:nvGrpSpPr>
        <xdr:cNvPr id="5376" name="Shape 2">
          <a:extLst>
            <a:ext uri="{FF2B5EF4-FFF2-40B4-BE49-F238E27FC236}">
              <a16:creationId xmlns:a16="http://schemas.microsoft.com/office/drawing/2014/main" id="{00000000-0008-0000-0B00-000000150000}"/>
            </a:ext>
          </a:extLst>
        </xdr:cNvPr>
        <xdr:cNvGrpSpPr>
          <a:grpSpLocks/>
        </xdr:cNvGrpSpPr>
      </xdr:nvGrpSpPr>
      <xdr:grpSpPr>
        <a:xfrm>
          <a:off x="2466975" y="30003750"/>
          <a:ext cx="0" cy="171450"/>
          <a:chOff x="5346000" y="3694275"/>
          <a:chExt cx="0" cy="171450"/>
        </a:xfrm>
      </xdr:grpSpPr>
      <xdr:grpSp>
        <xdr:nvGrpSpPr>
          <xdr:cNvPr id="5377" name="Shape 4348">
            <a:extLst>
              <a:ext uri="{FF2B5EF4-FFF2-40B4-BE49-F238E27FC236}">
                <a16:creationId xmlns:a16="http://schemas.microsoft.com/office/drawing/2014/main" id="{00000000-0008-0000-0B00-000001150000}"/>
              </a:ext>
            </a:extLst>
          </xdr:cNvPr>
          <xdr:cNvGrpSpPr>
            <a:grpSpLocks/>
          </xdr:cNvGrpSpPr>
        </xdr:nvGrpSpPr>
        <xdr:grpSpPr>
          <a:xfrm>
            <a:off x="5346000" y="3694275"/>
            <a:ext cx="0" cy="171450"/>
            <a:chOff x="5346000" y="3694275"/>
            <a:chExt cx="0" cy="171450"/>
          </a:xfrm>
        </xdr:grpSpPr>
        <xdr:sp macro="" textlink="">
          <xdr:nvSpPr>
            <xdr:cNvPr id="5378" name="Shape 6">
              <a:extLst>
                <a:ext uri="{FF2B5EF4-FFF2-40B4-BE49-F238E27FC236}">
                  <a16:creationId xmlns:a16="http://schemas.microsoft.com/office/drawing/2014/main" id="{00000000-0008-0000-0B00-000002150000}"/>
                </a:ext>
              </a:extLst>
            </xdr:cNvPr>
            <xdr:cNvSpPr/>
          </xdr:nvSpPr>
          <xdr:spPr>
            <a:xfrm>
              <a:off x="5346000" y="3694275"/>
              <a:ext cx="0" cy="171450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5379" name="Shape 4349">
              <a:extLst>
                <a:ext uri="{FF2B5EF4-FFF2-40B4-BE49-F238E27FC236}">
                  <a16:creationId xmlns:a16="http://schemas.microsoft.com/office/drawing/2014/main" id="{00000000-0008-0000-0B00-00000315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4275"/>
              <a:ext cx="0" cy="171450"/>
              <a:chOff x="5346000" y="3694275"/>
              <a:chExt cx="0" cy="171443"/>
            </a:xfrm>
          </xdr:grpSpPr>
          <xdr:sp macro="" textlink="">
            <xdr:nvSpPr>
              <xdr:cNvPr id="5380" name="Shape 4350">
                <a:extLst>
                  <a:ext uri="{FF2B5EF4-FFF2-40B4-BE49-F238E27FC236}">
                    <a16:creationId xmlns:a16="http://schemas.microsoft.com/office/drawing/2014/main" id="{00000000-0008-0000-0B00-000004150000}"/>
                  </a:ext>
                </a:extLst>
              </xdr:cNvPr>
              <xdr:cNvSpPr/>
            </xdr:nvSpPr>
            <xdr:spPr>
              <a:xfrm>
                <a:off x="5346000" y="3694275"/>
                <a:ext cx="0" cy="171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5381" name="Shape 4351">
                <a:extLst>
                  <a:ext uri="{FF2B5EF4-FFF2-40B4-BE49-F238E27FC236}">
                    <a16:creationId xmlns:a16="http://schemas.microsoft.com/office/drawing/2014/main" id="{00000000-0008-0000-0B00-00000515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4275"/>
                <a:ext cx="0" cy="171443"/>
                <a:chOff x="5475762" y="47760700"/>
                <a:chExt cx="314325" cy="230200"/>
              </a:xfrm>
            </xdr:grpSpPr>
            <xdr:sp macro="" textlink="">
              <xdr:nvSpPr>
                <xdr:cNvPr id="5382" name="Shape 4352">
                  <a:extLst>
                    <a:ext uri="{FF2B5EF4-FFF2-40B4-BE49-F238E27FC236}">
                      <a16:creationId xmlns:a16="http://schemas.microsoft.com/office/drawing/2014/main" id="{00000000-0008-0000-0B00-00000615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5383" name="Shape 4353">
                  <a:extLst>
                    <a:ext uri="{FF2B5EF4-FFF2-40B4-BE49-F238E27FC236}">
                      <a16:creationId xmlns:a16="http://schemas.microsoft.com/office/drawing/2014/main" id="{00000000-0008-0000-0B00-000007150000}"/>
                    </a:ext>
                  </a:extLst>
                </xdr:cNvPr>
                <xdr:cNvCxnSpPr/>
              </xdr:nvCxnSpPr>
              <xdr:spPr>
                <a:xfrm>
                  <a:off x="5758655" y="4785662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384" name="Shape 4354">
                  <a:extLst>
                    <a:ext uri="{FF2B5EF4-FFF2-40B4-BE49-F238E27FC236}">
                      <a16:creationId xmlns:a16="http://schemas.microsoft.com/office/drawing/2014/main" id="{00000000-0008-0000-0B00-000008150000}"/>
                    </a:ext>
                  </a:extLst>
                </xdr:cNvPr>
                <xdr:cNvCxnSpPr/>
              </xdr:nvCxnSpPr>
              <xdr:spPr>
                <a:xfrm>
                  <a:off x="5758655" y="4785662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385" name="Shape 4355">
                  <a:extLst>
                    <a:ext uri="{FF2B5EF4-FFF2-40B4-BE49-F238E27FC236}">
                      <a16:creationId xmlns:a16="http://schemas.microsoft.com/office/drawing/2014/main" id="{00000000-0008-0000-0B00-000009150000}"/>
                    </a:ext>
                  </a:extLst>
                </xdr:cNvPr>
                <xdr:cNvCxnSpPr/>
              </xdr:nvCxnSpPr>
              <xdr:spPr>
                <a:xfrm>
                  <a:off x="5758655" y="4785662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386" name="Shape 4356">
                  <a:extLst>
                    <a:ext uri="{FF2B5EF4-FFF2-40B4-BE49-F238E27FC236}">
                      <a16:creationId xmlns:a16="http://schemas.microsoft.com/office/drawing/2014/main" id="{00000000-0008-0000-0B00-00000A150000}"/>
                    </a:ext>
                  </a:extLst>
                </xdr:cNvPr>
                <xdr:cNvCxnSpPr/>
              </xdr:nvCxnSpPr>
              <xdr:spPr>
                <a:xfrm>
                  <a:off x="5758655" y="4785662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387" name="Shape 4357">
                  <a:extLst>
                    <a:ext uri="{FF2B5EF4-FFF2-40B4-BE49-F238E27FC236}">
                      <a16:creationId xmlns:a16="http://schemas.microsoft.com/office/drawing/2014/main" id="{00000000-0008-0000-0B00-00000B150000}"/>
                    </a:ext>
                  </a:extLst>
                </xdr:cNvPr>
                <xdr:cNvCxnSpPr/>
              </xdr:nvCxnSpPr>
              <xdr:spPr>
                <a:xfrm>
                  <a:off x="5758655" y="4785662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388" name="Shape 4358">
                  <a:extLst>
                    <a:ext uri="{FF2B5EF4-FFF2-40B4-BE49-F238E27FC236}">
                      <a16:creationId xmlns:a16="http://schemas.microsoft.com/office/drawing/2014/main" id="{00000000-0008-0000-0B00-00000C150000}"/>
                    </a:ext>
                  </a:extLst>
                </xdr:cNvPr>
                <xdr:cNvCxnSpPr/>
              </xdr:nvCxnSpPr>
              <xdr:spPr>
                <a:xfrm>
                  <a:off x="5758655" y="4785662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136</xdr:row>
      <xdr:rowOff>104775</xdr:rowOff>
    </xdr:from>
    <xdr:ext cx="0" cy="161925"/>
    <xdr:grpSp>
      <xdr:nvGrpSpPr>
        <xdr:cNvPr id="5389" name="Shape 2">
          <a:extLst>
            <a:ext uri="{FF2B5EF4-FFF2-40B4-BE49-F238E27FC236}">
              <a16:creationId xmlns:a16="http://schemas.microsoft.com/office/drawing/2014/main" id="{00000000-0008-0000-0B00-00000D150000}"/>
            </a:ext>
          </a:extLst>
        </xdr:cNvPr>
        <xdr:cNvGrpSpPr>
          <a:grpSpLocks/>
        </xdr:cNvGrpSpPr>
      </xdr:nvGrpSpPr>
      <xdr:grpSpPr>
        <a:xfrm>
          <a:off x="2466975" y="29975175"/>
          <a:ext cx="0" cy="161925"/>
          <a:chOff x="5346000" y="3699038"/>
          <a:chExt cx="0" cy="161925"/>
        </a:xfrm>
      </xdr:grpSpPr>
      <xdr:grpSp>
        <xdr:nvGrpSpPr>
          <xdr:cNvPr id="5390" name="Shape 4359">
            <a:extLst>
              <a:ext uri="{FF2B5EF4-FFF2-40B4-BE49-F238E27FC236}">
                <a16:creationId xmlns:a16="http://schemas.microsoft.com/office/drawing/2014/main" id="{00000000-0008-0000-0B00-00000E15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5391" name="Shape 6">
              <a:extLst>
                <a:ext uri="{FF2B5EF4-FFF2-40B4-BE49-F238E27FC236}">
                  <a16:creationId xmlns:a16="http://schemas.microsoft.com/office/drawing/2014/main" id="{00000000-0008-0000-0B00-00000F15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5392" name="Shape 4360">
              <a:extLst>
                <a:ext uri="{FF2B5EF4-FFF2-40B4-BE49-F238E27FC236}">
                  <a16:creationId xmlns:a16="http://schemas.microsoft.com/office/drawing/2014/main" id="{00000000-0008-0000-0B00-00001015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5393" name="Shape 4361">
                <a:extLst>
                  <a:ext uri="{FF2B5EF4-FFF2-40B4-BE49-F238E27FC236}">
                    <a16:creationId xmlns:a16="http://schemas.microsoft.com/office/drawing/2014/main" id="{00000000-0008-0000-0B00-00001115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5394" name="Shape 4362">
                <a:extLst>
                  <a:ext uri="{FF2B5EF4-FFF2-40B4-BE49-F238E27FC236}">
                    <a16:creationId xmlns:a16="http://schemas.microsoft.com/office/drawing/2014/main" id="{00000000-0008-0000-0B00-00001215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5395" name="Shape 4363">
                  <a:extLst>
                    <a:ext uri="{FF2B5EF4-FFF2-40B4-BE49-F238E27FC236}">
                      <a16:creationId xmlns:a16="http://schemas.microsoft.com/office/drawing/2014/main" id="{00000000-0008-0000-0B00-00001315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5396" name="Shape 4364">
                  <a:extLst>
                    <a:ext uri="{FF2B5EF4-FFF2-40B4-BE49-F238E27FC236}">
                      <a16:creationId xmlns:a16="http://schemas.microsoft.com/office/drawing/2014/main" id="{00000000-0008-0000-0B00-0000141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397" name="Shape 4365">
                  <a:extLst>
                    <a:ext uri="{FF2B5EF4-FFF2-40B4-BE49-F238E27FC236}">
                      <a16:creationId xmlns:a16="http://schemas.microsoft.com/office/drawing/2014/main" id="{00000000-0008-0000-0B00-0000151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398" name="Shape 4366">
                  <a:extLst>
                    <a:ext uri="{FF2B5EF4-FFF2-40B4-BE49-F238E27FC236}">
                      <a16:creationId xmlns:a16="http://schemas.microsoft.com/office/drawing/2014/main" id="{00000000-0008-0000-0B00-00001615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399" name="Shape 4367">
                  <a:extLst>
                    <a:ext uri="{FF2B5EF4-FFF2-40B4-BE49-F238E27FC236}">
                      <a16:creationId xmlns:a16="http://schemas.microsoft.com/office/drawing/2014/main" id="{00000000-0008-0000-0B00-0000171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400" name="Shape 4368">
                  <a:extLst>
                    <a:ext uri="{FF2B5EF4-FFF2-40B4-BE49-F238E27FC236}">
                      <a16:creationId xmlns:a16="http://schemas.microsoft.com/office/drawing/2014/main" id="{00000000-0008-0000-0B00-0000181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401" name="Shape 4369">
                  <a:extLst>
                    <a:ext uri="{FF2B5EF4-FFF2-40B4-BE49-F238E27FC236}">
                      <a16:creationId xmlns:a16="http://schemas.microsoft.com/office/drawing/2014/main" id="{00000000-0008-0000-0B00-0000191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136</xdr:row>
      <xdr:rowOff>104775</xdr:rowOff>
    </xdr:from>
    <xdr:ext cx="0" cy="161925"/>
    <xdr:grpSp>
      <xdr:nvGrpSpPr>
        <xdr:cNvPr id="5402" name="Shape 2">
          <a:extLst>
            <a:ext uri="{FF2B5EF4-FFF2-40B4-BE49-F238E27FC236}">
              <a16:creationId xmlns:a16="http://schemas.microsoft.com/office/drawing/2014/main" id="{00000000-0008-0000-0B00-00001A150000}"/>
            </a:ext>
          </a:extLst>
        </xdr:cNvPr>
        <xdr:cNvGrpSpPr>
          <a:grpSpLocks/>
        </xdr:cNvGrpSpPr>
      </xdr:nvGrpSpPr>
      <xdr:grpSpPr>
        <a:xfrm>
          <a:off x="2466975" y="29975175"/>
          <a:ext cx="0" cy="161925"/>
          <a:chOff x="5346000" y="3699038"/>
          <a:chExt cx="0" cy="161925"/>
        </a:xfrm>
      </xdr:grpSpPr>
      <xdr:grpSp>
        <xdr:nvGrpSpPr>
          <xdr:cNvPr id="5403" name="Shape 4370">
            <a:extLst>
              <a:ext uri="{FF2B5EF4-FFF2-40B4-BE49-F238E27FC236}">
                <a16:creationId xmlns:a16="http://schemas.microsoft.com/office/drawing/2014/main" id="{00000000-0008-0000-0B00-00001B15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5404" name="Shape 6">
              <a:extLst>
                <a:ext uri="{FF2B5EF4-FFF2-40B4-BE49-F238E27FC236}">
                  <a16:creationId xmlns:a16="http://schemas.microsoft.com/office/drawing/2014/main" id="{00000000-0008-0000-0B00-00001C15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5405" name="Shape 4371">
              <a:extLst>
                <a:ext uri="{FF2B5EF4-FFF2-40B4-BE49-F238E27FC236}">
                  <a16:creationId xmlns:a16="http://schemas.microsoft.com/office/drawing/2014/main" id="{00000000-0008-0000-0B00-00001D15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5406" name="Shape 4372">
                <a:extLst>
                  <a:ext uri="{FF2B5EF4-FFF2-40B4-BE49-F238E27FC236}">
                    <a16:creationId xmlns:a16="http://schemas.microsoft.com/office/drawing/2014/main" id="{00000000-0008-0000-0B00-00001E15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5407" name="Shape 4373">
                <a:extLst>
                  <a:ext uri="{FF2B5EF4-FFF2-40B4-BE49-F238E27FC236}">
                    <a16:creationId xmlns:a16="http://schemas.microsoft.com/office/drawing/2014/main" id="{00000000-0008-0000-0B00-00001F15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5408" name="Shape 4374">
                  <a:extLst>
                    <a:ext uri="{FF2B5EF4-FFF2-40B4-BE49-F238E27FC236}">
                      <a16:creationId xmlns:a16="http://schemas.microsoft.com/office/drawing/2014/main" id="{00000000-0008-0000-0B00-00002015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5409" name="Shape 4375">
                  <a:extLst>
                    <a:ext uri="{FF2B5EF4-FFF2-40B4-BE49-F238E27FC236}">
                      <a16:creationId xmlns:a16="http://schemas.microsoft.com/office/drawing/2014/main" id="{00000000-0008-0000-0B00-0000211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410" name="Shape 4376">
                  <a:extLst>
                    <a:ext uri="{FF2B5EF4-FFF2-40B4-BE49-F238E27FC236}">
                      <a16:creationId xmlns:a16="http://schemas.microsoft.com/office/drawing/2014/main" id="{00000000-0008-0000-0B00-0000221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411" name="Shape 4377">
                  <a:extLst>
                    <a:ext uri="{FF2B5EF4-FFF2-40B4-BE49-F238E27FC236}">
                      <a16:creationId xmlns:a16="http://schemas.microsoft.com/office/drawing/2014/main" id="{00000000-0008-0000-0B00-00002315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412" name="Shape 4378">
                  <a:extLst>
                    <a:ext uri="{FF2B5EF4-FFF2-40B4-BE49-F238E27FC236}">
                      <a16:creationId xmlns:a16="http://schemas.microsoft.com/office/drawing/2014/main" id="{00000000-0008-0000-0B00-0000241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413" name="Shape 4379">
                  <a:extLst>
                    <a:ext uri="{FF2B5EF4-FFF2-40B4-BE49-F238E27FC236}">
                      <a16:creationId xmlns:a16="http://schemas.microsoft.com/office/drawing/2014/main" id="{00000000-0008-0000-0B00-0000251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414" name="Shape 4380">
                  <a:extLst>
                    <a:ext uri="{FF2B5EF4-FFF2-40B4-BE49-F238E27FC236}">
                      <a16:creationId xmlns:a16="http://schemas.microsoft.com/office/drawing/2014/main" id="{00000000-0008-0000-0B00-0000261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136</xdr:row>
      <xdr:rowOff>104775</xdr:rowOff>
    </xdr:from>
    <xdr:ext cx="0" cy="161925"/>
    <xdr:grpSp>
      <xdr:nvGrpSpPr>
        <xdr:cNvPr id="5415" name="Shape 2">
          <a:extLst>
            <a:ext uri="{FF2B5EF4-FFF2-40B4-BE49-F238E27FC236}">
              <a16:creationId xmlns:a16="http://schemas.microsoft.com/office/drawing/2014/main" id="{00000000-0008-0000-0B00-000027150000}"/>
            </a:ext>
          </a:extLst>
        </xdr:cNvPr>
        <xdr:cNvGrpSpPr>
          <a:grpSpLocks/>
        </xdr:cNvGrpSpPr>
      </xdr:nvGrpSpPr>
      <xdr:grpSpPr>
        <a:xfrm>
          <a:off x="2466975" y="29975175"/>
          <a:ext cx="0" cy="161925"/>
          <a:chOff x="5346000" y="3699038"/>
          <a:chExt cx="0" cy="161925"/>
        </a:xfrm>
      </xdr:grpSpPr>
      <xdr:grpSp>
        <xdr:nvGrpSpPr>
          <xdr:cNvPr id="5416" name="Shape 4381">
            <a:extLst>
              <a:ext uri="{FF2B5EF4-FFF2-40B4-BE49-F238E27FC236}">
                <a16:creationId xmlns:a16="http://schemas.microsoft.com/office/drawing/2014/main" id="{00000000-0008-0000-0B00-00002815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5417" name="Shape 6">
              <a:extLst>
                <a:ext uri="{FF2B5EF4-FFF2-40B4-BE49-F238E27FC236}">
                  <a16:creationId xmlns:a16="http://schemas.microsoft.com/office/drawing/2014/main" id="{00000000-0008-0000-0B00-00002915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5418" name="Shape 4382">
              <a:extLst>
                <a:ext uri="{FF2B5EF4-FFF2-40B4-BE49-F238E27FC236}">
                  <a16:creationId xmlns:a16="http://schemas.microsoft.com/office/drawing/2014/main" id="{00000000-0008-0000-0B00-00002A15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5419" name="Shape 4383">
                <a:extLst>
                  <a:ext uri="{FF2B5EF4-FFF2-40B4-BE49-F238E27FC236}">
                    <a16:creationId xmlns:a16="http://schemas.microsoft.com/office/drawing/2014/main" id="{00000000-0008-0000-0B00-00002B15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5420" name="Shape 4384">
                <a:extLst>
                  <a:ext uri="{FF2B5EF4-FFF2-40B4-BE49-F238E27FC236}">
                    <a16:creationId xmlns:a16="http://schemas.microsoft.com/office/drawing/2014/main" id="{00000000-0008-0000-0B00-00002C15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5421" name="Shape 4385">
                  <a:extLst>
                    <a:ext uri="{FF2B5EF4-FFF2-40B4-BE49-F238E27FC236}">
                      <a16:creationId xmlns:a16="http://schemas.microsoft.com/office/drawing/2014/main" id="{00000000-0008-0000-0B00-00002D15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5422" name="Shape 4386">
                  <a:extLst>
                    <a:ext uri="{FF2B5EF4-FFF2-40B4-BE49-F238E27FC236}">
                      <a16:creationId xmlns:a16="http://schemas.microsoft.com/office/drawing/2014/main" id="{00000000-0008-0000-0B00-00002E1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423" name="Shape 4387">
                  <a:extLst>
                    <a:ext uri="{FF2B5EF4-FFF2-40B4-BE49-F238E27FC236}">
                      <a16:creationId xmlns:a16="http://schemas.microsoft.com/office/drawing/2014/main" id="{00000000-0008-0000-0B00-00002F1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424" name="Shape 4388">
                  <a:extLst>
                    <a:ext uri="{FF2B5EF4-FFF2-40B4-BE49-F238E27FC236}">
                      <a16:creationId xmlns:a16="http://schemas.microsoft.com/office/drawing/2014/main" id="{00000000-0008-0000-0B00-00003015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425" name="Shape 4389">
                  <a:extLst>
                    <a:ext uri="{FF2B5EF4-FFF2-40B4-BE49-F238E27FC236}">
                      <a16:creationId xmlns:a16="http://schemas.microsoft.com/office/drawing/2014/main" id="{00000000-0008-0000-0B00-0000311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426" name="Shape 4390">
                  <a:extLst>
                    <a:ext uri="{FF2B5EF4-FFF2-40B4-BE49-F238E27FC236}">
                      <a16:creationId xmlns:a16="http://schemas.microsoft.com/office/drawing/2014/main" id="{00000000-0008-0000-0B00-0000321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427" name="Shape 4391">
                  <a:extLst>
                    <a:ext uri="{FF2B5EF4-FFF2-40B4-BE49-F238E27FC236}">
                      <a16:creationId xmlns:a16="http://schemas.microsoft.com/office/drawing/2014/main" id="{00000000-0008-0000-0B00-0000331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136</xdr:row>
      <xdr:rowOff>104775</xdr:rowOff>
    </xdr:from>
    <xdr:ext cx="0" cy="161925"/>
    <xdr:grpSp>
      <xdr:nvGrpSpPr>
        <xdr:cNvPr id="5428" name="Shape 2">
          <a:extLst>
            <a:ext uri="{FF2B5EF4-FFF2-40B4-BE49-F238E27FC236}">
              <a16:creationId xmlns:a16="http://schemas.microsoft.com/office/drawing/2014/main" id="{00000000-0008-0000-0B00-000034150000}"/>
            </a:ext>
          </a:extLst>
        </xdr:cNvPr>
        <xdr:cNvGrpSpPr>
          <a:grpSpLocks/>
        </xdr:cNvGrpSpPr>
      </xdr:nvGrpSpPr>
      <xdr:grpSpPr>
        <a:xfrm>
          <a:off x="2466975" y="29975175"/>
          <a:ext cx="0" cy="161925"/>
          <a:chOff x="5346000" y="3699038"/>
          <a:chExt cx="0" cy="161925"/>
        </a:xfrm>
      </xdr:grpSpPr>
      <xdr:grpSp>
        <xdr:nvGrpSpPr>
          <xdr:cNvPr id="5429" name="Shape 4392">
            <a:extLst>
              <a:ext uri="{FF2B5EF4-FFF2-40B4-BE49-F238E27FC236}">
                <a16:creationId xmlns:a16="http://schemas.microsoft.com/office/drawing/2014/main" id="{00000000-0008-0000-0B00-00003515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5430" name="Shape 6">
              <a:extLst>
                <a:ext uri="{FF2B5EF4-FFF2-40B4-BE49-F238E27FC236}">
                  <a16:creationId xmlns:a16="http://schemas.microsoft.com/office/drawing/2014/main" id="{00000000-0008-0000-0B00-00003615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5431" name="Shape 4393">
              <a:extLst>
                <a:ext uri="{FF2B5EF4-FFF2-40B4-BE49-F238E27FC236}">
                  <a16:creationId xmlns:a16="http://schemas.microsoft.com/office/drawing/2014/main" id="{00000000-0008-0000-0B00-00003715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5432" name="Shape 4394">
                <a:extLst>
                  <a:ext uri="{FF2B5EF4-FFF2-40B4-BE49-F238E27FC236}">
                    <a16:creationId xmlns:a16="http://schemas.microsoft.com/office/drawing/2014/main" id="{00000000-0008-0000-0B00-00003815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5433" name="Shape 4395">
                <a:extLst>
                  <a:ext uri="{FF2B5EF4-FFF2-40B4-BE49-F238E27FC236}">
                    <a16:creationId xmlns:a16="http://schemas.microsoft.com/office/drawing/2014/main" id="{00000000-0008-0000-0B00-00003915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5434" name="Shape 4396">
                  <a:extLst>
                    <a:ext uri="{FF2B5EF4-FFF2-40B4-BE49-F238E27FC236}">
                      <a16:creationId xmlns:a16="http://schemas.microsoft.com/office/drawing/2014/main" id="{00000000-0008-0000-0B00-00003A15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5435" name="Shape 4397">
                  <a:extLst>
                    <a:ext uri="{FF2B5EF4-FFF2-40B4-BE49-F238E27FC236}">
                      <a16:creationId xmlns:a16="http://schemas.microsoft.com/office/drawing/2014/main" id="{00000000-0008-0000-0B00-00003B1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436" name="Shape 4398">
                  <a:extLst>
                    <a:ext uri="{FF2B5EF4-FFF2-40B4-BE49-F238E27FC236}">
                      <a16:creationId xmlns:a16="http://schemas.microsoft.com/office/drawing/2014/main" id="{00000000-0008-0000-0B00-00003C1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437" name="Shape 4399">
                  <a:extLst>
                    <a:ext uri="{FF2B5EF4-FFF2-40B4-BE49-F238E27FC236}">
                      <a16:creationId xmlns:a16="http://schemas.microsoft.com/office/drawing/2014/main" id="{00000000-0008-0000-0B00-00003D15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438" name="Shape 4400">
                  <a:extLst>
                    <a:ext uri="{FF2B5EF4-FFF2-40B4-BE49-F238E27FC236}">
                      <a16:creationId xmlns:a16="http://schemas.microsoft.com/office/drawing/2014/main" id="{00000000-0008-0000-0B00-00003E1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439" name="Shape 4401">
                  <a:extLst>
                    <a:ext uri="{FF2B5EF4-FFF2-40B4-BE49-F238E27FC236}">
                      <a16:creationId xmlns:a16="http://schemas.microsoft.com/office/drawing/2014/main" id="{00000000-0008-0000-0B00-00003F1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440" name="Shape 4402">
                  <a:extLst>
                    <a:ext uri="{FF2B5EF4-FFF2-40B4-BE49-F238E27FC236}">
                      <a16:creationId xmlns:a16="http://schemas.microsoft.com/office/drawing/2014/main" id="{00000000-0008-0000-0B00-0000401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136</xdr:row>
      <xdr:rowOff>104775</xdr:rowOff>
    </xdr:from>
    <xdr:ext cx="0" cy="161925"/>
    <xdr:grpSp>
      <xdr:nvGrpSpPr>
        <xdr:cNvPr id="5441" name="Shape 2">
          <a:extLst>
            <a:ext uri="{FF2B5EF4-FFF2-40B4-BE49-F238E27FC236}">
              <a16:creationId xmlns:a16="http://schemas.microsoft.com/office/drawing/2014/main" id="{00000000-0008-0000-0B00-000041150000}"/>
            </a:ext>
          </a:extLst>
        </xdr:cNvPr>
        <xdr:cNvGrpSpPr>
          <a:grpSpLocks/>
        </xdr:cNvGrpSpPr>
      </xdr:nvGrpSpPr>
      <xdr:grpSpPr>
        <a:xfrm>
          <a:off x="2466975" y="29975175"/>
          <a:ext cx="0" cy="161925"/>
          <a:chOff x="5346000" y="3699038"/>
          <a:chExt cx="0" cy="161925"/>
        </a:xfrm>
      </xdr:grpSpPr>
      <xdr:grpSp>
        <xdr:nvGrpSpPr>
          <xdr:cNvPr id="5442" name="Shape 4403">
            <a:extLst>
              <a:ext uri="{FF2B5EF4-FFF2-40B4-BE49-F238E27FC236}">
                <a16:creationId xmlns:a16="http://schemas.microsoft.com/office/drawing/2014/main" id="{00000000-0008-0000-0B00-00004215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5443" name="Shape 6">
              <a:extLst>
                <a:ext uri="{FF2B5EF4-FFF2-40B4-BE49-F238E27FC236}">
                  <a16:creationId xmlns:a16="http://schemas.microsoft.com/office/drawing/2014/main" id="{00000000-0008-0000-0B00-00004315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5444" name="Shape 4404">
              <a:extLst>
                <a:ext uri="{FF2B5EF4-FFF2-40B4-BE49-F238E27FC236}">
                  <a16:creationId xmlns:a16="http://schemas.microsoft.com/office/drawing/2014/main" id="{00000000-0008-0000-0B00-00004415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5445" name="Shape 4405">
                <a:extLst>
                  <a:ext uri="{FF2B5EF4-FFF2-40B4-BE49-F238E27FC236}">
                    <a16:creationId xmlns:a16="http://schemas.microsoft.com/office/drawing/2014/main" id="{00000000-0008-0000-0B00-00004515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5446" name="Shape 4406">
                <a:extLst>
                  <a:ext uri="{FF2B5EF4-FFF2-40B4-BE49-F238E27FC236}">
                    <a16:creationId xmlns:a16="http://schemas.microsoft.com/office/drawing/2014/main" id="{00000000-0008-0000-0B00-00004615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5447" name="Shape 4407">
                  <a:extLst>
                    <a:ext uri="{FF2B5EF4-FFF2-40B4-BE49-F238E27FC236}">
                      <a16:creationId xmlns:a16="http://schemas.microsoft.com/office/drawing/2014/main" id="{00000000-0008-0000-0B00-00004715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5448" name="Shape 4408">
                  <a:extLst>
                    <a:ext uri="{FF2B5EF4-FFF2-40B4-BE49-F238E27FC236}">
                      <a16:creationId xmlns:a16="http://schemas.microsoft.com/office/drawing/2014/main" id="{00000000-0008-0000-0B00-0000481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449" name="Shape 4409">
                  <a:extLst>
                    <a:ext uri="{FF2B5EF4-FFF2-40B4-BE49-F238E27FC236}">
                      <a16:creationId xmlns:a16="http://schemas.microsoft.com/office/drawing/2014/main" id="{00000000-0008-0000-0B00-0000491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450" name="Shape 4410">
                  <a:extLst>
                    <a:ext uri="{FF2B5EF4-FFF2-40B4-BE49-F238E27FC236}">
                      <a16:creationId xmlns:a16="http://schemas.microsoft.com/office/drawing/2014/main" id="{00000000-0008-0000-0B00-00004A15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451" name="Shape 4411">
                  <a:extLst>
                    <a:ext uri="{FF2B5EF4-FFF2-40B4-BE49-F238E27FC236}">
                      <a16:creationId xmlns:a16="http://schemas.microsoft.com/office/drawing/2014/main" id="{00000000-0008-0000-0B00-00004B1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452" name="Shape 4412">
                  <a:extLst>
                    <a:ext uri="{FF2B5EF4-FFF2-40B4-BE49-F238E27FC236}">
                      <a16:creationId xmlns:a16="http://schemas.microsoft.com/office/drawing/2014/main" id="{00000000-0008-0000-0B00-00004C1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453" name="Shape 4413">
                  <a:extLst>
                    <a:ext uri="{FF2B5EF4-FFF2-40B4-BE49-F238E27FC236}">
                      <a16:creationId xmlns:a16="http://schemas.microsoft.com/office/drawing/2014/main" id="{00000000-0008-0000-0B00-00004D1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136</xdr:row>
      <xdr:rowOff>104775</xdr:rowOff>
    </xdr:from>
    <xdr:ext cx="0" cy="161925"/>
    <xdr:grpSp>
      <xdr:nvGrpSpPr>
        <xdr:cNvPr id="5454" name="Shape 2">
          <a:extLst>
            <a:ext uri="{FF2B5EF4-FFF2-40B4-BE49-F238E27FC236}">
              <a16:creationId xmlns:a16="http://schemas.microsoft.com/office/drawing/2014/main" id="{00000000-0008-0000-0B00-00004E150000}"/>
            </a:ext>
          </a:extLst>
        </xdr:cNvPr>
        <xdr:cNvGrpSpPr>
          <a:grpSpLocks/>
        </xdr:cNvGrpSpPr>
      </xdr:nvGrpSpPr>
      <xdr:grpSpPr>
        <a:xfrm>
          <a:off x="2466975" y="29975175"/>
          <a:ext cx="0" cy="161925"/>
          <a:chOff x="5346000" y="3699038"/>
          <a:chExt cx="0" cy="161925"/>
        </a:xfrm>
      </xdr:grpSpPr>
      <xdr:grpSp>
        <xdr:nvGrpSpPr>
          <xdr:cNvPr id="5455" name="Shape 4414">
            <a:extLst>
              <a:ext uri="{FF2B5EF4-FFF2-40B4-BE49-F238E27FC236}">
                <a16:creationId xmlns:a16="http://schemas.microsoft.com/office/drawing/2014/main" id="{00000000-0008-0000-0B00-00004F15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5456" name="Shape 6">
              <a:extLst>
                <a:ext uri="{FF2B5EF4-FFF2-40B4-BE49-F238E27FC236}">
                  <a16:creationId xmlns:a16="http://schemas.microsoft.com/office/drawing/2014/main" id="{00000000-0008-0000-0B00-00005015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5457" name="Shape 4415">
              <a:extLst>
                <a:ext uri="{FF2B5EF4-FFF2-40B4-BE49-F238E27FC236}">
                  <a16:creationId xmlns:a16="http://schemas.microsoft.com/office/drawing/2014/main" id="{00000000-0008-0000-0B00-00005115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5458" name="Shape 4416">
                <a:extLst>
                  <a:ext uri="{FF2B5EF4-FFF2-40B4-BE49-F238E27FC236}">
                    <a16:creationId xmlns:a16="http://schemas.microsoft.com/office/drawing/2014/main" id="{00000000-0008-0000-0B00-00005215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5459" name="Shape 4417">
                <a:extLst>
                  <a:ext uri="{FF2B5EF4-FFF2-40B4-BE49-F238E27FC236}">
                    <a16:creationId xmlns:a16="http://schemas.microsoft.com/office/drawing/2014/main" id="{00000000-0008-0000-0B00-00005315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5460" name="Shape 4418">
                  <a:extLst>
                    <a:ext uri="{FF2B5EF4-FFF2-40B4-BE49-F238E27FC236}">
                      <a16:creationId xmlns:a16="http://schemas.microsoft.com/office/drawing/2014/main" id="{00000000-0008-0000-0B00-00005415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5461" name="Shape 4419">
                  <a:extLst>
                    <a:ext uri="{FF2B5EF4-FFF2-40B4-BE49-F238E27FC236}">
                      <a16:creationId xmlns:a16="http://schemas.microsoft.com/office/drawing/2014/main" id="{00000000-0008-0000-0B00-0000551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462" name="Shape 4420">
                  <a:extLst>
                    <a:ext uri="{FF2B5EF4-FFF2-40B4-BE49-F238E27FC236}">
                      <a16:creationId xmlns:a16="http://schemas.microsoft.com/office/drawing/2014/main" id="{00000000-0008-0000-0B00-0000561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463" name="Shape 4421">
                  <a:extLst>
                    <a:ext uri="{FF2B5EF4-FFF2-40B4-BE49-F238E27FC236}">
                      <a16:creationId xmlns:a16="http://schemas.microsoft.com/office/drawing/2014/main" id="{00000000-0008-0000-0B00-00005715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464" name="Shape 4422">
                  <a:extLst>
                    <a:ext uri="{FF2B5EF4-FFF2-40B4-BE49-F238E27FC236}">
                      <a16:creationId xmlns:a16="http://schemas.microsoft.com/office/drawing/2014/main" id="{00000000-0008-0000-0B00-0000581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465" name="Shape 4423">
                  <a:extLst>
                    <a:ext uri="{FF2B5EF4-FFF2-40B4-BE49-F238E27FC236}">
                      <a16:creationId xmlns:a16="http://schemas.microsoft.com/office/drawing/2014/main" id="{00000000-0008-0000-0B00-0000591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466" name="Shape 4424">
                  <a:extLst>
                    <a:ext uri="{FF2B5EF4-FFF2-40B4-BE49-F238E27FC236}">
                      <a16:creationId xmlns:a16="http://schemas.microsoft.com/office/drawing/2014/main" id="{00000000-0008-0000-0B00-00005A1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136</xdr:row>
      <xdr:rowOff>104775</xdr:rowOff>
    </xdr:from>
    <xdr:ext cx="0" cy="161925"/>
    <xdr:grpSp>
      <xdr:nvGrpSpPr>
        <xdr:cNvPr id="5467" name="Shape 2">
          <a:extLst>
            <a:ext uri="{FF2B5EF4-FFF2-40B4-BE49-F238E27FC236}">
              <a16:creationId xmlns:a16="http://schemas.microsoft.com/office/drawing/2014/main" id="{00000000-0008-0000-0B00-00005B150000}"/>
            </a:ext>
          </a:extLst>
        </xdr:cNvPr>
        <xdr:cNvGrpSpPr>
          <a:grpSpLocks/>
        </xdr:cNvGrpSpPr>
      </xdr:nvGrpSpPr>
      <xdr:grpSpPr>
        <a:xfrm>
          <a:off x="2466975" y="29975175"/>
          <a:ext cx="0" cy="161925"/>
          <a:chOff x="5346000" y="3699038"/>
          <a:chExt cx="0" cy="161925"/>
        </a:xfrm>
      </xdr:grpSpPr>
      <xdr:grpSp>
        <xdr:nvGrpSpPr>
          <xdr:cNvPr id="5468" name="Shape 4425">
            <a:extLst>
              <a:ext uri="{FF2B5EF4-FFF2-40B4-BE49-F238E27FC236}">
                <a16:creationId xmlns:a16="http://schemas.microsoft.com/office/drawing/2014/main" id="{00000000-0008-0000-0B00-00005C15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5469" name="Shape 6">
              <a:extLst>
                <a:ext uri="{FF2B5EF4-FFF2-40B4-BE49-F238E27FC236}">
                  <a16:creationId xmlns:a16="http://schemas.microsoft.com/office/drawing/2014/main" id="{00000000-0008-0000-0B00-00005D15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5470" name="Shape 4426">
              <a:extLst>
                <a:ext uri="{FF2B5EF4-FFF2-40B4-BE49-F238E27FC236}">
                  <a16:creationId xmlns:a16="http://schemas.microsoft.com/office/drawing/2014/main" id="{00000000-0008-0000-0B00-00005E15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5471" name="Shape 4427">
                <a:extLst>
                  <a:ext uri="{FF2B5EF4-FFF2-40B4-BE49-F238E27FC236}">
                    <a16:creationId xmlns:a16="http://schemas.microsoft.com/office/drawing/2014/main" id="{00000000-0008-0000-0B00-00005F15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5472" name="Shape 4428">
                <a:extLst>
                  <a:ext uri="{FF2B5EF4-FFF2-40B4-BE49-F238E27FC236}">
                    <a16:creationId xmlns:a16="http://schemas.microsoft.com/office/drawing/2014/main" id="{00000000-0008-0000-0B00-00006015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5473" name="Shape 4429">
                  <a:extLst>
                    <a:ext uri="{FF2B5EF4-FFF2-40B4-BE49-F238E27FC236}">
                      <a16:creationId xmlns:a16="http://schemas.microsoft.com/office/drawing/2014/main" id="{00000000-0008-0000-0B00-00006115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5474" name="Shape 4430">
                  <a:extLst>
                    <a:ext uri="{FF2B5EF4-FFF2-40B4-BE49-F238E27FC236}">
                      <a16:creationId xmlns:a16="http://schemas.microsoft.com/office/drawing/2014/main" id="{00000000-0008-0000-0B00-0000621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475" name="Shape 4431">
                  <a:extLst>
                    <a:ext uri="{FF2B5EF4-FFF2-40B4-BE49-F238E27FC236}">
                      <a16:creationId xmlns:a16="http://schemas.microsoft.com/office/drawing/2014/main" id="{00000000-0008-0000-0B00-0000631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476" name="Shape 4432">
                  <a:extLst>
                    <a:ext uri="{FF2B5EF4-FFF2-40B4-BE49-F238E27FC236}">
                      <a16:creationId xmlns:a16="http://schemas.microsoft.com/office/drawing/2014/main" id="{00000000-0008-0000-0B00-00006415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477" name="Shape 4433">
                  <a:extLst>
                    <a:ext uri="{FF2B5EF4-FFF2-40B4-BE49-F238E27FC236}">
                      <a16:creationId xmlns:a16="http://schemas.microsoft.com/office/drawing/2014/main" id="{00000000-0008-0000-0B00-0000651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478" name="Shape 4434">
                  <a:extLst>
                    <a:ext uri="{FF2B5EF4-FFF2-40B4-BE49-F238E27FC236}">
                      <a16:creationId xmlns:a16="http://schemas.microsoft.com/office/drawing/2014/main" id="{00000000-0008-0000-0B00-0000661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479" name="Shape 4435">
                  <a:extLst>
                    <a:ext uri="{FF2B5EF4-FFF2-40B4-BE49-F238E27FC236}">
                      <a16:creationId xmlns:a16="http://schemas.microsoft.com/office/drawing/2014/main" id="{00000000-0008-0000-0B00-0000671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136</xdr:row>
      <xdr:rowOff>104775</xdr:rowOff>
    </xdr:from>
    <xdr:ext cx="0" cy="161925"/>
    <xdr:grpSp>
      <xdr:nvGrpSpPr>
        <xdr:cNvPr id="5480" name="Shape 2">
          <a:extLst>
            <a:ext uri="{FF2B5EF4-FFF2-40B4-BE49-F238E27FC236}">
              <a16:creationId xmlns:a16="http://schemas.microsoft.com/office/drawing/2014/main" id="{00000000-0008-0000-0B00-000068150000}"/>
            </a:ext>
          </a:extLst>
        </xdr:cNvPr>
        <xdr:cNvGrpSpPr>
          <a:grpSpLocks/>
        </xdr:cNvGrpSpPr>
      </xdr:nvGrpSpPr>
      <xdr:grpSpPr>
        <a:xfrm>
          <a:off x="2466975" y="29975175"/>
          <a:ext cx="0" cy="161925"/>
          <a:chOff x="5346000" y="3699038"/>
          <a:chExt cx="0" cy="161925"/>
        </a:xfrm>
      </xdr:grpSpPr>
      <xdr:grpSp>
        <xdr:nvGrpSpPr>
          <xdr:cNvPr id="5481" name="Shape 4436">
            <a:extLst>
              <a:ext uri="{FF2B5EF4-FFF2-40B4-BE49-F238E27FC236}">
                <a16:creationId xmlns:a16="http://schemas.microsoft.com/office/drawing/2014/main" id="{00000000-0008-0000-0B00-00006915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5482" name="Shape 6">
              <a:extLst>
                <a:ext uri="{FF2B5EF4-FFF2-40B4-BE49-F238E27FC236}">
                  <a16:creationId xmlns:a16="http://schemas.microsoft.com/office/drawing/2014/main" id="{00000000-0008-0000-0B00-00006A15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5483" name="Shape 4437">
              <a:extLst>
                <a:ext uri="{FF2B5EF4-FFF2-40B4-BE49-F238E27FC236}">
                  <a16:creationId xmlns:a16="http://schemas.microsoft.com/office/drawing/2014/main" id="{00000000-0008-0000-0B00-00006B15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5484" name="Shape 4438">
                <a:extLst>
                  <a:ext uri="{FF2B5EF4-FFF2-40B4-BE49-F238E27FC236}">
                    <a16:creationId xmlns:a16="http://schemas.microsoft.com/office/drawing/2014/main" id="{00000000-0008-0000-0B00-00006C15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5485" name="Shape 4439">
                <a:extLst>
                  <a:ext uri="{FF2B5EF4-FFF2-40B4-BE49-F238E27FC236}">
                    <a16:creationId xmlns:a16="http://schemas.microsoft.com/office/drawing/2014/main" id="{00000000-0008-0000-0B00-00006D15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5486" name="Shape 4440">
                  <a:extLst>
                    <a:ext uri="{FF2B5EF4-FFF2-40B4-BE49-F238E27FC236}">
                      <a16:creationId xmlns:a16="http://schemas.microsoft.com/office/drawing/2014/main" id="{00000000-0008-0000-0B00-00006E15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5487" name="Shape 4441">
                  <a:extLst>
                    <a:ext uri="{FF2B5EF4-FFF2-40B4-BE49-F238E27FC236}">
                      <a16:creationId xmlns:a16="http://schemas.microsoft.com/office/drawing/2014/main" id="{00000000-0008-0000-0B00-00006F1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488" name="Shape 4442">
                  <a:extLst>
                    <a:ext uri="{FF2B5EF4-FFF2-40B4-BE49-F238E27FC236}">
                      <a16:creationId xmlns:a16="http://schemas.microsoft.com/office/drawing/2014/main" id="{00000000-0008-0000-0B00-0000701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489" name="Shape 4443">
                  <a:extLst>
                    <a:ext uri="{FF2B5EF4-FFF2-40B4-BE49-F238E27FC236}">
                      <a16:creationId xmlns:a16="http://schemas.microsoft.com/office/drawing/2014/main" id="{00000000-0008-0000-0B00-00007115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490" name="Shape 4444">
                  <a:extLst>
                    <a:ext uri="{FF2B5EF4-FFF2-40B4-BE49-F238E27FC236}">
                      <a16:creationId xmlns:a16="http://schemas.microsoft.com/office/drawing/2014/main" id="{00000000-0008-0000-0B00-0000721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491" name="Shape 4445">
                  <a:extLst>
                    <a:ext uri="{FF2B5EF4-FFF2-40B4-BE49-F238E27FC236}">
                      <a16:creationId xmlns:a16="http://schemas.microsoft.com/office/drawing/2014/main" id="{00000000-0008-0000-0B00-0000731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492" name="Shape 4446">
                  <a:extLst>
                    <a:ext uri="{FF2B5EF4-FFF2-40B4-BE49-F238E27FC236}">
                      <a16:creationId xmlns:a16="http://schemas.microsoft.com/office/drawing/2014/main" id="{00000000-0008-0000-0B00-0000741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136</xdr:row>
      <xdr:rowOff>104775</xdr:rowOff>
    </xdr:from>
    <xdr:ext cx="0" cy="161925"/>
    <xdr:grpSp>
      <xdr:nvGrpSpPr>
        <xdr:cNvPr id="5493" name="Shape 2">
          <a:extLst>
            <a:ext uri="{FF2B5EF4-FFF2-40B4-BE49-F238E27FC236}">
              <a16:creationId xmlns:a16="http://schemas.microsoft.com/office/drawing/2014/main" id="{00000000-0008-0000-0B00-000075150000}"/>
            </a:ext>
          </a:extLst>
        </xdr:cNvPr>
        <xdr:cNvGrpSpPr>
          <a:grpSpLocks/>
        </xdr:cNvGrpSpPr>
      </xdr:nvGrpSpPr>
      <xdr:grpSpPr>
        <a:xfrm>
          <a:off x="2466975" y="29975175"/>
          <a:ext cx="0" cy="161925"/>
          <a:chOff x="5346000" y="3699038"/>
          <a:chExt cx="0" cy="161925"/>
        </a:xfrm>
      </xdr:grpSpPr>
      <xdr:grpSp>
        <xdr:nvGrpSpPr>
          <xdr:cNvPr id="5494" name="Shape 4447">
            <a:extLst>
              <a:ext uri="{FF2B5EF4-FFF2-40B4-BE49-F238E27FC236}">
                <a16:creationId xmlns:a16="http://schemas.microsoft.com/office/drawing/2014/main" id="{00000000-0008-0000-0B00-00007615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5495" name="Shape 6">
              <a:extLst>
                <a:ext uri="{FF2B5EF4-FFF2-40B4-BE49-F238E27FC236}">
                  <a16:creationId xmlns:a16="http://schemas.microsoft.com/office/drawing/2014/main" id="{00000000-0008-0000-0B00-00007715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5496" name="Shape 4448">
              <a:extLst>
                <a:ext uri="{FF2B5EF4-FFF2-40B4-BE49-F238E27FC236}">
                  <a16:creationId xmlns:a16="http://schemas.microsoft.com/office/drawing/2014/main" id="{00000000-0008-0000-0B00-00007815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5497" name="Shape 4449">
                <a:extLst>
                  <a:ext uri="{FF2B5EF4-FFF2-40B4-BE49-F238E27FC236}">
                    <a16:creationId xmlns:a16="http://schemas.microsoft.com/office/drawing/2014/main" id="{00000000-0008-0000-0B00-00007915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5498" name="Shape 4450">
                <a:extLst>
                  <a:ext uri="{FF2B5EF4-FFF2-40B4-BE49-F238E27FC236}">
                    <a16:creationId xmlns:a16="http://schemas.microsoft.com/office/drawing/2014/main" id="{00000000-0008-0000-0B00-00007A15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5499" name="Shape 4451">
                  <a:extLst>
                    <a:ext uri="{FF2B5EF4-FFF2-40B4-BE49-F238E27FC236}">
                      <a16:creationId xmlns:a16="http://schemas.microsoft.com/office/drawing/2014/main" id="{00000000-0008-0000-0B00-00007B15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5500" name="Shape 4452">
                  <a:extLst>
                    <a:ext uri="{FF2B5EF4-FFF2-40B4-BE49-F238E27FC236}">
                      <a16:creationId xmlns:a16="http://schemas.microsoft.com/office/drawing/2014/main" id="{00000000-0008-0000-0B00-00007C1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501" name="Shape 4453">
                  <a:extLst>
                    <a:ext uri="{FF2B5EF4-FFF2-40B4-BE49-F238E27FC236}">
                      <a16:creationId xmlns:a16="http://schemas.microsoft.com/office/drawing/2014/main" id="{00000000-0008-0000-0B00-00007D1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502" name="Shape 4454">
                  <a:extLst>
                    <a:ext uri="{FF2B5EF4-FFF2-40B4-BE49-F238E27FC236}">
                      <a16:creationId xmlns:a16="http://schemas.microsoft.com/office/drawing/2014/main" id="{00000000-0008-0000-0B00-00007E15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503" name="Shape 4455">
                  <a:extLst>
                    <a:ext uri="{FF2B5EF4-FFF2-40B4-BE49-F238E27FC236}">
                      <a16:creationId xmlns:a16="http://schemas.microsoft.com/office/drawing/2014/main" id="{00000000-0008-0000-0B00-00007F1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504" name="Shape 4456">
                  <a:extLst>
                    <a:ext uri="{FF2B5EF4-FFF2-40B4-BE49-F238E27FC236}">
                      <a16:creationId xmlns:a16="http://schemas.microsoft.com/office/drawing/2014/main" id="{00000000-0008-0000-0B00-0000801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505" name="Shape 4457">
                  <a:extLst>
                    <a:ext uri="{FF2B5EF4-FFF2-40B4-BE49-F238E27FC236}">
                      <a16:creationId xmlns:a16="http://schemas.microsoft.com/office/drawing/2014/main" id="{00000000-0008-0000-0B00-0000811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136</xdr:row>
      <xdr:rowOff>104775</xdr:rowOff>
    </xdr:from>
    <xdr:ext cx="0" cy="161925"/>
    <xdr:grpSp>
      <xdr:nvGrpSpPr>
        <xdr:cNvPr id="5506" name="Shape 2">
          <a:extLst>
            <a:ext uri="{FF2B5EF4-FFF2-40B4-BE49-F238E27FC236}">
              <a16:creationId xmlns:a16="http://schemas.microsoft.com/office/drawing/2014/main" id="{00000000-0008-0000-0B00-000082150000}"/>
            </a:ext>
          </a:extLst>
        </xdr:cNvPr>
        <xdr:cNvGrpSpPr>
          <a:grpSpLocks/>
        </xdr:cNvGrpSpPr>
      </xdr:nvGrpSpPr>
      <xdr:grpSpPr>
        <a:xfrm>
          <a:off x="2466975" y="29975175"/>
          <a:ext cx="0" cy="161925"/>
          <a:chOff x="5346000" y="3699038"/>
          <a:chExt cx="0" cy="161925"/>
        </a:xfrm>
      </xdr:grpSpPr>
      <xdr:grpSp>
        <xdr:nvGrpSpPr>
          <xdr:cNvPr id="5507" name="Shape 4458">
            <a:extLst>
              <a:ext uri="{FF2B5EF4-FFF2-40B4-BE49-F238E27FC236}">
                <a16:creationId xmlns:a16="http://schemas.microsoft.com/office/drawing/2014/main" id="{00000000-0008-0000-0B00-00008315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5508" name="Shape 6">
              <a:extLst>
                <a:ext uri="{FF2B5EF4-FFF2-40B4-BE49-F238E27FC236}">
                  <a16:creationId xmlns:a16="http://schemas.microsoft.com/office/drawing/2014/main" id="{00000000-0008-0000-0B00-00008415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5509" name="Shape 4459">
              <a:extLst>
                <a:ext uri="{FF2B5EF4-FFF2-40B4-BE49-F238E27FC236}">
                  <a16:creationId xmlns:a16="http://schemas.microsoft.com/office/drawing/2014/main" id="{00000000-0008-0000-0B00-00008515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5510" name="Shape 4460">
                <a:extLst>
                  <a:ext uri="{FF2B5EF4-FFF2-40B4-BE49-F238E27FC236}">
                    <a16:creationId xmlns:a16="http://schemas.microsoft.com/office/drawing/2014/main" id="{00000000-0008-0000-0B00-00008615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5511" name="Shape 4461">
                <a:extLst>
                  <a:ext uri="{FF2B5EF4-FFF2-40B4-BE49-F238E27FC236}">
                    <a16:creationId xmlns:a16="http://schemas.microsoft.com/office/drawing/2014/main" id="{00000000-0008-0000-0B00-00008715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5512" name="Shape 4462">
                  <a:extLst>
                    <a:ext uri="{FF2B5EF4-FFF2-40B4-BE49-F238E27FC236}">
                      <a16:creationId xmlns:a16="http://schemas.microsoft.com/office/drawing/2014/main" id="{00000000-0008-0000-0B00-00008815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5513" name="Shape 4463">
                  <a:extLst>
                    <a:ext uri="{FF2B5EF4-FFF2-40B4-BE49-F238E27FC236}">
                      <a16:creationId xmlns:a16="http://schemas.microsoft.com/office/drawing/2014/main" id="{00000000-0008-0000-0B00-0000891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514" name="Shape 4464">
                  <a:extLst>
                    <a:ext uri="{FF2B5EF4-FFF2-40B4-BE49-F238E27FC236}">
                      <a16:creationId xmlns:a16="http://schemas.microsoft.com/office/drawing/2014/main" id="{00000000-0008-0000-0B00-00008A1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515" name="Shape 4465">
                  <a:extLst>
                    <a:ext uri="{FF2B5EF4-FFF2-40B4-BE49-F238E27FC236}">
                      <a16:creationId xmlns:a16="http://schemas.microsoft.com/office/drawing/2014/main" id="{00000000-0008-0000-0B00-00008B15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516" name="Shape 4466">
                  <a:extLst>
                    <a:ext uri="{FF2B5EF4-FFF2-40B4-BE49-F238E27FC236}">
                      <a16:creationId xmlns:a16="http://schemas.microsoft.com/office/drawing/2014/main" id="{00000000-0008-0000-0B00-00008C1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517" name="Shape 4467">
                  <a:extLst>
                    <a:ext uri="{FF2B5EF4-FFF2-40B4-BE49-F238E27FC236}">
                      <a16:creationId xmlns:a16="http://schemas.microsoft.com/office/drawing/2014/main" id="{00000000-0008-0000-0B00-00008D1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518" name="Shape 4468">
                  <a:extLst>
                    <a:ext uri="{FF2B5EF4-FFF2-40B4-BE49-F238E27FC236}">
                      <a16:creationId xmlns:a16="http://schemas.microsoft.com/office/drawing/2014/main" id="{00000000-0008-0000-0B00-00008E1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136</xdr:row>
      <xdr:rowOff>104775</xdr:rowOff>
    </xdr:from>
    <xdr:ext cx="0" cy="161925"/>
    <xdr:grpSp>
      <xdr:nvGrpSpPr>
        <xdr:cNvPr id="5519" name="Shape 2">
          <a:extLst>
            <a:ext uri="{FF2B5EF4-FFF2-40B4-BE49-F238E27FC236}">
              <a16:creationId xmlns:a16="http://schemas.microsoft.com/office/drawing/2014/main" id="{00000000-0008-0000-0B00-00008F150000}"/>
            </a:ext>
          </a:extLst>
        </xdr:cNvPr>
        <xdr:cNvGrpSpPr>
          <a:grpSpLocks/>
        </xdr:cNvGrpSpPr>
      </xdr:nvGrpSpPr>
      <xdr:grpSpPr>
        <a:xfrm>
          <a:off x="2466975" y="29975175"/>
          <a:ext cx="0" cy="161925"/>
          <a:chOff x="5346000" y="3699038"/>
          <a:chExt cx="0" cy="161925"/>
        </a:xfrm>
      </xdr:grpSpPr>
      <xdr:grpSp>
        <xdr:nvGrpSpPr>
          <xdr:cNvPr id="5520" name="Shape 4469">
            <a:extLst>
              <a:ext uri="{FF2B5EF4-FFF2-40B4-BE49-F238E27FC236}">
                <a16:creationId xmlns:a16="http://schemas.microsoft.com/office/drawing/2014/main" id="{00000000-0008-0000-0B00-00009015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5521" name="Shape 6">
              <a:extLst>
                <a:ext uri="{FF2B5EF4-FFF2-40B4-BE49-F238E27FC236}">
                  <a16:creationId xmlns:a16="http://schemas.microsoft.com/office/drawing/2014/main" id="{00000000-0008-0000-0B00-00009115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5522" name="Shape 4470">
              <a:extLst>
                <a:ext uri="{FF2B5EF4-FFF2-40B4-BE49-F238E27FC236}">
                  <a16:creationId xmlns:a16="http://schemas.microsoft.com/office/drawing/2014/main" id="{00000000-0008-0000-0B00-00009215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5523" name="Shape 4471">
                <a:extLst>
                  <a:ext uri="{FF2B5EF4-FFF2-40B4-BE49-F238E27FC236}">
                    <a16:creationId xmlns:a16="http://schemas.microsoft.com/office/drawing/2014/main" id="{00000000-0008-0000-0B00-00009315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5524" name="Shape 4472">
                <a:extLst>
                  <a:ext uri="{FF2B5EF4-FFF2-40B4-BE49-F238E27FC236}">
                    <a16:creationId xmlns:a16="http://schemas.microsoft.com/office/drawing/2014/main" id="{00000000-0008-0000-0B00-00009415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5525" name="Shape 4473">
                  <a:extLst>
                    <a:ext uri="{FF2B5EF4-FFF2-40B4-BE49-F238E27FC236}">
                      <a16:creationId xmlns:a16="http://schemas.microsoft.com/office/drawing/2014/main" id="{00000000-0008-0000-0B00-00009515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5526" name="Shape 4474">
                  <a:extLst>
                    <a:ext uri="{FF2B5EF4-FFF2-40B4-BE49-F238E27FC236}">
                      <a16:creationId xmlns:a16="http://schemas.microsoft.com/office/drawing/2014/main" id="{00000000-0008-0000-0B00-0000961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527" name="Shape 4475">
                  <a:extLst>
                    <a:ext uri="{FF2B5EF4-FFF2-40B4-BE49-F238E27FC236}">
                      <a16:creationId xmlns:a16="http://schemas.microsoft.com/office/drawing/2014/main" id="{00000000-0008-0000-0B00-0000971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528" name="Shape 4476">
                  <a:extLst>
                    <a:ext uri="{FF2B5EF4-FFF2-40B4-BE49-F238E27FC236}">
                      <a16:creationId xmlns:a16="http://schemas.microsoft.com/office/drawing/2014/main" id="{00000000-0008-0000-0B00-00009815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529" name="Shape 4477">
                  <a:extLst>
                    <a:ext uri="{FF2B5EF4-FFF2-40B4-BE49-F238E27FC236}">
                      <a16:creationId xmlns:a16="http://schemas.microsoft.com/office/drawing/2014/main" id="{00000000-0008-0000-0B00-0000991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530" name="Shape 4478">
                  <a:extLst>
                    <a:ext uri="{FF2B5EF4-FFF2-40B4-BE49-F238E27FC236}">
                      <a16:creationId xmlns:a16="http://schemas.microsoft.com/office/drawing/2014/main" id="{00000000-0008-0000-0B00-00009A1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531" name="Shape 4479">
                  <a:extLst>
                    <a:ext uri="{FF2B5EF4-FFF2-40B4-BE49-F238E27FC236}">
                      <a16:creationId xmlns:a16="http://schemas.microsoft.com/office/drawing/2014/main" id="{00000000-0008-0000-0B00-00009B1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136</xdr:row>
      <xdr:rowOff>104775</xdr:rowOff>
    </xdr:from>
    <xdr:ext cx="0" cy="161925"/>
    <xdr:grpSp>
      <xdr:nvGrpSpPr>
        <xdr:cNvPr id="5532" name="Shape 2">
          <a:extLst>
            <a:ext uri="{FF2B5EF4-FFF2-40B4-BE49-F238E27FC236}">
              <a16:creationId xmlns:a16="http://schemas.microsoft.com/office/drawing/2014/main" id="{00000000-0008-0000-0B00-00009C150000}"/>
            </a:ext>
          </a:extLst>
        </xdr:cNvPr>
        <xdr:cNvGrpSpPr>
          <a:grpSpLocks/>
        </xdr:cNvGrpSpPr>
      </xdr:nvGrpSpPr>
      <xdr:grpSpPr>
        <a:xfrm>
          <a:off x="2466975" y="29975175"/>
          <a:ext cx="0" cy="161925"/>
          <a:chOff x="5346000" y="3699038"/>
          <a:chExt cx="0" cy="161925"/>
        </a:xfrm>
      </xdr:grpSpPr>
      <xdr:grpSp>
        <xdr:nvGrpSpPr>
          <xdr:cNvPr id="5533" name="Shape 4480">
            <a:extLst>
              <a:ext uri="{FF2B5EF4-FFF2-40B4-BE49-F238E27FC236}">
                <a16:creationId xmlns:a16="http://schemas.microsoft.com/office/drawing/2014/main" id="{00000000-0008-0000-0B00-00009D15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5534" name="Shape 6">
              <a:extLst>
                <a:ext uri="{FF2B5EF4-FFF2-40B4-BE49-F238E27FC236}">
                  <a16:creationId xmlns:a16="http://schemas.microsoft.com/office/drawing/2014/main" id="{00000000-0008-0000-0B00-00009E15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5535" name="Shape 4481">
              <a:extLst>
                <a:ext uri="{FF2B5EF4-FFF2-40B4-BE49-F238E27FC236}">
                  <a16:creationId xmlns:a16="http://schemas.microsoft.com/office/drawing/2014/main" id="{00000000-0008-0000-0B00-00009F15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5536" name="Shape 4482">
                <a:extLst>
                  <a:ext uri="{FF2B5EF4-FFF2-40B4-BE49-F238E27FC236}">
                    <a16:creationId xmlns:a16="http://schemas.microsoft.com/office/drawing/2014/main" id="{00000000-0008-0000-0B00-0000A015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5537" name="Shape 4483">
                <a:extLst>
                  <a:ext uri="{FF2B5EF4-FFF2-40B4-BE49-F238E27FC236}">
                    <a16:creationId xmlns:a16="http://schemas.microsoft.com/office/drawing/2014/main" id="{00000000-0008-0000-0B00-0000A115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5538" name="Shape 4484">
                  <a:extLst>
                    <a:ext uri="{FF2B5EF4-FFF2-40B4-BE49-F238E27FC236}">
                      <a16:creationId xmlns:a16="http://schemas.microsoft.com/office/drawing/2014/main" id="{00000000-0008-0000-0B00-0000A215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5539" name="Shape 4485">
                  <a:extLst>
                    <a:ext uri="{FF2B5EF4-FFF2-40B4-BE49-F238E27FC236}">
                      <a16:creationId xmlns:a16="http://schemas.microsoft.com/office/drawing/2014/main" id="{00000000-0008-0000-0B00-0000A31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540" name="Shape 4486">
                  <a:extLst>
                    <a:ext uri="{FF2B5EF4-FFF2-40B4-BE49-F238E27FC236}">
                      <a16:creationId xmlns:a16="http://schemas.microsoft.com/office/drawing/2014/main" id="{00000000-0008-0000-0B00-0000A41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541" name="Shape 4487">
                  <a:extLst>
                    <a:ext uri="{FF2B5EF4-FFF2-40B4-BE49-F238E27FC236}">
                      <a16:creationId xmlns:a16="http://schemas.microsoft.com/office/drawing/2014/main" id="{00000000-0008-0000-0B00-0000A515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542" name="Shape 4488">
                  <a:extLst>
                    <a:ext uri="{FF2B5EF4-FFF2-40B4-BE49-F238E27FC236}">
                      <a16:creationId xmlns:a16="http://schemas.microsoft.com/office/drawing/2014/main" id="{00000000-0008-0000-0B00-0000A61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543" name="Shape 4489">
                  <a:extLst>
                    <a:ext uri="{FF2B5EF4-FFF2-40B4-BE49-F238E27FC236}">
                      <a16:creationId xmlns:a16="http://schemas.microsoft.com/office/drawing/2014/main" id="{00000000-0008-0000-0B00-0000A71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544" name="Shape 4490">
                  <a:extLst>
                    <a:ext uri="{FF2B5EF4-FFF2-40B4-BE49-F238E27FC236}">
                      <a16:creationId xmlns:a16="http://schemas.microsoft.com/office/drawing/2014/main" id="{00000000-0008-0000-0B00-0000A81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136</xdr:row>
      <xdr:rowOff>104775</xdr:rowOff>
    </xdr:from>
    <xdr:ext cx="0" cy="161925"/>
    <xdr:grpSp>
      <xdr:nvGrpSpPr>
        <xdr:cNvPr id="5545" name="Shape 2">
          <a:extLst>
            <a:ext uri="{FF2B5EF4-FFF2-40B4-BE49-F238E27FC236}">
              <a16:creationId xmlns:a16="http://schemas.microsoft.com/office/drawing/2014/main" id="{00000000-0008-0000-0B00-0000A9150000}"/>
            </a:ext>
          </a:extLst>
        </xdr:cNvPr>
        <xdr:cNvGrpSpPr>
          <a:grpSpLocks/>
        </xdr:cNvGrpSpPr>
      </xdr:nvGrpSpPr>
      <xdr:grpSpPr>
        <a:xfrm>
          <a:off x="2466975" y="29975175"/>
          <a:ext cx="0" cy="161925"/>
          <a:chOff x="5346000" y="3699038"/>
          <a:chExt cx="0" cy="161925"/>
        </a:xfrm>
      </xdr:grpSpPr>
      <xdr:grpSp>
        <xdr:nvGrpSpPr>
          <xdr:cNvPr id="5546" name="Shape 4491">
            <a:extLst>
              <a:ext uri="{FF2B5EF4-FFF2-40B4-BE49-F238E27FC236}">
                <a16:creationId xmlns:a16="http://schemas.microsoft.com/office/drawing/2014/main" id="{00000000-0008-0000-0B00-0000AA15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5547" name="Shape 6">
              <a:extLst>
                <a:ext uri="{FF2B5EF4-FFF2-40B4-BE49-F238E27FC236}">
                  <a16:creationId xmlns:a16="http://schemas.microsoft.com/office/drawing/2014/main" id="{00000000-0008-0000-0B00-0000AB15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5548" name="Shape 4492">
              <a:extLst>
                <a:ext uri="{FF2B5EF4-FFF2-40B4-BE49-F238E27FC236}">
                  <a16:creationId xmlns:a16="http://schemas.microsoft.com/office/drawing/2014/main" id="{00000000-0008-0000-0B00-0000AC15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5549" name="Shape 4493">
                <a:extLst>
                  <a:ext uri="{FF2B5EF4-FFF2-40B4-BE49-F238E27FC236}">
                    <a16:creationId xmlns:a16="http://schemas.microsoft.com/office/drawing/2014/main" id="{00000000-0008-0000-0B00-0000AD15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5550" name="Shape 4494">
                <a:extLst>
                  <a:ext uri="{FF2B5EF4-FFF2-40B4-BE49-F238E27FC236}">
                    <a16:creationId xmlns:a16="http://schemas.microsoft.com/office/drawing/2014/main" id="{00000000-0008-0000-0B00-0000AE15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5551" name="Shape 4495">
                  <a:extLst>
                    <a:ext uri="{FF2B5EF4-FFF2-40B4-BE49-F238E27FC236}">
                      <a16:creationId xmlns:a16="http://schemas.microsoft.com/office/drawing/2014/main" id="{00000000-0008-0000-0B00-0000AF15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5552" name="Shape 4496">
                  <a:extLst>
                    <a:ext uri="{FF2B5EF4-FFF2-40B4-BE49-F238E27FC236}">
                      <a16:creationId xmlns:a16="http://schemas.microsoft.com/office/drawing/2014/main" id="{00000000-0008-0000-0B00-0000B01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553" name="Shape 4497">
                  <a:extLst>
                    <a:ext uri="{FF2B5EF4-FFF2-40B4-BE49-F238E27FC236}">
                      <a16:creationId xmlns:a16="http://schemas.microsoft.com/office/drawing/2014/main" id="{00000000-0008-0000-0B00-0000B11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554" name="Shape 4498">
                  <a:extLst>
                    <a:ext uri="{FF2B5EF4-FFF2-40B4-BE49-F238E27FC236}">
                      <a16:creationId xmlns:a16="http://schemas.microsoft.com/office/drawing/2014/main" id="{00000000-0008-0000-0B00-0000B215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555" name="Shape 4499">
                  <a:extLst>
                    <a:ext uri="{FF2B5EF4-FFF2-40B4-BE49-F238E27FC236}">
                      <a16:creationId xmlns:a16="http://schemas.microsoft.com/office/drawing/2014/main" id="{00000000-0008-0000-0B00-0000B31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556" name="Shape 4500">
                  <a:extLst>
                    <a:ext uri="{FF2B5EF4-FFF2-40B4-BE49-F238E27FC236}">
                      <a16:creationId xmlns:a16="http://schemas.microsoft.com/office/drawing/2014/main" id="{00000000-0008-0000-0B00-0000B41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557" name="Shape 4501">
                  <a:extLst>
                    <a:ext uri="{FF2B5EF4-FFF2-40B4-BE49-F238E27FC236}">
                      <a16:creationId xmlns:a16="http://schemas.microsoft.com/office/drawing/2014/main" id="{00000000-0008-0000-0B00-0000B51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136</xdr:row>
      <xdr:rowOff>104775</xdr:rowOff>
    </xdr:from>
    <xdr:ext cx="0" cy="161925"/>
    <xdr:grpSp>
      <xdr:nvGrpSpPr>
        <xdr:cNvPr id="5558" name="Shape 2">
          <a:extLst>
            <a:ext uri="{FF2B5EF4-FFF2-40B4-BE49-F238E27FC236}">
              <a16:creationId xmlns:a16="http://schemas.microsoft.com/office/drawing/2014/main" id="{00000000-0008-0000-0B00-0000B6150000}"/>
            </a:ext>
          </a:extLst>
        </xdr:cNvPr>
        <xdr:cNvGrpSpPr>
          <a:grpSpLocks/>
        </xdr:cNvGrpSpPr>
      </xdr:nvGrpSpPr>
      <xdr:grpSpPr>
        <a:xfrm>
          <a:off x="2466975" y="29975175"/>
          <a:ext cx="0" cy="161925"/>
          <a:chOff x="5346000" y="3699038"/>
          <a:chExt cx="0" cy="161925"/>
        </a:xfrm>
      </xdr:grpSpPr>
      <xdr:grpSp>
        <xdr:nvGrpSpPr>
          <xdr:cNvPr id="5559" name="Shape 4502">
            <a:extLst>
              <a:ext uri="{FF2B5EF4-FFF2-40B4-BE49-F238E27FC236}">
                <a16:creationId xmlns:a16="http://schemas.microsoft.com/office/drawing/2014/main" id="{00000000-0008-0000-0B00-0000B715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5560" name="Shape 6">
              <a:extLst>
                <a:ext uri="{FF2B5EF4-FFF2-40B4-BE49-F238E27FC236}">
                  <a16:creationId xmlns:a16="http://schemas.microsoft.com/office/drawing/2014/main" id="{00000000-0008-0000-0B00-0000B815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5561" name="Shape 4503">
              <a:extLst>
                <a:ext uri="{FF2B5EF4-FFF2-40B4-BE49-F238E27FC236}">
                  <a16:creationId xmlns:a16="http://schemas.microsoft.com/office/drawing/2014/main" id="{00000000-0008-0000-0B00-0000B915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5562" name="Shape 4504">
                <a:extLst>
                  <a:ext uri="{FF2B5EF4-FFF2-40B4-BE49-F238E27FC236}">
                    <a16:creationId xmlns:a16="http://schemas.microsoft.com/office/drawing/2014/main" id="{00000000-0008-0000-0B00-0000BA15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5563" name="Shape 4505">
                <a:extLst>
                  <a:ext uri="{FF2B5EF4-FFF2-40B4-BE49-F238E27FC236}">
                    <a16:creationId xmlns:a16="http://schemas.microsoft.com/office/drawing/2014/main" id="{00000000-0008-0000-0B00-0000BB15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5564" name="Shape 4506">
                  <a:extLst>
                    <a:ext uri="{FF2B5EF4-FFF2-40B4-BE49-F238E27FC236}">
                      <a16:creationId xmlns:a16="http://schemas.microsoft.com/office/drawing/2014/main" id="{00000000-0008-0000-0B00-0000BC15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5565" name="Shape 4507">
                  <a:extLst>
                    <a:ext uri="{FF2B5EF4-FFF2-40B4-BE49-F238E27FC236}">
                      <a16:creationId xmlns:a16="http://schemas.microsoft.com/office/drawing/2014/main" id="{00000000-0008-0000-0B00-0000BD1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566" name="Shape 4508">
                  <a:extLst>
                    <a:ext uri="{FF2B5EF4-FFF2-40B4-BE49-F238E27FC236}">
                      <a16:creationId xmlns:a16="http://schemas.microsoft.com/office/drawing/2014/main" id="{00000000-0008-0000-0B00-0000BE1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567" name="Shape 4509">
                  <a:extLst>
                    <a:ext uri="{FF2B5EF4-FFF2-40B4-BE49-F238E27FC236}">
                      <a16:creationId xmlns:a16="http://schemas.microsoft.com/office/drawing/2014/main" id="{00000000-0008-0000-0B00-0000BF15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568" name="Shape 4510">
                  <a:extLst>
                    <a:ext uri="{FF2B5EF4-FFF2-40B4-BE49-F238E27FC236}">
                      <a16:creationId xmlns:a16="http://schemas.microsoft.com/office/drawing/2014/main" id="{00000000-0008-0000-0B00-0000C01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569" name="Shape 4511">
                  <a:extLst>
                    <a:ext uri="{FF2B5EF4-FFF2-40B4-BE49-F238E27FC236}">
                      <a16:creationId xmlns:a16="http://schemas.microsoft.com/office/drawing/2014/main" id="{00000000-0008-0000-0B00-0000C11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570" name="Shape 4512">
                  <a:extLst>
                    <a:ext uri="{FF2B5EF4-FFF2-40B4-BE49-F238E27FC236}">
                      <a16:creationId xmlns:a16="http://schemas.microsoft.com/office/drawing/2014/main" id="{00000000-0008-0000-0B00-0000C21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136</xdr:row>
      <xdr:rowOff>104775</xdr:rowOff>
    </xdr:from>
    <xdr:ext cx="0" cy="161925"/>
    <xdr:grpSp>
      <xdr:nvGrpSpPr>
        <xdr:cNvPr id="5571" name="Shape 2">
          <a:extLst>
            <a:ext uri="{FF2B5EF4-FFF2-40B4-BE49-F238E27FC236}">
              <a16:creationId xmlns:a16="http://schemas.microsoft.com/office/drawing/2014/main" id="{00000000-0008-0000-0B00-0000C3150000}"/>
            </a:ext>
          </a:extLst>
        </xdr:cNvPr>
        <xdr:cNvGrpSpPr>
          <a:grpSpLocks/>
        </xdr:cNvGrpSpPr>
      </xdr:nvGrpSpPr>
      <xdr:grpSpPr>
        <a:xfrm>
          <a:off x="2466975" y="29975175"/>
          <a:ext cx="0" cy="161925"/>
          <a:chOff x="5346000" y="3699038"/>
          <a:chExt cx="0" cy="161925"/>
        </a:xfrm>
      </xdr:grpSpPr>
      <xdr:grpSp>
        <xdr:nvGrpSpPr>
          <xdr:cNvPr id="5572" name="Shape 4513">
            <a:extLst>
              <a:ext uri="{FF2B5EF4-FFF2-40B4-BE49-F238E27FC236}">
                <a16:creationId xmlns:a16="http://schemas.microsoft.com/office/drawing/2014/main" id="{00000000-0008-0000-0B00-0000C415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5573" name="Shape 6">
              <a:extLst>
                <a:ext uri="{FF2B5EF4-FFF2-40B4-BE49-F238E27FC236}">
                  <a16:creationId xmlns:a16="http://schemas.microsoft.com/office/drawing/2014/main" id="{00000000-0008-0000-0B00-0000C515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5574" name="Shape 4514">
              <a:extLst>
                <a:ext uri="{FF2B5EF4-FFF2-40B4-BE49-F238E27FC236}">
                  <a16:creationId xmlns:a16="http://schemas.microsoft.com/office/drawing/2014/main" id="{00000000-0008-0000-0B00-0000C615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5575" name="Shape 4515">
                <a:extLst>
                  <a:ext uri="{FF2B5EF4-FFF2-40B4-BE49-F238E27FC236}">
                    <a16:creationId xmlns:a16="http://schemas.microsoft.com/office/drawing/2014/main" id="{00000000-0008-0000-0B00-0000C715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5576" name="Shape 4516">
                <a:extLst>
                  <a:ext uri="{FF2B5EF4-FFF2-40B4-BE49-F238E27FC236}">
                    <a16:creationId xmlns:a16="http://schemas.microsoft.com/office/drawing/2014/main" id="{00000000-0008-0000-0B00-0000C815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5577" name="Shape 4517">
                  <a:extLst>
                    <a:ext uri="{FF2B5EF4-FFF2-40B4-BE49-F238E27FC236}">
                      <a16:creationId xmlns:a16="http://schemas.microsoft.com/office/drawing/2014/main" id="{00000000-0008-0000-0B00-0000C915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5578" name="Shape 4518">
                  <a:extLst>
                    <a:ext uri="{FF2B5EF4-FFF2-40B4-BE49-F238E27FC236}">
                      <a16:creationId xmlns:a16="http://schemas.microsoft.com/office/drawing/2014/main" id="{00000000-0008-0000-0B00-0000CA1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579" name="Shape 4519">
                  <a:extLst>
                    <a:ext uri="{FF2B5EF4-FFF2-40B4-BE49-F238E27FC236}">
                      <a16:creationId xmlns:a16="http://schemas.microsoft.com/office/drawing/2014/main" id="{00000000-0008-0000-0B00-0000CB1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580" name="Shape 4520">
                  <a:extLst>
                    <a:ext uri="{FF2B5EF4-FFF2-40B4-BE49-F238E27FC236}">
                      <a16:creationId xmlns:a16="http://schemas.microsoft.com/office/drawing/2014/main" id="{00000000-0008-0000-0B00-0000CC15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581" name="Shape 4521">
                  <a:extLst>
                    <a:ext uri="{FF2B5EF4-FFF2-40B4-BE49-F238E27FC236}">
                      <a16:creationId xmlns:a16="http://schemas.microsoft.com/office/drawing/2014/main" id="{00000000-0008-0000-0B00-0000CD1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582" name="Shape 4522">
                  <a:extLst>
                    <a:ext uri="{FF2B5EF4-FFF2-40B4-BE49-F238E27FC236}">
                      <a16:creationId xmlns:a16="http://schemas.microsoft.com/office/drawing/2014/main" id="{00000000-0008-0000-0B00-0000CE1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583" name="Shape 4523">
                  <a:extLst>
                    <a:ext uri="{FF2B5EF4-FFF2-40B4-BE49-F238E27FC236}">
                      <a16:creationId xmlns:a16="http://schemas.microsoft.com/office/drawing/2014/main" id="{00000000-0008-0000-0B00-0000CF1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136</xdr:row>
      <xdr:rowOff>104775</xdr:rowOff>
    </xdr:from>
    <xdr:ext cx="0" cy="161925"/>
    <xdr:grpSp>
      <xdr:nvGrpSpPr>
        <xdr:cNvPr id="5584" name="Shape 2">
          <a:extLst>
            <a:ext uri="{FF2B5EF4-FFF2-40B4-BE49-F238E27FC236}">
              <a16:creationId xmlns:a16="http://schemas.microsoft.com/office/drawing/2014/main" id="{00000000-0008-0000-0B00-0000D0150000}"/>
            </a:ext>
          </a:extLst>
        </xdr:cNvPr>
        <xdr:cNvGrpSpPr>
          <a:grpSpLocks/>
        </xdr:cNvGrpSpPr>
      </xdr:nvGrpSpPr>
      <xdr:grpSpPr>
        <a:xfrm>
          <a:off x="2466975" y="29975175"/>
          <a:ext cx="0" cy="161925"/>
          <a:chOff x="5346000" y="3699038"/>
          <a:chExt cx="0" cy="161925"/>
        </a:xfrm>
      </xdr:grpSpPr>
      <xdr:grpSp>
        <xdr:nvGrpSpPr>
          <xdr:cNvPr id="5585" name="Shape 4524">
            <a:extLst>
              <a:ext uri="{FF2B5EF4-FFF2-40B4-BE49-F238E27FC236}">
                <a16:creationId xmlns:a16="http://schemas.microsoft.com/office/drawing/2014/main" id="{00000000-0008-0000-0B00-0000D115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5586" name="Shape 6">
              <a:extLst>
                <a:ext uri="{FF2B5EF4-FFF2-40B4-BE49-F238E27FC236}">
                  <a16:creationId xmlns:a16="http://schemas.microsoft.com/office/drawing/2014/main" id="{00000000-0008-0000-0B00-0000D215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5587" name="Shape 4525">
              <a:extLst>
                <a:ext uri="{FF2B5EF4-FFF2-40B4-BE49-F238E27FC236}">
                  <a16:creationId xmlns:a16="http://schemas.microsoft.com/office/drawing/2014/main" id="{00000000-0008-0000-0B00-0000D315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5588" name="Shape 4526">
                <a:extLst>
                  <a:ext uri="{FF2B5EF4-FFF2-40B4-BE49-F238E27FC236}">
                    <a16:creationId xmlns:a16="http://schemas.microsoft.com/office/drawing/2014/main" id="{00000000-0008-0000-0B00-0000D415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5589" name="Shape 4527">
                <a:extLst>
                  <a:ext uri="{FF2B5EF4-FFF2-40B4-BE49-F238E27FC236}">
                    <a16:creationId xmlns:a16="http://schemas.microsoft.com/office/drawing/2014/main" id="{00000000-0008-0000-0B00-0000D515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5590" name="Shape 4528">
                  <a:extLst>
                    <a:ext uri="{FF2B5EF4-FFF2-40B4-BE49-F238E27FC236}">
                      <a16:creationId xmlns:a16="http://schemas.microsoft.com/office/drawing/2014/main" id="{00000000-0008-0000-0B00-0000D615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5591" name="Shape 4529">
                  <a:extLst>
                    <a:ext uri="{FF2B5EF4-FFF2-40B4-BE49-F238E27FC236}">
                      <a16:creationId xmlns:a16="http://schemas.microsoft.com/office/drawing/2014/main" id="{00000000-0008-0000-0B00-0000D71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592" name="Shape 4530">
                  <a:extLst>
                    <a:ext uri="{FF2B5EF4-FFF2-40B4-BE49-F238E27FC236}">
                      <a16:creationId xmlns:a16="http://schemas.microsoft.com/office/drawing/2014/main" id="{00000000-0008-0000-0B00-0000D81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593" name="Shape 4531">
                  <a:extLst>
                    <a:ext uri="{FF2B5EF4-FFF2-40B4-BE49-F238E27FC236}">
                      <a16:creationId xmlns:a16="http://schemas.microsoft.com/office/drawing/2014/main" id="{00000000-0008-0000-0B00-0000D915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594" name="Shape 4532">
                  <a:extLst>
                    <a:ext uri="{FF2B5EF4-FFF2-40B4-BE49-F238E27FC236}">
                      <a16:creationId xmlns:a16="http://schemas.microsoft.com/office/drawing/2014/main" id="{00000000-0008-0000-0B00-0000DA1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595" name="Shape 4533">
                  <a:extLst>
                    <a:ext uri="{FF2B5EF4-FFF2-40B4-BE49-F238E27FC236}">
                      <a16:creationId xmlns:a16="http://schemas.microsoft.com/office/drawing/2014/main" id="{00000000-0008-0000-0B00-0000DB1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596" name="Shape 4534">
                  <a:extLst>
                    <a:ext uri="{FF2B5EF4-FFF2-40B4-BE49-F238E27FC236}">
                      <a16:creationId xmlns:a16="http://schemas.microsoft.com/office/drawing/2014/main" id="{00000000-0008-0000-0B00-0000DC1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136</xdr:row>
      <xdr:rowOff>104775</xdr:rowOff>
    </xdr:from>
    <xdr:ext cx="0" cy="161925"/>
    <xdr:grpSp>
      <xdr:nvGrpSpPr>
        <xdr:cNvPr id="5597" name="Shape 2">
          <a:extLst>
            <a:ext uri="{FF2B5EF4-FFF2-40B4-BE49-F238E27FC236}">
              <a16:creationId xmlns:a16="http://schemas.microsoft.com/office/drawing/2014/main" id="{00000000-0008-0000-0B00-0000DD150000}"/>
            </a:ext>
          </a:extLst>
        </xdr:cNvPr>
        <xdr:cNvGrpSpPr>
          <a:grpSpLocks/>
        </xdr:cNvGrpSpPr>
      </xdr:nvGrpSpPr>
      <xdr:grpSpPr>
        <a:xfrm>
          <a:off x="2466975" y="29975175"/>
          <a:ext cx="0" cy="161925"/>
          <a:chOff x="5346000" y="3699038"/>
          <a:chExt cx="0" cy="161925"/>
        </a:xfrm>
      </xdr:grpSpPr>
      <xdr:grpSp>
        <xdr:nvGrpSpPr>
          <xdr:cNvPr id="5598" name="Shape 4535">
            <a:extLst>
              <a:ext uri="{FF2B5EF4-FFF2-40B4-BE49-F238E27FC236}">
                <a16:creationId xmlns:a16="http://schemas.microsoft.com/office/drawing/2014/main" id="{00000000-0008-0000-0B00-0000DE15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5599" name="Shape 6">
              <a:extLst>
                <a:ext uri="{FF2B5EF4-FFF2-40B4-BE49-F238E27FC236}">
                  <a16:creationId xmlns:a16="http://schemas.microsoft.com/office/drawing/2014/main" id="{00000000-0008-0000-0B00-0000DF15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5600" name="Shape 4536">
              <a:extLst>
                <a:ext uri="{FF2B5EF4-FFF2-40B4-BE49-F238E27FC236}">
                  <a16:creationId xmlns:a16="http://schemas.microsoft.com/office/drawing/2014/main" id="{00000000-0008-0000-0B00-0000E015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5601" name="Shape 4537">
                <a:extLst>
                  <a:ext uri="{FF2B5EF4-FFF2-40B4-BE49-F238E27FC236}">
                    <a16:creationId xmlns:a16="http://schemas.microsoft.com/office/drawing/2014/main" id="{00000000-0008-0000-0B00-0000E115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5602" name="Shape 4538">
                <a:extLst>
                  <a:ext uri="{FF2B5EF4-FFF2-40B4-BE49-F238E27FC236}">
                    <a16:creationId xmlns:a16="http://schemas.microsoft.com/office/drawing/2014/main" id="{00000000-0008-0000-0B00-0000E215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5603" name="Shape 4539">
                  <a:extLst>
                    <a:ext uri="{FF2B5EF4-FFF2-40B4-BE49-F238E27FC236}">
                      <a16:creationId xmlns:a16="http://schemas.microsoft.com/office/drawing/2014/main" id="{00000000-0008-0000-0B00-0000E315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5604" name="Shape 4540">
                  <a:extLst>
                    <a:ext uri="{FF2B5EF4-FFF2-40B4-BE49-F238E27FC236}">
                      <a16:creationId xmlns:a16="http://schemas.microsoft.com/office/drawing/2014/main" id="{00000000-0008-0000-0B00-0000E41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605" name="Shape 4541">
                  <a:extLst>
                    <a:ext uri="{FF2B5EF4-FFF2-40B4-BE49-F238E27FC236}">
                      <a16:creationId xmlns:a16="http://schemas.microsoft.com/office/drawing/2014/main" id="{00000000-0008-0000-0B00-0000E51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606" name="Shape 4542">
                  <a:extLst>
                    <a:ext uri="{FF2B5EF4-FFF2-40B4-BE49-F238E27FC236}">
                      <a16:creationId xmlns:a16="http://schemas.microsoft.com/office/drawing/2014/main" id="{00000000-0008-0000-0B00-0000E615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607" name="Shape 4543">
                  <a:extLst>
                    <a:ext uri="{FF2B5EF4-FFF2-40B4-BE49-F238E27FC236}">
                      <a16:creationId xmlns:a16="http://schemas.microsoft.com/office/drawing/2014/main" id="{00000000-0008-0000-0B00-0000E71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608" name="Shape 4544">
                  <a:extLst>
                    <a:ext uri="{FF2B5EF4-FFF2-40B4-BE49-F238E27FC236}">
                      <a16:creationId xmlns:a16="http://schemas.microsoft.com/office/drawing/2014/main" id="{00000000-0008-0000-0B00-0000E81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609" name="Shape 4545">
                  <a:extLst>
                    <a:ext uri="{FF2B5EF4-FFF2-40B4-BE49-F238E27FC236}">
                      <a16:creationId xmlns:a16="http://schemas.microsoft.com/office/drawing/2014/main" id="{00000000-0008-0000-0B00-0000E91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136</xdr:row>
      <xdr:rowOff>104775</xdr:rowOff>
    </xdr:from>
    <xdr:ext cx="0" cy="161925"/>
    <xdr:grpSp>
      <xdr:nvGrpSpPr>
        <xdr:cNvPr id="5610" name="Shape 2">
          <a:extLst>
            <a:ext uri="{FF2B5EF4-FFF2-40B4-BE49-F238E27FC236}">
              <a16:creationId xmlns:a16="http://schemas.microsoft.com/office/drawing/2014/main" id="{00000000-0008-0000-0B00-0000EA150000}"/>
            </a:ext>
          </a:extLst>
        </xdr:cNvPr>
        <xdr:cNvGrpSpPr>
          <a:grpSpLocks/>
        </xdr:cNvGrpSpPr>
      </xdr:nvGrpSpPr>
      <xdr:grpSpPr>
        <a:xfrm>
          <a:off x="2466975" y="29975175"/>
          <a:ext cx="0" cy="161925"/>
          <a:chOff x="5346000" y="3699038"/>
          <a:chExt cx="0" cy="161925"/>
        </a:xfrm>
      </xdr:grpSpPr>
      <xdr:grpSp>
        <xdr:nvGrpSpPr>
          <xdr:cNvPr id="5611" name="Shape 4546">
            <a:extLst>
              <a:ext uri="{FF2B5EF4-FFF2-40B4-BE49-F238E27FC236}">
                <a16:creationId xmlns:a16="http://schemas.microsoft.com/office/drawing/2014/main" id="{00000000-0008-0000-0B00-0000EB15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5612" name="Shape 6">
              <a:extLst>
                <a:ext uri="{FF2B5EF4-FFF2-40B4-BE49-F238E27FC236}">
                  <a16:creationId xmlns:a16="http://schemas.microsoft.com/office/drawing/2014/main" id="{00000000-0008-0000-0B00-0000EC15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5613" name="Shape 4547">
              <a:extLst>
                <a:ext uri="{FF2B5EF4-FFF2-40B4-BE49-F238E27FC236}">
                  <a16:creationId xmlns:a16="http://schemas.microsoft.com/office/drawing/2014/main" id="{00000000-0008-0000-0B00-0000ED15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5614" name="Shape 4548">
                <a:extLst>
                  <a:ext uri="{FF2B5EF4-FFF2-40B4-BE49-F238E27FC236}">
                    <a16:creationId xmlns:a16="http://schemas.microsoft.com/office/drawing/2014/main" id="{00000000-0008-0000-0B00-0000EE15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5615" name="Shape 4549">
                <a:extLst>
                  <a:ext uri="{FF2B5EF4-FFF2-40B4-BE49-F238E27FC236}">
                    <a16:creationId xmlns:a16="http://schemas.microsoft.com/office/drawing/2014/main" id="{00000000-0008-0000-0B00-0000EF15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5616" name="Shape 4550">
                  <a:extLst>
                    <a:ext uri="{FF2B5EF4-FFF2-40B4-BE49-F238E27FC236}">
                      <a16:creationId xmlns:a16="http://schemas.microsoft.com/office/drawing/2014/main" id="{00000000-0008-0000-0B00-0000F015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5617" name="Shape 4551">
                  <a:extLst>
                    <a:ext uri="{FF2B5EF4-FFF2-40B4-BE49-F238E27FC236}">
                      <a16:creationId xmlns:a16="http://schemas.microsoft.com/office/drawing/2014/main" id="{00000000-0008-0000-0B00-0000F11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618" name="Shape 4552">
                  <a:extLst>
                    <a:ext uri="{FF2B5EF4-FFF2-40B4-BE49-F238E27FC236}">
                      <a16:creationId xmlns:a16="http://schemas.microsoft.com/office/drawing/2014/main" id="{00000000-0008-0000-0B00-0000F21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619" name="Shape 4553">
                  <a:extLst>
                    <a:ext uri="{FF2B5EF4-FFF2-40B4-BE49-F238E27FC236}">
                      <a16:creationId xmlns:a16="http://schemas.microsoft.com/office/drawing/2014/main" id="{00000000-0008-0000-0B00-0000F315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620" name="Shape 4554">
                  <a:extLst>
                    <a:ext uri="{FF2B5EF4-FFF2-40B4-BE49-F238E27FC236}">
                      <a16:creationId xmlns:a16="http://schemas.microsoft.com/office/drawing/2014/main" id="{00000000-0008-0000-0B00-0000F41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621" name="Shape 4555">
                  <a:extLst>
                    <a:ext uri="{FF2B5EF4-FFF2-40B4-BE49-F238E27FC236}">
                      <a16:creationId xmlns:a16="http://schemas.microsoft.com/office/drawing/2014/main" id="{00000000-0008-0000-0B00-0000F51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622" name="Shape 4556">
                  <a:extLst>
                    <a:ext uri="{FF2B5EF4-FFF2-40B4-BE49-F238E27FC236}">
                      <a16:creationId xmlns:a16="http://schemas.microsoft.com/office/drawing/2014/main" id="{00000000-0008-0000-0B00-0000F61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136</xdr:row>
      <xdr:rowOff>104775</xdr:rowOff>
    </xdr:from>
    <xdr:ext cx="0" cy="161925"/>
    <xdr:grpSp>
      <xdr:nvGrpSpPr>
        <xdr:cNvPr id="5623" name="Shape 2">
          <a:extLst>
            <a:ext uri="{FF2B5EF4-FFF2-40B4-BE49-F238E27FC236}">
              <a16:creationId xmlns:a16="http://schemas.microsoft.com/office/drawing/2014/main" id="{00000000-0008-0000-0B00-0000F7150000}"/>
            </a:ext>
          </a:extLst>
        </xdr:cNvPr>
        <xdr:cNvGrpSpPr>
          <a:grpSpLocks/>
        </xdr:cNvGrpSpPr>
      </xdr:nvGrpSpPr>
      <xdr:grpSpPr>
        <a:xfrm>
          <a:off x="2466975" y="29975175"/>
          <a:ext cx="0" cy="161925"/>
          <a:chOff x="5346000" y="3699038"/>
          <a:chExt cx="0" cy="161925"/>
        </a:xfrm>
      </xdr:grpSpPr>
      <xdr:grpSp>
        <xdr:nvGrpSpPr>
          <xdr:cNvPr id="5624" name="Shape 4557">
            <a:extLst>
              <a:ext uri="{FF2B5EF4-FFF2-40B4-BE49-F238E27FC236}">
                <a16:creationId xmlns:a16="http://schemas.microsoft.com/office/drawing/2014/main" id="{00000000-0008-0000-0B00-0000F815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5625" name="Shape 6">
              <a:extLst>
                <a:ext uri="{FF2B5EF4-FFF2-40B4-BE49-F238E27FC236}">
                  <a16:creationId xmlns:a16="http://schemas.microsoft.com/office/drawing/2014/main" id="{00000000-0008-0000-0B00-0000F915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5626" name="Shape 4558">
              <a:extLst>
                <a:ext uri="{FF2B5EF4-FFF2-40B4-BE49-F238E27FC236}">
                  <a16:creationId xmlns:a16="http://schemas.microsoft.com/office/drawing/2014/main" id="{00000000-0008-0000-0B00-0000FA15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5627" name="Shape 4559">
                <a:extLst>
                  <a:ext uri="{FF2B5EF4-FFF2-40B4-BE49-F238E27FC236}">
                    <a16:creationId xmlns:a16="http://schemas.microsoft.com/office/drawing/2014/main" id="{00000000-0008-0000-0B00-0000FB15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5628" name="Shape 4560">
                <a:extLst>
                  <a:ext uri="{FF2B5EF4-FFF2-40B4-BE49-F238E27FC236}">
                    <a16:creationId xmlns:a16="http://schemas.microsoft.com/office/drawing/2014/main" id="{00000000-0008-0000-0B00-0000FC15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5629" name="Shape 4561">
                  <a:extLst>
                    <a:ext uri="{FF2B5EF4-FFF2-40B4-BE49-F238E27FC236}">
                      <a16:creationId xmlns:a16="http://schemas.microsoft.com/office/drawing/2014/main" id="{00000000-0008-0000-0B00-0000FD15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5630" name="Shape 4562">
                  <a:extLst>
                    <a:ext uri="{FF2B5EF4-FFF2-40B4-BE49-F238E27FC236}">
                      <a16:creationId xmlns:a16="http://schemas.microsoft.com/office/drawing/2014/main" id="{00000000-0008-0000-0B00-0000FE1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631" name="Shape 4563">
                  <a:extLst>
                    <a:ext uri="{FF2B5EF4-FFF2-40B4-BE49-F238E27FC236}">
                      <a16:creationId xmlns:a16="http://schemas.microsoft.com/office/drawing/2014/main" id="{00000000-0008-0000-0B00-0000FF1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632" name="Shape 4564">
                  <a:extLst>
                    <a:ext uri="{FF2B5EF4-FFF2-40B4-BE49-F238E27FC236}">
                      <a16:creationId xmlns:a16="http://schemas.microsoft.com/office/drawing/2014/main" id="{00000000-0008-0000-0B00-00000016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633" name="Shape 4565">
                  <a:extLst>
                    <a:ext uri="{FF2B5EF4-FFF2-40B4-BE49-F238E27FC236}">
                      <a16:creationId xmlns:a16="http://schemas.microsoft.com/office/drawing/2014/main" id="{00000000-0008-0000-0B00-0000011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634" name="Shape 4566">
                  <a:extLst>
                    <a:ext uri="{FF2B5EF4-FFF2-40B4-BE49-F238E27FC236}">
                      <a16:creationId xmlns:a16="http://schemas.microsoft.com/office/drawing/2014/main" id="{00000000-0008-0000-0B00-0000021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635" name="Shape 4567">
                  <a:extLst>
                    <a:ext uri="{FF2B5EF4-FFF2-40B4-BE49-F238E27FC236}">
                      <a16:creationId xmlns:a16="http://schemas.microsoft.com/office/drawing/2014/main" id="{00000000-0008-0000-0B00-0000031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136</xdr:row>
      <xdr:rowOff>104775</xdr:rowOff>
    </xdr:from>
    <xdr:ext cx="0" cy="161925"/>
    <xdr:grpSp>
      <xdr:nvGrpSpPr>
        <xdr:cNvPr id="5636" name="Shape 2">
          <a:extLst>
            <a:ext uri="{FF2B5EF4-FFF2-40B4-BE49-F238E27FC236}">
              <a16:creationId xmlns:a16="http://schemas.microsoft.com/office/drawing/2014/main" id="{00000000-0008-0000-0B00-000004160000}"/>
            </a:ext>
          </a:extLst>
        </xdr:cNvPr>
        <xdr:cNvGrpSpPr>
          <a:grpSpLocks/>
        </xdr:cNvGrpSpPr>
      </xdr:nvGrpSpPr>
      <xdr:grpSpPr>
        <a:xfrm>
          <a:off x="2466975" y="29975175"/>
          <a:ext cx="0" cy="161925"/>
          <a:chOff x="5346000" y="3699038"/>
          <a:chExt cx="0" cy="161925"/>
        </a:xfrm>
      </xdr:grpSpPr>
      <xdr:grpSp>
        <xdr:nvGrpSpPr>
          <xdr:cNvPr id="5637" name="Shape 4568">
            <a:extLst>
              <a:ext uri="{FF2B5EF4-FFF2-40B4-BE49-F238E27FC236}">
                <a16:creationId xmlns:a16="http://schemas.microsoft.com/office/drawing/2014/main" id="{00000000-0008-0000-0B00-00000516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5638" name="Shape 6">
              <a:extLst>
                <a:ext uri="{FF2B5EF4-FFF2-40B4-BE49-F238E27FC236}">
                  <a16:creationId xmlns:a16="http://schemas.microsoft.com/office/drawing/2014/main" id="{00000000-0008-0000-0B00-00000616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5639" name="Shape 4569">
              <a:extLst>
                <a:ext uri="{FF2B5EF4-FFF2-40B4-BE49-F238E27FC236}">
                  <a16:creationId xmlns:a16="http://schemas.microsoft.com/office/drawing/2014/main" id="{00000000-0008-0000-0B00-00000716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5640" name="Shape 4570">
                <a:extLst>
                  <a:ext uri="{FF2B5EF4-FFF2-40B4-BE49-F238E27FC236}">
                    <a16:creationId xmlns:a16="http://schemas.microsoft.com/office/drawing/2014/main" id="{00000000-0008-0000-0B00-00000816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5641" name="Shape 4571">
                <a:extLst>
                  <a:ext uri="{FF2B5EF4-FFF2-40B4-BE49-F238E27FC236}">
                    <a16:creationId xmlns:a16="http://schemas.microsoft.com/office/drawing/2014/main" id="{00000000-0008-0000-0B00-00000916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5642" name="Shape 4572">
                  <a:extLst>
                    <a:ext uri="{FF2B5EF4-FFF2-40B4-BE49-F238E27FC236}">
                      <a16:creationId xmlns:a16="http://schemas.microsoft.com/office/drawing/2014/main" id="{00000000-0008-0000-0B00-00000A16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5643" name="Shape 4573">
                  <a:extLst>
                    <a:ext uri="{FF2B5EF4-FFF2-40B4-BE49-F238E27FC236}">
                      <a16:creationId xmlns:a16="http://schemas.microsoft.com/office/drawing/2014/main" id="{00000000-0008-0000-0B00-00000B1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644" name="Shape 4574">
                  <a:extLst>
                    <a:ext uri="{FF2B5EF4-FFF2-40B4-BE49-F238E27FC236}">
                      <a16:creationId xmlns:a16="http://schemas.microsoft.com/office/drawing/2014/main" id="{00000000-0008-0000-0B00-00000C1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645" name="Shape 4575">
                  <a:extLst>
                    <a:ext uri="{FF2B5EF4-FFF2-40B4-BE49-F238E27FC236}">
                      <a16:creationId xmlns:a16="http://schemas.microsoft.com/office/drawing/2014/main" id="{00000000-0008-0000-0B00-00000D16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646" name="Shape 4576">
                  <a:extLst>
                    <a:ext uri="{FF2B5EF4-FFF2-40B4-BE49-F238E27FC236}">
                      <a16:creationId xmlns:a16="http://schemas.microsoft.com/office/drawing/2014/main" id="{00000000-0008-0000-0B00-00000E1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647" name="Shape 4577">
                  <a:extLst>
                    <a:ext uri="{FF2B5EF4-FFF2-40B4-BE49-F238E27FC236}">
                      <a16:creationId xmlns:a16="http://schemas.microsoft.com/office/drawing/2014/main" id="{00000000-0008-0000-0B00-00000F1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648" name="Shape 4578">
                  <a:extLst>
                    <a:ext uri="{FF2B5EF4-FFF2-40B4-BE49-F238E27FC236}">
                      <a16:creationId xmlns:a16="http://schemas.microsoft.com/office/drawing/2014/main" id="{00000000-0008-0000-0B00-0000101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136</xdr:row>
      <xdr:rowOff>104775</xdr:rowOff>
    </xdr:from>
    <xdr:ext cx="0" cy="161925"/>
    <xdr:grpSp>
      <xdr:nvGrpSpPr>
        <xdr:cNvPr id="5649" name="Shape 2">
          <a:extLst>
            <a:ext uri="{FF2B5EF4-FFF2-40B4-BE49-F238E27FC236}">
              <a16:creationId xmlns:a16="http://schemas.microsoft.com/office/drawing/2014/main" id="{00000000-0008-0000-0B00-000011160000}"/>
            </a:ext>
          </a:extLst>
        </xdr:cNvPr>
        <xdr:cNvGrpSpPr>
          <a:grpSpLocks/>
        </xdr:cNvGrpSpPr>
      </xdr:nvGrpSpPr>
      <xdr:grpSpPr>
        <a:xfrm>
          <a:off x="2466975" y="29975175"/>
          <a:ext cx="0" cy="161925"/>
          <a:chOff x="5346000" y="3699038"/>
          <a:chExt cx="0" cy="161925"/>
        </a:xfrm>
      </xdr:grpSpPr>
      <xdr:grpSp>
        <xdr:nvGrpSpPr>
          <xdr:cNvPr id="5650" name="Shape 4579">
            <a:extLst>
              <a:ext uri="{FF2B5EF4-FFF2-40B4-BE49-F238E27FC236}">
                <a16:creationId xmlns:a16="http://schemas.microsoft.com/office/drawing/2014/main" id="{00000000-0008-0000-0B00-00001216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5651" name="Shape 6">
              <a:extLst>
                <a:ext uri="{FF2B5EF4-FFF2-40B4-BE49-F238E27FC236}">
                  <a16:creationId xmlns:a16="http://schemas.microsoft.com/office/drawing/2014/main" id="{00000000-0008-0000-0B00-00001316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5652" name="Shape 4580">
              <a:extLst>
                <a:ext uri="{FF2B5EF4-FFF2-40B4-BE49-F238E27FC236}">
                  <a16:creationId xmlns:a16="http://schemas.microsoft.com/office/drawing/2014/main" id="{00000000-0008-0000-0B00-00001416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5653" name="Shape 4581">
                <a:extLst>
                  <a:ext uri="{FF2B5EF4-FFF2-40B4-BE49-F238E27FC236}">
                    <a16:creationId xmlns:a16="http://schemas.microsoft.com/office/drawing/2014/main" id="{00000000-0008-0000-0B00-00001516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5654" name="Shape 4582">
                <a:extLst>
                  <a:ext uri="{FF2B5EF4-FFF2-40B4-BE49-F238E27FC236}">
                    <a16:creationId xmlns:a16="http://schemas.microsoft.com/office/drawing/2014/main" id="{00000000-0008-0000-0B00-00001616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5655" name="Shape 4583">
                  <a:extLst>
                    <a:ext uri="{FF2B5EF4-FFF2-40B4-BE49-F238E27FC236}">
                      <a16:creationId xmlns:a16="http://schemas.microsoft.com/office/drawing/2014/main" id="{00000000-0008-0000-0B00-00001716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5656" name="Shape 4584">
                  <a:extLst>
                    <a:ext uri="{FF2B5EF4-FFF2-40B4-BE49-F238E27FC236}">
                      <a16:creationId xmlns:a16="http://schemas.microsoft.com/office/drawing/2014/main" id="{00000000-0008-0000-0B00-0000181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657" name="Shape 4585">
                  <a:extLst>
                    <a:ext uri="{FF2B5EF4-FFF2-40B4-BE49-F238E27FC236}">
                      <a16:creationId xmlns:a16="http://schemas.microsoft.com/office/drawing/2014/main" id="{00000000-0008-0000-0B00-0000191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658" name="Shape 4586">
                  <a:extLst>
                    <a:ext uri="{FF2B5EF4-FFF2-40B4-BE49-F238E27FC236}">
                      <a16:creationId xmlns:a16="http://schemas.microsoft.com/office/drawing/2014/main" id="{00000000-0008-0000-0B00-00001A16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659" name="Shape 4587">
                  <a:extLst>
                    <a:ext uri="{FF2B5EF4-FFF2-40B4-BE49-F238E27FC236}">
                      <a16:creationId xmlns:a16="http://schemas.microsoft.com/office/drawing/2014/main" id="{00000000-0008-0000-0B00-00001B1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660" name="Shape 4588">
                  <a:extLst>
                    <a:ext uri="{FF2B5EF4-FFF2-40B4-BE49-F238E27FC236}">
                      <a16:creationId xmlns:a16="http://schemas.microsoft.com/office/drawing/2014/main" id="{00000000-0008-0000-0B00-00001C1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661" name="Shape 4589">
                  <a:extLst>
                    <a:ext uri="{FF2B5EF4-FFF2-40B4-BE49-F238E27FC236}">
                      <a16:creationId xmlns:a16="http://schemas.microsoft.com/office/drawing/2014/main" id="{00000000-0008-0000-0B00-00001D1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136</xdr:row>
      <xdr:rowOff>104775</xdr:rowOff>
    </xdr:from>
    <xdr:ext cx="0" cy="161925"/>
    <xdr:grpSp>
      <xdr:nvGrpSpPr>
        <xdr:cNvPr id="5662" name="Shape 2">
          <a:extLst>
            <a:ext uri="{FF2B5EF4-FFF2-40B4-BE49-F238E27FC236}">
              <a16:creationId xmlns:a16="http://schemas.microsoft.com/office/drawing/2014/main" id="{00000000-0008-0000-0B00-00001E160000}"/>
            </a:ext>
          </a:extLst>
        </xdr:cNvPr>
        <xdr:cNvGrpSpPr>
          <a:grpSpLocks/>
        </xdr:cNvGrpSpPr>
      </xdr:nvGrpSpPr>
      <xdr:grpSpPr>
        <a:xfrm>
          <a:off x="2466975" y="29975175"/>
          <a:ext cx="0" cy="161925"/>
          <a:chOff x="5346000" y="3699038"/>
          <a:chExt cx="0" cy="161925"/>
        </a:xfrm>
      </xdr:grpSpPr>
      <xdr:grpSp>
        <xdr:nvGrpSpPr>
          <xdr:cNvPr id="5663" name="Shape 4590">
            <a:extLst>
              <a:ext uri="{FF2B5EF4-FFF2-40B4-BE49-F238E27FC236}">
                <a16:creationId xmlns:a16="http://schemas.microsoft.com/office/drawing/2014/main" id="{00000000-0008-0000-0B00-00001F16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5664" name="Shape 6">
              <a:extLst>
                <a:ext uri="{FF2B5EF4-FFF2-40B4-BE49-F238E27FC236}">
                  <a16:creationId xmlns:a16="http://schemas.microsoft.com/office/drawing/2014/main" id="{00000000-0008-0000-0B00-00002016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5665" name="Shape 4591">
              <a:extLst>
                <a:ext uri="{FF2B5EF4-FFF2-40B4-BE49-F238E27FC236}">
                  <a16:creationId xmlns:a16="http://schemas.microsoft.com/office/drawing/2014/main" id="{00000000-0008-0000-0B00-00002116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5666" name="Shape 4592">
                <a:extLst>
                  <a:ext uri="{FF2B5EF4-FFF2-40B4-BE49-F238E27FC236}">
                    <a16:creationId xmlns:a16="http://schemas.microsoft.com/office/drawing/2014/main" id="{00000000-0008-0000-0B00-00002216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5667" name="Shape 4593">
                <a:extLst>
                  <a:ext uri="{FF2B5EF4-FFF2-40B4-BE49-F238E27FC236}">
                    <a16:creationId xmlns:a16="http://schemas.microsoft.com/office/drawing/2014/main" id="{00000000-0008-0000-0B00-00002316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5668" name="Shape 4594">
                  <a:extLst>
                    <a:ext uri="{FF2B5EF4-FFF2-40B4-BE49-F238E27FC236}">
                      <a16:creationId xmlns:a16="http://schemas.microsoft.com/office/drawing/2014/main" id="{00000000-0008-0000-0B00-00002416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5669" name="Shape 4595">
                  <a:extLst>
                    <a:ext uri="{FF2B5EF4-FFF2-40B4-BE49-F238E27FC236}">
                      <a16:creationId xmlns:a16="http://schemas.microsoft.com/office/drawing/2014/main" id="{00000000-0008-0000-0B00-0000251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670" name="Shape 4596">
                  <a:extLst>
                    <a:ext uri="{FF2B5EF4-FFF2-40B4-BE49-F238E27FC236}">
                      <a16:creationId xmlns:a16="http://schemas.microsoft.com/office/drawing/2014/main" id="{00000000-0008-0000-0B00-0000261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671" name="Shape 4597">
                  <a:extLst>
                    <a:ext uri="{FF2B5EF4-FFF2-40B4-BE49-F238E27FC236}">
                      <a16:creationId xmlns:a16="http://schemas.microsoft.com/office/drawing/2014/main" id="{00000000-0008-0000-0B00-00002716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672" name="Shape 4598">
                  <a:extLst>
                    <a:ext uri="{FF2B5EF4-FFF2-40B4-BE49-F238E27FC236}">
                      <a16:creationId xmlns:a16="http://schemas.microsoft.com/office/drawing/2014/main" id="{00000000-0008-0000-0B00-0000281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673" name="Shape 4599">
                  <a:extLst>
                    <a:ext uri="{FF2B5EF4-FFF2-40B4-BE49-F238E27FC236}">
                      <a16:creationId xmlns:a16="http://schemas.microsoft.com/office/drawing/2014/main" id="{00000000-0008-0000-0B00-0000291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674" name="Shape 4600">
                  <a:extLst>
                    <a:ext uri="{FF2B5EF4-FFF2-40B4-BE49-F238E27FC236}">
                      <a16:creationId xmlns:a16="http://schemas.microsoft.com/office/drawing/2014/main" id="{00000000-0008-0000-0B00-00002A1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133</xdr:row>
      <xdr:rowOff>28575</xdr:rowOff>
    </xdr:from>
    <xdr:ext cx="438150" cy="352425"/>
    <xdr:sp macro="" textlink="">
      <xdr:nvSpPr>
        <xdr:cNvPr id="5675" name="Shape 4010">
          <a:extLst>
            <a:ext uri="{FF2B5EF4-FFF2-40B4-BE49-F238E27FC236}">
              <a16:creationId xmlns:a16="http://schemas.microsoft.com/office/drawing/2014/main" id="{00000000-0008-0000-0B00-00002B160000}"/>
            </a:ext>
          </a:extLst>
        </xdr:cNvPr>
        <xdr:cNvSpPr/>
      </xdr:nvSpPr>
      <xdr:spPr>
        <a:xfrm>
          <a:off x="2466975" y="29260800"/>
          <a:ext cx="438150" cy="352425"/>
        </a:xfrm>
        <a:prstGeom prst="triangle">
          <a:avLst>
            <a:gd name="adj" fmla="val 50000"/>
          </a:avLst>
        </a:prstGeom>
        <a:solidFill>
          <a:schemeClr val="tx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4</xdr:col>
      <xdr:colOff>0</xdr:colOff>
      <xdr:row>133</xdr:row>
      <xdr:rowOff>28575</xdr:rowOff>
    </xdr:from>
    <xdr:ext cx="438150" cy="352425"/>
    <xdr:sp macro="" textlink="">
      <xdr:nvSpPr>
        <xdr:cNvPr id="5676" name="Shape 1997">
          <a:extLst>
            <a:ext uri="{FF2B5EF4-FFF2-40B4-BE49-F238E27FC236}">
              <a16:creationId xmlns:a16="http://schemas.microsoft.com/office/drawing/2014/main" id="{00000000-0008-0000-0B00-00002C160000}"/>
            </a:ext>
          </a:extLst>
        </xdr:cNvPr>
        <xdr:cNvSpPr/>
      </xdr:nvSpPr>
      <xdr:spPr>
        <a:xfrm>
          <a:off x="1533525" y="29260800"/>
          <a:ext cx="438150" cy="352425"/>
        </a:xfrm>
        <a:prstGeom prst="triangle">
          <a:avLst>
            <a:gd name="adj" fmla="val 50000"/>
          </a:avLst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</xdr:col>
      <xdr:colOff>0</xdr:colOff>
      <xdr:row>133</xdr:row>
      <xdr:rowOff>28575</xdr:rowOff>
    </xdr:from>
    <xdr:ext cx="438150" cy="352425"/>
    <xdr:sp macro="" textlink="">
      <xdr:nvSpPr>
        <xdr:cNvPr id="5677" name="Shape 1997">
          <a:extLst>
            <a:ext uri="{FF2B5EF4-FFF2-40B4-BE49-F238E27FC236}">
              <a16:creationId xmlns:a16="http://schemas.microsoft.com/office/drawing/2014/main" id="{00000000-0008-0000-0B00-00002D160000}"/>
            </a:ext>
          </a:extLst>
        </xdr:cNvPr>
        <xdr:cNvSpPr/>
      </xdr:nvSpPr>
      <xdr:spPr>
        <a:xfrm>
          <a:off x="600075" y="29260800"/>
          <a:ext cx="438150" cy="352425"/>
        </a:xfrm>
        <a:prstGeom prst="triangle">
          <a:avLst>
            <a:gd name="adj" fmla="val 50000"/>
          </a:avLst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6</xdr:col>
      <xdr:colOff>0</xdr:colOff>
      <xdr:row>136</xdr:row>
      <xdr:rowOff>104775</xdr:rowOff>
    </xdr:from>
    <xdr:ext cx="0" cy="161925"/>
    <xdr:grpSp>
      <xdr:nvGrpSpPr>
        <xdr:cNvPr id="5678" name="Shape 2">
          <a:extLst>
            <a:ext uri="{FF2B5EF4-FFF2-40B4-BE49-F238E27FC236}">
              <a16:creationId xmlns:a16="http://schemas.microsoft.com/office/drawing/2014/main" id="{00000000-0008-0000-0B00-00002E160000}"/>
            </a:ext>
          </a:extLst>
        </xdr:cNvPr>
        <xdr:cNvGrpSpPr>
          <a:grpSpLocks/>
        </xdr:cNvGrpSpPr>
      </xdr:nvGrpSpPr>
      <xdr:grpSpPr>
        <a:xfrm>
          <a:off x="2466975" y="29975175"/>
          <a:ext cx="0" cy="161925"/>
          <a:chOff x="5346000" y="3699038"/>
          <a:chExt cx="0" cy="161925"/>
        </a:xfrm>
      </xdr:grpSpPr>
      <xdr:grpSp>
        <xdr:nvGrpSpPr>
          <xdr:cNvPr id="5679" name="Shape 4601">
            <a:extLst>
              <a:ext uri="{FF2B5EF4-FFF2-40B4-BE49-F238E27FC236}">
                <a16:creationId xmlns:a16="http://schemas.microsoft.com/office/drawing/2014/main" id="{00000000-0008-0000-0B00-00002F16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5680" name="Shape 6">
              <a:extLst>
                <a:ext uri="{FF2B5EF4-FFF2-40B4-BE49-F238E27FC236}">
                  <a16:creationId xmlns:a16="http://schemas.microsoft.com/office/drawing/2014/main" id="{00000000-0008-0000-0B00-00003016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5681" name="Shape 4602">
              <a:extLst>
                <a:ext uri="{FF2B5EF4-FFF2-40B4-BE49-F238E27FC236}">
                  <a16:creationId xmlns:a16="http://schemas.microsoft.com/office/drawing/2014/main" id="{00000000-0008-0000-0B00-00003116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5682" name="Shape 4603">
                <a:extLst>
                  <a:ext uri="{FF2B5EF4-FFF2-40B4-BE49-F238E27FC236}">
                    <a16:creationId xmlns:a16="http://schemas.microsoft.com/office/drawing/2014/main" id="{00000000-0008-0000-0B00-00003216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5683" name="Shape 4604">
                <a:extLst>
                  <a:ext uri="{FF2B5EF4-FFF2-40B4-BE49-F238E27FC236}">
                    <a16:creationId xmlns:a16="http://schemas.microsoft.com/office/drawing/2014/main" id="{00000000-0008-0000-0B00-00003316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5684" name="Shape 4605">
                  <a:extLst>
                    <a:ext uri="{FF2B5EF4-FFF2-40B4-BE49-F238E27FC236}">
                      <a16:creationId xmlns:a16="http://schemas.microsoft.com/office/drawing/2014/main" id="{00000000-0008-0000-0B00-00003416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5685" name="Shape 4606">
                  <a:extLst>
                    <a:ext uri="{FF2B5EF4-FFF2-40B4-BE49-F238E27FC236}">
                      <a16:creationId xmlns:a16="http://schemas.microsoft.com/office/drawing/2014/main" id="{00000000-0008-0000-0B00-0000351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686" name="Shape 4607">
                  <a:extLst>
                    <a:ext uri="{FF2B5EF4-FFF2-40B4-BE49-F238E27FC236}">
                      <a16:creationId xmlns:a16="http://schemas.microsoft.com/office/drawing/2014/main" id="{00000000-0008-0000-0B00-0000361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687" name="Shape 4608">
                  <a:extLst>
                    <a:ext uri="{FF2B5EF4-FFF2-40B4-BE49-F238E27FC236}">
                      <a16:creationId xmlns:a16="http://schemas.microsoft.com/office/drawing/2014/main" id="{00000000-0008-0000-0B00-00003716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688" name="Shape 4609">
                  <a:extLst>
                    <a:ext uri="{FF2B5EF4-FFF2-40B4-BE49-F238E27FC236}">
                      <a16:creationId xmlns:a16="http://schemas.microsoft.com/office/drawing/2014/main" id="{00000000-0008-0000-0B00-0000381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689" name="Shape 4610">
                  <a:extLst>
                    <a:ext uri="{FF2B5EF4-FFF2-40B4-BE49-F238E27FC236}">
                      <a16:creationId xmlns:a16="http://schemas.microsoft.com/office/drawing/2014/main" id="{00000000-0008-0000-0B00-0000391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690" name="Shape 4611">
                  <a:extLst>
                    <a:ext uri="{FF2B5EF4-FFF2-40B4-BE49-F238E27FC236}">
                      <a16:creationId xmlns:a16="http://schemas.microsoft.com/office/drawing/2014/main" id="{00000000-0008-0000-0B00-00003A1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136</xdr:row>
      <xdr:rowOff>104775</xdr:rowOff>
    </xdr:from>
    <xdr:ext cx="0" cy="161925"/>
    <xdr:grpSp>
      <xdr:nvGrpSpPr>
        <xdr:cNvPr id="5691" name="Shape 2">
          <a:extLst>
            <a:ext uri="{FF2B5EF4-FFF2-40B4-BE49-F238E27FC236}">
              <a16:creationId xmlns:a16="http://schemas.microsoft.com/office/drawing/2014/main" id="{00000000-0008-0000-0B00-00003B160000}"/>
            </a:ext>
          </a:extLst>
        </xdr:cNvPr>
        <xdr:cNvGrpSpPr>
          <a:grpSpLocks/>
        </xdr:cNvGrpSpPr>
      </xdr:nvGrpSpPr>
      <xdr:grpSpPr>
        <a:xfrm>
          <a:off x="2466975" y="29975175"/>
          <a:ext cx="0" cy="161925"/>
          <a:chOff x="5346000" y="3699038"/>
          <a:chExt cx="0" cy="161925"/>
        </a:xfrm>
      </xdr:grpSpPr>
      <xdr:grpSp>
        <xdr:nvGrpSpPr>
          <xdr:cNvPr id="5692" name="Shape 4612">
            <a:extLst>
              <a:ext uri="{FF2B5EF4-FFF2-40B4-BE49-F238E27FC236}">
                <a16:creationId xmlns:a16="http://schemas.microsoft.com/office/drawing/2014/main" id="{00000000-0008-0000-0B00-00003C16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5693" name="Shape 6">
              <a:extLst>
                <a:ext uri="{FF2B5EF4-FFF2-40B4-BE49-F238E27FC236}">
                  <a16:creationId xmlns:a16="http://schemas.microsoft.com/office/drawing/2014/main" id="{00000000-0008-0000-0B00-00003D16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5694" name="Shape 4613">
              <a:extLst>
                <a:ext uri="{FF2B5EF4-FFF2-40B4-BE49-F238E27FC236}">
                  <a16:creationId xmlns:a16="http://schemas.microsoft.com/office/drawing/2014/main" id="{00000000-0008-0000-0B00-00003E16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5695" name="Shape 4614">
                <a:extLst>
                  <a:ext uri="{FF2B5EF4-FFF2-40B4-BE49-F238E27FC236}">
                    <a16:creationId xmlns:a16="http://schemas.microsoft.com/office/drawing/2014/main" id="{00000000-0008-0000-0B00-00003F16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5696" name="Shape 4615">
                <a:extLst>
                  <a:ext uri="{FF2B5EF4-FFF2-40B4-BE49-F238E27FC236}">
                    <a16:creationId xmlns:a16="http://schemas.microsoft.com/office/drawing/2014/main" id="{00000000-0008-0000-0B00-00004016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314325" cy="230200"/>
              </a:xfrm>
            </xdr:grpSpPr>
            <xdr:sp macro="" textlink="">
              <xdr:nvSpPr>
                <xdr:cNvPr id="5697" name="Shape 4616">
                  <a:extLst>
                    <a:ext uri="{FF2B5EF4-FFF2-40B4-BE49-F238E27FC236}">
                      <a16:creationId xmlns:a16="http://schemas.microsoft.com/office/drawing/2014/main" id="{00000000-0008-0000-0B00-00004116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5698" name="Shape 4617">
                  <a:extLst>
                    <a:ext uri="{FF2B5EF4-FFF2-40B4-BE49-F238E27FC236}">
                      <a16:creationId xmlns:a16="http://schemas.microsoft.com/office/drawing/2014/main" id="{00000000-0008-0000-0B00-00004216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699" name="Shape 4618">
                  <a:extLst>
                    <a:ext uri="{FF2B5EF4-FFF2-40B4-BE49-F238E27FC236}">
                      <a16:creationId xmlns:a16="http://schemas.microsoft.com/office/drawing/2014/main" id="{00000000-0008-0000-0B00-00004316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700" name="Shape 4619">
                  <a:extLst>
                    <a:ext uri="{FF2B5EF4-FFF2-40B4-BE49-F238E27FC236}">
                      <a16:creationId xmlns:a16="http://schemas.microsoft.com/office/drawing/2014/main" id="{00000000-0008-0000-0B00-00004416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701" name="Shape 4620">
                  <a:extLst>
                    <a:ext uri="{FF2B5EF4-FFF2-40B4-BE49-F238E27FC236}">
                      <a16:creationId xmlns:a16="http://schemas.microsoft.com/office/drawing/2014/main" id="{00000000-0008-0000-0B00-00004516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702" name="Shape 4621">
                  <a:extLst>
                    <a:ext uri="{FF2B5EF4-FFF2-40B4-BE49-F238E27FC236}">
                      <a16:creationId xmlns:a16="http://schemas.microsoft.com/office/drawing/2014/main" id="{00000000-0008-0000-0B00-00004616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703" name="Shape 4622">
                  <a:extLst>
                    <a:ext uri="{FF2B5EF4-FFF2-40B4-BE49-F238E27FC236}">
                      <a16:creationId xmlns:a16="http://schemas.microsoft.com/office/drawing/2014/main" id="{00000000-0008-0000-0B00-00004716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136</xdr:row>
      <xdr:rowOff>133350</xdr:rowOff>
    </xdr:from>
    <xdr:ext cx="0" cy="161925"/>
    <xdr:grpSp>
      <xdr:nvGrpSpPr>
        <xdr:cNvPr id="5704" name="Shape 2">
          <a:extLst>
            <a:ext uri="{FF2B5EF4-FFF2-40B4-BE49-F238E27FC236}">
              <a16:creationId xmlns:a16="http://schemas.microsoft.com/office/drawing/2014/main" id="{00000000-0008-0000-0B00-000048160000}"/>
            </a:ext>
          </a:extLst>
        </xdr:cNvPr>
        <xdr:cNvGrpSpPr>
          <a:grpSpLocks/>
        </xdr:cNvGrpSpPr>
      </xdr:nvGrpSpPr>
      <xdr:grpSpPr>
        <a:xfrm>
          <a:off x="2466975" y="30003750"/>
          <a:ext cx="0" cy="161925"/>
          <a:chOff x="5346000" y="3699038"/>
          <a:chExt cx="0" cy="161925"/>
        </a:xfrm>
      </xdr:grpSpPr>
      <xdr:grpSp>
        <xdr:nvGrpSpPr>
          <xdr:cNvPr id="5705" name="Shape 4623">
            <a:extLst>
              <a:ext uri="{FF2B5EF4-FFF2-40B4-BE49-F238E27FC236}">
                <a16:creationId xmlns:a16="http://schemas.microsoft.com/office/drawing/2014/main" id="{00000000-0008-0000-0B00-00004916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5706" name="Shape 6">
              <a:extLst>
                <a:ext uri="{FF2B5EF4-FFF2-40B4-BE49-F238E27FC236}">
                  <a16:creationId xmlns:a16="http://schemas.microsoft.com/office/drawing/2014/main" id="{00000000-0008-0000-0B00-00004A16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5707" name="Shape 4624">
              <a:extLst>
                <a:ext uri="{FF2B5EF4-FFF2-40B4-BE49-F238E27FC236}">
                  <a16:creationId xmlns:a16="http://schemas.microsoft.com/office/drawing/2014/main" id="{00000000-0008-0000-0B00-00004B16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5708" name="Shape 4625">
                <a:extLst>
                  <a:ext uri="{FF2B5EF4-FFF2-40B4-BE49-F238E27FC236}">
                    <a16:creationId xmlns:a16="http://schemas.microsoft.com/office/drawing/2014/main" id="{00000000-0008-0000-0B00-00004C16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5709" name="Shape 4626">
                <a:extLst>
                  <a:ext uri="{FF2B5EF4-FFF2-40B4-BE49-F238E27FC236}">
                    <a16:creationId xmlns:a16="http://schemas.microsoft.com/office/drawing/2014/main" id="{00000000-0008-0000-0B00-00004D16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314325" cy="230200"/>
              </a:xfrm>
            </xdr:grpSpPr>
            <xdr:sp macro="" textlink="">
              <xdr:nvSpPr>
                <xdr:cNvPr id="5710" name="Shape 4627">
                  <a:extLst>
                    <a:ext uri="{FF2B5EF4-FFF2-40B4-BE49-F238E27FC236}">
                      <a16:creationId xmlns:a16="http://schemas.microsoft.com/office/drawing/2014/main" id="{00000000-0008-0000-0B00-00004E16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5711" name="Shape 4628">
                  <a:extLst>
                    <a:ext uri="{FF2B5EF4-FFF2-40B4-BE49-F238E27FC236}">
                      <a16:creationId xmlns:a16="http://schemas.microsoft.com/office/drawing/2014/main" id="{00000000-0008-0000-0B00-00004F16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712" name="Shape 4629">
                  <a:extLst>
                    <a:ext uri="{FF2B5EF4-FFF2-40B4-BE49-F238E27FC236}">
                      <a16:creationId xmlns:a16="http://schemas.microsoft.com/office/drawing/2014/main" id="{00000000-0008-0000-0B00-00005016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713" name="Shape 4630">
                  <a:extLst>
                    <a:ext uri="{FF2B5EF4-FFF2-40B4-BE49-F238E27FC236}">
                      <a16:creationId xmlns:a16="http://schemas.microsoft.com/office/drawing/2014/main" id="{00000000-0008-0000-0B00-00005116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714" name="Shape 4631">
                  <a:extLst>
                    <a:ext uri="{FF2B5EF4-FFF2-40B4-BE49-F238E27FC236}">
                      <a16:creationId xmlns:a16="http://schemas.microsoft.com/office/drawing/2014/main" id="{00000000-0008-0000-0B00-00005216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715" name="Shape 4632">
                  <a:extLst>
                    <a:ext uri="{FF2B5EF4-FFF2-40B4-BE49-F238E27FC236}">
                      <a16:creationId xmlns:a16="http://schemas.microsoft.com/office/drawing/2014/main" id="{00000000-0008-0000-0B00-00005316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716" name="Shape 4633">
                  <a:extLst>
                    <a:ext uri="{FF2B5EF4-FFF2-40B4-BE49-F238E27FC236}">
                      <a16:creationId xmlns:a16="http://schemas.microsoft.com/office/drawing/2014/main" id="{00000000-0008-0000-0B00-00005416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136</xdr:row>
      <xdr:rowOff>133350</xdr:rowOff>
    </xdr:from>
    <xdr:ext cx="0" cy="171450"/>
    <xdr:grpSp>
      <xdr:nvGrpSpPr>
        <xdr:cNvPr id="5717" name="Shape 2">
          <a:extLst>
            <a:ext uri="{FF2B5EF4-FFF2-40B4-BE49-F238E27FC236}">
              <a16:creationId xmlns:a16="http://schemas.microsoft.com/office/drawing/2014/main" id="{00000000-0008-0000-0B00-000055160000}"/>
            </a:ext>
          </a:extLst>
        </xdr:cNvPr>
        <xdr:cNvGrpSpPr>
          <a:grpSpLocks/>
        </xdr:cNvGrpSpPr>
      </xdr:nvGrpSpPr>
      <xdr:grpSpPr>
        <a:xfrm>
          <a:off x="2466975" y="30003750"/>
          <a:ext cx="0" cy="171450"/>
          <a:chOff x="5346000" y="3694275"/>
          <a:chExt cx="0" cy="171450"/>
        </a:xfrm>
      </xdr:grpSpPr>
      <xdr:grpSp>
        <xdr:nvGrpSpPr>
          <xdr:cNvPr id="5718" name="Shape 4634">
            <a:extLst>
              <a:ext uri="{FF2B5EF4-FFF2-40B4-BE49-F238E27FC236}">
                <a16:creationId xmlns:a16="http://schemas.microsoft.com/office/drawing/2014/main" id="{00000000-0008-0000-0B00-000056160000}"/>
              </a:ext>
            </a:extLst>
          </xdr:cNvPr>
          <xdr:cNvGrpSpPr>
            <a:grpSpLocks/>
          </xdr:cNvGrpSpPr>
        </xdr:nvGrpSpPr>
        <xdr:grpSpPr>
          <a:xfrm>
            <a:off x="5346000" y="3694275"/>
            <a:ext cx="0" cy="171450"/>
            <a:chOff x="5346000" y="3694275"/>
            <a:chExt cx="0" cy="171450"/>
          </a:xfrm>
        </xdr:grpSpPr>
        <xdr:sp macro="" textlink="">
          <xdr:nvSpPr>
            <xdr:cNvPr id="5719" name="Shape 6">
              <a:extLst>
                <a:ext uri="{FF2B5EF4-FFF2-40B4-BE49-F238E27FC236}">
                  <a16:creationId xmlns:a16="http://schemas.microsoft.com/office/drawing/2014/main" id="{00000000-0008-0000-0B00-000057160000}"/>
                </a:ext>
              </a:extLst>
            </xdr:cNvPr>
            <xdr:cNvSpPr/>
          </xdr:nvSpPr>
          <xdr:spPr>
            <a:xfrm>
              <a:off x="5346000" y="3694275"/>
              <a:ext cx="0" cy="171450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5720" name="Shape 4635">
              <a:extLst>
                <a:ext uri="{FF2B5EF4-FFF2-40B4-BE49-F238E27FC236}">
                  <a16:creationId xmlns:a16="http://schemas.microsoft.com/office/drawing/2014/main" id="{00000000-0008-0000-0B00-00005816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4275"/>
              <a:ext cx="0" cy="171450"/>
              <a:chOff x="5346000" y="3694275"/>
              <a:chExt cx="0" cy="171443"/>
            </a:xfrm>
          </xdr:grpSpPr>
          <xdr:sp macro="" textlink="">
            <xdr:nvSpPr>
              <xdr:cNvPr id="5721" name="Shape 4636">
                <a:extLst>
                  <a:ext uri="{FF2B5EF4-FFF2-40B4-BE49-F238E27FC236}">
                    <a16:creationId xmlns:a16="http://schemas.microsoft.com/office/drawing/2014/main" id="{00000000-0008-0000-0B00-000059160000}"/>
                  </a:ext>
                </a:extLst>
              </xdr:cNvPr>
              <xdr:cNvSpPr/>
            </xdr:nvSpPr>
            <xdr:spPr>
              <a:xfrm>
                <a:off x="5346000" y="3694275"/>
                <a:ext cx="0" cy="171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5722" name="Shape 4637">
                <a:extLst>
                  <a:ext uri="{FF2B5EF4-FFF2-40B4-BE49-F238E27FC236}">
                    <a16:creationId xmlns:a16="http://schemas.microsoft.com/office/drawing/2014/main" id="{00000000-0008-0000-0B00-00005A16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4275"/>
                <a:ext cx="0" cy="171443"/>
                <a:chOff x="5475762" y="47760700"/>
                <a:chExt cx="314325" cy="230200"/>
              </a:xfrm>
            </xdr:grpSpPr>
            <xdr:sp macro="" textlink="">
              <xdr:nvSpPr>
                <xdr:cNvPr id="5723" name="Shape 4638">
                  <a:extLst>
                    <a:ext uri="{FF2B5EF4-FFF2-40B4-BE49-F238E27FC236}">
                      <a16:creationId xmlns:a16="http://schemas.microsoft.com/office/drawing/2014/main" id="{00000000-0008-0000-0B00-00005B16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5724" name="Shape 4639">
                  <a:extLst>
                    <a:ext uri="{FF2B5EF4-FFF2-40B4-BE49-F238E27FC236}">
                      <a16:creationId xmlns:a16="http://schemas.microsoft.com/office/drawing/2014/main" id="{00000000-0008-0000-0B00-00005C160000}"/>
                    </a:ext>
                  </a:extLst>
                </xdr:cNvPr>
                <xdr:cNvCxnSpPr/>
              </xdr:nvCxnSpPr>
              <xdr:spPr>
                <a:xfrm>
                  <a:off x="5758655" y="4785662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725" name="Shape 4640">
                  <a:extLst>
                    <a:ext uri="{FF2B5EF4-FFF2-40B4-BE49-F238E27FC236}">
                      <a16:creationId xmlns:a16="http://schemas.microsoft.com/office/drawing/2014/main" id="{00000000-0008-0000-0B00-00005D160000}"/>
                    </a:ext>
                  </a:extLst>
                </xdr:cNvPr>
                <xdr:cNvCxnSpPr/>
              </xdr:nvCxnSpPr>
              <xdr:spPr>
                <a:xfrm>
                  <a:off x="5758655" y="4785662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726" name="Shape 4641">
                  <a:extLst>
                    <a:ext uri="{FF2B5EF4-FFF2-40B4-BE49-F238E27FC236}">
                      <a16:creationId xmlns:a16="http://schemas.microsoft.com/office/drawing/2014/main" id="{00000000-0008-0000-0B00-00005E160000}"/>
                    </a:ext>
                  </a:extLst>
                </xdr:cNvPr>
                <xdr:cNvCxnSpPr/>
              </xdr:nvCxnSpPr>
              <xdr:spPr>
                <a:xfrm>
                  <a:off x="5758655" y="4785662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727" name="Shape 4642">
                  <a:extLst>
                    <a:ext uri="{FF2B5EF4-FFF2-40B4-BE49-F238E27FC236}">
                      <a16:creationId xmlns:a16="http://schemas.microsoft.com/office/drawing/2014/main" id="{00000000-0008-0000-0B00-00005F160000}"/>
                    </a:ext>
                  </a:extLst>
                </xdr:cNvPr>
                <xdr:cNvCxnSpPr/>
              </xdr:nvCxnSpPr>
              <xdr:spPr>
                <a:xfrm>
                  <a:off x="5758655" y="4785662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728" name="Shape 4643">
                  <a:extLst>
                    <a:ext uri="{FF2B5EF4-FFF2-40B4-BE49-F238E27FC236}">
                      <a16:creationId xmlns:a16="http://schemas.microsoft.com/office/drawing/2014/main" id="{00000000-0008-0000-0B00-000060160000}"/>
                    </a:ext>
                  </a:extLst>
                </xdr:cNvPr>
                <xdr:cNvCxnSpPr/>
              </xdr:nvCxnSpPr>
              <xdr:spPr>
                <a:xfrm>
                  <a:off x="5758655" y="4785662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729" name="Shape 4644">
                  <a:extLst>
                    <a:ext uri="{FF2B5EF4-FFF2-40B4-BE49-F238E27FC236}">
                      <a16:creationId xmlns:a16="http://schemas.microsoft.com/office/drawing/2014/main" id="{00000000-0008-0000-0B00-000061160000}"/>
                    </a:ext>
                  </a:extLst>
                </xdr:cNvPr>
                <xdr:cNvCxnSpPr/>
              </xdr:nvCxnSpPr>
              <xdr:spPr>
                <a:xfrm>
                  <a:off x="5758655" y="4785662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136</xdr:row>
      <xdr:rowOff>104775</xdr:rowOff>
    </xdr:from>
    <xdr:ext cx="0" cy="161925"/>
    <xdr:grpSp>
      <xdr:nvGrpSpPr>
        <xdr:cNvPr id="5730" name="Shape 2">
          <a:extLst>
            <a:ext uri="{FF2B5EF4-FFF2-40B4-BE49-F238E27FC236}">
              <a16:creationId xmlns:a16="http://schemas.microsoft.com/office/drawing/2014/main" id="{00000000-0008-0000-0B00-000062160000}"/>
            </a:ext>
          </a:extLst>
        </xdr:cNvPr>
        <xdr:cNvGrpSpPr>
          <a:grpSpLocks/>
        </xdr:cNvGrpSpPr>
      </xdr:nvGrpSpPr>
      <xdr:grpSpPr>
        <a:xfrm>
          <a:off x="2466975" y="29975175"/>
          <a:ext cx="0" cy="161925"/>
          <a:chOff x="5346000" y="3699038"/>
          <a:chExt cx="0" cy="161925"/>
        </a:xfrm>
      </xdr:grpSpPr>
      <xdr:grpSp>
        <xdr:nvGrpSpPr>
          <xdr:cNvPr id="5731" name="Shape 4645">
            <a:extLst>
              <a:ext uri="{FF2B5EF4-FFF2-40B4-BE49-F238E27FC236}">
                <a16:creationId xmlns:a16="http://schemas.microsoft.com/office/drawing/2014/main" id="{00000000-0008-0000-0B00-00006316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5732" name="Shape 6">
              <a:extLst>
                <a:ext uri="{FF2B5EF4-FFF2-40B4-BE49-F238E27FC236}">
                  <a16:creationId xmlns:a16="http://schemas.microsoft.com/office/drawing/2014/main" id="{00000000-0008-0000-0B00-00006416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5733" name="Shape 4646">
              <a:extLst>
                <a:ext uri="{FF2B5EF4-FFF2-40B4-BE49-F238E27FC236}">
                  <a16:creationId xmlns:a16="http://schemas.microsoft.com/office/drawing/2014/main" id="{00000000-0008-0000-0B00-00006516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5734" name="Shape 4647">
                <a:extLst>
                  <a:ext uri="{FF2B5EF4-FFF2-40B4-BE49-F238E27FC236}">
                    <a16:creationId xmlns:a16="http://schemas.microsoft.com/office/drawing/2014/main" id="{00000000-0008-0000-0B00-00006616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5735" name="Shape 4648">
                <a:extLst>
                  <a:ext uri="{FF2B5EF4-FFF2-40B4-BE49-F238E27FC236}">
                    <a16:creationId xmlns:a16="http://schemas.microsoft.com/office/drawing/2014/main" id="{00000000-0008-0000-0B00-00006716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5736" name="Shape 4649">
                  <a:extLst>
                    <a:ext uri="{FF2B5EF4-FFF2-40B4-BE49-F238E27FC236}">
                      <a16:creationId xmlns:a16="http://schemas.microsoft.com/office/drawing/2014/main" id="{00000000-0008-0000-0B00-00006816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5737" name="Shape 4650">
                  <a:extLst>
                    <a:ext uri="{FF2B5EF4-FFF2-40B4-BE49-F238E27FC236}">
                      <a16:creationId xmlns:a16="http://schemas.microsoft.com/office/drawing/2014/main" id="{00000000-0008-0000-0B00-0000691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738" name="Shape 4651">
                  <a:extLst>
                    <a:ext uri="{FF2B5EF4-FFF2-40B4-BE49-F238E27FC236}">
                      <a16:creationId xmlns:a16="http://schemas.microsoft.com/office/drawing/2014/main" id="{00000000-0008-0000-0B00-00006A1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739" name="Shape 4652">
                  <a:extLst>
                    <a:ext uri="{FF2B5EF4-FFF2-40B4-BE49-F238E27FC236}">
                      <a16:creationId xmlns:a16="http://schemas.microsoft.com/office/drawing/2014/main" id="{00000000-0008-0000-0B00-00006B16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740" name="Shape 4653">
                  <a:extLst>
                    <a:ext uri="{FF2B5EF4-FFF2-40B4-BE49-F238E27FC236}">
                      <a16:creationId xmlns:a16="http://schemas.microsoft.com/office/drawing/2014/main" id="{00000000-0008-0000-0B00-00006C1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741" name="Shape 4654">
                  <a:extLst>
                    <a:ext uri="{FF2B5EF4-FFF2-40B4-BE49-F238E27FC236}">
                      <a16:creationId xmlns:a16="http://schemas.microsoft.com/office/drawing/2014/main" id="{00000000-0008-0000-0B00-00006D1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742" name="Shape 4655">
                  <a:extLst>
                    <a:ext uri="{FF2B5EF4-FFF2-40B4-BE49-F238E27FC236}">
                      <a16:creationId xmlns:a16="http://schemas.microsoft.com/office/drawing/2014/main" id="{00000000-0008-0000-0B00-00006E1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136</xdr:row>
      <xdr:rowOff>104775</xdr:rowOff>
    </xdr:from>
    <xdr:ext cx="0" cy="161925"/>
    <xdr:grpSp>
      <xdr:nvGrpSpPr>
        <xdr:cNvPr id="5743" name="Shape 2">
          <a:extLst>
            <a:ext uri="{FF2B5EF4-FFF2-40B4-BE49-F238E27FC236}">
              <a16:creationId xmlns:a16="http://schemas.microsoft.com/office/drawing/2014/main" id="{00000000-0008-0000-0B00-00006F160000}"/>
            </a:ext>
          </a:extLst>
        </xdr:cNvPr>
        <xdr:cNvGrpSpPr>
          <a:grpSpLocks/>
        </xdr:cNvGrpSpPr>
      </xdr:nvGrpSpPr>
      <xdr:grpSpPr>
        <a:xfrm>
          <a:off x="2466975" y="29975175"/>
          <a:ext cx="0" cy="161925"/>
          <a:chOff x="5346000" y="3699038"/>
          <a:chExt cx="0" cy="161925"/>
        </a:xfrm>
      </xdr:grpSpPr>
      <xdr:grpSp>
        <xdr:nvGrpSpPr>
          <xdr:cNvPr id="5744" name="Shape 4656">
            <a:extLst>
              <a:ext uri="{FF2B5EF4-FFF2-40B4-BE49-F238E27FC236}">
                <a16:creationId xmlns:a16="http://schemas.microsoft.com/office/drawing/2014/main" id="{00000000-0008-0000-0B00-00007016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5745" name="Shape 6">
              <a:extLst>
                <a:ext uri="{FF2B5EF4-FFF2-40B4-BE49-F238E27FC236}">
                  <a16:creationId xmlns:a16="http://schemas.microsoft.com/office/drawing/2014/main" id="{00000000-0008-0000-0B00-00007116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5746" name="Shape 4657">
              <a:extLst>
                <a:ext uri="{FF2B5EF4-FFF2-40B4-BE49-F238E27FC236}">
                  <a16:creationId xmlns:a16="http://schemas.microsoft.com/office/drawing/2014/main" id="{00000000-0008-0000-0B00-00007216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5747" name="Shape 4658">
                <a:extLst>
                  <a:ext uri="{FF2B5EF4-FFF2-40B4-BE49-F238E27FC236}">
                    <a16:creationId xmlns:a16="http://schemas.microsoft.com/office/drawing/2014/main" id="{00000000-0008-0000-0B00-00007316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5748" name="Shape 4659">
                <a:extLst>
                  <a:ext uri="{FF2B5EF4-FFF2-40B4-BE49-F238E27FC236}">
                    <a16:creationId xmlns:a16="http://schemas.microsoft.com/office/drawing/2014/main" id="{00000000-0008-0000-0B00-00007416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5749" name="Shape 4660">
                  <a:extLst>
                    <a:ext uri="{FF2B5EF4-FFF2-40B4-BE49-F238E27FC236}">
                      <a16:creationId xmlns:a16="http://schemas.microsoft.com/office/drawing/2014/main" id="{00000000-0008-0000-0B00-00007516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5750" name="Shape 4661">
                  <a:extLst>
                    <a:ext uri="{FF2B5EF4-FFF2-40B4-BE49-F238E27FC236}">
                      <a16:creationId xmlns:a16="http://schemas.microsoft.com/office/drawing/2014/main" id="{00000000-0008-0000-0B00-0000761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751" name="Shape 4662">
                  <a:extLst>
                    <a:ext uri="{FF2B5EF4-FFF2-40B4-BE49-F238E27FC236}">
                      <a16:creationId xmlns:a16="http://schemas.microsoft.com/office/drawing/2014/main" id="{00000000-0008-0000-0B00-0000771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752" name="Shape 4663">
                  <a:extLst>
                    <a:ext uri="{FF2B5EF4-FFF2-40B4-BE49-F238E27FC236}">
                      <a16:creationId xmlns:a16="http://schemas.microsoft.com/office/drawing/2014/main" id="{00000000-0008-0000-0B00-00007816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753" name="Shape 4664">
                  <a:extLst>
                    <a:ext uri="{FF2B5EF4-FFF2-40B4-BE49-F238E27FC236}">
                      <a16:creationId xmlns:a16="http://schemas.microsoft.com/office/drawing/2014/main" id="{00000000-0008-0000-0B00-0000791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754" name="Shape 4665">
                  <a:extLst>
                    <a:ext uri="{FF2B5EF4-FFF2-40B4-BE49-F238E27FC236}">
                      <a16:creationId xmlns:a16="http://schemas.microsoft.com/office/drawing/2014/main" id="{00000000-0008-0000-0B00-00007A1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755" name="Shape 4666">
                  <a:extLst>
                    <a:ext uri="{FF2B5EF4-FFF2-40B4-BE49-F238E27FC236}">
                      <a16:creationId xmlns:a16="http://schemas.microsoft.com/office/drawing/2014/main" id="{00000000-0008-0000-0B00-00007B1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136</xdr:row>
      <xdr:rowOff>104775</xdr:rowOff>
    </xdr:from>
    <xdr:ext cx="0" cy="161925"/>
    <xdr:grpSp>
      <xdr:nvGrpSpPr>
        <xdr:cNvPr id="5756" name="Shape 2">
          <a:extLst>
            <a:ext uri="{FF2B5EF4-FFF2-40B4-BE49-F238E27FC236}">
              <a16:creationId xmlns:a16="http://schemas.microsoft.com/office/drawing/2014/main" id="{00000000-0008-0000-0B00-00007C160000}"/>
            </a:ext>
          </a:extLst>
        </xdr:cNvPr>
        <xdr:cNvGrpSpPr>
          <a:grpSpLocks/>
        </xdr:cNvGrpSpPr>
      </xdr:nvGrpSpPr>
      <xdr:grpSpPr>
        <a:xfrm>
          <a:off x="2466975" y="29975175"/>
          <a:ext cx="0" cy="161925"/>
          <a:chOff x="5346000" y="3699038"/>
          <a:chExt cx="0" cy="161925"/>
        </a:xfrm>
      </xdr:grpSpPr>
      <xdr:grpSp>
        <xdr:nvGrpSpPr>
          <xdr:cNvPr id="5757" name="Shape 4667">
            <a:extLst>
              <a:ext uri="{FF2B5EF4-FFF2-40B4-BE49-F238E27FC236}">
                <a16:creationId xmlns:a16="http://schemas.microsoft.com/office/drawing/2014/main" id="{00000000-0008-0000-0B00-00007D16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5758" name="Shape 6">
              <a:extLst>
                <a:ext uri="{FF2B5EF4-FFF2-40B4-BE49-F238E27FC236}">
                  <a16:creationId xmlns:a16="http://schemas.microsoft.com/office/drawing/2014/main" id="{00000000-0008-0000-0B00-00007E16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5759" name="Shape 4668">
              <a:extLst>
                <a:ext uri="{FF2B5EF4-FFF2-40B4-BE49-F238E27FC236}">
                  <a16:creationId xmlns:a16="http://schemas.microsoft.com/office/drawing/2014/main" id="{00000000-0008-0000-0B00-00007F16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5760" name="Shape 4669">
                <a:extLst>
                  <a:ext uri="{FF2B5EF4-FFF2-40B4-BE49-F238E27FC236}">
                    <a16:creationId xmlns:a16="http://schemas.microsoft.com/office/drawing/2014/main" id="{00000000-0008-0000-0B00-00008016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5761" name="Shape 4670">
                <a:extLst>
                  <a:ext uri="{FF2B5EF4-FFF2-40B4-BE49-F238E27FC236}">
                    <a16:creationId xmlns:a16="http://schemas.microsoft.com/office/drawing/2014/main" id="{00000000-0008-0000-0B00-00008116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5762" name="Shape 4671">
                  <a:extLst>
                    <a:ext uri="{FF2B5EF4-FFF2-40B4-BE49-F238E27FC236}">
                      <a16:creationId xmlns:a16="http://schemas.microsoft.com/office/drawing/2014/main" id="{00000000-0008-0000-0B00-00008216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5763" name="Shape 4672">
                  <a:extLst>
                    <a:ext uri="{FF2B5EF4-FFF2-40B4-BE49-F238E27FC236}">
                      <a16:creationId xmlns:a16="http://schemas.microsoft.com/office/drawing/2014/main" id="{00000000-0008-0000-0B00-0000831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764" name="Shape 4673">
                  <a:extLst>
                    <a:ext uri="{FF2B5EF4-FFF2-40B4-BE49-F238E27FC236}">
                      <a16:creationId xmlns:a16="http://schemas.microsoft.com/office/drawing/2014/main" id="{00000000-0008-0000-0B00-0000841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765" name="Shape 4674">
                  <a:extLst>
                    <a:ext uri="{FF2B5EF4-FFF2-40B4-BE49-F238E27FC236}">
                      <a16:creationId xmlns:a16="http://schemas.microsoft.com/office/drawing/2014/main" id="{00000000-0008-0000-0B00-00008516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766" name="Shape 4675">
                  <a:extLst>
                    <a:ext uri="{FF2B5EF4-FFF2-40B4-BE49-F238E27FC236}">
                      <a16:creationId xmlns:a16="http://schemas.microsoft.com/office/drawing/2014/main" id="{00000000-0008-0000-0B00-0000861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767" name="Shape 4676">
                  <a:extLst>
                    <a:ext uri="{FF2B5EF4-FFF2-40B4-BE49-F238E27FC236}">
                      <a16:creationId xmlns:a16="http://schemas.microsoft.com/office/drawing/2014/main" id="{00000000-0008-0000-0B00-0000871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768" name="Shape 4677">
                  <a:extLst>
                    <a:ext uri="{FF2B5EF4-FFF2-40B4-BE49-F238E27FC236}">
                      <a16:creationId xmlns:a16="http://schemas.microsoft.com/office/drawing/2014/main" id="{00000000-0008-0000-0B00-0000881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136</xdr:row>
      <xdr:rowOff>104775</xdr:rowOff>
    </xdr:from>
    <xdr:ext cx="0" cy="161925"/>
    <xdr:grpSp>
      <xdr:nvGrpSpPr>
        <xdr:cNvPr id="5769" name="Shape 2">
          <a:extLst>
            <a:ext uri="{FF2B5EF4-FFF2-40B4-BE49-F238E27FC236}">
              <a16:creationId xmlns:a16="http://schemas.microsoft.com/office/drawing/2014/main" id="{00000000-0008-0000-0B00-000089160000}"/>
            </a:ext>
          </a:extLst>
        </xdr:cNvPr>
        <xdr:cNvGrpSpPr>
          <a:grpSpLocks/>
        </xdr:cNvGrpSpPr>
      </xdr:nvGrpSpPr>
      <xdr:grpSpPr>
        <a:xfrm>
          <a:off x="2466975" y="29975175"/>
          <a:ext cx="0" cy="161925"/>
          <a:chOff x="5346000" y="3699038"/>
          <a:chExt cx="0" cy="161925"/>
        </a:xfrm>
      </xdr:grpSpPr>
      <xdr:grpSp>
        <xdr:nvGrpSpPr>
          <xdr:cNvPr id="5770" name="Shape 4678">
            <a:extLst>
              <a:ext uri="{FF2B5EF4-FFF2-40B4-BE49-F238E27FC236}">
                <a16:creationId xmlns:a16="http://schemas.microsoft.com/office/drawing/2014/main" id="{00000000-0008-0000-0B00-00008A16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5771" name="Shape 6">
              <a:extLst>
                <a:ext uri="{FF2B5EF4-FFF2-40B4-BE49-F238E27FC236}">
                  <a16:creationId xmlns:a16="http://schemas.microsoft.com/office/drawing/2014/main" id="{00000000-0008-0000-0B00-00008B16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5772" name="Shape 4679">
              <a:extLst>
                <a:ext uri="{FF2B5EF4-FFF2-40B4-BE49-F238E27FC236}">
                  <a16:creationId xmlns:a16="http://schemas.microsoft.com/office/drawing/2014/main" id="{00000000-0008-0000-0B00-00008C16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5773" name="Shape 4680">
                <a:extLst>
                  <a:ext uri="{FF2B5EF4-FFF2-40B4-BE49-F238E27FC236}">
                    <a16:creationId xmlns:a16="http://schemas.microsoft.com/office/drawing/2014/main" id="{00000000-0008-0000-0B00-00008D16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5774" name="Shape 4681">
                <a:extLst>
                  <a:ext uri="{FF2B5EF4-FFF2-40B4-BE49-F238E27FC236}">
                    <a16:creationId xmlns:a16="http://schemas.microsoft.com/office/drawing/2014/main" id="{00000000-0008-0000-0B00-00008E16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5775" name="Shape 4682">
                  <a:extLst>
                    <a:ext uri="{FF2B5EF4-FFF2-40B4-BE49-F238E27FC236}">
                      <a16:creationId xmlns:a16="http://schemas.microsoft.com/office/drawing/2014/main" id="{00000000-0008-0000-0B00-00008F16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5776" name="Shape 4683">
                  <a:extLst>
                    <a:ext uri="{FF2B5EF4-FFF2-40B4-BE49-F238E27FC236}">
                      <a16:creationId xmlns:a16="http://schemas.microsoft.com/office/drawing/2014/main" id="{00000000-0008-0000-0B00-0000901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777" name="Shape 4684">
                  <a:extLst>
                    <a:ext uri="{FF2B5EF4-FFF2-40B4-BE49-F238E27FC236}">
                      <a16:creationId xmlns:a16="http://schemas.microsoft.com/office/drawing/2014/main" id="{00000000-0008-0000-0B00-0000911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778" name="Shape 4685">
                  <a:extLst>
                    <a:ext uri="{FF2B5EF4-FFF2-40B4-BE49-F238E27FC236}">
                      <a16:creationId xmlns:a16="http://schemas.microsoft.com/office/drawing/2014/main" id="{00000000-0008-0000-0B00-00009216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779" name="Shape 4686">
                  <a:extLst>
                    <a:ext uri="{FF2B5EF4-FFF2-40B4-BE49-F238E27FC236}">
                      <a16:creationId xmlns:a16="http://schemas.microsoft.com/office/drawing/2014/main" id="{00000000-0008-0000-0B00-0000931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780" name="Shape 4687">
                  <a:extLst>
                    <a:ext uri="{FF2B5EF4-FFF2-40B4-BE49-F238E27FC236}">
                      <a16:creationId xmlns:a16="http://schemas.microsoft.com/office/drawing/2014/main" id="{00000000-0008-0000-0B00-0000941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781" name="Shape 4688">
                  <a:extLst>
                    <a:ext uri="{FF2B5EF4-FFF2-40B4-BE49-F238E27FC236}">
                      <a16:creationId xmlns:a16="http://schemas.microsoft.com/office/drawing/2014/main" id="{00000000-0008-0000-0B00-0000951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136</xdr:row>
      <xdr:rowOff>104775</xdr:rowOff>
    </xdr:from>
    <xdr:ext cx="0" cy="161925"/>
    <xdr:grpSp>
      <xdr:nvGrpSpPr>
        <xdr:cNvPr id="5782" name="Shape 2">
          <a:extLst>
            <a:ext uri="{FF2B5EF4-FFF2-40B4-BE49-F238E27FC236}">
              <a16:creationId xmlns:a16="http://schemas.microsoft.com/office/drawing/2014/main" id="{00000000-0008-0000-0B00-000096160000}"/>
            </a:ext>
          </a:extLst>
        </xdr:cNvPr>
        <xdr:cNvGrpSpPr>
          <a:grpSpLocks/>
        </xdr:cNvGrpSpPr>
      </xdr:nvGrpSpPr>
      <xdr:grpSpPr>
        <a:xfrm>
          <a:off x="2466975" y="29975175"/>
          <a:ext cx="0" cy="161925"/>
          <a:chOff x="5346000" y="3699038"/>
          <a:chExt cx="0" cy="161925"/>
        </a:xfrm>
      </xdr:grpSpPr>
      <xdr:grpSp>
        <xdr:nvGrpSpPr>
          <xdr:cNvPr id="5783" name="Shape 4689">
            <a:extLst>
              <a:ext uri="{FF2B5EF4-FFF2-40B4-BE49-F238E27FC236}">
                <a16:creationId xmlns:a16="http://schemas.microsoft.com/office/drawing/2014/main" id="{00000000-0008-0000-0B00-00009716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5784" name="Shape 6">
              <a:extLst>
                <a:ext uri="{FF2B5EF4-FFF2-40B4-BE49-F238E27FC236}">
                  <a16:creationId xmlns:a16="http://schemas.microsoft.com/office/drawing/2014/main" id="{00000000-0008-0000-0B00-00009816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5785" name="Shape 4690">
              <a:extLst>
                <a:ext uri="{FF2B5EF4-FFF2-40B4-BE49-F238E27FC236}">
                  <a16:creationId xmlns:a16="http://schemas.microsoft.com/office/drawing/2014/main" id="{00000000-0008-0000-0B00-00009916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5786" name="Shape 4691">
                <a:extLst>
                  <a:ext uri="{FF2B5EF4-FFF2-40B4-BE49-F238E27FC236}">
                    <a16:creationId xmlns:a16="http://schemas.microsoft.com/office/drawing/2014/main" id="{00000000-0008-0000-0B00-00009A16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5787" name="Shape 4692">
                <a:extLst>
                  <a:ext uri="{FF2B5EF4-FFF2-40B4-BE49-F238E27FC236}">
                    <a16:creationId xmlns:a16="http://schemas.microsoft.com/office/drawing/2014/main" id="{00000000-0008-0000-0B00-00009B16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5788" name="Shape 4693">
                  <a:extLst>
                    <a:ext uri="{FF2B5EF4-FFF2-40B4-BE49-F238E27FC236}">
                      <a16:creationId xmlns:a16="http://schemas.microsoft.com/office/drawing/2014/main" id="{00000000-0008-0000-0B00-00009C16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5789" name="Shape 4694">
                  <a:extLst>
                    <a:ext uri="{FF2B5EF4-FFF2-40B4-BE49-F238E27FC236}">
                      <a16:creationId xmlns:a16="http://schemas.microsoft.com/office/drawing/2014/main" id="{00000000-0008-0000-0B00-00009D1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790" name="Shape 4695">
                  <a:extLst>
                    <a:ext uri="{FF2B5EF4-FFF2-40B4-BE49-F238E27FC236}">
                      <a16:creationId xmlns:a16="http://schemas.microsoft.com/office/drawing/2014/main" id="{00000000-0008-0000-0B00-00009E1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791" name="Shape 4696">
                  <a:extLst>
                    <a:ext uri="{FF2B5EF4-FFF2-40B4-BE49-F238E27FC236}">
                      <a16:creationId xmlns:a16="http://schemas.microsoft.com/office/drawing/2014/main" id="{00000000-0008-0000-0B00-00009F16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792" name="Shape 4697">
                  <a:extLst>
                    <a:ext uri="{FF2B5EF4-FFF2-40B4-BE49-F238E27FC236}">
                      <a16:creationId xmlns:a16="http://schemas.microsoft.com/office/drawing/2014/main" id="{00000000-0008-0000-0B00-0000A01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793" name="Shape 4698">
                  <a:extLst>
                    <a:ext uri="{FF2B5EF4-FFF2-40B4-BE49-F238E27FC236}">
                      <a16:creationId xmlns:a16="http://schemas.microsoft.com/office/drawing/2014/main" id="{00000000-0008-0000-0B00-0000A11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794" name="Shape 4699">
                  <a:extLst>
                    <a:ext uri="{FF2B5EF4-FFF2-40B4-BE49-F238E27FC236}">
                      <a16:creationId xmlns:a16="http://schemas.microsoft.com/office/drawing/2014/main" id="{00000000-0008-0000-0B00-0000A21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136</xdr:row>
      <xdr:rowOff>104775</xdr:rowOff>
    </xdr:from>
    <xdr:ext cx="0" cy="161925"/>
    <xdr:grpSp>
      <xdr:nvGrpSpPr>
        <xdr:cNvPr id="5795" name="Shape 2">
          <a:extLst>
            <a:ext uri="{FF2B5EF4-FFF2-40B4-BE49-F238E27FC236}">
              <a16:creationId xmlns:a16="http://schemas.microsoft.com/office/drawing/2014/main" id="{00000000-0008-0000-0B00-0000A3160000}"/>
            </a:ext>
          </a:extLst>
        </xdr:cNvPr>
        <xdr:cNvGrpSpPr>
          <a:grpSpLocks/>
        </xdr:cNvGrpSpPr>
      </xdr:nvGrpSpPr>
      <xdr:grpSpPr>
        <a:xfrm>
          <a:off x="2466975" y="29975175"/>
          <a:ext cx="0" cy="161925"/>
          <a:chOff x="5346000" y="3699038"/>
          <a:chExt cx="0" cy="161925"/>
        </a:xfrm>
      </xdr:grpSpPr>
      <xdr:grpSp>
        <xdr:nvGrpSpPr>
          <xdr:cNvPr id="5796" name="Shape 4700">
            <a:extLst>
              <a:ext uri="{FF2B5EF4-FFF2-40B4-BE49-F238E27FC236}">
                <a16:creationId xmlns:a16="http://schemas.microsoft.com/office/drawing/2014/main" id="{00000000-0008-0000-0B00-0000A416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5797" name="Shape 6">
              <a:extLst>
                <a:ext uri="{FF2B5EF4-FFF2-40B4-BE49-F238E27FC236}">
                  <a16:creationId xmlns:a16="http://schemas.microsoft.com/office/drawing/2014/main" id="{00000000-0008-0000-0B00-0000A516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5798" name="Shape 4701">
              <a:extLst>
                <a:ext uri="{FF2B5EF4-FFF2-40B4-BE49-F238E27FC236}">
                  <a16:creationId xmlns:a16="http://schemas.microsoft.com/office/drawing/2014/main" id="{00000000-0008-0000-0B00-0000A616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5799" name="Shape 4702">
                <a:extLst>
                  <a:ext uri="{FF2B5EF4-FFF2-40B4-BE49-F238E27FC236}">
                    <a16:creationId xmlns:a16="http://schemas.microsoft.com/office/drawing/2014/main" id="{00000000-0008-0000-0B00-0000A716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5800" name="Shape 4703">
                <a:extLst>
                  <a:ext uri="{FF2B5EF4-FFF2-40B4-BE49-F238E27FC236}">
                    <a16:creationId xmlns:a16="http://schemas.microsoft.com/office/drawing/2014/main" id="{00000000-0008-0000-0B00-0000A816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5801" name="Shape 4704">
                  <a:extLst>
                    <a:ext uri="{FF2B5EF4-FFF2-40B4-BE49-F238E27FC236}">
                      <a16:creationId xmlns:a16="http://schemas.microsoft.com/office/drawing/2014/main" id="{00000000-0008-0000-0B00-0000A916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5802" name="Shape 4705">
                  <a:extLst>
                    <a:ext uri="{FF2B5EF4-FFF2-40B4-BE49-F238E27FC236}">
                      <a16:creationId xmlns:a16="http://schemas.microsoft.com/office/drawing/2014/main" id="{00000000-0008-0000-0B00-0000AA1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803" name="Shape 4706">
                  <a:extLst>
                    <a:ext uri="{FF2B5EF4-FFF2-40B4-BE49-F238E27FC236}">
                      <a16:creationId xmlns:a16="http://schemas.microsoft.com/office/drawing/2014/main" id="{00000000-0008-0000-0B00-0000AB1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804" name="Shape 4707">
                  <a:extLst>
                    <a:ext uri="{FF2B5EF4-FFF2-40B4-BE49-F238E27FC236}">
                      <a16:creationId xmlns:a16="http://schemas.microsoft.com/office/drawing/2014/main" id="{00000000-0008-0000-0B00-0000AC16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805" name="Shape 4708">
                  <a:extLst>
                    <a:ext uri="{FF2B5EF4-FFF2-40B4-BE49-F238E27FC236}">
                      <a16:creationId xmlns:a16="http://schemas.microsoft.com/office/drawing/2014/main" id="{00000000-0008-0000-0B00-0000AD1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806" name="Shape 4709">
                  <a:extLst>
                    <a:ext uri="{FF2B5EF4-FFF2-40B4-BE49-F238E27FC236}">
                      <a16:creationId xmlns:a16="http://schemas.microsoft.com/office/drawing/2014/main" id="{00000000-0008-0000-0B00-0000AE1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807" name="Shape 4710">
                  <a:extLst>
                    <a:ext uri="{FF2B5EF4-FFF2-40B4-BE49-F238E27FC236}">
                      <a16:creationId xmlns:a16="http://schemas.microsoft.com/office/drawing/2014/main" id="{00000000-0008-0000-0B00-0000AF1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136</xdr:row>
      <xdr:rowOff>104775</xdr:rowOff>
    </xdr:from>
    <xdr:ext cx="0" cy="161925"/>
    <xdr:grpSp>
      <xdr:nvGrpSpPr>
        <xdr:cNvPr id="5808" name="Shape 2">
          <a:extLst>
            <a:ext uri="{FF2B5EF4-FFF2-40B4-BE49-F238E27FC236}">
              <a16:creationId xmlns:a16="http://schemas.microsoft.com/office/drawing/2014/main" id="{00000000-0008-0000-0B00-0000B0160000}"/>
            </a:ext>
          </a:extLst>
        </xdr:cNvPr>
        <xdr:cNvGrpSpPr>
          <a:grpSpLocks/>
        </xdr:cNvGrpSpPr>
      </xdr:nvGrpSpPr>
      <xdr:grpSpPr>
        <a:xfrm>
          <a:off x="2466975" y="29975175"/>
          <a:ext cx="0" cy="161925"/>
          <a:chOff x="5346000" y="3699038"/>
          <a:chExt cx="0" cy="161925"/>
        </a:xfrm>
      </xdr:grpSpPr>
      <xdr:grpSp>
        <xdr:nvGrpSpPr>
          <xdr:cNvPr id="5809" name="Shape 4711">
            <a:extLst>
              <a:ext uri="{FF2B5EF4-FFF2-40B4-BE49-F238E27FC236}">
                <a16:creationId xmlns:a16="http://schemas.microsoft.com/office/drawing/2014/main" id="{00000000-0008-0000-0B00-0000B116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5810" name="Shape 6">
              <a:extLst>
                <a:ext uri="{FF2B5EF4-FFF2-40B4-BE49-F238E27FC236}">
                  <a16:creationId xmlns:a16="http://schemas.microsoft.com/office/drawing/2014/main" id="{00000000-0008-0000-0B00-0000B216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5811" name="Shape 4712">
              <a:extLst>
                <a:ext uri="{FF2B5EF4-FFF2-40B4-BE49-F238E27FC236}">
                  <a16:creationId xmlns:a16="http://schemas.microsoft.com/office/drawing/2014/main" id="{00000000-0008-0000-0B00-0000B316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5812" name="Shape 4713">
                <a:extLst>
                  <a:ext uri="{FF2B5EF4-FFF2-40B4-BE49-F238E27FC236}">
                    <a16:creationId xmlns:a16="http://schemas.microsoft.com/office/drawing/2014/main" id="{00000000-0008-0000-0B00-0000B416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5813" name="Shape 4714">
                <a:extLst>
                  <a:ext uri="{FF2B5EF4-FFF2-40B4-BE49-F238E27FC236}">
                    <a16:creationId xmlns:a16="http://schemas.microsoft.com/office/drawing/2014/main" id="{00000000-0008-0000-0B00-0000B516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5814" name="Shape 4715">
                  <a:extLst>
                    <a:ext uri="{FF2B5EF4-FFF2-40B4-BE49-F238E27FC236}">
                      <a16:creationId xmlns:a16="http://schemas.microsoft.com/office/drawing/2014/main" id="{00000000-0008-0000-0B00-0000B616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5815" name="Shape 4716">
                  <a:extLst>
                    <a:ext uri="{FF2B5EF4-FFF2-40B4-BE49-F238E27FC236}">
                      <a16:creationId xmlns:a16="http://schemas.microsoft.com/office/drawing/2014/main" id="{00000000-0008-0000-0B00-0000B71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816" name="Shape 4717">
                  <a:extLst>
                    <a:ext uri="{FF2B5EF4-FFF2-40B4-BE49-F238E27FC236}">
                      <a16:creationId xmlns:a16="http://schemas.microsoft.com/office/drawing/2014/main" id="{00000000-0008-0000-0B00-0000B81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817" name="Shape 4718">
                  <a:extLst>
                    <a:ext uri="{FF2B5EF4-FFF2-40B4-BE49-F238E27FC236}">
                      <a16:creationId xmlns:a16="http://schemas.microsoft.com/office/drawing/2014/main" id="{00000000-0008-0000-0B00-0000B916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818" name="Shape 4719">
                  <a:extLst>
                    <a:ext uri="{FF2B5EF4-FFF2-40B4-BE49-F238E27FC236}">
                      <a16:creationId xmlns:a16="http://schemas.microsoft.com/office/drawing/2014/main" id="{00000000-0008-0000-0B00-0000BA1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819" name="Shape 4720">
                  <a:extLst>
                    <a:ext uri="{FF2B5EF4-FFF2-40B4-BE49-F238E27FC236}">
                      <a16:creationId xmlns:a16="http://schemas.microsoft.com/office/drawing/2014/main" id="{00000000-0008-0000-0B00-0000BB1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820" name="Shape 4721">
                  <a:extLst>
                    <a:ext uri="{FF2B5EF4-FFF2-40B4-BE49-F238E27FC236}">
                      <a16:creationId xmlns:a16="http://schemas.microsoft.com/office/drawing/2014/main" id="{00000000-0008-0000-0B00-0000BC1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136</xdr:row>
      <xdr:rowOff>104775</xdr:rowOff>
    </xdr:from>
    <xdr:ext cx="0" cy="161925"/>
    <xdr:grpSp>
      <xdr:nvGrpSpPr>
        <xdr:cNvPr id="5821" name="Shape 2">
          <a:extLst>
            <a:ext uri="{FF2B5EF4-FFF2-40B4-BE49-F238E27FC236}">
              <a16:creationId xmlns:a16="http://schemas.microsoft.com/office/drawing/2014/main" id="{00000000-0008-0000-0B00-0000BD160000}"/>
            </a:ext>
          </a:extLst>
        </xdr:cNvPr>
        <xdr:cNvGrpSpPr>
          <a:grpSpLocks/>
        </xdr:cNvGrpSpPr>
      </xdr:nvGrpSpPr>
      <xdr:grpSpPr>
        <a:xfrm>
          <a:off x="2466975" y="29975175"/>
          <a:ext cx="0" cy="161925"/>
          <a:chOff x="5346000" y="3699038"/>
          <a:chExt cx="0" cy="161925"/>
        </a:xfrm>
      </xdr:grpSpPr>
      <xdr:grpSp>
        <xdr:nvGrpSpPr>
          <xdr:cNvPr id="5822" name="Shape 4722">
            <a:extLst>
              <a:ext uri="{FF2B5EF4-FFF2-40B4-BE49-F238E27FC236}">
                <a16:creationId xmlns:a16="http://schemas.microsoft.com/office/drawing/2014/main" id="{00000000-0008-0000-0B00-0000BE16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5823" name="Shape 6">
              <a:extLst>
                <a:ext uri="{FF2B5EF4-FFF2-40B4-BE49-F238E27FC236}">
                  <a16:creationId xmlns:a16="http://schemas.microsoft.com/office/drawing/2014/main" id="{00000000-0008-0000-0B00-0000BF16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5824" name="Shape 4723">
              <a:extLst>
                <a:ext uri="{FF2B5EF4-FFF2-40B4-BE49-F238E27FC236}">
                  <a16:creationId xmlns:a16="http://schemas.microsoft.com/office/drawing/2014/main" id="{00000000-0008-0000-0B00-0000C016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5825" name="Shape 4724">
                <a:extLst>
                  <a:ext uri="{FF2B5EF4-FFF2-40B4-BE49-F238E27FC236}">
                    <a16:creationId xmlns:a16="http://schemas.microsoft.com/office/drawing/2014/main" id="{00000000-0008-0000-0B00-0000C116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5826" name="Shape 4725">
                <a:extLst>
                  <a:ext uri="{FF2B5EF4-FFF2-40B4-BE49-F238E27FC236}">
                    <a16:creationId xmlns:a16="http://schemas.microsoft.com/office/drawing/2014/main" id="{00000000-0008-0000-0B00-0000C216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5827" name="Shape 4726">
                  <a:extLst>
                    <a:ext uri="{FF2B5EF4-FFF2-40B4-BE49-F238E27FC236}">
                      <a16:creationId xmlns:a16="http://schemas.microsoft.com/office/drawing/2014/main" id="{00000000-0008-0000-0B00-0000C316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5828" name="Shape 4727">
                  <a:extLst>
                    <a:ext uri="{FF2B5EF4-FFF2-40B4-BE49-F238E27FC236}">
                      <a16:creationId xmlns:a16="http://schemas.microsoft.com/office/drawing/2014/main" id="{00000000-0008-0000-0B00-0000C41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829" name="Shape 4728">
                  <a:extLst>
                    <a:ext uri="{FF2B5EF4-FFF2-40B4-BE49-F238E27FC236}">
                      <a16:creationId xmlns:a16="http://schemas.microsoft.com/office/drawing/2014/main" id="{00000000-0008-0000-0B00-0000C51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830" name="Shape 4729">
                  <a:extLst>
                    <a:ext uri="{FF2B5EF4-FFF2-40B4-BE49-F238E27FC236}">
                      <a16:creationId xmlns:a16="http://schemas.microsoft.com/office/drawing/2014/main" id="{00000000-0008-0000-0B00-0000C616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831" name="Shape 4730">
                  <a:extLst>
                    <a:ext uri="{FF2B5EF4-FFF2-40B4-BE49-F238E27FC236}">
                      <a16:creationId xmlns:a16="http://schemas.microsoft.com/office/drawing/2014/main" id="{00000000-0008-0000-0B00-0000C71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832" name="Shape 4731">
                  <a:extLst>
                    <a:ext uri="{FF2B5EF4-FFF2-40B4-BE49-F238E27FC236}">
                      <a16:creationId xmlns:a16="http://schemas.microsoft.com/office/drawing/2014/main" id="{00000000-0008-0000-0B00-0000C81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833" name="Shape 4732">
                  <a:extLst>
                    <a:ext uri="{FF2B5EF4-FFF2-40B4-BE49-F238E27FC236}">
                      <a16:creationId xmlns:a16="http://schemas.microsoft.com/office/drawing/2014/main" id="{00000000-0008-0000-0B00-0000C91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136</xdr:row>
      <xdr:rowOff>104775</xdr:rowOff>
    </xdr:from>
    <xdr:ext cx="0" cy="161925"/>
    <xdr:grpSp>
      <xdr:nvGrpSpPr>
        <xdr:cNvPr id="5834" name="Shape 2">
          <a:extLst>
            <a:ext uri="{FF2B5EF4-FFF2-40B4-BE49-F238E27FC236}">
              <a16:creationId xmlns:a16="http://schemas.microsoft.com/office/drawing/2014/main" id="{00000000-0008-0000-0B00-0000CA160000}"/>
            </a:ext>
          </a:extLst>
        </xdr:cNvPr>
        <xdr:cNvGrpSpPr>
          <a:grpSpLocks/>
        </xdr:cNvGrpSpPr>
      </xdr:nvGrpSpPr>
      <xdr:grpSpPr>
        <a:xfrm>
          <a:off x="2466975" y="29975175"/>
          <a:ext cx="0" cy="161925"/>
          <a:chOff x="5346000" y="3699038"/>
          <a:chExt cx="0" cy="161925"/>
        </a:xfrm>
      </xdr:grpSpPr>
      <xdr:grpSp>
        <xdr:nvGrpSpPr>
          <xdr:cNvPr id="5835" name="Shape 4733">
            <a:extLst>
              <a:ext uri="{FF2B5EF4-FFF2-40B4-BE49-F238E27FC236}">
                <a16:creationId xmlns:a16="http://schemas.microsoft.com/office/drawing/2014/main" id="{00000000-0008-0000-0B00-0000CB16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5836" name="Shape 6">
              <a:extLst>
                <a:ext uri="{FF2B5EF4-FFF2-40B4-BE49-F238E27FC236}">
                  <a16:creationId xmlns:a16="http://schemas.microsoft.com/office/drawing/2014/main" id="{00000000-0008-0000-0B00-0000CC16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5837" name="Shape 4734">
              <a:extLst>
                <a:ext uri="{FF2B5EF4-FFF2-40B4-BE49-F238E27FC236}">
                  <a16:creationId xmlns:a16="http://schemas.microsoft.com/office/drawing/2014/main" id="{00000000-0008-0000-0B00-0000CD16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5838" name="Shape 4735">
                <a:extLst>
                  <a:ext uri="{FF2B5EF4-FFF2-40B4-BE49-F238E27FC236}">
                    <a16:creationId xmlns:a16="http://schemas.microsoft.com/office/drawing/2014/main" id="{00000000-0008-0000-0B00-0000CE16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5839" name="Shape 4736">
                <a:extLst>
                  <a:ext uri="{FF2B5EF4-FFF2-40B4-BE49-F238E27FC236}">
                    <a16:creationId xmlns:a16="http://schemas.microsoft.com/office/drawing/2014/main" id="{00000000-0008-0000-0B00-0000CF16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5840" name="Shape 4737">
                  <a:extLst>
                    <a:ext uri="{FF2B5EF4-FFF2-40B4-BE49-F238E27FC236}">
                      <a16:creationId xmlns:a16="http://schemas.microsoft.com/office/drawing/2014/main" id="{00000000-0008-0000-0B00-0000D016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5841" name="Shape 4738">
                  <a:extLst>
                    <a:ext uri="{FF2B5EF4-FFF2-40B4-BE49-F238E27FC236}">
                      <a16:creationId xmlns:a16="http://schemas.microsoft.com/office/drawing/2014/main" id="{00000000-0008-0000-0B00-0000D11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842" name="Shape 4739">
                  <a:extLst>
                    <a:ext uri="{FF2B5EF4-FFF2-40B4-BE49-F238E27FC236}">
                      <a16:creationId xmlns:a16="http://schemas.microsoft.com/office/drawing/2014/main" id="{00000000-0008-0000-0B00-0000D21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843" name="Shape 4740">
                  <a:extLst>
                    <a:ext uri="{FF2B5EF4-FFF2-40B4-BE49-F238E27FC236}">
                      <a16:creationId xmlns:a16="http://schemas.microsoft.com/office/drawing/2014/main" id="{00000000-0008-0000-0B00-0000D316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844" name="Shape 4741">
                  <a:extLst>
                    <a:ext uri="{FF2B5EF4-FFF2-40B4-BE49-F238E27FC236}">
                      <a16:creationId xmlns:a16="http://schemas.microsoft.com/office/drawing/2014/main" id="{00000000-0008-0000-0B00-0000D41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845" name="Shape 4742">
                  <a:extLst>
                    <a:ext uri="{FF2B5EF4-FFF2-40B4-BE49-F238E27FC236}">
                      <a16:creationId xmlns:a16="http://schemas.microsoft.com/office/drawing/2014/main" id="{00000000-0008-0000-0B00-0000D51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846" name="Shape 4743">
                  <a:extLst>
                    <a:ext uri="{FF2B5EF4-FFF2-40B4-BE49-F238E27FC236}">
                      <a16:creationId xmlns:a16="http://schemas.microsoft.com/office/drawing/2014/main" id="{00000000-0008-0000-0B00-0000D61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136</xdr:row>
      <xdr:rowOff>104775</xdr:rowOff>
    </xdr:from>
    <xdr:ext cx="0" cy="161925"/>
    <xdr:grpSp>
      <xdr:nvGrpSpPr>
        <xdr:cNvPr id="5847" name="Shape 2">
          <a:extLst>
            <a:ext uri="{FF2B5EF4-FFF2-40B4-BE49-F238E27FC236}">
              <a16:creationId xmlns:a16="http://schemas.microsoft.com/office/drawing/2014/main" id="{00000000-0008-0000-0B00-0000D7160000}"/>
            </a:ext>
          </a:extLst>
        </xdr:cNvPr>
        <xdr:cNvGrpSpPr>
          <a:grpSpLocks/>
        </xdr:cNvGrpSpPr>
      </xdr:nvGrpSpPr>
      <xdr:grpSpPr>
        <a:xfrm>
          <a:off x="2466975" y="29975175"/>
          <a:ext cx="0" cy="161925"/>
          <a:chOff x="5346000" y="3699038"/>
          <a:chExt cx="0" cy="161925"/>
        </a:xfrm>
      </xdr:grpSpPr>
      <xdr:grpSp>
        <xdr:nvGrpSpPr>
          <xdr:cNvPr id="5848" name="Shape 4744">
            <a:extLst>
              <a:ext uri="{FF2B5EF4-FFF2-40B4-BE49-F238E27FC236}">
                <a16:creationId xmlns:a16="http://schemas.microsoft.com/office/drawing/2014/main" id="{00000000-0008-0000-0B00-0000D816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5849" name="Shape 6">
              <a:extLst>
                <a:ext uri="{FF2B5EF4-FFF2-40B4-BE49-F238E27FC236}">
                  <a16:creationId xmlns:a16="http://schemas.microsoft.com/office/drawing/2014/main" id="{00000000-0008-0000-0B00-0000D916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5850" name="Shape 4745">
              <a:extLst>
                <a:ext uri="{FF2B5EF4-FFF2-40B4-BE49-F238E27FC236}">
                  <a16:creationId xmlns:a16="http://schemas.microsoft.com/office/drawing/2014/main" id="{00000000-0008-0000-0B00-0000DA16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5851" name="Shape 4746">
                <a:extLst>
                  <a:ext uri="{FF2B5EF4-FFF2-40B4-BE49-F238E27FC236}">
                    <a16:creationId xmlns:a16="http://schemas.microsoft.com/office/drawing/2014/main" id="{00000000-0008-0000-0B00-0000DB16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5852" name="Shape 4747">
                <a:extLst>
                  <a:ext uri="{FF2B5EF4-FFF2-40B4-BE49-F238E27FC236}">
                    <a16:creationId xmlns:a16="http://schemas.microsoft.com/office/drawing/2014/main" id="{00000000-0008-0000-0B00-0000DC16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5853" name="Shape 4748">
                  <a:extLst>
                    <a:ext uri="{FF2B5EF4-FFF2-40B4-BE49-F238E27FC236}">
                      <a16:creationId xmlns:a16="http://schemas.microsoft.com/office/drawing/2014/main" id="{00000000-0008-0000-0B00-0000DD16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5854" name="Shape 4749">
                  <a:extLst>
                    <a:ext uri="{FF2B5EF4-FFF2-40B4-BE49-F238E27FC236}">
                      <a16:creationId xmlns:a16="http://schemas.microsoft.com/office/drawing/2014/main" id="{00000000-0008-0000-0B00-0000DE1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855" name="Shape 4750">
                  <a:extLst>
                    <a:ext uri="{FF2B5EF4-FFF2-40B4-BE49-F238E27FC236}">
                      <a16:creationId xmlns:a16="http://schemas.microsoft.com/office/drawing/2014/main" id="{00000000-0008-0000-0B00-0000DF1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856" name="Shape 4751">
                  <a:extLst>
                    <a:ext uri="{FF2B5EF4-FFF2-40B4-BE49-F238E27FC236}">
                      <a16:creationId xmlns:a16="http://schemas.microsoft.com/office/drawing/2014/main" id="{00000000-0008-0000-0B00-0000E016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857" name="Shape 4752">
                  <a:extLst>
                    <a:ext uri="{FF2B5EF4-FFF2-40B4-BE49-F238E27FC236}">
                      <a16:creationId xmlns:a16="http://schemas.microsoft.com/office/drawing/2014/main" id="{00000000-0008-0000-0B00-0000E11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858" name="Shape 4753">
                  <a:extLst>
                    <a:ext uri="{FF2B5EF4-FFF2-40B4-BE49-F238E27FC236}">
                      <a16:creationId xmlns:a16="http://schemas.microsoft.com/office/drawing/2014/main" id="{00000000-0008-0000-0B00-0000E21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859" name="Shape 4754">
                  <a:extLst>
                    <a:ext uri="{FF2B5EF4-FFF2-40B4-BE49-F238E27FC236}">
                      <a16:creationId xmlns:a16="http://schemas.microsoft.com/office/drawing/2014/main" id="{00000000-0008-0000-0B00-0000E31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136</xdr:row>
      <xdr:rowOff>104775</xdr:rowOff>
    </xdr:from>
    <xdr:ext cx="0" cy="161925"/>
    <xdr:grpSp>
      <xdr:nvGrpSpPr>
        <xdr:cNvPr id="5860" name="Shape 2">
          <a:extLst>
            <a:ext uri="{FF2B5EF4-FFF2-40B4-BE49-F238E27FC236}">
              <a16:creationId xmlns:a16="http://schemas.microsoft.com/office/drawing/2014/main" id="{00000000-0008-0000-0B00-0000E4160000}"/>
            </a:ext>
          </a:extLst>
        </xdr:cNvPr>
        <xdr:cNvGrpSpPr>
          <a:grpSpLocks/>
        </xdr:cNvGrpSpPr>
      </xdr:nvGrpSpPr>
      <xdr:grpSpPr>
        <a:xfrm>
          <a:off x="2466975" y="29975175"/>
          <a:ext cx="0" cy="161925"/>
          <a:chOff x="5346000" y="3699038"/>
          <a:chExt cx="0" cy="161925"/>
        </a:xfrm>
      </xdr:grpSpPr>
      <xdr:grpSp>
        <xdr:nvGrpSpPr>
          <xdr:cNvPr id="5861" name="Shape 4755">
            <a:extLst>
              <a:ext uri="{FF2B5EF4-FFF2-40B4-BE49-F238E27FC236}">
                <a16:creationId xmlns:a16="http://schemas.microsoft.com/office/drawing/2014/main" id="{00000000-0008-0000-0B00-0000E516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5862" name="Shape 6">
              <a:extLst>
                <a:ext uri="{FF2B5EF4-FFF2-40B4-BE49-F238E27FC236}">
                  <a16:creationId xmlns:a16="http://schemas.microsoft.com/office/drawing/2014/main" id="{00000000-0008-0000-0B00-0000E616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5863" name="Shape 4756">
              <a:extLst>
                <a:ext uri="{FF2B5EF4-FFF2-40B4-BE49-F238E27FC236}">
                  <a16:creationId xmlns:a16="http://schemas.microsoft.com/office/drawing/2014/main" id="{00000000-0008-0000-0B00-0000E716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5864" name="Shape 4757">
                <a:extLst>
                  <a:ext uri="{FF2B5EF4-FFF2-40B4-BE49-F238E27FC236}">
                    <a16:creationId xmlns:a16="http://schemas.microsoft.com/office/drawing/2014/main" id="{00000000-0008-0000-0B00-0000E816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5865" name="Shape 4758">
                <a:extLst>
                  <a:ext uri="{FF2B5EF4-FFF2-40B4-BE49-F238E27FC236}">
                    <a16:creationId xmlns:a16="http://schemas.microsoft.com/office/drawing/2014/main" id="{00000000-0008-0000-0B00-0000E916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5866" name="Shape 4759">
                  <a:extLst>
                    <a:ext uri="{FF2B5EF4-FFF2-40B4-BE49-F238E27FC236}">
                      <a16:creationId xmlns:a16="http://schemas.microsoft.com/office/drawing/2014/main" id="{00000000-0008-0000-0B00-0000EA16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5867" name="Shape 4760">
                  <a:extLst>
                    <a:ext uri="{FF2B5EF4-FFF2-40B4-BE49-F238E27FC236}">
                      <a16:creationId xmlns:a16="http://schemas.microsoft.com/office/drawing/2014/main" id="{00000000-0008-0000-0B00-0000EB1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868" name="Shape 4761">
                  <a:extLst>
                    <a:ext uri="{FF2B5EF4-FFF2-40B4-BE49-F238E27FC236}">
                      <a16:creationId xmlns:a16="http://schemas.microsoft.com/office/drawing/2014/main" id="{00000000-0008-0000-0B00-0000EC1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869" name="Shape 4762">
                  <a:extLst>
                    <a:ext uri="{FF2B5EF4-FFF2-40B4-BE49-F238E27FC236}">
                      <a16:creationId xmlns:a16="http://schemas.microsoft.com/office/drawing/2014/main" id="{00000000-0008-0000-0B00-0000ED16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870" name="Shape 4763">
                  <a:extLst>
                    <a:ext uri="{FF2B5EF4-FFF2-40B4-BE49-F238E27FC236}">
                      <a16:creationId xmlns:a16="http://schemas.microsoft.com/office/drawing/2014/main" id="{00000000-0008-0000-0B00-0000EE1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871" name="Shape 4764">
                  <a:extLst>
                    <a:ext uri="{FF2B5EF4-FFF2-40B4-BE49-F238E27FC236}">
                      <a16:creationId xmlns:a16="http://schemas.microsoft.com/office/drawing/2014/main" id="{00000000-0008-0000-0B00-0000EF1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872" name="Shape 4765">
                  <a:extLst>
                    <a:ext uri="{FF2B5EF4-FFF2-40B4-BE49-F238E27FC236}">
                      <a16:creationId xmlns:a16="http://schemas.microsoft.com/office/drawing/2014/main" id="{00000000-0008-0000-0B00-0000F01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136</xdr:row>
      <xdr:rowOff>104775</xdr:rowOff>
    </xdr:from>
    <xdr:ext cx="0" cy="161925"/>
    <xdr:grpSp>
      <xdr:nvGrpSpPr>
        <xdr:cNvPr id="5873" name="Shape 2">
          <a:extLst>
            <a:ext uri="{FF2B5EF4-FFF2-40B4-BE49-F238E27FC236}">
              <a16:creationId xmlns:a16="http://schemas.microsoft.com/office/drawing/2014/main" id="{00000000-0008-0000-0B00-0000F1160000}"/>
            </a:ext>
          </a:extLst>
        </xdr:cNvPr>
        <xdr:cNvGrpSpPr>
          <a:grpSpLocks/>
        </xdr:cNvGrpSpPr>
      </xdr:nvGrpSpPr>
      <xdr:grpSpPr>
        <a:xfrm>
          <a:off x="2466975" y="29975175"/>
          <a:ext cx="0" cy="161925"/>
          <a:chOff x="5346000" y="3699038"/>
          <a:chExt cx="0" cy="161925"/>
        </a:xfrm>
      </xdr:grpSpPr>
      <xdr:grpSp>
        <xdr:nvGrpSpPr>
          <xdr:cNvPr id="5874" name="Shape 4766">
            <a:extLst>
              <a:ext uri="{FF2B5EF4-FFF2-40B4-BE49-F238E27FC236}">
                <a16:creationId xmlns:a16="http://schemas.microsoft.com/office/drawing/2014/main" id="{00000000-0008-0000-0B00-0000F216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5875" name="Shape 6">
              <a:extLst>
                <a:ext uri="{FF2B5EF4-FFF2-40B4-BE49-F238E27FC236}">
                  <a16:creationId xmlns:a16="http://schemas.microsoft.com/office/drawing/2014/main" id="{00000000-0008-0000-0B00-0000F316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5876" name="Shape 4767">
              <a:extLst>
                <a:ext uri="{FF2B5EF4-FFF2-40B4-BE49-F238E27FC236}">
                  <a16:creationId xmlns:a16="http://schemas.microsoft.com/office/drawing/2014/main" id="{00000000-0008-0000-0B00-0000F416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5877" name="Shape 4768">
                <a:extLst>
                  <a:ext uri="{FF2B5EF4-FFF2-40B4-BE49-F238E27FC236}">
                    <a16:creationId xmlns:a16="http://schemas.microsoft.com/office/drawing/2014/main" id="{00000000-0008-0000-0B00-0000F516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5878" name="Shape 4769">
                <a:extLst>
                  <a:ext uri="{FF2B5EF4-FFF2-40B4-BE49-F238E27FC236}">
                    <a16:creationId xmlns:a16="http://schemas.microsoft.com/office/drawing/2014/main" id="{00000000-0008-0000-0B00-0000F616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5879" name="Shape 4770">
                  <a:extLst>
                    <a:ext uri="{FF2B5EF4-FFF2-40B4-BE49-F238E27FC236}">
                      <a16:creationId xmlns:a16="http://schemas.microsoft.com/office/drawing/2014/main" id="{00000000-0008-0000-0B00-0000F716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5880" name="Shape 4771">
                  <a:extLst>
                    <a:ext uri="{FF2B5EF4-FFF2-40B4-BE49-F238E27FC236}">
                      <a16:creationId xmlns:a16="http://schemas.microsoft.com/office/drawing/2014/main" id="{00000000-0008-0000-0B00-0000F81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881" name="Shape 4772">
                  <a:extLst>
                    <a:ext uri="{FF2B5EF4-FFF2-40B4-BE49-F238E27FC236}">
                      <a16:creationId xmlns:a16="http://schemas.microsoft.com/office/drawing/2014/main" id="{00000000-0008-0000-0B00-0000F91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882" name="Shape 4773">
                  <a:extLst>
                    <a:ext uri="{FF2B5EF4-FFF2-40B4-BE49-F238E27FC236}">
                      <a16:creationId xmlns:a16="http://schemas.microsoft.com/office/drawing/2014/main" id="{00000000-0008-0000-0B00-0000FA16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883" name="Shape 4774">
                  <a:extLst>
                    <a:ext uri="{FF2B5EF4-FFF2-40B4-BE49-F238E27FC236}">
                      <a16:creationId xmlns:a16="http://schemas.microsoft.com/office/drawing/2014/main" id="{00000000-0008-0000-0B00-0000FB1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884" name="Shape 4775">
                  <a:extLst>
                    <a:ext uri="{FF2B5EF4-FFF2-40B4-BE49-F238E27FC236}">
                      <a16:creationId xmlns:a16="http://schemas.microsoft.com/office/drawing/2014/main" id="{00000000-0008-0000-0B00-0000FC1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885" name="Shape 4776">
                  <a:extLst>
                    <a:ext uri="{FF2B5EF4-FFF2-40B4-BE49-F238E27FC236}">
                      <a16:creationId xmlns:a16="http://schemas.microsoft.com/office/drawing/2014/main" id="{00000000-0008-0000-0B00-0000FD1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136</xdr:row>
      <xdr:rowOff>104775</xdr:rowOff>
    </xdr:from>
    <xdr:ext cx="0" cy="161925"/>
    <xdr:grpSp>
      <xdr:nvGrpSpPr>
        <xdr:cNvPr id="5886" name="Shape 2">
          <a:extLst>
            <a:ext uri="{FF2B5EF4-FFF2-40B4-BE49-F238E27FC236}">
              <a16:creationId xmlns:a16="http://schemas.microsoft.com/office/drawing/2014/main" id="{00000000-0008-0000-0B00-0000FE160000}"/>
            </a:ext>
          </a:extLst>
        </xdr:cNvPr>
        <xdr:cNvGrpSpPr>
          <a:grpSpLocks/>
        </xdr:cNvGrpSpPr>
      </xdr:nvGrpSpPr>
      <xdr:grpSpPr>
        <a:xfrm>
          <a:off x="2466975" y="29975175"/>
          <a:ext cx="0" cy="161925"/>
          <a:chOff x="5346000" y="3699038"/>
          <a:chExt cx="0" cy="161925"/>
        </a:xfrm>
      </xdr:grpSpPr>
      <xdr:grpSp>
        <xdr:nvGrpSpPr>
          <xdr:cNvPr id="5887" name="Shape 4777">
            <a:extLst>
              <a:ext uri="{FF2B5EF4-FFF2-40B4-BE49-F238E27FC236}">
                <a16:creationId xmlns:a16="http://schemas.microsoft.com/office/drawing/2014/main" id="{00000000-0008-0000-0B00-0000FF16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5888" name="Shape 6">
              <a:extLst>
                <a:ext uri="{FF2B5EF4-FFF2-40B4-BE49-F238E27FC236}">
                  <a16:creationId xmlns:a16="http://schemas.microsoft.com/office/drawing/2014/main" id="{00000000-0008-0000-0B00-00000017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5889" name="Shape 4778">
              <a:extLst>
                <a:ext uri="{FF2B5EF4-FFF2-40B4-BE49-F238E27FC236}">
                  <a16:creationId xmlns:a16="http://schemas.microsoft.com/office/drawing/2014/main" id="{00000000-0008-0000-0B00-00000117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5890" name="Shape 4779">
                <a:extLst>
                  <a:ext uri="{FF2B5EF4-FFF2-40B4-BE49-F238E27FC236}">
                    <a16:creationId xmlns:a16="http://schemas.microsoft.com/office/drawing/2014/main" id="{00000000-0008-0000-0B00-00000217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5891" name="Shape 4780">
                <a:extLst>
                  <a:ext uri="{FF2B5EF4-FFF2-40B4-BE49-F238E27FC236}">
                    <a16:creationId xmlns:a16="http://schemas.microsoft.com/office/drawing/2014/main" id="{00000000-0008-0000-0B00-00000317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5892" name="Shape 4781">
                  <a:extLst>
                    <a:ext uri="{FF2B5EF4-FFF2-40B4-BE49-F238E27FC236}">
                      <a16:creationId xmlns:a16="http://schemas.microsoft.com/office/drawing/2014/main" id="{00000000-0008-0000-0B00-00000417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5893" name="Shape 4782">
                  <a:extLst>
                    <a:ext uri="{FF2B5EF4-FFF2-40B4-BE49-F238E27FC236}">
                      <a16:creationId xmlns:a16="http://schemas.microsoft.com/office/drawing/2014/main" id="{00000000-0008-0000-0B00-0000051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894" name="Shape 4783">
                  <a:extLst>
                    <a:ext uri="{FF2B5EF4-FFF2-40B4-BE49-F238E27FC236}">
                      <a16:creationId xmlns:a16="http://schemas.microsoft.com/office/drawing/2014/main" id="{00000000-0008-0000-0B00-0000061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895" name="Shape 4784">
                  <a:extLst>
                    <a:ext uri="{FF2B5EF4-FFF2-40B4-BE49-F238E27FC236}">
                      <a16:creationId xmlns:a16="http://schemas.microsoft.com/office/drawing/2014/main" id="{00000000-0008-0000-0B00-00000717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896" name="Shape 4785">
                  <a:extLst>
                    <a:ext uri="{FF2B5EF4-FFF2-40B4-BE49-F238E27FC236}">
                      <a16:creationId xmlns:a16="http://schemas.microsoft.com/office/drawing/2014/main" id="{00000000-0008-0000-0B00-0000081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897" name="Shape 4786">
                  <a:extLst>
                    <a:ext uri="{FF2B5EF4-FFF2-40B4-BE49-F238E27FC236}">
                      <a16:creationId xmlns:a16="http://schemas.microsoft.com/office/drawing/2014/main" id="{00000000-0008-0000-0B00-0000091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898" name="Shape 4787">
                  <a:extLst>
                    <a:ext uri="{FF2B5EF4-FFF2-40B4-BE49-F238E27FC236}">
                      <a16:creationId xmlns:a16="http://schemas.microsoft.com/office/drawing/2014/main" id="{00000000-0008-0000-0B00-00000A1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136</xdr:row>
      <xdr:rowOff>104775</xdr:rowOff>
    </xdr:from>
    <xdr:ext cx="0" cy="161925"/>
    <xdr:grpSp>
      <xdr:nvGrpSpPr>
        <xdr:cNvPr id="5899" name="Shape 2">
          <a:extLst>
            <a:ext uri="{FF2B5EF4-FFF2-40B4-BE49-F238E27FC236}">
              <a16:creationId xmlns:a16="http://schemas.microsoft.com/office/drawing/2014/main" id="{00000000-0008-0000-0B00-00000B170000}"/>
            </a:ext>
          </a:extLst>
        </xdr:cNvPr>
        <xdr:cNvGrpSpPr>
          <a:grpSpLocks/>
        </xdr:cNvGrpSpPr>
      </xdr:nvGrpSpPr>
      <xdr:grpSpPr>
        <a:xfrm>
          <a:off x="2466975" y="29975175"/>
          <a:ext cx="0" cy="161925"/>
          <a:chOff x="5346000" y="3699038"/>
          <a:chExt cx="0" cy="161925"/>
        </a:xfrm>
      </xdr:grpSpPr>
      <xdr:grpSp>
        <xdr:nvGrpSpPr>
          <xdr:cNvPr id="5900" name="Shape 4788">
            <a:extLst>
              <a:ext uri="{FF2B5EF4-FFF2-40B4-BE49-F238E27FC236}">
                <a16:creationId xmlns:a16="http://schemas.microsoft.com/office/drawing/2014/main" id="{00000000-0008-0000-0B00-00000C17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5901" name="Shape 6">
              <a:extLst>
                <a:ext uri="{FF2B5EF4-FFF2-40B4-BE49-F238E27FC236}">
                  <a16:creationId xmlns:a16="http://schemas.microsoft.com/office/drawing/2014/main" id="{00000000-0008-0000-0B00-00000D17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5902" name="Shape 4789">
              <a:extLst>
                <a:ext uri="{FF2B5EF4-FFF2-40B4-BE49-F238E27FC236}">
                  <a16:creationId xmlns:a16="http://schemas.microsoft.com/office/drawing/2014/main" id="{00000000-0008-0000-0B00-00000E17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5903" name="Shape 4790">
                <a:extLst>
                  <a:ext uri="{FF2B5EF4-FFF2-40B4-BE49-F238E27FC236}">
                    <a16:creationId xmlns:a16="http://schemas.microsoft.com/office/drawing/2014/main" id="{00000000-0008-0000-0B00-00000F17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5904" name="Shape 4791">
                <a:extLst>
                  <a:ext uri="{FF2B5EF4-FFF2-40B4-BE49-F238E27FC236}">
                    <a16:creationId xmlns:a16="http://schemas.microsoft.com/office/drawing/2014/main" id="{00000000-0008-0000-0B00-00001017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5905" name="Shape 4792">
                  <a:extLst>
                    <a:ext uri="{FF2B5EF4-FFF2-40B4-BE49-F238E27FC236}">
                      <a16:creationId xmlns:a16="http://schemas.microsoft.com/office/drawing/2014/main" id="{00000000-0008-0000-0B00-00001117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5906" name="Shape 4793">
                  <a:extLst>
                    <a:ext uri="{FF2B5EF4-FFF2-40B4-BE49-F238E27FC236}">
                      <a16:creationId xmlns:a16="http://schemas.microsoft.com/office/drawing/2014/main" id="{00000000-0008-0000-0B00-0000121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907" name="Shape 4794">
                  <a:extLst>
                    <a:ext uri="{FF2B5EF4-FFF2-40B4-BE49-F238E27FC236}">
                      <a16:creationId xmlns:a16="http://schemas.microsoft.com/office/drawing/2014/main" id="{00000000-0008-0000-0B00-0000131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908" name="Shape 4795">
                  <a:extLst>
                    <a:ext uri="{FF2B5EF4-FFF2-40B4-BE49-F238E27FC236}">
                      <a16:creationId xmlns:a16="http://schemas.microsoft.com/office/drawing/2014/main" id="{00000000-0008-0000-0B00-00001417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909" name="Shape 4796">
                  <a:extLst>
                    <a:ext uri="{FF2B5EF4-FFF2-40B4-BE49-F238E27FC236}">
                      <a16:creationId xmlns:a16="http://schemas.microsoft.com/office/drawing/2014/main" id="{00000000-0008-0000-0B00-0000151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910" name="Shape 4797">
                  <a:extLst>
                    <a:ext uri="{FF2B5EF4-FFF2-40B4-BE49-F238E27FC236}">
                      <a16:creationId xmlns:a16="http://schemas.microsoft.com/office/drawing/2014/main" id="{00000000-0008-0000-0B00-0000161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911" name="Shape 4798">
                  <a:extLst>
                    <a:ext uri="{FF2B5EF4-FFF2-40B4-BE49-F238E27FC236}">
                      <a16:creationId xmlns:a16="http://schemas.microsoft.com/office/drawing/2014/main" id="{00000000-0008-0000-0B00-0000171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136</xdr:row>
      <xdr:rowOff>104775</xdr:rowOff>
    </xdr:from>
    <xdr:ext cx="0" cy="161925"/>
    <xdr:grpSp>
      <xdr:nvGrpSpPr>
        <xdr:cNvPr id="5912" name="Shape 2">
          <a:extLst>
            <a:ext uri="{FF2B5EF4-FFF2-40B4-BE49-F238E27FC236}">
              <a16:creationId xmlns:a16="http://schemas.microsoft.com/office/drawing/2014/main" id="{00000000-0008-0000-0B00-000018170000}"/>
            </a:ext>
          </a:extLst>
        </xdr:cNvPr>
        <xdr:cNvGrpSpPr>
          <a:grpSpLocks/>
        </xdr:cNvGrpSpPr>
      </xdr:nvGrpSpPr>
      <xdr:grpSpPr>
        <a:xfrm>
          <a:off x="2466975" y="29975175"/>
          <a:ext cx="0" cy="161925"/>
          <a:chOff x="5346000" y="3699038"/>
          <a:chExt cx="0" cy="161925"/>
        </a:xfrm>
      </xdr:grpSpPr>
      <xdr:grpSp>
        <xdr:nvGrpSpPr>
          <xdr:cNvPr id="5913" name="Shape 4799">
            <a:extLst>
              <a:ext uri="{FF2B5EF4-FFF2-40B4-BE49-F238E27FC236}">
                <a16:creationId xmlns:a16="http://schemas.microsoft.com/office/drawing/2014/main" id="{00000000-0008-0000-0B00-00001917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5914" name="Shape 6">
              <a:extLst>
                <a:ext uri="{FF2B5EF4-FFF2-40B4-BE49-F238E27FC236}">
                  <a16:creationId xmlns:a16="http://schemas.microsoft.com/office/drawing/2014/main" id="{00000000-0008-0000-0B00-00001A17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5915" name="Shape 4800">
              <a:extLst>
                <a:ext uri="{FF2B5EF4-FFF2-40B4-BE49-F238E27FC236}">
                  <a16:creationId xmlns:a16="http://schemas.microsoft.com/office/drawing/2014/main" id="{00000000-0008-0000-0B00-00001B17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5916" name="Shape 4801">
                <a:extLst>
                  <a:ext uri="{FF2B5EF4-FFF2-40B4-BE49-F238E27FC236}">
                    <a16:creationId xmlns:a16="http://schemas.microsoft.com/office/drawing/2014/main" id="{00000000-0008-0000-0B00-00001C17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5917" name="Shape 4802">
                <a:extLst>
                  <a:ext uri="{FF2B5EF4-FFF2-40B4-BE49-F238E27FC236}">
                    <a16:creationId xmlns:a16="http://schemas.microsoft.com/office/drawing/2014/main" id="{00000000-0008-0000-0B00-00001D17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5918" name="Shape 4803">
                  <a:extLst>
                    <a:ext uri="{FF2B5EF4-FFF2-40B4-BE49-F238E27FC236}">
                      <a16:creationId xmlns:a16="http://schemas.microsoft.com/office/drawing/2014/main" id="{00000000-0008-0000-0B00-00001E17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5919" name="Shape 4804">
                  <a:extLst>
                    <a:ext uri="{FF2B5EF4-FFF2-40B4-BE49-F238E27FC236}">
                      <a16:creationId xmlns:a16="http://schemas.microsoft.com/office/drawing/2014/main" id="{00000000-0008-0000-0B00-00001F1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920" name="Shape 4805">
                  <a:extLst>
                    <a:ext uri="{FF2B5EF4-FFF2-40B4-BE49-F238E27FC236}">
                      <a16:creationId xmlns:a16="http://schemas.microsoft.com/office/drawing/2014/main" id="{00000000-0008-0000-0B00-0000201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921" name="Shape 4806">
                  <a:extLst>
                    <a:ext uri="{FF2B5EF4-FFF2-40B4-BE49-F238E27FC236}">
                      <a16:creationId xmlns:a16="http://schemas.microsoft.com/office/drawing/2014/main" id="{00000000-0008-0000-0B00-00002117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922" name="Shape 4807">
                  <a:extLst>
                    <a:ext uri="{FF2B5EF4-FFF2-40B4-BE49-F238E27FC236}">
                      <a16:creationId xmlns:a16="http://schemas.microsoft.com/office/drawing/2014/main" id="{00000000-0008-0000-0B00-0000221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923" name="Shape 4808">
                  <a:extLst>
                    <a:ext uri="{FF2B5EF4-FFF2-40B4-BE49-F238E27FC236}">
                      <a16:creationId xmlns:a16="http://schemas.microsoft.com/office/drawing/2014/main" id="{00000000-0008-0000-0B00-0000231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924" name="Shape 4809">
                  <a:extLst>
                    <a:ext uri="{FF2B5EF4-FFF2-40B4-BE49-F238E27FC236}">
                      <a16:creationId xmlns:a16="http://schemas.microsoft.com/office/drawing/2014/main" id="{00000000-0008-0000-0B00-0000241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136</xdr:row>
      <xdr:rowOff>104775</xdr:rowOff>
    </xdr:from>
    <xdr:ext cx="0" cy="161925"/>
    <xdr:grpSp>
      <xdr:nvGrpSpPr>
        <xdr:cNvPr id="5925" name="Shape 2">
          <a:extLst>
            <a:ext uri="{FF2B5EF4-FFF2-40B4-BE49-F238E27FC236}">
              <a16:creationId xmlns:a16="http://schemas.microsoft.com/office/drawing/2014/main" id="{00000000-0008-0000-0B00-000025170000}"/>
            </a:ext>
          </a:extLst>
        </xdr:cNvPr>
        <xdr:cNvGrpSpPr>
          <a:grpSpLocks/>
        </xdr:cNvGrpSpPr>
      </xdr:nvGrpSpPr>
      <xdr:grpSpPr>
        <a:xfrm>
          <a:off x="2466975" y="29975175"/>
          <a:ext cx="0" cy="161925"/>
          <a:chOff x="5346000" y="3699038"/>
          <a:chExt cx="0" cy="161925"/>
        </a:xfrm>
      </xdr:grpSpPr>
      <xdr:grpSp>
        <xdr:nvGrpSpPr>
          <xdr:cNvPr id="5926" name="Shape 4810">
            <a:extLst>
              <a:ext uri="{FF2B5EF4-FFF2-40B4-BE49-F238E27FC236}">
                <a16:creationId xmlns:a16="http://schemas.microsoft.com/office/drawing/2014/main" id="{00000000-0008-0000-0B00-00002617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5927" name="Shape 6">
              <a:extLst>
                <a:ext uri="{FF2B5EF4-FFF2-40B4-BE49-F238E27FC236}">
                  <a16:creationId xmlns:a16="http://schemas.microsoft.com/office/drawing/2014/main" id="{00000000-0008-0000-0B00-00002717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5928" name="Shape 4811">
              <a:extLst>
                <a:ext uri="{FF2B5EF4-FFF2-40B4-BE49-F238E27FC236}">
                  <a16:creationId xmlns:a16="http://schemas.microsoft.com/office/drawing/2014/main" id="{00000000-0008-0000-0B00-00002817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5929" name="Shape 4812">
                <a:extLst>
                  <a:ext uri="{FF2B5EF4-FFF2-40B4-BE49-F238E27FC236}">
                    <a16:creationId xmlns:a16="http://schemas.microsoft.com/office/drawing/2014/main" id="{00000000-0008-0000-0B00-00002917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5930" name="Shape 4813">
                <a:extLst>
                  <a:ext uri="{FF2B5EF4-FFF2-40B4-BE49-F238E27FC236}">
                    <a16:creationId xmlns:a16="http://schemas.microsoft.com/office/drawing/2014/main" id="{00000000-0008-0000-0B00-00002A17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5931" name="Shape 4814">
                  <a:extLst>
                    <a:ext uri="{FF2B5EF4-FFF2-40B4-BE49-F238E27FC236}">
                      <a16:creationId xmlns:a16="http://schemas.microsoft.com/office/drawing/2014/main" id="{00000000-0008-0000-0B00-00002B17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5932" name="Shape 4815">
                  <a:extLst>
                    <a:ext uri="{FF2B5EF4-FFF2-40B4-BE49-F238E27FC236}">
                      <a16:creationId xmlns:a16="http://schemas.microsoft.com/office/drawing/2014/main" id="{00000000-0008-0000-0B00-00002C1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933" name="Shape 4816">
                  <a:extLst>
                    <a:ext uri="{FF2B5EF4-FFF2-40B4-BE49-F238E27FC236}">
                      <a16:creationId xmlns:a16="http://schemas.microsoft.com/office/drawing/2014/main" id="{00000000-0008-0000-0B00-00002D1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934" name="Shape 4817">
                  <a:extLst>
                    <a:ext uri="{FF2B5EF4-FFF2-40B4-BE49-F238E27FC236}">
                      <a16:creationId xmlns:a16="http://schemas.microsoft.com/office/drawing/2014/main" id="{00000000-0008-0000-0B00-00002E17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935" name="Shape 4818">
                  <a:extLst>
                    <a:ext uri="{FF2B5EF4-FFF2-40B4-BE49-F238E27FC236}">
                      <a16:creationId xmlns:a16="http://schemas.microsoft.com/office/drawing/2014/main" id="{00000000-0008-0000-0B00-00002F1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936" name="Shape 4819">
                  <a:extLst>
                    <a:ext uri="{FF2B5EF4-FFF2-40B4-BE49-F238E27FC236}">
                      <a16:creationId xmlns:a16="http://schemas.microsoft.com/office/drawing/2014/main" id="{00000000-0008-0000-0B00-0000301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937" name="Shape 4820">
                  <a:extLst>
                    <a:ext uri="{FF2B5EF4-FFF2-40B4-BE49-F238E27FC236}">
                      <a16:creationId xmlns:a16="http://schemas.microsoft.com/office/drawing/2014/main" id="{00000000-0008-0000-0B00-0000311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136</xdr:row>
      <xdr:rowOff>104775</xdr:rowOff>
    </xdr:from>
    <xdr:ext cx="0" cy="161925"/>
    <xdr:grpSp>
      <xdr:nvGrpSpPr>
        <xdr:cNvPr id="5938" name="Shape 2">
          <a:extLst>
            <a:ext uri="{FF2B5EF4-FFF2-40B4-BE49-F238E27FC236}">
              <a16:creationId xmlns:a16="http://schemas.microsoft.com/office/drawing/2014/main" id="{00000000-0008-0000-0B00-000032170000}"/>
            </a:ext>
          </a:extLst>
        </xdr:cNvPr>
        <xdr:cNvGrpSpPr>
          <a:grpSpLocks/>
        </xdr:cNvGrpSpPr>
      </xdr:nvGrpSpPr>
      <xdr:grpSpPr>
        <a:xfrm>
          <a:off x="2466975" y="29975175"/>
          <a:ext cx="0" cy="161925"/>
          <a:chOff x="5346000" y="3699038"/>
          <a:chExt cx="0" cy="161925"/>
        </a:xfrm>
      </xdr:grpSpPr>
      <xdr:grpSp>
        <xdr:nvGrpSpPr>
          <xdr:cNvPr id="5939" name="Shape 4821">
            <a:extLst>
              <a:ext uri="{FF2B5EF4-FFF2-40B4-BE49-F238E27FC236}">
                <a16:creationId xmlns:a16="http://schemas.microsoft.com/office/drawing/2014/main" id="{00000000-0008-0000-0B00-00003317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5940" name="Shape 6">
              <a:extLst>
                <a:ext uri="{FF2B5EF4-FFF2-40B4-BE49-F238E27FC236}">
                  <a16:creationId xmlns:a16="http://schemas.microsoft.com/office/drawing/2014/main" id="{00000000-0008-0000-0B00-00003417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5941" name="Shape 4822">
              <a:extLst>
                <a:ext uri="{FF2B5EF4-FFF2-40B4-BE49-F238E27FC236}">
                  <a16:creationId xmlns:a16="http://schemas.microsoft.com/office/drawing/2014/main" id="{00000000-0008-0000-0B00-00003517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5942" name="Shape 4823">
                <a:extLst>
                  <a:ext uri="{FF2B5EF4-FFF2-40B4-BE49-F238E27FC236}">
                    <a16:creationId xmlns:a16="http://schemas.microsoft.com/office/drawing/2014/main" id="{00000000-0008-0000-0B00-00003617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5943" name="Shape 4824">
                <a:extLst>
                  <a:ext uri="{FF2B5EF4-FFF2-40B4-BE49-F238E27FC236}">
                    <a16:creationId xmlns:a16="http://schemas.microsoft.com/office/drawing/2014/main" id="{00000000-0008-0000-0B00-00003717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5944" name="Shape 4825">
                  <a:extLst>
                    <a:ext uri="{FF2B5EF4-FFF2-40B4-BE49-F238E27FC236}">
                      <a16:creationId xmlns:a16="http://schemas.microsoft.com/office/drawing/2014/main" id="{00000000-0008-0000-0B00-00003817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5945" name="Shape 4826">
                  <a:extLst>
                    <a:ext uri="{FF2B5EF4-FFF2-40B4-BE49-F238E27FC236}">
                      <a16:creationId xmlns:a16="http://schemas.microsoft.com/office/drawing/2014/main" id="{00000000-0008-0000-0B00-0000391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946" name="Shape 4827">
                  <a:extLst>
                    <a:ext uri="{FF2B5EF4-FFF2-40B4-BE49-F238E27FC236}">
                      <a16:creationId xmlns:a16="http://schemas.microsoft.com/office/drawing/2014/main" id="{00000000-0008-0000-0B00-00003A1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947" name="Shape 4828">
                  <a:extLst>
                    <a:ext uri="{FF2B5EF4-FFF2-40B4-BE49-F238E27FC236}">
                      <a16:creationId xmlns:a16="http://schemas.microsoft.com/office/drawing/2014/main" id="{00000000-0008-0000-0B00-00003B17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948" name="Shape 4829">
                  <a:extLst>
                    <a:ext uri="{FF2B5EF4-FFF2-40B4-BE49-F238E27FC236}">
                      <a16:creationId xmlns:a16="http://schemas.microsoft.com/office/drawing/2014/main" id="{00000000-0008-0000-0B00-00003C1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949" name="Shape 4830">
                  <a:extLst>
                    <a:ext uri="{FF2B5EF4-FFF2-40B4-BE49-F238E27FC236}">
                      <a16:creationId xmlns:a16="http://schemas.microsoft.com/office/drawing/2014/main" id="{00000000-0008-0000-0B00-00003D1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950" name="Shape 4831">
                  <a:extLst>
                    <a:ext uri="{FF2B5EF4-FFF2-40B4-BE49-F238E27FC236}">
                      <a16:creationId xmlns:a16="http://schemas.microsoft.com/office/drawing/2014/main" id="{00000000-0008-0000-0B00-00003E1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136</xdr:row>
      <xdr:rowOff>104775</xdr:rowOff>
    </xdr:from>
    <xdr:ext cx="0" cy="161925"/>
    <xdr:grpSp>
      <xdr:nvGrpSpPr>
        <xdr:cNvPr id="5951" name="Shape 2">
          <a:extLst>
            <a:ext uri="{FF2B5EF4-FFF2-40B4-BE49-F238E27FC236}">
              <a16:creationId xmlns:a16="http://schemas.microsoft.com/office/drawing/2014/main" id="{00000000-0008-0000-0B00-00003F170000}"/>
            </a:ext>
          </a:extLst>
        </xdr:cNvPr>
        <xdr:cNvGrpSpPr>
          <a:grpSpLocks/>
        </xdr:cNvGrpSpPr>
      </xdr:nvGrpSpPr>
      <xdr:grpSpPr>
        <a:xfrm>
          <a:off x="2466975" y="29975175"/>
          <a:ext cx="0" cy="161925"/>
          <a:chOff x="5346000" y="3699038"/>
          <a:chExt cx="0" cy="161925"/>
        </a:xfrm>
      </xdr:grpSpPr>
      <xdr:grpSp>
        <xdr:nvGrpSpPr>
          <xdr:cNvPr id="5952" name="Shape 4832">
            <a:extLst>
              <a:ext uri="{FF2B5EF4-FFF2-40B4-BE49-F238E27FC236}">
                <a16:creationId xmlns:a16="http://schemas.microsoft.com/office/drawing/2014/main" id="{00000000-0008-0000-0B00-00004017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5953" name="Shape 6">
              <a:extLst>
                <a:ext uri="{FF2B5EF4-FFF2-40B4-BE49-F238E27FC236}">
                  <a16:creationId xmlns:a16="http://schemas.microsoft.com/office/drawing/2014/main" id="{00000000-0008-0000-0B00-00004117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5954" name="Shape 4833">
              <a:extLst>
                <a:ext uri="{FF2B5EF4-FFF2-40B4-BE49-F238E27FC236}">
                  <a16:creationId xmlns:a16="http://schemas.microsoft.com/office/drawing/2014/main" id="{00000000-0008-0000-0B00-00004217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5955" name="Shape 4834">
                <a:extLst>
                  <a:ext uri="{FF2B5EF4-FFF2-40B4-BE49-F238E27FC236}">
                    <a16:creationId xmlns:a16="http://schemas.microsoft.com/office/drawing/2014/main" id="{00000000-0008-0000-0B00-00004317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5956" name="Shape 4835">
                <a:extLst>
                  <a:ext uri="{FF2B5EF4-FFF2-40B4-BE49-F238E27FC236}">
                    <a16:creationId xmlns:a16="http://schemas.microsoft.com/office/drawing/2014/main" id="{00000000-0008-0000-0B00-00004417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5957" name="Shape 4836">
                  <a:extLst>
                    <a:ext uri="{FF2B5EF4-FFF2-40B4-BE49-F238E27FC236}">
                      <a16:creationId xmlns:a16="http://schemas.microsoft.com/office/drawing/2014/main" id="{00000000-0008-0000-0B00-00004517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5958" name="Shape 4837">
                  <a:extLst>
                    <a:ext uri="{FF2B5EF4-FFF2-40B4-BE49-F238E27FC236}">
                      <a16:creationId xmlns:a16="http://schemas.microsoft.com/office/drawing/2014/main" id="{00000000-0008-0000-0B00-0000461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959" name="Shape 4838">
                  <a:extLst>
                    <a:ext uri="{FF2B5EF4-FFF2-40B4-BE49-F238E27FC236}">
                      <a16:creationId xmlns:a16="http://schemas.microsoft.com/office/drawing/2014/main" id="{00000000-0008-0000-0B00-0000471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960" name="Shape 4839">
                  <a:extLst>
                    <a:ext uri="{FF2B5EF4-FFF2-40B4-BE49-F238E27FC236}">
                      <a16:creationId xmlns:a16="http://schemas.microsoft.com/office/drawing/2014/main" id="{00000000-0008-0000-0B00-00004817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961" name="Shape 4840">
                  <a:extLst>
                    <a:ext uri="{FF2B5EF4-FFF2-40B4-BE49-F238E27FC236}">
                      <a16:creationId xmlns:a16="http://schemas.microsoft.com/office/drawing/2014/main" id="{00000000-0008-0000-0B00-0000491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962" name="Shape 4841">
                  <a:extLst>
                    <a:ext uri="{FF2B5EF4-FFF2-40B4-BE49-F238E27FC236}">
                      <a16:creationId xmlns:a16="http://schemas.microsoft.com/office/drawing/2014/main" id="{00000000-0008-0000-0B00-00004A1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963" name="Shape 4842">
                  <a:extLst>
                    <a:ext uri="{FF2B5EF4-FFF2-40B4-BE49-F238E27FC236}">
                      <a16:creationId xmlns:a16="http://schemas.microsoft.com/office/drawing/2014/main" id="{00000000-0008-0000-0B00-00004B1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136</xdr:row>
      <xdr:rowOff>104775</xdr:rowOff>
    </xdr:from>
    <xdr:ext cx="0" cy="161925"/>
    <xdr:grpSp>
      <xdr:nvGrpSpPr>
        <xdr:cNvPr id="5964" name="Shape 2">
          <a:extLst>
            <a:ext uri="{FF2B5EF4-FFF2-40B4-BE49-F238E27FC236}">
              <a16:creationId xmlns:a16="http://schemas.microsoft.com/office/drawing/2014/main" id="{00000000-0008-0000-0B00-00004C170000}"/>
            </a:ext>
          </a:extLst>
        </xdr:cNvPr>
        <xdr:cNvGrpSpPr>
          <a:grpSpLocks/>
        </xdr:cNvGrpSpPr>
      </xdr:nvGrpSpPr>
      <xdr:grpSpPr>
        <a:xfrm>
          <a:off x="2466975" y="29975175"/>
          <a:ext cx="0" cy="161925"/>
          <a:chOff x="5346000" y="3699038"/>
          <a:chExt cx="0" cy="161925"/>
        </a:xfrm>
      </xdr:grpSpPr>
      <xdr:grpSp>
        <xdr:nvGrpSpPr>
          <xdr:cNvPr id="5965" name="Shape 4843">
            <a:extLst>
              <a:ext uri="{FF2B5EF4-FFF2-40B4-BE49-F238E27FC236}">
                <a16:creationId xmlns:a16="http://schemas.microsoft.com/office/drawing/2014/main" id="{00000000-0008-0000-0B00-00004D17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5966" name="Shape 6">
              <a:extLst>
                <a:ext uri="{FF2B5EF4-FFF2-40B4-BE49-F238E27FC236}">
                  <a16:creationId xmlns:a16="http://schemas.microsoft.com/office/drawing/2014/main" id="{00000000-0008-0000-0B00-00004E17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5967" name="Shape 4844">
              <a:extLst>
                <a:ext uri="{FF2B5EF4-FFF2-40B4-BE49-F238E27FC236}">
                  <a16:creationId xmlns:a16="http://schemas.microsoft.com/office/drawing/2014/main" id="{00000000-0008-0000-0B00-00004F17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5968" name="Shape 4845">
                <a:extLst>
                  <a:ext uri="{FF2B5EF4-FFF2-40B4-BE49-F238E27FC236}">
                    <a16:creationId xmlns:a16="http://schemas.microsoft.com/office/drawing/2014/main" id="{00000000-0008-0000-0B00-00005017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5969" name="Shape 4846">
                <a:extLst>
                  <a:ext uri="{FF2B5EF4-FFF2-40B4-BE49-F238E27FC236}">
                    <a16:creationId xmlns:a16="http://schemas.microsoft.com/office/drawing/2014/main" id="{00000000-0008-0000-0B00-00005117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5970" name="Shape 4847">
                  <a:extLst>
                    <a:ext uri="{FF2B5EF4-FFF2-40B4-BE49-F238E27FC236}">
                      <a16:creationId xmlns:a16="http://schemas.microsoft.com/office/drawing/2014/main" id="{00000000-0008-0000-0B00-00005217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5971" name="Shape 4848">
                  <a:extLst>
                    <a:ext uri="{FF2B5EF4-FFF2-40B4-BE49-F238E27FC236}">
                      <a16:creationId xmlns:a16="http://schemas.microsoft.com/office/drawing/2014/main" id="{00000000-0008-0000-0B00-0000531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972" name="Shape 4849">
                  <a:extLst>
                    <a:ext uri="{FF2B5EF4-FFF2-40B4-BE49-F238E27FC236}">
                      <a16:creationId xmlns:a16="http://schemas.microsoft.com/office/drawing/2014/main" id="{00000000-0008-0000-0B00-0000541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973" name="Shape 4850">
                  <a:extLst>
                    <a:ext uri="{FF2B5EF4-FFF2-40B4-BE49-F238E27FC236}">
                      <a16:creationId xmlns:a16="http://schemas.microsoft.com/office/drawing/2014/main" id="{00000000-0008-0000-0B00-00005517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974" name="Shape 4851">
                  <a:extLst>
                    <a:ext uri="{FF2B5EF4-FFF2-40B4-BE49-F238E27FC236}">
                      <a16:creationId xmlns:a16="http://schemas.microsoft.com/office/drawing/2014/main" id="{00000000-0008-0000-0B00-0000561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975" name="Shape 4852">
                  <a:extLst>
                    <a:ext uri="{FF2B5EF4-FFF2-40B4-BE49-F238E27FC236}">
                      <a16:creationId xmlns:a16="http://schemas.microsoft.com/office/drawing/2014/main" id="{00000000-0008-0000-0B00-0000571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976" name="Shape 4853">
                  <a:extLst>
                    <a:ext uri="{FF2B5EF4-FFF2-40B4-BE49-F238E27FC236}">
                      <a16:creationId xmlns:a16="http://schemas.microsoft.com/office/drawing/2014/main" id="{00000000-0008-0000-0B00-0000581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136</xdr:row>
      <xdr:rowOff>104775</xdr:rowOff>
    </xdr:from>
    <xdr:ext cx="0" cy="161925"/>
    <xdr:grpSp>
      <xdr:nvGrpSpPr>
        <xdr:cNvPr id="5977" name="Shape 2">
          <a:extLst>
            <a:ext uri="{FF2B5EF4-FFF2-40B4-BE49-F238E27FC236}">
              <a16:creationId xmlns:a16="http://schemas.microsoft.com/office/drawing/2014/main" id="{00000000-0008-0000-0B00-000059170000}"/>
            </a:ext>
          </a:extLst>
        </xdr:cNvPr>
        <xdr:cNvGrpSpPr>
          <a:grpSpLocks/>
        </xdr:cNvGrpSpPr>
      </xdr:nvGrpSpPr>
      <xdr:grpSpPr>
        <a:xfrm>
          <a:off x="2466975" y="29975175"/>
          <a:ext cx="0" cy="161925"/>
          <a:chOff x="5346000" y="3699038"/>
          <a:chExt cx="0" cy="161925"/>
        </a:xfrm>
      </xdr:grpSpPr>
      <xdr:grpSp>
        <xdr:nvGrpSpPr>
          <xdr:cNvPr id="5978" name="Shape 4854">
            <a:extLst>
              <a:ext uri="{FF2B5EF4-FFF2-40B4-BE49-F238E27FC236}">
                <a16:creationId xmlns:a16="http://schemas.microsoft.com/office/drawing/2014/main" id="{00000000-0008-0000-0B00-00005A17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5979" name="Shape 6">
              <a:extLst>
                <a:ext uri="{FF2B5EF4-FFF2-40B4-BE49-F238E27FC236}">
                  <a16:creationId xmlns:a16="http://schemas.microsoft.com/office/drawing/2014/main" id="{00000000-0008-0000-0B00-00005B17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5980" name="Shape 4855">
              <a:extLst>
                <a:ext uri="{FF2B5EF4-FFF2-40B4-BE49-F238E27FC236}">
                  <a16:creationId xmlns:a16="http://schemas.microsoft.com/office/drawing/2014/main" id="{00000000-0008-0000-0B00-00005C17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5981" name="Shape 4856">
                <a:extLst>
                  <a:ext uri="{FF2B5EF4-FFF2-40B4-BE49-F238E27FC236}">
                    <a16:creationId xmlns:a16="http://schemas.microsoft.com/office/drawing/2014/main" id="{00000000-0008-0000-0B00-00005D17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5982" name="Shape 4857">
                <a:extLst>
                  <a:ext uri="{FF2B5EF4-FFF2-40B4-BE49-F238E27FC236}">
                    <a16:creationId xmlns:a16="http://schemas.microsoft.com/office/drawing/2014/main" id="{00000000-0008-0000-0B00-00005E17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5983" name="Shape 4858">
                  <a:extLst>
                    <a:ext uri="{FF2B5EF4-FFF2-40B4-BE49-F238E27FC236}">
                      <a16:creationId xmlns:a16="http://schemas.microsoft.com/office/drawing/2014/main" id="{00000000-0008-0000-0B00-00005F17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5984" name="Shape 4859">
                  <a:extLst>
                    <a:ext uri="{FF2B5EF4-FFF2-40B4-BE49-F238E27FC236}">
                      <a16:creationId xmlns:a16="http://schemas.microsoft.com/office/drawing/2014/main" id="{00000000-0008-0000-0B00-0000601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985" name="Shape 4860">
                  <a:extLst>
                    <a:ext uri="{FF2B5EF4-FFF2-40B4-BE49-F238E27FC236}">
                      <a16:creationId xmlns:a16="http://schemas.microsoft.com/office/drawing/2014/main" id="{00000000-0008-0000-0B00-0000611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986" name="Shape 4861">
                  <a:extLst>
                    <a:ext uri="{FF2B5EF4-FFF2-40B4-BE49-F238E27FC236}">
                      <a16:creationId xmlns:a16="http://schemas.microsoft.com/office/drawing/2014/main" id="{00000000-0008-0000-0B00-00006217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987" name="Shape 4862">
                  <a:extLst>
                    <a:ext uri="{FF2B5EF4-FFF2-40B4-BE49-F238E27FC236}">
                      <a16:creationId xmlns:a16="http://schemas.microsoft.com/office/drawing/2014/main" id="{00000000-0008-0000-0B00-0000631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988" name="Shape 4863">
                  <a:extLst>
                    <a:ext uri="{FF2B5EF4-FFF2-40B4-BE49-F238E27FC236}">
                      <a16:creationId xmlns:a16="http://schemas.microsoft.com/office/drawing/2014/main" id="{00000000-0008-0000-0B00-0000641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989" name="Shape 4864">
                  <a:extLst>
                    <a:ext uri="{FF2B5EF4-FFF2-40B4-BE49-F238E27FC236}">
                      <a16:creationId xmlns:a16="http://schemas.microsoft.com/office/drawing/2014/main" id="{00000000-0008-0000-0B00-0000651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136</xdr:row>
      <xdr:rowOff>104775</xdr:rowOff>
    </xdr:from>
    <xdr:ext cx="0" cy="161925"/>
    <xdr:grpSp>
      <xdr:nvGrpSpPr>
        <xdr:cNvPr id="5990" name="Shape 2">
          <a:extLst>
            <a:ext uri="{FF2B5EF4-FFF2-40B4-BE49-F238E27FC236}">
              <a16:creationId xmlns:a16="http://schemas.microsoft.com/office/drawing/2014/main" id="{00000000-0008-0000-0B00-000066170000}"/>
            </a:ext>
          </a:extLst>
        </xdr:cNvPr>
        <xdr:cNvGrpSpPr>
          <a:grpSpLocks/>
        </xdr:cNvGrpSpPr>
      </xdr:nvGrpSpPr>
      <xdr:grpSpPr>
        <a:xfrm>
          <a:off x="2466975" y="29975175"/>
          <a:ext cx="0" cy="161925"/>
          <a:chOff x="5346000" y="3699038"/>
          <a:chExt cx="0" cy="161925"/>
        </a:xfrm>
      </xdr:grpSpPr>
      <xdr:grpSp>
        <xdr:nvGrpSpPr>
          <xdr:cNvPr id="5991" name="Shape 4865">
            <a:extLst>
              <a:ext uri="{FF2B5EF4-FFF2-40B4-BE49-F238E27FC236}">
                <a16:creationId xmlns:a16="http://schemas.microsoft.com/office/drawing/2014/main" id="{00000000-0008-0000-0B00-00006717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5992" name="Shape 6">
              <a:extLst>
                <a:ext uri="{FF2B5EF4-FFF2-40B4-BE49-F238E27FC236}">
                  <a16:creationId xmlns:a16="http://schemas.microsoft.com/office/drawing/2014/main" id="{00000000-0008-0000-0B00-00006817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5993" name="Shape 4866">
              <a:extLst>
                <a:ext uri="{FF2B5EF4-FFF2-40B4-BE49-F238E27FC236}">
                  <a16:creationId xmlns:a16="http://schemas.microsoft.com/office/drawing/2014/main" id="{00000000-0008-0000-0B00-00006917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5994" name="Shape 4867">
                <a:extLst>
                  <a:ext uri="{FF2B5EF4-FFF2-40B4-BE49-F238E27FC236}">
                    <a16:creationId xmlns:a16="http://schemas.microsoft.com/office/drawing/2014/main" id="{00000000-0008-0000-0B00-00006A17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5995" name="Shape 4868">
                <a:extLst>
                  <a:ext uri="{FF2B5EF4-FFF2-40B4-BE49-F238E27FC236}">
                    <a16:creationId xmlns:a16="http://schemas.microsoft.com/office/drawing/2014/main" id="{00000000-0008-0000-0B00-00006B17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5996" name="Shape 4869">
                  <a:extLst>
                    <a:ext uri="{FF2B5EF4-FFF2-40B4-BE49-F238E27FC236}">
                      <a16:creationId xmlns:a16="http://schemas.microsoft.com/office/drawing/2014/main" id="{00000000-0008-0000-0B00-00006C17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5997" name="Shape 4870">
                  <a:extLst>
                    <a:ext uri="{FF2B5EF4-FFF2-40B4-BE49-F238E27FC236}">
                      <a16:creationId xmlns:a16="http://schemas.microsoft.com/office/drawing/2014/main" id="{00000000-0008-0000-0B00-00006D1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998" name="Shape 4871">
                  <a:extLst>
                    <a:ext uri="{FF2B5EF4-FFF2-40B4-BE49-F238E27FC236}">
                      <a16:creationId xmlns:a16="http://schemas.microsoft.com/office/drawing/2014/main" id="{00000000-0008-0000-0B00-00006E1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999" name="Shape 4872">
                  <a:extLst>
                    <a:ext uri="{FF2B5EF4-FFF2-40B4-BE49-F238E27FC236}">
                      <a16:creationId xmlns:a16="http://schemas.microsoft.com/office/drawing/2014/main" id="{00000000-0008-0000-0B00-00006F17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000" name="Shape 4873">
                  <a:extLst>
                    <a:ext uri="{FF2B5EF4-FFF2-40B4-BE49-F238E27FC236}">
                      <a16:creationId xmlns:a16="http://schemas.microsoft.com/office/drawing/2014/main" id="{00000000-0008-0000-0B00-0000701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001" name="Shape 4874">
                  <a:extLst>
                    <a:ext uri="{FF2B5EF4-FFF2-40B4-BE49-F238E27FC236}">
                      <a16:creationId xmlns:a16="http://schemas.microsoft.com/office/drawing/2014/main" id="{00000000-0008-0000-0B00-0000711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002" name="Shape 4875">
                  <a:extLst>
                    <a:ext uri="{FF2B5EF4-FFF2-40B4-BE49-F238E27FC236}">
                      <a16:creationId xmlns:a16="http://schemas.microsoft.com/office/drawing/2014/main" id="{00000000-0008-0000-0B00-0000721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136</xdr:row>
      <xdr:rowOff>104775</xdr:rowOff>
    </xdr:from>
    <xdr:ext cx="0" cy="161925"/>
    <xdr:grpSp>
      <xdr:nvGrpSpPr>
        <xdr:cNvPr id="6003" name="Shape 2">
          <a:extLst>
            <a:ext uri="{FF2B5EF4-FFF2-40B4-BE49-F238E27FC236}">
              <a16:creationId xmlns:a16="http://schemas.microsoft.com/office/drawing/2014/main" id="{00000000-0008-0000-0B00-000073170000}"/>
            </a:ext>
          </a:extLst>
        </xdr:cNvPr>
        <xdr:cNvGrpSpPr>
          <a:grpSpLocks/>
        </xdr:cNvGrpSpPr>
      </xdr:nvGrpSpPr>
      <xdr:grpSpPr>
        <a:xfrm>
          <a:off x="2466975" y="29975175"/>
          <a:ext cx="0" cy="161925"/>
          <a:chOff x="5346000" y="3699038"/>
          <a:chExt cx="0" cy="161925"/>
        </a:xfrm>
      </xdr:grpSpPr>
      <xdr:grpSp>
        <xdr:nvGrpSpPr>
          <xdr:cNvPr id="6004" name="Shape 4876">
            <a:extLst>
              <a:ext uri="{FF2B5EF4-FFF2-40B4-BE49-F238E27FC236}">
                <a16:creationId xmlns:a16="http://schemas.microsoft.com/office/drawing/2014/main" id="{00000000-0008-0000-0B00-00007417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6005" name="Shape 6">
              <a:extLst>
                <a:ext uri="{FF2B5EF4-FFF2-40B4-BE49-F238E27FC236}">
                  <a16:creationId xmlns:a16="http://schemas.microsoft.com/office/drawing/2014/main" id="{00000000-0008-0000-0B00-00007517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6006" name="Shape 4877">
              <a:extLst>
                <a:ext uri="{FF2B5EF4-FFF2-40B4-BE49-F238E27FC236}">
                  <a16:creationId xmlns:a16="http://schemas.microsoft.com/office/drawing/2014/main" id="{00000000-0008-0000-0B00-00007617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6007" name="Shape 4878">
                <a:extLst>
                  <a:ext uri="{FF2B5EF4-FFF2-40B4-BE49-F238E27FC236}">
                    <a16:creationId xmlns:a16="http://schemas.microsoft.com/office/drawing/2014/main" id="{00000000-0008-0000-0B00-00007717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6008" name="Shape 4879">
                <a:extLst>
                  <a:ext uri="{FF2B5EF4-FFF2-40B4-BE49-F238E27FC236}">
                    <a16:creationId xmlns:a16="http://schemas.microsoft.com/office/drawing/2014/main" id="{00000000-0008-0000-0B00-00007817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6009" name="Shape 4880">
                  <a:extLst>
                    <a:ext uri="{FF2B5EF4-FFF2-40B4-BE49-F238E27FC236}">
                      <a16:creationId xmlns:a16="http://schemas.microsoft.com/office/drawing/2014/main" id="{00000000-0008-0000-0B00-00007917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6010" name="Shape 4881">
                  <a:extLst>
                    <a:ext uri="{FF2B5EF4-FFF2-40B4-BE49-F238E27FC236}">
                      <a16:creationId xmlns:a16="http://schemas.microsoft.com/office/drawing/2014/main" id="{00000000-0008-0000-0B00-00007A1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011" name="Shape 4882">
                  <a:extLst>
                    <a:ext uri="{FF2B5EF4-FFF2-40B4-BE49-F238E27FC236}">
                      <a16:creationId xmlns:a16="http://schemas.microsoft.com/office/drawing/2014/main" id="{00000000-0008-0000-0B00-00007B1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012" name="Shape 4883">
                  <a:extLst>
                    <a:ext uri="{FF2B5EF4-FFF2-40B4-BE49-F238E27FC236}">
                      <a16:creationId xmlns:a16="http://schemas.microsoft.com/office/drawing/2014/main" id="{00000000-0008-0000-0B00-00007C17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013" name="Shape 4884">
                  <a:extLst>
                    <a:ext uri="{FF2B5EF4-FFF2-40B4-BE49-F238E27FC236}">
                      <a16:creationId xmlns:a16="http://schemas.microsoft.com/office/drawing/2014/main" id="{00000000-0008-0000-0B00-00007D1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014" name="Shape 4885">
                  <a:extLst>
                    <a:ext uri="{FF2B5EF4-FFF2-40B4-BE49-F238E27FC236}">
                      <a16:creationId xmlns:a16="http://schemas.microsoft.com/office/drawing/2014/main" id="{00000000-0008-0000-0B00-00007E1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015" name="Shape 4886">
                  <a:extLst>
                    <a:ext uri="{FF2B5EF4-FFF2-40B4-BE49-F238E27FC236}">
                      <a16:creationId xmlns:a16="http://schemas.microsoft.com/office/drawing/2014/main" id="{00000000-0008-0000-0B00-00007F1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16</xdr:col>
      <xdr:colOff>0</xdr:colOff>
      <xdr:row>133</xdr:row>
      <xdr:rowOff>28575</xdr:rowOff>
    </xdr:from>
    <xdr:ext cx="438150" cy="352425"/>
    <xdr:sp macro="" textlink="">
      <xdr:nvSpPr>
        <xdr:cNvPr id="6016" name="Shape 1996">
          <a:extLst>
            <a:ext uri="{FF2B5EF4-FFF2-40B4-BE49-F238E27FC236}">
              <a16:creationId xmlns:a16="http://schemas.microsoft.com/office/drawing/2014/main" id="{00000000-0008-0000-0B00-000080170000}"/>
            </a:ext>
          </a:extLst>
        </xdr:cNvPr>
        <xdr:cNvSpPr/>
      </xdr:nvSpPr>
      <xdr:spPr>
        <a:xfrm>
          <a:off x="7134225" y="29260800"/>
          <a:ext cx="438150" cy="352425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18</xdr:col>
      <xdr:colOff>0</xdr:colOff>
      <xdr:row>133</xdr:row>
      <xdr:rowOff>28575</xdr:rowOff>
    </xdr:from>
    <xdr:ext cx="438150" cy="352425"/>
    <xdr:sp macro="" textlink="">
      <xdr:nvSpPr>
        <xdr:cNvPr id="6017" name="Shape 1997">
          <a:extLst>
            <a:ext uri="{FF2B5EF4-FFF2-40B4-BE49-F238E27FC236}">
              <a16:creationId xmlns:a16="http://schemas.microsoft.com/office/drawing/2014/main" id="{00000000-0008-0000-0B00-000081170000}"/>
            </a:ext>
          </a:extLst>
        </xdr:cNvPr>
        <xdr:cNvSpPr/>
      </xdr:nvSpPr>
      <xdr:spPr>
        <a:xfrm>
          <a:off x="8067675" y="29260800"/>
          <a:ext cx="438150" cy="352425"/>
        </a:xfrm>
        <a:prstGeom prst="triangle">
          <a:avLst>
            <a:gd name="adj" fmla="val 50000"/>
          </a:avLst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20</xdr:col>
      <xdr:colOff>0</xdr:colOff>
      <xdr:row>133</xdr:row>
      <xdr:rowOff>28575</xdr:rowOff>
    </xdr:from>
    <xdr:ext cx="438150" cy="352425"/>
    <xdr:sp macro="" textlink="">
      <xdr:nvSpPr>
        <xdr:cNvPr id="6018" name="Shape 1997">
          <a:extLst>
            <a:ext uri="{FF2B5EF4-FFF2-40B4-BE49-F238E27FC236}">
              <a16:creationId xmlns:a16="http://schemas.microsoft.com/office/drawing/2014/main" id="{00000000-0008-0000-0B00-000082170000}"/>
            </a:ext>
          </a:extLst>
        </xdr:cNvPr>
        <xdr:cNvSpPr/>
      </xdr:nvSpPr>
      <xdr:spPr>
        <a:xfrm>
          <a:off x="9001125" y="29260800"/>
          <a:ext cx="438150" cy="352425"/>
        </a:xfrm>
        <a:prstGeom prst="triangle">
          <a:avLst>
            <a:gd name="adj" fmla="val 50000"/>
          </a:avLst>
        </a:prstGeom>
        <a:solidFill>
          <a:srgbClr val="FFFF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22</xdr:col>
      <xdr:colOff>0</xdr:colOff>
      <xdr:row>133</xdr:row>
      <xdr:rowOff>28575</xdr:rowOff>
    </xdr:from>
    <xdr:ext cx="438150" cy="352425"/>
    <xdr:sp macro="" textlink="">
      <xdr:nvSpPr>
        <xdr:cNvPr id="6019" name="Shape 1997">
          <a:extLst>
            <a:ext uri="{FF2B5EF4-FFF2-40B4-BE49-F238E27FC236}">
              <a16:creationId xmlns:a16="http://schemas.microsoft.com/office/drawing/2014/main" id="{00000000-0008-0000-0B00-000083170000}"/>
            </a:ext>
          </a:extLst>
        </xdr:cNvPr>
        <xdr:cNvSpPr/>
      </xdr:nvSpPr>
      <xdr:spPr>
        <a:xfrm>
          <a:off x="9934575" y="29260800"/>
          <a:ext cx="438150" cy="352425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24</xdr:col>
      <xdr:colOff>0</xdr:colOff>
      <xdr:row>133</xdr:row>
      <xdr:rowOff>28575</xdr:rowOff>
    </xdr:from>
    <xdr:ext cx="438150" cy="352425"/>
    <xdr:sp macro="" textlink="">
      <xdr:nvSpPr>
        <xdr:cNvPr id="6020" name="Shape 1997">
          <a:extLst>
            <a:ext uri="{FF2B5EF4-FFF2-40B4-BE49-F238E27FC236}">
              <a16:creationId xmlns:a16="http://schemas.microsoft.com/office/drawing/2014/main" id="{00000000-0008-0000-0B00-000084170000}"/>
            </a:ext>
          </a:extLst>
        </xdr:cNvPr>
        <xdr:cNvSpPr/>
      </xdr:nvSpPr>
      <xdr:spPr>
        <a:xfrm>
          <a:off x="10868025" y="29260800"/>
          <a:ext cx="438150" cy="352425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30</xdr:col>
      <xdr:colOff>0</xdr:colOff>
      <xdr:row>133</xdr:row>
      <xdr:rowOff>28575</xdr:rowOff>
    </xdr:from>
    <xdr:ext cx="438150" cy="352425"/>
    <xdr:sp macro="" textlink="">
      <xdr:nvSpPr>
        <xdr:cNvPr id="6021" name="Shape 1997">
          <a:extLst>
            <a:ext uri="{FF2B5EF4-FFF2-40B4-BE49-F238E27FC236}">
              <a16:creationId xmlns:a16="http://schemas.microsoft.com/office/drawing/2014/main" id="{00000000-0008-0000-0B00-000085170000}"/>
            </a:ext>
          </a:extLst>
        </xdr:cNvPr>
        <xdr:cNvSpPr/>
      </xdr:nvSpPr>
      <xdr:spPr>
        <a:xfrm>
          <a:off x="13668375" y="29260800"/>
          <a:ext cx="438150" cy="352425"/>
        </a:xfrm>
        <a:prstGeom prst="triangle">
          <a:avLst>
            <a:gd name="adj" fmla="val 50000"/>
          </a:avLst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10</xdr:col>
      <xdr:colOff>0</xdr:colOff>
      <xdr:row>133</xdr:row>
      <xdr:rowOff>28575</xdr:rowOff>
    </xdr:from>
    <xdr:ext cx="438150" cy="352425"/>
    <xdr:sp macro="" textlink="">
      <xdr:nvSpPr>
        <xdr:cNvPr id="6022" name="Shape 1997">
          <a:extLst>
            <a:ext uri="{FF2B5EF4-FFF2-40B4-BE49-F238E27FC236}">
              <a16:creationId xmlns:a16="http://schemas.microsoft.com/office/drawing/2014/main" id="{00000000-0008-0000-0B00-000086170000}"/>
            </a:ext>
          </a:extLst>
        </xdr:cNvPr>
        <xdr:cNvSpPr/>
      </xdr:nvSpPr>
      <xdr:spPr>
        <a:xfrm>
          <a:off x="4333875" y="29260800"/>
          <a:ext cx="438150" cy="352425"/>
        </a:xfrm>
        <a:prstGeom prst="triangle">
          <a:avLst>
            <a:gd name="adj" fmla="val 50000"/>
          </a:avLst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12</xdr:col>
      <xdr:colOff>0</xdr:colOff>
      <xdr:row>133</xdr:row>
      <xdr:rowOff>28575</xdr:rowOff>
    </xdr:from>
    <xdr:ext cx="438150" cy="352425"/>
    <xdr:sp macro="" textlink="">
      <xdr:nvSpPr>
        <xdr:cNvPr id="6023" name="Shape 1997">
          <a:extLst>
            <a:ext uri="{FF2B5EF4-FFF2-40B4-BE49-F238E27FC236}">
              <a16:creationId xmlns:a16="http://schemas.microsoft.com/office/drawing/2014/main" id="{00000000-0008-0000-0B00-000087170000}"/>
            </a:ext>
          </a:extLst>
        </xdr:cNvPr>
        <xdr:cNvSpPr/>
      </xdr:nvSpPr>
      <xdr:spPr>
        <a:xfrm>
          <a:off x="5267325" y="29260800"/>
          <a:ext cx="438150" cy="352425"/>
        </a:xfrm>
        <a:prstGeom prst="triangle">
          <a:avLst>
            <a:gd name="adj" fmla="val 50000"/>
          </a:avLst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14</xdr:col>
      <xdr:colOff>0</xdr:colOff>
      <xdr:row>133</xdr:row>
      <xdr:rowOff>28575</xdr:rowOff>
    </xdr:from>
    <xdr:ext cx="438150" cy="352425"/>
    <xdr:sp macro="" textlink="">
      <xdr:nvSpPr>
        <xdr:cNvPr id="6024" name="Shape 3723">
          <a:extLst>
            <a:ext uri="{FF2B5EF4-FFF2-40B4-BE49-F238E27FC236}">
              <a16:creationId xmlns:a16="http://schemas.microsoft.com/office/drawing/2014/main" id="{00000000-0008-0000-0B00-000088170000}"/>
            </a:ext>
          </a:extLst>
        </xdr:cNvPr>
        <xdr:cNvSpPr/>
      </xdr:nvSpPr>
      <xdr:spPr>
        <a:xfrm>
          <a:off x="6200775" y="29260800"/>
          <a:ext cx="438150" cy="352425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8</xdr:col>
      <xdr:colOff>0</xdr:colOff>
      <xdr:row>133</xdr:row>
      <xdr:rowOff>28575</xdr:rowOff>
    </xdr:from>
    <xdr:ext cx="438150" cy="352425"/>
    <xdr:sp macro="" textlink="">
      <xdr:nvSpPr>
        <xdr:cNvPr id="6025" name="Shape 1997">
          <a:extLst>
            <a:ext uri="{FF2B5EF4-FFF2-40B4-BE49-F238E27FC236}">
              <a16:creationId xmlns:a16="http://schemas.microsoft.com/office/drawing/2014/main" id="{00000000-0008-0000-0B00-000089170000}"/>
            </a:ext>
          </a:extLst>
        </xdr:cNvPr>
        <xdr:cNvSpPr/>
      </xdr:nvSpPr>
      <xdr:spPr>
        <a:xfrm>
          <a:off x="3400425" y="29260800"/>
          <a:ext cx="438150" cy="352425"/>
        </a:xfrm>
        <a:prstGeom prst="triangle">
          <a:avLst>
            <a:gd name="adj" fmla="val 50000"/>
          </a:avLst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6</xdr:col>
      <xdr:colOff>0</xdr:colOff>
      <xdr:row>133</xdr:row>
      <xdr:rowOff>28575</xdr:rowOff>
    </xdr:from>
    <xdr:ext cx="438150" cy="352425"/>
    <xdr:sp macro="" textlink="">
      <xdr:nvSpPr>
        <xdr:cNvPr id="6026" name="Shape 1997">
          <a:extLst>
            <a:ext uri="{FF2B5EF4-FFF2-40B4-BE49-F238E27FC236}">
              <a16:creationId xmlns:a16="http://schemas.microsoft.com/office/drawing/2014/main" id="{00000000-0008-0000-0B00-00008A170000}"/>
            </a:ext>
          </a:extLst>
        </xdr:cNvPr>
        <xdr:cNvSpPr/>
      </xdr:nvSpPr>
      <xdr:spPr>
        <a:xfrm>
          <a:off x="2466975" y="29260800"/>
          <a:ext cx="438150" cy="352425"/>
        </a:xfrm>
        <a:prstGeom prst="triangle">
          <a:avLst>
            <a:gd name="adj" fmla="val 50000"/>
          </a:avLst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4</xdr:col>
      <xdr:colOff>0</xdr:colOff>
      <xdr:row>133</xdr:row>
      <xdr:rowOff>28575</xdr:rowOff>
    </xdr:from>
    <xdr:ext cx="438150" cy="352425"/>
    <xdr:sp macro="" textlink="">
      <xdr:nvSpPr>
        <xdr:cNvPr id="6027" name="Shape 1997">
          <a:extLst>
            <a:ext uri="{FF2B5EF4-FFF2-40B4-BE49-F238E27FC236}">
              <a16:creationId xmlns:a16="http://schemas.microsoft.com/office/drawing/2014/main" id="{00000000-0008-0000-0B00-00008B170000}"/>
            </a:ext>
          </a:extLst>
        </xdr:cNvPr>
        <xdr:cNvSpPr/>
      </xdr:nvSpPr>
      <xdr:spPr>
        <a:xfrm>
          <a:off x="1533525" y="29260800"/>
          <a:ext cx="438150" cy="352425"/>
        </a:xfrm>
        <a:prstGeom prst="triangle">
          <a:avLst>
            <a:gd name="adj" fmla="val 50000"/>
          </a:avLst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</xdr:col>
      <xdr:colOff>0</xdr:colOff>
      <xdr:row>133</xdr:row>
      <xdr:rowOff>28575</xdr:rowOff>
    </xdr:from>
    <xdr:ext cx="438150" cy="352425"/>
    <xdr:sp macro="" textlink="">
      <xdr:nvSpPr>
        <xdr:cNvPr id="6028" name="Shape 1997">
          <a:extLst>
            <a:ext uri="{FF2B5EF4-FFF2-40B4-BE49-F238E27FC236}">
              <a16:creationId xmlns:a16="http://schemas.microsoft.com/office/drawing/2014/main" id="{00000000-0008-0000-0B00-00008C170000}"/>
            </a:ext>
          </a:extLst>
        </xdr:cNvPr>
        <xdr:cNvSpPr/>
      </xdr:nvSpPr>
      <xdr:spPr>
        <a:xfrm>
          <a:off x="600075" y="29260800"/>
          <a:ext cx="438150" cy="352425"/>
        </a:xfrm>
        <a:prstGeom prst="triangle">
          <a:avLst>
            <a:gd name="adj" fmla="val 50000"/>
          </a:avLst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26</xdr:col>
      <xdr:colOff>0</xdr:colOff>
      <xdr:row>133</xdr:row>
      <xdr:rowOff>28575</xdr:rowOff>
    </xdr:from>
    <xdr:ext cx="438150" cy="342900"/>
    <xdr:sp macro="" textlink="">
      <xdr:nvSpPr>
        <xdr:cNvPr id="6029" name="Shape 2861">
          <a:extLst>
            <a:ext uri="{FF2B5EF4-FFF2-40B4-BE49-F238E27FC236}">
              <a16:creationId xmlns:a16="http://schemas.microsoft.com/office/drawing/2014/main" id="{00000000-0008-0000-0B00-00008D170000}"/>
            </a:ext>
          </a:extLst>
        </xdr:cNvPr>
        <xdr:cNvSpPr/>
      </xdr:nvSpPr>
      <xdr:spPr>
        <a:xfrm>
          <a:off x="11801475" y="29260800"/>
          <a:ext cx="438150" cy="342900"/>
        </a:xfrm>
        <a:prstGeom prst="triangle">
          <a:avLst>
            <a:gd name="adj" fmla="val 50000"/>
          </a:avLst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26</xdr:col>
      <xdr:colOff>0</xdr:colOff>
      <xdr:row>108</xdr:row>
      <xdr:rowOff>28575</xdr:rowOff>
    </xdr:from>
    <xdr:ext cx="438150" cy="342900"/>
    <xdr:sp macro="" textlink="">
      <xdr:nvSpPr>
        <xdr:cNvPr id="6030" name="Shape 4887">
          <a:extLst>
            <a:ext uri="{FF2B5EF4-FFF2-40B4-BE49-F238E27FC236}">
              <a16:creationId xmlns:a16="http://schemas.microsoft.com/office/drawing/2014/main" id="{00000000-0008-0000-0B00-00008E170000}"/>
            </a:ext>
          </a:extLst>
        </xdr:cNvPr>
        <xdr:cNvSpPr/>
      </xdr:nvSpPr>
      <xdr:spPr>
        <a:xfrm>
          <a:off x="11801475" y="23774400"/>
          <a:ext cx="438150" cy="342900"/>
        </a:xfrm>
        <a:prstGeom prst="triangle">
          <a:avLst>
            <a:gd name="adj" fmla="val 50000"/>
          </a:avLst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</xdr:col>
      <xdr:colOff>57150</xdr:colOff>
      <xdr:row>13</xdr:row>
      <xdr:rowOff>161925</xdr:rowOff>
    </xdr:from>
    <xdr:ext cx="466725" cy="371475"/>
    <xdr:sp macro="" textlink="">
      <xdr:nvSpPr>
        <xdr:cNvPr id="6031" name="Shape 4888">
          <a:extLst>
            <a:ext uri="{FF2B5EF4-FFF2-40B4-BE49-F238E27FC236}">
              <a16:creationId xmlns:a16="http://schemas.microsoft.com/office/drawing/2014/main" id="{00000000-0008-0000-0B00-00008F170000}"/>
            </a:ext>
          </a:extLst>
        </xdr:cNvPr>
        <xdr:cNvSpPr/>
      </xdr:nvSpPr>
      <xdr:spPr>
        <a:xfrm>
          <a:off x="295275" y="3028950"/>
          <a:ext cx="466725" cy="371475"/>
        </a:xfrm>
        <a:prstGeom prst="roundRect">
          <a:avLst>
            <a:gd name="adj" fmla="val 16667"/>
          </a:avLst>
        </a:prstGeom>
        <a:noFill/>
        <a:ln w="25400" cap="flat" cmpd="sng">
          <a:solidFill>
            <a:srgbClr val="00B0F0"/>
          </a:solidFill>
          <a:prstDash val="solid"/>
          <a:round/>
          <a:headEnd type="none" w="sm" len="sm"/>
          <a:tailEnd type="none" w="sm" len="sm"/>
        </a:ln>
      </xdr:spPr>
      <xdr:txBody>
        <a:bodyPr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6</xdr:col>
      <xdr:colOff>0</xdr:colOff>
      <xdr:row>48</xdr:row>
      <xdr:rowOff>104775</xdr:rowOff>
    </xdr:from>
    <xdr:ext cx="0" cy="161925"/>
    <xdr:grpSp>
      <xdr:nvGrpSpPr>
        <xdr:cNvPr id="6032" name="Shape 2">
          <a:extLst>
            <a:ext uri="{FF2B5EF4-FFF2-40B4-BE49-F238E27FC236}">
              <a16:creationId xmlns:a16="http://schemas.microsoft.com/office/drawing/2014/main" id="{00000000-0008-0000-0B00-000090170000}"/>
            </a:ext>
          </a:extLst>
        </xdr:cNvPr>
        <xdr:cNvGrpSpPr>
          <a:grpSpLocks/>
        </xdr:cNvGrpSpPr>
      </xdr:nvGrpSpPr>
      <xdr:grpSpPr>
        <a:xfrm>
          <a:off x="2466975" y="10620375"/>
          <a:ext cx="0" cy="161925"/>
          <a:chOff x="5346000" y="3699038"/>
          <a:chExt cx="0" cy="161925"/>
        </a:xfrm>
      </xdr:grpSpPr>
      <xdr:grpSp>
        <xdr:nvGrpSpPr>
          <xdr:cNvPr id="6033" name="Shape 4889">
            <a:extLst>
              <a:ext uri="{FF2B5EF4-FFF2-40B4-BE49-F238E27FC236}">
                <a16:creationId xmlns:a16="http://schemas.microsoft.com/office/drawing/2014/main" id="{00000000-0008-0000-0B00-00009117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6034" name="Shape 6">
              <a:extLst>
                <a:ext uri="{FF2B5EF4-FFF2-40B4-BE49-F238E27FC236}">
                  <a16:creationId xmlns:a16="http://schemas.microsoft.com/office/drawing/2014/main" id="{00000000-0008-0000-0B00-00009217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6035" name="Shape 4890">
              <a:extLst>
                <a:ext uri="{FF2B5EF4-FFF2-40B4-BE49-F238E27FC236}">
                  <a16:creationId xmlns:a16="http://schemas.microsoft.com/office/drawing/2014/main" id="{00000000-0008-0000-0B00-00009317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6036" name="Shape 4891">
                <a:extLst>
                  <a:ext uri="{FF2B5EF4-FFF2-40B4-BE49-F238E27FC236}">
                    <a16:creationId xmlns:a16="http://schemas.microsoft.com/office/drawing/2014/main" id="{00000000-0008-0000-0B00-00009417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6037" name="Shape 4892">
                <a:extLst>
                  <a:ext uri="{FF2B5EF4-FFF2-40B4-BE49-F238E27FC236}">
                    <a16:creationId xmlns:a16="http://schemas.microsoft.com/office/drawing/2014/main" id="{00000000-0008-0000-0B00-00009517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6038" name="Shape 4893">
                  <a:extLst>
                    <a:ext uri="{FF2B5EF4-FFF2-40B4-BE49-F238E27FC236}">
                      <a16:creationId xmlns:a16="http://schemas.microsoft.com/office/drawing/2014/main" id="{00000000-0008-0000-0B00-00009617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6039" name="Shape 4894">
                  <a:extLst>
                    <a:ext uri="{FF2B5EF4-FFF2-40B4-BE49-F238E27FC236}">
                      <a16:creationId xmlns:a16="http://schemas.microsoft.com/office/drawing/2014/main" id="{00000000-0008-0000-0B00-0000971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040" name="Shape 4895">
                  <a:extLst>
                    <a:ext uri="{FF2B5EF4-FFF2-40B4-BE49-F238E27FC236}">
                      <a16:creationId xmlns:a16="http://schemas.microsoft.com/office/drawing/2014/main" id="{00000000-0008-0000-0B00-0000981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041" name="Shape 4896">
                  <a:extLst>
                    <a:ext uri="{FF2B5EF4-FFF2-40B4-BE49-F238E27FC236}">
                      <a16:creationId xmlns:a16="http://schemas.microsoft.com/office/drawing/2014/main" id="{00000000-0008-0000-0B00-00009917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042" name="Shape 4897">
                  <a:extLst>
                    <a:ext uri="{FF2B5EF4-FFF2-40B4-BE49-F238E27FC236}">
                      <a16:creationId xmlns:a16="http://schemas.microsoft.com/office/drawing/2014/main" id="{00000000-0008-0000-0B00-00009A1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043" name="Shape 4898">
                  <a:extLst>
                    <a:ext uri="{FF2B5EF4-FFF2-40B4-BE49-F238E27FC236}">
                      <a16:creationId xmlns:a16="http://schemas.microsoft.com/office/drawing/2014/main" id="{00000000-0008-0000-0B00-00009B1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044" name="Shape 4899">
                  <a:extLst>
                    <a:ext uri="{FF2B5EF4-FFF2-40B4-BE49-F238E27FC236}">
                      <a16:creationId xmlns:a16="http://schemas.microsoft.com/office/drawing/2014/main" id="{00000000-0008-0000-0B00-00009C1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48</xdr:row>
      <xdr:rowOff>104775</xdr:rowOff>
    </xdr:from>
    <xdr:ext cx="0" cy="161925"/>
    <xdr:grpSp>
      <xdr:nvGrpSpPr>
        <xdr:cNvPr id="6045" name="Shape 2">
          <a:extLst>
            <a:ext uri="{FF2B5EF4-FFF2-40B4-BE49-F238E27FC236}">
              <a16:creationId xmlns:a16="http://schemas.microsoft.com/office/drawing/2014/main" id="{00000000-0008-0000-0B00-00009D170000}"/>
            </a:ext>
          </a:extLst>
        </xdr:cNvPr>
        <xdr:cNvGrpSpPr>
          <a:grpSpLocks/>
        </xdr:cNvGrpSpPr>
      </xdr:nvGrpSpPr>
      <xdr:grpSpPr>
        <a:xfrm>
          <a:off x="2466975" y="10620375"/>
          <a:ext cx="0" cy="161925"/>
          <a:chOff x="5346000" y="3699038"/>
          <a:chExt cx="0" cy="161925"/>
        </a:xfrm>
      </xdr:grpSpPr>
      <xdr:grpSp>
        <xdr:nvGrpSpPr>
          <xdr:cNvPr id="6046" name="Shape 4900">
            <a:extLst>
              <a:ext uri="{FF2B5EF4-FFF2-40B4-BE49-F238E27FC236}">
                <a16:creationId xmlns:a16="http://schemas.microsoft.com/office/drawing/2014/main" id="{00000000-0008-0000-0B00-00009E17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6047" name="Shape 6">
              <a:extLst>
                <a:ext uri="{FF2B5EF4-FFF2-40B4-BE49-F238E27FC236}">
                  <a16:creationId xmlns:a16="http://schemas.microsoft.com/office/drawing/2014/main" id="{00000000-0008-0000-0B00-00009F17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6048" name="Shape 4901">
              <a:extLst>
                <a:ext uri="{FF2B5EF4-FFF2-40B4-BE49-F238E27FC236}">
                  <a16:creationId xmlns:a16="http://schemas.microsoft.com/office/drawing/2014/main" id="{00000000-0008-0000-0B00-0000A017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6049" name="Shape 4902">
                <a:extLst>
                  <a:ext uri="{FF2B5EF4-FFF2-40B4-BE49-F238E27FC236}">
                    <a16:creationId xmlns:a16="http://schemas.microsoft.com/office/drawing/2014/main" id="{00000000-0008-0000-0B00-0000A117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6050" name="Shape 4903">
                <a:extLst>
                  <a:ext uri="{FF2B5EF4-FFF2-40B4-BE49-F238E27FC236}">
                    <a16:creationId xmlns:a16="http://schemas.microsoft.com/office/drawing/2014/main" id="{00000000-0008-0000-0B00-0000A217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314325" cy="230200"/>
              </a:xfrm>
            </xdr:grpSpPr>
            <xdr:sp macro="" textlink="">
              <xdr:nvSpPr>
                <xdr:cNvPr id="6051" name="Shape 4904">
                  <a:extLst>
                    <a:ext uri="{FF2B5EF4-FFF2-40B4-BE49-F238E27FC236}">
                      <a16:creationId xmlns:a16="http://schemas.microsoft.com/office/drawing/2014/main" id="{00000000-0008-0000-0B00-0000A317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6052" name="Shape 4905">
                  <a:extLst>
                    <a:ext uri="{FF2B5EF4-FFF2-40B4-BE49-F238E27FC236}">
                      <a16:creationId xmlns:a16="http://schemas.microsoft.com/office/drawing/2014/main" id="{00000000-0008-0000-0B00-0000A417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053" name="Shape 4906">
                  <a:extLst>
                    <a:ext uri="{FF2B5EF4-FFF2-40B4-BE49-F238E27FC236}">
                      <a16:creationId xmlns:a16="http://schemas.microsoft.com/office/drawing/2014/main" id="{00000000-0008-0000-0B00-0000A517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054" name="Shape 4907">
                  <a:extLst>
                    <a:ext uri="{FF2B5EF4-FFF2-40B4-BE49-F238E27FC236}">
                      <a16:creationId xmlns:a16="http://schemas.microsoft.com/office/drawing/2014/main" id="{00000000-0008-0000-0B00-0000A617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055" name="Shape 4908">
                  <a:extLst>
                    <a:ext uri="{FF2B5EF4-FFF2-40B4-BE49-F238E27FC236}">
                      <a16:creationId xmlns:a16="http://schemas.microsoft.com/office/drawing/2014/main" id="{00000000-0008-0000-0B00-0000A717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056" name="Shape 4909">
                  <a:extLst>
                    <a:ext uri="{FF2B5EF4-FFF2-40B4-BE49-F238E27FC236}">
                      <a16:creationId xmlns:a16="http://schemas.microsoft.com/office/drawing/2014/main" id="{00000000-0008-0000-0B00-0000A817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057" name="Shape 4910">
                  <a:extLst>
                    <a:ext uri="{FF2B5EF4-FFF2-40B4-BE49-F238E27FC236}">
                      <a16:creationId xmlns:a16="http://schemas.microsoft.com/office/drawing/2014/main" id="{00000000-0008-0000-0B00-0000A917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48</xdr:row>
      <xdr:rowOff>133350</xdr:rowOff>
    </xdr:from>
    <xdr:ext cx="0" cy="161925"/>
    <xdr:grpSp>
      <xdr:nvGrpSpPr>
        <xdr:cNvPr id="6058" name="Shape 2">
          <a:extLst>
            <a:ext uri="{FF2B5EF4-FFF2-40B4-BE49-F238E27FC236}">
              <a16:creationId xmlns:a16="http://schemas.microsoft.com/office/drawing/2014/main" id="{00000000-0008-0000-0B00-0000AA170000}"/>
            </a:ext>
          </a:extLst>
        </xdr:cNvPr>
        <xdr:cNvGrpSpPr>
          <a:grpSpLocks/>
        </xdr:cNvGrpSpPr>
      </xdr:nvGrpSpPr>
      <xdr:grpSpPr>
        <a:xfrm>
          <a:off x="2466975" y="10648950"/>
          <a:ext cx="0" cy="161925"/>
          <a:chOff x="5346000" y="3699038"/>
          <a:chExt cx="0" cy="161925"/>
        </a:xfrm>
      </xdr:grpSpPr>
      <xdr:grpSp>
        <xdr:nvGrpSpPr>
          <xdr:cNvPr id="6059" name="Shape 4911">
            <a:extLst>
              <a:ext uri="{FF2B5EF4-FFF2-40B4-BE49-F238E27FC236}">
                <a16:creationId xmlns:a16="http://schemas.microsoft.com/office/drawing/2014/main" id="{00000000-0008-0000-0B00-0000AB17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6060" name="Shape 6">
              <a:extLst>
                <a:ext uri="{FF2B5EF4-FFF2-40B4-BE49-F238E27FC236}">
                  <a16:creationId xmlns:a16="http://schemas.microsoft.com/office/drawing/2014/main" id="{00000000-0008-0000-0B00-0000AC17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6061" name="Shape 4912">
              <a:extLst>
                <a:ext uri="{FF2B5EF4-FFF2-40B4-BE49-F238E27FC236}">
                  <a16:creationId xmlns:a16="http://schemas.microsoft.com/office/drawing/2014/main" id="{00000000-0008-0000-0B00-0000AD17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6062" name="Shape 4913">
                <a:extLst>
                  <a:ext uri="{FF2B5EF4-FFF2-40B4-BE49-F238E27FC236}">
                    <a16:creationId xmlns:a16="http://schemas.microsoft.com/office/drawing/2014/main" id="{00000000-0008-0000-0B00-0000AE17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6063" name="Shape 4914">
                <a:extLst>
                  <a:ext uri="{FF2B5EF4-FFF2-40B4-BE49-F238E27FC236}">
                    <a16:creationId xmlns:a16="http://schemas.microsoft.com/office/drawing/2014/main" id="{00000000-0008-0000-0B00-0000AF17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314325" cy="230200"/>
              </a:xfrm>
            </xdr:grpSpPr>
            <xdr:sp macro="" textlink="">
              <xdr:nvSpPr>
                <xdr:cNvPr id="6064" name="Shape 4915">
                  <a:extLst>
                    <a:ext uri="{FF2B5EF4-FFF2-40B4-BE49-F238E27FC236}">
                      <a16:creationId xmlns:a16="http://schemas.microsoft.com/office/drawing/2014/main" id="{00000000-0008-0000-0B00-0000B017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6065" name="Shape 4916">
                  <a:extLst>
                    <a:ext uri="{FF2B5EF4-FFF2-40B4-BE49-F238E27FC236}">
                      <a16:creationId xmlns:a16="http://schemas.microsoft.com/office/drawing/2014/main" id="{00000000-0008-0000-0B00-0000B117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066" name="Shape 4917">
                  <a:extLst>
                    <a:ext uri="{FF2B5EF4-FFF2-40B4-BE49-F238E27FC236}">
                      <a16:creationId xmlns:a16="http://schemas.microsoft.com/office/drawing/2014/main" id="{00000000-0008-0000-0B00-0000B217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067" name="Shape 4918">
                  <a:extLst>
                    <a:ext uri="{FF2B5EF4-FFF2-40B4-BE49-F238E27FC236}">
                      <a16:creationId xmlns:a16="http://schemas.microsoft.com/office/drawing/2014/main" id="{00000000-0008-0000-0B00-0000B317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068" name="Shape 4919">
                  <a:extLst>
                    <a:ext uri="{FF2B5EF4-FFF2-40B4-BE49-F238E27FC236}">
                      <a16:creationId xmlns:a16="http://schemas.microsoft.com/office/drawing/2014/main" id="{00000000-0008-0000-0B00-0000B417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069" name="Shape 4920">
                  <a:extLst>
                    <a:ext uri="{FF2B5EF4-FFF2-40B4-BE49-F238E27FC236}">
                      <a16:creationId xmlns:a16="http://schemas.microsoft.com/office/drawing/2014/main" id="{00000000-0008-0000-0B00-0000B517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070" name="Shape 4921">
                  <a:extLst>
                    <a:ext uri="{FF2B5EF4-FFF2-40B4-BE49-F238E27FC236}">
                      <a16:creationId xmlns:a16="http://schemas.microsoft.com/office/drawing/2014/main" id="{00000000-0008-0000-0B00-0000B617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48</xdr:row>
      <xdr:rowOff>133350</xdr:rowOff>
    </xdr:from>
    <xdr:ext cx="0" cy="171450"/>
    <xdr:grpSp>
      <xdr:nvGrpSpPr>
        <xdr:cNvPr id="6071" name="Shape 2">
          <a:extLst>
            <a:ext uri="{FF2B5EF4-FFF2-40B4-BE49-F238E27FC236}">
              <a16:creationId xmlns:a16="http://schemas.microsoft.com/office/drawing/2014/main" id="{00000000-0008-0000-0B00-0000B7170000}"/>
            </a:ext>
          </a:extLst>
        </xdr:cNvPr>
        <xdr:cNvGrpSpPr>
          <a:grpSpLocks/>
        </xdr:cNvGrpSpPr>
      </xdr:nvGrpSpPr>
      <xdr:grpSpPr>
        <a:xfrm>
          <a:off x="2466975" y="10648950"/>
          <a:ext cx="0" cy="171450"/>
          <a:chOff x="5346000" y="3694275"/>
          <a:chExt cx="0" cy="171450"/>
        </a:xfrm>
      </xdr:grpSpPr>
      <xdr:grpSp>
        <xdr:nvGrpSpPr>
          <xdr:cNvPr id="6072" name="Shape 4922">
            <a:extLst>
              <a:ext uri="{FF2B5EF4-FFF2-40B4-BE49-F238E27FC236}">
                <a16:creationId xmlns:a16="http://schemas.microsoft.com/office/drawing/2014/main" id="{00000000-0008-0000-0B00-0000B8170000}"/>
              </a:ext>
            </a:extLst>
          </xdr:cNvPr>
          <xdr:cNvGrpSpPr>
            <a:grpSpLocks/>
          </xdr:cNvGrpSpPr>
        </xdr:nvGrpSpPr>
        <xdr:grpSpPr>
          <a:xfrm>
            <a:off x="5346000" y="3694275"/>
            <a:ext cx="0" cy="171450"/>
            <a:chOff x="5346000" y="3694275"/>
            <a:chExt cx="0" cy="171450"/>
          </a:xfrm>
        </xdr:grpSpPr>
        <xdr:sp macro="" textlink="">
          <xdr:nvSpPr>
            <xdr:cNvPr id="6073" name="Shape 6">
              <a:extLst>
                <a:ext uri="{FF2B5EF4-FFF2-40B4-BE49-F238E27FC236}">
                  <a16:creationId xmlns:a16="http://schemas.microsoft.com/office/drawing/2014/main" id="{00000000-0008-0000-0B00-0000B9170000}"/>
                </a:ext>
              </a:extLst>
            </xdr:cNvPr>
            <xdr:cNvSpPr/>
          </xdr:nvSpPr>
          <xdr:spPr>
            <a:xfrm>
              <a:off x="5346000" y="3694275"/>
              <a:ext cx="0" cy="171450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6074" name="Shape 4923">
              <a:extLst>
                <a:ext uri="{FF2B5EF4-FFF2-40B4-BE49-F238E27FC236}">
                  <a16:creationId xmlns:a16="http://schemas.microsoft.com/office/drawing/2014/main" id="{00000000-0008-0000-0B00-0000BA17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4275"/>
              <a:ext cx="0" cy="171450"/>
              <a:chOff x="5346000" y="3694275"/>
              <a:chExt cx="0" cy="171443"/>
            </a:xfrm>
          </xdr:grpSpPr>
          <xdr:sp macro="" textlink="">
            <xdr:nvSpPr>
              <xdr:cNvPr id="6075" name="Shape 4924">
                <a:extLst>
                  <a:ext uri="{FF2B5EF4-FFF2-40B4-BE49-F238E27FC236}">
                    <a16:creationId xmlns:a16="http://schemas.microsoft.com/office/drawing/2014/main" id="{00000000-0008-0000-0B00-0000BB170000}"/>
                  </a:ext>
                </a:extLst>
              </xdr:cNvPr>
              <xdr:cNvSpPr/>
            </xdr:nvSpPr>
            <xdr:spPr>
              <a:xfrm>
                <a:off x="5346000" y="3694275"/>
                <a:ext cx="0" cy="171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6076" name="Shape 4925">
                <a:extLst>
                  <a:ext uri="{FF2B5EF4-FFF2-40B4-BE49-F238E27FC236}">
                    <a16:creationId xmlns:a16="http://schemas.microsoft.com/office/drawing/2014/main" id="{00000000-0008-0000-0B00-0000BC17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4275"/>
                <a:ext cx="0" cy="171443"/>
                <a:chOff x="5475762" y="47760700"/>
                <a:chExt cx="314325" cy="230200"/>
              </a:xfrm>
            </xdr:grpSpPr>
            <xdr:sp macro="" textlink="">
              <xdr:nvSpPr>
                <xdr:cNvPr id="6077" name="Shape 4926">
                  <a:extLst>
                    <a:ext uri="{FF2B5EF4-FFF2-40B4-BE49-F238E27FC236}">
                      <a16:creationId xmlns:a16="http://schemas.microsoft.com/office/drawing/2014/main" id="{00000000-0008-0000-0B00-0000BD17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6078" name="Shape 4927">
                  <a:extLst>
                    <a:ext uri="{FF2B5EF4-FFF2-40B4-BE49-F238E27FC236}">
                      <a16:creationId xmlns:a16="http://schemas.microsoft.com/office/drawing/2014/main" id="{00000000-0008-0000-0B00-0000BE170000}"/>
                    </a:ext>
                  </a:extLst>
                </xdr:cNvPr>
                <xdr:cNvCxnSpPr/>
              </xdr:nvCxnSpPr>
              <xdr:spPr>
                <a:xfrm>
                  <a:off x="5758655" y="4785662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079" name="Shape 4928">
                  <a:extLst>
                    <a:ext uri="{FF2B5EF4-FFF2-40B4-BE49-F238E27FC236}">
                      <a16:creationId xmlns:a16="http://schemas.microsoft.com/office/drawing/2014/main" id="{00000000-0008-0000-0B00-0000BF170000}"/>
                    </a:ext>
                  </a:extLst>
                </xdr:cNvPr>
                <xdr:cNvCxnSpPr/>
              </xdr:nvCxnSpPr>
              <xdr:spPr>
                <a:xfrm>
                  <a:off x="5758655" y="4785662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080" name="Shape 4929">
                  <a:extLst>
                    <a:ext uri="{FF2B5EF4-FFF2-40B4-BE49-F238E27FC236}">
                      <a16:creationId xmlns:a16="http://schemas.microsoft.com/office/drawing/2014/main" id="{00000000-0008-0000-0B00-0000C0170000}"/>
                    </a:ext>
                  </a:extLst>
                </xdr:cNvPr>
                <xdr:cNvCxnSpPr/>
              </xdr:nvCxnSpPr>
              <xdr:spPr>
                <a:xfrm>
                  <a:off x="5758655" y="4785662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081" name="Shape 4930">
                  <a:extLst>
                    <a:ext uri="{FF2B5EF4-FFF2-40B4-BE49-F238E27FC236}">
                      <a16:creationId xmlns:a16="http://schemas.microsoft.com/office/drawing/2014/main" id="{00000000-0008-0000-0B00-0000C1170000}"/>
                    </a:ext>
                  </a:extLst>
                </xdr:cNvPr>
                <xdr:cNvCxnSpPr/>
              </xdr:nvCxnSpPr>
              <xdr:spPr>
                <a:xfrm>
                  <a:off x="5758655" y="4785662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082" name="Shape 4931">
                  <a:extLst>
                    <a:ext uri="{FF2B5EF4-FFF2-40B4-BE49-F238E27FC236}">
                      <a16:creationId xmlns:a16="http://schemas.microsoft.com/office/drawing/2014/main" id="{00000000-0008-0000-0B00-0000C2170000}"/>
                    </a:ext>
                  </a:extLst>
                </xdr:cNvPr>
                <xdr:cNvCxnSpPr/>
              </xdr:nvCxnSpPr>
              <xdr:spPr>
                <a:xfrm>
                  <a:off x="5758655" y="4785662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083" name="Shape 4932">
                  <a:extLst>
                    <a:ext uri="{FF2B5EF4-FFF2-40B4-BE49-F238E27FC236}">
                      <a16:creationId xmlns:a16="http://schemas.microsoft.com/office/drawing/2014/main" id="{00000000-0008-0000-0B00-0000C3170000}"/>
                    </a:ext>
                  </a:extLst>
                </xdr:cNvPr>
                <xdr:cNvCxnSpPr/>
              </xdr:nvCxnSpPr>
              <xdr:spPr>
                <a:xfrm>
                  <a:off x="5758655" y="4785662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48</xdr:row>
      <xdr:rowOff>104775</xdr:rowOff>
    </xdr:from>
    <xdr:ext cx="0" cy="161925"/>
    <xdr:grpSp>
      <xdr:nvGrpSpPr>
        <xdr:cNvPr id="6084" name="Shape 2">
          <a:extLst>
            <a:ext uri="{FF2B5EF4-FFF2-40B4-BE49-F238E27FC236}">
              <a16:creationId xmlns:a16="http://schemas.microsoft.com/office/drawing/2014/main" id="{00000000-0008-0000-0B00-0000C4170000}"/>
            </a:ext>
          </a:extLst>
        </xdr:cNvPr>
        <xdr:cNvGrpSpPr>
          <a:grpSpLocks/>
        </xdr:cNvGrpSpPr>
      </xdr:nvGrpSpPr>
      <xdr:grpSpPr>
        <a:xfrm>
          <a:off x="2466975" y="10620375"/>
          <a:ext cx="0" cy="161925"/>
          <a:chOff x="5346000" y="3699038"/>
          <a:chExt cx="0" cy="161925"/>
        </a:xfrm>
      </xdr:grpSpPr>
      <xdr:grpSp>
        <xdr:nvGrpSpPr>
          <xdr:cNvPr id="6085" name="Shape 4933">
            <a:extLst>
              <a:ext uri="{FF2B5EF4-FFF2-40B4-BE49-F238E27FC236}">
                <a16:creationId xmlns:a16="http://schemas.microsoft.com/office/drawing/2014/main" id="{00000000-0008-0000-0B00-0000C517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6086" name="Shape 6">
              <a:extLst>
                <a:ext uri="{FF2B5EF4-FFF2-40B4-BE49-F238E27FC236}">
                  <a16:creationId xmlns:a16="http://schemas.microsoft.com/office/drawing/2014/main" id="{00000000-0008-0000-0B00-0000C617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6087" name="Shape 4934">
              <a:extLst>
                <a:ext uri="{FF2B5EF4-FFF2-40B4-BE49-F238E27FC236}">
                  <a16:creationId xmlns:a16="http://schemas.microsoft.com/office/drawing/2014/main" id="{00000000-0008-0000-0B00-0000C717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6088" name="Shape 4935">
                <a:extLst>
                  <a:ext uri="{FF2B5EF4-FFF2-40B4-BE49-F238E27FC236}">
                    <a16:creationId xmlns:a16="http://schemas.microsoft.com/office/drawing/2014/main" id="{00000000-0008-0000-0B00-0000C817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6089" name="Shape 4936">
                <a:extLst>
                  <a:ext uri="{FF2B5EF4-FFF2-40B4-BE49-F238E27FC236}">
                    <a16:creationId xmlns:a16="http://schemas.microsoft.com/office/drawing/2014/main" id="{00000000-0008-0000-0B00-0000C917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6090" name="Shape 4937">
                  <a:extLst>
                    <a:ext uri="{FF2B5EF4-FFF2-40B4-BE49-F238E27FC236}">
                      <a16:creationId xmlns:a16="http://schemas.microsoft.com/office/drawing/2014/main" id="{00000000-0008-0000-0B00-0000CA17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6091" name="Shape 4938">
                  <a:extLst>
                    <a:ext uri="{FF2B5EF4-FFF2-40B4-BE49-F238E27FC236}">
                      <a16:creationId xmlns:a16="http://schemas.microsoft.com/office/drawing/2014/main" id="{00000000-0008-0000-0B00-0000CB1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092" name="Shape 4939">
                  <a:extLst>
                    <a:ext uri="{FF2B5EF4-FFF2-40B4-BE49-F238E27FC236}">
                      <a16:creationId xmlns:a16="http://schemas.microsoft.com/office/drawing/2014/main" id="{00000000-0008-0000-0B00-0000CC1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093" name="Shape 4940">
                  <a:extLst>
                    <a:ext uri="{FF2B5EF4-FFF2-40B4-BE49-F238E27FC236}">
                      <a16:creationId xmlns:a16="http://schemas.microsoft.com/office/drawing/2014/main" id="{00000000-0008-0000-0B00-0000CD17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094" name="Shape 4941">
                  <a:extLst>
                    <a:ext uri="{FF2B5EF4-FFF2-40B4-BE49-F238E27FC236}">
                      <a16:creationId xmlns:a16="http://schemas.microsoft.com/office/drawing/2014/main" id="{00000000-0008-0000-0B00-0000CE1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095" name="Shape 4942">
                  <a:extLst>
                    <a:ext uri="{FF2B5EF4-FFF2-40B4-BE49-F238E27FC236}">
                      <a16:creationId xmlns:a16="http://schemas.microsoft.com/office/drawing/2014/main" id="{00000000-0008-0000-0B00-0000CF1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096" name="Shape 4943">
                  <a:extLst>
                    <a:ext uri="{FF2B5EF4-FFF2-40B4-BE49-F238E27FC236}">
                      <a16:creationId xmlns:a16="http://schemas.microsoft.com/office/drawing/2014/main" id="{00000000-0008-0000-0B00-0000D01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48</xdr:row>
      <xdr:rowOff>104775</xdr:rowOff>
    </xdr:from>
    <xdr:ext cx="0" cy="161925"/>
    <xdr:grpSp>
      <xdr:nvGrpSpPr>
        <xdr:cNvPr id="6097" name="Shape 2">
          <a:extLst>
            <a:ext uri="{FF2B5EF4-FFF2-40B4-BE49-F238E27FC236}">
              <a16:creationId xmlns:a16="http://schemas.microsoft.com/office/drawing/2014/main" id="{00000000-0008-0000-0B00-0000D1170000}"/>
            </a:ext>
          </a:extLst>
        </xdr:cNvPr>
        <xdr:cNvGrpSpPr>
          <a:grpSpLocks/>
        </xdr:cNvGrpSpPr>
      </xdr:nvGrpSpPr>
      <xdr:grpSpPr>
        <a:xfrm>
          <a:off x="2466975" y="10620375"/>
          <a:ext cx="0" cy="161925"/>
          <a:chOff x="5346000" y="3699038"/>
          <a:chExt cx="0" cy="161925"/>
        </a:xfrm>
      </xdr:grpSpPr>
      <xdr:grpSp>
        <xdr:nvGrpSpPr>
          <xdr:cNvPr id="6098" name="Shape 4944">
            <a:extLst>
              <a:ext uri="{FF2B5EF4-FFF2-40B4-BE49-F238E27FC236}">
                <a16:creationId xmlns:a16="http://schemas.microsoft.com/office/drawing/2014/main" id="{00000000-0008-0000-0B00-0000D217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6099" name="Shape 6">
              <a:extLst>
                <a:ext uri="{FF2B5EF4-FFF2-40B4-BE49-F238E27FC236}">
                  <a16:creationId xmlns:a16="http://schemas.microsoft.com/office/drawing/2014/main" id="{00000000-0008-0000-0B00-0000D317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6100" name="Shape 4945">
              <a:extLst>
                <a:ext uri="{FF2B5EF4-FFF2-40B4-BE49-F238E27FC236}">
                  <a16:creationId xmlns:a16="http://schemas.microsoft.com/office/drawing/2014/main" id="{00000000-0008-0000-0B00-0000D417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6101" name="Shape 4946">
                <a:extLst>
                  <a:ext uri="{FF2B5EF4-FFF2-40B4-BE49-F238E27FC236}">
                    <a16:creationId xmlns:a16="http://schemas.microsoft.com/office/drawing/2014/main" id="{00000000-0008-0000-0B00-0000D517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6102" name="Shape 4947">
                <a:extLst>
                  <a:ext uri="{FF2B5EF4-FFF2-40B4-BE49-F238E27FC236}">
                    <a16:creationId xmlns:a16="http://schemas.microsoft.com/office/drawing/2014/main" id="{00000000-0008-0000-0B00-0000D617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6103" name="Shape 4948">
                  <a:extLst>
                    <a:ext uri="{FF2B5EF4-FFF2-40B4-BE49-F238E27FC236}">
                      <a16:creationId xmlns:a16="http://schemas.microsoft.com/office/drawing/2014/main" id="{00000000-0008-0000-0B00-0000D717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6104" name="Shape 4949">
                  <a:extLst>
                    <a:ext uri="{FF2B5EF4-FFF2-40B4-BE49-F238E27FC236}">
                      <a16:creationId xmlns:a16="http://schemas.microsoft.com/office/drawing/2014/main" id="{00000000-0008-0000-0B00-0000D81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105" name="Shape 4950">
                  <a:extLst>
                    <a:ext uri="{FF2B5EF4-FFF2-40B4-BE49-F238E27FC236}">
                      <a16:creationId xmlns:a16="http://schemas.microsoft.com/office/drawing/2014/main" id="{00000000-0008-0000-0B00-0000D91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106" name="Shape 4951">
                  <a:extLst>
                    <a:ext uri="{FF2B5EF4-FFF2-40B4-BE49-F238E27FC236}">
                      <a16:creationId xmlns:a16="http://schemas.microsoft.com/office/drawing/2014/main" id="{00000000-0008-0000-0B00-0000DA17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107" name="Shape 4952">
                  <a:extLst>
                    <a:ext uri="{FF2B5EF4-FFF2-40B4-BE49-F238E27FC236}">
                      <a16:creationId xmlns:a16="http://schemas.microsoft.com/office/drawing/2014/main" id="{00000000-0008-0000-0B00-0000DB1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108" name="Shape 4953">
                  <a:extLst>
                    <a:ext uri="{FF2B5EF4-FFF2-40B4-BE49-F238E27FC236}">
                      <a16:creationId xmlns:a16="http://schemas.microsoft.com/office/drawing/2014/main" id="{00000000-0008-0000-0B00-0000DC1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109" name="Shape 4954">
                  <a:extLst>
                    <a:ext uri="{FF2B5EF4-FFF2-40B4-BE49-F238E27FC236}">
                      <a16:creationId xmlns:a16="http://schemas.microsoft.com/office/drawing/2014/main" id="{00000000-0008-0000-0B00-0000DD1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48</xdr:row>
      <xdr:rowOff>104775</xdr:rowOff>
    </xdr:from>
    <xdr:ext cx="0" cy="161925"/>
    <xdr:grpSp>
      <xdr:nvGrpSpPr>
        <xdr:cNvPr id="6110" name="Shape 2">
          <a:extLst>
            <a:ext uri="{FF2B5EF4-FFF2-40B4-BE49-F238E27FC236}">
              <a16:creationId xmlns:a16="http://schemas.microsoft.com/office/drawing/2014/main" id="{00000000-0008-0000-0B00-0000DE170000}"/>
            </a:ext>
          </a:extLst>
        </xdr:cNvPr>
        <xdr:cNvGrpSpPr>
          <a:grpSpLocks/>
        </xdr:cNvGrpSpPr>
      </xdr:nvGrpSpPr>
      <xdr:grpSpPr>
        <a:xfrm>
          <a:off x="2466975" y="10620375"/>
          <a:ext cx="0" cy="161925"/>
          <a:chOff x="5346000" y="3699038"/>
          <a:chExt cx="0" cy="161925"/>
        </a:xfrm>
      </xdr:grpSpPr>
      <xdr:grpSp>
        <xdr:nvGrpSpPr>
          <xdr:cNvPr id="6111" name="Shape 4955">
            <a:extLst>
              <a:ext uri="{FF2B5EF4-FFF2-40B4-BE49-F238E27FC236}">
                <a16:creationId xmlns:a16="http://schemas.microsoft.com/office/drawing/2014/main" id="{00000000-0008-0000-0B00-0000DF17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6112" name="Shape 6">
              <a:extLst>
                <a:ext uri="{FF2B5EF4-FFF2-40B4-BE49-F238E27FC236}">
                  <a16:creationId xmlns:a16="http://schemas.microsoft.com/office/drawing/2014/main" id="{00000000-0008-0000-0B00-0000E017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6113" name="Shape 4956">
              <a:extLst>
                <a:ext uri="{FF2B5EF4-FFF2-40B4-BE49-F238E27FC236}">
                  <a16:creationId xmlns:a16="http://schemas.microsoft.com/office/drawing/2014/main" id="{00000000-0008-0000-0B00-0000E117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6114" name="Shape 4957">
                <a:extLst>
                  <a:ext uri="{FF2B5EF4-FFF2-40B4-BE49-F238E27FC236}">
                    <a16:creationId xmlns:a16="http://schemas.microsoft.com/office/drawing/2014/main" id="{00000000-0008-0000-0B00-0000E217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6115" name="Shape 4958">
                <a:extLst>
                  <a:ext uri="{FF2B5EF4-FFF2-40B4-BE49-F238E27FC236}">
                    <a16:creationId xmlns:a16="http://schemas.microsoft.com/office/drawing/2014/main" id="{00000000-0008-0000-0B00-0000E317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6116" name="Shape 4959">
                  <a:extLst>
                    <a:ext uri="{FF2B5EF4-FFF2-40B4-BE49-F238E27FC236}">
                      <a16:creationId xmlns:a16="http://schemas.microsoft.com/office/drawing/2014/main" id="{00000000-0008-0000-0B00-0000E417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6117" name="Shape 4960">
                  <a:extLst>
                    <a:ext uri="{FF2B5EF4-FFF2-40B4-BE49-F238E27FC236}">
                      <a16:creationId xmlns:a16="http://schemas.microsoft.com/office/drawing/2014/main" id="{00000000-0008-0000-0B00-0000E51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118" name="Shape 4961">
                  <a:extLst>
                    <a:ext uri="{FF2B5EF4-FFF2-40B4-BE49-F238E27FC236}">
                      <a16:creationId xmlns:a16="http://schemas.microsoft.com/office/drawing/2014/main" id="{00000000-0008-0000-0B00-0000E61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119" name="Shape 4962">
                  <a:extLst>
                    <a:ext uri="{FF2B5EF4-FFF2-40B4-BE49-F238E27FC236}">
                      <a16:creationId xmlns:a16="http://schemas.microsoft.com/office/drawing/2014/main" id="{00000000-0008-0000-0B00-0000E717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120" name="Shape 4963">
                  <a:extLst>
                    <a:ext uri="{FF2B5EF4-FFF2-40B4-BE49-F238E27FC236}">
                      <a16:creationId xmlns:a16="http://schemas.microsoft.com/office/drawing/2014/main" id="{00000000-0008-0000-0B00-0000E81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121" name="Shape 4964">
                  <a:extLst>
                    <a:ext uri="{FF2B5EF4-FFF2-40B4-BE49-F238E27FC236}">
                      <a16:creationId xmlns:a16="http://schemas.microsoft.com/office/drawing/2014/main" id="{00000000-0008-0000-0B00-0000E91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122" name="Shape 4965">
                  <a:extLst>
                    <a:ext uri="{FF2B5EF4-FFF2-40B4-BE49-F238E27FC236}">
                      <a16:creationId xmlns:a16="http://schemas.microsoft.com/office/drawing/2014/main" id="{00000000-0008-0000-0B00-0000EA1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48</xdr:row>
      <xdr:rowOff>104775</xdr:rowOff>
    </xdr:from>
    <xdr:ext cx="0" cy="161925"/>
    <xdr:grpSp>
      <xdr:nvGrpSpPr>
        <xdr:cNvPr id="6123" name="Shape 2">
          <a:extLst>
            <a:ext uri="{FF2B5EF4-FFF2-40B4-BE49-F238E27FC236}">
              <a16:creationId xmlns:a16="http://schemas.microsoft.com/office/drawing/2014/main" id="{00000000-0008-0000-0B00-0000EB170000}"/>
            </a:ext>
          </a:extLst>
        </xdr:cNvPr>
        <xdr:cNvGrpSpPr>
          <a:grpSpLocks/>
        </xdr:cNvGrpSpPr>
      </xdr:nvGrpSpPr>
      <xdr:grpSpPr>
        <a:xfrm>
          <a:off x="2466975" y="10620375"/>
          <a:ext cx="0" cy="161925"/>
          <a:chOff x="5346000" y="3699038"/>
          <a:chExt cx="0" cy="161925"/>
        </a:xfrm>
      </xdr:grpSpPr>
      <xdr:grpSp>
        <xdr:nvGrpSpPr>
          <xdr:cNvPr id="6124" name="Shape 4966">
            <a:extLst>
              <a:ext uri="{FF2B5EF4-FFF2-40B4-BE49-F238E27FC236}">
                <a16:creationId xmlns:a16="http://schemas.microsoft.com/office/drawing/2014/main" id="{00000000-0008-0000-0B00-0000EC17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6125" name="Shape 6">
              <a:extLst>
                <a:ext uri="{FF2B5EF4-FFF2-40B4-BE49-F238E27FC236}">
                  <a16:creationId xmlns:a16="http://schemas.microsoft.com/office/drawing/2014/main" id="{00000000-0008-0000-0B00-0000ED17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6126" name="Shape 4967">
              <a:extLst>
                <a:ext uri="{FF2B5EF4-FFF2-40B4-BE49-F238E27FC236}">
                  <a16:creationId xmlns:a16="http://schemas.microsoft.com/office/drawing/2014/main" id="{00000000-0008-0000-0B00-0000EE17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6127" name="Shape 4968">
                <a:extLst>
                  <a:ext uri="{FF2B5EF4-FFF2-40B4-BE49-F238E27FC236}">
                    <a16:creationId xmlns:a16="http://schemas.microsoft.com/office/drawing/2014/main" id="{00000000-0008-0000-0B00-0000EF17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6128" name="Shape 4969">
                <a:extLst>
                  <a:ext uri="{FF2B5EF4-FFF2-40B4-BE49-F238E27FC236}">
                    <a16:creationId xmlns:a16="http://schemas.microsoft.com/office/drawing/2014/main" id="{00000000-0008-0000-0B00-0000F017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6129" name="Shape 4970">
                  <a:extLst>
                    <a:ext uri="{FF2B5EF4-FFF2-40B4-BE49-F238E27FC236}">
                      <a16:creationId xmlns:a16="http://schemas.microsoft.com/office/drawing/2014/main" id="{00000000-0008-0000-0B00-0000F117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6130" name="Shape 4971">
                  <a:extLst>
                    <a:ext uri="{FF2B5EF4-FFF2-40B4-BE49-F238E27FC236}">
                      <a16:creationId xmlns:a16="http://schemas.microsoft.com/office/drawing/2014/main" id="{00000000-0008-0000-0B00-0000F21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131" name="Shape 4972">
                  <a:extLst>
                    <a:ext uri="{FF2B5EF4-FFF2-40B4-BE49-F238E27FC236}">
                      <a16:creationId xmlns:a16="http://schemas.microsoft.com/office/drawing/2014/main" id="{00000000-0008-0000-0B00-0000F31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132" name="Shape 4973">
                  <a:extLst>
                    <a:ext uri="{FF2B5EF4-FFF2-40B4-BE49-F238E27FC236}">
                      <a16:creationId xmlns:a16="http://schemas.microsoft.com/office/drawing/2014/main" id="{00000000-0008-0000-0B00-0000F417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133" name="Shape 4974">
                  <a:extLst>
                    <a:ext uri="{FF2B5EF4-FFF2-40B4-BE49-F238E27FC236}">
                      <a16:creationId xmlns:a16="http://schemas.microsoft.com/office/drawing/2014/main" id="{00000000-0008-0000-0B00-0000F51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134" name="Shape 4975">
                  <a:extLst>
                    <a:ext uri="{FF2B5EF4-FFF2-40B4-BE49-F238E27FC236}">
                      <a16:creationId xmlns:a16="http://schemas.microsoft.com/office/drawing/2014/main" id="{00000000-0008-0000-0B00-0000F61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135" name="Shape 4976">
                  <a:extLst>
                    <a:ext uri="{FF2B5EF4-FFF2-40B4-BE49-F238E27FC236}">
                      <a16:creationId xmlns:a16="http://schemas.microsoft.com/office/drawing/2014/main" id="{00000000-0008-0000-0B00-0000F71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48</xdr:row>
      <xdr:rowOff>104775</xdr:rowOff>
    </xdr:from>
    <xdr:ext cx="0" cy="161925"/>
    <xdr:grpSp>
      <xdr:nvGrpSpPr>
        <xdr:cNvPr id="6136" name="Shape 2">
          <a:extLst>
            <a:ext uri="{FF2B5EF4-FFF2-40B4-BE49-F238E27FC236}">
              <a16:creationId xmlns:a16="http://schemas.microsoft.com/office/drawing/2014/main" id="{00000000-0008-0000-0B00-0000F8170000}"/>
            </a:ext>
          </a:extLst>
        </xdr:cNvPr>
        <xdr:cNvGrpSpPr>
          <a:grpSpLocks/>
        </xdr:cNvGrpSpPr>
      </xdr:nvGrpSpPr>
      <xdr:grpSpPr>
        <a:xfrm>
          <a:off x="2466975" y="10620375"/>
          <a:ext cx="0" cy="161925"/>
          <a:chOff x="5346000" y="3699038"/>
          <a:chExt cx="0" cy="161925"/>
        </a:xfrm>
      </xdr:grpSpPr>
      <xdr:grpSp>
        <xdr:nvGrpSpPr>
          <xdr:cNvPr id="6137" name="Shape 4977">
            <a:extLst>
              <a:ext uri="{FF2B5EF4-FFF2-40B4-BE49-F238E27FC236}">
                <a16:creationId xmlns:a16="http://schemas.microsoft.com/office/drawing/2014/main" id="{00000000-0008-0000-0B00-0000F917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6138" name="Shape 6">
              <a:extLst>
                <a:ext uri="{FF2B5EF4-FFF2-40B4-BE49-F238E27FC236}">
                  <a16:creationId xmlns:a16="http://schemas.microsoft.com/office/drawing/2014/main" id="{00000000-0008-0000-0B00-0000FA17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6139" name="Shape 4978">
              <a:extLst>
                <a:ext uri="{FF2B5EF4-FFF2-40B4-BE49-F238E27FC236}">
                  <a16:creationId xmlns:a16="http://schemas.microsoft.com/office/drawing/2014/main" id="{00000000-0008-0000-0B00-0000FB17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6140" name="Shape 4979">
                <a:extLst>
                  <a:ext uri="{FF2B5EF4-FFF2-40B4-BE49-F238E27FC236}">
                    <a16:creationId xmlns:a16="http://schemas.microsoft.com/office/drawing/2014/main" id="{00000000-0008-0000-0B00-0000FC17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6141" name="Shape 4980">
                <a:extLst>
                  <a:ext uri="{FF2B5EF4-FFF2-40B4-BE49-F238E27FC236}">
                    <a16:creationId xmlns:a16="http://schemas.microsoft.com/office/drawing/2014/main" id="{00000000-0008-0000-0B00-0000FD17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6142" name="Shape 4981">
                  <a:extLst>
                    <a:ext uri="{FF2B5EF4-FFF2-40B4-BE49-F238E27FC236}">
                      <a16:creationId xmlns:a16="http://schemas.microsoft.com/office/drawing/2014/main" id="{00000000-0008-0000-0B00-0000FE17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6143" name="Shape 4982">
                  <a:extLst>
                    <a:ext uri="{FF2B5EF4-FFF2-40B4-BE49-F238E27FC236}">
                      <a16:creationId xmlns:a16="http://schemas.microsoft.com/office/drawing/2014/main" id="{00000000-0008-0000-0B00-0000FF1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144" name="Shape 4983">
                  <a:extLst>
                    <a:ext uri="{FF2B5EF4-FFF2-40B4-BE49-F238E27FC236}">
                      <a16:creationId xmlns:a16="http://schemas.microsoft.com/office/drawing/2014/main" id="{00000000-0008-0000-0B00-0000001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145" name="Shape 4984">
                  <a:extLst>
                    <a:ext uri="{FF2B5EF4-FFF2-40B4-BE49-F238E27FC236}">
                      <a16:creationId xmlns:a16="http://schemas.microsoft.com/office/drawing/2014/main" id="{00000000-0008-0000-0B00-00000118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146" name="Shape 4985">
                  <a:extLst>
                    <a:ext uri="{FF2B5EF4-FFF2-40B4-BE49-F238E27FC236}">
                      <a16:creationId xmlns:a16="http://schemas.microsoft.com/office/drawing/2014/main" id="{00000000-0008-0000-0B00-0000021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147" name="Shape 4986">
                  <a:extLst>
                    <a:ext uri="{FF2B5EF4-FFF2-40B4-BE49-F238E27FC236}">
                      <a16:creationId xmlns:a16="http://schemas.microsoft.com/office/drawing/2014/main" id="{00000000-0008-0000-0B00-0000031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148" name="Shape 4987">
                  <a:extLst>
                    <a:ext uri="{FF2B5EF4-FFF2-40B4-BE49-F238E27FC236}">
                      <a16:creationId xmlns:a16="http://schemas.microsoft.com/office/drawing/2014/main" id="{00000000-0008-0000-0B00-0000041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48</xdr:row>
      <xdr:rowOff>104775</xdr:rowOff>
    </xdr:from>
    <xdr:ext cx="0" cy="161925"/>
    <xdr:grpSp>
      <xdr:nvGrpSpPr>
        <xdr:cNvPr id="6149" name="Shape 2">
          <a:extLst>
            <a:ext uri="{FF2B5EF4-FFF2-40B4-BE49-F238E27FC236}">
              <a16:creationId xmlns:a16="http://schemas.microsoft.com/office/drawing/2014/main" id="{00000000-0008-0000-0B00-000005180000}"/>
            </a:ext>
          </a:extLst>
        </xdr:cNvPr>
        <xdr:cNvGrpSpPr>
          <a:grpSpLocks/>
        </xdr:cNvGrpSpPr>
      </xdr:nvGrpSpPr>
      <xdr:grpSpPr>
        <a:xfrm>
          <a:off x="2466975" y="10620375"/>
          <a:ext cx="0" cy="161925"/>
          <a:chOff x="5346000" y="3699038"/>
          <a:chExt cx="0" cy="161925"/>
        </a:xfrm>
      </xdr:grpSpPr>
      <xdr:grpSp>
        <xdr:nvGrpSpPr>
          <xdr:cNvPr id="6150" name="Shape 4988">
            <a:extLst>
              <a:ext uri="{FF2B5EF4-FFF2-40B4-BE49-F238E27FC236}">
                <a16:creationId xmlns:a16="http://schemas.microsoft.com/office/drawing/2014/main" id="{00000000-0008-0000-0B00-00000618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6151" name="Shape 6">
              <a:extLst>
                <a:ext uri="{FF2B5EF4-FFF2-40B4-BE49-F238E27FC236}">
                  <a16:creationId xmlns:a16="http://schemas.microsoft.com/office/drawing/2014/main" id="{00000000-0008-0000-0B00-00000718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6152" name="Shape 4989">
              <a:extLst>
                <a:ext uri="{FF2B5EF4-FFF2-40B4-BE49-F238E27FC236}">
                  <a16:creationId xmlns:a16="http://schemas.microsoft.com/office/drawing/2014/main" id="{00000000-0008-0000-0B00-00000818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6153" name="Shape 4990">
                <a:extLst>
                  <a:ext uri="{FF2B5EF4-FFF2-40B4-BE49-F238E27FC236}">
                    <a16:creationId xmlns:a16="http://schemas.microsoft.com/office/drawing/2014/main" id="{00000000-0008-0000-0B00-00000918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6154" name="Shape 4991">
                <a:extLst>
                  <a:ext uri="{FF2B5EF4-FFF2-40B4-BE49-F238E27FC236}">
                    <a16:creationId xmlns:a16="http://schemas.microsoft.com/office/drawing/2014/main" id="{00000000-0008-0000-0B00-00000A18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6155" name="Shape 4992">
                  <a:extLst>
                    <a:ext uri="{FF2B5EF4-FFF2-40B4-BE49-F238E27FC236}">
                      <a16:creationId xmlns:a16="http://schemas.microsoft.com/office/drawing/2014/main" id="{00000000-0008-0000-0B00-00000B18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6156" name="Shape 4993">
                  <a:extLst>
                    <a:ext uri="{FF2B5EF4-FFF2-40B4-BE49-F238E27FC236}">
                      <a16:creationId xmlns:a16="http://schemas.microsoft.com/office/drawing/2014/main" id="{00000000-0008-0000-0B00-00000C1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157" name="Shape 4994">
                  <a:extLst>
                    <a:ext uri="{FF2B5EF4-FFF2-40B4-BE49-F238E27FC236}">
                      <a16:creationId xmlns:a16="http://schemas.microsoft.com/office/drawing/2014/main" id="{00000000-0008-0000-0B00-00000D1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158" name="Shape 4995">
                  <a:extLst>
                    <a:ext uri="{FF2B5EF4-FFF2-40B4-BE49-F238E27FC236}">
                      <a16:creationId xmlns:a16="http://schemas.microsoft.com/office/drawing/2014/main" id="{00000000-0008-0000-0B00-00000E18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159" name="Shape 4996">
                  <a:extLst>
                    <a:ext uri="{FF2B5EF4-FFF2-40B4-BE49-F238E27FC236}">
                      <a16:creationId xmlns:a16="http://schemas.microsoft.com/office/drawing/2014/main" id="{00000000-0008-0000-0B00-00000F1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160" name="Shape 4997">
                  <a:extLst>
                    <a:ext uri="{FF2B5EF4-FFF2-40B4-BE49-F238E27FC236}">
                      <a16:creationId xmlns:a16="http://schemas.microsoft.com/office/drawing/2014/main" id="{00000000-0008-0000-0B00-0000101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161" name="Shape 4998">
                  <a:extLst>
                    <a:ext uri="{FF2B5EF4-FFF2-40B4-BE49-F238E27FC236}">
                      <a16:creationId xmlns:a16="http://schemas.microsoft.com/office/drawing/2014/main" id="{00000000-0008-0000-0B00-0000111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48</xdr:row>
      <xdr:rowOff>104775</xdr:rowOff>
    </xdr:from>
    <xdr:ext cx="0" cy="161925"/>
    <xdr:grpSp>
      <xdr:nvGrpSpPr>
        <xdr:cNvPr id="6162" name="Shape 2">
          <a:extLst>
            <a:ext uri="{FF2B5EF4-FFF2-40B4-BE49-F238E27FC236}">
              <a16:creationId xmlns:a16="http://schemas.microsoft.com/office/drawing/2014/main" id="{00000000-0008-0000-0B00-000012180000}"/>
            </a:ext>
          </a:extLst>
        </xdr:cNvPr>
        <xdr:cNvGrpSpPr>
          <a:grpSpLocks/>
        </xdr:cNvGrpSpPr>
      </xdr:nvGrpSpPr>
      <xdr:grpSpPr>
        <a:xfrm>
          <a:off x="2466975" y="10620375"/>
          <a:ext cx="0" cy="161925"/>
          <a:chOff x="5346000" y="3699038"/>
          <a:chExt cx="0" cy="161925"/>
        </a:xfrm>
      </xdr:grpSpPr>
      <xdr:grpSp>
        <xdr:nvGrpSpPr>
          <xdr:cNvPr id="6163" name="Shape 4999">
            <a:extLst>
              <a:ext uri="{FF2B5EF4-FFF2-40B4-BE49-F238E27FC236}">
                <a16:creationId xmlns:a16="http://schemas.microsoft.com/office/drawing/2014/main" id="{00000000-0008-0000-0B00-00001318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6164" name="Shape 6">
              <a:extLst>
                <a:ext uri="{FF2B5EF4-FFF2-40B4-BE49-F238E27FC236}">
                  <a16:creationId xmlns:a16="http://schemas.microsoft.com/office/drawing/2014/main" id="{00000000-0008-0000-0B00-00001418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6165" name="Shape 5000">
              <a:extLst>
                <a:ext uri="{FF2B5EF4-FFF2-40B4-BE49-F238E27FC236}">
                  <a16:creationId xmlns:a16="http://schemas.microsoft.com/office/drawing/2014/main" id="{00000000-0008-0000-0B00-00001518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6166" name="Shape 5001">
                <a:extLst>
                  <a:ext uri="{FF2B5EF4-FFF2-40B4-BE49-F238E27FC236}">
                    <a16:creationId xmlns:a16="http://schemas.microsoft.com/office/drawing/2014/main" id="{00000000-0008-0000-0B00-00001618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6167" name="Shape 5002">
                <a:extLst>
                  <a:ext uri="{FF2B5EF4-FFF2-40B4-BE49-F238E27FC236}">
                    <a16:creationId xmlns:a16="http://schemas.microsoft.com/office/drawing/2014/main" id="{00000000-0008-0000-0B00-00001718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6168" name="Shape 5003">
                  <a:extLst>
                    <a:ext uri="{FF2B5EF4-FFF2-40B4-BE49-F238E27FC236}">
                      <a16:creationId xmlns:a16="http://schemas.microsoft.com/office/drawing/2014/main" id="{00000000-0008-0000-0B00-00001818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6169" name="Shape 5004">
                  <a:extLst>
                    <a:ext uri="{FF2B5EF4-FFF2-40B4-BE49-F238E27FC236}">
                      <a16:creationId xmlns:a16="http://schemas.microsoft.com/office/drawing/2014/main" id="{00000000-0008-0000-0B00-0000191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170" name="Shape 5005">
                  <a:extLst>
                    <a:ext uri="{FF2B5EF4-FFF2-40B4-BE49-F238E27FC236}">
                      <a16:creationId xmlns:a16="http://schemas.microsoft.com/office/drawing/2014/main" id="{00000000-0008-0000-0B00-00001A1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171" name="Shape 5006">
                  <a:extLst>
                    <a:ext uri="{FF2B5EF4-FFF2-40B4-BE49-F238E27FC236}">
                      <a16:creationId xmlns:a16="http://schemas.microsoft.com/office/drawing/2014/main" id="{00000000-0008-0000-0B00-00001B18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172" name="Shape 5007">
                  <a:extLst>
                    <a:ext uri="{FF2B5EF4-FFF2-40B4-BE49-F238E27FC236}">
                      <a16:creationId xmlns:a16="http://schemas.microsoft.com/office/drawing/2014/main" id="{00000000-0008-0000-0B00-00001C1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173" name="Shape 5008">
                  <a:extLst>
                    <a:ext uri="{FF2B5EF4-FFF2-40B4-BE49-F238E27FC236}">
                      <a16:creationId xmlns:a16="http://schemas.microsoft.com/office/drawing/2014/main" id="{00000000-0008-0000-0B00-00001D1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174" name="Shape 5009">
                  <a:extLst>
                    <a:ext uri="{FF2B5EF4-FFF2-40B4-BE49-F238E27FC236}">
                      <a16:creationId xmlns:a16="http://schemas.microsoft.com/office/drawing/2014/main" id="{00000000-0008-0000-0B00-00001E1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48</xdr:row>
      <xdr:rowOff>104775</xdr:rowOff>
    </xdr:from>
    <xdr:ext cx="0" cy="161925"/>
    <xdr:grpSp>
      <xdr:nvGrpSpPr>
        <xdr:cNvPr id="6175" name="Shape 2">
          <a:extLst>
            <a:ext uri="{FF2B5EF4-FFF2-40B4-BE49-F238E27FC236}">
              <a16:creationId xmlns:a16="http://schemas.microsoft.com/office/drawing/2014/main" id="{00000000-0008-0000-0B00-00001F180000}"/>
            </a:ext>
          </a:extLst>
        </xdr:cNvPr>
        <xdr:cNvGrpSpPr>
          <a:grpSpLocks/>
        </xdr:cNvGrpSpPr>
      </xdr:nvGrpSpPr>
      <xdr:grpSpPr>
        <a:xfrm>
          <a:off x="2466975" y="10620375"/>
          <a:ext cx="0" cy="161925"/>
          <a:chOff x="5346000" y="3699038"/>
          <a:chExt cx="0" cy="161925"/>
        </a:xfrm>
      </xdr:grpSpPr>
      <xdr:grpSp>
        <xdr:nvGrpSpPr>
          <xdr:cNvPr id="6176" name="Shape 5010">
            <a:extLst>
              <a:ext uri="{FF2B5EF4-FFF2-40B4-BE49-F238E27FC236}">
                <a16:creationId xmlns:a16="http://schemas.microsoft.com/office/drawing/2014/main" id="{00000000-0008-0000-0B00-00002018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6177" name="Shape 6">
              <a:extLst>
                <a:ext uri="{FF2B5EF4-FFF2-40B4-BE49-F238E27FC236}">
                  <a16:creationId xmlns:a16="http://schemas.microsoft.com/office/drawing/2014/main" id="{00000000-0008-0000-0B00-00002118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6178" name="Shape 5011">
              <a:extLst>
                <a:ext uri="{FF2B5EF4-FFF2-40B4-BE49-F238E27FC236}">
                  <a16:creationId xmlns:a16="http://schemas.microsoft.com/office/drawing/2014/main" id="{00000000-0008-0000-0B00-00002218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6179" name="Shape 5012">
                <a:extLst>
                  <a:ext uri="{FF2B5EF4-FFF2-40B4-BE49-F238E27FC236}">
                    <a16:creationId xmlns:a16="http://schemas.microsoft.com/office/drawing/2014/main" id="{00000000-0008-0000-0B00-00002318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6180" name="Shape 5013">
                <a:extLst>
                  <a:ext uri="{FF2B5EF4-FFF2-40B4-BE49-F238E27FC236}">
                    <a16:creationId xmlns:a16="http://schemas.microsoft.com/office/drawing/2014/main" id="{00000000-0008-0000-0B00-00002418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6181" name="Shape 5014">
                  <a:extLst>
                    <a:ext uri="{FF2B5EF4-FFF2-40B4-BE49-F238E27FC236}">
                      <a16:creationId xmlns:a16="http://schemas.microsoft.com/office/drawing/2014/main" id="{00000000-0008-0000-0B00-00002518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6182" name="Shape 5015">
                  <a:extLst>
                    <a:ext uri="{FF2B5EF4-FFF2-40B4-BE49-F238E27FC236}">
                      <a16:creationId xmlns:a16="http://schemas.microsoft.com/office/drawing/2014/main" id="{00000000-0008-0000-0B00-0000261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183" name="Shape 5016">
                  <a:extLst>
                    <a:ext uri="{FF2B5EF4-FFF2-40B4-BE49-F238E27FC236}">
                      <a16:creationId xmlns:a16="http://schemas.microsoft.com/office/drawing/2014/main" id="{00000000-0008-0000-0B00-0000271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184" name="Shape 5017">
                  <a:extLst>
                    <a:ext uri="{FF2B5EF4-FFF2-40B4-BE49-F238E27FC236}">
                      <a16:creationId xmlns:a16="http://schemas.microsoft.com/office/drawing/2014/main" id="{00000000-0008-0000-0B00-00002818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185" name="Shape 5018">
                  <a:extLst>
                    <a:ext uri="{FF2B5EF4-FFF2-40B4-BE49-F238E27FC236}">
                      <a16:creationId xmlns:a16="http://schemas.microsoft.com/office/drawing/2014/main" id="{00000000-0008-0000-0B00-0000291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186" name="Shape 5019">
                  <a:extLst>
                    <a:ext uri="{FF2B5EF4-FFF2-40B4-BE49-F238E27FC236}">
                      <a16:creationId xmlns:a16="http://schemas.microsoft.com/office/drawing/2014/main" id="{00000000-0008-0000-0B00-00002A1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187" name="Shape 5020">
                  <a:extLst>
                    <a:ext uri="{FF2B5EF4-FFF2-40B4-BE49-F238E27FC236}">
                      <a16:creationId xmlns:a16="http://schemas.microsoft.com/office/drawing/2014/main" id="{00000000-0008-0000-0B00-00002B1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48</xdr:row>
      <xdr:rowOff>104775</xdr:rowOff>
    </xdr:from>
    <xdr:ext cx="0" cy="161925"/>
    <xdr:grpSp>
      <xdr:nvGrpSpPr>
        <xdr:cNvPr id="6188" name="Shape 2">
          <a:extLst>
            <a:ext uri="{FF2B5EF4-FFF2-40B4-BE49-F238E27FC236}">
              <a16:creationId xmlns:a16="http://schemas.microsoft.com/office/drawing/2014/main" id="{00000000-0008-0000-0B00-00002C180000}"/>
            </a:ext>
          </a:extLst>
        </xdr:cNvPr>
        <xdr:cNvGrpSpPr>
          <a:grpSpLocks/>
        </xdr:cNvGrpSpPr>
      </xdr:nvGrpSpPr>
      <xdr:grpSpPr>
        <a:xfrm>
          <a:off x="2466975" y="10620375"/>
          <a:ext cx="0" cy="161925"/>
          <a:chOff x="5346000" y="3699038"/>
          <a:chExt cx="0" cy="161925"/>
        </a:xfrm>
      </xdr:grpSpPr>
      <xdr:grpSp>
        <xdr:nvGrpSpPr>
          <xdr:cNvPr id="6189" name="Shape 5021">
            <a:extLst>
              <a:ext uri="{FF2B5EF4-FFF2-40B4-BE49-F238E27FC236}">
                <a16:creationId xmlns:a16="http://schemas.microsoft.com/office/drawing/2014/main" id="{00000000-0008-0000-0B00-00002D18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6190" name="Shape 6">
              <a:extLst>
                <a:ext uri="{FF2B5EF4-FFF2-40B4-BE49-F238E27FC236}">
                  <a16:creationId xmlns:a16="http://schemas.microsoft.com/office/drawing/2014/main" id="{00000000-0008-0000-0B00-00002E18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6191" name="Shape 5022">
              <a:extLst>
                <a:ext uri="{FF2B5EF4-FFF2-40B4-BE49-F238E27FC236}">
                  <a16:creationId xmlns:a16="http://schemas.microsoft.com/office/drawing/2014/main" id="{00000000-0008-0000-0B00-00002F18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6192" name="Shape 5023">
                <a:extLst>
                  <a:ext uri="{FF2B5EF4-FFF2-40B4-BE49-F238E27FC236}">
                    <a16:creationId xmlns:a16="http://schemas.microsoft.com/office/drawing/2014/main" id="{00000000-0008-0000-0B00-00003018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6193" name="Shape 5024">
                <a:extLst>
                  <a:ext uri="{FF2B5EF4-FFF2-40B4-BE49-F238E27FC236}">
                    <a16:creationId xmlns:a16="http://schemas.microsoft.com/office/drawing/2014/main" id="{00000000-0008-0000-0B00-00003118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6194" name="Shape 5025">
                  <a:extLst>
                    <a:ext uri="{FF2B5EF4-FFF2-40B4-BE49-F238E27FC236}">
                      <a16:creationId xmlns:a16="http://schemas.microsoft.com/office/drawing/2014/main" id="{00000000-0008-0000-0B00-00003218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6195" name="Shape 5026">
                  <a:extLst>
                    <a:ext uri="{FF2B5EF4-FFF2-40B4-BE49-F238E27FC236}">
                      <a16:creationId xmlns:a16="http://schemas.microsoft.com/office/drawing/2014/main" id="{00000000-0008-0000-0B00-0000331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196" name="Shape 5027">
                  <a:extLst>
                    <a:ext uri="{FF2B5EF4-FFF2-40B4-BE49-F238E27FC236}">
                      <a16:creationId xmlns:a16="http://schemas.microsoft.com/office/drawing/2014/main" id="{00000000-0008-0000-0B00-0000341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197" name="Shape 5028">
                  <a:extLst>
                    <a:ext uri="{FF2B5EF4-FFF2-40B4-BE49-F238E27FC236}">
                      <a16:creationId xmlns:a16="http://schemas.microsoft.com/office/drawing/2014/main" id="{00000000-0008-0000-0B00-00003518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198" name="Shape 5029">
                  <a:extLst>
                    <a:ext uri="{FF2B5EF4-FFF2-40B4-BE49-F238E27FC236}">
                      <a16:creationId xmlns:a16="http://schemas.microsoft.com/office/drawing/2014/main" id="{00000000-0008-0000-0B00-0000361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199" name="Shape 5030">
                  <a:extLst>
                    <a:ext uri="{FF2B5EF4-FFF2-40B4-BE49-F238E27FC236}">
                      <a16:creationId xmlns:a16="http://schemas.microsoft.com/office/drawing/2014/main" id="{00000000-0008-0000-0B00-0000371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200" name="Shape 5031">
                  <a:extLst>
                    <a:ext uri="{FF2B5EF4-FFF2-40B4-BE49-F238E27FC236}">
                      <a16:creationId xmlns:a16="http://schemas.microsoft.com/office/drawing/2014/main" id="{00000000-0008-0000-0B00-0000381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48</xdr:row>
      <xdr:rowOff>104775</xdr:rowOff>
    </xdr:from>
    <xdr:ext cx="0" cy="161925"/>
    <xdr:grpSp>
      <xdr:nvGrpSpPr>
        <xdr:cNvPr id="6201" name="Shape 2">
          <a:extLst>
            <a:ext uri="{FF2B5EF4-FFF2-40B4-BE49-F238E27FC236}">
              <a16:creationId xmlns:a16="http://schemas.microsoft.com/office/drawing/2014/main" id="{00000000-0008-0000-0B00-000039180000}"/>
            </a:ext>
          </a:extLst>
        </xdr:cNvPr>
        <xdr:cNvGrpSpPr>
          <a:grpSpLocks/>
        </xdr:cNvGrpSpPr>
      </xdr:nvGrpSpPr>
      <xdr:grpSpPr>
        <a:xfrm>
          <a:off x="2466975" y="10620375"/>
          <a:ext cx="0" cy="161925"/>
          <a:chOff x="5346000" y="3699038"/>
          <a:chExt cx="0" cy="161925"/>
        </a:xfrm>
      </xdr:grpSpPr>
      <xdr:grpSp>
        <xdr:nvGrpSpPr>
          <xdr:cNvPr id="6202" name="Shape 5032">
            <a:extLst>
              <a:ext uri="{FF2B5EF4-FFF2-40B4-BE49-F238E27FC236}">
                <a16:creationId xmlns:a16="http://schemas.microsoft.com/office/drawing/2014/main" id="{00000000-0008-0000-0B00-00003A18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6203" name="Shape 6">
              <a:extLst>
                <a:ext uri="{FF2B5EF4-FFF2-40B4-BE49-F238E27FC236}">
                  <a16:creationId xmlns:a16="http://schemas.microsoft.com/office/drawing/2014/main" id="{00000000-0008-0000-0B00-00003B18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6204" name="Shape 5033">
              <a:extLst>
                <a:ext uri="{FF2B5EF4-FFF2-40B4-BE49-F238E27FC236}">
                  <a16:creationId xmlns:a16="http://schemas.microsoft.com/office/drawing/2014/main" id="{00000000-0008-0000-0B00-00003C18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6205" name="Shape 5034">
                <a:extLst>
                  <a:ext uri="{FF2B5EF4-FFF2-40B4-BE49-F238E27FC236}">
                    <a16:creationId xmlns:a16="http://schemas.microsoft.com/office/drawing/2014/main" id="{00000000-0008-0000-0B00-00003D18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6206" name="Shape 5035">
                <a:extLst>
                  <a:ext uri="{FF2B5EF4-FFF2-40B4-BE49-F238E27FC236}">
                    <a16:creationId xmlns:a16="http://schemas.microsoft.com/office/drawing/2014/main" id="{00000000-0008-0000-0B00-00003E18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6207" name="Shape 5036">
                  <a:extLst>
                    <a:ext uri="{FF2B5EF4-FFF2-40B4-BE49-F238E27FC236}">
                      <a16:creationId xmlns:a16="http://schemas.microsoft.com/office/drawing/2014/main" id="{00000000-0008-0000-0B00-00003F18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6208" name="Shape 5037">
                  <a:extLst>
                    <a:ext uri="{FF2B5EF4-FFF2-40B4-BE49-F238E27FC236}">
                      <a16:creationId xmlns:a16="http://schemas.microsoft.com/office/drawing/2014/main" id="{00000000-0008-0000-0B00-0000401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209" name="Shape 5038">
                  <a:extLst>
                    <a:ext uri="{FF2B5EF4-FFF2-40B4-BE49-F238E27FC236}">
                      <a16:creationId xmlns:a16="http://schemas.microsoft.com/office/drawing/2014/main" id="{00000000-0008-0000-0B00-0000411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210" name="Shape 5039">
                  <a:extLst>
                    <a:ext uri="{FF2B5EF4-FFF2-40B4-BE49-F238E27FC236}">
                      <a16:creationId xmlns:a16="http://schemas.microsoft.com/office/drawing/2014/main" id="{00000000-0008-0000-0B00-00004218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211" name="Shape 5040">
                  <a:extLst>
                    <a:ext uri="{FF2B5EF4-FFF2-40B4-BE49-F238E27FC236}">
                      <a16:creationId xmlns:a16="http://schemas.microsoft.com/office/drawing/2014/main" id="{00000000-0008-0000-0B00-0000431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212" name="Shape 5041">
                  <a:extLst>
                    <a:ext uri="{FF2B5EF4-FFF2-40B4-BE49-F238E27FC236}">
                      <a16:creationId xmlns:a16="http://schemas.microsoft.com/office/drawing/2014/main" id="{00000000-0008-0000-0B00-0000441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213" name="Shape 5042">
                  <a:extLst>
                    <a:ext uri="{FF2B5EF4-FFF2-40B4-BE49-F238E27FC236}">
                      <a16:creationId xmlns:a16="http://schemas.microsoft.com/office/drawing/2014/main" id="{00000000-0008-0000-0B00-0000451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48</xdr:row>
      <xdr:rowOff>104775</xdr:rowOff>
    </xdr:from>
    <xdr:ext cx="0" cy="161925"/>
    <xdr:grpSp>
      <xdr:nvGrpSpPr>
        <xdr:cNvPr id="6214" name="Shape 2">
          <a:extLst>
            <a:ext uri="{FF2B5EF4-FFF2-40B4-BE49-F238E27FC236}">
              <a16:creationId xmlns:a16="http://schemas.microsoft.com/office/drawing/2014/main" id="{00000000-0008-0000-0B00-000046180000}"/>
            </a:ext>
          </a:extLst>
        </xdr:cNvPr>
        <xdr:cNvGrpSpPr>
          <a:grpSpLocks/>
        </xdr:cNvGrpSpPr>
      </xdr:nvGrpSpPr>
      <xdr:grpSpPr>
        <a:xfrm>
          <a:off x="2466975" y="10620375"/>
          <a:ext cx="0" cy="161925"/>
          <a:chOff x="5346000" y="3699038"/>
          <a:chExt cx="0" cy="161925"/>
        </a:xfrm>
      </xdr:grpSpPr>
      <xdr:grpSp>
        <xdr:nvGrpSpPr>
          <xdr:cNvPr id="6215" name="Shape 5043">
            <a:extLst>
              <a:ext uri="{FF2B5EF4-FFF2-40B4-BE49-F238E27FC236}">
                <a16:creationId xmlns:a16="http://schemas.microsoft.com/office/drawing/2014/main" id="{00000000-0008-0000-0B00-00004718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6216" name="Shape 6">
              <a:extLst>
                <a:ext uri="{FF2B5EF4-FFF2-40B4-BE49-F238E27FC236}">
                  <a16:creationId xmlns:a16="http://schemas.microsoft.com/office/drawing/2014/main" id="{00000000-0008-0000-0B00-00004818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6217" name="Shape 5044">
              <a:extLst>
                <a:ext uri="{FF2B5EF4-FFF2-40B4-BE49-F238E27FC236}">
                  <a16:creationId xmlns:a16="http://schemas.microsoft.com/office/drawing/2014/main" id="{00000000-0008-0000-0B00-00004918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6218" name="Shape 5045">
                <a:extLst>
                  <a:ext uri="{FF2B5EF4-FFF2-40B4-BE49-F238E27FC236}">
                    <a16:creationId xmlns:a16="http://schemas.microsoft.com/office/drawing/2014/main" id="{00000000-0008-0000-0B00-00004A18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6219" name="Shape 5046">
                <a:extLst>
                  <a:ext uri="{FF2B5EF4-FFF2-40B4-BE49-F238E27FC236}">
                    <a16:creationId xmlns:a16="http://schemas.microsoft.com/office/drawing/2014/main" id="{00000000-0008-0000-0B00-00004B18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6220" name="Shape 5047">
                  <a:extLst>
                    <a:ext uri="{FF2B5EF4-FFF2-40B4-BE49-F238E27FC236}">
                      <a16:creationId xmlns:a16="http://schemas.microsoft.com/office/drawing/2014/main" id="{00000000-0008-0000-0B00-00004C18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6221" name="Shape 5048">
                  <a:extLst>
                    <a:ext uri="{FF2B5EF4-FFF2-40B4-BE49-F238E27FC236}">
                      <a16:creationId xmlns:a16="http://schemas.microsoft.com/office/drawing/2014/main" id="{00000000-0008-0000-0B00-00004D1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222" name="Shape 5049">
                  <a:extLst>
                    <a:ext uri="{FF2B5EF4-FFF2-40B4-BE49-F238E27FC236}">
                      <a16:creationId xmlns:a16="http://schemas.microsoft.com/office/drawing/2014/main" id="{00000000-0008-0000-0B00-00004E1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223" name="Shape 5050">
                  <a:extLst>
                    <a:ext uri="{FF2B5EF4-FFF2-40B4-BE49-F238E27FC236}">
                      <a16:creationId xmlns:a16="http://schemas.microsoft.com/office/drawing/2014/main" id="{00000000-0008-0000-0B00-00004F18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224" name="Shape 5051">
                  <a:extLst>
                    <a:ext uri="{FF2B5EF4-FFF2-40B4-BE49-F238E27FC236}">
                      <a16:creationId xmlns:a16="http://schemas.microsoft.com/office/drawing/2014/main" id="{00000000-0008-0000-0B00-0000501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225" name="Shape 5052">
                  <a:extLst>
                    <a:ext uri="{FF2B5EF4-FFF2-40B4-BE49-F238E27FC236}">
                      <a16:creationId xmlns:a16="http://schemas.microsoft.com/office/drawing/2014/main" id="{00000000-0008-0000-0B00-0000511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226" name="Shape 5053">
                  <a:extLst>
                    <a:ext uri="{FF2B5EF4-FFF2-40B4-BE49-F238E27FC236}">
                      <a16:creationId xmlns:a16="http://schemas.microsoft.com/office/drawing/2014/main" id="{00000000-0008-0000-0B00-0000521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48</xdr:row>
      <xdr:rowOff>104775</xdr:rowOff>
    </xdr:from>
    <xdr:ext cx="0" cy="161925"/>
    <xdr:grpSp>
      <xdr:nvGrpSpPr>
        <xdr:cNvPr id="6227" name="Shape 2">
          <a:extLst>
            <a:ext uri="{FF2B5EF4-FFF2-40B4-BE49-F238E27FC236}">
              <a16:creationId xmlns:a16="http://schemas.microsoft.com/office/drawing/2014/main" id="{00000000-0008-0000-0B00-000053180000}"/>
            </a:ext>
          </a:extLst>
        </xdr:cNvPr>
        <xdr:cNvGrpSpPr>
          <a:grpSpLocks/>
        </xdr:cNvGrpSpPr>
      </xdr:nvGrpSpPr>
      <xdr:grpSpPr>
        <a:xfrm>
          <a:off x="2466975" y="10620375"/>
          <a:ext cx="0" cy="161925"/>
          <a:chOff x="5346000" y="3699038"/>
          <a:chExt cx="0" cy="161925"/>
        </a:xfrm>
      </xdr:grpSpPr>
      <xdr:grpSp>
        <xdr:nvGrpSpPr>
          <xdr:cNvPr id="6228" name="Shape 5054">
            <a:extLst>
              <a:ext uri="{FF2B5EF4-FFF2-40B4-BE49-F238E27FC236}">
                <a16:creationId xmlns:a16="http://schemas.microsoft.com/office/drawing/2014/main" id="{00000000-0008-0000-0B00-00005418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6229" name="Shape 6">
              <a:extLst>
                <a:ext uri="{FF2B5EF4-FFF2-40B4-BE49-F238E27FC236}">
                  <a16:creationId xmlns:a16="http://schemas.microsoft.com/office/drawing/2014/main" id="{00000000-0008-0000-0B00-00005518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6230" name="Shape 5055">
              <a:extLst>
                <a:ext uri="{FF2B5EF4-FFF2-40B4-BE49-F238E27FC236}">
                  <a16:creationId xmlns:a16="http://schemas.microsoft.com/office/drawing/2014/main" id="{00000000-0008-0000-0B00-00005618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6231" name="Shape 5056">
                <a:extLst>
                  <a:ext uri="{FF2B5EF4-FFF2-40B4-BE49-F238E27FC236}">
                    <a16:creationId xmlns:a16="http://schemas.microsoft.com/office/drawing/2014/main" id="{00000000-0008-0000-0B00-00005718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6232" name="Shape 5057">
                <a:extLst>
                  <a:ext uri="{FF2B5EF4-FFF2-40B4-BE49-F238E27FC236}">
                    <a16:creationId xmlns:a16="http://schemas.microsoft.com/office/drawing/2014/main" id="{00000000-0008-0000-0B00-00005818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6233" name="Shape 5058">
                  <a:extLst>
                    <a:ext uri="{FF2B5EF4-FFF2-40B4-BE49-F238E27FC236}">
                      <a16:creationId xmlns:a16="http://schemas.microsoft.com/office/drawing/2014/main" id="{00000000-0008-0000-0B00-00005918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6234" name="Shape 5059">
                  <a:extLst>
                    <a:ext uri="{FF2B5EF4-FFF2-40B4-BE49-F238E27FC236}">
                      <a16:creationId xmlns:a16="http://schemas.microsoft.com/office/drawing/2014/main" id="{00000000-0008-0000-0B00-00005A1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235" name="Shape 5060">
                  <a:extLst>
                    <a:ext uri="{FF2B5EF4-FFF2-40B4-BE49-F238E27FC236}">
                      <a16:creationId xmlns:a16="http://schemas.microsoft.com/office/drawing/2014/main" id="{00000000-0008-0000-0B00-00005B1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236" name="Shape 5061">
                  <a:extLst>
                    <a:ext uri="{FF2B5EF4-FFF2-40B4-BE49-F238E27FC236}">
                      <a16:creationId xmlns:a16="http://schemas.microsoft.com/office/drawing/2014/main" id="{00000000-0008-0000-0B00-00005C18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237" name="Shape 5062">
                  <a:extLst>
                    <a:ext uri="{FF2B5EF4-FFF2-40B4-BE49-F238E27FC236}">
                      <a16:creationId xmlns:a16="http://schemas.microsoft.com/office/drawing/2014/main" id="{00000000-0008-0000-0B00-00005D1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238" name="Shape 5063">
                  <a:extLst>
                    <a:ext uri="{FF2B5EF4-FFF2-40B4-BE49-F238E27FC236}">
                      <a16:creationId xmlns:a16="http://schemas.microsoft.com/office/drawing/2014/main" id="{00000000-0008-0000-0B00-00005E1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239" name="Shape 5064">
                  <a:extLst>
                    <a:ext uri="{FF2B5EF4-FFF2-40B4-BE49-F238E27FC236}">
                      <a16:creationId xmlns:a16="http://schemas.microsoft.com/office/drawing/2014/main" id="{00000000-0008-0000-0B00-00005F1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48</xdr:row>
      <xdr:rowOff>104775</xdr:rowOff>
    </xdr:from>
    <xdr:ext cx="0" cy="161925"/>
    <xdr:grpSp>
      <xdr:nvGrpSpPr>
        <xdr:cNvPr id="6240" name="Shape 2">
          <a:extLst>
            <a:ext uri="{FF2B5EF4-FFF2-40B4-BE49-F238E27FC236}">
              <a16:creationId xmlns:a16="http://schemas.microsoft.com/office/drawing/2014/main" id="{00000000-0008-0000-0B00-000060180000}"/>
            </a:ext>
          </a:extLst>
        </xdr:cNvPr>
        <xdr:cNvGrpSpPr>
          <a:grpSpLocks/>
        </xdr:cNvGrpSpPr>
      </xdr:nvGrpSpPr>
      <xdr:grpSpPr>
        <a:xfrm>
          <a:off x="2466975" y="10620375"/>
          <a:ext cx="0" cy="161925"/>
          <a:chOff x="5346000" y="3699038"/>
          <a:chExt cx="0" cy="161925"/>
        </a:xfrm>
      </xdr:grpSpPr>
      <xdr:grpSp>
        <xdr:nvGrpSpPr>
          <xdr:cNvPr id="6241" name="Shape 5065">
            <a:extLst>
              <a:ext uri="{FF2B5EF4-FFF2-40B4-BE49-F238E27FC236}">
                <a16:creationId xmlns:a16="http://schemas.microsoft.com/office/drawing/2014/main" id="{00000000-0008-0000-0B00-00006118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6242" name="Shape 6">
              <a:extLst>
                <a:ext uri="{FF2B5EF4-FFF2-40B4-BE49-F238E27FC236}">
                  <a16:creationId xmlns:a16="http://schemas.microsoft.com/office/drawing/2014/main" id="{00000000-0008-0000-0B00-00006218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6243" name="Shape 5066">
              <a:extLst>
                <a:ext uri="{FF2B5EF4-FFF2-40B4-BE49-F238E27FC236}">
                  <a16:creationId xmlns:a16="http://schemas.microsoft.com/office/drawing/2014/main" id="{00000000-0008-0000-0B00-00006318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6244" name="Shape 5067">
                <a:extLst>
                  <a:ext uri="{FF2B5EF4-FFF2-40B4-BE49-F238E27FC236}">
                    <a16:creationId xmlns:a16="http://schemas.microsoft.com/office/drawing/2014/main" id="{00000000-0008-0000-0B00-00006418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6245" name="Shape 5068">
                <a:extLst>
                  <a:ext uri="{FF2B5EF4-FFF2-40B4-BE49-F238E27FC236}">
                    <a16:creationId xmlns:a16="http://schemas.microsoft.com/office/drawing/2014/main" id="{00000000-0008-0000-0B00-00006518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6246" name="Shape 5069">
                  <a:extLst>
                    <a:ext uri="{FF2B5EF4-FFF2-40B4-BE49-F238E27FC236}">
                      <a16:creationId xmlns:a16="http://schemas.microsoft.com/office/drawing/2014/main" id="{00000000-0008-0000-0B00-00006618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6247" name="Shape 5070">
                  <a:extLst>
                    <a:ext uri="{FF2B5EF4-FFF2-40B4-BE49-F238E27FC236}">
                      <a16:creationId xmlns:a16="http://schemas.microsoft.com/office/drawing/2014/main" id="{00000000-0008-0000-0B00-0000671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248" name="Shape 5071">
                  <a:extLst>
                    <a:ext uri="{FF2B5EF4-FFF2-40B4-BE49-F238E27FC236}">
                      <a16:creationId xmlns:a16="http://schemas.microsoft.com/office/drawing/2014/main" id="{00000000-0008-0000-0B00-0000681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249" name="Shape 5072">
                  <a:extLst>
                    <a:ext uri="{FF2B5EF4-FFF2-40B4-BE49-F238E27FC236}">
                      <a16:creationId xmlns:a16="http://schemas.microsoft.com/office/drawing/2014/main" id="{00000000-0008-0000-0B00-00006918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250" name="Shape 5073">
                  <a:extLst>
                    <a:ext uri="{FF2B5EF4-FFF2-40B4-BE49-F238E27FC236}">
                      <a16:creationId xmlns:a16="http://schemas.microsoft.com/office/drawing/2014/main" id="{00000000-0008-0000-0B00-00006A1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251" name="Shape 5074">
                  <a:extLst>
                    <a:ext uri="{FF2B5EF4-FFF2-40B4-BE49-F238E27FC236}">
                      <a16:creationId xmlns:a16="http://schemas.microsoft.com/office/drawing/2014/main" id="{00000000-0008-0000-0B00-00006B1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252" name="Shape 5075">
                  <a:extLst>
                    <a:ext uri="{FF2B5EF4-FFF2-40B4-BE49-F238E27FC236}">
                      <a16:creationId xmlns:a16="http://schemas.microsoft.com/office/drawing/2014/main" id="{00000000-0008-0000-0B00-00006C1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48</xdr:row>
      <xdr:rowOff>104775</xdr:rowOff>
    </xdr:from>
    <xdr:ext cx="0" cy="161925"/>
    <xdr:grpSp>
      <xdr:nvGrpSpPr>
        <xdr:cNvPr id="6253" name="Shape 2">
          <a:extLst>
            <a:ext uri="{FF2B5EF4-FFF2-40B4-BE49-F238E27FC236}">
              <a16:creationId xmlns:a16="http://schemas.microsoft.com/office/drawing/2014/main" id="{00000000-0008-0000-0B00-00006D180000}"/>
            </a:ext>
          </a:extLst>
        </xdr:cNvPr>
        <xdr:cNvGrpSpPr>
          <a:grpSpLocks/>
        </xdr:cNvGrpSpPr>
      </xdr:nvGrpSpPr>
      <xdr:grpSpPr>
        <a:xfrm>
          <a:off x="2466975" y="10620375"/>
          <a:ext cx="0" cy="161925"/>
          <a:chOff x="5346000" y="3699038"/>
          <a:chExt cx="0" cy="161925"/>
        </a:xfrm>
      </xdr:grpSpPr>
      <xdr:grpSp>
        <xdr:nvGrpSpPr>
          <xdr:cNvPr id="6254" name="Shape 5076">
            <a:extLst>
              <a:ext uri="{FF2B5EF4-FFF2-40B4-BE49-F238E27FC236}">
                <a16:creationId xmlns:a16="http://schemas.microsoft.com/office/drawing/2014/main" id="{00000000-0008-0000-0B00-00006E18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6255" name="Shape 6">
              <a:extLst>
                <a:ext uri="{FF2B5EF4-FFF2-40B4-BE49-F238E27FC236}">
                  <a16:creationId xmlns:a16="http://schemas.microsoft.com/office/drawing/2014/main" id="{00000000-0008-0000-0B00-00006F18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6256" name="Shape 5077">
              <a:extLst>
                <a:ext uri="{FF2B5EF4-FFF2-40B4-BE49-F238E27FC236}">
                  <a16:creationId xmlns:a16="http://schemas.microsoft.com/office/drawing/2014/main" id="{00000000-0008-0000-0B00-00007018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6257" name="Shape 5078">
                <a:extLst>
                  <a:ext uri="{FF2B5EF4-FFF2-40B4-BE49-F238E27FC236}">
                    <a16:creationId xmlns:a16="http://schemas.microsoft.com/office/drawing/2014/main" id="{00000000-0008-0000-0B00-00007118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6258" name="Shape 5079">
                <a:extLst>
                  <a:ext uri="{FF2B5EF4-FFF2-40B4-BE49-F238E27FC236}">
                    <a16:creationId xmlns:a16="http://schemas.microsoft.com/office/drawing/2014/main" id="{00000000-0008-0000-0B00-00007218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6259" name="Shape 5080">
                  <a:extLst>
                    <a:ext uri="{FF2B5EF4-FFF2-40B4-BE49-F238E27FC236}">
                      <a16:creationId xmlns:a16="http://schemas.microsoft.com/office/drawing/2014/main" id="{00000000-0008-0000-0B00-00007318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6260" name="Shape 5081">
                  <a:extLst>
                    <a:ext uri="{FF2B5EF4-FFF2-40B4-BE49-F238E27FC236}">
                      <a16:creationId xmlns:a16="http://schemas.microsoft.com/office/drawing/2014/main" id="{00000000-0008-0000-0B00-0000741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261" name="Shape 5082">
                  <a:extLst>
                    <a:ext uri="{FF2B5EF4-FFF2-40B4-BE49-F238E27FC236}">
                      <a16:creationId xmlns:a16="http://schemas.microsoft.com/office/drawing/2014/main" id="{00000000-0008-0000-0B00-0000751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262" name="Shape 5083">
                  <a:extLst>
                    <a:ext uri="{FF2B5EF4-FFF2-40B4-BE49-F238E27FC236}">
                      <a16:creationId xmlns:a16="http://schemas.microsoft.com/office/drawing/2014/main" id="{00000000-0008-0000-0B00-00007618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263" name="Shape 5084">
                  <a:extLst>
                    <a:ext uri="{FF2B5EF4-FFF2-40B4-BE49-F238E27FC236}">
                      <a16:creationId xmlns:a16="http://schemas.microsoft.com/office/drawing/2014/main" id="{00000000-0008-0000-0B00-0000771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264" name="Shape 5085">
                  <a:extLst>
                    <a:ext uri="{FF2B5EF4-FFF2-40B4-BE49-F238E27FC236}">
                      <a16:creationId xmlns:a16="http://schemas.microsoft.com/office/drawing/2014/main" id="{00000000-0008-0000-0B00-0000781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265" name="Shape 5086">
                  <a:extLst>
                    <a:ext uri="{FF2B5EF4-FFF2-40B4-BE49-F238E27FC236}">
                      <a16:creationId xmlns:a16="http://schemas.microsoft.com/office/drawing/2014/main" id="{00000000-0008-0000-0B00-0000791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48</xdr:row>
      <xdr:rowOff>104775</xdr:rowOff>
    </xdr:from>
    <xdr:ext cx="0" cy="161925"/>
    <xdr:grpSp>
      <xdr:nvGrpSpPr>
        <xdr:cNvPr id="6266" name="Shape 2">
          <a:extLst>
            <a:ext uri="{FF2B5EF4-FFF2-40B4-BE49-F238E27FC236}">
              <a16:creationId xmlns:a16="http://schemas.microsoft.com/office/drawing/2014/main" id="{00000000-0008-0000-0B00-00007A180000}"/>
            </a:ext>
          </a:extLst>
        </xdr:cNvPr>
        <xdr:cNvGrpSpPr>
          <a:grpSpLocks/>
        </xdr:cNvGrpSpPr>
      </xdr:nvGrpSpPr>
      <xdr:grpSpPr>
        <a:xfrm>
          <a:off x="2466975" y="10620375"/>
          <a:ext cx="0" cy="161925"/>
          <a:chOff x="5346000" y="3699038"/>
          <a:chExt cx="0" cy="161925"/>
        </a:xfrm>
      </xdr:grpSpPr>
      <xdr:grpSp>
        <xdr:nvGrpSpPr>
          <xdr:cNvPr id="6267" name="Shape 5087">
            <a:extLst>
              <a:ext uri="{FF2B5EF4-FFF2-40B4-BE49-F238E27FC236}">
                <a16:creationId xmlns:a16="http://schemas.microsoft.com/office/drawing/2014/main" id="{00000000-0008-0000-0B00-00007B18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6268" name="Shape 6">
              <a:extLst>
                <a:ext uri="{FF2B5EF4-FFF2-40B4-BE49-F238E27FC236}">
                  <a16:creationId xmlns:a16="http://schemas.microsoft.com/office/drawing/2014/main" id="{00000000-0008-0000-0B00-00007C18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6269" name="Shape 5088">
              <a:extLst>
                <a:ext uri="{FF2B5EF4-FFF2-40B4-BE49-F238E27FC236}">
                  <a16:creationId xmlns:a16="http://schemas.microsoft.com/office/drawing/2014/main" id="{00000000-0008-0000-0B00-00007D18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6270" name="Shape 5089">
                <a:extLst>
                  <a:ext uri="{FF2B5EF4-FFF2-40B4-BE49-F238E27FC236}">
                    <a16:creationId xmlns:a16="http://schemas.microsoft.com/office/drawing/2014/main" id="{00000000-0008-0000-0B00-00007E18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6271" name="Shape 5090">
                <a:extLst>
                  <a:ext uri="{FF2B5EF4-FFF2-40B4-BE49-F238E27FC236}">
                    <a16:creationId xmlns:a16="http://schemas.microsoft.com/office/drawing/2014/main" id="{00000000-0008-0000-0B00-00007F18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6272" name="Shape 5091">
                  <a:extLst>
                    <a:ext uri="{FF2B5EF4-FFF2-40B4-BE49-F238E27FC236}">
                      <a16:creationId xmlns:a16="http://schemas.microsoft.com/office/drawing/2014/main" id="{00000000-0008-0000-0B00-00008018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6273" name="Shape 5092">
                  <a:extLst>
                    <a:ext uri="{FF2B5EF4-FFF2-40B4-BE49-F238E27FC236}">
                      <a16:creationId xmlns:a16="http://schemas.microsoft.com/office/drawing/2014/main" id="{00000000-0008-0000-0B00-0000811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274" name="Shape 5093">
                  <a:extLst>
                    <a:ext uri="{FF2B5EF4-FFF2-40B4-BE49-F238E27FC236}">
                      <a16:creationId xmlns:a16="http://schemas.microsoft.com/office/drawing/2014/main" id="{00000000-0008-0000-0B00-0000821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275" name="Shape 5094">
                  <a:extLst>
                    <a:ext uri="{FF2B5EF4-FFF2-40B4-BE49-F238E27FC236}">
                      <a16:creationId xmlns:a16="http://schemas.microsoft.com/office/drawing/2014/main" id="{00000000-0008-0000-0B00-00008318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276" name="Shape 5095">
                  <a:extLst>
                    <a:ext uri="{FF2B5EF4-FFF2-40B4-BE49-F238E27FC236}">
                      <a16:creationId xmlns:a16="http://schemas.microsoft.com/office/drawing/2014/main" id="{00000000-0008-0000-0B00-0000841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277" name="Shape 5096">
                  <a:extLst>
                    <a:ext uri="{FF2B5EF4-FFF2-40B4-BE49-F238E27FC236}">
                      <a16:creationId xmlns:a16="http://schemas.microsoft.com/office/drawing/2014/main" id="{00000000-0008-0000-0B00-0000851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278" name="Shape 5097">
                  <a:extLst>
                    <a:ext uri="{FF2B5EF4-FFF2-40B4-BE49-F238E27FC236}">
                      <a16:creationId xmlns:a16="http://schemas.microsoft.com/office/drawing/2014/main" id="{00000000-0008-0000-0B00-0000861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48</xdr:row>
      <xdr:rowOff>104775</xdr:rowOff>
    </xdr:from>
    <xdr:ext cx="0" cy="161925"/>
    <xdr:grpSp>
      <xdr:nvGrpSpPr>
        <xdr:cNvPr id="6279" name="Shape 2">
          <a:extLst>
            <a:ext uri="{FF2B5EF4-FFF2-40B4-BE49-F238E27FC236}">
              <a16:creationId xmlns:a16="http://schemas.microsoft.com/office/drawing/2014/main" id="{00000000-0008-0000-0B00-000087180000}"/>
            </a:ext>
          </a:extLst>
        </xdr:cNvPr>
        <xdr:cNvGrpSpPr>
          <a:grpSpLocks/>
        </xdr:cNvGrpSpPr>
      </xdr:nvGrpSpPr>
      <xdr:grpSpPr>
        <a:xfrm>
          <a:off x="2466975" y="10620375"/>
          <a:ext cx="0" cy="161925"/>
          <a:chOff x="5346000" y="3699038"/>
          <a:chExt cx="0" cy="161925"/>
        </a:xfrm>
      </xdr:grpSpPr>
      <xdr:grpSp>
        <xdr:nvGrpSpPr>
          <xdr:cNvPr id="6280" name="Shape 5098">
            <a:extLst>
              <a:ext uri="{FF2B5EF4-FFF2-40B4-BE49-F238E27FC236}">
                <a16:creationId xmlns:a16="http://schemas.microsoft.com/office/drawing/2014/main" id="{00000000-0008-0000-0B00-00008818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6281" name="Shape 6">
              <a:extLst>
                <a:ext uri="{FF2B5EF4-FFF2-40B4-BE49-F238E27FC236}">
                  <a16:creationId xmlns:a16="http://schemas.microsoft.com/office/drawing/2014/main" id="{00000000-0008-0000-0B00-00008918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6282" name="Shape 5099">
              <a:extLst>
                <a:ext uri="{FF2B5EF4-FFF2-40B4-BE49-F238E27FC236}">
                  <a16:creationId xmlns:a16="http://schemas.microsoft.com/office/drawing/2014/main" id="{00000000-0008-0000-0B00-00008A18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6283" name="Shape 5100">
                <a:extLst>
                  <a:ext uri="{FF2B5EF4-FFF2-40B4-BE49-F238E27FC236}">
                    <a16:creationId xmlns:a16="http://schemas.microsoft.com/office/drawing/2014/main" id="{00000000-0008-0000-0B00-00008B18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6284" name="Shape 5101">
                <a:extLst>
                  <a:ext uri="{FF2B5EF4-FFF2-40B4-BE49-F238E27FC236}">
                    <a16:creationId xmlns:a16="http://schemas.microsoft.com/office/drawing/2014/main" id="{00000000-0008-0000-0B00-00008C18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6285" name="Shape 5102">
                  <a:extLst>
                    <a:ext uri="{FF2B5EF4-FFF2-40B4-BE49-F238E27FC236}">
                      <a16:creationId xmlns:a16="http://schemas.microsoft.com/office/drawing/2014/main" id="{00000000-0008-0000-0B00-00008D18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6286" name="Shape 5103">
                  <a:extLst>
                    <a:ext uri="{FF2B5EF4-FFF2-40B4-BE49-F238E27FC236}">
                      <a16:creationId xmlns:a16="http://schemas.microsoft.com/office/drawing/2014/main" id="{00000000-0008-0000-0B00-00008E1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287" name="Shape 5104">
                  <a:extLst>
                    <a:ext uri="{FF2B5EF4-FFF2-40B4-BE49-F238E27FC236}">
                      <a16:creationId xmlns:a16="http://schemas.microsoft.com/office/drawing/2014/main" id="{00000000-0008-0000-0B00-00008F1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288" name="Shape 5105">
                  <a:extLst>
                    <a:ext uri="{FF2B5EF4-FFF2-40B4-BE49-F238E27FC236}">
                      <a16:creationId xmlns:a16="http://schemas.microsoft.com/office/drawing/2014/main" id="{00000000-0008-0000-0B00-00009018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289" name="Shape 5106">
                  <a:extLst>
                    <a:ext uri="{FF2B5EF4-FFF2-40B4-BE49-F238E27FC236}">
                      <a16:creationId xmlns:a16="http://schemas.microsoft.com/office/drawing/2014/main" id="{00000000-0008-0000-0B00-0000911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290" name="Shape 5107">
                  <a:extLst>
                    <a:ext uri="{FF2B5EF4-FFF2-40B4-BE49-F238E27FC236}">
                      <a16:creationId xmlns:a16="http://schemas.microsoft.com/office/drawing/2014/main" id="{00000000-0008-0000-0B00-0000921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291" name="Shape 5108">
                  <a:extLst>
                    <a:ext uri="{FF2B5EF4-FFF2-40B4-BE49-F238E27FC236}">
                      <a16:creationId xmlns:a16="http://schemas.microsoft.com/office/drawing/2014/main" id="{00000000-0008-0000-0B00-0000931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48</xdr:row>
      <xdr:rowOff>104775</xdr:rowOff>
    </xdr:from>
    <xdr:ext cx="0" cy="161925"/>
    <xdr:grpSp>
      <xdr:nvGrpSpPr>
        <xdr:cNvPr id="6292" name="Shape 2">
          <a:extLst>
            <a:ext uri="{FF2B5EF4-FFF2-40B4-BE49-F238E27FC236}">
              <a16:creationId xmlns:a16="http://schemas.microsoft.com/office/drawing/2014/main" id="{00000000-0008-0000-0B00-000094180000}"/>
            </a:ext>
          </a:extLst>
        </xdr:cNvPr>
        <xdr:cNvGrpSpPr>
          <a:grpSpLocks/>
        </xdr:cNvGrpSpPr>
      </xdr:nvGrpSpPr>
      <xdr:grpSpPr>
        <a:xfrm>
          <a:off x="2466975" y="10620375"/>
          <a:ext cx="0" cy="161925"/>
          <a:chOff x="5346000" y="3699038"/>
          <a:chExt cx="0" cy="161925"/>
        </a:xfrm>
      </xdr:grpSpPr>
      <xdr:grpSp>
        <xdr:nvGrpSpPr>
          <xdr:cNvPr id="6293" name="Shape 5109">
            <a:extLst>
              <a:ext uri="{FF2B5EF4-FFF2-40B4-BE49-F238E27FC236}">
                <a16:creationId xmlns:a16="http://schemas.microsoft.com/office/drawing/2014/main" id="{00000000-0008-0000-0B00-00009518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6294" name="Shape 6">
              <a:extLst>
                <a:ext uri="{FF2B5EF4-FFF2-40B4-BE49-F238E27FC236}">
                  <a16:creationId xmlns:a16="http://schemas.microsoft.com/office/drawing/2014/main" id="{00000000-0008-0000-0B00-00009618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6295" name="Shape 5110">
              <a:extLst>
                <a:ext uri="{FF2B5EF4-FFF2-40B4-BE49-F238E27FC236}">
                  <a16:creationId xmlns:a16="http://schemas.microsoft.com/office/drawing/2014/main" id="{00000000-0008-0000-0B00-00009718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6296" name="Shape 5111">
                <a:extLst>
                  <a:ext uri="{FF2B5EF4-FFF2-40B4-BE49-F238E27FC236}">
                    <a16:creationId xmlns:a16="http://schemas.microsoft.com/office/drawing/2014/main" id="{00000000-0008-0000-0B00-00009818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6297" name="Shape 5112">
                <a:extLst>
                  <a:ext uri="{FF2B5EF4-FFF2-40B4-BE49-F238E27FC236}">
                    <a16:creationId xmlns:a16="http://schemas.microsoft.com/office/drawing/2014/main" id="{00000000-0008-0000-0B00-00009918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6298" name="Shape 5113">
                  <a:extLst>
                    <a:ext uri="{FF2B5EF4-FFF2-40B4-BE49-F238E27FC236}">
                      <a16:creationId xmlns:a16="http://schemas.microsoft.com/office/drawing/2014/main" id="{00000000-0008-0000-0B00-00009A18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6299" name="Shape 5114">
                  <a:extLst>
                    <a:ext uri="{FF2B5EF4-FFF2-40B4-BE49-F238E27FC236}">
                      <a16:creationId xmlns:a16="http://schemas.microsoft.com/office/drawing/2014/main" id="{00000000-0008-0000-0B00-00009B1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300" name="Shape 5115">
                  <a:extLst>
                    <a:ext uri="{FF2B5EF4-FFF2-40B4-BE49-F238E27FC236}">
                      <a16:creationId xmlns:a16="http://schemas.microsoft.com/office/drawing/2014/main" id="{00000000-0008-0000-0B00-00009C1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301" name="Shape 5116">
                  <a:extLst>
                    <a:ext uri="{FF2B5EF4-FFF2-40B4-BE49-F238E27FC236}">
                      <a16:creationId xmlns:a16="http://schemas.microsoft.com/office/drawing/2014/main" id="{00000000-0008-0000-0B00-00009D18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302" name="Shape 5117">
                  <a:extLst>
                    <a:ext uri="{FF2B5EF4-FFF2-40B4-BE49-F238E27FC236}">
                      <a16:creationId xmlns:a16="http://schemas.microsoft.com/office/drawing/2014/main" id="{00000000-0008-0000-0B00-00009E1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303" name="Shape 5118">
                  <a:extLst>
                    <a:ext uri="{FF2B5EF4-FFF2-40B4-BE49-F238E27FC236}">
                      <a16:creationId xmlns:a16="http://schemas.microsoft.com/office/drawing/2014/main" id="{00000000-0008-0000-0B00-00009F1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304" name="Shape 5119">
                  <a:extLst>
                    <a:ext uri="{FF2B5EF4-FFF2-40B4-BE49-F238E27FC236}">
                      <a16:creationId xmlns:a16="http://schemas.microsoft.com/office/drawing/2014/main" id="{00000000-0008-0000-0B00-0000A01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48</xdr:row>
      <xdr:rowOff>104775</xdr:rowOff>
    </xdr:from>
    <xdr:ext cx="0" cy="161925"/>
    <xdr:grpSp>
      <xdr:nvGrpSpPr>
        <xdr:cNvPr id="6305" name="Shape 2">
          <a:extLst>
            <a:ext uri="{FF2B5EF4-FFF2-40B4-BE49-F238E27FC236}">
              <a16:creationId xmlns:a16="http://schemas.microsoft.com/office/drawing/2014/main" id="{00000000-0008-0000-0B00-0000A1180000}"/>
            </a:ext>
          </a:extLst>
        </xdr:cNvPr>
        <xdr:cNvGrpSpPr>
          <a:grpSpLocks/>
        </xdr:cNvGrpSpPr>
      </xdr:nvGrpSpPr>
      <xdr:grpSpPr>
        <a:xfrm>
          <a:off x="2466975" y="10620375"/>
          <a:ext cx="0" cy="161925"/>
          <a:chOff x="5346000" y="3699038"/>
          <a:chExt cx="0" cy="161925"/>
        </a:xfrm>
      </xdr:grpSpPr>
      <xdr:grpSp>
        <xdr:nvGrpSpPr>
          <xdr:cNvPr id="6306" name="Shape 5120">
            <a:extLst>
              <a:ext uri="{FF2B5EF4-FFF2-40B4-BE49-F238E27FC236}">
                <a16:creationId xmlns:a16="http://schemas.microsoft.com/office/drawing/2014/main" id="{00000000-0008-0000-0B00-0000A218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6307" name="Shape 6">
              <a:extLst>
                <a:ext uri="{FF2B5EF4-FFF2-40B4-BE49-F238E27FC236}">
                  <a16:creationId xmlns:a16="http://schemas.microsoft.com/office/drawing/2014/main" id="{00000000-0008-0000-0B00-0000A318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6308" name="Shape 5121">
              <a:extLst>
                <a:ext uri="{FF2B5EF4-FFF2-40B4-BE49-F238E27FC236}">
                  <a16:creationId xmlns:a16="http://schemas.microsoft.com/office/drawing/2014/main" id="{00000000-0008-0000-0B00-0000A418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6309" name="Shape 5122">
                <a:extLst>
                  <a:ext uri="{FF2B5EF4-FFF2-40B4-BE49-F238E27FC236}">
                    <a16:creationId xmlns:a16="http://schemas.microsoft.com/office/drawing/2014/main" id="{00000000-0008-0000-0B00-0000A518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6310" name="Shape 5123">
                <a:extLst>
                  <a:ext uri="{FF2B5EF4-FFF2-40B4-BE49-F238E27FC236}">
                    <a16:creationId xmlns:a16="http://schemas.microsoft.com/office/drawing/2014/main" id="{00000000-0008-0000-0B00-0000A618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6311" name="Shape 5124">
                  <a:extLst>
                    <a:ext uri="{FF2B5EF4-FFF2-40B4-BE49-F238E27FC236}">
                      <a16:creationId xmlns:a16="http://schemas.microsoft.com/office/drawing/2014/main" id="{00000000-0008-0000-0B00-0000A718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6312" name="Shape 5125">
                  <a:extLst>
                    <a:ext uri="{FF2B5EF4-FFF2-40B4-BE49-F238E27FC236}">
                      <a16:creationId xmlns:a16="http://schemas.microsoft.com/office/drawing/2014/main" id="{00000000-0008-0000-0B00-0000A81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313" name="Shape 5126">
                  <a:extLst>
                    <a:ext uri="{FF2B5EF4-FFF2-40B4-BE49-F238E27FC236}">
                      <a16:creationId xmlns:a16="http://schemas.microsoft.com/office/drawing/2014/main" id="{00000000-0008-0000-0B00-0000A91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314" name="Shape 5127">
                  <a:extLst>
                    <a:ext uri="{FF2B5EF4-FFF2-40B4-BE49-F238E27FC236}">
                      <a16:creationId xmlns:a16="http://schemas.microsoft.com/office/drawing/2014/main" id="{00000000-0008-0000-0B00-0000AA18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315" name="Shape 5128">
                  <a:extLst>
                    <a:ext uri="{FF2B5EF4-FFF2-40B4-BE49-F238E27FC236}">
                      <a16:creationId xmlns:a16="http://schemas.microsoft.com/office/drawing/2014/main" id="{00000000-0008-0000-0B00-0000AB1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316" name="Shape 5129">
                  <a:extLst>
                    <a:ext uri="{FF2B5EF4-FFF2-40B4-BE49-F238E27FC236}">
                      <a16:creationId xmlns:a16="http://schemas.microsoft.com/office/drawing/2014/main" id="{00000000-0008-0000-0B00-0000AC1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317" name="Shape 5130">
                  <a:extLst>
                    <a:ext uri="{FF2B5EF4-FFF2-40B4-BE49-F238E27FC236}">
                      <a16:creationId xmlns:a16="http://schemas.microsoft.com/office/drawing/2014/main" id="{00000000-0008-0000-0B00-0000AD1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48</xdr:row>
      <xdr:rowOff>104775</xdr:rowOff>
    </xdr:from>
    <xdr:ext cx="0" cy="161925"/>
    <xdr:grpSp>
      <xdr:nvGrpSpPr>
        <xdr:cNvPr id="6318" name="Shape 2">
          <a:extLst>
            <a:ext uri="{FF2B5EF4-FFF2-40B4-BE49-F238E27FC236}">
              <a16:creationId xmlns:a16="http://schemas.microsoft.com/office/drawing/2014/main" id="{00000000-0008-0000-0B00-0000AE180000}"/>
            </a:ext>
          </a:extLst>
        </xdr:cNvPr>
        <xdr:cNvGrpSpPr>
          <a:grpSpLocks/>
        </xdr:cNvGrpSpPr>
      </xdr:nvGrpSpPr>
      <xdr:grpSpPr>
        <a:xfrm>
          <a:off x="2466975" y="10620375"/>
          <a:ext cx="0" cy="161925"/>
          <a:chOff x="5346000" y="3699038"/>
          <a:chExt cx="0" cy="161925"/>
        </a:xfrm>
      </xdr:grpSpPr>
      <xdr:grpSp>
        <xdr:nvGrpSpPr>
          <xdr:cNvPr id="6319" name="Shape 5131">
            <a:extLst>
              <a:ext uri="{FF2B5EF4-FFF2-40B4-BE49-F238E27FC236}">
                <a16:creationId xmlns:a16="http://schemas.microsoft.com/office/drawing/2014/main" id="{00000000-0008-0000-0B00-0000AF18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6320" name="Shape 6">
              <a:extLst>
                <a:ext uri="{FF2B5EF4-FFF2-40B4-BE49-F238E27FC236}">
                  <a16:creationId xmlns:a16="http://schemas.microsoft.com/office/drawing/2014/main" id="{00000000-0008-0000-0B00-0000B018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6321" name="Shape 5132">
              <a:extLst>
                <a:ext uri="{FF2B5EF4-FFF2-40B4-BE49-F238E27FC236}">
                  <a16:creationId xmlns:a16="http://schemas.microsoft.com/office/drawing/2014/main" id="{00000000-0008-0000-0B00-0000B118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6322" name="Shape 5133">
                <a:extLst>
                  <a:ext uri="{FF2B5EF4-FFF2-40B4-BE49-F238E27FC236}">
                    <a16:creationId xmlns:a16="http://schemas.microsoft.com/office/drawing/2014/main" id="{00000000-0008-0000-0B00-0000B218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6323" name="Shape 5134">
                <a:extLst>
                  <a:ext uri="{FF2B5EF4-FFF2-40B4-BE49-F238E27FC236}">
                    <a16:creationId xmlns:a16="http://schemas.microsoft.com/office/drawing/2014/main" id="{00000000-0008-0000-0B00-0000B318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6324" name="Shape 5135">
                  <a:extLst>
                    <a:ext uri="{FF2B5EF4-FFF2-40B4-BE49-F238E27FC236}">
                      <a16:creationId xmlns:a16="http://schemas.microsoft.com/office/drawing/2014/main" id="{00000000-0008-0000-0B00-0000B418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6325" name="Shape 5136">
                  <a:extLst>
                    <a:ext uri="{FF2B5EF4-FFF2-40B4-BE49-F238E27FC236}">
                      <a16:creationId xmlns:a16="http://schemas.microsoft.com/office/drawing/2014/main" id="{00000000-0008-0000-0B00-0000B51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326" name="Shape 5137">
                  <a:extLst>
                    <a:ext uri="{FF2B5EF4-FFF2-40B4-BE49-F238E27FC236}">
                      <a16:creationId xmlns:a16="http://schemas.microsoft.com/office/drawing/2014/main" id="{00000000-0008-0000-0B00-0000B61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327" name="Shape 5138">
                  <a:extLst>
                    <a:ext uri="{FF2B5EF4-FFF2-40B4-BE49-F238E27FC236}">
                      <a16:creationId xmlns:a16="http://schemas.microsoft.com/office/drawing/2014/main" id="{00000000-0008-0000-0B00-0000B718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328" name="Shape 5139">
                  <a:extLst>
                    <a:ext uri="{FF2B5EF4-FFF2-40B4-BE49-F238E27FC236}">
                      <a16:creationId xmlns:a16="http://schemas.microsoft.com/office/drawing/2014/main" id="{00000000-0008-0000-0B00-0000B81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329" name="Shape 5140">
                  <a:extLst>
                    <a:ext uri="{FF2B5EF4-FFF2-40B4-BE49-F238E27FC236}">
                      <a16:creationId xmlns:a16="http://schemas.microsoft.com/office/drawing/2014/main" id="{00000000-0008-0000-0B00-0000B91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330" name="Shape 5141">
                  <a:extLst>
                    <a:ext uri="{FF2B5EF4-FFF2-40B4-BE49-F238E27FC236}">
                      <a16:creationId xmlns:a16="http://schemas.microsoft.com/office/drawing/2014/main" id="{00000000-0008-0000-0B00-0000BA1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48</xdr:row>
      <xdr:rowOff>104775</xdr:rowOff>
    </xdr:from>
    <xdr:ext cx="0" cy="161925"/>
    <xdr:grpSp>
      <xdr:nvGrpSpPr>
        <xdr:cNvPr id="6331" name="Shape 2">
          <a:extLst>
            <a:ext uri="{FF2B5EF4-FFF2-40B4-BE49-F238E27FC236}">
              <a16:creationId xmlns:a16="http://schemas.microsoft.com/office/drawing/2014/main" id="{00000000-0008-0000-0B00-0000BB180000}"/>
            </a:ext>
          </a:extLst>
        </xdr:cNvPr>
        <xdr:cNvGrpSpPr>
          <a:grpSpLocks/>
        </xdr:cNvGrpSpPr>
      </xdr:nvGrpSpPr>
      <xdr:grpSpPr>
        <a:xfrm>
          <a:off x="2466975" y="10620375"/>
          <a:ext cx="0" cy="161925"/>
          <a:chOff x="5346000" y="3699038"/>
          <a:chExt cx="0" cy="161925"/>
        </a:xfrm>
      </xdr:grpSpPr>
      <xdr:grpSp>
        <xdr:nvGrpSpPr>
          <xdr:cNvPr id="6332" name="Shape 5142">
            <a:extLst>
              <a:ext uri="{FF2B5EF4-FFF2-40B4-BE49-F238E27FC236}">
                <a16:creationId xmlns:a16="http://schemas.microsoft.com/office/drawing/2014/main" id="{00000000-0008-0000-0B00-0000BC18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6333" name="Shape 6">
              <a:extLst>
                <a:ext uri="{FF2B5EF4-FFF2-40B4-BE49-F238E27FC236}">
                  <a16:creationId xmlns:a16="http://schemas.microsoft.com/office/drawing/2014/main" id="{00000000-0008-0000-0B00-0000BD18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6334" name="Shape 5143">
              <a:extLst>
                <a:ext uri="{FF2B5EF4-FFF2-40B4-BE49-F238E27FC236}">
                  <a16:creationId xmlns:a16="http://schemas.microsoft.com/office/drawing/2014/main" id="{00000000-0008-0000-0B00-0000BE18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6335" name="Shape 5144">
                <a:extLst>
                  <a:ext uri="{FF2B5EF4-FFF2-40B4-BE49-F238E27FC236}">
                    <a16:creationId xmlns:a16="http://schemas.microsoft.com/office/drawing/2014/main" id="{00000000-0008-0000-0B00-0000BF18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6336" name="Shape 5145">
                <a:extLst>
                  <a:ext uri="{FF2B5EF4-FFF2-40B4-BE49-F238E27FC236}">
                    <a16:creationId xmlns:a16="http://schemas.microsoft.com/office/drawing/2014/main" id="{00000000-0008-0000-0B00-0000C018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6337" name="Shape 5146">
                  <a:extLst>
                    <a:ext uri="{FF2B5EF4-FFF2-40B4-BE49-F238E27FC236}">
                      <a16:creationId xmlns:a16="http://schemas.microsoft.com/office/drawing/2014/main" id="{00000000-0008-0000-0B00-0000C118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6338" name="Shape 5147">
                  <a:extLst>
                    <a:ext uri="{FF2B5EF4-FFF2-40B4-BE49-F238E27FC236}">
                      <a16:creationId xmlns:a16="http://schemas.microsoft.com/office/drawing/2014/main" id="{00000000-0008-0000-0B00-0000C21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339" name="Shape 5148">
                  <a:extLst>
                    <a:ext uri="{FF2B5EF4-FFF2-40B4-BE49-F238E27FC236}">
                      <a16:creationId xmlns:a16="http://schemas.microsoft.com/office/drawing/2014/main" id="{00000000-0008-0000-0B00-0000C31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340" name="Shape 5149">
                  <a:extLst>
                    <a:ext uri="{FF2B5EF4-FFF2-40B4-BE49-F238E27FC236}">
                      <a16:creationId xmlns:a16="http://schemas.microsoft.com/office/drawing/2014/main" id="{00000000-0008-0000-0B00-0000C418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341" name="Shape 5150">
                  <a:extLst>
                    <a:ext uri="{FF2B5EF4-FFF2-40B4-BE49-F238E27FC236}">
                      <a16:creationId xmlns:a16="http://schemas.microsoft.com/office/drawing/2014/main" id="{00000000-0008-0000-0B00-0000C51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342" name="Shape 5151">
                  <a:extLst>
                    <a:ext uri="{FF2B5EF4-FFF2-40B4-BE49-F238E27FC236}">
                      <a16:creationId xmlns:a16="http://schemas.microsoft.com/office/drawing/2014/main" id="{00000000-0008-0000-0B00-0000C61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343" name="Shape 5152">
                  <a:extLst>
                    <a:ext uri="{FF2B5EF4-FFF2-40B4-BE49-F238E27FC236}">
                      <a16:creationId xmlns:a16="http://schemas.microsoft.com/office/drawing/2014/main" id="{00000000-0008-0000-0B00-0000C71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48</xdr:row>
      <xdr:rowOff>104775</xdr:rowOff>
    </xdr:from>
    <xdr:ext cx="0" cy="161925"/>
    <xdr:grpSp>
      <xdr:nvGrpSpPr>
        <xdr:cNvPr id="6344" name="Shape 2">
          <a:extLst>
            <a:ext uri="{FF2B5EF4-FFF2-40B4-BE49-F238E27FC236}">
              <a16:creationId xmlns:a16="http://schemas.microsoft.com/office/drawing/2014/main" id="{00000000-0008-0000-0B00-0000C8180000}"/>
            </a:ext>
          </a:extLst>
        </xdr:cNvPr>
        <xdr:cNvGrpSpPr>
          <a:grpSpLocks/>
        </xdr:cNvGrpSpPr>
      </xdr:nvGrpSpPr>
      <xdr:grpSpPr>
        <a:xfrm>
          <a:off x="2466975" y="10620375"/>
          <a:ext cx="0" cy="161925"/>
          <a:chOff x="5346000" y="3699038"/>
          <a:chExt cx="0" cy="161925"/>
        </a:xfrm>
      </xdr:grpSpPr>
      <xdr:grpSp>
        <xdr:nvGrpSpPr>
          <xdr:cNvPr id="6345" name="Shape 5153">
            <a:extLst>
              <a:ext uri="{FF2B5EF4-FFF2-40B4-BE49-F238E27FC236}">
                <a16:creationId xmlns:a16="http://schemas.microsoft.com/office/drawing/2014/main" id="{00000000-0008-0000-0B00-0000C918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6346" name="Shape 6">
              <a:extLst>
                <a:ext uri="{FF2B5EF4-FFF2-40B4-BE49-F238E27FC236}">
                  <a16:creationId xmlns:a16="http://schemas.microsoft.com/office/drawing/2014/main" id="{00000000-0008-0000-0B00-0000CA18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6347" name="Shape 5154">
              <a:extLst>
                <a:ext uri="{FF2B5EF4-FFF2-40B4-BE49-F238E27FC236}">
                  <a16:creationId xmlns:a16="http://schemas.microsoft.com/office/drawing/2014/main" id="{00000000-0008-0000-0B00-0000CB18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6348" name="Shape 5155">
                <a:extLst>
                  <a:ext uri="{FF2B5EF4-FFF2-40B4-BE49-F238E27FC236}">
                    <a16:creationId xmlns:a16="http://schemas.microsoft.com/office/drawing/2014/main" id="{00000000-0008-0000-0B00-0000CC18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6349" name="Shape 5156">
                <a:extLst>
                  <a:ext uri="{FF2B5EF4-FFF2-40B4-BE49-F238E27FC236}">
                    <a16:creationId xmlns:a16="http://schemas.microsoft.com/office/drawing/2014/main" id="{00000000-0008-0000-0B00-0000CD18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6350" name="Shape 5157">
                  <a:extLst>
                    <a:ext uri="{FF2B5EF4-FFF2-40B4-BE49-F238E27FC236}">
                      <a16:creationId xmlns:a16="http://schemas.microsoft.com/office/drawing/2014/main" id="{00000000-0008-0000-0B00-0000CE18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6351" name="Shape 5158">
                  <a:extLst>
                    <a:ext uri="{FF2B5EF4-FFF2-40B4-BE49-F238E27FC236}">
                      <a16:creationId xmlns:a16="http://schemas.microsoft.com/office/drawing/2014/main" id="{00000000-0008-0000-0B00-0000CF1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352" name="Shape 5159">
                  <a:extLst>
                    <a:ext uri="{FF2B5EF4-FFF2-40B4-BE49-F238E27FC236}">
                      <a16:creationId xmlns:a16="http://schemas.microsoft.com/office/drawing/2014/main" id="{00000000-0008-0000-0B00-0000D01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353" name="Shape 5160">
                  <a:extLst>
                    <a:ext uri="{FF2B5EF4-FFF2-40B4-BE49-F238E27FC236}">
                      <a16:creationId xmlns:a16="http://schemas.microsoft.com/office/drawing/2014/main" id="{00000000-0008-0000-0B00-0000D118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354" name="Shape 5161">
                  <a:extLst>
                    <a:ext uri="{FF2B5EF4-FFF2-40B4-BE49-F238E27FC236}">
                      <a16:creationId xmlns:a16="http://schemas.microsoft.com/office/drawing/2014/main" id="{00000000-0008-0000-0B00-0000D21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355" name="Shape 5162">
                  <a:extLst>
                    <a:ext uri="{FF2B5EF4-FFF2-40B4-BE49-F238E27FC236}">
                      <a16:creationId xmlns:a16="http://schemas.microsoft.com/office/drawing/2014/main" id="{00000000-0008-0000-0B00-0000D31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356" name="Shape 5163">
                  <a:extLst>
                    <a:ext uri="{FF2B5EF4-FFF2-40B4-BE49-F238E27FC236}">
                      <a16:creationId xmlns:a16="http://schemas.microsoft.com/office/drawing/2014/main" id="{00000000-0008-0000-0B00-0000D41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48</xdr:row>
      <xdr:rowOff>104775</xdr:rowOff>
    </xdr:from>
    <xdr:ext cx="0" cy="161925"/>
    <xdr:grpSp>
      <xdr:nvGrpSpPr>
        <xdr:cNvPr id="6357" name="Shape 2">
          <a:extLst>
            <a:ext uri="{FF2B5EF4-FFF2-40B4-BE49-F238E27FC236}">
              <a16:creationId xmlns:a16="http://schemas.microsoft.com/office/drawing/2014/main" id="{00000000-0008-0000-0B00-0000D5180000}"/>
            </a:ext>
          </a:extLst>
        </xdr:cNvPr>
        <xdr:cNvGrpSpPr>
          <a:grpSpLocks/>
        </xdr:cNvGrpSpPr>
      </xdr:nvGrpSpPr>
      <xdr:grpSpPr>
        <a:xfrm>
          <a:off x="2466975" y="10620375"/>
          <a:ext cx="0" cy="161925"/>
          <a:chOff x="5346000" y="3699038"/>
          <a:chExt cx="0" cy="161925"/>
        </a:xfrm>
      </xdr:grpSpPr>
      <xdr:grpSp>
        <xdr:nvGrpSpPr>
          <xdr:cNvPr id="6358" name="Shape 5164">
            <a:extLst>
              <a:ext uri="{FF2B5EF4-FFF2-40B4-BE49-F238E27FC236}">
                <a16:creationId xmlns:a16="http://schemas.microsoft.com/office/drawing/2014/main" id="{00000000-0008-0000-0B00-0000D618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6359" name="Shape 6">
              <a:extLst>
                <a:ext uri="{FF2B5EF4-FFF2-40B4-BE49-F238E27FC236}">
                  <a16:creationId xmlns:a16="http://schemas.microsoft.com/office/drawing/2014/main" id="{00000000-0008-0000-0B00-0000D718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6360" name="Shape 5165">
              <a:extLst>
                <a:ext uri="{FF2B5EF4-FFF2-40B4-BE49-F238E27FC236}">
                  <a16:creationId xmlns:a16="http://schemas.microsoft.com/office/drawing/2014/main" id="{00000000-0008-0000-0B00-0000D818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6361" name="Shape 5166">
                <a:extLst>
                  <a:ext uri="{FF2B5EF4-FFF2-40B4-BE49-F238E27FC236}">
                    <a16:creationId xmlns:a16="http://schemas.microsoft.com/office/drawing/2014/main" id="{00000000-0008-0000-0B00-0000D918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6362" name="Shape 5167">
                <a:extLst>
                  <a:ext uri="{FF2B5EF4-FFF2-40B4-BE49-F238E27FC236}">
                    <a16:creationId xmlns:a16="http://schemas.microsoft.com/office/drawing/2014/main" id="{00000000-0008-0000-0B00-0000DA18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6363" name="Shape 5168">
                  <a:extLst>
                    <a:ext uri="{FF2B5EF4-FFF2-40B4-BE49-F238E27FC236}">
                      <a16:creationId xmlns:a16="http://schemas.microsoft.com/office/drawing/2014/main" id="{00000000-0008-0000-0B00-0000DB18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6364" name="Shape 5169">
                  <a:extLst>
                    <a:ext uri="{FF2B5EF4-FFF2-40B4-BE49-F238E27FC236}">
                      <a16:creationId xmlns:a16="http://schemas.microsoft.com/office/drawing/2014/main" id="{00000000-0008-0000-0B00-0000DC1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365" name="Shape 5170">
                  <a:extLst>
                    <a:ext uri="{FF2B5EF4-FFF2-40B4-BE49-F238E27FC236}">
                      <a16:creationId xmlns:a16="http://schemas.microsoft.com/office/drawing/2014/main" id="{00000000-0008-0000-0B00-0000DD1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366" name="Shape 5171">
                  <a:extLst>
                    <a:ext uri="{FF2B5EF4-FFF2-40B4-BE49-F238E27FC236}">
                      <a16:creationId xmlns:a16="http://schemas.microsoft.com/office/drawing/2014/main" id="{00000000-0008-0000-0B00-0000DE18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367" name="Shape 5172">
                  <a:extLst>
                    <a:ext uri="{FF2B5EF4-FFF2-40B4-BE49-F238E27FC236}">
                      <a16:creationId xmlns:a16="http://schemas.microsoft.com/office/drawing/2014/main" id="{00000000-0008-0000-0B00-0000DF1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368" name="Shape 5173">
                  <a:extLst>
                    <a:ext uri="{FF2B5EF4-FFF2-40B4-BE49-F238E27FC236}">
                      <a16:creationId xmlns:a16="http://schemas.microsoft.com/office/drawing/2014/main" id="{00000000-0008-0000-0B00-0000E01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369" name="Shape 5174">
                  <a:extLst>
                    <a:ext uri="{FF2B5EF4-FFF2-40B4-BE49-F238E27FC236}">
                      <a16:creationId xmlns:a16="http://schemas.microsoft.com/office/drawing/2014/main" id="{00000000-0008-0000-0B00-0000E11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58</xdr:row>
      <xdr:rowOff>104775</xdr:rowOff>
    </xdr:from>
    <xdr:ext cx="0" cy="161925"/>
    <xdr:grpSp>
      <xdr:nvGrpSpPr>
        <xdr:cNvPr id="6370" name="Shape 2">
          <a:extLst>
            <a:ext uri="{FF2B5EF4-FFF2-40B4-BE49-F238E27FC236}">
              <a16:creationId xmlns:a16="http://schemas.microsoft.com/office/drawing/2014/main" id="{00000000-0008-0000-0B00-0000E2180000}"/>
            </a:ext>
          </a:extLst>
        </xdr:cNvPr>
        <xdr:cNvGrpSpPr>
          <a:grpSpLocks/>
        </xdr:cNvGrpSpPr>
      </xdr:nvGrpSpPr>
      <xdr:grpSpPr>
        <a:xfrm>
          <a:off x="2466975" y="12830175"/>
          <a:ext cx="0" cy="161925"/>
          <a:chOff x="5346000" y="3699038"/>
          <a:chExt cx="0" cy="161925"/>
        </a:xfrm>
      </xdr:grpSpPr>
      <xdr:grpSp>
        <xdr:nvGrpSpPr>
          <xdr:cNvPr id="6371" name="Shape 5175">
            <a:extLst>
              <a:ext uri="{FF2B5EF4-FFF2-40B4-BE49-F238E27FC236}">
                <a16:creationId xmlns:a16="http://schemas.microsoft.com/office/drawing/2014/main" id="{00000000-0008-0000-0B00-0000E318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6372" name="Shape 6">
              <a:extLst>
                <a:ext uri="{FF2B5EF4-FFF2-40B4-BE49-F238E27FC236}">
                  <a16:creationId xmlns:a16="http://schemas.microsoft.com/office/drawing/2014/main" id="{00000000-0008-0000-0B00-0000E418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6373" name="Shape 5176">
              <a:extLst>
                <a:ext uri="{FF2B5EF4-FFF2-40B4-BE49-F238E27FC236}">
                  <a16:creationId xmlns:a16="http://schemas.microsoft.com/office/drawing/2014/main" id="{00000000-0008-0000-0B00-0000E518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6374" name="Shape 5177">
                <a:extLst>
                  <a:ext uri="{FF2B5EF4-FFF2-40B4-BE49-F238E27FC236}">
                    <a16:creationId xmlns:a16="http://schemas.microsoft.com/office/drawing/2014/main" id="{00000000-0008-0000-0B00-0000E618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6375" name="Shape 5178">
                <a:extLst>
                  <a:ext uri="{FF2B5EF4-FFF2-40B4-BE49-F238E27FC236}">
                    <a16:creationId xmlns:a16="http://schemas.microsoft.com/office/drawing/2014/main" id="{00000000-0008-0000-0B00-0000E718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6376" name="Shape 5179">
                  <a:extLst>
                    <a:ext uri="{FF2B5EF4-FFF2-40B4-BE49-F238E27FC236}">
                      <a16:creationId xmlns:a16="http://schemas.microsoft.com/office/drawing/2014/main" id="{00000000-0008-0000-0B00-0000E818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6377" name="Shape 5180">
                  <a:extLst>
                    <a:ext uri="{FF2B5EF4-FFF2-40B4-BE49-F238E27FC236}">
                      <a16:creationId xmlns:a16="http://schemas.microsoft.com/office/drawing/2014/main" id="{00000000-0008-0000-0B00-0000E91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378" name="Shape 5181">
                  <a:extLst>
                    <a:ext uri="{FF2B5EF4-FFF2-40B4-BE49-F238E27FC236}">
                      <a16:creationId xmlns:a16="http://schemas.microsoft.com/office/drawing/2014/main" id="{00000000-0008-0000-0B00-0000EA1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379" name="Shape 5182">
                  <a:extLst>
                    <a:ext uri="{FF2B5EF4-FFF2-40B4-BE49-F238E27FC236}">
                      <a16:creationId xmlns:a16="http://schemas.microsoft.com/office/drawing/2014/main" id="{00000000-0008-0000-0B00-0000EB18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380" name="Shape 5183">
                  <a:extLst>
                    <a:ext uri="{FF2B5EF4-FFF2-40B4-BE49-F238E27FC236}">
                      <a16:creationId xmlns:a16="http://schemas.microsoft.com/office/drawing/2014/main" id="{00000000-0008-0000-0B00-0000EC1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381" name="Shape 5184">
                  <a:extLst>
                    <a:ext uri="{FF2B5EF4-FFF2-40B4-BE49-F238E27FC236}">
                      <a16:creationId xmlns:a16="http://schemas.microsoft.com/office/drawing/2014/main" id="{00000000-0008-0000-0B00-0000ED1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382" name="Shape 5185">
                  <a:extLst>
                    <a:ext uri="{FF2B5EF4-FFF2-40B4-BE49-F238E27FC236}">
                      <a16:creationId xmlns:a16="http://schemas.microsoft.com/office/drawing/2014/main" id="{00000000-0008-0000-0B00-0000EE1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58</xdr:row>
      <xdr:rowOff>104775</xdr:rowOff>
    </xdr:from>
    <xdr:ext cx="0" cy="161925"/>
    <xdr:grpSp>
      <xdr:nvGrpSpPr>
        <xdr:cNvPr id="6383" name="Shape 2">
          <a:extLst>
            <a:ext uri="{FF2B5EF4-FFF2-40B4-BE49-F238E27FC236}">
              <a16:creationId xmlns:a16="http://schemas.microsoft.com/office/drawing/2014/main" id="{00000000-0008-0000-0B00-0000EF180000}"/>
            </a:ext>
          </a:extLst>
        </xdr:cNvPr>
        <xdr:cNvGrpSpPr>
          <a:grpSpLocks/>
        </xdr:cNvGrpSpPr>
      </xdr:nvGrpSpPr>
      <xdr:grpSpPr>
        <a:xfrm>
          <a:off x="2466975" y="12830175"/>
          <a:ext cx="0" cy="161925"/>
          <a:chOff x="5346000" y="3699038"/>
          <a:chExt cx="0" cy="161925"/>
        </a:xfrm>
      </xdr:grpSpPr>
      <xdr:grpSp>
        <xdr:nvGrpSpPr>
          <xdr:cNvPr id="6384" name="Shape 5186">
            <a:extLst>
              <a:ext uri="{FF2B5EF4-FFF2-40B4-BE49-F238E27FC236}">
                <a16:creationId xmlns:a16="http://schemas.microsoft.com/office/drawing/2014/main" id="{00000000-0008-0000-0B00-0000F018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6385" name="Shape 6">
              <a:extLst>
                <a:ext uri="{FF2B5EF4-FFF2-40B4-BE49-F238E27FC236}">
                  <a16:creationId xmlns:a16="http://schemas.microsoft.com/office/drawing/2014/main" id="{00000000-0008-0000-0B00-0000F118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6386" name="Shape 5187">
              <a:extLst>
                <a:ext uri="{FF2B5EF4-FFF2-40B4-BE49-F238E27FC236}">
                  <a16:creationId xmlns:a16="http://schemas.microsoft.com/office/drawing/2014/main" id="{00000000-0008-0000-0B00-0000F218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6387" name="Shape 5188">
                <a:extLst>
                  <a:ext uri="{FF2B5EF4-FFF2-40B4-BE49-F238E27FC236}">
                    <a16:creationId xmlns:a16="http://schemas.microsoft.com/office/drawing/2014/main" id="{00000000-0008-0000-0B00-0000F318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6388" name="Shape 5189">
                <a:extLst>
                  <a:ext uri="{FF2B5EF4-FFF2-40B4-BE49-F238E27FC236}">
                    <a16:creationId xmlns:a16="http://schemas.microsoft.com/office/drawing/2014/main" id="{00000000-0008-0000-0B00-0000F418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314325" cy="230200"/>
              </a:xfrm>
            </xdr:grpSpPr>
            <xdr:sp macro="" textlink="">
              <xdr:nvSpPr>
                <xdr:cNvPr id="6389" name="Shape 5190">
                  <a:extLst>
                    <a:ext uri="{FF2B5EF4-FFF2-40B4-BE49-F238E27FC236}">
                      <a16:creationId xmlns:a16="http://schemas.microsoft.com/office/drawing/2014/main" id="{00000000-0008-0000-0B00-0000F518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6390" name="Shape 5191">
                  <a:extLst>
                    <a:ext uri="{FF2B5EF4-FFF2-40B4-BE49-F238E27FC236}">
                      <a16:creationId xmlns:a16="http://schemas.microsoft.com/office/drawing/2014/main" id="{00000000-0008-0000-0B00-0000F618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391" name="Shape 5192">
                  <a:extLst>
                    <a:ext uri="{FF2B5EF4-FFF2-40B4-BE49-F238E27FC236}">
                      <a16:creationId xmlns:a16="http://schemas.microsoft.com/office/drawing/2014/main" id="{00000000-0008-0000-0B00-0000F718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392" name="Shape 5193">
                  <a:extLst>
                    <a:ext uri="{FF2B5EF4-FFF2-40B4-BE49-F238E27FC236}">
                      <a16:creationId xmlns:a16="http://schemas.microsoft.com/office/drawing/2014/main" id="{00000000-0008-0000-0B00-0000F818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393" name="Shape 5194">
                  <a:extLst>
                    <a:ext uri="{FF2B5EF4-FFF2-40B4-BE49-F238E27FC236}">
                      <a16:creationId xmlns:a16="http://schemas.microsoft.com/office/drawing/2014/main" id="{00000000-0008-0000-0B00-0000F918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394" name="Shape 5195">
                  <a:extLst>
                    <a:ext uri="{FF2B5EF4-FFF2-40B4-BE49-F238E27FC236}">
                      <a16:creationId xmlns:a16="http://schemas.microsoft.com/office/drawing/2014/main" id="{00000000-0008-0000-0B00-0000FA18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395" name="Shape 5196">
                  <a:extLst>
                    <a:ext uri="{FF2B5EF4-FFF2-40B4-BE49-F238E27FC236}">
                      <a16:creationId xmlns:a16="http://schemas.microsoft.com/office/drawing/2014/main" id="{00000000-0008-0000-0B00-0000FB18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58</xdr:row>
      <xdr:rowOff>133350</xdr:rowOff>
    </xdr:from>
    <xdr:ext cx="0" cy="161925"/>
    <xdr:grpSp>
      <xdr:nvGrpSpPr>
        <xdr:cNvPr id="6396" name="Shape 2">
          <a:extLst>
            <a:ext uri="{FF2B5EF4-FFF2-40B4-BE49-F238E27FC236}">
              <a16:creationId xmlns:a16="http://schemas.microsoft.com/office/drawing/2014/main" id="{00000000-0008-0000-0B00-0000FC180000}"/>
            </a:ext>
          </a:extLst>
        </xdr:cNvPr>
        <xdr:cNvGrpSpPr>
          <a:grpSpLocks/>
        </xdr:cNvGrpSpPr>
      </xdr:nvGrpSpPr>
      <xdr:grpSpPr>
        <a:xfrm>
          <a:off x="2466975" y="12858750"/>
          <a:ext cx="0" cy="161925"/>
          <a:chOff x="5346000" y="3699038"/>
          <a:chExt cx="0" cy="161925"/>
        </a:xfrm>
      </xdr:grpSpPr>
      <xdr:grpSp>
        <xdr:nvGrpSpPr>
          <xdr:cNvPr id="6397" name="Shape 5197">
            <a:extLst>
              <a:ext uri="{FF2B5EF4-FFF2-40B4-BE49-F238E27FC236}">
                <a16:creationId xmlns:a16="http://schemas.microsoft.com/office/drawing/2014/main" id="{00000000-0008-0000-0B00-0000FD18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6398" name="Shape 6">
              <a:extLst>
                <a:ext uri="{FF2B5EF4-FFF2-40B4-BE49-F238E27FC236}">
                  <a16:creationId xmlns:a16="http://schemas.microsoft.com/office/drawing/2014/main" id="{00000000-0008-0000-0B00-0000FE18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6399" name="Shape 5198">
              <a:extLst>
                <a:ext uri="{FF2B5EF4-FFF2-40B4-BE49-F238E27FC236}">
                  <a16:creationId xmlns:a16="http://schemas.microsoft.com/office/drawing/2014/main" id="{00000000-0008-0000-0B00-0000FF18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6400" name="Shape 5199">
                <a:extLst>
                  <a:ext uri="{FF2B5EF4-FFF2-40B4-BE49-F238E27FC236}">
                    <a16:creationId xmlns:a16="http://schemas.microsoft.com/office/drawing/2014/main" id="{00000000-0008-0000-0B00-00000019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6401" name="Shape 5200">
                <a:extLst>
                  <a:ext uri="{FF2B5EF4-FFF2-40B4-BE49-F238E27FC236}">
                    <a16:creationId xmlns:a16="http://schemas.microsoft.com/office/drawing/2014/main" id="{00000000-0008-0000-0B00-00000119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314325" cy="230200"/>
              </a:xfrm>
            </xdr:grpSpPr>
            <xdr:sp macro="" textlink="">
              <xdr:nvSpPr>
                <xdr:cNvPr id="6402" name="Shape 5201">
                  <a:extLst>
                    <a:ext uri="{FF2B5EF4-FFF2-40B4-BE49-F238E27FC236}">
                      <a16:creationId xmlns:a16="http://schemas.microsoft.com/office/drawing/2014/main" id="{00000000-0008-0000-0B00-00000219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6403" name="Shape 5202">
                  <a:extLst>
                    <a:ext uri="{FF2B5EF4-FFF2-40B4-BE49-F238E27FC236}">
                      <a16:creationId xmlns:a16="http://schemas.microsoft.com/office/drawing/2014/main" id="{00000000-0008-0000-0B00-00000319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404" name="Shape 5203">
                  <a:extLst>
                    <a:ext uri="{FF2B5EF4-FFF2-40B4-BE49-F238E27FC236}">
                      <a16:creationId xmlns:a16="http://schemas.microsoft.com/office/drawing/2014/main" id="{00000000-0008-0000-0B00-00000419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405" name="Shape 5204">
                  <a:extLst>
                    <a:ext uri="{FF2B5EF4-FFF2-40B4-BE49-F238E27FC236}">
                      <a16:creationId xmlns:a16="http://schemas.microsoft.com/office/drawing/2014/main" id="{00000000-0008-0000-0B00-00000519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406" name="Shape 5205">
                  <a:extLst>
                    <a:ext uri="{FF2B5EF4-FFF2-40B4-BE49-F238E27FC236}">
                      <a16:creationId xmlns:a16="http://schemas.microsoft.com/office/drawing/2014/main" id="{00000000-0008-0000-0B00-00000619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407" name="Shape 5206">
                  <a:extLst>
                    <a:ext uri="{FF2B5EF4-FFF2-40B4-BE49-F238E27FC236}">
                      <a16:creationId xmlns:a16="http://schemas.microsoft.com/office/drawing/2014/main" id="{00000000-0008-0000-0B00-00000719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408" name="Shape 5207">
                  <a:extLst>
                    <a:ext uri="{FF2B5EF4-FFF2-40B4-BE49-F238E27FC236}">
                      <a16:creationId xmlns:a16="http://schemas.microsoft.com/office/drawing/2014/main" id="{00000000-0008-0000-0B00-00000819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58</xdr:row>
      <xdr:rowOff>133350</xdr:rowOff>
    </xdr:from>
    <xdr:ext cx="0" cy="171450"/>
    <xdr:grpSp>
      <xdr:nvGrpSpPr>
        <xdr:cNvPr id="6409" name="Shape 2">
          <a:extLst>
            <a:ext uri="{FF2B5EF4-FFF2-40B4-BE49-F238E27FC236}">
              <a16:creationId xmlns:a16="http://schemas.microsoft.com/office/drawing/2014/main" id="{00000000-0008-0000-0B00-000009190000}"/>
            </a:ext>
          </a:extLst>
        </xdr:cNvPr>
        <xdr:cNvGrpSpPr>
          <a:grpSpLocks/>
        </xdr:cNvGrpSpPr>
      </xdr:nvGrpSpPr>
      <xdr:grpSpPr>
        <a:xfrm>
          <a:off x="2466975" y="12858750"/>
          <a:ext cx="0" cy="171450"/>
          <a:chOff x="5346000" y="3694275"/>
          <a:chExt cx="0" cy="171450"/>
        </a:xfrm>
      </xdr:grpSpPr>
      <xdr:grpSp>
        <xdr:nvGrpSpPr>
          <xdr:cNvPr id="6410" name="Shape 5208">
            <a:extLst>
              <a:ext uri="{FF2B5EF4-FFF2-40B4-BE49-F238E27FC236}">
                <a16:creationId xmlns:a16="http://schemas.microsoft.com/office/drawing/2014/main" id="{00000000-0008-0000-0B00-00000A190000}"/>
              </a:ext>
            </a:extLst>
          </xdr:cNvPr>
          <xdr:cNvGrpSpPr>
            <a:grpSpLocks/>
          </xdr:cNvGrpSpPr>
        </xdr:nvGrpSpPr>
        <xdr:grpSpPr>
          <a:xfrm>
            <a:off x="5346000" y="3694275"/>
            <a:ext cx="0" cy="171450"/>
            <a:chOff x="5346000" y="3694275"/>
            <a:chExt cx="0" cy="171450"/>
          </a:xfrm>
        </xdr:grpSpPr>
        <xdr:sp macro="" textlink="">
          <xdr:nvSpPr>
            <xdr:cNvPr id="6411" name="Shape 6">
              <a:extLst>
                <a:ext uri="{FF2B5EF4-FFF2-40B4-BE49-F238E27FC236}">
                  <a16:creationId xmlns:a16="http://schemas.microsoft.com/office/drawing/2014/main" id="{00000000-0008-0000-0B00-00000B190000}"/>
                </a:ext>
              </a:extLst>
            </xdr:cNvPr>
            <xdr:cNvSpPr/>
          </xdr:nvSpPr>
          <xdr:spPr>
            <a:xfrm>
              <a:off x="5346000" y="3694275"/>
              <a:ext cx="0" cy="171450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6412" name="Shape 5209">
              <a:extLst>
                <a:ext uri="{FF2B5EF4-FFF2-40B4-BE49-F238E27FC236}">
                  <a16:creationId xmlns:a16="http://schemas.microsoft.com/office/drawing/2014/main" id="{00000000-0008-0000-0B00-00000C19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4275"/>
              <a:ext cx="0" cy="171450"/>
              <a:chOff x="5346000" y="3694275"/>
              <a:chExt cx="0" cy="171443"/>
            </a:xfrm>
          </xdr:grpSpPr>
          <xdr:sp macro="" textlink="">
            <xdr:nvSpPr>
              <xdr:cNvPr id="6413" name="Shape 5210">
                <a:extLst>
                  <a:ext uri="{FF2B5EF4-FFF2-40B4-BE49-F238E27FC236}">
                    <a16:creationId xmlns:a16="http://schemas.microsoft.com/office/drawing/2014/main" id="{00000000-0008-0000-0B00-00000D190000}"/>
                  </a:ext>
                </a:extLst>
              </xdr:cNvPr>
              <xdr:cNvSpPr/>
            </xdr:nvSpPr>
            <xdr:spPr>
              <a:xfrm>
                <a:off x="5346000" y="3694275"/>
                <a:ext cx="0" cy="171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6414" name="Shape 5211">
                <a:extLst>
                  <a:ext uri="{FF2B5EF4-FFF2-40B4-BE49-F238E27FC236}">
                    <a16:creationId xmlns:a16="http://schemas.microsoft.com/office/drawing/2014/main" id="{00000000-0008-0000-0B00-00000E19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4275"/>
                <a:ext cx="0" cy="171443"/>
                <a:chOff x="5475762" y="47760700"/>
                <a:chExt cx="314325" cy="230200"/>
              </a:xfrm>
            </xdr:grpSpPr>
            <xdr:sp macro="" textlink="">
              <xdr:nvSpPr>
                <xdr:cNvPr id="6415" name="Shape 5212">
                  <a:extLst>
                    <a:ext uri="{FF2B5EF4-FFF2-40B4-BE49-F238E27FC236}">
                      <a16:creationId xmlns:a16="http://schemas.microsoft.com/office/drawing/2014/main" id="{00000000-0008-0000-0B00-00000F19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6416" name="Shape 5213">
                  <a:extLst>
                    <a:ext uri="{FF2B5EF4-FFF2-40B4-BE49-F238E27FC236}">
                      <a16:creationId xmlns:a16="http://schemas.microsoft.com/office/drawing/2014/main" id="{00000000-0008-0000-0B00-000010190000}"/>
                    </a:ext>
                  </a:extLst>
                </xdr:cNvPr>
                <xdr:cNvCxnSpPr/>
              </xdr:nvCxnSpPr>
              <xdr:spPr>
                <a:xfrm>
                  <a:off x="5758655" y="4785662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417" name="Shape 5214">
                  <a:extLst>
                    <a:ext uri="{FF2B5EF4-FFF2-40B4-BE49-F238E27FC236}">
                      <a16:creationId xmlns:a16="http://schemas.microsoft.com/office/drawing/2014/main" id="{00000000-0008-0000-0B00-000011190000}"/>
                    </a:ext>
                  </a:extLst>
                </xdr:cNvPr>
                <xdr:cNvCxnSpPr/>
              </xdr:nvCxnSpPr>
              <xdr:spPr>
                <a:xfrm>
                  <a:off x="5758655" y="4785662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418" name="Shape 5215">
                  <a:extLst>
                    <a:ext uri="{FF2B5EF4-FFF2-40B4-BE49-F238E27FC236}">
                      <a16:creationId xmlns:a16="http://schemas.microsoft.com/office/drawing/2014/main" id="{00000000-0008-0000-0B00-000012190000}"/>
                    </a:ext>
                  </a:extLst>
                </xdr:cNvPr>
                <xdr:cNvCxnSpPr/>
              </xdr:nvCxnSpPr>
              <xdr:spPr>
                <a:xfrm>
                  <a:off x="5758655" y="4785662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419" name="Shape 5216">
                  <a:extLst>
                    <a:ext uri="{FF2B5EF4-FFF2-40B4-BE49-F238E27FC236}">
                      <a16:creationId xmlns:a16="http://schemas.microsoft.com/office/drawing/2014/main" id="{00000000-0008-0000-0B00-000013190000}"/>
                    </a:ext>
                  </a:extLst>
                </xdr:cNvPr>
                <xdr:cNvCxnSpPr/>
              </xdr:nvCxnSpPr>
              <xdr:spPr>
                <a:xfrm>
                  <a:off x="5758655" y="4785662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420" name="Shape 5217">
                  <a:extLst>
                    <a:ext uri="{FF2B5EF4-FFF2-40B4-BE49-F238E27FC236}">
                      <a16:creationId xmlns:a16="http://schemas.microsoft.com/office/drawing/2014/main" id="{00000000-0008-0000-0B00-000014190000}"/>
                    </a:ext>
                  </a:extLst>
                </xdr:cNvPr>
                <xdr:cNvCxnSpPr/>
              </xdr:nvCxnSpPr>
              <xdr:spPr>
                <a:xfrm>
                  <a:off x="5758655" y="4785662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421" name="Shape 5218">
                  <a:extLst>
                    <a:ext uri="{FF2B5EF4-FFF2-40B4-BE49-F238E27FC236}">
                      <a16:creationId xmlns:a16="http://schemas.microsoft.com/office/drawing/2014/main" id="{00000000-0008-0000-0B00-000015190000}"/>
                    </a:ext>
                  </a:extLst>
                </xdr:cNvPr>
                <xdr:cNvCxnSpPr/>
              </xdr:nvCxnSpPr>
              <xdr:spPr>
                <a:xfrm>
                  <a:off x="5758655" y="4785662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58</xdr:row>
      <xdr:rowOff>104775</xdr:rowOff>
    </xdr:from>
    <xdr:ext cx="0" cy="161925"/>
    <xdr:grpSp>
      <xdr:nvGrpSpPr>
        <xdr:cNvPr id="6422" name="Shape 2">
          <a:extLst>
            <a:ext uri="{FF2B5EF4-FFF2-40B4-BE49-F238E27FC236}">
              <a16:creationId xmlns:a16="http://schemas.microsoft.com/office/drawing/2014/main" id="{00000000-0008-0000-0B00-000016190000}"/>
            </a:ext>
          </a:extLst>
        </xdr:cNvPr>
        <xdr:cNvGrpSpPr>
          <a:grpSpLocks/>
        </xdr:cNvGrpSpPr>
      </xdr:nvGrpSpPr>
      <xdr:grpSpPr>
        <a:xfrm>
          <a:off x="2466975" y="12830175"/>
          <a:ext cx="0" cy="161925"/>
          <a:chOff x="5346000" y="3699038"/>
          <a:chExt cx="0" cy="161925"/>
        </a:xfrm>
      </xdr:grpSpPr>
      <xdr:grpSp>
        <xdr:nvGrpSpPr>
          <xdr:cNvPr id="6423" name="Shape 5219">
            <a:extLst>
              <a:ext uri="{FF2B5EF4-FFF2-40B4-BE49-F238E27FC236}">
                <a16:creationId xmlns:a16="http://schemas.microsoft.com/office/drawing/2014/main" id="{00000000-0008-0000-0B00-00001719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6424" name="Shape 6">
              <a:extLst>
                <a:ext uri="{FF2B5EF4-FFF2-40B4-BE49-F238E27FC236}">
                  <a16:creationId xmlns:a16="http://schemas.microsoft.com/office/drawing/2014/main" id="{00000000-0008-0000-0B00-00001819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6425" name="Shape 5220">
              <a:extLst>
                <a:ext uri="{FF2B5EF4-FFF2-40B4-BE49-F238E27FC236}">
                  <a16:creationId xmlns:a16="http://schemas.microsoft.com/office/drawing/2014/main" id="{00000000-0008-0000-0B00-00001919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6426" name="Shape 5221">
                <a:extLst>
                  <a:ext uri="{FF2B5EF4-FFF2-40B4-BE49-F238E27FC236}">
                    <a16:creationId xmlns:a16="http://schemas.microsoft.com/office/drawing/2014/main" id="{00000000-0008-0000-0B00-00001A19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6427" name="Shape 5222">
                <a:extLst>
                  <a:ext uri="{FF2B5EF4-FFF2-40B4-BE49-F238E27FC236}">
                    <a16:creationId xmlns:a16="http://schemas.microsoft.com/office/drawing/2014/main" id="{00000000-0008-0000-0B00-00001B19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6428" name="Shape 5223">
                  <a:extLst>
                    <a:ext uri="{FF2B5EF4-FFF2-40B4-BE49-F238E27FC236}">
                      <a16:creationId xmlns:a16="http://schemas.microsoft.com/office/drawing/2014/main" id="{00000000-0008-0000-0B00-00001C19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6429" name="Shape 5224">
                  <a:extLst>
                    <a:ext uri="{FF2B5EF4-FFF2-40B4-BE49-F238E27FC236}">
                      <a16:creationId xmlns:a16="http://schemas.microsoft.com/office/drawing/2014/main" id="{00000000-0008-0000-0B00-00001D19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430" name="Shape 5225">
                  <a:extLst>
                    <a:ext uri="{FF2B5EF4-FFF2-40B4-BE49-F238E27FC236}">
                      <a16:creationId xmlns:a16="http://schemas.microsoft.com/office/drawing/2014/main" id="{00000000-0008-0000-0B00-00001E19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431" name="Shape 5226">
                  <a:extLst>
                    <a:ext uri="{FF2B5EF4-FFF2-40B4-BE49-F238E27FC236}">
                      <a16:creationId xmlns:a16="http://schemas.microsoft.com/office/drawing/2014/main" id="{00000000-0008-0000-0B00-00001F19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432" name="Shape 5227">
                  <a:extLst>
                    <a:ext uri="{FF2B5EF4-FFF2-40B4-BE49-F238E27FC236}">
                      <a16:creationId xmlns:a16="http://schemas.microsoft.com/office/drawing/2014/main" id="{00000000-0008-0000-0B00-00002019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433" name="Shape 5228">
                  <a:extLst>
                    <a:ext uri="{FF2B5EF4-FFF2-40B4-BE49-F238E27FC236}">
                      <a16:creationId xmlns:a16="http://schemas.microsoft.com/office/drawing/2014/main" id="{00000000-0008-0000-0B00-00002119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434" name="Shape 5229">
                  <a:extLst>
                    <a:ext uri="{FF2B5EF4-FFF2-40B4-BE49-F238E27FC236}">
                      <a16:creationId xmlns:a16="http://schemas.microsoft.com/office/drawing/2014/main" id="{00000000-0008-0000-0B00-00002219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58</xdr:row>
      <xdr:rowOff>104775</xdr:rowOff>
    </xdr:from>
    <xdr:ext cx="0" cy="161925"/>
    <xdr:grpSp>
      <xdr:nvGrpSpPr>
        <xdr:cNvPr id="6435" name="Shape 2">
          <a:extLst>
            <a:ext uri="{FF2B5EF4-FFF2-40B4-BE49-F238E27FC236}">
              <a16:creationId xmlns:a16="http://schemas.microsoft.com/office/drawing/2014/main" id="{00000000-0008-0000-0B00-000023190000}"/>
            </a:ext>
          </a:extLst>
        </xdr:cNvPr>
        <xdr:cNvGrpSpPr>
          <a:grpSpLocks/>
        </xdr:cNvGrpSpPr>
      </xdr:nvGrpSpPr>
      <xdr:grpSpPr>
        <a:xfrm>
          <a:off x="2466975" y="12830175"/>
          <a:ext cx="0" cy="161925"/>
          <a:chOff x="5346000" y="3699038"/>
          <a:chExt cx="0" cy="161925"/>
        </a:xfrm>
      </xdr:grpSpPr>
      <xdr:grpSp>
        <xdr:nvGrpSpPr>
          <xdr:cNvPr id="6436" name="Shape 5230">
            <a:extLst>
              <a:ext uri="{FF2B5EF4-FFF2-40B4-BE49-F238E27FC236}">
                <a16:creationId xmlns:a16="http://schemas.microsoft.com/office/drawing/2014/main" id="{00000000-0008-0000-0B00-00002419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6437" name="Shape 6">
              <a:extLst>
                <a:ext uri="{FF2B5EF4-FFF2-40B4-BE49-F238E27FC236}">
                  <a16:creationId xmlns:a16="http://schemas.microsoft.com/office/drawing/2014/main" id="{00000000-0008-0000-0B00-00002519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6438" name="Shape 5231">
              <a:extLst>
                <a:ext uri="{FF2B5EF4-FFF2-40B4-BE49-F238E27FC236}">
                  <a16:creationId xmlns:a16="http://schemas.microsoft.com/office/drawing/2014/main" id="{00000000-0008-0000-0B00-00002619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6439" name="Shape 5232">
                <a:extLst>
                  <a:ext uri="{FF2B5EF4-FFF2-40B4-BE49-F238E27FC236}">
                    <a16:creationId xmlns:a16="http://schemas.microsoft.com/office/drawing/2014/main" id="{00000000-0008-0000-0B00-00002719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6440" name="Shape 5233">
                <a:extLst>
                  <a:ext uri="{FF2B5EF4-FFF2-40B4-BE49-F238E27FC236}">
                    <a16:creationId xmlns:a16="http://schemas.microsoft.com/office/drawing/2014/main" id="{00000000-0008-0000-0B00-00002819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6441" name="Shape 5234">
                  <a:extLst>
                    <a:ext uri="{FF2B5EF4-FFF2-40B4-BE49-F238E27FC236}">
                      <a16:creationId xmlns:a16="http://schemas.microsoft.com/office/drawing/2014/main" id="{00000000-0008-0000-0B00-00002919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6442" name="Shape 5235">
                  <a:extLst>
                    <a:ext uri="{FF2B5EF4-FFF2-40B4-BE49-F238E27FC236}">
                      <a16:creationId xmlns:a16="http://schemas.microsoft.com/office/drawing/2014/main" id="{00000000-0008-0000-0B00-00002A19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443" name="Shape 5236">
                  <a:extLst>
                    <a:ext uri="{FF2B5EF4-FFF2-40B4-BE49-F238E27FC236}">
                      <a16:creationId xmlns:a16="http://schemas.microsoft.com/office/drawing/2014/main" id="{00000000-0008-0000-0B00-00002B19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444" name="Shape 5237">
                  <a:extLst>
                    <a:ext uri="{FF2B5EF4-FFF2-40B4-BE49-F238E27FC236}">
                      <a16:creationId xmlns:a16="http://schemas.microsoft.com/office/drawing/2014/main" id="{00000000-0008-0000-0B00-00002C19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445" name="Shape 5238">
                  <a:extLst>
                    <a:ext uri="{FF2B5EF4-FFF2-40B4-BE49-F238E27FC236}">
                      <a16:creationId xmlns:a16="http://schemas.microsoft.com/office/drawing/2014/main" id="{00000000-0008-0000-0B00-00002D19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446" name="Shape 5239">
                  <a:extLst>
                    <a:ext uri="{FF2B5EF4-FFF2-40B4-BE49-F238E27FC236}">
                      <a16:creationId xmlns:a16="http://schemas.microsoft.com/office/drawing/2014/main" id="{00000000-0008-0000-0B00-00002E19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447" name="Shape 5240">
                  <a:extLst>
                    <a:ext uri="{FF2B5EF4-FFF2-40B4-BE49-F238E27FC236}">
                      <a16:creationId xmlns:a16="http://schemas.microsoft.com/office/drawing/2014/main" id="{00000000-0008-0000-0B00-00002F19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58</xdr:row>
      <xdr:rowOff>104775</xdr:rowOff>
    </xdr:from>
    <xdr:ext cx="0" cy="161925"/>
    <xdr:grpSp>
      <xdr:nvGrpSpPr>
        <xdr:cNvPr id="6448" name="Shape 2">
          <a:extLst>
            <a:ext uri="{FF2B5EF4-FFF2-40B4-BE49-F238E27FC236}">
              <a16:creationId xmlns:a16="http://schemas.microsoft.com/office/drawing/2014/main" id="{00000000-0008-0000-0B00-000030190000}"/>
            </a:ext>
          </a:extLst>
        </xdr:cNvPr>
        <xdr:cNvGrpSpPr>
          <a:grpSpLocks/>
        </xdr:cNvGrpSpPr>
      </xdr:nvGrpSpPr>
      <xdr:grpSpPr>
        <a:xfrm>
          <a:off x="2466975" y="12830175"/>
          <a:ext cx="0" cy="161925"/>
          <a:chOff x="5346000" y="3699038"/>
          <a:chExt cx="0" cy="161925"/>
        </a:xfrm>
      </xdr:grpSpPr>
      <xdr:grpSp>
        <xdr:nvGrpSpPr>
          <xdr:cNvPr id="6449" name="Shape 5241">
            <a:extLst>
              <a:ext uri="{FF2B5EF4-FFF2-40B4-BE49-F238E27FC236}">
                <a16:creationId xmlns:a16="http://schemas.microsoft.com/office/drawing/2014/main" id="{00000000-0008-0000-0B00-00003119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6450" name="Shape 6">
              <a:extLst>
                <a:ext uri="{FF2B5EF4-FFF2-40B4-BE49-F238E27FC236}">
                  <a16:creationId xmlns:a16="http://schemas.microsoft.com/office/drawing/2014/main" id="{00000000-0008-0000-0B00-00003219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6451" name="Shape 5242">
              <a:extLst>
                <a:ext uri="{FF2B5EF4-FFF2-40B4-BE49-F238E27FC236}">
                  <a16:creationId xmlns:a16="http://schemas.microsoft.com/office/drawing/2014/main" id="{00000000-0008-0000-0B00-00003319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6452" name="Shape 5243">
                <a:extLst>
                  <a:ext uri="{FF2B5EF4-FFF2-40B4-BE49-F238E27FC236}">
                    <a16:creationId xmlns:a16="http://schemas.microsoft.com/office/drawing/2014/main" id="{00000000-0008-0000-0B00-00003419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6453" name="Shape 5244">
                <a:extLst>
                  <a:ext uri="{FF2B5EF4-FFF2-40B4-BE49-F238E27FC236}">
                    <a16:creationId xmlns:a16="http://schemas.microsoft.com/office/drawing/2014/main" id="{00000000-0008-0000-0B00-00003519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6454" name="Shape 5245">
                  <a:extLst>
                    <a:ext uri="{FF2B5EF4-FFF2-40B4-BE49-F238E27FC236}">
                      <a16:creationId xmlns:a16="http://schemas.microsoft.com/office/drawing/2014/main" id="{00000000-0008-0000-0B00-00003619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6455" name="Shape 5246">
                  <a:extLst>
                    <a:ext uri="{FF2B5EF4-FFF2-40B4-BE49-F238E27FC236}">
                      <a16:creationId xmlns:a16="http://schemas.microsoft.com/office/drawing/2014/main" id="{00000000-0008-0000-0B00-00003719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456" name="Shape 5247">
                  <a:extLst>
                    <a:ext uri="{FF2B5EF4-FFF2-40B4-BE49-F238E27FC236}">
                      <a16:creationId xmlns:a16="http://schemas.microsoft.com/office/drawing/2014/main" id="{00000000-0008-0000-0B00-00003819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457" name="Shape 5248">
                  <a:extLst>
                    <a:ext uri="{FF2B5EF4-FFF2-40B4-BE49-F238E27FC236}">
                      <a16:creationId xmlns:a16="http://schemas.microsoft.com/office/drawing/2014/main" id="{00000000-0008-0000-0B00-00003919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458" name="Shape 5249">
                  <a:extLst>
                    <a:ext uri="{FF2B5EF4-FFF2-40B4-BE49-F238E27FC236}">
                      <a16:creationId xmlns:a16="http://schemas.microsoft.com/office/drawing/2014/main" id="{00000000-0008-0000-0B00-00003A19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459" name="Shape 5250">
                  <a:extLst>
                    <a:ext uri="{FF2B5EF4-FFF2-40B4-BE49-F238E27FC236}">
                      <a16:creationId xmlns:a16="http://schemas.microsoft.com/office/drawing/2014/main" id="{00000000-0008-0000-0B00-00003B19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460" name="Shape 5251">
                  <a:extLst>
                    <a:ext uri="{FF2B5EF4-FFF2-40B4-BE49-F238E27FC236}">
                      <a16:creationId xmlns:a16="http://schemas.microsoft.com/office/drawing/2014/main" id="{00000000-0008-0000-0B00-00003C19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58</xdr:row>
      <xdr:rowOff>104775</xdr:rowOff>
    </xdr:from>
    <xdr:ext cx="0" cy="161925"/>
    <xdr:grpSp>
      <xdr:nvGrpSpPr>
        <xdr:cNvPr id="6461" name="Shape 2">
          <a:extLst>
            <a:ext uri="{FF2B5EF4-FFF2-40B4-BE49-F238E27FC236}">
              <a16:creationId xmlns:a16="http://schemas.microsoft.com/office/drawing/2014/main" id="{00000000-0008-0000-0B00-00003D190000}"/>
            </a:ext>
          </a:extLst>
        </xdr:cNvPr>
        <xdr:cNvGrpSpPr>
          <a:grpSpLocks/>
        </xdr:cNvGrpSpPr>
      </xdr:nvGrpSpPr>
      <xdr:grpSpPr>
        <a:xfrm>
          <a:off x="2466975" y="12830175"/>
          <a:ext cx="0" cy="161925"/>
          <a:chOff x="5346000" y="3699038"/>
          <a:chExt cx="0" cy="161925"/>
        </a:xfrm>
      </xdr:grpSpPr>
      <xdr:grpSp>
        <xdr:nvGrpSpPr>
          <xdr:cNvPr id="6462" name="Shape 5252">
            <a:extLst>
              <a:ext uri="{FF2B5EF4-FFF2-40B4-BE49-F238E27FC236}">
                <a16:creationId xmlns:a16="http://schemas.microsoft.com/office/drawing/2014/main" id="{00000000-0008-0000-0B00-00003E19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6463" name="Shape 6">
              <a:extLst>
                <a:ext uri="{FF2B5EF4-FFF2-40B4-BE49-F238E27FC236}">
                  <a16:creationId xmlns:a16="http://schemas.microsoft.com/office/drawing/2014/main" id="{00000000-0008-0000-0B00-00003F19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6464" name="Shape 5253">
              <a:extLst>
                <a:ext uri="{FF2B5EF4-FFF2-40B4-BE49-F238E27FC236}">
                  <a16:creationId xmlns:a16="http://schemas.microsoft.com/office/drawing/2014/main" id="{00000000-0008-0000-0B00-00004019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6465" name="Shape 5254">
                <a:extLst>
                  <a:ext uri="{FF2B5EF4-FFF2-40B4-BE49-F238E27FC236}">
                    <a16:creationId xmlns:a16="http://schemas.microsoft.com/office/drawing/2014/main" id="{00000000-0008-0000-0B00-00004119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6466" name="Shape 5255">
                <a:extLst>
                  <a:ext uri="{FF2B5EF4-FFF2-40B4-BE49-F238E27FC236}">
                    <a16:creationId xmlns:a16="http://schemas.microsoft.com/office/drawing/2014/main" id="{00000000-0008-0000-0B00-00004219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6467" name="Shape 5256">
                  <a:extLst>
                    <a:ext uri="{FF2B5EF4-FFF2-40B4-BE49-F238E27FC236}">
                      <a16:creationId xmlns:a16="http://schemas.microsoft.com/office/drawing/2014/main" id="{00000000-0008-0000-0B00-00004319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6468" name="Shape 5257">
                  <a:extLst>
                    <a:ext uri="{FF2B5EF4-FFF2-40B4-BE49-F238E27FC236}">
                      <a16:creationId xmlns:a16="http://schemas.microsoft.com/office/drawing/2014/main" id="{00000000-0008-0000-0B00-00004419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469" name="Shape 5258">
                  <a:extLst>
                    <a:ext uri="{FF2B5EF4-FFF2-40B4-BE49-F238E27FC236}">
                      <a16:creationId xmlns:a16="http://schemas.microsoft.com/office/drawing/2014/main" id="{00000000-0008-0000-0B00-00004519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470" name="Shape 5259">
                  <a:extLst>
                    <a:ext uri="{FF2B5EF4-FFF2-40B4-BE49-F238E27FC236}">
                      <a16:creationId xmlns:a16="http://schemas.microsoft.com/office/drawing/2014/main" id="{00000000-0008-0000-0B00-00004619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471" name="Shape 5260">
                  <a:extLst>
                    <a:ext uri="{FF2B5EF4-FFF2-40B4-BE49-F238E27FC236}">
                      <a16:creationId xmlns:a16="http://schemas.microsoft.com/office/drawing/2014/main" id="{00000000-0008-0000-0B00-00004719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472" name="Shape 5261">
                  <a:extLst>
                    <a:ext uri="{FF2B5EF4-FFF2-40B4-BE49-F238E27FC236}">
                      <a16:creationId xmlns:a16="http://schemas.microsoft.com/office/drawing/2014/main" id="{00000000-0008-0000-0B00-00004819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473" name="Shape 5262">
                  <a:extLst>
                    <a:ext uri="{FF2B5EF4-FFF2-40B4-BE49-F238E27FC236}">
                      <a16:creationId xmlns:a16="http://schemas.microsoft.com/office/drawing/2014/main" id="{00000000-0008-0000-0B00-00004919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58</xdr:row>
      <xdr:rowOff>104775</xdr:rowOff>
    </xdr:from>
    <xdr:ext cx="0" cy="161925"/>
    <xdr:grpSp>
      <xdr:nvGrpSpPr>
        <xdr:cNvPr id="6474" name="Shape 2">
          <a:extLst>
            <a:ext uri="{FF2B5EF4-FFF2-40B4-BE49-F238E27FC236}">
              <a16:creationId xmlns:a16="http://schemas.microsoft.com/office/drawing/2014/main" id="{00000000-0008-0000-0B00-00004A190000}"/>
            </a:ext>
          </a:extLst>
        </xdr:cNvPr>
        <xdr:cNvGrpSpPr>
          <a:grpSpLocks/>
        </xdr:cNvGrpSpPr>
      </xdr:nvGrpSpPr>
      <xdr:grpSpPr>
        <a:xfrm>
          <a:off x="2466975" y="12830175"/>
          <a:ext cx="0" cy="161925"/>
          <a:chOff x="5346000" y="3699038"/>
          <a:chExt cx="0" cy="161925"/>
        </a:xfrm>
      </xdr:grpSpPr>
      <xdr:grpSp>
        <xdr:nvGrpSpPr>
          <xdr:cNvPr id="6475" name="Shape 5263">
            <a:extLst>
              <a:ext uri="{FF2B5EF4-FFF2-40B4-BE49-F238E27FC236}">
                <a16:creationId xmlns:a16="http://schemas.microsoft.com/office/drawing/2014/main" id="{00000000-0008-0000-0B00-00004B19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6476" name="Shape 6">
              <a:extLst>
                <a:ext uri="{FF2B5EF4-FFF2-40B4-BE49-F238E27FC236}">
                  <a16:creationId xmlns:a16="http://schemas.microsoft.com/office/drawing/2014/main" id="{00000000-0008-0000-0B00-00004C19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6477" name="Shape 5264">
              <a:extLst>
                <a:ext uri="{FF2B5EF4-FFF2-40B4-BE49-F238E27FC236}">
                  <a16:creationId xmlns:a16="http://schemas.microsoft.com/office/drawing/2014/main" id="{00000000-0008-0000-0B00-00004D19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6478" name="Shape 5265">
                <a:extLst>
                  <a:ext uri="{FF2B5EF4-FFF2-40B4-BE49-F238E27FC236}">
                    <a16:creationId xmlns:a16="http://schemas.microsoft.com/office/drawing/2014/main" id="{00000000-0008-0000-0B00-00004E19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6479" name="Shape 5266">
                <a:extLst>
                  <a:ext uri="{FF2B5EF4-FFF2-40B4-BE49-F238E27FC236}">
                    <a16:creationId xmlns:a16="http://schemas.microsoft.com/office/drawing/2014/main" id="{00000000-0008-0000-0B00-00004F19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6480" name="Shape 5267">
                  <a:extLst>
                    <a:ext uri="{FF2B5EF4-FFF2-40B4-BE49-F238E27FC236}">
                      <a16:creationId xmlns:a16="http://schemas.microsoft.com/office/drawing/2014/main" id="{00000000-0008-0000-0B00-00005019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6481" name="Shape 5268">
                  <a:extLst>
                    <a:ext uri="{FF2B5EF4-FFF2-40B4-BE49-F238E27FC236}">
                      <a16:creationId xmlns:a16="http://schemas.microsoft.com/office/drawing/2014/main" id="{00000000-0008-0000-0B00-00005119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482" name="Shape 5269">
                  <a:extLst>
                    <a:ext uri="{FF2B5EF4-FFF2-40B4-BE49-F238E27FC236}">
                      <a16:creationId xmlns:a16="http://schemas.microsoft.com/office/drawing/2014/main" id="{00000000-0008-0000-0B00-00005219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483" name="Shape 5270">
                  <a:extLst>
                    <a:ext uri="{FF2B5EF4-FFF2-40B4-BE49-F238E27FC236}">
                      <a16:creationId xmlns:a16="http://schemas.microsoft.com/office/drawing/2014/main" id="{00000000-0008-0000-0B00-00005319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484" name="Shape 5271">
                  <a:extLst>
                    <a:ext uri="{FF2B5EF4-FFF2-40B4-BE49-F238E27FC236}">
                      <a16:creationId xmlns:a16="http://schemas.microsoft.com/office/drawing/2014/main" id="{00000000-0008-0000-0B00-00005419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485" name="Shape 5272">
                  <a:extLst>
                    <a:ext uri="{FF2B5EF4-FFF2-40B4-BE49-F238E27FC236}">
                      <a16:creationId xmlns:a16="http://schemas.microsoft.com/office/drawing/2014/main" id="{00000000-0008-0000-0B00-00005519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486" name="Shape 5273">
                  <a:extLst>
                    <a:ext uri="{FF2B5EF4-FFF2-40B4-BE49-F238E27FC236}">
                      <a16:creationId xmlns:a16="http://schemas.microsoft.com/office/drawing/2014/main" id="{00000000-0008-0000-0B00-00005619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58</xdr:row>
      <xdr:rowOff>104775</xdr:rowOff>
    </xdr:from>
    <xdr:ext cx="0" cy="161925"/>
    <xdr:grpSp>
      <xdr:nvGrpSpPr>
        <xdr:cNvPr id="6487" name="Shape 2">
          <a:extLst>
            <a:ext uri="{FF2B5EF4-FFF2-40B4-BE49-F238E27FC236}">
              <a16:creationId xmlns:a16="http://schemas.microsoft.com/office/drawing/2014/main" id="{00000000-0008-0000-0B00-000057190000}"/>
            </a:ext>
          </a:extLst>
        </xdr:cNvPr>
        <xdr:cNvGrpSpPr>
          <a:grpSpLocks/>
        </xdr:cNvGrpSpPr>
      </xdr:nvGrpSpPr>
      <xdr:grpSpPr>
        <a:xfrm>
          <a:off x="2466975" y="12830175"/>
          <a:ext cx="0" cy="161925"/>
          <a:chOff x="5346000" y="3699038"/>
          <a:chExt cx="0" cy="161925"/>
        </a:xfrm>
      </xdr:grpSpPr>
      <xdr:grpSp>
        <xdr:nvGrpSpPr>
          <xdr:cNvPr id="6488" name="Shape 5274">
            <a:extLst>
              <a:ext uri="{FF2B5EF4-FFF2-40B4-BE49-F238E27FC236}">
                <a16:creationId xmlns:a16="http://schemas.microsoft.com/office/drawing/2014/main" id="{00000000-0008-0000-0B00-00005819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6489" name="Shape 6">
              <a:extLst>
                <a:ext uri="{FF2B5EF4-FFF2-40B4-BE49-F238E27FC236}">
                  <a16:creationId xmlns:a16="http://schemas.microsoft.com/office/drawing/2014/main" id="{00000000-0008-0000-0B00-00005919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6490" name="Shape 5275">
              <a:extLst>
                <a:ext uri="{FF2B5EF4-FFF2-40B4-BE49-F238E27FC236}">
                  <a16:creationId xmlns:a16="http://schemas.microsoft.com/office/drawing/2014/main" id="{00000000-0008-0000-0B00-00005A19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6491" name="Shape 5276">
                <a:extLst>
                  <a:ext uri="{FF2B5EF4-FFF2-40B4-BE49-F238E27FC236}">
                    <a16:creationId xmlns:a16="http://schemas.microsoft.com/office/drawing/2014/main" id="{00000000-0008-0000-0B00-00005B19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6492" name="Shape 5277">
                <a:extLst>
                  <a:ext uri="{FF2B5EF4-FFF2-40B4-BE49-F238E27FC236}">
                    <a16:creationId xmlns:a16="http://schemas.microsoft.com/office/drawing/2014/main" id="{00000000-0008-0000-0B00-00005C19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6493" name="Shape 5278">
                  <a:extLst>
                    <a:ext uri="{FF2B5EF4-FFF2-40B4-BE49-F238E27FC236}">
                      <a16:creationId xmlns:a16="http://schemas.microsoft.com/office/drawing/2014/main" id="{00000000-0008-0000-0B00-00005D19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6494" name="Shape 5279">
                  <a:extLst>
                    <a:ext uri="{FF2B5EF4-FFF2-40B4-BE49-F238E27FC236}">
                      <a16:creationId xmlns:a16="http://schemas.microsoft.com/office/drawing/2014/main" id="{00000000-0008-0000-0B00-00005E19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495" name="Shape 5280">
                  <a:extLst>
                    <a:ext uri="{FF2B5EF4-FFF2-40B4-BE49-F238E27FC236}">
                      <a16:creationId xmlns:a16="http://schemas.microsoft.com/office/drawing/2014/main" id="{00000000-0008-0000-0B00-00005F19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496" name="Shape 5281">
                  <a:extLst>
                    <a:ext uri="{FF2B5EF4-FFF2-40B4-BE49-F238E27FC236}">
                      <a16:creationId xmlns:a16="http://schemas.microsoft.com/office/drawing/2014/main" id="{00000000-0008-0000-0B00-00006019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497" name="Shape 5282">
                  <a:extLst>
                    <a:ext uri="{FF2B5EF4-FFF2-40B4-BE49-F238E27FC236}">
                      <a16:creationId xmlns:a16="http://schemas.microsoft.com/office/drawing/2014/main" id="{00000000-0008-0000-0B00-00006119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498" name="Shape 5283">
                  <a:extLst>
                    <a:ext uri="{FF2B5EF4-FFF2-40B4-BE49-F238E27FC236}">
                      <a16:creationId xmlns:a16="http://schemas.microsoft.com/office/drawing/2014/main" id="{00000000-0008-0000-0B00-00006219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499" name="Shape 5284">
                  <a:extLst>
                    <a:ext uri="{FF2B5EF4-FFF2-40B4-BE49-F238E27FC236}">
                      <a16:creationId xmlns:a16="http://schemas.microsoft.com/office/drawing/2014/main" id="{00000000-0008-0000-0B00-00006319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58</xdr:row>
      <xdr:rowOff>104775</xdr:rowOff>
    </xdr:from>
    <xdr:ext cx="0" cy="161925"/>
    <xdr:grpSp>
      <xdr:nvGrpSpPr>
        <xdr:cNvPr id="6500" name="Shape 2">
          <a:extLst>
            <a:ext uri="{FF2B5EF4-FFF2-40B4-BE49-F238E27FC236}">
              <a16:creationId xmlns:a16="http://schemas.microsoft.com/office/drawing/2014/main" id="{00000000-0008-0000-0B00-000064190000}"/>
            </a:ext>
          </a:extLst>
        </xdr:cNvPr>
        <xdr:cNvGrpSpPr>
          <a:grpSpLocks/>
        </xdr:cNvGrpSpPr>
      </xdr:nvGrpSpPr>
      <xdr:grpSpPr>
        <a:xfrm>
          <a:off x="2466975" y="12830175"/>
          <a:ext cx="0" cy="161925"/>
          <a:chOff x="5346000" y="3699038"/>
          <a:chExt cx="0" cy="161925"/>
        </a:xfrm>
      </xdr:grpSpPr>
      <xdr:grpSp>
        <xdr:nvGrpSpPr>
          <xdr:cNvPr id="6501" name="Shape 5285">
            <a:extLst>
              <a:ext uri="{FF2B5EF4-FFF2-40B4-BE49-F238E27FC236}">
                <a16:creationId xmlns:a16="http://schemas.microsoft.com/office/drawing/2014/main" id="{00000000-0008-0000-0B00-00006519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6502" name="Shape 6">
              <a:extLst>
                <a:ext uri="{FF2B5EF4-FFF2-40B4-BE49-F238E27FC236}">
                  <a16:creationId xmlns:a16="http://schemas.microsoft.com/office/drawing/2014/main" id="{00000000-0008-0000-0B00-00006619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6503" name="Shape 5286">
              <a:extLst>
                <a:ext uri="{FF2B5EF4-FFF2-40B4-BE49-F238E27FC236}">
                  <a16:creationId xmlns:a16="http://schemas.microsoft.com/office/drawing/2014/main" id="{00000000-0008-0000-0B00-00006719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6504" name="Shape 5287">
                <a:extLst>
                  <a:ext uri="{FF2B5EF4-FFF2-40B4-BE49-F238E27FC236}">
                    <a16:creationId xmlns:a16="http://schemas.microsoft.com/office/drawing/2014/main" id="{00000000-0008-0000-0B00-00006819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6505" name="Shape 5288">
                <a:extLst>
                  <a:ext uri="{FF2B5EF4-FFF2-40B4-BE49-F238E27FC236}">
                    <a16:creationId xmlns:a16="http://schemas.microsoft.com/office/drawing/2014/main" id="{00000000-0008-0000-0B00-00006919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6506" name="Shape 5289">
                  <a:extLst>
                    <a:ext uri="{FF2B5EF4-FFF2-40B4-BE49-F238E27FC236}">
                      <a16:creationId xmlns:a16="http://schemas.microsoft.com/office/drawing/2014/main" id="{00000000-0008-0000-0B00-00006A19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6507" name="Shape 5290">
                  <a:extLst>
                    <a:ext uri="{FF2B5EF4-FFF2-40B4-BE49-F238E27FC236}">
                      <a16:creationId xmlns:a16="http://schemas.microsoft.com/office/drawing/2014/main" id="{00000000-0008-0000-0B00-00006B19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508" name="Shape 5291">
                  <a:extLst>
                    <a:ext uri="{FF2B5EF4-FFF2-40B4-BE49-F238E27FC236}">
                      <a16:creationId xmlns:a16="http://schemas.microsoft.com/office/drawing/2014/main" id="{00000000-0008-0000-0B00-00006C19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509" name="Shape 5292">
                  <a:extLst>
                    <a:ext uri="{FF2B5EF4-FFF2-40B4-BE49-F238E27FC236}">
                      <a16:creationId xmlns:a16="http://schemas.microsoft.com/office/drawing/2014/main" id="{00000000-0008-0000-0B00-00006D19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510" name="Shape 5293">
                  <a:extLst>
                    <a:ext uri="{FF2B5EF4-FFF2-40B4-BE49-F238E27FC236}">
                      <a16:creationId xmlns:a16="http://schemas.microsoft.com/office/drawing/2014/main" id="{00000000-0008-0000-0B00-00006E19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511" name="Shape 5294">
                  <a:extLst>
                    <a:ext uri="{FF2B5EF4-FFF2-40B4-BE49-F238E27FC236}">
                      <a16:creationId xmlns:a16="http://schemas.microsoft.com/office/drawing/2014/main" id="{00000000-0008-0000-0B00-00006F19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512" name="Shape 5295">
                  <a:extLst>
                    <a:ext uri="{FF2B5EF4-FFF2-40B4-BE49-F238E27FC236}">
                      <a16:creationId xmlns:a16="http://schemas.microsoft.com/office/drawing/2014/main" id="{00000000-0008-0000-0B00-00007019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58</xdr:row>
      <xdr:rowOff>104775</xdr:rowOff>
    </xdr:from>
    <xdr:ext cx="0" cy="161925"/>
    <xdr:grpSp>
      <xdr:nvGrpSpPr>
        <xdr:cNvPr id="6513" name="Shape 2">
          <a:extLst>
            <a:ext uri="{FF2B5EF4-FFF2-40B4-BE49-F238E27FC236}">
              <a16:creationId xmlns:a16="http://schemas.microsoft.com/office/drawing/2014/main" id="{00000000-0008-0000-0B00-000071190000}"/>
            </a:ext>
          </a:extLst>
        </xdr:cNvPr>
        <xdr:cNvGrpSpPr>
          <a:grpSpLocks/>
        </xdr:cNvGrpSpPr>
      </xdr:nvGrpSpPr>
      <xdr:grpSpPr>
        <a:xfrm>
          <a:off x="2466975" y="12830175"/>
          <a:ext cx="0" cy="161925"/>
          <a:chOff x="5346000" y="3699038"/>
          <a:chExt cx="0" cy="161925"/>
        </a:xfrm>
      </xdr:grpSpPr>
      <xdr:grpSp>
        <xdr:nvGrpSpPr>
          <xdr:cNvPr id="6514" name="Shape 5296">
            <a:extLst>
              <a:ext uri="{FF2B5EF4-FFF2-40B4-BE49-F238E27FC236}">
                <a16:creationId xmlns:a16="http://schemas.microsoft.com/office/drawing/2014/main" id="{00000000-0008-0000-0B00-00007219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6515" name="Shape 6">
              <a:extLst>
                <a:ext uri="{FF2B5EF4-FFF2-40B4-BE49-F238E27FC236}">
                  <a16:creationId xmlns:a16="http://schemas.microsoft.com/office/drawing/2014/main" id="{00000000-0008-0000-0B00-00007319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6516" name="Shape 5297">
              <a:extLst>
                <a:ext uri="{FF2B5EF4-FFF2-40B4-BE49-F238E27FC236}">
                  <a16:creationId xmlns:a16="http://schemas.microsoft.com/office/drawing/2014/main" id="{00000000-0008-0000-0B00-00007419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6517" name="Shape 5298">
                <a:extLst>
                  <a:ext uri="{FF2B5EF4-FFF2-40B4-BE49-F238E27FC236}">
                    <a16:creationId xmlns:a16="http://schemas.microsoft.com/office/drawing/2014/main" id="{00000000-0008-0000-0B00-00007519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6518" name="Shape 5299">
                <a:extLst>
                  <a:ext uri="{FF2B5EF4-FFF2-40B4-BE49-F238E27FC236}">
                    <a16:creationId xmlns:a16="http://schemas.microsoft.com/office/drawing/2014/main" id="{00000000-0008-0000-0B00-00007619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6519" name="Shape 5300">
                  <a:extLst>
                    <a:ext uri="{FF2B5EF4-FFF2-40B4-BE49-F238E27FC236}">
                      <a16:creationId xmlns:a16="http://schemas.microsoft.com/office/drawing/2014/main" id="{00000000-0008-0000-0B00-00007719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6520" name="Shape 5301">
                  <a:extLst>
                    <a:ext uri="{FF2B5EF4-FFF2-40B4-BE49-F238E27FC236}">
                      <a16:creationId xmlns:a16="http://schemas.microsoft.com/office/drawing/2014/main" id="{00000000-0008-0000-0B00-00007819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521" name="Shape 5302">
                  <a:extLst>
                    <a:ext uri="{FF2B5EF4-FFF2-40B4-BE49-F238E27FC236}">
                      <a16:creationId xmlns:a16="http://schemas.microsoft.com/office/drawing/2014/main" id="{00000000-0008-0000-0B00-00007919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522" name="Shape 5303">
                  <a:extLst>
                    <a:ext uri="{FF2B5EF4-FFF2-40B4-BE49-F238E27FC236}">
                      <a16:creationId xmlns:a16="http://schemas.microsoft.com/office/drawing/2014/main" id="{00000000-0008-0000-0B00-00007A19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523" name="Shape 5304">
                  <a:extLst>
                    <a:ext uri="{FF2B5EF4-FFF2-40B4-BE49-F238E27FC236}">
                      <a16:creationId xmlns:a16="http://schemas.microsoft.com/office/drawing/2014/main" id="{00000000-0008-0000-0B00-00007B19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524" name="Shape 5305">
                  <a:extLst>
                    <a:ext uri="{FF2B5EF4-FFF2-40B4-BE49-F238E27FC236}">
                      <a16:creationId xmlns:a16="http://schemas.microsoft.com/office/drawing/2014/main" id="{00000000-0008-0000-0B00-00007C19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525" name="Shape 5306">
                  <a:extLst>
                    <a:ext uri="{FF2B5EF4-FFF2-40B4-BE49-F238E27FC236}">
                      <a16:creationId xmlns:a16="http://schemas.microsoft.com/office/drawing/2014/main" id="{00000000-0008-0000-0B00-00007D19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58</xdr:row>
      <xdr:rowOff>104775</xdr:rowOff>
    </xdr:from>
    <xdr:ext cx="0" cy="161925"/>
    <xdr:grpSp>
      <xdr:nvGrpSpPr>
        <xdr:cNvPr id="6526" name="Shape 2">
          <a:extLst>
            <a:ext uri="{FF2B5EF4-FFF2-40B4-BE49-F238E27FC236}">
              <a16:creationId xmlns:a16="http://schemas.microsoft.com/office/drawing/2014/main" id="{00000000-0008-0000-0B00-00007E190000}"/>
            </a:ext>
          </a:extLst>
        </xdr:cNvPr>
        <xdr:cNvGrpSpPr>
          <a:grpSpLocks/>
        </xdr:cNvGrpSpPr>
      </xdr:nvGrpSpPr>
      <xdr:grpSpPr>
        <a:xfrm>
          <a:off x="2466975" y="12830175"/>
          <a:ext cx="0" cy="161925"/>
          <a:chOff x="5346000" y="3699038"/>
          <a:chExt cx="0" cy="161925"/>
        </a:xfrm>
      </xdr:grpSpPr>
      <xdr:grpSp>
        <xdr:nvGrpSpPr>
          <xdr:cNvPr id="6527" name="Shape 5307">
            <a:extLst>
              <a:ext uri="{FF2B5EF4-FFF2-40B4-BE49-F238E27FC236}">
                <a16:creationId xmlns:a16="http://schemas.microsoft.com/office/drawing/2014/main" id="{00000000-0008-0000-0B00-00007F19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6528" name="Shape 6">
              <a:extLst>
                <a:ext uri="{FF2B5EF4-FFF2-40B4-BE49-F238E27FC236}">
                  <a16:creationId xmlns:a16="http://schemas.microsoft.com/office/drawing/2014/main" id="{00000000-0008-0000-0B00-00008019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6529" name="Shape 5308">
              <a:extLst>
                <a:ext uri="{FF2B5EF4-FFF2-40B4-BE49-F238E27FC236}">
                  <a16:creationId xmlns:a16="http://schemas.microsoft.com/office/drawing/2014/main" id="{00000000-0008-0000-0B00-00008119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6530" name="Shape 5309">
                <a:extLst>
                  <a:ext uri="{FF2B5EF4-FFF2-40B4-BE49-F238E27FC236}">
                    <a16:creationId xmlns:a16="http://schemas.microsoft.com/office/drawing/2014/main" id="{00000000-0008-0000-0B00-00008219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6531" name="Shape 5310">
                <a:extLst>
                  <a:ext uri="{FF2B5EF4-FFF2-40B4-BE49-F238E27FC236}">
                    <a16:creationId xmlns:a16="http://schemas.microsoft.com/office/drawing/2014/main" id="{00000000-0008-0000-0B00-00008319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6532" name="Shape 5311">
                  <a:extLst>
                    <a:ext uri="{FF2B5EF4-FFF2-40B4-BE49-F238E27FC236}">
                      <a16:creationId xmlns:a16="http://schemas.microsoft.com/office/drawing/2014/main" id="{00000000-0008-0000-0B00-00008419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6533" name="Shape 5312">
                  <a:extLst>
                    <a:ext uri="{FF2B5EF4-FFF2-40B4-BE49-F238E27FC236}">
                      <a16:creationId xmlns:a16="http://schemas.microsoft.com/office/drawing/2014/main" id="{00000000-0008-0000-0B00-00008519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534" name="Shape 5313">
                  <a:extLst>
                    <a:ext uri="{FF2B5EF4-FFF2-40B4-BE49-F238E27FC236}">
                      <a16:creationId xmlns:a16="http://schemas.microsoft.com/office/drawing/2014/main" id="{00000000-0008-0000-0B00-00008619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535" name="Shape 5314">
                  <a:extLst>
                    <a:ext uri="{FF2B5EF4-FFF2-40B4-BE49-F238E27FC236}">
                      <a16:creationId xmlns:a16="http://schemas.microsoft.com/office/drawing/2014/main" id="{00000000-0008-0000-0B00-00008719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536" name="Shape 5315">
                  <a:extLst>
                    <a:ext uri="{FF2B5EF4-FFF2-40B4-BE49-F238E27FC236}">
                      <a16:creationId xmlns:a16="http://schemas.microsoft.com/office/drawing/2014/main" id="{00000000-0008-0000-0B00-00008819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537" name="Shape 5316">
                  <a:extLst>
                    <a:ext uri="{FF2B5EF4-FFF2-40B4-BE49-F238E27FC236}">
                      <a16:creationId xmlns:a16="http://schemas.microsoft.com/office/drawing/2014/main" id="{00000000-0008-0000-0B00-00008919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538" name="Shape 5317">
                  <a:extLst>
                    <a:ext uri="{FF2B5EF4-FFF2-40B4-BE49-F238E27FC236}">
                      <a16:creationId xmlns:a16="http://schemas.microsoft.com/office/drawing/2014/main" id="{00000000-0008-0000-0B00-00008A19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58</xdr:row>
      <xdr:rowOff>104775</xdr:rowOff>
    </xdr:from>
    <xdr:ext cx="0" cy="161925"/>
    <xdr:grpSp>
      <xdr:nvGrpSpPr>
        <xdr:cNvPr id="6539" name="Shape 2">
          <a:extLst>
            <a:ext uri="{FF2B5EF4-FFF2-40B4-BE49-F238E27FC236}">
              <a16:creationId xmlns:a16="http://schemas.microsoft.com/office/drawing/2014/main" id="{00000000-0008-0000-0B00-00008B190000}"/>
            </a:ext>
          </a:extLst>
        </xdr:cNvPr>
        <xdr:cNvGrpSpPr>
          <a:grpSpLocks/>
        </xdr:cNvGrpSpPr>
      </xdr:nvGrpSpPr>
      <xdr:grpSpPr>
        <a:xfrm>
          <a:off x="2466975" y="12830175"/>
          <a:ext cx="0" cy="161925"/>
          <a:chOff x="5346000" y="3699038"/>
          <a:chExt cx="0" cy="161925"/>
        </a:xfrm>
      </xdr:grpSpPr>
      <xdr:grpSp>
        <xdr:nvGrpSpPr>
          <xdr:cNvPr id="6540" name="Shape 5318">
            <a:extLst>
              <a:ext uri="{FF2B5EF4-FFF2-40B4-BE49-F238E27FC236}">
                <a16:creationId xmlns:a16="http://schemas.microsoft.com/office/drawing/2014/main" id="{00000000-0008-0000-0B00-00008C19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6541" name="Shape 6">
              <a:extLst>
                <a:ext uri="{FF2B5EF4-FFF2-40B4-BE49-F238E27FC236}">
                  <a16:creationId xmlns:a16="http://schemas.microsoft.com/office/drawing/2014/main" id="{00000000-0008-0000-0B00-00008D19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6542" name="Shape 5319">
              <a:extLst>
                <a:ext uri="{FF2B5EF4-FFF2-40B4-BE49-F238E27FC236}">
                  <a16:creationId xmlns:a16="http://schemas.microsoft.com/office/drawing/2014/main" id="{00000000-0008-0000-0B00-00008E19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6543" name="Shape 5320">
                <a:extLst>
                  <a:ext uri="{FF2B5EF4-FFF2-40B4-BE49-F238E27FC236}">
                    <a16:creationId xmlns:a16="http://schemas.microsoft.com/office/drawing/2014/main" id="{00000000-0008-0000-0B00-00008F19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6544" name="Shape 5321">
                <a:extLst>
                  <a:ext uri="{FF2B5EF4-FFF2-40B4-BE49-F238E27FC236}">
                    <a16:creationId xmlns:a16="http://schemas.microsoft.com/office/drawing/2014/main" id="{00000000-0008-0000-0B00-00009019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6545" name="Shape 5322">
                  <a:extLst>
                    <a:ext uri="{FF2B5EF4-FFF2-40B4-BE49-F238E27FC236}">
                      <a16:creationId xmlns:a16="http://schemas.microsoft.com/office/drawing/2014/main" id="{00000000-0008-0000-0B00-00009119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6546" name="Shape 5323">
                  <a:extLst>
                    <a:ext uri="{FF2B5EF4-FFF2-40B4-BE49-F238E27FC236}">
                      <a16:creationId xmlns:a16="http://schemas.microsoft.com/office/drawing/2014/main" id="{00000000-0008-0000-0B00-00009219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547" name="Shape 5324">
                  <a:extLst>
                    <a:ext uri="{FF2B5EF4-FFF2-40B4-BE49-F238E27FC236}">
                      <a16:creationId xmlns:a16="http://schemas.microsoft.com/office/drawing/2014/main" id="{00000000-0008-0000-0B00-00009319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548" name="Shape 5325">
                  <a:extLst>
                    <a:ext uri="{FF2B5EF4-FFF2-40B4-BE49-F238E27FC236}">
                      <a16:creationId xmlns:a16="http://schemas.microsoft.com/office/drawing/2014/main" id="{00000000-0008-0000-0B00-00009419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549" name="Shape 5326">
                  <a:extLst>
                    <a:ext uri="{FF2B5EF4-FFF2-40B4-BE49-F238E27FC236}">
                      <a16:creationId xmlns:a16="http://schemas.microsoft.com/office/drawing/2014/main" id="{00000000-0008-0000-0B00-00009519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550" name="Shape 5327">
                  <a:extLst>
                    <a:ext uri="{FF2B5EF4-FFF2-40B4-BE49-F238E27FC236}">
                      <a16:creationId xmlns:a16="http://schemas.microsoft.com/office/drawing/2014/main" id="{00000000-0008-0000-0B00-00009619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551" name="Shape 5328">
                  <a:extLst>
                    <a:ext uri="{FF2B5EF4-FFF2-40B4-BE49-F238E27FC236}">
                      <a16:creationId xmlns:a16="http://schemas.microsoft.com/office/drawing/2014/main" id="{00000000-0008-0000-0B00-00009719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58</xdr:row>
      <xdr:rowOff>104775</xdr:rowOff>
    </xdr:from>
    <xdr:ext cx="0" cy="161925"/>
    <xdr:grpSp>
      <xdr:nvGrpSpPr>
        <xdr:cNvPr id="6552" name="Shape 2">
          <a:extLst>
            <a:ext uri="{FF2B5EF4-FFF2-40B4-BE49-F238E27FC236}">
              <a16:creationId xmlns:a16="http://schemas.microsoft.com/office/drawing/2014/main" id="{00000000-0008-0000-0B00-000098190000}"/>
            </a:ext>
          </a:extLst>
        </xdr:cNvPr>
        <xdr:cNvGrpSpPr>
          <a:grpSpLocks/>
        </xdr:cNvGrpSpPr>
      </xdr:nvGrpSpPr>
      <xdr:grpSpPr>
        <a:xfrm>
          <a:off x="2466975" y="12830175"/>
          <a:ext cx="0" cy="161925"/>
          <a:chOff x="5346000" y="3699038"/>
          <a:chExt cx="0" cy="161925"/>
        </a:xfrm>
      </xdr:grpSpPr>
      <xdr:grpSp>
        <xdr:nvGrpSpPr>
          <xdr:cNvPr id="6553" name="Shape 5329">
            <a:extLst>
              <a:ext uri="{FF2B5EF4-FFF2-40B4-BE49-F238E27FC236}">
                <a16:creationId xmlns:a16="http://schemas.microsoft.com/office/drawing/2014/main" id="{00000000-0008-0000-0B00-00009919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6554" name="Shape 6">
              <a:extLst>
                <a:ext uri="{FF2B5EF4-FFF2-40B4-BE49-F238E27FC236}">
                  <a16:creationId xmlns:a16="http://schemas.microsoft.com/office/drawing/2014/main" id="{00000000-0008-0000-0B00-00009A19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6555" name="Shape 5330">
              <a:extLst>
                <a:ext uri="{FF2B5EF4-FFF2-40B4-BE49-F238E27FC236}">
                  <a16:creationId xmlns:a16="http://schemas.microsoft.com/office/drawing/2014/main" id="{00000000-0008-0000-0B00-00009B19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6556" name="Shape 5331">
                <a:extLst>
                  <a:ext uri="{FF2B5EF4-FFF2-40B4-BE49-F238E27FC236}">
                    <a16:creationId xmlns:a16="http://schemas.microsoft.com/office/drawing/2014/main" id="{00000000-0008-0000-0B00-00009C19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6557" name="Shape 5332">
                <a:extLst>
                  <a:ext uri="{FF2B5EF4-FFF2-40B4-BE49-F238E27FC236}">
                    <a16:creationId xmlns:a16="http://schemas.microsoft.com/office/drawing/2014/main" id="{00000000-0008-0000-0B00-00009D19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6558" name="Shape 5333">
                  <a:extLst>
                    <a:ext uri="{FF2B5EF4-FFF2-40B4-BE49-F238E27FC236}">
                      <a16:creationId xmlns:a16="http://schemas.microsoft.com/office/drawing/2014/main" id="{00000000-0008-0000-0B00-00009E19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6559" name="Shape 5334">
                  <a:extLst>
                    <a:ext uri="{FF2B5EF4-FFF2-40B4-BE49-F238E27FC236}">
                      <a16:creationId xmlns:a16="http://schemas.microsoft.com/office/drawing/2014/main" id="{00000000-0008-0000-0B00-00009F19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560" name="Shape 5335">
                  <a:extLst>
                    <a:ext uri="{FF2B5EF4-FFF2-40B4-BE49-F238E27FC236}">
                      <a16:creationId xmlns:a16="http://schemas.microsoft.com/office/drawing/2014/main" id="{00000000-0008-0000-0B00-0000A019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561" name="Shape 5336">
                  <a:extLst>
                    <a:ext uri="{FF2B5EF4-FFF2-40B4-BE49-F238E27FC236}">
                      <a16:creationId xmlns:a16="http://schemas.microsoft.com/office/drawing/2014/main" id="{00000000-0008-0000-0B00-0000A119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562" name="Shape 5337">
                  <a:extLst>
                    <a:ext uri="{FF2B5EF4-FFF2-40B4-BE49-F238E27FC236}">
                      <a16:creationId xmlns:a16="http://schemas.microsoft.com/office/drawing/2014/main" id="{00000000-0008-0000-0B00-0000A219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563" name="Shape 5338">
                  <a:extLst>
                    <a:ext uri="{FF2B5EF4-FFF2-40B4-BE49-F238E27FC236}">
                      <a16:creationId xmlns:a16="http://schemas.microsoft.com/office/drawing/2014/main" id="{00000000-0008-0000-0B00-0000A319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564" name="Shape 5339">
                  <a:extLst>
                    <a:ext uri="{FF2B5EF4-FFF2-40B4-BE49-F238E27FC236}">
                      <a16:creationId xmlns:a16="http://schemas.microsoft.com/office/drawing/2014/main" id="{00000000-0008-0000-0B00-0000A419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58</xdr:row>
      <xdr:rowOff>104775</xdr:rowOff>
    </xdr:from>
    <xdr:ext cx="0" cy="161925"/>
    <xdr:grpSp>
      <xdr:nvGrpSpPr>
        <xdr:cNvPr id="6565" name="Shape 2">
          <a:extLst>
            <a:ext uri="{FF2B5EF4-FFF2-40B4-BE49-F238E27FC236}">
              <a16:creationId xmlns:a16="http://schemas.microsoft.com/office/drawing/2014/main" id="{00000000-0008-0000-0B00-0000A5190000}"/>
            </a:ext>
          </a:extLst>
        </xdr:cNvPr>
        <xdr:cNvGrpSpPr>
          <a:grpSpLocks/>
        </xdr:cNvGrpSpPr>
      </xdr:nvGrpSpPr>
      <xdr:grpSpPr>
        <a:xfrm>
          <a:off x="2466975" y="12830175"/>
          <a:ext cx="0" cy="161925"/>
          <a:chOff x="5346000" y="3699038"/>
          <a:chExt cx="0" cy="161925"/>
        </a:xfrm>
      </xdr:grpSpPr>
      <xdr:grpSp>
        <xdr:nvGrpSpPr>
          <xdr:cNvPr id="6566" name="Shape 5340">
            <a:extLst>
              <a:ext uri="{FF2B5EF4-FFF2-40B4-BE49-F238E27FC236}">
                <a16:creationId xmlns:a16="http://schemas.microsoft.com/office/drawing/2014/main" id="{00000000-0008-0000-0B00-0000A619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6567" name="Shape 6">
              <a:extLst>
                <a:ext uri="{FF2B5EF4-FFF2-40B4-BE49-F238E27FC236}">
                  <a16:creationId xmlns:a16="http://schemas.microsoft.com/office/drawing/2014/main" id="{00000000-0008-0000-0B00-0000A719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6568" name="Shape 5341">
              <a:extLst>
                <a:ext uri="{FF2B5EF4-FFF2-40B4-BE49-F238E27FC236}">
                  <a16:creationId xmlns:a16="http://schemas.microsoft.com/office/drawing/2014/main" id="{00000000-0008-0000-0B00-0000A819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6569" name="Shape 5342">
                <a:extLst>
                  <a:ext uri="{FF2B5EF4-FFF2-40B4-BE49-F238E27FC236}">
                    <a16:creationId xmlns:a16="http://schemas.microsoft.com/office/drawing/2014/main" id="{00000000-0008-0000-0B00-0000A919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6570" name="Shape 5343">
                <a:extLst>
                  <a:ext uri="{FF2B5EF4-FFF2-40B4-BE49-F238E27FC236}">
                    <a16:creationId xmlns:a16="http://schemas.microsoft.com/office/drawing/2014/main" id="{00000000-0008-0000-0B00-0000AA19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6571" name="Shape 5344">
                  <a:extLst>
                    <a:ext uri="{FF2B5EF4-FFF2-40B4-BE49-F238E27FC236}">
                      <a16:creationId xmlns:a16="http://schemas.microsoft.com/office/drawing/2014/main" id="{00000000-0008-0000-0B00-0000AB19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6572" name="Shape 5345">
                  <a:extLst>
                    <a:ext uri="{FF2B5EF4-FFF2-40B4-BE49-F238E27FC236}">
                      <a16:creationId xmlns:a16="http://schemas.microsoft.com/office/drawing/2014/main" id="{00000000-0008-0000-0B00-0000AC19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573" name="Shape 5346">
                  <a:extLst>
                    <a:ext uri="{FF2B5EF4-FFF2-40B4-BE49-F238E27FC236}">
                      <a16:creationId xmlns:a16="http://schemas.microsoft.com/office/drawing/2014/main" id="{00000000-0008-0000-0B00-0000AD19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574" name="Shape 5347">
                  <a:extLst>
                    <a:ext uri="{FF2B5EF4-FFF2-40B4-BE49-F238E27FC236}">
                      <a16:creationId xmlns:a16="http://schemas.microsoft.com/office/drawing/2014/main" id="{00000000-0008-0000-0B00-0000AE19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575" name="Shape 5348">
                  <a:extLst>
                    <a:ext uri="{FF2B5EF4-FFF2-40B4-BE49-F238E27FC236}">
                      <a16:creationId xmlns:a16="http://schemas.microsoft.com/office/drawing/2014/main" id="{00000000-0008-0000-0B00-0000AF19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576" name="Shape 5349">
                  <a:extLst>
                    <a:ext uri="{FF2B5EF4-FFF2-40B4-BE49-F238E27FC236}">
                      <a16:creationId xmlns:a16="http://schemas.microsoft.com/office/drawing/2014/main" id="{00000000-0008-0000-0B00-0000B019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577" name="Shape 5350">
                  <a:extLst>
                    <a:ext uri="{FF2B5EF4-FFF2-40B4-BE49-F238E27FC236}">
                      <a16:creationId xmlns:a16="http://schemas.microsoft.com/office/drawing/2014/main" id="{00000000-0008-0000-0B00-0000B119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58</xdr:row>
      <xdr:rowOff>104775</xdr:rowOff>
    </xdr:from>
    <xdr:ext cx="0" cy="161925"/>
    <xdr:grpSp>
      <xdr:nvGrpSpPr>
        <xdr:cNvPr id="6578" name="Shape 2">
          <a:extLst>
            <a:ext uri="{FF2B5EF4-FFF2-40B4-BE49-F238E27FC236}">
              <a16:creationId xmlns:a16="http://schemas.microsoft.com/office/drawing/2014/main" id="{00000000-0008-0000-0B00-0000B2190000}"/>
            </a:ext>
          </a:extLst>
        </xdr:cNvPr>
        <xdr:cNvGrpSpPr>
          <a:grpSpLocks/>
        </xdr:cNvGrpSpPr>
      </xdr:nvGrpSpPr>
      <xdr:grpSpPr>
        <a:xfrm>
          <a:off x="2466975" y="12830175"/>
          <a:ext cx="0" cy="161925"/>
          <a:chOff x="5346000" y="3699038"/>
          <a:chExt cx="0" cy="161925"/>
        </a:xfrm>
      </xdr:grpSpPr>
      <xdr:grpSp>
        <xdr:nvGrpSpPr>
          <xdr:cNvPr id="6579" name="Shape 5351">
            <a:extLst>
              <a:ext uri="{FF2B5EF4-FFF2-40B4-BE49-F238E27FC236}">
                <a16:creationId xmlns:a16="http://schemas.microsoft.com/office/drawing/2014/main" id="{00000000-0008-0000-0B00-0000B319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6580" name="Shape 6">
              <a:extLst>
                <a:ext uri="{FF2B5EF4-FFF2-40B4-BE49-F238E27FC236}">
                  <a16:creationId xmlns:a16="http://schemas.microsoft.com/office/drawing/2014/main" id="{00000000-0008-0000-0B00-0000B419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6581" name="Shape 5352">
              <a:extLst>
                <a:ext uri="{FF2B5EF4-FFF2-40B4-BE49-F238E27FC236}">
                  <a16:creationId xmlns:a16="http://schemas.microsoft.com/office/drawing/2014/main" id="{00000000-0008-0000-0B00-0000B519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6582" name="Shape 5353">
                <a:extLst>
                  <a:ext uri="{FF2B5EF4-FFF2-40B4-BE49-F238E27FC236}">
                    <a16:creationId xmlns:a16="http://schemas.microsoft.com/office/drawing/2014/main" id="{00000000-0008-0000-0B00-0000B619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6583" name="Shape 5354">
                <a:extLst>
                  <a:ext uri="{FF2B5EF4-FFF2-40B4-BE49-F238E27FC236}">
                    <a16:creationId xmlns:a16="http://schemas.microsoft.com/office/drawing/2014/main" id="{00000000-0008-0000-0B00-0000B719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6584" name="Shape 5355">
                  <a:extLst>
                    <a:ext uri="{FF2B5EF4-FFF2-40B4-BE49-F238E27FC236}">
                      <a16:creationId xmlns:a16="http://schemas.microsoft.com/office/drawing/2014/main" id="{00000000-0008-0000-0B00-0000B819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6585" name="Shape 5356">
                  <a:extLst>
                    <a:ext uri="{FF2B5EF4-FFF2-40B4-BE49-F238E27FC236}">
                      <a16:creationId xmlns:a16="http://schemas.microsoft.com/office/drawing/2014/main" id="{00000000-0008-0000-0B00-0000B919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586" name="Shape 5357">
                  <a:extLst>
                    <a:ext uri="{FF2B5EF4-FFF2-40B4-BE49-F238E27FC236}">
                      <a16:creationId xmlns:a16="http://schemas.microsoft.com/office/drawing/2014/main" id="{00000000-0008-0000-0B00-0000BA19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587" name="Shape 5358">
                  <a:extLst>
                    <a:ext uri="{FF2B5EF4-FFF2-40B4-BE49-F238E27FC236}">
                      <a16:creationId xmlns:a16="http://schemas.microsoft.com/office/drawing/2014/main" id="{00000000-0008-0000-0B00-0000BB19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588" name="Shape 5359">
                  <a:extLst>
                    <a:ext uri="{FF2B5EF4-FFF2-40B4-BE49-F238E27FC236}">
                      <a16:creationId xmlns:a16="http://schemas.microsoft.com/office/drawing/2014/main" id="{00000000-0008-0000-0B00-0000BC19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589" name="Shape 5360">
                  <a:extLst>
                    <a:ext uri="{FF2B5EF4-FFF2-40B4-BE49-F238E27FC236}">
                      <a16:creationId xmlns:a16="http://schemas.microsoft.com/office/drawing/2014/main" id="{00000000-0008-0000-0B00-0000BD19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590" name="Shape 5361">
                  <a:extLst>
                    <a:ext uri="{FF2B5EF4-FFF2-40B4-BE49-F238E27FC236}">
                      <a16:creationId xmlns:a16="http://schemas.microsoft.com/office/drawing/2014/main" id="{00000000-0008-0000-0B00-0000BE19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58</xdr:row>
      <xdr:rowOff>104775</xdr:rowOff>
    </xdr:from>
    <xdr:ext cx="0" cy="161925"/>
    <xdr:grpSp>
      <xdr:nvGrpSpPr>
        <xdr:cNvPr id="6591" name="Shape 2">
          <a:extLst>
            <a:ext uri="{FF2B5EF4-FFF2-40B4-BE49-F238E27FC236}">
              <a16:creationId xmlns:a16="http://schemas.microsoft.com/office/drawing/2014/main" id="{00000000-0008-0000-0B00-0000BF190000}"/>
            </a:ext>
          </a:extLst>
        </xdr:cNvPr>
        <xdr:cNvGrpSpPr>
          <a:grpSpLocks/>
        </xdr:cNvGrpSpPr>
      </xdr:nvGrpSpPr>
      <xdr:grpSpPr>
        <a:xfrm>
          <a:off x="2466975" y="12830175"/>
          <a:ext cx="0" cy="161925"/>
          <a:chOff x="5346000" y="3699038"/>
          <a:chExt cx="0" cy="161925"/>
        </a:xfrm>
      </xdr:grpSpPr>
      <xdr:grpSp>
        <xdr:nvGrpSpPr>
          <xdr:cNvPr id="6592" name="Shape 5362">
            <a:extLst>
              <a:ext uri="{FF2B5EF4-FFF2-40B4-BE49-F238E27FC236}">
                <a16:creationId xmlns:a16="http://schemas.microsoft.com/office/drawing/2014/main" id="{00000000-0008-0000-0B00-0000C019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6593" name="Shape 6">
              <a:extLst>
                <a:ext uri="{FF2B5EF4-FFF2-40B4-BE49-F238E27FC236}">
                  <a16:creationId xmlns:a16="http://schemas.microsoft.com/office/drawing/2014/main" id="{00000000-0008-0000-0B00-0000C119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6594" name="Shape 5363">
              <a:extLst>
                <a:ext uri="{FF2B5EF4-FFF2-40B4-BE49-F238E27FC236}">
                  <a16:creationId xmlns:a16="http://schemas.microsoft.com/office/drawing/2014/main" id="{00000000-0008-0000-0B00-0000C219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6595" name="Shape 5364">
                <a:extLst>
                  <a:ext uri="{FF2B5EF4-FFF2-40B4-BE49-F238E27FC236}">
                    <a16:creationId xmlns:a16="http://schemas.microsoft.com/office/drawing/2014/main" id="{00000000-0008-0000-0B00-0000C319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6596" name="Shape 5365">
                <a:extLst>
                  <a:ext uri="{FF2B5EF4-FFF2-40B4-BE49-F238E27FC236}">
                    <a16:creationId xmlns:a16="http://schemas.microsoft.com/office/drawing/2014/main" id="{00000000-0008-0000-0B00-0000C419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6597" name="Shape 5366">
                  <a:extLst>
                    <a:ext uri="{FF2B5EF4-FFF2-40B4-BE49-F238E27FC236}">
                      <a16:creationId xmlns:a16="http://schemas.microsoft.com/office/drawing/2014/main" id="{00000000-0008-0000-0B00-0000C519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6598" name="Shape 5367">
                  <a:extLst>
                    <a:ext uri="{FF2B5EF4-FFF2-40B4-BE49-F238E27FC236}">
                      <a16:creationId xmlns:a16="http://schemas.microsoft.com/office/drawing/2014/main" id="{00000000-0008-0000-0B00-0000C619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599" name="Shape 5368">
                  <a:extLst>
                    <a:ext uri="{FF2B5EF4-FFF2-40B4-BE49-F238E27FC236}">
                      <a16:creationId xmlns:a16="http://schemas.microsoft.com/office/drawing/2014/main" id="{00000000-0008-0000-0B00-0000C719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600" name="Shape 5369">
                  <a:extLst>
                    <a:ext uri="{FF2B5EF4-FFF2-40B4-BE49-F238E27FC236}">
                      <a16:creationId xmlns:a16="http://schemas.microsoft.com/office/drawing/2014/main" id="{00000000-0008-0000-0B00-0000C819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601" name="Shape 5370">
                  <a:extLst>
                    <a:ext uri="{FF2B5EF4-FFF2-40B4-BE49-F238E27FC236}">
                      <a16:creationId xmlns:a16="http://schemas.microsoft.com/office/drawing/2014/main" id="{00000000-0008-0000-0B00-0000C919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602" name="Shape 5371">
                  <a:extLst>
                    <a:ext uri="{FF2B5EF4-FFF2-40B4-BE49-F238E27FC236}">
                      <a16:creationId xmlns:a16="http://schemas.microsoft.com/office/drawing/2014/main" id="{00000000-0008-0000-0B00-0000CA19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603" name="Shape 5372">
                  <a:extLst>
                    <a:ext uri="{FF2B5EF4-FFF2-40B4-BE49-F238E27FC236}">
                      <a16:creationId xmlns:a16="http://schemas.microsoft.com/office/drawing/2014/main" id="{00000000-0008-0000-0B00-0000CB19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58</xdr:row>
      <xdr:rowOff>104775</xdr:rowOff>
    </xdr:from>
    <xdr:ext cx="0" cy="161925"/>
    <xdr:grpSp>
      <xdr:nvGrpSpPr>
        <xdr:cNvPr id="6604" name="Shape 2">
          <a:extLst>
            <a:ext uri="{FF2B5EF4-FFF2-40B4-BE49-F238E27FC236}">
              <a16:creationId xmlns:a16="http://schemas.microsoft.com/office/drawing/2014/main" id="{00000000-0008-0000-0B00-0000CC190000}"/>
            </a:ext>
          </a:extLst>
        </xdr:cNvPr>
        <xdr:cNvGrpSpPr>
          <a:grpSpLocks/>
        </xdr:cNvGrpSpPr>
      </xdr:nvGrpSpPr>
      <xdr:grpSpPr>
        <a:xfrm>
          <a:off x="2466975" y="12830175"/>
          <a:ext cx="0" cy="161925"/>
          <a:chOff x="5346000" y="3699038"/>
          <a:chExt cx="0" cy="161925"/>
        </a:xfrm>
      </xdr:grpSpPr>
      <xdr:grpSp>
        <xdr:nvGrpSpPr>
          <xdr:cNvPr id="6605" name="Shape 5373">
            <a:extLst>
              <a:ext uri="{FF2B5EF4-FFF2-40B4-BE49-F238E27FC236}">
                <a16:creationId xmlns:a16="http://schemas.microsoft.com/office/drawing/2014/main" id="{00000000-0008-0000-0B00-0000CD19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6606" name="Shape 6">
              <a:extLst>
                <a:ext uri="{FF2B5EF4-FFF2-40B4-BE49-F238E27FC236}">
                  <a16:creationId xmlns:a16="http://schemas.microsoft.com/office/drawing/2014/main" id="{00000000-0008-0000-0B00-0000CE19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6607" name="Shape 5374">
              <a:extLst>
                <a:ext uri="{FF2B5EF4-FFF2-40B4-BE49-F238E27FC236}">
                  <a16:creationId xmlns:a16="http://schemas.microsoft.com/office/drawing/2014/main" id="{00000000-0008-0000-0B00-0000CF19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6608" name="Shape 5375">
                <a:extLst>
                  <a:ext uri="{FF2B5EF4-FFF2-40B4-BE49-F238E27FC236}">
                    <a16:creationId xmlns:a16="http://schemas.microsoft.com/office/drawing/2014/main" id="{00000000-0008-0000-0B00-0000D019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6609" name="Shape 5376">
                <a:extLst>
                  <a:ext uri="{FF2B5EF4-FFF2-40B4-BE49-F238E27FC236}">
                    <a16:creationId xmlns:a16="http://schemas.microsoft.com/office/drawing/2014/main" id="{00000000-0008-0000-0B00-0000D119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6610" name="Shape 5377">
                  <a:extLst>
                    <a:ext uri="{FF2B5EF4-FFF2-40B4-BE49-F238E27FC236}">
                      <a16:creationId xmlns:a16="http://schemas.microsoft.com/office/drawing/2014/main" id="{00000000-0008-0000-0B00-0000D219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6611" name="Shape 5378">
                  <a:extLst>
                    <a:ext uri="{FF2B5EF4-FFF2-40B4-BE49-F238E27FC236}">
                      <a16:creationId xmlns:a16="http://schemas.microsoft.com/office/drawing/2014/main" id="{00000000-0008-0000-0B00-0000D319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612" name="Shape 5379">
                  <a:extLst>
                    <a:ext uri="{FF2B5EF4-FFF2-40B4-BE49-F238E27FC236}">
                      <a16:creationId xmlns:a16="http://schemas.microsoft.com/office/drawing/2014/main" id="{00000000-0008-0000-0B00-0000D419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613" name="Shape 5380">
                  <a:extLst>
                    <a:ext uri="{FF2B5EF4-FFF2-40B4-BE49-F238E27FC236}">
                      <a16:creationId xmlns:a16="http://schemas.microsoft.com/office/drawing/2014/main" id="{00000000-0008-0000-0B00-0000D519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614" name="Shape 5381">
                  <a:extLst>
                    <a:ext uri="{FF2B5EF4-FFF2-40B4-BE49-F238E27FC236}">
                      <a16:creationId xmlns:a16="http://schemas.microsoft.com/office/drawing/2014/main" id="{00000000-0008-0000-0B00-0000D619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615" name="Shape 5382">
                  <a:extLst>
                    <a:ext uri="{FF2B5EF4-FFF2-40B4-BE49-F238E27FC236}">
                      <a16:creationId xmlns:a16="http://schemas.microsoft.com/office/drawing/2014/main" id="{00000000-0008-0000-0B00-0000D719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616" name="Shape 5383">
                  <a:extLst>
                    <a:ext uri="{FF2B5EF4-FFF2-40B4-BE49-F238E27FC236}">
                      <a16:creationId xmlns:a16="http://schemas.microsoft.com/office/drawing/2014/main" id="{00000000-0008-0000-0B00-0000D819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58</xdr:row>
      <xdr:rowOff>104775</xdr:rowOff>
    </xdr:from>
    <xdr:ext cx="0" cy="161925"/>
    <xdr:grpSp>
      <xdr:nvGrpSpPr>
        <xdr:cNvPr id="6617" name="Shape 2">
          <a:extLst>
            <a:ext uri="{FF2B5EF4-FFF2-40B4-BE49-F238E27FC236}">
              <a16:creationId xmlns:a16="http://schemas.microsoft.com/office/drawing/2014/main" id="{00000000-0008-0000-0B00-0000D9190000}"/>
            </a:ext>
          </a:extLst>
        </xdr:cNvPr>
        <xdr:cNvGrpSpPr>
          <a:grpSpLocks/>
        </xdr:cNvGrpSpPr>
      </xdr:nvGrpSpPr>
      <xdr:grpSpPr>
        <a:xfrm>
          <a:off x="2466975" y="12830175"/>
          <a:ext cx="0" cy="161925"/>
          <a:chOff x="5346000" y="3699038"/>
          <a:chExt cx="0" cy="161925"/>
        </a:xfrm>
      </xdr:grpSpPr>
      <xdr:grpSp>
        <xdr:nvGrpSpPr>
          <xdr:cNvPr id="6618" name="Shape 5384">
            <a:extLst>
              <a:ext uri="{FF2B5EF4-FFF2-40B4-BE49-F238E27FC236}">
                <a16:creationId xmlns:a16="http://schemas.microsoft.com/office/drawing/2014/main" id="{00000000-0008-0000-0B00-0000DA19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6619" name="Shape 6">
              <a:extLst>
                <a:ext uri="{FF2B5EF4-FFF2-40B4-BE49-F238E27FC236}">
                  <a16:creationId xmlns:a16="http://schemas.microsoft.com/office/drawing/2014/main" id="{00000000-0008-0000-0B00-0000DB19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6620" name="Shape 5385">
              <a:extLst>
                <a:ext uri="{FF2B5EF4-FFF2-40B4-BE49-F238E27FC236}">
                  <a16:creationId xmlns:a16="http://schemas.microsoft.com/office/drawing/2014/main" id="{00000000-0008-0000-0B00-0000DC19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6621" name="Shape 5386">
                <a:extLst>
                  <a:ext uri="{FF2B5EF4-FFF2-40B4-BE49-F238E27FC236}">
                    <a16:creationId xmlns:a16="http://schemas.microsoft.com/office/drawing/2014/main" id="{00000000-0008-0000-0B00-0000DD19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6622" name="Shape 5387">
                <a:extLst>
                  <a:ext uri="{FF2B5EF4-FFF2-40B4-BE49-F238E27FC236}">
                    <a16:creationId xmlns:a16="http://schemas.microsoft.com/office/drawing/2014/main" id="{00000000-0008-0000-0B00-0000DE19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6623" name="Shape 5388">
                  <a:extLst>
                    <a:ext uri="{FF2B5EF4-FFF2-40B4-BE49-F238E27FC236}">
                      <a16:creationId xmlns:a16="http://schemas.microsoft.com/office/drawing/2014/main" id="{00000000-0008-0000-0B00-0000DF19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6624" name="Shape 5389">
                  <a:extLst>
                    <a:ext uri="{FF2B5EF4-FFF2-40B4-BE49-F238E27FC236}">
                      <a16:creationId xmlns:a16="http://schemas.microsoft.com/office/drawing/2014/main" id="{00000000-0008-0000-0B00-0000E019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625" name="Shape 5390">
                  <a:extLst>
                    <a:ext uri="{FF2B5EF4-FFF2-40B4-BE49-F238E27FC236}">
                      <a16:creationId xmlns:a16="http://schemas.microsoft.com/office/drawing/2014/main" id="{00000000-0008-0000-0B00-0000E119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626" name="Shape 5391">
                  <a:extLst>
                    <a:ext uri="{FF2B5EF4-FFF2-40B4-BE49-F238E27FC236}">
                      <a16:creationId xmlns:a16="http://schemas.microsoft.com/office/drawing/2014/main" id="{00000000-0008-0000-0B00-0000E219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627" name="Shape 5392">
                  <a:extLst>
                    <a:ext uri="{FF2B5EF4-FFF2-40B4-BE49-F238E27FC236}">
                      <a16:creationId xmlns:a16="http://schemas.microsoft.com/office/drawing/2014/main" id="{00000000-0008-0000-0B00-0000E319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628" name="Shape 5393">
                  <a:extLst>
                    <a:ext uri="{FF2B5EF4-FFF2-40B4-BE49-F238E27FC236}">
                      <a16:creationId xmlns:a16="http://schemas.microsoft.com/office/drawing/2014/main" id="{00000000-0008-0000-0B00-0000E419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629" name="Shape 5394">
                  <a:extLst>
                    <a:ext uri="{FF2B5EF4-FFF2-40B4-BE49-F238E27FC236}">
                      <a16:creationId xmlns:a16="http://schemas.microsoft.com/office/drawing/2014/main" id="{00000000-0008-0000-0B00-0000E519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58</xdr:row>
      <xdr:rowOff>104775</xdr:rowOff>
    </xdr:from>
    <xdr:ext cx="0" cy="161925"/>
    <xdr:grpSp>
      <xdr:nvGrpSpPr>
        <xdr:cNvPr id="6630" name="Shape 2">
          <a:extLst>
            <a:ext uri="{FF2B5EF4-FFF2-40B4-BE49-F238E27FC236}">
              <a16:creationId xmlns:a16="http://schemas.microsoft.com/office/drawing/2014/main" id="{00000000-0008-0000-0B00-0000E6190000}"/>
            </a:ext>
          </a:extLst>
        </xdr:cNvPr>
        <xdr:cNvGrpSpPr>
          <a:grpSpLocks/>
        </xdr:cNvGrpSpPr>
      </xdr:nvGrpSpPr>
      <xdr:grpSpPr>
        <a:xfrm>
          <a:off x="2466975" y="12830175"/>
          <a:ext cx="0" cy="161925"/>
          <a:chOff x="5346000" y="3699038"/>
          <a:chExt cx="0" cy="161925"/>
        </a:xfrm>
      </xdr:grpSpPr>
      <xdr:grpSp>
        <xdr:nvGrpSpPr>
          <xdr:cNvPr id="6631" name="Shape 5395">
            <a:extLst>
              <a:ext uri="{FF2B5EF4-FFF2-40B4-BE49-F238E27FC236}">
                <a16:creationId xmlns:a16="http://schemas.microsoft.com/office/drawing/2014/main" id="{00000000-0008-0000-0B00-0000E719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6632" name="Shape 6">
              <a:extLst>
                <a:ext uri="{FF2B5EF4-FFF2-40B4-BE49-F238E27FC236}">
                  <a16:creationId xmlns:a16="http://schemas.microsoft.com/office/drawing/2014/main" id="{00000000-0008-0000-0B00-0000E819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6633" name="Shape 5396">
              <a:extLst>
                <a:ext uri="{FF2B5EF4-FFF2-40B4-BE49-F238E27FC236}">
                  <a16:creationId xmlns:a16="http://schemas.microsoft.com/office/drawing/2014/main" id="{00000000-0008-0000-0B00-0000E919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6634" name="Shape 5397">
                <a:extLst>
                  <a:ext uri="{FF2B5EF4-FFF2-40B4-BE49-F238E27FC236}">
                    <a16:creationId xmlns:a16="http://schemas.microsoft.com/office/drawing/2014/main" id="{00000000-0008-0000-0B00-0000EA19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6635" name="Shape 5398">
                <a:extLst>
                  <a:ext uri="{FF2B5EF4-FFF2-40B4-BE49-F238E27FC236}">
                    <a16:creationId xmlns:a16="http://schemas.microsoft.com/office/drawing/2014/main" id="{00000000-0008-0000-0B00-0000EB19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6636" name="Shape 5399">
                  <a:extLst>
                    <a:ext uri="{FF2B5EF4-FFF2-40B4-BE49-F238E27FC236}">
                      <a16:creationId xmlns:a16="http://schemas.microsoft.com/office/drawing/2014/main" id="{00000000-0008-0000-0B00-0000EC19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6637" name="Shape 5400">
                  <a:extLst>
                    <a:ext uri="{FF2B5EF4-FFF2-40B4-BE49-F238E27FC236}">
                      <a16:creationId xmlns:a16="http://schemas.microsoft.com/office/drawing/2014/main" id="{00000000-0008-0000-0B00-0000ED19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638" name="Shape 5401">
                  <a:extLst>
                    <a:ext uri="{FF2B5EF4-FFF2-40B4-BE49-F238E27FC236}">
                      <a16:creationId xmlns:a16="http://schemas.microsoft.com/office/drawing/2014/main" id="{00000000-0008-0000-0B00-0000EE19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639" name="Shape 5402">
                  <a:extLst>
                    <a:ext uri="{FF2B5EF4-FFF2-40B4-BE49-F238E27FC236}">
                      <a16:creationId xmlns:a16="http://schemas.microsoft.com/office/drawing/2014/main" id="{00000000-0008-0000-0B00-0000EF19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640" name="Shape 5403">
                  <a:extLst>
                    <a:ext uri="{FF2B5EF4-FFF2-40B4-BE49-F238E27FC236}">
                      <a16:creationId xmlns:a16="http://schemas.microsoft.com/office/drawing/2014/main" id="{00000000-0008-0000-0B00-0000F019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641" name="Shape 5404">
                  <a:extLst>
                    <a:ext uri="{FF2B5EF4-FFF2-40B4-BE49-F238E27FC236}">
                      <a16:creationId xmlns:a16="http://schemas.microsoft.com/office/drawing/2014/main" id="{00000000-0008-0000-0B00-0000F119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642" name="Shape 5405">
                  <a:extLst>
                    <a:ext uri="{FF2B5EF4-FFF2-40B4-BE49-F238E27FC236}">
                      <a16:creationId xmlns:a16="http://schemas.microsoft.com/office/drawing/2014/main" id="{00000000-0008-0000-0B00-0000F219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58</xdr:row>
      <xdr:rowOff>104775</xdr:rowOff>
    </xdr:from>
    <xdr:ext cx="0" cy="161925"/>
    <xdr:grpSp>
      <xdr:nvGrpSpPr>
        <xdr:cNvPr id="6643" name="Shape 2">
          <a:extLst>
            <a:ext uri="{FF2B5EF4-FFF2-40B4-BE49-F238E27FC236}">
              <a16:creationId xmlns:a16="http://schemas.microsoft.com/office/drawing/2014/main" id="{00000000-0008-0000-0B00-0000F3190000}"/>
            </a:ext>
          </a:extLst>
        </xdr:cNvPr>
        <xdr:cNvGrpSpPr>
          <a:grpSpLocks/>
        </xdr:cNvGrpSpPr>
      </xdr:nvGrpSpPr>
      <xdr:grpSpPr>
        <a:xfrm>
          <a:off x="2466975" y="12830175"/>
          <a:ext cx="0" cy="161925"/>
          <a:chOff x="5346000" y="3699038"/>
          <a:chExt cx="0" cy="161925"/>
        </a:xfrm>
      </xdr:grpSpPr>
      <xdr:grpSp>
        <xdr:nvGrpSpPr>
          <xdr:cNvPr id="6644" name="Shape 5406">
            <a:extLst>
              <a:ext uri="{FF2B5EF4-FFF2-40B4-BE49-F238E27FC236}">
                <a16:creationId xmlns:a16="http://schemas.microsoft.com/office/drawing/2014/main" id="{00000000-0008-0000-0B00-0000F419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6645" name="Shape 6">
              <a:extLst>
                <a:ext uri="{FF2B5EF4-FFF2-40B4-BE49-F238E27FC236}">
                  <a16:creationId xmlns:a16="http://schemas.microsoft.com/office/drawing/2014/main" id="{00000000-0008-0000-0B00-0000F519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6646" name="Shape 5407">
              <a:extLst>
                <a:ext uri="{FF2B5EF4-FFF2-40B4-BE49-F238E27FC236}">
                  <a16:creationId xmlns:a16="http://schemas.microsoft.com/office/drawing/2014/main" id="{00000000-0008-0000-0B00-0000F619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6647" name="Shape 5408">
                <a:extLst>
                  <a:ext uri="{FF2B5EF4-FFF2-40B4-BE49-F238E27FC236}">
                    <a16:creationId xmlns:a16="http://schemas.microsoft.com/office/drawing/2014/main" id="{00000000-0008-0000-0B00-0000F719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6648" name="Shape 5409">
                <a:extLst>
                  <a:ext uri="{FF2B5EF4-FFF2-40B4-BE49-F238E27FC236}">
                    <a16:creationId xmlns:a16="http://schemas.microsoft.com/office/drawing/2014/main" id="{00000000-0008-0000-0B00-0000F819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6649" name="Shape 5410">
                  <a:extLst>
                    <a:ext uri="{FF2B5EF4-FFF2-40B4-BE49-F238E27FC236}">
                      <a16:creationId xmlns:a16="http://schemas.microsoft.com/office/drawing/2014/main" id="{00000000-0008-0000-0B00-0000F919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6650" name="Shape 5411">
                  <a:extLst>
                    <a:ext uri="{FF2B5EF4-FFF2-40B4-BE49-F238E27FC236}">
                      <a16:creationId xmlns:a16="http://schemas.microsoft.com/office/drawing/2014/main" id="{00000000-0008-0000-0B00-0000FA19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651" name="Shape 5412">
                  <a:extLst>
                    <a:ext uri="{FF2B5EF4-FFF2-40B4-BE49-F238E27FC236}">
                      <a16:creationId xmlns:a16="http://schemas.microsoft.com/office/drawing/2014/main" id="{00000000-0008-0000-0B00-0000FB19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652" name="Shape 5413">
                  <a:extLst>
                    <a:ext uri="{FF2B5EF4-FFF2-40B4-BE49-F238E27FC236}">
                      <a16:creationId xmlns:a16="http://schemas.microsoft.com/office/drawing/2014/main" id="{00000000-0008-0000-0B00-0000FC19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653" name="Shape 5414">
                  <a:extLst>
                    <a:ext uri="{FF2B5EF4-FFF2-40B4-BE49-F238E27FC236}">
                      <a16:creationId xmlns:a16="http://schemas.microsoft.com/office/drawing/2014/main" id="{00000000-0008-0000-0B00-0000FD19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654" name="Shape 5415">
                  <a:extLst>
                    <a:ext uri="{FF2B5EF4-FFF2-40B4-BE49-F238E27FC236}">
                      <a16:creationId xmlns:a16="http://schemas.microsoft.com/office/drawing/2014/main" id="{00000000-0008-0000-0B00-0000FE19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655" name="Shape 5416">
                  <a:extLst>
                    <a:ext uri="{FF2B5EF4-FFF2-40B4-BE49-F238E27FC236}">
                      <a16:creationId xmlns:a16="http://schemas.microsoft.com/office/drawing/2014/main" id="{00000000-0008-0000-0B00-0000FF19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58</xdr:row>
      <xdr:rowOff>104775</xdr:rowOff>
    </xdr:from>
    <xdr:ext cx="0" cy="161925"/>
    <xdr:grpSp>
      <xdr:nvGrpSpPr>
        <xdr:cNvPr id="6656" name="Shape 2">
          <a:extLst>
            <a:ext uri="{FF2B5EF4-FFF2-40B4-BE49-F238E27FC236}">
              <a16:creationId xmlns:a16="http://schemas.microsoft.com/office/drawing/2014/main" id="{00000000-0008-0000-0B00-0000001A0000}"/>
            </a:ext>
          </a:extLst>
        </xdr:cNvPr>
        <xdr:cNvGrpSpPr>
          <a:grpSpLocks/>
        </xdr:cNvGrpSpPr>
      </xdr:nvGrpSpPr>
      <xdr:grpSpPr>
        <a:xfrm>
          <a:off x="2466975" y="12830175"/>
          <a:ext cx="0" cy="161925"/>
          <a:chOff x="5346000" y="3699038"/>
          <a:chExt cx="0" cy="161925"/>
        </a:xfrm>
      </xdr:grpSpPr>
      <xdr:grpSp>
        <xdr:nvGrpSpPr>
          <xdr:cNvPr id="6657" name="Shape 5417">
            <a:extLst>
              <a:ext uri="{FF2B5EF4-FFF2-40B4-BE49-F238E27FC236}">
                <a16:creationId xmlns:a16="http://schemas.microsoft.com/office/drawing/2014/main" id="{00000000-0008-0000-0B00-0000011A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6658" name="Shape 6">
              <a:extLst>
                <a:ext uri="{FF2B5EF4-FFF2-40B4-BE49-F238E27FC236}">
                  <a16:creationId xmlns:a16="http://schemas.microsoft.com/office/drawing/2014/main" id="{00000000-0008-0000-0B00-0000021A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6659" name="Shape 5418">
              <a:extLst>
                <a:ext uri="{FF2B5EF4-FFF2-40B4-BE49-F238E27FC236}">
                  <a16:creationId xmlns:a16="http://schemas.microsoft.com/office/drawing/2014/main" id="{00000000-0008-0000-0B00-0000031A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6660" name="Shape 5419">
                <a:extLst>
                  <a:ext uri="{FF2B5EF4-FFF2-40B4-BE49-F238E27FC236}">
                    <a16:creationId xmlns:a16="http://schemas.microsoft.com/office/drawing/2014/main" id="{00000000-0008-0000-0B00-0000041A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6661" name="Shape 5420">
                <a:extLst>
                  <a:ext uri="{FF2B5EF4-FFF2-40B4-BE49-F238E27FC236}">
                    <a16:creationId xmlns:a16="http://schemas.microsoft.com/office/drawing/2014/main" id="{00000000-0008-0000-0B00-0000051A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6662" name="Shape 5421">
                  <a:extLst>
                    <a:ext uri="{FF2B5EF4-FFF2-40B4-BE49-F238E27FC236}">
                      <a16:creationId xmlns:a16="http://schemas.microsoft.com/office/drawing/2014/main" id="{00000000-0008-0000-0B00-0000061A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6663" name="Shape 5422">
                  <a:extLst>
                    <a:ext uri="{FF2B5EF4-FFF2-40B4-BE49-F238E27FC236}">
                      <a16:creationId xmlns:a16="http://schemas.microsoft.com/office/drawing/2014/main" id="{00000000-0008-0000-0B00-0000071A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664" name="Shape 5423">
                  <a:extLst>
                    <a:ext uri="{FF2B5EF4-FFF2-40B4-BE49-F238E27FC236}">
                      <a16:creationId xmlns:a16="http://schemas.microsoft.com/office/drawing/2014/main" id="{00000000-0008-0000-0B00-0000081A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665" name="Shape 5424">
                  <a:extLst>
                    <a:ext uri="{FF2B5EF4-FFF2-40B4-BE49-F238E27FC236}">
                      <a16:creationId xmlns:a16="http://schemas.microsoft.com/office/drawing/2014/main" id="{00000000-0008-0000-0B00-0000091A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666" name="Shape 5425">
                  <a:extLst>
                    <a:ext uri="{FF2B5EF4-FFF2-40B4-BE49-F238E27FC236}">
                      <a16:creationId xmlns:a16="http://schemas.microsoft.com/office/drawing/2014/main" id="{00000000-0008-0000-0B00-00000A1A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667" name="Shape 5426">
                  <a:extLst>
                    <a:ext uri="{FF2B5EF4-FFF2-40B4-BE49-F238E27FC236}">
                      <a16:creationId xmlns:a16="http://schemas.microsoft.com/office/drawing/2014/main" id="{00000000-0008-0000-0B00-00000B1A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668" name="Shape 5427">
                  <a:extLst>
                    <a:ext uri="{FF2B5EF4-FFF2-40B4-BE49-F238E27FC236}">
                      <a16:creationId xmlns:a16="http://schemas.microsoft.com/office/drawing/2014/main" id="{00000000-0008-0000-0B00-00000C1A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58</xdr:row>
      <xdr:rowOff>104775</xdr:rowOff>
    </xdr:from>
    <xdr:ext cx="0" cy="161925"/>
    <xdr:grpSp>
      <xdr:nvGrpSpPr>
        <xdr:cNvPr id="6669" name="Shape 2">
          <a:extLst>
            <a:ext uri="{FF2B5EF4-FFF2-40B4-BE49-F238E27FC236}">
              <a16:creationId xmlns:a16="http://schemas.microsoft.com/office/drawing/2014/main" id="{00000000-0008-0000-0B00-00000D1A0000}"/>
            </a:ext>
          </a:extLst>
        </xdr:cNvPr>
        <xdr:cNvGrpSpPr>
          <a:grpSpLocks/>
        </xdr:cNvGrpSpPr>
      </xdr:nvGrpSpPr>
      <xdr:grpSpPr>
        <a:xfrm>
          <a:off x="2466975" y="12830175"/>
          <a:ext cx="0" cy="161925"/>
          <a:chOff x="5346000" y="3699038"/>
          <a:chExt cx="0" cy="161925"/>
        </a:xfrm>
      </xdr:grpSpPr>
      <xdr:grpSp>
        <xdr:nvGrpSpPr>
          <xdr:cNvPr id="6670" name="Shape 5428">
            <a:extLst>
              <a:ext uri="{FF2B5EF4-FFF2-40B4-BE49-F238E27FC236}">
                <a16:creationId xmlns:a16="http://schemas.microsoft.com/office/drawing/2014/main" id="{00000000-0008-0000-0B00-00000E1A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6671" name="Shape 6">
              <a:extLst>
                <a:ext uri="{FF2B5EF4-FFF2-40B4-BE49-F238E27FC236}">
                  <a16:creationId xmlns:a16="http://schemas.microsoft.com/office/drawing/2014/main" id="{00000000-0008-0000-0B00-00000F1A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6672" name="Shape 5429">
              <a:extLst>
                <a:ext uri="{FF2B5EF4-FFF2-40B4-BE49-F238E27FC236}">
                  <a16:creationId xmlns:a16="http://schemas.microsoft.com/office/drawing/2014/main" id="{00000000-0008-0000-0B00-0000101A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6673" name="Shape 5430">
                <a:extLst>
                  <a:ext uri="{FF2B5EF4-FFF2-40B4-BE49-F238E27FC236}">
                    <a16:creationId xmlns:a16="http://schemas.microsoft.com/office/drawing/2014/main" id="{00000000-0008-0000-0B00-0000111A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6674" name="Shape 5431">
                <a:extLst>
                  <a:ext uri="{FF2B5EF4-FFF2-40B4-BE49-F238E27FC236}">
                    <a16:creationId xmlns:a16="http://schemas.microsoft.com/office/drawing/2014/main" id="{00000000-0008-0000-0B00-0000121A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6675" name="Shape 5432">
                  <a:extLst>
                    <a:ext uri="{FF2B5EF4-FFF2-40B4-BE49-F238E27FC236}">
                      <a16:creationId xmlns:a16="http://schemas.microsoft.com/office/drawing/2014/main" id="{00000000-0008-0000-0B00-0000131A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6676" name="Shape 5433">
                  <a:extLst>
                    <a:ext uri="{FF2B5EF4-FFF2-40B4-BE49-F238E27FC236}">
                      <a16:creationId xmlns:a16="http://schemas.microsoft.com/office/drawing/2014/main" id="{00000000-0008-0000-0B00-0000141A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677" name="Shape 5434">
                  <a:extLst>
                    <a:ext uri="{FF2B5EF4-FFF2-40B4-BE49-F238E27FC236}">
                      <a16:creationId xmlns:a16="http://schemas.microsoft.com/office/drawing/2014/main" id="{00000000-0008-0000-0B00-0000151A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678" name="Shape 5435">
                  <a:extLst>
                    <a:ext uri="{FF2B5EF4-FFF2-40B4-BE49-F238E27FC236}">
                      <a16:creationId xmlns:a16="http://schemas.microsoft.com/office/drawing/2014/main" id="{00000000-0008-0000-0B00-0000161A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679" name="Shape 5436">
                  <a:extLst>
                    <a:ext uri="{FF2B5EF4-FFF2-40B4-BE49-F238E27FC236}">
                      <a16:creationId xmlns:a16="http://schemas.microsoft.com/office/drawing/2014/main" id="{00000000-0008-0000-0B00-0000171A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680" name="Shape 5437">
                  <a:extLst>
                    <a:ext uri="{FF2B5EF4-FFF2-40B4-BE49-F238E27FC236}">
                      <a16:creationId xmlns:a16="http://schemas.microsoft.com/office/drawing/2014/main" id="{00000000-0008-0000-0B00-0000181A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681" name="Shape 5438">
                  <a:extLst>
                    <a:ext uri="{FF2B5EF4-FFF2-40B4-BE49-F238E27FC236}">
                      <a16:creationId xmlns:a16="http://schemas.microsoft.com/office/drawing/2014/main" id="{00000000-0008-0000-0B00-0000191A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58</xdr:row>
      <xdr:rowOff>104775</xdr:rowOff>
    </xdr:from>
    <xdr:ext cx="0" cy="161925"/>
    <xdr:grpSp>
      <xdr:nvGrpSpPr>
        <xdr:cNvPr id="6682" name="Shape 2">
          <a:extLst>
            <a:ext uri="{FF2B5EF4-FFF2-40B4-BE49-F238E27FC236}">
              <a16:creationId xmlns:a16="http://schemas.microsoft.com/office/drawing/2014/main" id="{00000000-0008-0000-0B00-00001A1A0000}"/>
            </a:ext>
          </a:extLst>
        </xdr:cNvPr>
        <xdr:cNvGrpSpPr>
          <a:grpSpLocks/>
        </xdr:cNvGrpSpPr>
      </xdr:nvGrpSpPr>
      <xdr:grpSpPr>
        <a:xfrm>
          <a:off x="2466975" y="12830175"/>
          <a:ext cx="0" cy="161925"/>
          <a:chOff x="5346000" y="3699038"/>
          <a:chExt cx="0" cy="161925"/>
        </a:xfrm>
      </xdr:grpSpPr>
      <xdr:grpSp>
        <xdr:nvGrpSpPr>
          <xdr:cNvPr id="6683" name="Shape 5439">
            <a:extLst>
              <a:ext uri="{FF2B5EF4-FFF2-40B4-BE49-F238E27FC236}">
                <a16:creationId xmlns:a16="http://schemas.microsoft.com/office/drawing/2014/main" id="{00000000-0008-0000-0B00-00001B1A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6684" name="Shape 6">
              <a:extLst>
                <a:ext uri="{FF2B5EF4-FFF2-40B4-BE49-F238E27FC236}">
                  <a16:creationId xmlns:a16="http://schemas.microsoft.com/office/drawing/2014/main" id="{00000000-0008-0000-0B00-00001C1A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6685" name="Shape 5440">
              <a:extLst>
                <a:ext uri="{FF2B5EF4-FFF2-40B4-BE49-F238E27FC236}">
                  <a16:creationId xmlns:a16="http://schemas.microsoft.com/office/drawing/2014/main" id="{00000000-0008-0000-0B00-00001D1A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6686" name="Shape 5441">
                <a:extLst>
                  <a:ext uri="{FF2B5EF4-FFF2-40B4-BE49-F238E27FC236}">
                    <a16:creationId xmlns:a16="http://schemas.microsoft.com/office/drawing/2014/main" id="{00000000-0008-0000-0B00-00001E1A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6687" name="Shape 5442">
                <a:extLst>
                  <a:ext uri="{FF2B5EF4-FFF2-40B4-BE49-F238E27FC236}">
                    <a16:creationId xmlns:a16="http://schemas.microsoft.com/office/drawing/2014/main" id="{00000000-0008-0000-0B00-00001F1A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6688" name="Shape 5443">
                  <a:extLst>
                    <a:ext uri="{FF2B5EF4-FFF2-40B4-BE49-F238E27FC236}">
                      <a16:creationId xmlns:a16="http://schemas.microsoft.com/office/drawing/2014/main" id="{00000000-0008-0000-0B00-0000201A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6689" name="Shape 5444">
                  <a:extLst>
                    <a:ext uri="{FF2B5EF4-FFF2-40B4-BE49-F238E27FC236}">
                      <a16:creationId xmlns:a16="http://schemas.microsoft.com/office/drawing/2014/main" id="{00000000-0008-0000-0B00-0000211A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690" name="Shape 5445">
                  <a:extLst>
                    <a:ext uri="{FF2B5EF4-FFF2-40B4-BE49-F238E27FC236}">
                      <a16:creationId xmlns:a16="http://schemas.microsoft.com/office/drawing/2014/main" id="{00000000-0008-0000-0B00-0000221A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691" name="Shape 5446">
                  <a:extLst>
                    <a:ext uri="{FF2B5EF4-FFF2-40B4-BE49-F238E27FC236}">
                      <a16:creationId xmlns:a16="http://schemas.microsoft.com/office/drawing/2014/main" id="{00000000-0008-0000-0B00-0000231A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692" name="Shape 5447">
                  <a:extLst>
                    <a:ext uri="{FF2B5EF4-FFF2-40B4-BE49-F238E27FC236}">
                      <a16:creationId xmlns:a16="http://schemas.microsoft.com/office/drawing/2014/main" id="{00000000-0008-0000-0B00-0000241A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693" name="Shape 5448">
                  <a:extLst>
                    <a:ext uri="{FF2B5EF4-FFF2-40B4-BE49-F238E27FC236}">
                      <a16:creationId xmlns:a16="http://schemas.microsoft.com/office/drawing/2014/main" id="{00000000-0008-0000-0B00-0000251A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694" name="Shape 5449">
                  <a:extLst>
                    <a:ext uri="{FF2B5EF4-FFF2-40B4-BE49-F238E27FC236}">
                      <a16:creationId xmlns:a16="http://schemas.microsoft.com/office/drawing/2014/main" id="{00000000-0008-0000-0B00-0000261A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58</xdr:row>
      <xdr:rowOff>104775</xdr:rowOff>
    </xdr:from>
    <xdr:ext cx="0" cy="161925"/>
    <xdr:grpSp>
      <xdr:nvGrpSpPr>
        <xdr:cNvPr id="6695" name="Shape 2">
          <a:extLst>
            <a:ext uri="{FF2B5EF4-FFF2-40B4-BE49-F238E27FC236}">
              <a16:creationId xmlns:a16="http://schemas.microsoft.com/office/drawing/2014/main" id="{00000000-0008-0000-0B00-0000271A0000}"/>
            </a:ext>
          </a:extLst>
        </xdr:cNvPr>
        <xdr:cNvGrpSpPr>
          <a:grpSpLocks/>
        </xdr:cNvGrpSpPr>
      </xdr:nvGrpSpPr>
      <xdr:grpSpPr>
        <a:xfrm>
          <a:off x="2466975" y="12830175"/>
          <a:ext cx="0" cy="161925"/>
          <a:chOff x="5346000" y="3699038"/>
          <a:chExt cx="0" cy="161925"/>
        </a:xfrm>
      </xdr:grpSpPr>
      <xdr:grpSp>
        <xdr:nvGrpSpPr>
          <xdr:cNvPr id="6696" name="Shape 5450">
            <a:extLst>
              <a:ext uri="{FF2B5EF4-FFF2-40B4-BE49-F238E27FC236}">
                <a16:creationId xmlns:a16="http://schemas.microsoft.com/office/drawing/2014/main" id="{00000000-0008-0000-0B00-0000281A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6697" name="Shape 6">
              <a:extLst>
                <a:ext uri="{FF2B5EF4-FFF2-40B4-BE49-F238E27FC236}">
                  <a16:creationId xmlns:a16="http://schemas.microsoft.com/office/drawing/2014/main" id="{00000000-0008-0000-0B00-0000291A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6698" name="Shape 5451">
              <a:extLst>
                <a:ext uri="{FF2B5EF4-FFF2-40B4-BE49-F238E27FC236}">
                  <a16:creationId xmlns:a16="http://schemas.microsoft.com/office/drawing/2014/main" id="{00000000-0008-0000-0B00-00002A1A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6699" name="Shape 5452">
                <a:extLst>
                  <a:ext uri="{FF2B5EF4-FFF2-40B4-BE49-F238E27FC236}">
                    <a16:creationId xmlns:a16="http://schemas.microsoft.com/office/drawing/2014/main" id="{00000000-0008-0000-0B00-00002B1A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6700" name="Shape 5453">
                <a:extLst>
                  <a:ext uri="{FF2B5EF4-FFF2-40B4-BE49-F238E27FC236}">
                    <a16:creationId xmlns:a16="http://schemas.microsoft.com/office/drawing/2014/main" id="{00000000-0008-0000-0B00-00002C1A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6701" name="Shape 5454">
                  <a:extLst>
                    <a:ext uri="{FF2B5EF4-FFF2-40B4-BE49-F238E27FC236}">
                      <a16:creationId xmlns:a16="http://schemas.microsoft.com/office/drawing/2014/main" id="{00000000-0008-0000-0B00-00002D1A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6702" name="Shape 5455">
                  <a:extLst>
                    <a:ext uri="{FF2B5EF4-FFF2-40B4-BE49-F238E27FC236}">
                      <a16:creationId xmlns:a16="http://schemas.microsoft.com/office/drawing/2014/main" id="{00000000-0008-0000-0B00-00002E1A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703" name="Shape 5456">
                  <a:extLst>
                    <a:ext uri="{FF2B5EF4-FFF2-40B4-BE49-F238E27FC236}">
                      <a16:creationId xmlns:a16="http://schemas.microsoft.com/office/drawing/2014/main" id="{00000000-0008-0000-0B00-00002F1A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704" name="Shape 5457">
                  <a:extLst>
                    <a:ext uri="{FF2B5EF4-FFF2-40B4-BE49-F238E27FC236}">
                      <a16:creationId xmlns:a16="http://schemas.microsoft.com/office/drawing/2014/main" id="{00000000-0008-0000-0B00-0000301A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705" name="Shape 5458">
                  <a:extLst>
                    <a:ext uri="{FF2B5EF4-FFF2-40B4-BE49-F238E27FC236}">
                      <a16:creationId xmlns:a16="http://schemas.microsoft.com/office/drawing/2014/main" id="{00000000-0008-0000-0B00-0000311A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706" name="Shape 5459">
                  <a:extLst>
                    <a:ext uri="{FF2B5EF4-FFF2-40B4-BE49-F238E27FC236}">
                      <a16:creationId xmlns:a16="http://schemas.microsoft.com/office/drawing/2014/main" id="{00000000-0008-0000-0B00-0000321A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707" name="Shape 5460">
                  <a:extLst>
                    <a:ext uri="{FF2B5EF4-FFF2-40B4-BE49-F238E27FC236}">
                      <a16:creationId xmlns:a16="http://schemas.microsoft.com/office/drawing/2014/main" id="{00000000-0008-0000-0B00-0000331A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68</xdr:row>
      <xdr:rowOff>104775</xdr:rowOff>
    </xdr:from>
    <xdr:ext cx="0" cy="161925"/>
    <xdr:grpSp>
      <xdr:nvGrpSpPr>
        <xdr:cNvPr id="6708" name="Shape 2">
          <a:extLst>
            <a:ext uri="{FF2B5EF4-FFF2-40B4-BE49-F238E27FC236}">
              <a16:creationId xmlns:a16="http://schemas.microsoft.com/office/drawing/2014/main" id="{00000000-0008-0000-0B00-0000341A0000}"/>
            </a:ext>
          </a:extLst>
        </xdr:cNvPr>
        <xdr:cNvGrpSpPr>
          <a:grpSpLocks/>
        </xdr:cNvGrpSpPr>
      </xdr:nvGrpSpPr>
      <xdr:grpSpPr>
        <a:xfrm>
          <a:off x="2466975" y="15039975"/>
          <a:ext cx="0" cy="161925"/>
          <a:chOff x="5346000" y="3699038"/>
          <a:chExt cx="0" cy="161925"/>
        </a:xfrm>
      </xdr:grpSpPr>
      <xdr:grpSp>
        <xdr:nvGrpSpPr>
          <xdr:cNvPr id="6709" name="Shape 5461">
            <a:extLst>
              <a:ext uri="{FF2B5EF4-FFF2-40B4-BE49-F238E27FC236}">
                <a16:creationId xmlns:a16="http://schemas.microsoft.com/office/drawing/2014/main" id="{00000000-0008-0000-0B00-0000351A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6710" name="Shape 6">
              <a:extLst>
                <a:ext uri="{FF2B5EF4-FFF2-40B4-BE49-F238E27FC236}">
                  <a16:creationId xmlns:a16="http://schemas.microsoft.com/office/drawing/2014/main" id="{00000000-0008-0000-0B00-0000361A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6711" name="Shape 5462">
              <a:extLst>
                <a:ext uri="{FF2B5EF4-FFF2-40B4-BE49-F238E27FC236}">
                  <a16:creationId xmlns:a16="http://schemas.microsoft.com/office/drawing/2014/main" id="{00000000-0008-0000-0B00-0000371A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6712" name="Shape 5463">
                <a:extLst>
                  <a:ext uri="{FF2B5EF4-FFF2-40B4-BE49-F238E27FC236}">
                    <a16:creationId xmlns:a16="http://schemas.microsoft.com/office/drawing/2014/main" id="{00000000-0008-0000-0B00-0000381A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6713" name="Shape 5464">
                <a:extLst>
                  <a:ext uri="{FF2B5EF4-FFF2-40B4-BE49-F238E27FC236}">
                    <a16:creationId xmlns:a16="http://schemas.microsoft.com/office/drawing/2014/main" id="{00000000-0008-0000-0B00-0000391A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6714" name="Shape 5465">
                  <a:extLst>
                    <a:ext uri="{FF2B5EF4-FFF2-40B4-BE49-F238E27FC236}">
                      <a16:creationId xmlns:a16="http://schemas.microsoft.com/office/drawing/2014/main" id="{00000000-0008-0000-0B00-00003A1A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6715" name="Shape 5466">
                  <a:extLst>
                    <a:ext uri="{FF2B5EF4-FFF2-40B4-BE49-F238E27FC236}">
                      <a16:creationId xmlns:a16="http://schemas.microsoft.com/office/drawing/2014/main" id="{00000000-0008-0000-0B00-00003B1A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716" name="Shape 5467">
                  <a:extLst>
                    <a:ext uri="{FF2B5EF4-FFF2-40B4-BE49-F238E27FC236}">
                      <a16:creationId xmlns:a16="http://schemas.microsoft.com/office/drawing/2014/main" id="{00000000-0008-0000-0B00-00003C1A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717" name="Shape 5468">
                  <a:extLst>
                    <a:ext uri="{FF2B5EF4-FFF2-40B4-BE49-F238E27FC236}">
                      <a16:creationId xmlns:a16="http://schemas.microsoft.com/office/drawing/2014/main" id="{00000000-0008-0000-0B00-00003D1A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718" name="Shape 5469">
                  <a:extLst>
                    <a:ext uri="{FF2B5EF4-FFF2-40B4-BE49-F238E27FC236}">
                      <a16:creationId xmlns:a16="http://schemas.microsoft.com/office/drawing/2014/main" id="{00000000-0008-0000-0B00-00003E1A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719" name="Shape 5470">
                  <a:extLst>
                    <a:ext uri="{FF2B5EF4-FFF2-40B4-BE49-F238E27FC236}">
                      <a16:creationId xmlns:a16="http://schemas.microsoft.com/office/drawing/2014/main" id="{00000000-0008-0000-0B00-00003F1A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720" name="Shape 5471">
                  <a:extLst>
                    <a:ext uri="{FF2B5EF4-FFF2-40B4-BE49-F238E27FC236}">
                      <a16:creationId xmlns:a16="http://schemas.microsoft.com/office/drawing/2014/main" id="{00000000-0008-0000-0B00-0000401A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68</xdr:row>
      <xdr:rowOff>104775</xdr:rowOff>
    </xdr:from>
    <xdr:ext cx="0" cy="161925"/>
    <xdr:grpSp>
      <xdr:nvGrpSpPr>
        <xdr:cNvPr id="6721" name="Shape 2">
          <a:extLst>
            <a:ext uri="{FF2B5EF4-FFF2-40B4-BE49-F238E27FC236}">
              <a16:creationId xmlns:a16="http://schemas.microsoft.com/office/drawing/2014/main" id="{00000000-0008-0000-0B00-0000411A0000}"/>
            </a:ext>
          </a:extLst>
        </xdr:cNvPr>
        <xdr:cNvGrpSpPr>
          <a:grpSpLocks/>
        </xdr:cNvGrpSpPr>
      </xdr:nvGrpSpPr>
      <xdr:grpSpPr>
        <a:xfrm>
          <a:off x="2466975" y="15039975"/>
          <a:ext cx="0" cy="161925"/>
          <a:chOff x="5346000" y="3699038"/>
          <a:chExt cx="0" cy="161925"/>
        </a:xfrm>
      </xdr:grpSpPr>
      <xdr:grpSp>
        <xdr:nvGrpSpPr>
          <xdr:cNvPr id="6722" name="Shape 5472">
            <a:extLst>
              <a:ext uri="{FF2B5EF4-FFF2-40B4-BE49-F238E27FC236}">
                <a16:creationId xmlns:a16="http://schemas.microsoft.com/office/drawing/2014/main" id="{00000000-0008-0000-0B00-0000421A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6723" name="Shape 6">
              <a:extLst>
                <a:ext uri="{FF2B5EF4-FFF2-40B4-BE49-F238E27FC236}">
                  <a16:creationId xmlns:a16="http://schemas.microsoft.com/office/drawing/2014/main" id="{00000000-0008-0000-0B00-0000431A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6724" name="Shape 5473">
              <a:extLst>
                <a:ext uri="{FF2B5EF4-FFF2-40B4-BE49-F238E27FC236}">
                  <a16:creationId xmlns:a16="http://schemas.microsoft.com/office/drawing/2014/main" id="{00000000-0008-0000-0B00-0000441A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6725" name="Shape 5474">
                <a:extLst>
                  <a:ext uri="{FF2B5EF4-FFF2-40B4-BE49-F238E27FC236}">
                    <a16:creationId xmlns:a16="http://schemas.microsoft.com/office/drawing/2014/main" id="{00000000-0008-0000-0B00-0000451A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6726" name="Shape 5475">
                <a:extLst>
                  <a:ext uri="{FF2B5EF4-FFF2-40B4-BE49-F238E27FC236}">
                    <a16:creationId xmlns:a16="http://schemas.microsoft.com/office/drawing/2014/main" id="{00000000-0008-0000-0B00-0000461A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314325" cy="230200"/>
              </a:xfrm>
            </xdr:grpSpPr>
            <xdr:sp macro="" textlink="">
              <xdr:nvSpPr>
                <xdr:cNvPr id="6727" name="Shape 5476">
                  <a:extLst>
                    <a:ext uri="{FF2B5EF4-FFF2-40B4-BE49-F238E27FC236}">
                      <a16:creationId xmlns:a16="http://schemas.microsoft.com/office/drawing/2014/main" id="{00000000-0008-0000-0B00-0000471A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6728" name="Shape 5477">
                  <a:extLst>
                    <a:ext uri="{FF2B5EF4-FFF2-40B4-BE49-F238E27FC236}">
                      <a16:creationId xmlns:a16="http://schemas.microsoft.com/office/drawing/2014/main" id="{00000000-0008-0000-0B00-0000481A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729" name="Shape 5478">
                  <a:extLst>
                    <a:ext uri="{FF2B5EF4-FFF2-40B4-BE49-F238E27FC236}">
                      <a16:creationId xmlns:a16="http://schemas.microsoft.com/office/drawing/2014/main" id="{00000000-0008-0000-0B00-0000491A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730" name="Shape 5479">
                  <a:extLst>
                    <a:ext uri="{FF2B5EF4-FFF2-40B4-BE49-F238E27FC236}">
                      <a16:creationId xmlns:a16="http://schemas.microsoft.com/office/drawing/2014/main" id="{00000000-0008-0000-0B00-00004A1A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731" name="Shape 5480">
                  <a:extLst>
                    <a:ext uri="{FF2B5EF4-FFF2-40B4-BE49-F238E27FC236}">
                      <a16:creationId xmlns:a16="http://schemas.microsoft.com/office/drawing/2014/main" id="{00000000-0008-0000-0B00-00004B1A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732" name="Shape 5481">
                  <a:extLst>
                    <a:ext uri="{FF2B5EF4-FFF2-40B4-BE49-F238E27FC236}">
                      <a16:creationId xmlns:a16="http://schemas.microsoft.com/office/drawing/2014/main" id="{00000000-0008-0000-0B00-00004C1A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733" name="Shape 5482">
                  <a:extLst>
                    <a:ext uri="{FF2B5EF4-FFF2-40B4-BE49-F238E27FC236}">
                      <a16:creationId xmlns:a16="http://schemas.microsoft.com/office/drawing/2014/main" id="{00000000-0008-0000-0B00-00004D1A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68</xdr:row>
      <xdr:rowOff>133350</xdr:rowOff>
    </xdr:from>
    <xdr:ext cx="0" cy="161925"/>
    <xdr:grpSp>
      <xdr:nvGrpSpPr>
        <xdr:cNvPr id="6734" name="Shape 2">
          <a:extLst>
            <a:ext uri="{FF2B5EF4-FFF2-40B4-BE49-F238E27FC236}">
              <a16:creationId xmlns:a16="http://schemas.microsoft.com/office/drawing/2014/main" id="{00000000-0008-0000-0B00-00004E1A0000}"/>
            </a:ext>
          </a:extLst>
        </xdr:cNvPr>
        <xdr:cNvGrpSpPr>
          <a:grpSpLocks/>
        </xdr:cNvGrpSpPr>
      </xdr:nvGrpSpPr>
      <xdr:grpSpPr>
        <a:xfrm>
          <a:off x="2466975" y="15068550"/>
          <a:ext cx="0" cy="161925"/>
          <a:chOff x="5346000" y="3699038"/>
          <a:chExt cx="0" cy="161925"/>
        </a:xfrm>
      </xdr:grpSpPr>
      <xdr:grpSp>
        <xdr:nvGrpSpPr>
          <xdr:cNvPr id="6735" name="Shape 5483">
            <a:extLst>
              <a:ext uri="{FF2B5EF4-FFF2-40B4-BE49-F238E27FC236}">
                <a16:creationId xmlns:a16="http://schemas.microsoft.com/office/drawing/2014/main" id="{00000000-0008-0000-0B00-00004F1A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6736" name="Shape 6">
              <a:extLst>
                <a:ext uri="{FF2B5EF4-FFF2-40B4-BE49-F238E27FC236}">
                  <a16:creationId xmlns:a16="http://schemas.microsoft.com/office/drawing/2014/main" id="{00000000-0008-0000-0B00-0000501A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6737" name="Shape 5484">
              <a:extLst>
                <a:ext uri="{FF2B5EF4-FFF2-40B4-BE49-F238E27FC236}">
                  <a16:creationId xmlns:a16="http://schemas.microsoft.com/office/drawing/2014/main" id="{00000000-0008-0000-0B00-0000511A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6738" name="Shape 5485">
                <a:extLst>
                  <a:ext uri="{FF2B5EF4-FFF2-40B4-BE49-F238E27FC236}">
                    <a16:creationId xmlns:a16="http://schemas.microsoft.com/office/drawing/2014/main" id="{00000000-0008-0000-0B00-0000521A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6739" name="Shape 5486">
                <a:extLst>
                  <a:ext uri="{FF2B5EF4-FFF2-40B4-BE49-F238E27FC236}">
                    <a16:creationId xmlns:a16="http://schemas.microsoft.com/office/drawing/2014/main" id="{00000000-0008-0000-0B00-0000531A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314325" cy="230200"/>
              </a:xfrm>
            </xdr:grpSpPr>
            <xdr:sp macro="" textlink="">
              <xdr:nvSpPr>
                <xdr:cNvPr id="6740" name="Shape 5487">
                  <a:extLst>
                    <a:ext uri="{FF2B5EF4-FFF2-40B4-BE49-F238E27FC236}">
                      <a16:creationId xmlns:a16="http://schemas.microsoft.com/office/drawing/2014/main" id="{00000000-0008-0000-0B00-0000541A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6741" name="Shape 5488">
                  <a:extLst>
                    <a:ext uri="{FF2B5EF4-FFF2-40B4-BE49-F238E27FC236}">
                      <a16:creationId xmlns:a16="http://schemas.microsoft.com/office/drawing/2014/main" id="{00000000-0008-0000-0B00-0000551A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742" name="Shape 5489">
                  <a:extLst>
                    <a:ext uri="{FF2B5EF4-FFF2-40B4-BE49-F238E27FC236}">
                      <a16:creationId xmlns:a16="http://schemas.microsoft.com/office/drawing/2014/main" id="{00000000-0008-0000-0B00-0000561A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743" name="Shape 5490">
                  <a:extLst>
                    <a:ext uri="{FF2B5EF4-FFF2-40B4-BE49-F238E27FC236}">
                      <a16:creationId xmlns:a16="http://schemas.microsoft.com/office/drawing/2014/main" id="{00000000-0008-0000-0B00-0000571A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744" name="Shape 5491">
                  <a:extLst>
                    <a:ext uri="{FF2B5EF4-FFF2-40B4-BE49-F238E27FC236}">
                      <a16:creationId xmlns:a16="http://schemas.microsoft.com/office/drawing/2014/main" id="{00000000-0008-0000-0B00-0000581A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745" name="Shape 5492">
                  <a:extLst>
                    <a:ext uri="{FF2B5EF4-FFF2-40B4-BE49-F238E27FC236}">
                      <a16:creationId xmlns:a16="http://schemas.microsoft.com/office/drawing/2014/main" id="{00000000-0008-0000-0B00-0000591A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746" name="Shape 5493">
                  <a:extLst>
                    <a:ext uri="{FF2B5EF4-FFF2-40B4-BE49-F238E27FC236}">
                      <a16:creationId xmlns:a16="http://schemas.microsoft.com/office/drawing/2014/main" id="{00000000-0008-0000-0B00-00005A1A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68</xdr:row>
      <xdr:rowOff>133350</xdr:rowOff>
    </xdr:from>
    <xdr:ext cx="0" cy="171450"/>
    <xdr:grpSp>
      <xdr:nvGrpSpPr>
        <xdr:cNvPr id="6747" name="Shape 2">
          <a:extLst>
            <a:ext uri="{FF2B5EF4-FFF2-40B4-BE49-F238E27FC236}">
              <a16:creationId xmlns:a16="http://schemas.microsoft.com/office/drawing/2014/main" id="{00000000-0008-0000-0B00-00005B1A0000}"/>
            </a:ext>
          </a:extLst>
        </xdr:cNvPr>
        <xdr:cNvGrpSpPr>
          <a:grpSpLocks/>
        </xdr:cNvGrpSpPr>
      </xdr:nvGrpSpPr>
      <xdr:grpSpPr>
        <a:xfrm>
          <a:off x="2466975" y="15068550"/>
          <a:ext cx="0" cy="171450"/>
          <a:chOff x="5346000" y="3694275"/>
          <a:chExt cx="0" cy="171450"/>
        </a:xfrm>
      </xdr:grpSpPr>
      <xdr:grpSp>
        <xdr:nvGrpSpPr>
          <xdr:cNvPr id="6748" name="Shape 5494">
            <a:extLst>
              <a:ext uri="{FF2B5EF4-FFF2-40B4-BE49-F238E27FC236}">
                <a16:creationId xmlns:a16="http://schemas.microsoft.com/office/drawing/2014/main" id="{00000000-0008-0000-0B00-00005C1A0000}"/>
              </a:ext>
            </a:extLst>
          </xdr:cNvPr>
          <xdr:cNvGrpSpPr>
            <a:grpSpLocks/>
          </xdr:cNvGrpSpPr>
        </xdr:nvGrpSpPr>
        <xdr:grpSpPr>
          <a:xfrm>
            <a:off x="5346000" y="3694275"/>
            <a:ext cx="0" cy="171450"/>
            <a:chOff x="5346000" y="3694275"/>
            <a:chExt cx="0" cy="171450"/>
          </a:xfrm>
        </xdr:grpSpPr>
        <xdr:sp macro="" textlink="">
          <xdr:nvSpPr>
            <xdr:cNvPr id="6749" name="Shape 6">
              <a:extLst>
                <a:ext uri="{FF2B5EF4-FFF2-40B4-BE49-F238E27FC236}">
                  <a16:creationId xmlns:a16="http://schemas.microsoft.com/office/drawing/2014/main" id="{00000000-0008-0000-0B00-00005D1A0000}"/>
                </a:ext>
              </a:extLst>
            </xdr:cNvPr>
            <xdr:cNvSpPr/>
          </xdr:nvSpPr>
          <xdr:spPr>
            <a:xfrm>
              <a:off x="5346000" y="3694275"/>
              <a:ext cx="0" cy="171450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6750" name="Shape 5495">
              <a:extLst>
                <a:ext uri="{FF2B5EF4-FFF2-40B4-BE49-F238E27FC236}">
                  <a16:creationId xmlns:a16="http://schemas.microsoft.com/office/drawing/2014/main" id="{00000000-0008-0000-0B00-00005E1A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4275"/>
              <a:ext cx="0" cy="171450"/>
              <a:chOff x="5346000" y="3694275"/>
              <a:chExt cx="0" cy="171443"/>
            </a:xfrm>
          </xdr:grpSpPr>
          <xdr:sp macro="" textlink="">
            <xdr:nvSpPr>
              <xdr:cNvPr id="6751" name="Shape 5496">
                <a:extLst>
                  <a:ext uri="{FF2B5EF4-FFF2-40B4-BE49-F238E27FC236}">
                    <a16:creationId xmlns:a16="http://schemas.microsoft.com/office/drawing/2014/main" id="{00000000-0008-0000-0B00-00005F1A0000}"/>
                  </a:ext>
                </a:extLst>
              </xdr:cNvPr>
              <xdr:cNvSpPr/>
            </xdr:nvSpPr>
            <xdr:spPr>
              <a:xfrm>
                <a:off x="5346000" y="3694275"/>
                <a:ext cx="0" cy="171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6752" name="Shape 5497">
                <a:extLst>
                  <a:ext uri="{FF2B5EF4-FFF2-40B4-BE49-F238E27FC236}">
                    <a16:creationId xmlns:a16="http://schemas.microsoft.com/office/drawing/2014/main" id="{00000000-0008-0000-0B00-0000601A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4275"/>
                <a:ext cx="0" cy="171443"/>
                <a:chOff x="5475762" y="47760700"/>
                <a:chExt cx="314325" cy="230200"/>
              </a:xfrm>
            </xdr:grpSpPr>
            <xdr:sp macro="" textlink="">
              <xdr:nvSpPr>
                <xdr:cNvPr id="6753" name="Shape 5498">
                  <a:extLst>
                    <a:ext uri="{FF2B5EF4-FFF2-40B4-BE49-F238E27FC236}">
                      <a16:creationId xmlns:a16="http://schemas.microsoft.com/office/drawing/2014/main" id="{00000000-0008-0000-0B00-0000611A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6754" name="Shape 5499">
                  <a:extLst>
                    <a:ext uri="{FF2B5EF4-FFF2-40B4-BE49-F238E27FC236}">
                      <a16:creationId xmlns:a16="http://schemas.microsoft.com/office/drawing/2014/main" id="{00000000-0008-0000-0B00-0000621A0000}"/>
                    </a:ext>
                  </a:extLst>
                </xdr:cNvPr>
                <xdr:cNvCxnSpPr/>
              </xdr:nvCxnSpPr>
              <xdr:spPr>
                <a:xfrm>
                  <a:off x="5758655" y="4785662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755" name="Shape 5500">
                  <a:extLst>
                    <a:ext uri="{FF2B5EF4-FFF2-40B4-BE49-F238E27FC236}">
                      <a16:creationId xmlns:a16="http://schemas.microsoft.com/office/drawing/2014/main" id="{00000000-0008-0000-0B00-0000631A0000}"/>
                    </a:ext>
                  </a:extLst>
                </xdr:cNvPr>
                <xdr:cNvCxnSpPr/>
              </xdr:nvCxnSpPr>
              <xdr:spPr>
                <a:xfrm>
                  <a:off x="5758655" y="4785662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756" name="Shape 5501">
                  <a:extLst>
                    <a:ext uri="{FF2B5EF4-FFF2-40B4-BE49-F238E27FC236}">
                      <a16:creationId xmlns:a16="http://schemas.microsoft.com/office/drawing/2014/main" id="{00000000-0008-0000-0B00-0000641A0000}"/>
                    </a:ext>
                  </a:extLst>
                </xdr:cNvPr>
                <xdr:cNvCxnSpPr/>
              </xdr:nvCxnSpPr>
              <xdr:spPr>
                <a:xfrm>
                  <a:off x="5758655" y="4785662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757" name="Shape 5502">
                  <a:extLst>
                    <a:ext uri="{FF2B5EF4-FFF2-40B4-BE49-F238E27FC236}">
                      <a16:creationId xmlns:a16="http://schemas.microsoft.com/office/drawing/2014/main" id="{00000000-0008-0000-0B00-0000651A0000}"/>
                    </a:ext>
                  </a:extLst>
                </xdr:cNvPr>
                <xdr:cNvCxnSpPr/>
              </xdr:nvCxnSpPr>
              <xdr:spPr>
                <a:xfrm>
                  <a:off x="5758655" y="4785662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758" name="Shape 5503">
                  <a:extLst>
                    <a:ext uri="{FF2B5EF4-FFF2-40B4-BE49-F238E27FC236}">
                      <a16:creationId xmlns:a16="http://schemas.microsoft.com/office/drawing/2014/main" id="{00000000-0008-0000-0B00-0000661A0000}"/>
                    </a:ext>
                  </a:extLst>
                </xdr:cNvPr>
                <xdr:cNvCxnSpPr/>
              </xdr:nvCxnSpPr>
              <xdr:spPr>
                <a:xfrm>
                  <a:off x="5758655" y="4785662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759" name="Shape 5504">
                  <a:extLst>
                    <a:ext uri="{FF2B5EF4-FFF2-40B4-BE49-F238E27FC236}">
                      <a16:creationId xmlns:a16="http://schemas.microsoft.com/office/drawing/2014/main" id="{00000000-0008-0000-0B00-0000671A0000}"/>
                    </a:ext>
                  </a:extLst>
                </xdr:cNvPr>
                <xdr:cNvCxnSpPr/>
              </xdr:nvCxnSpPr>
              <xdr:spPr>
                <a:xfrm>
                  <a:off x="5758655" y="4785662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68</xdr:row>
      <xdr:rowOff>104775</xdr:rowOff>
    </xdr:from>
    <xdr:ext cx="0" cy="161925"/>
    <xdr:grpSp>
      <xdr:nvGrpSpPr>
        <xdr:cNvPr id="6760" name="Shape 2">
          <a:extLst>
            <a:ext uri="{FF2B5EF4-FFF2-40B4-BE49-F238E27FC236}">
              <a16:creationId xmlns:a16="http://schemas.microsoft.com/office/drawing/2014/main" id="{00000000-0008-0000-0B00-0000681A0000}"/>
            </a:ext>
          </a:extLst>
        </xdr:cNvPr>
        <xdr:cNvGrpSpPr>
          <a:grpSpLocks/>
        </xdr:cNvGrpSpPr>
      </xdr:nvGrpSpPr>
      <xdr:grpSpPr>
        <a:xfrm>
          <a:off x="2466975" y="15039975"/>
          <a:ext cx="0" cy="161925"/>
          <a:chOff x="5346000" y="3699038"/>
          <a:chExt cx="0" cy="161925"/>
        </a:xfrm>
      </xdr:grpSpPr>
      <xdr:grpSp>
        <xdr:nvGrpSpPr>
          <xdr:cNvPr id="6761" name="Shape 5505">
            <a:extLst>
              <a:ext uri="{FF2B5EF4-FFF2-40B4-BE49-F238E27FC236}">
                <a16:creationId xmlns:a16="http://schemas.microsoft.com/office/drawing/2014/main" id="{00000000-0008-0000-0B00-0000691A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6762" name="Shape 6">
              <a:extLst>
                <a:ext uri="{FF2B5EF4-FFF2-40B4-BE49-F238E27FC236}">
                  <a16:creationId xmlns:a16="http://schemas.microsoft.com/office/drawing/2014/main" id="{00000000-0008-0000-0B00-00006A1A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6763" name="Shape 5506">
              <a:extLst>
                <a:ext uri="{FF2B5EF4-FFF2-40B4-BE49-F238E27FC236}">
                  <a16:creationId xmlns:a16="http://schemas.microsoft.com/office/drawing/2014/main" id="{00000000-0008-0000-0B00-00006B1A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6764" name="Shape 5507">
                <a:extLst>
                  <a:ext uri="{FF2B5EF4-FFF2-40B4-BE49-F238E27FC236}">
                    <a16:creationId xmlns:a16="http://schemas.microsoft.com/office/drawing/2014/main" id="{00000000-0008-0000-0B00-00006C1A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6765" name="Shape 5508">
                <a:extLst>
                  <a:ext uri="{FF2B5EF4-FFF2-40B4-BE49-F238E27FC236}">
                    <a16:creationId xmlns:a16="http://schemas.microsoft.com/office/drawing/2014/main" id="{00000000-0008-0000-0B00-00006D1A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6766" name="Shape 5509">
                  <a:extLst>
                    <a:ext uri="{FF2B5EF4-FFF2-40B4-BE49-F238E27FC236}">
                      <a16:creationId xmlns:a16="http://schemas.microsoft.com/office/drawing/2014/main" id="{00000000-0008-0000-0B00-00006E1A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6767" name="Shape 5510">
                  <a:extLst>
                    <a:ext uri="{FF2B5EF4-FFF2-40B4-BE49-F238E27FC236}">
                      <a16:creationId xmlns:a16="http://schemas.microsoft.com/office/drawing/2014/main" id="{00000000-0008-0000-0B00-00006F1A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768" name="Shape 5511">
                  <a:extLst>
                    <a:ext uri="{FF2B5EF4-FFF2-40B4-BE49-F238E27FC236}">
                      <a16:creationId xmlns:a16="http://schemas.microsoft.com/office/drawing/2014/main" id="{00000000-0008-0000-0B00-0000701A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769" name="Shape 5512">
                  <a:extLst>
                    <a:ext uri="{FF2B5EF4-FFF2-40B4-BE49-F238E27FC236}">
                      <a16:creationId xmlns:a16="http://schemas.microsoft.com/office/drawing/2014/main" id="{00000000-0008-0000-0B00-0000711A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770" name="Shape 5513">
                  <a:extLst>
                    <a:ext uri="{FF2B5EF4-FFF2-40B4-BE49-F238E27FC236}">
                      <a16:creationId xmlns:a16="http://schemas.microsoft.com/office/drawing/2014/main" id="{00000000-0008-0000-0B00-0000721A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771" name="Shape 5514">
                  <a:extLst>
                    <a:ext uri="{FF2B5EF4-FFF2-40B4-BE49-F238E27FC236}">
                      <a16:creationId xmlns:a16="http://schemas.microsoft.com/office/drawing/2014/main" id="{00000000-0008-0000-0B00-0000731A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772" name="Shape 5515">
                  <a:extLst>
                    <a:ext uri="{FF2B5EF4-FFF2-40B4-BE49-F238E27FC236}">
                      <a16:creationId xmlns:a16="http://schemas.microsoft.com/office/drawing/2014/main" id="{00000000-0008-0000-0B00-0000741A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68</xdr:row>
      <xdr:rowOff>104775</xdr:rowOff>
    </xdr:from>
    <xdr:ext cx="0" cy="161925"/>
    <xdr:grpSp>
      <xdr:nvGrpSpPr>
        <xdr:cNvPr id="6773" name="Shape 2">
          <a:extLst>
            <a:ext uri="{FF2B5EF4-FFF2-40B4-BE49-F238E27FC236}">
              <a16:creationId xmlns:a16="http://schemas.microsoft.com/office/drawing/2014/main" id="{00000000-0008-0000-0B00-0000751A0000}"/>
            </a:ext>
          </a:extLst>
        </xdr:cNvPr>
        <xdr:cNvGrpSpPr>
          <a:grpSpLocks/>
        </xdr:cNvGrpSpPr>
      </xdr:nvGrpSpPr>
      <xdr:grpSpPr>
        <a:xfrm>
          <a:off x="2466975" y="15039975"/>
          <a:ext cx="0" cy="161925"/>
          <a:chOff x="5346000" y="3699038"/>
          <a:chExt cx="0" cy="161925"/>
        </a:xfrm>
      </xdr:grpSpPr>
      <xdr:grpSp>
        <xdr:nvGrpSpPr>
          <xdr:cNvPr id="6774" name="Shape 5516">
            <a:extLst>
              <a:ext uri="{FF2B5EF4-FFF2-40B4-BE49-F238E27FC236}">
                <a16:creationId xmlns:a16="http://schemas.microsoft.com/office/drawing/2014/main" id="{00000000-0008-0000-0B00-0000761A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6775" name="Shape 6">
              <a:extLst>
                <a:ext uri="{FF2B5EF4-FFF2-40B4-BE49-F238E27FC236}">
                  <a16:creationId xmlns:a16="http://schemas.microsoft.com/office/drawing/2014/main" id="{00000000-0008-0000-0B00-0000771A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6776" name="Shape 5517">
              <a:extLst>
                <a:ext uri="{FF2B5EF4-FFF2-40B4-BE49-F238E27FC236}">
                  <a16:creationId xmlns:a16="http://schemas.microsoft.com/office/drawing/2014/main" id="{00000000-0008-0000-0B00-0000781A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6777" name="Shape 5518">
                <a:extLst>
                  <a:ext uri="{FF2B5EF4-FFF2-40B4-BE49-F238E27FC236}">
                    <a16:creationId xmlns:a16="http://schemas.microsoft.com/office/drawing/2014/main" id="{00000000-0008-0000-0B00-0000791A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6778" name="Shape 5519">
                <a:extLst>
                  <a:ext uri="{FF2B5EF4-FFF2-40B4-BE49-F238E27FC236}">
                    <a16:creationId xmlns:a16="http://schemas.microsoft.com/office/drawing/2014/main" id="{00000000-0008-0000-0B00-00007A1A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6779" name="Shape 5520">
                  <a:extLst>
                    <a:ext uri="{FF2B5EF4-FFF2-40B4-BE49-F238E27FC236}">
                      <a16:creationId xmlns:a16="http://schemas.microsoft.com/office/drawing/2014/main" id="{00000000-0008-0000-0B00-00007B1A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6780" name="Shape 5521">
                  <a:extLst>
                    <a:ext uri="{FF2B5EF4-FFF2-40B4-BE49-F238E27FC236}">
                      <a16:creationId xmlns:a16="http://schemas.microsoft.com/office/drawing/2014/main" id="{00000000-0008-0000-0B00-00007C1A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781" name="Shape 5522">
                  <a:extLst>
                    <a:ext uri="{FF2B5EF4-FFF2-40B4-BE49-F238E27FC236}">
                      <a16:creationId xmlns:a16="http://schemas.microsoft.com/office/drawing/2014/main" id="{00000000-0008-0000-0B00-00007D1A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782" name="Shape 5523">
                  <a:extLst>
                    <a:ext uri="{FF2B5EF4-FFF2-40B4-BE49-F238E27FC236}">
                      <a16:creationId xmlns:a16="http://schemas.microsoft.com/office/drawing/2014/main" id="{00000000-0008-0000-0B00-00007E1A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783" name="Shape 5524">
                  <a:extLst>
                    <a:ext uri="{FF2B5EF4-FFF2-40B4-BE49-F238E27FC236}">
                      <a16:creationId xmlns:a16="http://schemas.microsoft.com/office/drawing/2014/main" id="{00000000-0008-0000-0B00-00007F1A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784" name="Shape 5525">
                  <a:extLst>
                    <a:ext uri="{FF2B5EF4-FFF2-40B4-BE49-F238E27FC236}">
                      <a16:creationId xmlns:a16="http://schemas.microsoft.com/office/drawing/2014/main" id="{00000000-0008-0000-0B00-0000801A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785" name="Shape 5526">
                  <a:extLst>
                    <a:ext uri="{FF2B5EF4-FFF2-40B4-BE49-F238E27FC236}">
                      <a16:creationId xmlns:a16="http://schemas.microsoft.com/office/drawing/2014/main" id="{00000000-0008-0000-0B00-0000811A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68</xdr:row>
      <xdr:rowOff>104775</xdr:rowOff>
    </xdr:from>
    <xdr:ext cx="0" cy="161925"/>
    <xdr:grpSp>
      <xdr:nvGrpSpPr>
        <xdr:cNvPr id="6786" name="Shape 2">
          <a:extLst>
            <a:ext uri="{FF2B5EF4-FFF2-40B4-BE49-F238E27FC236}">
              <a16:creationId xmlns:a16="http://schemas.microsoft.com/office/drawing/2014/main" id="{00000000-0008-0000-0B00-0000821A0000}"/>
            </a:ext>
          </a:extLst>
        </xdr:cNvPr>
        <xdr:cNvGrpSpPr>
          <a:grpSpLocks/>
        </xdr:cNvGrpSpPr>
      </xdr:nvGrpSpPr>
      <xdr:grpSpPr>
        <a:xfrm>
          <a:off x="2466975" y="15039975"/>
          <a:ext cx="0" cy="161925"/>
          <a:chOff x="5346000" y="3699038"/>
          <a:chExt cx="0" cy="161925"/>
        </a:xfrm>
      </xdr:grpSpPr>
      <xdr:grpSp>
        <xdr:nvGrpSpPr>
          <xdr:cNvPr id="6787" name="Shape 5527">
            <a:extLst>
              <a:ext uri="{FF2B5EF4-FFF2-40B4-BE49-F238E27FC236}">
                <a16:creationId xmlns:a16="http://schemas.microsoft.com/office/drawing/2014/main" id="{00000000-0008-0000-0B00-0000831A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6788" name="Shape 6">
              <a:extLst>
                <a:ext uri="{FF2B5EF4-FFF2-40B4-BE49-F238E27FC236}">
                  <a16:creationId xmlns:a16="http://schemas.microsoft.com/office/drawing/2014/main" id="{00000000-0008-0000-0B00-0000841A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6789" name="Shape 5528">
              <a:extLst>
                <a:ext uri="{FF2B5EF4-FFF2-40B4-BE49-F238E27FC236}">
                  <a16:creationId xmlns:a16="http://schemas.microsoft.com/office/drawing/2014/main" id="{00000000-0008-0000-0B00-0000851A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6790" name="Shape 5529">
                <a:extLst>
                  <a:ext uri="{FF2B5EF4-FFF2-40B4-BE49-F238E27FC236}">
                    <a16:creationId xmlns:a16="http://schemas.microsoft.com/office/drawing/2014/main" id="{00000000-0008-0000-0B00-0000861A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6791" name="Shape 5530">
                <a:extLst>
                  <a:ext uri="{FF2B5EF4-FFF2-40B4-BE49-F238E27FC236}">
                    <a16:creationId xmlns:a16="http://schemas.microsoft.com/office/drawing/2014/main" id="{00000000-0008-0000-0B00-0000871A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6792" name="Shape 5531">
                  <a:extLst>
                    <a:ext uri="{FF2B5EF4-FFF2-40B4-BE49-F238E27FC236}">
                      <a16:creationId xmlns:a16="http://schemas.microsoft.com/office/drawing/2014/main" id="{00000000-0008-0000-0B00-0000881A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6793" name="Shape 5532">
                  <a:extLst>
                    <a:ext uri="{FF2B5EF4-FFF2-40B4-BE49-F238E27FC236}">
                      <a16:creationId xmlns:a16="http://schemas.microsoft.com/office/drawing/2014/main" id="{00000000-0008-0000-0B00-0000891A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794" name="Shape 5533">
                  <a:extLst>
                    <a:ext uri="{FF2B5EF4-FFF2-40B4-BE49-F238E27FC236}">
                      <a16:creationId xmlns:a16="http://schemas.microsoft.com/office/drawing/2014/main" id="{00000000-0008-0000-0B00-00008A1A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795" name="Shape 5534">
                  <a:extLst>
                    <a:ext uri="{FF2B5EF4-FFF2-40B4-BE49-F238E27FC236}">
                      <a16:creationId xmlns:a16="http://schemas.microsoft.com/office/drawing/2014/main" id="{00000000-0008-0000-0B00-00008B1A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796" name="Shape 5535">
                  <a:extLst>
                    <a:ext uri="{FF2B5EF4-FFF2-40B4-BE49-F238E27FC236}">
                      <a16:creationId xmlns:a16="http://schemas.microsoft.com/office/drawing/2014/main" id="{00000000-0008-0000-0B00-00008C1A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797" name="Shape 5536">
                  <a:extLst>
                    <a:ext uri="{FF2B5EF4-FFF2-40B4-BE49-F238E27FC236}">
                      <a16:creationId xmlns:a16="http://schemas.microsoft.com/office/drawing/2014/main" id="{00000000-0008-0000-0B00-00008D1A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798" name="Shape 5537">
                  <a:extLst>
                    <a:ext uri="{FF2B5EF4-FFF2-40B4-BE49-F238E27FC236}">
                      <a16:creationId xmlns:a16="http://schemas.microsoft.com/office/drawing/2014/main" id="{00000000-0008-0000-0B00-00008E1A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68</xdr:row>
      <xdr:rowOff>104775</xdr:rowOff>
    </xdr:from>
    <xdr:ext cx="0" cy="161925"/>
    <xdr:grpSp>
      <xdr:nvGrpSpPr>
        <xdr:cNvPr id="6799" name="Shape 2">
          <a:extLst>
            <a:ext uri="{FF2B5EF4-FFF2-40B4-BE49-F238E27FC236}">
              <a16:creationId xmlns:a16="http://schemas.microsoft.com/office/drawing/2014/main" id="{00000000-0008-0000-0B00-00008F1A0000}"/>
            </a:ext>
          </a:extLst>
        </xdr:cNvPr>
        <xdr:cNvGrpSpPr>
          <a:grpSpLocks/>
        </xdr:cNvGrpSpPr>
      </xdr:nvGrpSpPr>
      <xdr:grpSpPr>
        <a:xfrm>
          <a:off x="2466975" y="15039975"/>
          <a:ext cx="0" cy="161925"/>
          <a:chOff x="5346000" y="3699038"/>
          <a:chExt cx="0" cy="161925"/>
        </a:xfrm>
      </xdr:grpSpPr>
      <xdr:grpSp>
        <xdr:nvGrpSpPr>
          <xdr:cNvPr id="6800" name="Shape 5538">
            <a:extLst>
              <a:ext uri="{FF2B5EF4-FFF2-40B4-BE49-F238E27FC236}">
                <a16:creationId xmlns:a16="http://schemas.microsoft.com/office/drawing/2014/main" id="{00000000-0008-0000-0B00-0000901A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6801" name="Shape 6">
              <a:extLst>
                <a:ext uri="{FF2B5EF4-FFF2-40B4-BE49-F238E27FC236}">
                  <a16:creationId xmlns:a16="http://schemas.microsoft.com/office/drawing/2014/main" id="{00000000-0008-0000-0B00-0000911A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6802" name="Shape 5539">
              <a:extLst>
                <a:ext uri="{FF2B5EF4-FFF2-40B4-BE49-F238E27FC236}">
                  <a16:creationId xmlns:a16="http://schemas.microsoft.com/office/drawing/2014/main" id="{00000000-0008-0000-0B00-0000921A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6803" name="Shape 5540">
                <a:extLst>
                  <a:ext uri="{FF2B5EF4-FFF2-40B4-BE49-F238E27FC236}">
                    <a16:creationId xmlns:a16="http://schemas.microsoft.com/office/drawing/2014/main" id="{00000000-0008-0000-0B00-0000931A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6804" name="Shape 5541">
                <a:extLst>
                  <a:ext uri="{FF2B5EF4-FFF2-40B4-BE49-F238E27FC236}">
                    <a16:creationId xmlns:a16="http://schemas.microsoft.com/office/drawing/2014/main" id="{00000000-0008-0000-0B00-0000941A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6805" name="Shape 5542">
                  <a:extLst>
                    <a:ext uri="{FF2B5EF4-FFF2-40B4-BE49-F238E27FC236}">
                      <a16:creationId xmlns:a16="http://schemas.microsoft.com/office/drawing/2014/main" id="{00000000-0008-0000-0B00-0000951A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6806" name="Shape 5543">
                  <a:extLst>
                    <a:ext uri="{FF2B5EF4-FFF2-40B4-BE49-F238E27FC236}">
                      <a16:creationId xmlns:a16="http://schemas.microsoft.com/office/drawing/2014/main" id="{00000000-0008-0000-0B00-0000961A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807" name="Shape 5544">
                  <a:extLst>
                    <a:ext uri="{FF2B5EF4-FFF2-40B4-BE49-F238E27FC236}">
                      <a16:creationId xmlns:a16="http://schemas.microsoft.com/office/drawing/2014/main" id="{00000000-0008-0000-0B00-0000971A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808" name="Shape 5545">
                  <a:extLst>
                    <a:ext uri="{FF2B5EF4-FFF2-40B4-BE49-F238E27FC236}">
                      <a16:creationId xmlns:a16="http://schemas.microsoft.com/office/drawing/2014/main" id="{00000000-0008-0000-0B00-0000981A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809" name="Shape 5546">
                  <a:extLst>
                    <a:ext uri="{FF2B5EF4-FFF2-40B4-BE49-F238E27FC236}">
                      <a16:creationId xmlns:a16="http://schemas.microsoft.com/office/drawing/2014/main" id="{00000000-0008-0000-0B00-0000991A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810" name="Shape 5547">
                  <a:extLst>
                    <a:ext uri="{FF2B5EF4-FFF2-40B4-BE49-F238E27FC236}">
                      <a16:creationId xmlns:a16="http://schemas.microsoft.com/office/drawing/2014/main" id="{00000000-0008-0000-0B00-00009A1A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811" name="Shape 5548">
                  <a:extLst>
                    <a:ext uri="{FF2B5EF4-FFF2-40B4-BE49-F238E27FC236}">
                      <a16:creationId xmlns:a16="http://schemas.microsoft.com/office/drawing/2014/main" id="{00000000-0008-0000-0B00-00009B1A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68</xdr:row>
      <xdr:rowOff>104775</xdr:rowOff>
    </xdr:from>
    <xdr:ext cx="0" cy="161925"/>
    <xdr:grpSp>
      <xdr:nvGrpSpPr>
        <xdr:cNvPr id="6812" name="Shape 2">
          <a:extLst>
            <a:ext uri="{FF2B5EF4-FFF2-40B4-BE49-F238E27FC236}">
              <a16:creationId xmlns:a16="http://schemas.microsoft.com/office/drawing/2014/main" id="{00000000-0008-0000-0B00-00009C1A0000}"/>
            </a:ext>
          </a:extLst>
        </xdr:cNvPr>
        <xdr:cNvGrpSpPr>
          <a:grpSpLocks/>
        </xdr:cNvGrpSpPr>
      </xdr:nvGrpSpPr>
      <xdr:grpSpPr>
        <a:xfrm>
          <a:off x="2466975" y="15039975"/>
          <a:ext cx="0" cy="161925"/>
          <a:chOff x="5346000" y="3699038"/>
          <a:chExt cx="0" cy="161925"/>
        </a:xfrm>
      </xdr:grpSpPr>
      <xdr:grpSp>
        <xdr:nvGrpSpPr>
          <xdr:cNvPr id="6813" name="Shape 5549">
            <a:extLst>
              <a:ext uri="{FF2B5EF4-FFF2-40B4-BE49-F238E27FC236}">
                <a16:creationId xmlns:a16="http://schemas.microsoft.com/office/drawing/2014/main" id="{00000000-0008-0000-0B00-00009D1A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6814" name="Shape 6">
              <a:extLst>
                <a:ext uri="{FF2B5EF4-FFF2-40B4-BE49-F238E27FC236}">
                  <a16:creationId xmlns:a16="http://schemas.microsoft.com/office/drawing/2014/main" id="{00000000-0008-0000-0B00-00009E1A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6815" name="Shape 5550">
              <a:extLst>
                <a:ext uri="{FF2B5EF4-FFF2-40B4-BE49-F238E27FC236}">
                  <a16:creationId xmlns:a16="http://schemas.microsoft.com/office/drawing/2014/main" id="{00000000-0008-0000-0B00-00009F1A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6816" name="Shape 5551">
                <a:extLst>
                  <a:ext uri="{FF2B5EF4-FFF2-40B4-BE49-F238E27FC236}">
                    <a16:creationId xmlns:a16="http://schemas.microsoft.com/office/drawing/2014/main" id="{00000000-0008-0000-0B00-0000A01A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6817" name="Shape 5552">
                <a:extLst>
                  <a:ext uri="{FF2B5EF4-FFF2-40B4-BE49-F238E27FC236}">
                    <a16:creationId xmlns:a16="http://schemas.microsoft.com/office/drawing/2014/main" id="{00000000-0008-0000-0B00-0000A11A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6818" name="Shape 5553">
                  <a:extLst>
                    <a:ext uri="{FF2B5EF4-FFF2-40B4-BE49-F238E27FC236}">
                      <a16:creationId xmlns:a16="http://schemas.microsoft.com/office/drawing/2014/main" id="{00000000-0008-0000-0B00-0000A21A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6819" name="Shape 5554">
                  <a:extLst>
                    <a:ext uri="{FF2B5EF4-FFF2-40B4-BE49-F238E27FC236}">
                      <a16:creationId xmlns:a16="http://schemas.microsoft.com/office/drawing/2014/main" id="{00000000-0008-0000-0B00-0000A31A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820" name="Shape 5555">
                  <a:extLst>
                    <a:ext uri="{FF2B5EF4-FFF2-40B4-BE49-F238E27FC236}">
                      <a16:creationId xmlns:a16="http://schemas.microsoft.com/office/drawing/2014/main" id="{00000000-0008-0000-0B00-0000A41A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821" name="Shape 5556">
                  <a:extLst>
                    <a:ext uri="{FF2B5EF4-FFF2-40B4-BE49-F238E27FC236}">
                      <a16:creationId xmlns:a16="http://schemas.microsoft.com/office/drawing/2014/main" id="{00000000-0008-0000-0B00-0000A51A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822" name="Shape 5557">
                  <a:extLst>
                    <a:ext uri="{FF2B5EF4-FFF2-40B4-BE49-F238E27FC236}">
                      <a16:creationId xmlns:a16="http://schemas.microsoft.com/office/drawing/2014/main" id="{00000000-0008-0000-0B00-0000A61A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823" name="Shape 5558">
                  <a:extLst>
                    <a:ext uri="{FF2B5EF4-FFF2-40B4-BE49-F238E27FC236}">
                      <a16:creationId xmlns:a16="http://schemas.microsoft.com/office/drawing/2014/main" id="{00000000-0008-0000-0B00-0000A71A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824" name="Shape 5559">
                  <a:extLst>
                    <a:ext uri="{FF2B5EF4-FFF2-40B4-BE49-F238E27FC236}">
                      <a16:creationId xmlns:a16="http://schemas.microsoft.com/office/drawing/2014/main" id="{00000000-0008-0000-0B00-0000A81A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68</xdr:row>
      <xdr:rowOff>104775</xdr:rowOff>
    </xdr:from>
    <xdr:ext cx="0" cy="161925"/>
    <xdr:grpSp>
      <xdr:nvGrpSpPr>
        <xdr:cNvPr id="6825" name="Shape 2">
          <a:extLst>
            <a:ext uri="{FF2B5EF4-FFF2-40B4-BE49-F238E27FC236}">
              <a16:creationId xmlns:a16="http://schemas.microsoft.com/office/drawing/2014/main" id="{00000000-0008-0000-0B00-0000A91A0000}"/>
            </a:ext>
          </a:extLst>
        </xdr:cNvPr>
        <xdr:cNvGrpSpPr>
          <a:grpSpLocks/>
        </xdr:cNvGrpSpPr>
      </xdr:nvGrpSpPr>
      <xdr:grpSpPr>
        <a:xfrm>
          <a:off x="2466975" y="15039975"/>
          <a:ext cx="0" cy="161925"/>
          <a:chOff x="5346000" y="3699038"/>
          <a:chExt cx="0" cy="161925"/>
        </a:xfrm>
      </xdr:grpSpPr>
      <xdr:grpSp>
        <xdr:nvGrpSpPr>
          <xdr:cNvPr id="6826" name="Shape 5560">
            <a:extLst>
              <a:ext uri="{FF2B5EF4-FFF2-40B4-BE49-F238E27FC236}">
                <a16:creationId xmlns:a16="http://schemas.microsoft.com/office/drawing/2014/main" id="{00000000-0008-0000-0B00-0000AA1A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6827" name="Shape 6">
              <a:extLst>
                <a:ext uri="{FF2B5EF4-FFF2-40B4-BE49-F238E27FC236}">
                  <a16:creationId xmlns:a16="http://schemas.microsoft.com/office/drawing/2014/main" id="{00000000-0008-0000-0B00-0000AB1A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6828" name="Shape 5561">
              <a:extLst>
                <a:ext uri="{FF2B5EF4-FFF2-40B4-BE49-F238E27FC236}">
                  <a16:creationId xmlns:a16="http://schemas.microsoft.com/office/drawing/2014/main" id="{00000000-0008-0000-0B00-0000AC1A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6829" name="Shape 5562">
                <a:extLst>
                  <a:ext uri="{FF2B5EF4-FFF2-40B4-BE49-F238E27FC236}">
                    <a16:creationId xmlns:a16="http://schemas.microsoft.com/office/drawing/2014/main" id="{00000000-0008-0000-0B00-0000AD1A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6830" name="Shape 5563">
                <a:extLst>
                  <a:ext uri="{FF2B5EF4-FFF2-40B4-BE49-F238E27FC236}">
                    <a16:creationId xmlns:a16="http://schemas.microsoft.com/office/drawing/2014/main" id="{00000000-0008-0000-0B00-0000AE1A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6831" name="Shape 5564">
                  <a:extLst>
                    <a:ext uri="{FF2B5EF4-FFF2-40B4-BE49-F238E27FC236}">
                      <a16:creationId xmlns:a16="http://schemas.microsoft.com/office/drawing/2014/main" id="{00000000-0008-0000-0B00-0000AF1A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6832" name="Shape 5565">
                  <a:extLst>
                    <a:ext uri="{FF2B5EF4-FFF2-40B4-BE49-F238E27FC236}">
                      <a16:creationId xmlns:a16="http://schemas.microsoft.com/office/drawing/2014/main" id="{00000000-0008-0000-0B00-0000B01A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833" name="Shape 5566">
                  <a:extLst>
                    <a:ext uri="{FF2B5EF4-FFF2-40B4-BE49-F238E27FC236}">
                      <a16:creationId xmlns:a16="http://schemas.microsoft.com/office/drawing/2014/main" id="{00000000-0008-0000-0B00-0000B11A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834" name="Shape 5567">
                  <a:extLst>
                    <a:ext uri="{FF2B5EF4-FFF2-40B4-BE49-F238E27FC236}">
                      <a16:creationId xmlns:a16="http://schemas.microsoft.com/office/drawing/2014/main" id="{00000000-0008-0000-0B00-0000B21A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835" name="Shape 5568">
                  <a:extLst>
                    <a:ext uri="{FF2B5EF4-FFF2-40B4-BE49-F238E27FC236}">
                      <a16:creationId xmlns:a16="http://schemas.microsoft.com/office/drawing/2014/main" id="{00000000-0008-0000-0B00-0000B31A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836" name="Shape 5569">
                  <a:extLst>
                    <a:ext uri="{FF2B5EF4-FFF2-40B4-BE49-F238E27FC236}">
                      <a16:creationId xmlns:a16="http://schemas.microsoft.com/office/drawing/2014/main" id="{00000000-0008-0000-0B00-0000B41A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837" name="Shape 5570">
                  <a:extLst>
                    <a:ext uri="{FF2B5EF4-FFF2-40B4-BE49-F238E27FC236}">
                      <a16:creationId xmlns:a16="http://schemas.microsoft.com/office/drawing/2014/main" id="{00000000-0008-0000-0B00-0000B51A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68</xdr:row>
      <xdr:rowOff>104775</xdr:rowOff>
    </xdr:from>
    <xdr:ext cx="0" cy="161925"/>
    <xdr:grpSp>
      <xdr:nvGrpSpPr>
        <xdr:cNvPr id="6838" name="Shape 2">
          <a:extLst>
            <a:ext uri="{FF2B5EF4-FFF2-40B4-BE49-F238E27FC236}">
              <a16:creationId xmlns:a16="http://schemas.microsoft.com/office/drawing/2014/main" id="{00000000-0008-0000-0B00-0000B61A0000}"/>
            </a:ext>
          </a:extLst>
        </xdr:cNvPr>
        <xdr:cNvGrpSpPr>
          <a:grpSpLocks/>
        </xdr:cNvGrpSpPr>
      </xdr:nvGrpSpPr>
      <xdr:grpSpPr>
        <a:xfrm>
          <a:off x="2466975" y="15039975"/>
          <a:ext cx="0" cy="161925"/>
          <a:chOff x="5346000" y="3699038"/>
          <a:chExt cx="0" cy="161925"/>
        </a:xfrm>
      </xdr:grpSpPr>
      <xdr:grpSp>
        <xdr:nvGrpSpPr>
          <xdr:cNvPr id="6839" name="Shape 5571">
            <a:extLst>
              <a:ext uri="{FF2B5EF4-FFF2-40B4-BE49-F238E27FC236}">
                <a16:creationId xmlns:a16="http://schemas.microsoft.com/office/drawing/2014/main" id="{00000000-0008-0000-0B00-0000B71A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6840" name="Shape 6">
              <a:extLst>
                <a:ext uri="{FF2B5EF4-FFF2-40B4-BE49-F238E27FC236}">
                  <a16:creationId xmlns:a16="http://schemas.microsoft.com/office/drawing/2014/main" id="{00000000-0008-0000-0B00-0000B81A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6841" name="Shape 5572">
              <a:extLst>
                <a:ext uri="{FF2B5EF4-FFF2-40B4-BE49-F238E27FC236}">
                  <a16:creationId xmlns:a16="http://schemas.microsoft.com/office/drawing/2014/main" id="{00000000-0008-0000-0B00-0000B91A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6842" name="Shape 5573">
                <a:extLst>
                  <a:ext uri="{FF2B5EF4-FFF2-40B4-BE49-F238E27FC236}">
                    <a16:creationId xmlns:a16="http://schemas.microsoft.com/office/drawing/2014/main" id="{00000000-0008-0000-0B00-0000BA1A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6843" name="Shape 5574">
                <a:extLst>
                  <a:ext uri="{FF2B5EF4-FFF2-40B4-BE49-F238E27FC236}">
                    <a16:creationId xmlns:a16="http://schemas.microsoft.com/office/drawing/2014/main" id="{00000000-0008-0000-0B00-0000BB1A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6844" name="Shape 5575">
                  <a:extLst>
                    <a:ext uri="{FF2B5EF4-FFF2-40B4-BE49-F238E27FC236}">
                      <a16:creationId xmlns:a16="http://schemas.microsoft.com/office/drawing/2014/main" id="{00000000-0008-0000-0B00-0000BC1A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6845" name="Shape 5576">
                  <a:extLst>
                    <a:ext uri="{FF2B5EF4-FFF2-40B4-BE49-F238E27FC236}">
                      <a16:creationId xmlns:a16="http://schemas.microsoft.com/office/drawing/2014/main" id="{00000000-0008-0000-0B00-0000BD1A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846" name="Shape 5577">
                  <a:extLst>
                    <a:ext uri="{FF2B5EF4-FFF2-40B4-BE49-F238E27FC236}">
                      <a16:creationId xmlns:a16="http://schemas.microsoft.com/office/drawing/2014/main" id="{00000000-0008-0000-0B00-0000BE1A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847" name="Shape 5578">
                  <a:extLst>
                    <a:ext uri="{FF2B5EF4-FFF2-40B4-BE49-F238E27FC236}">
                      <a16:creationId xmlns:a16="http://schemas.microsoft.com/office/drawing/2014/main" id="{00000000-0008-0000-0B00-0000BF1A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848" name="Shape 5579">
                  <a:extLst>
                    <a:ext uri="{FF2B5EF4-FFF2-40B4-BE49-F238E27FC236}">
                      <a16:creationId xmlns:a16="http://schemas.microsoft.com/office/drawing/2014/main" id="{00000000-0008-0000-0B00-0000C01A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849" name="Shape 5580">
                  <a:extLst>
                    <a:ext uri="{FF2B5EF4-FFF2-40B4-BE49-F238E27FC236}">
                      <a16:creationId xmlns:a16="http://schemas.microsoft.com/office/drawing/2014/main" id="{00000000-0008-0000-0B00-0000C11A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850" name="Shape 5581">
                  <a:extLst>
                    <a:ext uri="{FF2B5EF4-FFF2-40B4-BE49-F238E27FC236}">
                      <a16:creationId xmlns:a16="http://schemas.microsoft.com/office/drawing/2014/main" id="{00000000-0008-0000-0B00-0000C21A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68</xdr:row>
      <xdr:rowOff>104775</xdr:rowOff>
    </xdr:from>
    <xdr:ext cx="0" cy="161925"/>
    <xdr:grpSp>
      <xdr:nvGrpSpPr>
        <xdr:cNvPr id="6851" name="Shape 2">
          <a:extLst>
            <a:ext uri="{FF2B5EF4-FFF2-40B4-BE49-F238E27FC236}">
              <a16:creationId xmlns:a16="http://schemas.microsoft.com/office/drawing/2014/main" id="{00000000-0008-0000-0B00-0000C31A0000}"/>
            </a:ext>
          </a:extLst>
        </xdr:cNvPr>
        <xdr:cNvGrpSpPr>
          <a:grpSpLocks/>
        </xdr:cNvGrpSpPr>
      </xdr:nvGrpSpPr>
      <xdr:grpSpPr>
        <a:xfrm>
          <a:off x="2466975" y="15039975"/>
          <a:ext cx="0" cy="161925"/>
          <a:chOff x="5346000" y="3699038"/>
          <a:chExt cx="0" cy="161925"/>
        </a:xfrm>
      </xdr:grpSpPr>
      <xdr:grpSp>
        <xdr:nvGrpSpPr>
          <xdr:cNvPr id="6852" name="Shape 5582">
            <a:extLst>
              <a:ext uri="{FF2B5EF4-FFF2-40B4-BE49-F238E27FC236}">
                <a16:creationId xmlns:a16="http://schemas.microsoft.com/office/drawing/2014/main" id="{00000000-0008-0000-0B00-0000C41A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6853" name="Shape 6">
              <a:extLst>
                <a:ext uri="{FF2B5EF4-FFF2-40B4-BE49-F238E27FC236}">
                  <a16:creationId xmlns:a16="http://schemas.microsoft.com/office/drawing/2014/main" id="{00000000-0008-0000-0B00-0000C51A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6854" name="Shape 5583">
              <a:extLst>
                <a:ext uri="{FF2B5EF4-FFF2-40B4-BE49-F238E27FC236}">
                  <a16:creationId xmlns:a16="http://schemas.microsoft.com/office/drawing/2014/main" id="{00000000-0008-0000-0B00-0000C61A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6855" name="Shape 5584">
                <a:extLst>
                  <a:ext uri="{FF2B5EF4-FFF2-40B4-BE49-F238E27FC236}">
                    <a16:creationId xmlns:a16="http://schemas.microsoft.com/office/drawing/2014/main" id="{00000000-0008-0000-0B00-0000C71A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6856" name="Shape 5585">
                <a:extLst>
                  <a:ext uri="{FF2B5EF4-FFF2-40B4-BE49-F238E27FC236}">
                    <a16:creationId xmlns:a16="http://schemas.microsoft.com/office/drawing/2014/main" id="{00000000-0008-0000-0B00-0000C81A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6857" name="Shape 5586">
                  <a:extLst>
                    <a:ext uri="{FF2B5EF4-FFF2-40B4-BE49-F238E27FC236}">
                      <a16:creationId xmlns:a16="http://schemas.microsoft.com/office/drawing/2014/main" id="{00000000-0008-0000-0B00-0000C91A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6858" name="Shape 5587">
                  <a:extLst>
                    <a:ext uri="{FF2B5EF4-FFF2-40B4-BE49-F238E27FC236}">
                      <a16:creationId xmlns:a16="http://schemas.microsoft.com/office/drawing/2014/main" id="{00000000-0008-0000-0B00-0000CA1A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859" name="Shape 5588">
                  <a:extLst>
                    <a:ext uri="{FF2B5EF4-FFF2-40B4-BE49-F238E27FC236}">
                      <a16:creationId xmlns:a16="http://schemas.microsoft.com/office/drawing/2014/main" id="{00000000-0008-0000-0B00-0000CB1A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860" name="Shape 5589">
                  <a:extLst>
                    <a:ext uri="{FF2B5EF4-FFF2-40B4-BE49-F238E27FC236}">
                      <a16:creationId xmlns:a16="http://schemas.microsoft.com/office/drawing/2014/main" id="{00000000-0008-0000-0B00-0000CC1A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861" name="Shape 5590">
                  <a:extLst>
                    <a:ext uri="{FF2B5EF4-FFF2-40B4-BE49-F238E27FC236}">
                      <a16:creationId xmlns:a16="http://schemas.microsoft.com/office/drawing/2014/main" id="{00000000-0008-0000-0B00-0000CD1A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862" name="Shape 5591">
                  <a:extLst>
                    <a:ext uri="{FF2B5EF4-FFF2-40B4-BE49-F238E27FC236}">
                      <a16:creationId xmlns:a16="http://schemas.microsoft.com/office/drawing/2014/main" id="{00000000-0008-0000-0B00-0000CE1A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863" name="Shape 5592">
                  <a:extLst>
                    <a:ext uri="{FF2B5EF4-FFF2-40B4-BE49-F238E27FC236}">
                      <a16:creationId xmlns:a16="http://schemas.microsoft.com/office/drawing/2014/main" id="{00000000-0008-0000-0B00-0000CF1A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68</xdr:row>
      <xdr:rowOff>104775</xdr:rowOff>
    </xdr:from>
    <xdr:ext cx="0" cy="161925"/>
    <xdr:grpSp>
      <xdr:nvGrpSpPr>
        <xdr:cNvPr id="6864" name="Shape 2">
          <a:extLst>
            <a:ext uri="{FF2B5EF4-FFF2-40B4-BE49-F238E27FC236}">
              <a16:creationId xmlns:a16="http://schemas.microsoft.com/office/drawing/2014/main" id="{00000000-0008-0000-0B00-0000D01A0000}"/>
            </a:ext>
          </a:extLst>
        </xdr:cNvPr>
        <xdr:cNvGrpSpPr>
          <a:grpSpLocks/>
        </xdr:cNvGrpSpPr>
      </xdr:nvGrpSpPr>
      <xdr:grpSpPr>
        <a:xfrm>
          <a:off x="2466975" y="15039975"/>
          <a:ext cx="0" cy="161925"/>
          <a:chOff x="5346000" y="3699038"/>
          <a:chExt cx="0" cy="161925"/>
        </a:xfrm>
      </xdr:grpSpPr>
      <xdr:grpSp>
        <xdr:nvGrpSpPr>
          <xdr:cNvPr id="6865" name="Shape 5593">
            <a:extLst>
              <a:ext uri="{FF2B5EF4-FFF2-40B4-BE49-F238E27FC236}">
                <a16:creationId xmlns:a16="http://schemas.microsoft.com/office/drawing/2014/main" id="{00000000-0008-0000-0B00-0000D11A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6866" name="Shape 6">
              <a:extLst>
                <a:ext uri="{FF2B5EF4-FFF2-40B4-BE49-F238E27FC236}">
                  <a16:creationId xmlns:a16="http://schemas.microsoft.com/office/drawing/2014/main" id="{00000000-0008-0000-0B00-0000D21A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6867" name="Shape 5594">
              <a:extLst>
                <a:ext uri="{FF2B5EF4-FFF2-40B4-BE49-F238E27FC236}">
                  <a16:creationId xmlns:a16="http://schemas.microsoft.com/office/drawing/2014/main" id="{00000000-0008-0000-0B00-0000D31A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6868" name="Shape 5595">
                <a:extLst>
                  <a:ext uri="{FF2B5EF4-FFF2-40B4-BE49-F238E27FC236}">
                    <a16:creationId xmlns:a16="http://schemas.microsoft.com/office/drawing/2014/main" id="{00000000-0008-0000-0B00-0000D41A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6869" name="Shape 5596">
                <a:extLst>
                  <a:ext uri="{FF2B5EF4-FFF2-40B4-BE49-F238E27FC236}">
                    <a16:creationId xmlns:a16="http://schemas.microsoft.com/office/drawing/2014/main" id="{00000000-0008-0000-0B00-0000D51A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6870" name="Shape 5597">
                  <a:extLst>
                    <a:ext uri="{FF2B5EF4-FFF2-40B4-BE49-F238E27FC236}">
                      <a16:creationId xmlns:a16="http://schemas.microsoft.com/office/drawing/2014/main" id="{00000000-0008-0000-0B00-0000D61A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6871" name="Shape 5598">
                  <a:extLst>
                    <a:ext uri="{FF2B5EF4-FFF2-40B4-BE49-F238E27FC236}">
                      <a16:creationId xmlns:a16="http://schemas.microsoft.com/office/drawing/2014/main" id="{00000000-0008-0000-0B00-0000D71A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872" name="Shape 5599">
                  <a:extLst>
                    <a:ext uri="{FF2B5EF4-FFF2-40B4-BE49-F238E27FC236}">
                      <a16:creationId xmlns:a16="http://schemas.microsoft.com/office/drawing/2014/main" id="{00000000-0008-0000-0B00-0000D81A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873" name="Shape 5600">
                  <a:extLst>
                    <a:ext uri="{FF2B5EF4-FFF2-40B4-BE49-F238E27FC236}">
                      <a16:creationId xmlns:a16="http://schemas.microsoft.com/office/drawing/2014/main" id="{00000000-0008-0000-0B00-0000D91A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874" name="Shape 5601">
                  <a:extLst>
                    <a:ext uri="{FF2B5EF4-FFF2-40B4-BE49-F238E27FC236}">
                      <a16:creationId xmlns:a16="http://schemas.microsoft.com/office/drawing/2014/main" id="{00000000-0008-0000-0B00-0000DA1A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875" name="Shape 5602">
                  <a:extLst>
                    <a:ext uri="{FF2B5EF4-FFF2-40B4-BE49-F238E27FC236}">
                      <a16:creationId xmlns:a16="http://schemas.microsoft.com/office/drawing/2014/main" id="{00000000-0008-0000-0B00-0000DB1A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876" name="Shape 5603">
                  <a:extLst>
                    <a:ext uri="{FF2B5EF4-FFF2-40B4-BE49-F238E27FC236}">
                      <a16:creationId xmlns:a16="http://schemas.microsoft.com/office/drawing/2014/main" id="{00000000-0008-0000-0B00-0000DC1A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68</xdr:row>
      <xdr:rowOff>104775</xdr:rowOff>
    </xdr:from>
    <xdr:ext cx="0" cy="161925"/>
    <xdr:grpSp>
      <xdr:nvGrpSpPr>
        <xdr:cNvPr id="6877" name="Shape 2">
          <a:extLst>
            <a:ext uri="{FF2B5EF4-FFF2-40B4-BE49-F238E27FC236}">
              <a16:creationId xmlns:a16="http://schemas.microsoft.com/office/drawing/2014/main" id="{00000000-0008-0000-0B00-0000DD1A0000}"/>
            </a:ext>
          </a:extLst>
        </xdr:cNvPr>
        <xdr:cNvGrpSpPr>
          <a:grpSpLocks/>
        </xdr:cNvGrpSpPr>
      </xdr:nvGrpSpPr>
      <xdr:grpSpPr>
        <a:xfrm>
          <a:off x="2466975" y="15039975"/>
          <a:ext cx="0" cy="161925"/>
          <a:chOff x="5346000" y="3699038"/>
          <a:chExt cx="0" cy="161925"/>
        </a:xfrm>
      </xdr:grpSpPr>
      <xdr:grpSp>
        <xdr:nvGrpSpPr>
          <xdr:cNvPr id="6878" name="Shape 5604">
            <a:extLst>
              <a:ext uri="{FF2B5EF4-FFF2-40B4-BE49-F238E27FC236}">
                <a16:creationId xmlns:a16="http://schemas.microsoft.com/office/drawing/2014/main" id="{00000000-0008-0000-0B00-0000DE1A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6879" name="Shape 6">
              <a:extLst>
                <a:ext uri="{FF2B5EF4-FFF2-40B4-BE49-F238E27FC236}">
                  <a16:creationId xmlns:a16="http://schemas.microsoft.com/office/drawing/2014/main" id="{00000000-0008-0000-0B00-0000DF1A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6880" name="Shape 5605">
              <a:extLst>
                <a:ext uri="{FF2B5EF4-FFF2-40B4-BE49-F238E27FC236}">
                  <a16:creationId xmlns:a16="http://schemas.microsoft.com/office/drawing/2014/main" id="{00000000-0008-0000-0B00-0000E01A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6881" name="Shape 5606">
                <a:extLst>
                  <a:ext uri="{FF2B5EF4-FFF2-40B4-BE49-F238E27FC236}">
                    <a16:creationId xmlns:a16="http://schemas.microsoft.com/office/drawing/2014/main" id="{00000000-0008-0000-0B00-0000E11A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6882" name="Shape 5607">
                <a:extLst>
                  <a:ext uri="{FF2B5EF4-FFF2-40B4-BE49-F238E27FC236}">
                    <a16:creationId xmlns:a16="http://schemas.microsoft.com/office/drawing/2014/main" id="{00000000-0008-0000-0B00-0000E21A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6883" name="Shape 5608">
                  <a:extLst>
                    <a:ext uri="{FF2B5EF4-FFF2-40B4-BE49-F238E27FC236}">
                      <a16:creationId xmlns:a16="http://schemas.microsoft.com/office/drawing/2014/main" id="{00000000-0008-0000-0B00-0000E31A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6884" name="Shape 5609">
                  <a:extLst>
                    <a:ext uri="{FF2B5EF4-FFF2-40B4-BE49-F238E27FC236}">
                      <a16:creationId xmlns:a16="http://schemas.microsoft.com/office/drawing/2014/main" id="{00000000-0008-0000-0B00-0000E41A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885" name="Shape 5610">
                  <a:extLst>
                    <a:ext uri="{FF2B5EF4-FFF2-40B4-BE49-F238E27FC236}">
                      <a16:creationId xmlns:a16="http://schemas.microsoft.com/office/drawing/2014/main" id="{00000000-0008-0000-0B00-0000E51A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886" name="Shape 5611">
                  <a:extLst>
                    <a:ext uri="{FF2B5EF4-FFF2-40B4-BE49-F238E27FC236}">
                      <a16:creationId xmlns:a16="http://schemas.microsoft.com/office/drawing/2014/main" id="{00000000-0008-0000-0B00-0000E61A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887" name="Shape 5612">
                  <a:extLst>
                    <a:ext uri="{FF2B5EF4-FFF2-40B4-BE49-F238E27FC236}">
                      <a16:creationId xmlns:a16="http://schemas.microsoft.com/office/drawing/2014/main" id="{00000000-0008-0000-0B00-0000E71A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888" name="Shape 5613">
                  <a:extLst>
                    <a:ext uri="{FF2B5EF4-FFF2-40B4-BE49-F238E27FC236}">
                      <a16:creationId xmlns:a16="http://schemas.microsoft.com/office/drawing/2014/main" id="{00000000-0008-0000-0B00-0000E81A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889" name="Shape 5614">
                  <a:extLst>
                    <a:ext uri="{FF2B5EF4-FFF2-40B4-BE49-F238E27FC236}">
                      <a16:creationId xmlns:a16="http://schemas.microsoft.com/office/drawing/2014/main" id="{00000000-0008-0000-0B00-0000E91A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68</xdr:row>
      <xdr:rowOff>104775</xdr:rowOff>
    </xdr:from>
    <xdr:ext cx="0" cy="161925"/>
    <xdr:grpSp>
      <xdr:nvGrpSpPr>
        <xdr:cNvPr id="6890" name="Shape 2">
          <a:extLst>
            <a:ext uri="{FF2B5EF4-FFF2-40B4-BE49-F238E27FC236}">
              <a16:creationId xmlns:a16="http://schemas.microsoft.com/office/drawing/2014/main" id="{00000000-0008-0000-0B00-0000EA1A0000}"/>
            </a:ext>
          </a:extLst>
        </xdr:cNvPr>
        <xdr:cNvGrpSpPr>
          <a:grpSpLocks/>
        </xdr:cNvGrpSpPr>
      </xdr:nvGrpSpPr>
      <xdr:grpSpPr>
        <a:xfrm>
          <a:off x="2466975" y="15039975"/>
          <a:ext cx="0" cy="161925"/>
          <a:chOff x="5346000" y="3699038"/>
          <a:chExt cx="0" cy="161925"/>
        </a:xfrm>
      </xdr:grpSpPr>
      <xdr:grpSp>
        <xdr:nvGrpSpPr>
          <xdr:cNvPr id="6891" name="Shape 5615">
            <a:extLst>
              <a:ext uri="{FF2B5EF4-FFF2-40B4-BE49-F238E27FC236}">
                <a16:creationId xmlns:a16="http://schemas.microsoft.com/office/drawing/2014/main" id="{00000000-0008-0000-0B00-0000EB1A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6892" name="Shape 6">
              <a:extLst>
                <a:ext uri="{FF2B5EF4-FFF2-40B4-BE49-F238E27FC236}">
                  <a16:creationId xmlns:a16="http://schemas.microsoft.com/office/drawing/2014/main" id="{00000000-0008-0000-0B00-0000EC1A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6893" name="Shape 5616">
              <a:extLst>
                <a:ext uri="{FF2B5EF4-FFF2-40B4-BE49-F238E27FC236}">
                  <a16:creationId xmlns:a16="http://schemas.microsoft.com/office/drawing/2014/main" id="{00000000-0008-0000-0B00-0000ED1A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6894" name="Shape 5617">
                <a:extLst>
                  <a:ext uri="{FF2B5EF4-FFF2-40B4-BE49-F238E27FC236}">
                    <a16:creationId xmlns:a16="http://schemas.microsoft.com/office/drawing/2014/main" id="{00000000-0008-0000-0B00-0000EE1A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6895" name="Shape 5618">
                <a:extLst>
                  <a:ext uri="{FF2B5EF4-FFF2-40B4-BE49-F238E27FC236}">
                    <a16:creationId xmlns:a16="http://schemas.microsoft.com/office/drawing/2014/main" id="{00000000-0008-0000-0B00-0000EF1A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6896" name="Shape 5619">
                  <a:extLst>
                    <a:ext uri="{FF2B5EF4-FFF2-40B4-BE49-F238E27FC236}">
                      <a16:creationId xmlns:a16="http://schemas.microsoft.com/office/drawing/2014/main" id="{00000000-0008-0000-0B00-0000F01A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6897" name="Shape 5620">
                  <a:extLst>
                    <a:ext uri="{FF2B5EF4-FFF2-40B4-BE49-F238E27FC236}">
                      <a16:creationId xmlns:a16="http://schemas.microsoft.com/office/drawing/2014/main" id="{00000000-0008-0000-0B00-0000F11A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898" name="Shape 5621">
                  <a:extLst>
                    <a:ext uri="{FF2B5EF4-FFF2-40B4-BE49-F238E27FC236}">
                      <a16:creationId xmlns:a16="http://schemas.microsoft.com/office/drawing/2014/main" id="{00000000-0008-0000-0B00-0000F21A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899" name="Shape 5622">
                  <a:extLst>
                    <a:ext uri="{FF2B5EF4-FFF2-40B4-BE49-F238E27FC236}">
                      <a16:creationId xmlns:a16="http://schemas.microsoft.com/office/drawing/2014/main" id="{00000000-0008-0000-0B00-0000F31A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900" name="Shape 5623">
                  <a:extLst>
                    <a:ext uri="{FF2B5EF4-FFF2-40B4-BE49-F238E27FC236}">
                      <a16:creationId xmlns:a16="http://schemas.microsoft.com/office/drawing/2014/main" id="{00000000-0008-0000-0B00-0000F41A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901" name="Shape 5624">
                  <a:extLst>
                    <a:ext uri="{FF2B5EF4-FFF2-40B4-BE49-F238E27FC236}">
                      <a16:creationId xmlns:a16="http://schemas.microsoft.com/office/drawing/2014/main" id="{00000000-0008-0000-0B00-0000F51A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902" name="Shape 5625">
                  <a:extLst>
                    <a:ext uri="{FF2B5EF4-FFF2-40B4-BE49-F238E27FC236}">
                      <a16:creationId xmlns:a16="http://schemas.microsoft.com/office/drawing/2014/main" id="{00000000-0008-0000-0B00-0000F61A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68</xdr:row>
      <xdr:rowOff>104775</xdr:rowOff>
    </xdr:from>
    <xdr:ext cx="0" cy="161925"/>
    <xdr:grpSp>
      <xdr:nvGrpSpPr>
        <xdr:cNvPr id="6903" name="Shape 2">
          <a:extLst>
            <a:ext uri="{FF2B5EF4-FFF2-40B4-BE49-F238E27FC236}">
              <a16:creationId xmlns:a16="http://schemas.microsoft.com/office/drawing/2014/main" id="{00000000-0008-0000-0B00-0000F71A0000}"/>
            </a:ext>
          </a:extLst>
        </xdr:cNvPr>
        <xdr:cNvGrpSpPr>
          <a:grpSpLocks/>
        </xdr:cNvGrpSpPr>
      </xdr:nvGrpSpPr>
      <xdr:grpSpPr>
        <a:xfrm>
          <a:off x="2466975" y="15039975"/>
          <a:ext cx="0" cy="161925"/>
          <a:chOff x="5346000" y="3699038"/>
          <a:chExt cx="0" cy="161925"/>
        </a:xfrm>
      </xdr:grpSpPr>
      <xdr:grpSp>
        <xdr:nvGrpSpPr>
          <xdr:cNvPr id="6904" name="Shape 5626">
            <a:extLst>
              <a:ext uri="{FF2B5EF4-FFF2-40B4-BE49-F238E27FC236}">
                <a16:creationId xmlns:a16="http://schemas.microsoft.com/office/drawing/2014/main" id="{00000000-0008-0000-0B00-0000F81A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6905" name="Shape 6">
              <a:extLst>
                <a:ext uri="{FF2B5EF4-FFF2-40B4-BE49-F238E27FC236}">
                  <a16:creationId xmlns:a16="http://schemas.microsoft.com/office/drawing/2014/main" id="{00000000-0008-0000-0B00-0000F91A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6906" name="Shape 5627">
              <a:extLst>
                <a:ext uri="{FF2B5EF4-FFF2-40B4-BE49-F238E27FC236}">
                  <a16:creationId xmlns:a16="http://schemas.microsoft.com/office/drawing/2014/main" id="{00000000-0008-0000-0B00-0000FA1A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6907" name="Shape 5628">
                <a:extLst>
                  <a:ext uri="{FF2B5EF4-FFF2-40B4-BE49-F238E27FC236}">
                    <a16:creationId xmlns:a16="http://schemas.microsoft.com/office/drawing/2014/main" id="{00000000-0008-0000-0B00-0000FB1A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6908" name="Shape 5629">
                <a:extLst>
                  <a:ext uri="{FF2B5EF4-FFF2-40B4-BE49-F238E27FC236}">
                    <a16:creationId xmlns:a16="http://schemas.microsoft.com/office/drawing/2014/main" id="{00000000-0008-0000-0B00-0000FC1A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6909" name="Shape 5630">
                  <a:extLst>
                    <a:ext uri="{FF2B5EF4-FFF2-40B4-BE49-F238E27FC236}">
                      <a16:creationId xmlns:a16="http://schemas.microsoft.com/office/drawing/2014/main" id="{00000000-0008-0000-0B00-0000FD1A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6910" name="Shape 5631">
                  <a:extLst>
                    <a:ext uri="{FF2B5EF4-FFF2-40B4-BE49-F238E27FC236}">
                      <a16:creationId xmlns:a16="http://schemas.microsoft.com/office/drawing/2014/main" id="{00000000-0008-0000-0B00-0000FE1A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911" name="Shape 5632">
                  <a:extLst>
                    <a:ext uri="{FF2B5EF4-FFF2-40B4-BE49-F238E27FC236}">
                      <a16:creationId xmlns:a16="http://schemas.microsoft.com/office/drawing/2014/main" id="{00000000-0008-0000-0B00-0000FF1A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912" name="Shape 5633">
                  <a:extLst>
                    <a:ext uri="{FF2B5EF4-FFF2-40B4-BE49-F238E27FC236}">
                      <a16:creationId xmlns:a16="http://schemas.microsoft.com/office/drawing/2014/main" id="{00000000-0008-0000-0B00-0000001B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913" name="Shape 5634">
                  <a:extLst>
                    <a:ext uri="{FF2B5EF4-FFF2-40B4-BE49-F238E27FC236}">
                      <a16:creationId xmlns:a16="http://schemas.microsoft.com/office/drawing/2014/main" id="{00000000-0008-0000-0B00-0000011B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914" name="Shape 5635">
                  <a:extLst>
                    <a:ext uri="{FF2B5EF4-FFF2-40B4-BE49-F238E27FC236}">
                      <a16:creationId xmlns:a16="http://schemas.microsoft.com/office/drawing/2014/main" id="{00000000-0008-0000-0B00-0000021B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915" name="Shape 5636">
                  <a:extLst>
                    <a:ext uri="{FF2B5EF4-FFF2-40B4-BE49-F238E27FC236}">
                      <a16:creationId xmlns:a16="http://schemas.microsoft.com/office/drawing/2014/main" id="{00000000-0008-0000-0B00-0000031B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68</xdr:row>
      <xdr:rowOff>104775</xdr:rowOff>
    </xdr:from>
    <xdr:ext cx="0" cy="161925"/>
    <xdr:grpSp>
      <xdr:nvGrpSpPr>
        <xdr:cNvPr id="6916" name="Shape 2">
          <a:extLst>
            <a:ext uri="{FF2B5EF4-FFF2-40B4-BE49-F238E27FC236}">
              <a16:creationId xmlns:a16="http://schemas.microsoft.com/office/drawing/2014/main" id="{00000000-0008-0000-0B00-0000041B0000}"/>
            </a:ext>
          </a:extLst>
        </xdr:cNvPr>
        <xdr:cNvGrpSpPr>
          <a:grpSpLocks/>
        </xdr:cNvGrpSpPr>
      </xdr:nvGrpSpPr>
      <xdr:grpSpPr>
        <a:xfrm>
          <a:off x="2466975" y="15039975"/>
          <a:ext cx="0" cy="161925"/>
          <a:chOff x="5346000" y="3699038"/>
          <a:chExt cx="0" cy="161925"/>
        </a:xfrm>
      </xdr:grpSpPr>
      <xdr:grpSp>
        <xdr:nvGrpSpPr>
          <xdr:cNvPr id="6917" name="Shape 5637">
            <a:extLst>
              <a:ext uri="{FF2B5EF4-FFF2-40B4-BE49-F238E27FC236}">
                <a16:creationId xmlns:a16="http://schemas.microsoft.com/office/drawing/2014/main" id="{00000000-0008-0000-0B00-0000051B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6918" name="Shape 6">
              <a:extLst>
                <a:ext uri="{FF2B5EF4-FFF2-40B4-BE49-F238E27FC236}">
                  <a16:creationId xmlns:a16="http://schemas.microsoft.com/office/drawing/2014/main" id="{00000000-0008-0000-0B00-0000061B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6919" name="Shape 5638">
              <a:extLst>
                <a:ext uri="{FF2B5EF4-FFF2-40B4-BE49-F238E27FC236}">
                  <a16:creationId xmlns:a16="http://schemas.microsoft.com/office/drawing/2014/main" id="{00000000-0008-0000-0B00-0000071B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6920" name="Shape 5639">
                <a:extLst>
                  <a:ext uri="{FF2B5EF4-FFF2-40B4-BE49-F238E27FC236}">
                    <a16:creationId xmlns:a16="http://schemas.microsoft.com/office/drawing/2014/main" id="{00000000-0008-0000-0B00-0000081B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6921" name="Shape 5640">
                <a:extLst>
                  <a:ext uri="{FF2B5EF4-FFF2-40B4-BE49-F238E27FC236}">
                    <a16:creationId xmlns:a16="http://schemas.microsoft.com/office/drawing/2014/main" id="{00000000-0008-0000-0B00-0000091B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6922" name="Shape 5641">
                  <a:extLst>
                    <a:ext uri="{FF2B5EF4-FFF2-40B4-BE49-F238E27FC236}">
                      <a16:creationId xmlns:a16="http://schemas.microsoft.com/office/drawing/2014/main" id="{00000000-0008-0000-0B00-00000A1B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6923" name="Shape 5642">
                  <a:extLst>
                    <a:ext uri="{FF2B5EF4-FFF2-40B4-BE49-F238E27FC236}">
                      <a16:creationId xmlns:a16="http://schemas.microsoft.com/office/drawing/2014/main" id="{00000000-0008-0000-0B00-00000B1B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924" name="Shape 5643">
                  <a:extLst>
                    <a:ext uri="{FF2B5EF4-FFF2-40B4-BE49-F238E27FC236}">
                      <a16:creationId xmlns:a16="http://schemas.microsoft.com/office/drawing/2014/main" id="{00000000-0008-0000-0B00-00000C1B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925" name="Shape 5644">
                  <a:extLst>
                    <a:ext uri="{FF2B5EF4-FFF2-40B4-BE49-F238E27FC236}">
                      <a16:creationId xmlns:a16="http://schemas.microsoft.com/office/drawing/2014/main" id="{00000000-0008-0000-0B00-00000D1B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926" name="Shape 5645">
                  <a:extLst>
                    <a:ext uri="{FF2B5EF4-FFF2-40B4-BE49-F238E27FC236}">
                      <a16:creationId xmlns:a16="http://schemas.microsoft.com/office/drawing/2014/main" id="{00000000-0008-0000-0B00-00000E1B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927" name="Shape 5646">
                  <a:extLst>
                    <a:ext uri="{FF2B5EF4-FFF2-40B4-BE49-F238E27FC236}">
                      <a16:creationId xmlns:a16="http://schemas.microsoft.com/office/drawing/2014/main" id="{00000000-0008-0000-0B00-00000F1B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928" name="Shape 5647">
                  <a:extLst>
                    <a:ext uri="{FF2B5EF4-FFF2-40B4-BE49-F238E27FC236}">
                      <a16:creationId xmlns:a16="http://schemas.microsoft.com/office/drawing/2014/main" id="{00000000-0008-0000-0B00-0000101B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68</xdr:row>
      <xdr:rowOff>104775</xdr:rowOff>
    </xdr:from>
    <xdr:ext cx="0" cy="161925"/>
    <xdr:grpSp>
      <xdr:nvGrpSpPr>
        <xdr:cNvPr id="6929" name="Shape 2">
          <a:extLst>
            <a:ext uri="{FF2B5EF4-FFF2-40B4-BE49-F238E27FC236}">
              <a16:creationId xmlns:a16="http://schemas.microsoft.com/office/drawing/2014/main" id="{00000000-0008-0000-0B00-0000111B0000}"/>
            </a:ext>
          </a:extLst>
        </xdr:cNvPr>
        <xdr:cNvGrpSpPr>
          <a:grpSpLocks/>
        </xdr:cNvGrpSpPr>
      </xdr:nvGrpSpPr>
      <xdr:grpSpPr>
        <a:xfrm>
          <a:off x="2466975" y="15039975"/>
          <a:ext cx="0" cy="161925"/>
          <a:chOff x="5346000" y="3699038"/>
          <a:chExt cx="0" cy="161925"/>
        </a:xfrm>
      </xdr:grpSpPr>
      <xdr:grpSp>
        <xdr:nvGrpSpPr>
          <xdr:cNvPr id="6930" name="Shape 5648">
            <a:extLst>
              <a:ext uri="{FF2B5EF4-FFF2-40B4-BE49-F238E27FC236}">
                <a16:creationId xmlns:a16="http://schemas.microsoft.com/office/drawing/2014/main" id="{00000000-0008-0000-0B00-0000121B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6931" name="Shape 6">
              <a:extLst>
                <a:ext uri="{FF2B5EF4-FFF2-40B4-BE49-F238E27FC236}">
                  <a16:creationId xmlns:a16="http://schemas.microsoft.com/office/drawing/2014/main" id="{00000000-0008-0000-0B00-0000131B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6932" name="Shape 5649">
              <a:extLst>
                <a:ext uri="{FF2B5EF4-FFF2-40B4-BE49-F238E27FC236}">
                  <a16:creationId xmlns:a16="http://schemas.microsoft.com/office/drawing/2014/main" id="{00000000-0008-0000-0B00-0000141B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6933" name="Shape 5650">
                <a:extLst>
                  <a:ext uri="{FF2B5EF4-FFF2-40B4-BE49-F238E27FC236}">
                    <a16:creationId xmlns:a16="http://schemas.microsoft.com/office/drawing/2014/main" id="{00000000-0008-0000-0B00-0000151B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6934" name="Shape 5651">
                <a:extLst>
                  <a:ext uri="{FF2B5EF4-FFF2-40B4-BE49-F238E27FC236}">
                    <a16:creationId xmlns:a16="http://schemas.microsoft.com/office/drawing/2014/main" id="{00000000-0008-0000-0B00-0000161B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6935" name="Shape 5652">
                  <a:extLst>
                    <a:ext uri="{FF2B5EF4-FFF2-40B4-BE49-F238E27FC236}">
                      <a16:creationId xmlns:a16="http://schemas.microsoft.com/office/drawing/2014/main" id="{00000000-0008-0000-0B00-0000171B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6936" name="Shape 5653">
                  <a:extLst>
                    <a:ext uri="{FF2B5EF4-FFF2-40B4-BE49-F238E27FC236}">
                      <a16:creationId xmlns:a16="http://schemas.microsoft.com/office/drawing/2014/main" id="{00000000-0008-0000-0B00-0000181B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937" name="Shape 5654">
                  <a:extLst>
                    <a:ext uri="{FF2B5EF4-FFF2-40B4-BE49-F238E27FC236}">
                      <a16:creationId xmlns:a16="http://schemas.microsoft.com/office/drawing/2014/main" id="{00000000-0008-0000-0B00-0000191B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938" name="Shape 5655">
                  <a:extLst>
                    <a:ext uri="{FF2B5EF4-FFF2-40B4-BE49-F238E27FC236}">
                      <a16:creationId xmlns:a16="http://schemas.microsoft.com/office/drawing/2014/main" id="{00000000-0008-0000-0B00-00001A1B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939" name="Shape 5656">
                  <a:extLst>
                    <a:ext uri="{FF2B5EF4-FFF2-40B4-BE49-F238E27FC236}">
                      <a16:creationId xmlns:a16="http://schemas.microsoft.com/office/drawing/2014/main" id="{00000000-0008-0000-0B00-00001B1B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940" name="Shape 5657">
                  <a:extLst>
                    <a:ext uri="{FF2B5EF4-FFF2-40B4-BE49-F238E27FC236}">
                      <a16:creationId xmlns:a16="http://schemas.microsoft.com/office/drawing/2014/main" id="{00000000-0008-0000-0B00-00001C1B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941" name="Shape 5658">
                  <a:extLst>
                    <a:ext uri="{FF2B5EF4-FFF2-40B4-BE49-F238E27FC236}">
                      <a16:creationId xmlns:a16="http://schemas.microsoft.com/office/drawing/2014/main" id="{00000000-0008-0000-0B00-00001D1B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68</xdr:row>
      <xdr:rowOff>104775</xdr:rowOff>
    </xdr:from>
    <xdr:ext cx="0" cy="161925"/>
    <xdr:grpSp>
      <xdr:nvGrpSpPr>
        <xdr:cNvPr id="6942" name="Shape 2">
          <a:extLst>
            <a:ext uri="{FF2B5EF4-FFF2-40B4-BE49-F238E27FC236}">
              <a16:creationId xmlns:a16="http://schemas.microsoft.com/office/drawing/2014/main" id="{00000000-0008-0000-0B00-00001E1B0000}"/>
            </a:ext>
          </a:extLst>
        </xdr:cNvPr>
        <xdr:cNvGrpSpPr>
          <a:grpSpLocks/>
        </xdr:cNvGrpSpPr>
      </xdr:nvGrpSpPr>
      <xdr:grpSpPr>
        <a:xfrm>
          <a:off x="2466975" y="15039975"/>
          <a:ext cx="0" cy="161925"/>
          <a:chOff x="5346000" y="3699038"/>
          <a:chExt cx="0" cy="161925"/>
        </a:xfrm>
      </xdr:grpSpPr>
      <xdr:grpSp>
        <xdr:nvGrpSpPr>
          <xdr:cNvPr id="6943" name="Shape 5659">
            <a:extLst>
              <a:ext uri="{FF2B5EF4-FFF2-40B4-BE49-F238E27FC236}">
                <a16:creationId xmlns:a16="http://schemas.microsoft.com/office/drawing/2014/main" id="{00000000-0008-0000-0B00-00001F1B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6944" name="Shape 6">
              <a:extLst>
                <a:ext uri="{FF2B5EF4-FFF2-40B4-BE49-F238E27FC236}">
                  <a16:creationId xmlns:a16="http://schemas.microsoft.com/office/drawing/2014/main" id="{00000000-0008-0000-0B00-0000201B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6945" name="Shape 5660">
              <a:extLst>
                <a:ext uri="{FF2B5EF4-FFF2-40B4-BE49-F238E27FC236}">
                  <a16:creationId xmlns:a16="http://schemas.microsoft.com/office/drawing/2014/main" id="{00000000-0008-0000-0B00-0000211B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6946" name="Shape 5661">
                <a:extLst>
                  <a:ext uri="{FF2B5EF4-FFF2-40B4-BE49-F238E27FC236}">
                    <a16:creationId xmlns:a16="http://schemas.microsoft.com/office/drawing/2014/main" id="{00000000-0008-0000-0B00-0000221B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6947" name="Shape 5662">
                <a:extLst>
                  <a:ext uri="{FF2B5EF4-FFF2-40B4-BE49-F238E27FC236}">
                    <a16:creationId xmlns:a16="http://schemas.microsoft.com/office/drawing/2014/main" id="{00000000-0008-0000-0B00-0000231B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6948" name="Shape 5663">
                  <a:extLst>
                    <a:ext uri="{FF2B5EF4-FFF2-40B4-BE49-F238E27FC236}">
                      <a16:creationId xmlns:a16="http://schemas.microsoft.com/office/drawing/2014/main" id="{00000000-0008-0000-0B00-0000241B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6949" name="Shape 5664">
                  <a:extLst>
                    <a:ext uri="{FF2B5EF4-FFF2-40B4-BE49-F238E27FC236}">
                      <a16:creationId xmlns:a16="http://schemas.microsoft.com/office/drawing/2014/main" id="{00000000-0008-0000-0B00-0000251B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950" name="Shape 5665">
                  <a:extLst>
                    <a:ext uri="{FF2B5EF4-FFF2-40B4-BE49-F238E27FC236}">
                      <a16:creationId xmlns:a16="http://schemas.microsoft.com/office/drawing/2014/main" id="{00000000-0008-0000-0B00-0000261B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951" name="Shape 5666">
                  <a:extLst>
                    <a:ext uri="{FF2B5EF4-FFF2-40B4-BE49-F238E27FC236}">
                      <a16:creationId xmlns:a16="http://schemas.microsoft.com/office/drawing/2014/main" id="{00000000-0008-0000-0B00-0000271B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952" name="Shape 5667">
                  <a:extLst>
                    <a:ext uri="{FF2B5EF4-FFF2-40B4-BE49-F238E27FC236}">
                      <a16:creationId xmlns:a16="http://schemas.microsoft.com/office/drawing/2014/main" id="{00000000-0008-0000-0B00-0000281B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953" name="Shape 5668">
                  <a:extLst>
                    <a:ext uri="{FF2B5EF4-FFF2-40B4-BE49-F238E27FC236}">
                      <a16:creationId xmlns:a16="http://schemas.microsoft.com/office/drawing/2014/main" id="{00000000-0008-0000-0B00-0000291B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954" name="Shape 5669">
                  <a:extLst>
                    <a:ext uri="{FF2B5EF4-FFF2-40B4-BE49-F238E27FC236}">
                      <a16:creationId xmlns:a16="http://schemas.microsoft.com/office/drawing/2014/main" id="{00000000-0008-0000-0B00-00002A1B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68</xdr:row>
      <xdr:rowOff>104775</xdr:rowOff>
    </xdr:from>
    <xdr:ext cx="0" cy="161925"/>
    <xdr:grpSp>
      <xdr:nvGrpSpPr>
        <xdr:cNvPr id="6955" name="Shape 2">
          <a:extLst>
            <a:ext uri="{FF2B5EF4-FFF2-40B4-BE49-F238E27FC236}">
              <a16:creationId xmlns:a16="http://schemas.microsoft.com/office/drawing/2014/main" id="{00000000-0008-0000-0B00-00002B1B0000}"/>
            </a:ext>
          </a:extLst>
        </xdr:cNvPr>
        <xdr:cNvGrpSpPr>
          <a:grpSpLocks/>
        </xdr:cNvGrpSpPr>
      </xdr:nvGrpSpPr>
      <xdr:grpSpPr>
        <a:xfrm>
          <a:off x="2466975" y="15039975"/>
          <a:ext cx="0" cy="161925"/>
          <a:chOff x="5346000" y="3699038"/>
          <a:chExt cx="0" cy="161925"/>
        </a:xfrm>
      </xdr:grpSpPr>
      <xdr:grpSp>
        <xdr:nvGrpSpPr>
          <xdr:cNvPr id="6956" name="Shape 5670">
            <a:extLst>
              <a:ext uri="{FF2B5EF4-FFF2-40B4-BE49-F238E27FC236}">
                <a16:creationId xmlns:a16="http://schemas.microsoft.com/office/drawing/2014/main" id="{00000000-0008-0000-0B00-00002C1B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6957" name="Shape 6">
              <a:extLst>
                <a:ext uri="{FF2B5EF4-FFF2-40B4-BE49-F238E27FC236}">
                  <a16:creationId xmlns:a16="http://schemas.microsoft.com/office/drawing/2014/main" id="{00000000-0008-0000-0B00-00002D1B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6958" name="Shape 5671">
              <a:extLst>
                <a:ext uri="{FF2B5EF4-FFF2-40B4-BE49-F238E27FC236}">
                  <a16:creationId xmlns:a16="http://schemas.microsoft.com/office/drawing/2014/main" id="{00000000-0008-0000-0B00-00002E1B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6959" name="Shape 5672">
                <a:extLst>
                  <a:ext uri="{FF2B5EF4-FFF2-40B4-BE49-F238E27FC236}">
                    <a16:creationId xmlns:a16="http://schemas.microsoft.com/office/drawing/2014/main" id="{00000000-0008-0000-0B00-00002F1B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6960" name="Shape 5673">
                <a:extLst>
                  <a:ext uri="{FF2B5EF4-FFF2-40B4-BE49-F238E27FC236}">
                    <a16:creationId xmlns:a16="http://schemas.microsoft.com/office/drawing/2014/main" id="{00000000-0008-0000-0B00-0000301B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6961" name="Shape 5674">
                  <a:extLst>
                    <a:ext uri="{FF2B5EF4-FFF2-40B4-BE49-F238E27FC236}">
                      <a16:creationId xmlns:a16="http://schemas.microsoft.com/office/drawing/2014/main" id="{00000000-0008-0000-0B00-0000311B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6962" name="Shape 5675">
                  <a:extLst>
                    <a:ext uri="{FF2B5EF4-FFF2-40B4-BE49-F238E27FC236}">
                      <a16:creationId xmlns:a16="http://schemas.microsoft.com/office/drawing/2014/main" id="{00000000-0008-0000-0B00-0000321B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963" name="Shape 5676">
                  <a:extLst>
                    <a:ext uri="{FF2B5EF4-FFF2-40B4-BE49-F238E27FC236}">
                      <a16:creationId xmlns:a16="http://schemas.microsoft.com/office/drawing/2014/main" id="{00000000-0008-0000-0B00-0000331B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964" name="Shape 5677">
                  <a:extLst>
                    <a:ext uri="{FF2B5EF4-FFF2-40B4-BE49-F238E27FC236}">
                      <a16:creationId xmlns:a16="http://schemas.microsoft.com/office/drawing/2014/main" id="{00000000-0008-0000-0B00-0000341B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965" name="Shape 5678">
                  <a:extLst>
                    <a:ext uri="{FF2B5EF4-FFF2-40B4-BE49-F238E27FC236}">
                      <a16:creationId xmlns:a16="http://schemas.microsoft.com/office/drawing/2014/main" id="{00000000-0008-0000-0B00-0000351B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966" name="Shape 5679">
                  <a:extLst>
                    <a:ext uri="{FF2B5EF4-FFF2-40B4-BE49-F238E27FC236}">
                      <a16:creationId xmlns:a16="http://schemas.microsoft.com/office/drawing/2014/main" id="{00000000-0008-0000-0B00-0000361B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967" name="Shape 5680">
                  <a:extLst>
                    <a:ext uri="{FF2B5EF4-FFF2-40B4-BE49-F238E27FC236}">
                      <a16:creationId xmlns:a16="http://schemas.microsoft.com/office/drawing/2014/main" id="{00000000-0008-0000-0B00-0000371B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68</xdr:row>
      <xdr:rowOff>104775</xdr:rowOff>
    </xdr:from>
    <xdr:ext cx="0" cy="161925"/>
    <xdr:grpSp>
      <xdr:nvGrpSpPr>
        <xdr:cNvPr id="6968" name="Shape 2">
          <a:extLst>
            <a:ext uri="{FF2B5EF4-FFF2-40B4-BE49-F238E27FC236}">
              <a16:creationId xmlns:a16="http://schemas.microsoft.com/office/drawing/2014/main" id="{00000000-0008-0000-0B00-0000381B0000}"/>
            </a:ext>
          </a:extLst>
        </xdr:cNvPr>
        <xdr:cNvGrpSpPr>
          <a:grpSpLocks/>
        </xdr:cNvGrpSpPr>
      </xdr:nvGrpSpPr>
      <xdr:grpSpPr>
        <a:xfrm>
          <a:off x="2466975" y="15039975"/>
          <a:ext cx="0" cy="161925"/>
          <a:chOff x="5346000" y="3699038"/>
          <a:chExt cx="0" cy="161925"/>
        </a:xfrm>
      </xdr:grpSpPr>
      <xdr:grpSp>
        <xdr:nvGrpSpPr>
          <xdr:cNvPr id="6969" name="Shape 5681">
            <a:extLst>
              <a:ext uri="{FF2B5EF4-FFF2-40B4-BE49-F238E27FC236}">
                <a16:creationId xmlns:a16="http://schemas.microsoft.com/office/drawing/2014/main" id="{00000000-0008-0000-0B00-0000391B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6970" name="Shape 6">
              <a:extLst>
                <a:ext uri="{FF2B5EF4-FFF2-40B4-BE49-F238E27FC236}">
                  <a16:creationId xmlns:a16="http://schemas.microsoft.com/office/drawing/2014/main" id="{00000000-0008-0000-0B00-00003A1B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6971" name="Shape 5682">
              <a:extLst>
                <a:ext uri="{FF2B5EF4-FFF2-40B4-BE49-F238E27FC236}">
                  <a16:creationId xmlns:a16="http://schemas.microsoft.com/office/drawing/2014/main" id="{00000000-0008-0000-0B00-00003B1B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6972" name="Shape 5683">
                <a:extLst>
                  <a:ext uri="{FF2B5EF4-FFF2-40B4-BE49-F238E27FC236}">
                    <a16:creationId xmlns:a16="http://schemas.microsoft.com/office/drawing/2014/main" id="{00000000-0008-0000-0B00-00003C1B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6973" name="Shape 5684">
                <a:extLst>
                  <a:ext uri="{FF2B5EF4-FFF2-40B4-BE49-F238E27FC236}">
                    <a16:creationId xmlns:a16="http://schemas.microsoft.com/office/drawing/2014/main" id="{00000000-0008-0000-0B00-00003D1B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6974" name="Shape 5685">
                  <a:extLst>
                    <a:ext uri="{FF2B5EF4-FFF2-40B4-BE49-F238E27FC236}">
                      <a16:creationId xmlns:a16="http://schemas.microsoft.com/office/drawing/2014/main" id="{00000000-0008-0000-0B00-00003E1B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6975" name="Shape 5686">
                  <a:extLst>
                    <a:ext uri="{FF2B5EF4-FFF2-40B4-BE49-F238E27FC236}">
                      <a16:creationId xmlns:a16="http://schemas.microsoft.com/office/drawing/2014/main" id="{00000000-0008-0000-0B00-00003F1B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976" name="Shape 5687">
                  <a:extLst>
                    <a:ext uri="{FF2B5EF4-FFF2-40B4-BE49-F238E27FC236}">
                      <a16:creationId xmlns:a16="http://schemas.microsoft.com/office/drawing/2014/main" id="{00000000-0008-0000-0B00-0000401B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977" name="Shape 5688">
                  <a:extLst>
                    <a:ext uri="{FF2B5EF4-FFF2-40B4-BE49-F238E27FC236}">
                      <a16:creationId xmlns:a16="http://schemas.microsoft.com/office/drawing/2014/main" id="{00000000-0008-0000-0B00-0000411B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978" name="Shape 5689">
                  <a:extLst>
                    <a:ext uri="{FF2B5EF4-FFF2-40B4-BE49-F238E27FC236}">
                      <a16:creationId xmlns:a16="http://schemas.microsoft.com/office/drawing/2014/main" id="{00000000-0008-0000-0B00-0000421B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979" name="Shape 5690">
                  <a:extLst>
                    <a:ext uri="{FF2B5EF4-FFF2-40B4-BE49-F238E27FC236}">
                      <a16:creationId xmlns:a16="http://schemas.microsoft.com/office/drawing/2014/main" id="{00000000-0008-0000-0B00-0000431B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980" name="Shape 5691">
                  <a:extLst>
                    <a:ext uri="{FF2B5EF4-FFF2-40B4-BE49-F238E27FC236}">
                      <a16:creationId xmlns:a16="http://schemas.microsoft.com/office/drawing/2014/main" id="{00000000-0008-0000-0B00-0000441B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68</xdr:row>
      <xdr:rowOff>104775</xdr:rowOff>
    </xdr:from>
    <xdr:ext cx="0" cy="161925"/>
    <xdr:grpSp>
      <xdr:nvGrpSpPr>
        <xdr:cNvPr id="6981" name="Shape 2">
          <a:extLst>
            <a:ext uri="{FF2B5EF4-FFF2-40B4-BE49-F238E27FC236}">
              <a16:creationId xmlns:a16="http://schemas.microsoft.com/office/drawing/2014/main" id="{00000000-0008-0000-0B00-0000451B0000}"/>
            </a:ext>
          </a:extLst>
        </xdr:cNvPr>
        <xdr:cNvGrpSpPr>
          <a:grpSpLocks/>
        </xdr:cNvGrpSpPr>
      </xdr:nvGrpSpPr>
      <xdr:grpSpPr>
        <a:xfrm>
          <a:off x="2466975" y="15039975"/>
          <a:ext cx="0" cy="161925"/>
          <a:chOff x="5346000" y="3699038"/>
          <a:chExt cx="0" cy="161925"/>
        </a:xfrm>
      </xdr:grpSpPr>
      <xdr:grpSp>
        <xdr:nvGrpSpPr>
          <xdr:cNvPr id="6982" name="Shape 5692">
            <a:extLst>
              <a:ext uri="{FF2B5EF4-FFF2-40B4-BE49-F238E27FC236}">
                <a16:creationId xmlns:a16="http://schemas.microsoft.com/office/drawing/2014/main" id="{00000000-0008-0000-0B00-0000461B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6983" name="Shape 6">
              <a:extLst>
                <a:ext uri="{FF2B5EF4-FFF2-40B4-BE49-F238E27FC236}">
                  <a16:creationId xmlns:a16="http://schemas.microsoft.com/office/drawing/2014/main" id="{00000000-0008-0000-0B00-0000471B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6984" name="Shape 5693">
              <a:extLst>
                <a:ext uri="{FF2B5EF4-FFF2-40B4-BE49-F238E27FC236}">
                  <a16:creationId xmlns:a16="http://schemas.microsoft.com/office/drawing/2014/main" id="{00000000-0008-0000-0B00-0000481B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6985" name="Shape 5694">
                <a:extLst>
                  <a:ext uri="{FF2B5EF4-FFF2-40B4-BE49-F238E27FC236}">
                    <a16:creationId xmlns:a16="http://schemas.microsoft.com/office/drawing/2014/main" id="{00000000-0008-0000-0B00-0000491B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6986" name="Shape 5695">
                <a:extLst>
                  <a:ext uri="{FF2B5EF4-FFF2-40B4-BE49-F238E27FC236}">
                    <a16:creationId xmlns:a16="http://schemas.microsoft.com/office/drawing/2014/main" id="{00000000-0008-0000-0B00-00004A1B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6987" name="Shape 5696">
                  <a:extLst>
                    <a:ext uri="{FF2B5EF4-FFF2-40B4-BE49-F238E27FC236}">
                      <a16:creationId xmlns:a16="http://schemas.microsoft.com/office/drawing/2014/main" id="{00000000-0008-0000-0B00-00004B1B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6988" name="Shape 5697">
                  <a:extLst>
                    <a:ext uri="{FF2B5EF4-FFF2-40B4-BE49-F238E27FC236}">
                      <a16:creationId xmlns:a16="http://schemas.microsoft.com/office/drawing/2014/main" id="{00000000-0008-0000-0B00-00004C1B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989" name="Shape 5698">
                  <a:extLst>
                    <a:ext uri="{FF2B5EF4-FFF2-40B4-BE49-F238E27FC236}">
                      <a16:creationId xmlns:a16="http://schemas.microsoft.com/office/drawing/2014/main" id="{00000000-0008-0000-0B00-00004D1B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990" name="Shape 5699">
                  <a:extLst>
                    <a:ext uri="{FF2B5EF4-FFF2-40B4-BE49-F238E27FC236}">
                      <a16:creationId xmlns:a16="http://schemas.microsoft.com/office/drawing/2014/main" id="{00000000-0008-0000-0B00-00004E1B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991" name="Shape 5700">
                  <a:extLst>
                    <a:ext uri="{FF2B5EF4-FFF2-40B4-BE49-F238E27FC236}">
                      <a16:creationId xmlns:a16="http://schemas.microsoft.com/office/drawing/2014/main" id="{00000000-0008-0000-0B00-00004F1B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992" name="Shape 5701">
                  <a:extLst>
                    <a:ext uri="{FF2B5EF4-FFF2-40B4-BE49-F238E27FC236}">
                      <a16:creationId xmlns:a16="http://schemas.microsoft.com/office/drawing/2014/main" id="{00000000-0008-0000-0B00-0000501B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993" name="Shape 5702">
                  <a:extLst>
                    <a:ext uri="{FF2B5EF4-FFF2-40B4-BE49-F238E27FC236}">
                      <a16:creationId xmlns:a16="http://schemas.microsoft.com/office/drawing/2014/main" id="{00000000-0008-0000-0B00-0000511B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68</xdr:row>
      <xdr:rowOff>104775</xdr:rowOff>
    </xdr:from>
    <xdr:ext cx="0" cy="161925"/>
    <xdr:grpSp>
      <xdr:nvGrpSpPr>
        <xdr:cNvPr id="6994" name="Shape 2">
          <a:extLst>
            <a:ext uri="{FF2B5EF4-FFF2-40B4-BE49-F238E27FC236}">
              <a16:creationId xmlns:a16="http://schemas.microsoft.com/office/drawing/2014/main" id="{00000000-0008-0000-0B00-0000521B0000}"/>
            </a:ext>
          </a:extLst>
        </xdr:cNvPr>
        <xdr:cNvGrpSpPr>
          <a:grpSpLocks/>
        </xdr:cNvGrpSpPr>
      </xdr:nvGrpSpPr>
      <xdr:grpSpPr>
        <a:xfrm>
          <a:off x="2466975" y="15039975"/>
          <a:ext cx="0" cy="161925"/>
          <a:chOff x="5346000" y="3699038"/>
          <a:chExt cx="0" cy="161925"/>
        </a:xfrm>
      </xdr:grpSpPr>
      <xdr:grpSp>
        <xdr:nvGrpSpPr>
          <xdr:cNvPr id="6995" name="Shape 5703">
            <a:extLst>
              <a:ext uri="{FF2B5EF4-FFF2-40B4-BE49-F238E27FC236}">
                <a16:creationId xmlns:a16="http://schemas.microsoft.com/office/drawing/2014/main" id="{00000000-0008-0000-0B00-0000531B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6996" name="Shape 6">
              <a:extLst>
                <a:ext uri="{FF2B5EF4-FFF2-40B4-BE49-F238E27FC236}">
                  <a16:creationId xmlns:a16="http://schemas.microsoft.com/office/drawing/2014/main" id="{00000000-0008-0000-0B00-0000541B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6997" name="Shape 5704">
              <a:extLst>
                <a:ext uri="{FF2B5EF4-FFF2-40B4-BE49-F238E27FC236}">
                  <a16:creationId xmlns:a16="http://schemas.microsoft.com/office/drawing/2014/main" id="{00000000-0008-0000-0B00-0000551B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6998" name="Shape 5705">
                <a:extLst>
                  <a:ext uri="{FF2B5EF4-FFF2-40B4-BE49-F238E27FC236}">
                    <a16:creationId xmlns:a16="http://schemas.microsoft.com/office/drawing/2014/main" id="{00000000-0008-0000-0B00-0000561B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6999" name="Shape 5706">
                <a:extLst>
                  <a:ext uri="{FF2B5EF4-FFF2-40B4-BE49-F238E27FC236}">
                    <a16:creationId xmlns:a16="http://schemas.microsoft.com/office/drawing/2014/main" id="{00000000-0008-0000-0B00-0000571B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7000" name="Shape 5707">
                  <a:extLst>
                    <a:ext uri="{FF2B5EF4-FFF2-40B4-BE49-F238E27FC236}">
                      <a16:creationId xmlns:a16="http://schemas.microsoft.com/office/drawing/2014/main" id="{00000000-0008-0000-0B00-0000581B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7001" name="Shape 5708">
                  <a:extLst>
                    <a:ext uri="{FF2B5EF4-FFF2-40B4-BE49-F238E27FC236}">
                      <a16:creationId xmlns:a16="http://schemas.microsoft.com/office/drawing/2014/main" id="{00000000-0008-0000-0B00-0000591B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002" name="Shape 5709">
                  <a:extLst>
                    <a:ext uri="{FF2B5EF4-FFF2-40B4-BE49-F238E27FC236}">
                      <a16:creationId xmlns:a16="http://schemas.microsoft.com/office/drawing/2014/main" id="{00000000-0008-0000-0B00-00005A1B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003" name="Shape 5710">
                  <a:extLst>
                    <a:ext uri="{FF2B5EF4-FFF2-40B4-BE49-F238E27FC236}">
                      <a16:creationId xmlns:a16="http://schemas.microsoft.com/office/drawing/2014/main" id="{00000000-0008-0000-0B00-00005B1B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004" name="Shape 5711">
                  <a:extLst>
                    <a:ext uri="{FF2B5EF4-FFF2-40B4-BE49-F238E27FC236}">
                      <a16:creationId xmlns:a16="http://schemas.microsoft.com/office/drawing/2014/main" id="{00000000-0008-0000-0B00-00005C1B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005" name="Shape 5712">
                  <a:extLst>
                    <a:ext uri="{FF2B5EF4-FFF2-40B4-BE49-F238E27FC236}">
                      <a16:creationId xmlns:a16="http://schemas.microsoft.com/office/drawing/2014/main" id="{00000000-0008-0000-0B00-00005D1B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006" name="Shape 5713">
                  <a:extLst>
                    <a:ext uri="{FF2B5EF4-FFF2-40B4-BE49-F238E27FC236}">
                      <a16:creationId xmlns:a16="http://schemas.microsoft.com/office/drawing/2014/main" id="{00000000-0008-0000-0B00-00005E1B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68</xdr:row>
      <xdr:rowOff>104775</xdr:rowOff>
    </xdr:from>
    <xdr:ext cx="0" cy="161925"/>
    <xdr:grpSp>
      <xdr:nvGrpSpPr>
        <xdr:cNvPr id="7007" name="Shape 2">
          <a:extLst>
            <a:ext uri="{FF2B5EF4-FFF2-40B4-BE49-F238E27FC236}">
              <a16:creationId xmlns:a16="http://schemas.microsoft.com/office/drawing/2014/main" id="{00000000-0008-0000-0B00-00005F1B0000}"/>
            </a:ext>
          </a:extLst>
        </xdr:cNvPr>
        <xdr:cNvGrpSpPr>
          <a:grpSpLocks/>
        </xdr:cNvGrpSpPr>
      </xdr:nvGrpSpPr>
      <xdr:grpSpPr>
        <a:xfrm>
          <a:off x="2466975" y="15039975"/>
          <a:ext cx="0" cy="161925"/>
          <a:chOff x="5346000" y="3699038"/>
          <a:chExt cx="0" cy="161925"/>
        </a:xfrm>
      </xdr:grpSpPr>
      <xdr:grpSp>
        <xdr:nvGrpSpPr>
          <xdr:cNvPr id="7008" name="Shape 5714">
            <a:extLst>
              <a:ext uri="{FF2B5EF4-FFF2-40B4-BE49-F238E27FC236}">
                <a16:creationId xmlns:a16="http://schemas.microsoft.com/office/drawing/2014/main" id="{00000000-0008-0000-0B00-0000601B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7009" name="Shape 6">
              <a:extLst>
                <a:ext uri="{FF2B5EF4-FFF2-40B4-BE49-F238E27FC236}">
                  <a16:creationId xmlns:a16="http://schemas.microsoft.com/office/drawing/2014/main" id="{00000000-0008-0000-0B00-0000611B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7010" name="Shape 5715">
              <a:extLst>
                <a:ext uri="{FF2B5EF4-FFF2-40B4-BE49-F238E27FC236}">
                  <a16:creationId xmlns:a16="http://schemas.microsoft.com/office/drawing/2014/main" id="{00000000-0008-0000-0B00-0000621B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7011" name="Shape 5716">
                <a:extLst>
                  <a:ext uri="{FF2B5EF4-FFF2-40B4-BE49-F238E27FC236}">
                    <a16:creationId xmlns:a16="http://schemas.microsoft.com/office/drawing/2014/main" id="{00000000-0008-0000-0B00-0000631B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7012" name="Shape 5717">
                <a:extLst>
                  <a:ext uri="{FF2B5EF4-FFF2-40B4-BE49-F238E27FC236}">
                    <a16:creationId xmlns:a16="http://schemas.microsoft.com/office/drawing/2014/main" id="{00000000-0008-0000-0B00-0000641B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7013" name="Shape 5718">
                  <a:extLst>
                    <a:ext uri="{FF2B5EF4-FFF2-40B4-BE49-F238E27FC236}">
                      <a16:creationId xmlns:a16="http://schemas.microsoft.com/office/drawing/2014/main" id="{00000000-0008-0000-0B00-0000651B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7014" name="Shape 5719">
                  <a:extLst>
                    <a:ext uri="{FF2B5EF4-FFF2-40B4-BE49-F238E27FC236}">
                      <a16:creationId xmlns:a16="http://schemas.microsoft.com/office/drawing/2014/main" id="{00000000-0008-0000-0B00-0000661B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015" name="Shape 5720">
                  <a:extLst>
                    <a:ext uri="{FF2B5EF4-FFF2-40B4-BE49-F238E27FC236}">
                      <a16:creationId xmlns:a16="http://schemas.microsoft.com/office/drawing/2014/main" id="{00000000-0008-0000-0B00-0000671B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016" name="Shape 5721">
                  <a:extLst>
                    <a:ext uri="{FF2B5EF4-FFF2-40B4-BE49-F238E27FC236}">
                      <a16:creationId xmlns:a16="http://schemas.microsoft.com/office/drawing/2014/main" id="{00000000-0008-0000-0B00-0000681B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017" name="Shape 5722">
                  <a:extLst>
                    <a:ext uri="{FF2B5EF4-FFF2-40B4-BE49-F238E27FC236}">
                      <a16:creationId xmlns:a16="http://schemas.microsoft.com/office/drawing/2014/main" id="{00000000-0008-0000-0B00-0000691B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018" name="Shape 5723">
                  <a:extLst>
                    <a:ext uri="{FF2B5EF4-FFF2-40B4-BE49-F238E27FC236}">
                      <a16:creationId xmlns:a16="http://schemas.microsoft.com/office/drawing/2014/main" id="{00000000-0008-0000-0B00-00006A1B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019" name="Shape 5724">
                  <a:extLst>
                    <a:ext uri="{FF2B5EF4-FFF2-40B4-BE49-F238E27FC236}">
                      <a16:creationId xmlns:a16="http://schemas.microsoft.com/office/drawing/2014/main" id="{00000000-0008-0000-0B00-00006B1B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68</xdr:row>
      <xdr:rowOff>104775</xdr:rowOff>
    </xdr:from>
    <xdr:ext cx="0" cy="161925"/>
    <xdr:grpSp>
      <xdr:nvGrpSpPr>
        <xdr:cNvPr id="7020" name="Shape 2">
          <a:extLst>
            <a:ext uri="{FF2B5EF4-FFF2-40B4-BE49-F238E27FC236}">
              <a16:creationId xmlns:a16="http://schemas.microsoft.com/office/drawing/2014/main" id="{00000000-0008-0000-0B00-00006C1B0000}"/>
            </a:ext>
          </a:extLst>
        </xdr:cNvPr>
        <xdr:cNvGrpSpPr>
          <a:grpSpLocks/>
        </xdr:cNvGrpSpPr>
      </xdr:nvGrpSpPr>
      <xdr:grpSpPr>
        <a:xfrm>
          <a:off x="2466975" y="15039975"/>
          <a:ext cx="0" cy="161925"/>
          <a:chOff x="5346000" y="3699038"/>
          <a:chExt cx="0" cy="161925"/>
        </a:xfrm>
      </xdr:grpSpPr>
      <xdr:grpSp>
        <xdr:nvGrpSpPr>
          <xdr:cNvPr id="7021" name="Shape 5725">
            <a:extLst>
              <a:ext uri="{FF2B5EF4-FFF2-40B4-BE49-F238E27FC236}">
                <a16:creationId xmlns:a16="http://schemas.microsoft.com/office/drawing/2014/main" id="{00000000-0008-0000-0B00-00006D1B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7022" name="Shape 6">
              <a:extLst>
                <a:ext uri="{FF2B5EF4-FFF2-40B4-BE49-F238E27FC236}">
                  <a16:creationId xmlns:a16="http://schemas.microsoft.com/office/drawing/2014/main" id="{00000000-0008-0000-0B00-00006E1B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7023" name="Shape 5726">
              <a:extLst>
                <a:ext uri="{FF2B5EF4-FFF2-40B4-BE49-F238E27FC236}">
                  <a16:creationId xmlns:a16="http://schemas.microsoft.com/office/drawing/2014/main" id="{00000000-0008-0000-0B00-00006F1B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7024" name="Shape 5727">
                <a:extLst>
                  <a:ext uri="{FF2B5EF4-FFF2-40B4-BE49-F238E27FC236}">
                    <a16:creationId xmlns:a16="http://schemas.microsoft.com/office/drawing/2014/main" id="{00000000-0008-0000-0B00-0000701B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7025" name="Shape 5728">
                <a:extLst>
                  <a:ext uri="{FF2B5EF4-FFF2-40B4-BE49-F238E27FC236}">
                    <a16:creationId xmlns:a16="http://schemas.microsoft.com/office/drawing/2014/main" id="{00000000-0008-0000-0B00-0000711B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7026" name="Shape 5729">
                  <a:extLst>
                    <a:ext uri="{FF2B5EF4-FFF2-40B4-BE49-F238E27FC236}">
                      <a16:creationId xmlns:a16="http://schemas.microsoft.com/office/drawing/2014/main" id="{00000000-0008-0000-0B00-0000721B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7027" name="Shape 5730">
                  <a:extLst>
                    <a:ext uri="{FF2B5EF4-FFF2-40B4-BE49-F238E27FC236}">
                      <a16:creationId xmlns:a16="http://schemas.microsoft.com/office/drawing/2014/main" id="{00000000-0008-0000-0B00-0000731B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028" name="Shape 5731">
                  <a:extLst>
                    <a:ext uri="{FF2B5EF4-FFF2-40B4-BE49-F238E27FC236}">
                      <a16:creationId xmlns:a16="http://schemas.microsoft.com/office/drawing/2014/main" id="{00000000-0008-0000-0B00-0000741B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029" name="Shape 5732">
                  <a:extLst>
                    <a:ext uri="{FF2B5EF4-FFF2-40B4-BE49-F238E27FC236}">
                      <a16:creationId xmlns:a16="http://schemas.microsoft.com/office/drawing/2014/main" id="{00000000-0008-0000-0B00-0000751B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030" name="Shape 5733">
                  <a:extLst>
                    <a:ext uri="{FF2B5EF4-FFF2-40B4-BE49-F238E27FC236}">
                      <a16:creationId xmlns:a16="http://schemas.microsoft.com/office/drawing/2014/main" id="{00000000-0008-0000-0B00-0000761B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031" name="Shape 5734">
                  <a:extLst>
                    <a:ext uri="{FF2B5EF4-FFF2-40B4-BE49-F238E27FC236}">
                      <a16:creationId xmlns:a16="http://schemas.microsoft.com/office/drawing/2014/main" id="{00000000-0008-0000-0B00-0000771B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032" name="Shape 5735">
                  <a:extLst>
                    <a:ext uri="{FF2B5EF4-FFF2-40B4-BE49-F238E27FC236}">
                      <a16:creationId xmlns:a16="http://schemas.microsoft.com/office/drawing/2014/main" id="{00000000-0008-0000-0B00-0000781B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68</xdr:row>
      <xdr:rowOff>104775</xdr:rowOff>
    </xdr:from>
    <xdr:ext cx="0" cy="161925"/>
    <xdr:grpSp>
      <xdr:nvGrpSpPr>
        <xdr:cNvPr id="7033" name="Shape 2">
          <a:extLst>
            <a:ext uri="{FF2B5EF4-FFF2-40B4-BE49-F238E27FC236}">
              <a16:creationId xmlns:a16="http://schemas.microsoft.com/office/drawing/2014/main" id="{00000000-0008-0000-0B00-0000791B0000}"/>
            </a:ext>
          </a:extLst>
        </xdr:cNvPr>
        <xdr:cNvGrpSpPr>
          <a:grpSpLocks/>
        </xdr:cNvGrpSpPr>
      </xdr:nvGrpSpPr>
      <xdr:grpSpPr>
        <a:xfrm>
          <a:off x="2466975" y="15039975"/>
          <a:ext cx="0" cy="161925"/>
          <a:chOff x="5346000" y="3699038"/>
          <a:chExt cx="0" cy="161925"/>
        </a:xfrm>
      </xdr:grpSpPr>
      <xdr:grpSp>
        <xdr:nvGrpSpPr>
          <xdr:cNvPr id="7034" name="Shape 5736">
            <a:extLst>
              <a:ext uri="{FF2B5EF4-FFF2-40B4-BE49-F238E27FC236}">
                <a16:creationId xmlns:a16="http://schemas.microsoft.com/office/drawing/2014/main" id="{00000000-0008-0000-0B00-00007A1B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7035" name="Shape 6">
              <a:extLst>
                <a:ext uri="{FF2B5EF4-FFF2-40B4-BE49-F238E27FC236}">
                  <a16:creationId xmlns:a16="http://schemas.microsoft.com/office/drawing/2014/main" id="{00000000-0008-0000-0B00-00007B1B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7036" name="Shape 5737">
              <a:extLst>
                <a:ext uri="{FF2B5EF4-FFF2-40B4-BE49-F238E27FC236}">
                  <a16:creationId xmlns:a16="http://schemas.microsoft.com/office/drawing/2014/main" id="{00000000-0008-0000-0B00-00007C1B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7037" name="Shape 5738">
                <a:extLst>
                  <a:ext uri="{FF2B5EF4-FFF2-40B4-BE49-F238E27FC236}">
                    <a16:creationId xmlns:a16="http://schemas.microsoft.com/office/drawing/2014/main" id="{00000000-0008-0000-0B00-00007D1B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7038" name="Shape 5739">
                <a:extLst>
                  <a:ext uri="{FF2B5EF4-FFF2-40B4-BE49-F238E27FC236}">
                    <a16:creationId xmlns:a16="http://schemas.microsoft.com/office/drawing/2014/main" id="{00000000-0008-0000-0B00-00007E1B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7039" name="Shape 5740">
                  <a:extLst>
                    <a:ext uri="{FF2B5EF4-FFF2-40B4-BE49-F238E27FC236}">
                      <a16:creationId xmlns:a16="http://schemas.microsoft.com/office/drawing/2014/main" id="{00000000-0008-0000-0B00-00007F1B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7040" name="Shape 5741">
                  <a:extLst>
                    <a:ext uri="{FF2B5EF4-FFF2-40B4-BE49-F238E27FC236}">
                      <a16:creationId xmlns:a16="http://schemas.microsoft.com/office/drawing/2014/main" id="{00000000-0008-0000-0B00-0000801B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041" name="Shape 5742">
                  <a:extLst>
                    <a:ext uri="{FF2B5EF4-FFF2-40B4-BE49-F238E27FC236}">
                      <a16:creationId xmlns:a16="http://schemas.microsoft.com/office/drawing/2014/main" id="{00000000-0008-0000-0B00-0000811B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042" name="Shape 5743">
                  <a:extLst>
                    <a:ext uri="{FF2B5EF4-FFF2-40B4-BE49-F238E27FC236}">
                      <a16:creationId xmlns:a16="http://schemas.microsoft.com/office/drawing/2014/main" id="{00000000-0008-0000-0B00-0000821B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043" name="Shape 5744">
                  <a:extLst>
                    <a:ext uri="{FF2B5EF4-FFF2-40B4-BE49-F238E27FC236}">
                      <a16:creationId xmlns:a16="http://schemas.microsoft.com/office/drawing/2014/main" id="{00000000-0008-0000-0B00-0000831B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044" name="Shape 5745">
                  <a:extLst>
                    <a:ext uri="{FF2B5EF4-FFF2-40B4-BE49-F238E27FC236}">
                      <a16:creationId xmlns:a16="http://schemas.microsoft.com/office/drawing/2014/main" id="{00000000-0008-0000-0B00-0000841B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045" name="Shape 5746">
                  <a:extLst>
                    <a:ext uri="{FF2B5EF4-FFF2-40B4-BE49-F238E27FC236}">
                      <a16:creationId xmlns:a16="http://schemas.microsoft.com/office/drawing/2014/main" id="{00000000-0008-0000-0B00-0000851B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77</xdr:row>
      <xdr:rowOff>104775</xdr:rowOff>
    </xdr:from>
    <xdr:ext cx="0" cy="161925"/>
    <xdr:grpSp>
      <xdr:nvGrpSpPr>
        <xdr:cNvPr id="7046" name="Shape 2">
          <a:extLst>
            <a:ext uri="{FF2B5EF4-FFF2-40B4-BE49-F238E27FC236}">
              <a16:creationId xmlns:a16="http://schemas.microsoft.com/office/drawing/2014/main" id="{00000000-0008-0000-0B00-0000861B0000}"/>
            </a:ext>
          </a:extLst>
        </xdr:cNvPr>
        <xdr:cNvGrpSpPr>
          <a:grpSpLocks/>
        </xdr:cNvGrpSpPr>
      </xdr:nvGrpSpPr>
      <xdr:grpSpPr>
        <a:xfrm>
          <a:off x="2466975" y="17021175"/>
          <a:ext cx="0" cy="161925"/>
          <a:chOff x="5346000" y="3699038"/>
          <a:chExt cx="0" cy="161925"/>
        </a:xfrm>
      </xdr:grpSpPr>
      <xdr:grpSp>
        <xdr:nvGrpSpPr>
          <xdr:cNvPr id="7047" name="Shape 5747">
            <a:extLst>
              <a:ext uri="{FF2B5EF4-FFF2-40B4-BE49-F238E27FC236}">
                <a16:creationId xmlns:a16="http://schemas.microsoft.com/office/drawing/2014/main" id="{00000000-0008-0000-0B00-0000871B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7048" name="Shape 6">
              <a:extLst>
                <a:ext uri="{FF2B5EF4-FFF2-40B4-BE49-F238E27FC236}">
                  <a16:creationId xmlns:a16="http://schemas.microsoft.com/office/drawing/2014/main" id="{00000000-0008-0000-0B00-0000881B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7049" name="Shape 5748">
              <a:extLst>
                <a:ext uri="{FF2B5EF4-FFF2-40B4-BE49-F238E27FC236}">
                  <a16:creationId xmlns:a16="http://schemas.microsoft.com/office/drawing/2014/main" id="{00000000-0008-0000-0B00-0000891B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7050" name="Shape 5749">
                <a:extLst>
                  <a:ext uri="{FF2B5EF4-FFF2-40B4-BE49-F238E27FC236}">
                    <a16:creationId xmlns:a16="http://schemas.microsoft.com/office/drawing/2014/main" id="{00000000-0008-0000-0B00-00008A1B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7051" name="Shape 5750">
                <a:extLst>
                  <a:ext uri="{FF2B5EF4-FFF2-40B4-BE49-F238E27FC236}">
                    <a16:creationId xmlns:a16="http://schemas.microsoft.com/office/drawing/2014/main" id="{00000000-0008-0000-0B00-00008B1B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7052" name="Shape 5751">
                  <a:extLst>
                    <a:ext uri="{FF2B5EF4-FFF2-40B4-BE49-F238E27FC236}">
                      <a16:creationId xmlns:a16="http://schemas.microsoft.com/office/drawing/2014/main" id="{00000000-0008-0000-0B00-00008C1B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7053" name="Shape 5752">
                  <a:extLst>
                    <a:ext uri="{FF2B5EF4-FFF2-40B4-BE49-F238E27FC236}">
                      <a16:creationId xmlns:a16="http://schemas.microsoft.com/office/drawing/2014/main" id="{00000000-0008-0000-0B00-00008D1B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054" name="Shape 5753">
                  <a:extLst>
                    <a:ext uri="{FF2B5EF4-FFF2-40B4-BE49-F238E27FC236}">
                      <a16:creationId xmlns:a16="http://schemas.microsoft.com/office/drawing/2014/main" id="{00000000-0008-0000-0B00-00008E1B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055" name="Shape 5754">
                  <a:extLst>
                    <a:ext uri="{FF2B5EF4-FFF2-40B4-BE49-F238E27FC236}">
                      <a16:creationId xmlns:a16="http://schemas.microsoft.com/office/drawing/2014/main" id="{00000000-0008-0000-0B00-00008F1B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056" name="Shape 5755">
                  <a:extLst>
                    <a:ext uri="{FF2B5EF4-FFF2-40B4-BE49-F238E27FC236}">
                      <a16:creationId xmlns:a16="http://schemas.microsoft.com/office/drawing/2014/main" id="{00000000-0008-0000-0B00-0000901B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057" name="Shape 5756">
                  <a:extLst>
                    <a:ext uri="{FF2B5EF4-FFF2-40B4-BE49-F238E27FC236}">
                      <a16:creationId xmlns:a16="http://schemas.microsoft.com/office/drawing/2014/main" id="{00000000-0008-0000-0B00-0000911B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058" name="Shape 5757">
                  <a:extLst>
                    <a:ext uri="{FF2B5EF4-FFF2-40B4-BE49-F238E27FC236}">
                      <a16:creationId xmlns:a16="http://schemas.microsoft.com/office/drawing/2014/main" id="{00000000-0008-0000-0B00-0000921B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77</xdr:row>
      <xdr:rowOff>104775</xdr:rowOff>
    </xdr:from>
    <xdr:ext cx="0" cy="161925"/>
    <xdr:grpSp>
      <xdr:nvGrpSpPr>
        <xdr:cNvPr id="7059" name="Shape 2">
          <a:extLst>
            <a:ext uri="{FF2B5EF4-FFF2-40B4-BE49-F238E27FC236}">
              <a16:creationId xmlns:a16="http://schemas.microsoft.com/office/drawing/2014/main" id="{00000000-0008-0000-0B00-0000931B0000}"/>
            </a:ext>
          </a:extLst>
        </xdr:cNvPr>
        <xdr:cNvGrpSpPr>
          <a:grpSpLocks/>
        </xdr:cNvGrpSpPr>
      </xdr:nvGrpSpPr>
      <xdr:grpSpPr>
        <a:xfrm>
          <a:off x="2466975" y="17021175"/>
          <a:ext cx="0" cy="161925"/>
          <a:chOff x="5346000" y="3699038"/>
          <a:chExt cx="0" cy="161925"/>
        </a:xfrm>
      </xdr:grpSpPr>
      <xdr:grpSp>
        <xdr:nvGrpSpPr>
          <xdr:cNvPr id="7060" name="Shape 5758">
            <a:extLst>
              <a:ext uri="{FF2B5EF4-FFF2-40B4-BE49-F238E27FC236}">
                <a16:creationId xmlns:a16="http://schemas.microsoft.com/office/drawing/2014/main" id="{00000000-0008-0000-0B00-0000941B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7061" name="Shape 6">
              <a:extLst>
                <a:ext uri="{FF2B5EF4-FFF2-40B4-BE49-F238E27FC236}">
                  <a16:creationId xmlns:a16="http://schemas.microsoft.com/office/drawing/2014/main" id="{00000000-0008-0000-0B00-0000951B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7062" name="Shape 5759">
              <a:extLst>
                <a:ext uri="{FF2B5EF4-FFF2-40B4-BE49-F238E27FC236}">
                  <a16:creationId xmlns:a16="http://schemas.microsoft.com/office/drawing/2014/main" id="{00000000-0008-0000-0B00-0000961B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7063" name="Shape 5760">
                <a:extLst>
                  <a:ext uri="{FF2B5EF4-FFF2-40B4-BE49-F238E27FC236}">
                    <a16:creationId xmlns:a16="http://schemas.microsoft.com/office/drawing/2014/main" id="{00000000-0008-0000-0B00-0000971B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7064" name="Shape 5761">
                <a:extLst>
                  <a:ext uri="{FF2B5EF4-FFF2-40B4-BE49-F238E27FC236}">
                    <a16:creationId xmlns:a16="http://schemas.microsoft.com/office/drawing/2014/main" id="{00000000-0008-0000-0B00-0000981B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314325" cy="230200"/>
              </a:xfrm>
            </xdr:grpSpPr>
            <xdr:sp macro="" textlink="">
              <xdr:nvSpPr>
                <xdr:cNvPr id="7065" name="Shape 5762">
                  <a:extLst>
                    <a:ext uri="{FF2B5EF4-FFF2-40B4-BE49-F238E27FC236}">
                      <a16:creationId xmlns:a16="http://schemas.microsoft.com/office/drawing/2014/main" id="{00000000-0008-0000-0B00-0000991B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7066" name="Shape 5763">
                  <a:extLst>
                    <a:ext uri="{FF2B5EF4-FFF2-40B4-BE49-F238E27FC236}">
                      <a16:creationId xmlns:a16="http://schemas.microsoft.com/office/drawing/2014/main" id="{00000000-0008-0000-0B00-00009A1B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067" name="Shape 5764">
                  <a:extLst>
                    <a:ext uri="{FF2B5EF4-FFF2-40B4-BE49-F238E27FC236}">
                      <a16:creationId xmlns:a16="http://schemas.microsoft.com/office/drawing/2014/main" id="{00000000-0008-0000-0B00-00009B1B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068" name="Shape 5765">
                  <a:extLst>
                    <a:ext uri="{FF2B5EF4-FFF2-40B4-BE49-F238E27FC236}">
                      <a16:creationId xmlns:a16="http://schemas.microsoft.com/office/drawing/2014/main" id="{00000000-0008-0000-0B00-00009C1B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069" name="Shape 5766">
                  <a:extLst>
                    <a:ext uri="{FF2B5EF4-FFF2-40B4-BE49-F238E27FC236}">
                      <a16:creationId xmlns:a16="http://schemas.microsoft.com/office/drawing/2014/main" id="{00000000-0008-0000-0B00-00009D1B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070" name="Shape 5767">
                  <a:extLst>
                    <a:ext uri="{FF2B5EF4-FFF2-40B4-BE49-F238E27FC236}">
                      <a16:creationId xmlns:a16="http://schemas.microsoft.com/office/drawing/2014/main" id="{00000000-0008-0000-0B00-00009E1B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071" name="Shape 5768">
                  <a:extLst>
                    <a:ext uri="{FF2B5EF4-FFF2-40B4-BE49-F238E27FC236}">
                      <a16:creationId xmlns:a16="http://schemas.microsoft.com/office/drawing/2014/main" id="{00000000-0008-0000-0B00-00009F1B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77</xdr:row>
      <xdr:rowOff>133350</xdr:rowOff>
    </xdr:from>
    <xdr:ext cx="0" cy="161925"/>
    <xdr:grpSp>
      <xdr:nvGrpSpPr>
        <xdr:cNvPr id="7072" name="Shape 2">
          <a:extLst>
            <a:ext uri="{FF2B5EF4-FFF2-40B4-BE49-F238E27FC236}">
              <a16:creationId xmlns:a16="http://schemas.microsoft.com/office/drawing/2014/main" id="{00000000-0008-0000-0B00-0000A01B0000}"/>
            </a:ext>
          </a:extLst>
        </xdr:cNvPr>
        <xdr:cNvGrpSpPr>
          <a:grpSpLocks/>
        </xdr:cNvGrpSpPr>
      </xdr:nvGrpSpPr>
      <xdr:grpSpPr>
        <a:xfrm>
          <a:off x="2466975" y="17049750"/>
          <a:ext cx="0" cy="161925"/>
          <a:chOff x="5346000" y="3699038"/>
          <a:chExt cx="0" cy="161925"/>
        </a:xfrm>
      </xdr:grpSpPr>
      <xdr:grpSp>
        <xdr:nvGrpSpPr>
          <xdr:cNvPr id="7073" name="Shape 5769">
            <a:extLst>
              <a:ext uri="{FF2B5EF4-FFF2-40B4-BE49-F238E27FC236}">
                <a16:creationId xmlns:a16="http://schemas.microsoft.com/office/drawing/2014/main" id="{00000000-0008-0000-0B00-0000A11B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7074" name="Shape 6">
              <a:extLst>
                <a:ext uri="{FF2B5EF4-FFF2-40B4-BE49-F238E27FC236}">
                  <a16:creationId xmlns:a16="http://schemas.microsoft.com/office/drawing/2014/main" id="{00000000-0008-0000-0B00-0000A21B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7075" name="Shape 5770">
              <a:extLst>
                <a:ext uri="{FF2B5EF4-FFF2-40B4-BE49-F238E27FC236}">
                  <a16:creationId xmlns:a16="http://schemas.microsoft.com/office/drawing/2014/main" id="{00000000-0008-0000-0B00-0000A31B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7076" name="Shape 5771">
                <a:extLst>
                  <a:ext uri="{FF2B5EF4-FFF2-40B4-BE49-F238E27FC236}">
                    <a16:creationId xmlns:a16="http://schemas.microsoft.com/office/drawing/2014/main" id="{00000000-0008-0000-0B00-0000A41B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7077" name="Shape 5772">
                <a:extLst>
                  <a:ext uri="{FF2B5EF4-FFF2-40B4-BE49-F238E27FC236}">
                    <a16:creationId xmlns:a16="http://schemas.microsoft.com/office/drawing/2014/main" id="{00000000-0008-0000-0B00-0000A51B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314325" cy="230200"/>
              </a:xfrm>
            </xdr:grpSpPr>
            <xdr:sp macro="" textlink="">
              <xdr:nvSpPr>
                <xdr:cNvPr id="7078" name="Shape 5773">
                  <a:extLst>
                    <a:ext uri="{FF2B5EF4-FFF2-40B4-BE49-F238E27FC236}">
                      <a16:creationId xmlns:a16="http://schemas.microsoft.com/office/drawing/2014/main" id="{00000000-0008-0000-0B00-0000A61B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7079" name="Shape 5774">
                  <a:extLst>
                    <a:ext uri="{FF2B5EF4-FFF2-40B4-BE49-F238E27FC236}">
                      <a16:creationId xmlns:a16="http://schemas.microsoft.com/office/drawing/2014/main" id="{00000000-0008-0000-0B00-0000A71B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080" name="Shape 5775">
                  <a:extLst>
                    <a:ext uri="{FF2B5EF4-FFF2-40B4-BE49-F238E27FC236}">
                      <a16:creationId xmlns:a16="http://schemas.microsoft.com/office/drawing/2014/main" id="{00000000-0008-0000-0B00-0000A81B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081" name="Shape 5776">
                  <a:extLst>
                    <a:ext uri="{FF2B5EF4-FFF2-40B4-BE49-F238E27FC236}">
                      <a16:creationId xmlns:a16="http://schemas.microsoft.com/office/drawing/2014/main" id="{00000000-0008-0000-0B00-0000A91B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082" name="Shape 5777">
                  <a:extLst>
                    <a:ext uri="{FF2B5EF4-FFF2-40B4-BE49-F238E27FC236}">
                      <a16:creationId xmlns:a16="http://schemas.microsoft.com/office/drawing/2014/main" id="{00000000-0008-0000-0B00-0000AA1B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083" name="Shape 5778">
                  <a:extLst>
                    <a:ext uri="{FF2B5EF4-FFF2-40B4-BE49-F238E27FC236}">
                      <a16:creationId xmlns:a16="http://schemas.microsoft.com/office/drawing/2014/main" id="{00000000-0008-0000-0B00-0000AB1B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084" name="Shape 5779">
                  <a:extLst>
                    <a:ext uri="{FF2B5EF4-FFF2-40B4-BE49-F238E27FC236}">
                      <a16:creationId xmlns:a16="http://schemas.microsoft.com/office/drawing/2014/main" id="{00000000-0008-0000-0B00-0000AC1B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77</xdr:row>
      <xdr:rowOff>133350</xdr:rowOff>
    </xdr:from>
    <xdr:ext cx="0" cy="171450"/>
    <xdr:grpSp>
      <xdr:nvGrpSpPr>
        <xdr:cNvPr id="7085" name="Shape 2">
          <a:extLst>
            <a:ext uri="{FF2B5EF4-FFF2-40B4-BE49-F238E27FC236}">
              <a16:creationId xmlns:a16="http://schemas.microsoft.com/office/drawing/2014/main" id="{00000000-0008-0000-0B00-0000AD1B0000}"/>
            </a:ext>
          </a:extLst>
        </xdr:cNvPr>
        <xdr:cNvGrpSpPr>
          <a:grpSpLocks/>
        </xdr:cNvGrpSpPr>
      </xdr:nvGrpSpPr>
      <xdr:grpSpPr>
        <a:xfrm>
          <a:off x="2466975" y="17049750"/>
          <a:ext cx="0" cy="171450"/>
          <a:chOff x="5346000" y="3694275"/>
          <a:chExt cx="0" cy="171450"/>
        </a:xfrm>
      </xdr:grpSpPr>
      <xdr:grpSp>
        <xdr:nvGrpSpPr>
          <xdr:cNvPr id="7086" name="Shape 5780">
            <a:extLst>
              <a:ext uri="{FF2B5EF4-FFF2-40B4-BE49-F238E27FC236}">
                <a16:creationId xmlns:a16="http://schemas.microsoft.com/office/drawing/2014/main" id="{00000000-0008-0000-0B00-0000AE1B0000}"/>
              </a:ext>
            </a:extLst>
          </xdr:cNvPr>
          <xdr:cNvGrpSpPr>
            <a:grpSpLocks/>
          </xdr:cNvGrpSpPr>
        </xdr:nvGrpSpPr>
        <xdr:grpSpPr>
          <a:xfrm>
            <a:off x="5346000" y="3694275"/>
            <a:ext cx="0" cy="171450"/>
            <a:chOff x="5346000" y="3694275"/>
            <a:chExt cx="0" cy="171450"/>
          </a:xfrm>
        </xdr:grpSpPr>
        <xdr:sp macro="" textlink="">
          <xdr:nvSpPr>
            <xdr:cNvPr id="7087" name="Shape 6">
              <a:extLst>
                <a:ext uri="{FF2B5EF4-FFF2-40B4-BE49-F238E27FC236}">
                  <a16:creationId xmlns:a16="http://schemas.microsoft.com/office/drawing/2014/main" id="{00000000-0008-0000-0B00-0000AF1B0000}"/>
                </a:ext>
              </a:extLst>
            </xdr:cNvPr>
            <xdr:cNvSpPr/>
          </xdr:nvSpPr>
          <xdr:spPr>
            <a:xfrm>
              <a:off x="5346000" y="3694275"/>
              <a:ext cx="0" cy="171450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7088" name="Shape 5781">
              <a:extLst>
                <a:ext uri="{FF2B5EF4-FFF2-40B4-BE49-F238E27FC236}">
                  <a16:creationId xmlns:a16="http://schemas.microsoft.com/office/drawing/2014/main" id="{00000000-0008-0000-0B00-0000B01B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4275"/>
              <a:ext cx="0" cy="171450"/>
              <a:chOff x="5346000" y="3694275"/>
              <a:chExt cx="0" cy="171443"/>
            </a:xfrm>
          </xdr:grpSpPr>
          <xdr:sp macro="" textlink="">
            <xdr:nvSpPr>
              <xdr:cNvPr id="7089" name="Shape 5782">
                <a:extLst>
                  <a:ext uri="{FF2B5EF4-FFF2-40B4-BE49-F238E27FC236}">
                    <a16:creationId xmlns:a16="http://schemas.microsoft.com/office/drawing/2014/main" id="{00000000-0008-0000-0B00-0000B11B0000}"/>
                  </a:ext>
                </a:extLst>
              </xdr:cNvPr>
              <xdr:cNvSpPr/>
            </xdr:nvSpPr>
            <xdr:spPr>
              <a:xfrm>
                <a:off x="5346000" y="3694275"/>
                <a:ext cx="0" cy="171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7090" name="Shape 5783">
                <a:extLst>
                  <a:ext uri="{FF2B5EF4-FFF2-40B4-BE49-F238E27FC236}">
                    <a16:creationId xmlns:a16="http://schemas.microsoft.com/office/drawing/2014/main" id="{00000000-0008-0000-0B00-0000B21B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4275"/>
                <a:ext cx="0" cy="171443"/>
                <a:chOff x="5475762" y="47760700"/>
                <a:chExt cx="314325" cy="230200"/>
              </a:xfrm>
            </xdr:grpSpPr>
            <xdr:sp macro="" textlink="">
              <xdr:nvSpPr>
                <xdr:cNvPr id="7091" name="Shape 5784">
                  <a:extLst>
                    <a:ext uri="{FF2B5EF4-FFF2-40B4-BE49-F238E27FC236}">
                      <a16:creationId xmlns:a16="http://schemas.microsoft.com/office/drawing/2014/main" id="{00000000-0008-0000-0B00-0000B31B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7092" name="Shape 5785">
                  <a:extLst>
                    <a:ext uri="{FF2B5EF4-FFF2-40B4-BE49-F238E27FC236}">
                      <a16:creationId xmlns:a16="http://schemas.microsoft.com/office/drawing/2014/main" id="{00000000-0008-0000-0B00-0000B41B0000}"/>
                    </a:ext>
                  </a:extLst>
                </xdr:cNvPr>
                <xdr:cNvCxnSpPr/>
              </xdr:nvCxnSpPr>
              <xdr:spPr>
                <a:xfrm>
                  <a:off x="5758655" y="4785662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093" name="Shape 5786">
                  <a:extLst>
                    <a:ext uri="{FF2B5EF4-FFF2-40B4-BE49-F238E27FC236}">
                      <a16:creationId xmlns:a16="http://schemas.microsoft.com/office/drawing/2014/main" id="{00000000-0008-0000-0B00-0000B51B0000}"/>
                    </a:ext>
                  </a:extLst>
                </xdr:cNvPr>
                <xdr:cNvCxnSpPr/>
              </xdr:nvCxnSpPr>
              <xdr:spPr>
                <a:xfrm>
                  <a:off x="5758655" y="4785662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094" name="Shape 5787">
                  <a:extLst>
                    <a:ext uri="{FF2B5EF4-FFF2-40B4-BE49-F238E27FC236}">
                      <a16:creationId xmlns:a16="http://schemas.microsoft.com/office/drawing/2014/main" id="{00000000-0008-0000-0B00-0000B61B0000}"/>
                    </a:ext>
                  </a:extLst>
                </xdr:cNvPr>
                <xdr:cNvCxnSpPr/>
              </xdr:nvCxnSpPr>
              <xdr:spPr>
                <a:xfrm>
                  <a:off x="5758655" y="4785662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095" name="Shape 5788">
                  <a:extLst>
                    <a:ext uri="{FF2B5EF4-FFF2-40B4-BE49-F238E27FC236}">
                      <a16:creationId xmlns:a16="http://schemas.microsoft.com/office/drawing/2014/main" id="{00000000-0008-0000-0B00-0000B71B0000}"/>
                    </a:ext>
                  </a:extLst>
                </xdr:cNvPr>
                <xdr:cNvCxnSpPr/>
              </xdr:nvCxnSpPr>
              <xdr:spPr>
                <a:xfrm>
                  <a:off x="5758655" y="4785662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096" name="Shape 5789">
                  <a:extLst>
                    <a:ext uri="{FF2B5EF4-FFF2-40B4-BE49-F238E27FC236}">
                      <a16:creationId xmlns:a16="http://schemas.microsoft.com/office/drawing/2014/main" id="{00000000-0008-0000-0B00-0000B81B0000}"/>
                    </a:ext>
                  </a:extLst>
                </xdr:cNvPr>
                <xdr:cNvCxnSpPr/>
              </xdr:nvCxnSpPr>
              <xdr:spPr>
                <a:xfrm>
                  <a:off x="5758655" y="4785662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097" name="Shape 5790">
                  <a:extLst>
                    <a:ext uri="{FF2B5EF4-FFF2-40B4-BE49-F238E27FC236}">
                      <a16:creationId xmlns:a16="http://schemas.microsoft.com/office/drawing/2014/main" id="{00000000-0008-0000-0B00-0000B91B0000}"/>
                    </a:ext>
                  </a:extLst>
                </xdr:cNvPr>
                <xdr:cNvCxnSpPr/>
              </xdr:nvCxnSpPr>
              <xdr:spPr>
                <a:xfrm>
                  <a:off x="5758655" y="4785662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77</xdr:row>
      <xdr:rowOff>104775</xdr:rowOff>
    </xdr:from>
    <xdr:ext cx="0" cy="161925"/>
    <xdr:grpSp>
      <xdr:nvGrpSpPr>
        <xdr:cNvPr id="7098" name="Shape 2">
          <a:extLst>
            <a:ext uri="{FF2B5EF4-FFF2-40B4-BE49-F238E27FC236}">
              <a16:creationId xmlns:a16="http://schemas.microsoft.com/office/drawing/2014/main" id="{00000000-0008-0000-0B00-0000BA1B0000}"/>
            </a:ext>
          </a:extLst>
        </xdr:cNvPr>
        <xdr:cNvGrpSpPr>
          <a:grpSpLocks/>
        </xdr:cNvGrpSpPr>
      </xdr:nvGrpSpPr>
      <xdr:grpSpPr>
        <a:xfrm>
          <a:off x="2466975" y="17021175"/>
          <a:ext cx="0" cy="161925"/>
          <a:chOff x="5346000" y="3699038"/>
          <a:chExt cx="0" cy="161925"/>
        </a:xfrm>
      </xdr:grpSpPr>
      <xdr:grpSp>
        <xdr:nvGrpSpPr>
          <xdr:cNvPr id="7099" name="Shape 5791">
            <a:extLst>
              <a:ext uri="{FF2B5EF4-FFF2-40B4-BE49-F238E27FC236}">
                <a16:creationId xmlns:a16="http://schemas.microsoft.com/office/drawing/2014/main" id="{00000000-0008-0000-0B00-0000BB1B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7100" name="Shape 6">
              <a:extLst>
                <a:ext uri="{FF2B5EF4-FFF2-40B4-BE49-F238E27FC236}">
                  <a16:creationId xmlns:a16="http://schemas.microsoft.com/office/drawing/2014/main" id="{00000000-0008-0000-0B00-0000BC1B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7101" name="Shape 5792">
              <a:extLst>
                <a:ext uri="{FF2B5EF4-FFF2-40B4-BE49-F238E27FC236}">
                  <a16:creationId xmlns:a16="http://schemas.microsoft.com/office/drawing/2014/main" id="{00000000-0008-0000-0B00-0000BD1B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7102" name="Shape 5793">
                <a:extLst>
                  <a:ext uri="{FF2B5EF4-FFF2-40B4-BE49-F238E27FC236}">
                    <a16:creationId xmlns:a16="http://schemas.microsoft.com/office/drawing/2014/main" id="{00000000-0008-0000-0B00-0000BE1B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7103" name="Shape 5794">
                <a:extLst>
                  <a:ext uri="{FF2B5EF4-FFF2-40B4-BE49-F238E27FC236}">
                    <a16:creationId xmlns:a16="http://schemas.microsoft.com/office/drawing/2014/main" id="{00000000-0008-0000-0B00-0000BF1B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7104" name="Shape 5795">
                  <a:extLst>
                    <a:ext uri="{FF2B5EF4-FFF2-40B4-BE49-F238E27FC236}">
                      <a16:creationId xmlns:a16="http://schemas.microsoft.com/office/drawing/2014/main" id="{00000000-0008-0000-0B00-0000C01B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7105" name="Shape 5796">
                  <a:extLst>
                    <a:ext uri="{FF2B5EF4-FFF2-40B4-BE49-F238E27FC236}">
                      <a16:creationId xmlns:a16="http://schemas.microsoft.com/office/drawing/2014/main" id="{00000000-0008-0000-0B00-0000C11B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106" name="Shape 5797">
                  <a:extLst>
                    <a:ext uri="{FF2B5EF4-FFF2-40B4-BE49-F238E27FC236}">
                      <a16:creationId xmlns:a16="http://schemas.microsoft.com/office/drawing/2014/main" id="{00000000-0008-0000-0B00-0000C21B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107" name="Shape 5798">
                  <a:extLst>
                    <a:ext uri="{FF2B5EF4-FFF2-40B4-BE49-F238E27FC236}">
                      <a16:creationId xmlns:a16="http://schemas.microsoft.com/office/drawing/2014/main" id="{00000000-0008-0000-0B00-0000C31B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108" name="Shape 5799">
                  <a:extLst>
                    <a:ext uri="{FF2B5EF4-FFF2-40B4-BE49-F238E27FC236}">
                      <a16:creationId xmlns:a16="http://schemas.microsoft.com/office/drawing/2014/main" id="{00000000-0008-0000-0B00-0000C41B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109" name="Shape 5800">
                  <a:extLst>
                    <a:ext uri="{FF2B5EF4-FFF2-40B4-BE49-F238E27FC236}">
                      <a16:creationId xmlns:a16="http://schemas.microsoft.com/office/drawing/2014/main" id="{00000000-0008-0000-0B00-0000C51B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110" name="Shape 5801">
                  <a:extLst>
                    <a:ext uri="{FF2B5EF4-FFF2-40B4-BE49-F238E27FC236}">
                      <a16:creationId xmlns:a16="http://schemas.microsoft.com/office/drawing/2014/main" id="{00000000-0008-0000-0B00-0000C61B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77</xdr:row>
      <xdr:rowOff>104775</xdr:rowOff>
    </xdr:from>
    <xdr:ext cx="0" cy="161925"/>
    <xdr:grpSp>
      <xdr:nvGrpSpPr>
        <xdr:cNvPr id="7111" name="Shape 2">
          <a:extLst>
            <a:ext uri="{FF2B5EF4-FFF2-40B4-BE49-F238E27FC236}">
              <a16:creationId xmlns:a16="http://schemas.microsoft.com/office/drawing/2014/main" id="{00000000-0008-0000-0B00-0000C71B0000}"/>
            </a:ext>
          </a:extLst>
        </xdr:cNvPr>
        <xdr:cNvGrpSpPr>
          <a:grpSpLocks/>
        </xdr:cNvGrpSpPr>
      </xdr:nvGrpSpPr>
      <xdr:grpSpPr>
        <a:xfrm>
          <a:off x="2466975" y="17021175"/>
          <a:ext cx="0" cy="161925"/>
          <a:chOff x="5346000" y="3699038"/>
          <a:chExt cx="0" cy="161925"/>
        </a:xfrm>
      </xdr:grpSpPr>
      <xdr:grpSp>
        <xdr:nvGrpSpPr>
          <xdr:cNvPr id="7112" name="Shape 5802">
            <a:extLst>
              <a:ext uri="{FF2B5EF4-FFF2-40B4-BE49-F238E27FC236}">
                <a16:creationId xmlns:a16="http://schemas.microsoft.com/office/drawing/2014/main" id="{00000000-0008-0000-0B00-0000C81B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7113" name="Shape 6">
              <a:extLst>
                <a:ext uri="{FF2B5EF4-FFF2-40B4-BE49-F238E27FC236}">
                  <a16:creationId xmlns:a16="http://schemas.microsoft.com/office/drawing/2014/main" id="{00000000-0008-0000-0B00-0000C91B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7114" name="Shape 5803">
              <a:extLst>
                <a:ext uri="{FF2B5EF4-FFF2-40B4-BE49-F238E27FC236}">
                  <a16:creationId xmlns:a16="http://schemas.microsoft.com/office/drawing/2014/main" id="{00000000-0008-0000-0B00-0000CA1B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7115" name="Shape 5804">
                <a:extLst>
                  <a:ext uri="{FF2B5EF4-FFF2-40B4-BE49-F238E27FC236}">
                    <a16:creationId xmlns:a16="http://schemas.microsoft.com/office/drawing/2014/main" id="{00000000-0008-0000-0B00-0000CB1B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7116" name="Shape 5805">
                <a:extLst>
                  <a:ext uri="{FF2B5EF4-FFF2-40B4-BE49-F238E27FC236}">
                    <a16:creationId xmlns:a16="http://schemas.microsoft.com/office/drawing/2014/main" id="{00000000-0008-0000-0B00-0000CC1B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7117" name="Shape 5806">
                  <a:extLst>
                    <a:ext uri="{FF2B5EF4-FFF2-40B4-BE49-F238E27FC236}">
                      <a16:creationId xmlns:a16="http://schemas.microsoft.com/office/drawing/2014/main" id="{00000000-0008-0000-0B00-0000CD1B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7118" name="Shape 5807">
                  <a:extLst>
                    <a:ext uri="{FF2B5EF4-FFF2-40B4-BE49-F238E27FC236}">
                      <a16:creationId xmlns:a16="http://schemas.microsoft.com/office/drawing/2014/main" id="{00000000-0008-0000-0B00-0000CE1B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119" name="Shape 5808">
                  <a:extLst>
                    <a:ext uri="{FF2B5EF4-FFF2-40B4-BE49-F238E27FC236}">
                      <a16:creationId xmlns:a16="http://schemas.microsoft.com/office/drawing/2014/main" id="{00000000-0008-0000-0B00-0000CF1B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120" name="Shape 5809">
                  <a:extLst>
                    <a:ext uri="{FF2B5EF4-FFF2-40B4-BE49-F238E27FC236}">
                      <a16:creationId xmlns:a16="http://schemas.microsoft.com/office/drawing/2014/main" id="{00000000-0008-0000-0B00-0000D01B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121" name="Shape 5810">
                  <a:extLst>
                    <a:ext uri="{FF2B5EF4-FFF2-40B4-BE49-F238E27FC236}">
                      <a16:creationId xmlns:a16="http://schemas.microsoft.com/office/drawing/2014/main" id="{00000000-0008-0000-0B00-0000D11B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122" name="Shape 5811">
                  <a:extLst>
                    <a:ext uri="{FF2B5EF4-FFF2-40B4-BE49-F238E27FC236}">
                      <a16:creationId xmlns:a16="http://schemas.microsoft.com/office/drawing/2014/main" id="{00000000-0008-0000-0B00-0000D21B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123" name="Shape 5812">
                  <a:extLst>
                    <a:ext uri="{FF2B5EF4-FFF2-40B4-BE49-F238E27FC236}">
                      <a16:creationId xmlns:a16="http://schemas.microsoft.com/office/drawing/2014/main" id="{00000000-0008-0000-0B00-0000D31B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77</xdr:row>
      <xdr:rowOff>104775</xdr:rowOff>
    </xdr:from>
    <xdr:ext cx="0" cy="161925"/>
    <xdr:grpSp>
      <xdr:nvGrpSpPr>
        <xdr:cNvPr id="7124" name="Shape 2">
          <a:extLst>
            <a:ext uri="{FF2B5EF4-FFF2-40B4-BE49-F238E27FC236}">
              <a16:creationId xmlns:a16="http://schemas.microsoft.com/office/drawing/2014/main" id="{00000000-0008-0000-0B00-0000D41B0000}"/>
            </a:ext>
          </a:extLst>
        </xdr:cNvPr>
        <xdr:cNvGrpSpPr>
          <a:grpSpLocks/>
        </xdr:cNvGrpSpPr>
      </xdr:nvGrpSpPr>
      <xdr:grpSpPr>
        <a:xfrm>
          <a:off x="2466975" y="17021175"/>
          <a:ext cx="0" cy="161925"/>
          <a:chOff x="5346000" y="3699038"/>
          <a:chExt cx="0" cy="161925"/>
        </a:xfrm>
      </xdr:grpSpPr>
      <xdr:grpSp>
        <xdr:nvGrpSpPr>
          <xdr:cNvPr id="7125" name="Shape 5813">
            <a:extLst>
              <a:ext uri="{FF2B5EF4-FFF2-40B4-BE49-F238E27FC236}">
                <a16:creationId xmlns:a16="http://schemas.microsoft.com/office/drawing/2014/main" id="{00000000-0008-0000-0B00-0000D51B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7126" name="Shape 6">
              <a:extLst>
                <a:ext uri="{FF2B5EF4-FFF2-40B4-BE49-F238E27FC236}">
                  <a16:creationId xmlns:a16="http://schemas.microsoft.com/office/drawing/2014/main" id="{00000000-0008-0000-0B00-0000D61B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7127" name="Shape 5814">
              <a:extLst>
                <a:ext uri="{FF2B5EF4-FFF2-40B4-BE49-F238E27FC236}">
                  <a16:creationId xmlns:a16="http://schemas.microsoft.com/office/drawing/2014/main" id="{00000000-0008-0000-0B00-0000D71B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7128" name="Shape 5815">
                <a:extLst>
                  <a:ext uri="{FF2B5EF4-FFF2-40B4-BE49-F238E27FC236}">
                    <a16:creationId xmlns:a16="http://schemas.microsoft.com/office/drawing/2014/main" id="{00000000-0008-0000-0B00-0000D81B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7129" name="Shape 5816">
                <a:extLst>
                  <a:ext uri="{FF2B5EF4-FFF2-40B4-BE49-F238E27FC236}">
                    <a16:creationId xmlns:a16="http://schemas.microsoft.com/office/drawing/2014/main" id="{00000000-0008-0000-0B00-0000D91B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7130" name="Shape 5817">
                  <a:extLst>
                    <a:ext uri="{FF2B5EF4-FFF2-40B4-BE49-F238E27FC236}">
                      <a16:creationId xmlns:a16="http://schemas.microsoft.com/office/drawing/2014/main" id="{00000000-0008-0000-0B00-0000DA1B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7131" name="Shape 5818">
                  <a:extLst>
                    <a:ext uri="{FF2B5EF4-FFF2-40B4-BE49-F238E27FC236}">
                      <a16:creationId xmlns:a16="http://schemas.microsoft.com/office/drawing/2014/main" id="{00000000-0008-0000-0B00-0000DB1B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132" name="Shape 5819">
                  <a:extLst>
                    <a:ext uri="{FF2B5EF4-FFF2-40B4-BE49-F238E27FC236}">
                      <a16:creationId xmlns:a16="http://schemas.microsoft.com/office/drawing/2014/main" id="{00000000-0008-0000-0B00-0000DC1B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133" name="Shape 5820">
                  <a:extLst>
                    <a:ext uri="{FF2B5EF4-FFF2-40B4-BE49-F238E27FC236}">
                      <a16:creationId xmlns:a16="http://schemas.microsoft.com/office/drawing/2014/main" id="{00000000-0008-0000-0B00-0000DD1B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134" name="Shape 5821">
                  <a:extLst>
                    <a:ext uri="{FF2B5EF4-FFF2-40B4-BE49-F238E27FC236}">
                      <a16:creationId xmlns:a16="http://schemas.microsoft.com/office/drawing/2014/main" id="{00000000-0008-0000-0B00-0000DE1B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135" name="Shape 5822">
                  <a:extLst>
                    <a:ext uri="{FF2B5EF4-FFF2-40B4-BE49-F238E27FC236}">
                      <a16:creationId xmlns:a16="http://schemas.microsoft.com/office/drawing/2014/main" id="{00000000-0008-0000-0B00-0000DF1B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136" name="Shape 5823">
                  <a:extLst>
                    <a:ext uri="{FF2B5EF4-FFF2-40B4-BE49-F238E27FC236}">
                      <a16:creationId xmlns:a16="http://schemas.microsoft.com/office/drawing/2014/main" id="{00000000-0008-0000-0B00-0000E01B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77</xdr:row>
      <xdr:rowOff>104775</xdr:rowOff>
    </xdr:from>
    <xdr:ext cx="0" cy="161925"/>
    <xdr:grpSp>
      <xdr:nvGrpSpPr>
        <xdr:cNvPr id="7137" name="Shape 2">
          <a:extLst>
            <a:ext uri="{FF2B5EF4-FFF2-40B4-BE49-F238E27FC236}">
              <a16:creationId xmlns:a16="http://schemas.microsoft.com/office/drawing/2014/main" id="{00000000-0008-0000-0B00-0000E11B0000}"/>
            </a:ext>
          </a:extLst>
        </xdr:cNvPr>
        <xdr:cNvGrpSpPr>
          <a:grpSpLocks/>
        </xdr:cNvGrpSpPr>
      </xdr:nvGrpSpPr>
      <xdr:grpSpPr>
        <a:xfrm>
          <a:off x="2466975" y="17021175"/>
          <a:ext cx="0" cy="161925"/>
          <a:chOff x="5346000" y="3699038"/>
          <a:chExt cx="0" cy="161925"/>
        </a:xfrm>
      </xdr:grpSpPr>
      <xdr:grpSp>
        <xdr:nvGrpSpPr>
          <xdr:cNvPr id="7138" name="Shape 5824">
            <a:extLst>
              <a:ext uri="{FF2B5EF4-FFF2-40B4-BE49-F238E27FC236}">
                <a16:creationId xmlns:a16="http://schemas.microsoft.com/office/drawing/2014/main" id="{00000000-0008-0000-0B00-0000E21B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7139" name="Shape 6">
              <a:extLst>
                <a:ext uri="{FF2B5EF4-FFF2-40B4-BE49-F238E27FC236}">
                  <a16:creationId xmlns:a16="http://schemas.microsoft.com/office/drawing/2014/main" id="{00000000-0008-0000-0B00-0000E31B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7140" name="Shape 5825">
              <a:extLst>
                <a:ext uri="{FF2B5EF4-FFF2-40B4-BE49-F238E27FC236}">
                  <a16:creationId xmlns:a16="http://schemas.microsoft.com/office/drawing/2014/main" id="{00000000-0008-0000-0B00-0000E41B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7141" name="Shape 5826">
                <a:extLst>
                  <a:ext uri="{FF2B5EF4-FFF2-40B4-BE49-F238E27FC236}">
                    <a16:creationId xmlns:a16="http://schemas.microsoft.com/office/drawing/2014/main" id="{00000000-0008-0000-0B00-0000E51B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7142" name="Shape 5827">
                <a:extLst>
                  <a:ext uri="{FF2B5EF4-FFF2-40B4-BE49-F238E27FC236}">
                    <a16:creationId xmlns:a16="http://schemas.microsoft.com/office/drawing/2014/main" id="{00000000-0008-0000-0B00-0000E61B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7143" name="Shape 5828">
                  <a:extLst>
                    <a:ext uri="{FF2B5EF4-FFF2-40B4-BE49-F238E27FC236}">
                      <a16:creationId xmlns:a16="http://schemas.microsoft.com/office/drawing/2014/main" id="{00000000-0008-0000-0B00-0000E71B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7144" name="Shape 5829">
                  <a:extLst>
                    <a:ext uri="{FF2B5EF4-FFF2-40B4-BE49-F238E27FC236}">
                      <a16:creationId xmlns:a16="http://schemas.microsoft.com/office/drawing/2014/main" id="{00000000-0008-0000-0B00-0000E81B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145" name="Shape 5830">
                  <a:extLst>
                    <a:ext uri="{FF2B5EF4-FFF2-40B4-BE49-F238E27FC236}">
                      <a16:creationId xmlns:a16="http://schemas.microsoft.com/office/drawing/2014/main" id="{00000000-0008-0000-0B00-0000E91B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146" name="Shape 5831">
                  <a:extLst>
                    <a:ext uri="{FF2B5EF4-FFF2-40B4-BE49-F238E27FC236}">
                      <a16:creationId xmlns:a16="http://schemas.microsoft.com/office/drawing/2014/main" id="{00000000-0008-0000-0B00-0000EA1B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147" name="Shape 5832">
                  <a:extLst>
                    <a:ext uri="{FF2B5EF4-FFF2-40B4-BE49-F238E27FC236}">
                      <a16:creationId xmlns:a16="http://schemas.microsoft.com/office/drawing/2014/main" id="{00000000-0008-0000-0B00-0000EB1B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148" name="Shape 5833">
                  <a:extLst>
                    <a:ext uri="{FF2B5EF4-FFF2-40B4-BE49-F238E27FC236}">
                      <a16:creationId xmlns:a16="http://schemas.microsoft.com/office/drawing/2014/main" id="{00000000-0008-0000-0B00-0000EC1B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149" name="Shape 5834">
                  <a:extLst>
                    <a:ext uri="{FF2B5EF4-FFF2-40B4-BE49-F238E27FC236}">
                      <a16:creationId xmlns:a16="http://schemas.microsoft.com/office/drawing/2014/main" id="{00000000-0008-0000-0B00-0000ED1B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77</xdr:row>
      <xdr:rowOff>104775</xdr:rowOff>
    </xdr:from>
    <xdr:ext cx="0" cy="161925"/>
    <xdr:grpSp>
      <xdr:nvGrpSpPr>
        <xdr:cNvPr id="7150" name="Shape 2">
          <a:extLst>
            <a:ext uri="{FF2B5EF4-FFF2-40B4-BE49-F238E27FC236}">
              <a16:creationId xmlns:a16="http://schemas.microsoft.com/office/drawing/2014/main" id="{00000000-0008-0000-0B00-0000EE1B0000}"/>
            </a:ext>
          </a:extLst>
        </xdr:cNvPr>
        <xdr:cNvGrpSpPr>
          <a:grpSpLocks/>
        </xdr:cNvGrpSpPr>
      </xdr:nvGrpSpPr>
      <xdr:grpSpPr>
        <a:xfrm>
          <a:off x="2466975" y="17021175"/>
          <a:ext cx="0" cy="161925"/>
          <a:chOff x="5346000" y="3699038"/>
          <a:chExt cx="0" cy="161925"/>
        </a:xfrm>
      </xdr:grpSpPr>
      <xdr:grpSp>
        <xdr:nvGrpSpPr>
          <xdr:cNvPr id="7151" name="Shape 5835">
            <a:extLst>
              <a:ext uri="{FF2B5EF4-FFF2-40B4-BE49-F238E27FC236}">
                <a16:creationId xmlns:a16="http://schemas.microsoft.com/office/drawing/2014/main" id="{00000000-0008-0000-0B00-0000EF1B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7152" name="Shape 6">
              <a:extLst>
                <a:ext uri="{FF2B5EF4-FFF2-40B4-BE49-F238E27FC236}">
                  <a16:creationId xmlns:a16="http://schemas.microsoft.com/office/drawing/2014/main" id="{00000000-0008-0000-0B00-0000F01B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7153" name="Shape 5836">
              <a:extLst>
                <a:ext uri="{FF2B5EF4-FFF2-40B4-BE49-F238E27FC236}">
                  <a16:creationId xmlns:a16="http://schemas.microsoft.com/office/drawing/2014/main" id="{00000000-0008-0000-0B00-0000F11B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7154" name="Shape 5837">
                <a:extLst>
                  <a:ext uri="{FF2B5EF4-FFF2-40B4-BE49-F238E27FC236}">
                    <a16:creationId xmlns:a16="http://schemas.microsoft.com/office/drawing/2014/main" id="{00000000-0008-0000-0B00-0000F21B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7155" name="Shape 5838">
                <a:extLst>
                  <a:ext uri="{FF2B5EF4-FFF2-40B4-BE49-F238E27FC236}">
                    <a16:creationId xmlns:a16="http://schemas.microsoft.com/office/drawing/2014/main" id="{00000000-0008-0000-0B00-0000F31B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7156" name="Shape 5839">
                  <a:extLst>
                    <a:ext uri="{FF2B5EF4-FFF2-40B4-BE49-F238E27FC236}">
                      <a16:creationId xmlns:a16="http://schemas.microsoft.com/office/drawing/2014/main" id="{00000000-0008-0000-0B00-0000F41B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7157" name="Shape 5840">
                  <a:extLst>
                    <a:ext uri="{FF2B5EF4-FFF2-40B4-BE49-F238E27FC236}">
                      <a16:creationId xmlns:a16="http://schemas.microsoft.com/office/drawing/2014/main" id="{00000000-0008-0000-0B00-0000F51B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158" name="Shape 5841">
                  <a:extLst>
                    <a:ext uri="{FF2B5EF4-FFF2-40B4-BE49-F238E27FC236}">
                      <a16:creationId xmlns:a16="http://schemas.microsoft.com/office/drawing/2014/main" id="{00000000-0008-0000-0B00-0000F61B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159" name="Shape 5842">
                  <a:extLst>
                    <a:ext uri="{FF2B5EF4-FFF2-40B4-BE49-F238E27FC236}">
                      <a16:creationId xmlns:a16="http://schemas.microsoft.com/office/drawing/2014/main" id="{00000000-0008-0000-0B00-0000F71B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160" name="Shape 5843">
                  <a:extLst>
                    <a:ext uri="{FF2B5EF4-FFF2-40B4-BE49-F238E27FC236}">
                      <a16:creationId xmlns:a16="http://schemas.microsoft.com/office/drawing/2014/main" id="{00000000-0008-0000-0B00-0000F81B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161" name="Shape 5844">
                  <a:extLst>
                    <a:ext uri="{FF2B5EF4-FFF2-40B4-BE49-F238E27FC236}">
                      <a16:creationId xmlns:a16="http://schemas.microsoft.com/office/drawing/2014/main" id="{00000000-0008-0000-0B00-0000F91B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162" name="Shape 5845">
                  <a:extLst>
                    <a:ext uri="{FF2B5EF4-FFF2-40B4-BE49-F238E27FC236}">
                      <a16:creationId xmlns:a16="http://schemas.microsoft.com/office/drawing/2014/main" id="{00000000-0008-0000-0B00-0000FA1B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77</xdr:row>
      <xdr:rowOff>104775</xdr:rowOff>
    </xdr:from>
    <xdr:ext cx="0" cy="161925"/>
    <xdr:grpSp>
      <xdr:nvGrpSpPr>
        <xdr:cNvPr id="7163" name="Shape 2">
          <a:extLst>
            <a:ext uri="{FF2B5EF4-FFF2-40B4-BE49-F238E27FC236}">
              <a16:creationId xmlns:a16="http://schemas.microsoft.com/office/drawing/2014/main" id="{00000000-0008-0000-0B00-0000FB1B0000}"/>
            </a:ext>
          </a:extLst>
        </xdr:cNvPr>
        <xdr:cNvGrpSpPr>
          <a:grpSpLocks/>
        </xdr:cNvGrpSpPr>
      </xdr:nvGrpSpPr>
      <xdr:grpSpPr>
        <a:xfrm>
          <a:off x="2466975" y="17021175"/>
          <a:ext cx="0" cy="161925"/>
          <a:chOff x="5346000" y="3699038"/>
          <a:chExt cx="0" cy="161925"/>
        </a:xfrm>
      </xdr:grpSpPr>
      <xdr:grpSp>
        <xdr:nvGrpSpPr>
          <xdr:cNvPr id="7164" name="Shape 5846">
            <a:extLst>
              <a:ext uri="{FF2B5EF4-FFF2-40B4-BE49-F238E27FC236}">
                <a16:creationId xmlns:a16="http://schemas.microsoft.com/office/drawing/2014/main" id="{00000000-0008-0000-0B00-0000FC1B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7165" name="Shape 6">
              <a:extLst>
                <a:ext uri="{FF2B5EF4-FFF2-40B4-BE49-F238E27FC236}">
                  <a16:creationId xmlns:a16="http://schemas.microsoft.com/office/drawing/2014/main" id="{00000000-0008-0000-0B00-0000FD1B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7166" name="Shape 5847">
              <a:extLst>
                <a:ext uri="{FF2B5EF4-FFF2-40B4-BE49-F238E27FC236}">
                  <a16:creationId xmlns:a16="http://schemas.microsoft.com/office/drawing/2014/main" id="{00000000-0008-0000-0B00-0000FE1B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7167" name="Shape 5848">
                <a:extLst>
                  <a:ext uri="{FF2B5EF4-FFF2-40B4-BE49-F238E27FC236}">
                    <a16:creationId xmlns:a16="http://schemas.microsoft.com/office/drawing/2014/main" id="{00000000-0008-0000-0B00-0000FF1B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7168" name="Shape 5849">
                <a:extLst>
                  <a:ext uri="{FF2B5EF4-FFF2-40B4-BE49-F238E27FC236}">
                    <a16:creationId xmlns:a16="http://schemas.microsoft.com/office/drawing/2014/main" id="{00000000-0008-0000-0B00-0000001C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7169" name="Shape 5850">
                  <a:extLst>
                    <a:ext uri="{FF2B5EF4-FFF2-40B4-BE49-F238E27FC236}">
                      <a16:creationId xmlns:a16="http://schemas.microsoft.com/office/drawing/2014/main" id="{00000000-0008-0000-0B00-0000011C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7170" name="Shape 5851">
                  <a:extLst>
                    <a:ext uri="{FF2B5EF4-FFF2-40B4-BE49-F238E27FC236}">
                      <a16:creationId xmlns:a16="http://schemas.microsoft.com/office/drawing/2014/main" id="{00000000-0008-0000-0B00-0000021C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171" name="Shape 5852">
                  <a:extLst>
                    <a:ext uri="{FF2B5EF4-FFF2-40B4-BE49-F238E27FC236}">
                      <a16:creationId xmlns:a16="http://schemas.microsoft.com/office/drawing/2014/main" id="{00000000-0008-0000-0B00-0000031C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172" name="Shape 5853">
                  <a:extLst>
                    <a:ext uri="{FF2B5EF4-FFF2-40B4-BE49-F238E27FC236}">
                      <a16:creationId xmlns:a16="http://schemas.microsoft.com/office/drawing/2014/main" id="{00000000-0008-0000-0B00-0000041C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173" name="Shape 5854">
                  <a:extLst>
                    <a:ext uri="{FF2B5EF4-FFF2-40B4-BE49-F238E27FC236}">
                      <a16:creationId xmlns:a16="http://schemas.microsoft.com/office/drawing/2014/main" id="{00000000-0008-0000-0B00-0000051C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174" name="Shape 5855">
                  <a:extLst>
                    <a:ext uri="{FF2B5EF4-FFF2-40B4-BE49-F238E27FC236}">
                      <a16:creationId xmlns:a16="http://schemas.microsoft.com/office/drawing/2014/main" id="{00000000-0008-0000-0B00-0000061C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175" name="Shape 5856">
                  <a:extLst>
                    <a:ext uri="{FF2B5EF4-FFF2-40B4-BE49-F238E27FC236}">
                      <a16:creationId xmlns:a16="http://schemas.microsoft.com/office/drawing/2014/main" id="{00000000-0008-0000-0B00-0000071C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77</xdr:row>
      <xdr:rowOff>104775</xdr:rowOff>
    </xdr:from>
    <xdr:ext cx="0" cy="161925"/>
    <xdr:grpSp>
      <xdr:nvGrpSpPr>
        <xdr:cNvPr id="7176" name="Shape 2">
          <a:extLst>
            <a:ext uri="{FF2B5EF4-FFF2-40B4-BE49-F238E27FC236}">
              <a16:creationId xmlns:a16="http://schemas.microsoft.com/office/drawing/2014/main" id="{00000000-0008-0000-0B00-0000081C0000}"/>
            </a:ext>
          </a:extLst>
        </xdr:cNvPr>
        <xdr:cNvGrpSpPr>
          <a:grpSpLocks/>
        </xdr:cNvGrpSpPr>
      </xdr:nvGrpSpPr>
      <xdr:grpSpPr>
        <a:xfrm>
          <a:off x="2466975" y="17021175"/>
          <a:ext cx="0" cy="161925"/>
          <a:chOff x="5346000" y="3699038"/>
          <a:chExt cx="0" cy="161925"/>
        </a:xfrm>
      </xdr:grpSpPr>
      <xdr:grpSp>
        <xdr:nvGrpSpPr>
          <xdr:cNvPr id="7177" name="Shape 5857">
            <a:extLst>
              <a:ext uri="{FF2B5EF4-FFF2-40B4-BE49-F238E27FC236}">
                <a16:creationId xmlns:a16="http://schemas.microsoft.com/office/drawing/2014/main" id="{00000000-0008-0000-0B00-0000091C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7178" name="Shape 6">
              <a:extLst>
                <a:ext uri="{FF2B5EF4-FFF2-40B4-BE49-F238E27FC236}">
                  <a16:creationId xmlns:a16="http://schemas.microsoft.com/office/drawing/2014/main" id="{00000000-0008-0000-0B00-00000A1C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7179" name="Shape 5858">
              <a:extLst>
                <a:ext uri="{FF2B5EF4-FFF2-40B4-BE49-F238E27FC236}">
                  <a16:creationId xmlns:a16="http://schemas.microsoft.com/office/drawing/2014/main" id="{00000000-0008-0000-0B00-00000B1C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7180" name="Shape 5859">
                <a:extLst>
                  <a:ext uri="{FF2B5EF4-FFF2-40B4-BE49-F238E27FC236}">
                    <a16:creationId xmlns:a16="http://schemas.microsoft.com/office/drawing/2014/main" id="{00000000-0008-0000-0B00-00000C1C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7181" name="Shape 5860">
                <a:extLst>
                  <a:ext uri="{FF2B5EF4-FFF2-40B4-BE49-F238E27FC236}">
                    <a16:creationId xmlns:a16="http://schemas.microsoft.com/office/drawing/2014/main" id="{00000000-0008-0000-0B00-00000D1C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7182" name="Shape 5861">
                  <a:extLst>
                    <a:ext uri="{FF2B5EF4-FFF2-40B4-BE49-F238E27FC236}">
                      <a16:creationId xmlns:a16="http://schemas.microsoft.com/office/drawing/2014/main" id="{00000000-0008-0000-0B00-00000E1C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7183" name="Shape 5862">
                  <a:extLst>
                    <a:ext uri="{FF2B5EF4-FFF2-40B4-BE49-F238E27FC236}">
                      <a16:creationId xmlns:a16="http://schemas.microsoft.com/office/drawing/2014/main" id="{00000000-0008-0000-0B00-00000F1C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184" name="Shape 5863">
                  <a:extLst>
                    <a:ext uri="{FF2B5EF4-FFF2-40B4-BE49-F238E27FC236}">
                      <a16:creationId xmlns:a16="http://schemas.microsoft.com/office/drawing/2014/main" id="{00000000-0008-0000-0B00-0000101C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185" name="Shape 5864">
                  <a:extLst>
                    <a:ext uri="{FF2B5EF4-FFF2-40B4-BE49-F238E27FC236}">
                      <a16:creationId xmlns:a16="http://schemas.microsoft.com/office/drawing/2014/main" id="{00000000-0008-0000-0B00-0000111C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186" name="Shape 5865">
                  <a:extLst>
                    <a:ext uri="{FF2B5EF4-FFF2-40B4-BE49-F238E27FC236}">
                      <a16:creationId xmlns:a16="http://schemas.microsoft.com/office/drawing/2014/main" id="{00000000-0008-0000-0B00-0000121C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187" name="Shape 5866">
                  <a:extLst>
                    <a:ext uri="{FF2B5EF4-FFF2-40B4-BE49-F238E27FC236}">
                      <a16:creationId xmlns:a16="http://schemas.microsoft.com/office/drawing/2014/main" id="{00000000-0008-0000-0B00-0000131C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188" name="Shape 5867">
                  <a:extLst>
                    <a:ext uri="{FF2B5EF4-FFF2-40B4-BE49-F238E27FC236}">
                      <a16:creationId xmlns:a16="http://schemas.microsoft.com/office/drawing/2014/main" id="{00000000-0008-0000-0B00-0000141C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77</xdr:row>
      <xdr:rowOff>104775</xdr:rowOff>
    </xdr:from>
    <xdr:ext cx="0" cy="161925"/>
    <xdr:grpSp>
      <xdr:nvGrpSpPr>
        <xdr:cNvPr id="7189" name="Shape 2">
          <a:extLst>
            <a:ext uri="{FF2B5EF4-FFF2-40B4-BE49-F238E27FC236}">
              <a16:creationId xmlns:a16="http://schemas.microsoft.com/office/drawing/2014/main" id="{00000000-0008-0000-0B00-0000151C0000}"/>
            </a:ext>
          </a:extLst>
        </xdr:cNvPr>
        <xdr:cNvGrpSpPr>
          <a:grpSpLocks/>
        </xdr:cNvGrpSpPr>
      </xdr:nvGrpSpPr>
      <xdr:grpSpPr>
        <a:xfrm>
          <a:off x="2466975" y="17021175"/>
          <a:ext cx="0" cy="161925"/>
          <a:chOff x="5346000" y="3699038"/>
          <a:chExt cx="0" cy="161925"/>
        </a:xfrm>
      </xdr:grpSpPr>
      <xdr:grpSp>
        <xdr:nvGrpSpPr>
          <xdr:cNvPr id="7190" name="Shape 5868">
            <a:extLst>
              <a:ext uri="{FF2B5EF4-FFF2-40B4-BE49-F238E27FC236}">
                <a16:creationId xmlns:a16="http://schemas.microsoft.com/office/drawing/2014/main" id="{00000000-0008-0000-0B00-0000161C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7191" name="Shape 6">
              <a:extLst>
                <a:ext uri="{FF2B5EF4-FFF2-40B4-BE49-F238E27FC236}">
                  <a16:creationId xmlns:a16="http://schemas.microsoft.com/office/drawing/2014/main" id="{00000000-0008-0000-0B00-0000171C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7192" name="Shape 5869">
              <a:extLst>
                <a:ext uri="{FF2B5EF4-FFF2-40B4-BE49-F238E27FC236}">
                  <a16:creationId xmlns:a16="http://schemas.microsoft.com/office/drawing/2014/main" id="{00000000-0008-0000-0B00-0000181C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7193" name="Shape 5870">
                <a:extLst>
                  <a:ext uri="{FF2B5EF4-FFF2-40B4-BE49-F238E27FC236}">
                    <a16:creationId xmlns:a16="http://schemas.microsoft.com/office/drawing/2014/main" id="{00000000-0008-0000-0B00-0000191C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7194" name="Shape 5871">
                <a:extLst>
                  <a:ext uri="{FF2B5EF4-FFF2-40B4-BE49-F238E27FC236}">
                    <a16:creationId xmlns:a16="http://schemas.microsoft.com/office/drawing/2014/main" id="{00000000-0008-0000-0B00-00001A1C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7195" name="Shape 5872">
                  <a:extLst>
                    <a:ext uri="{FF2B5EF4-FFF2-40B4-BE49-F238E27FC236}">
                      <a16:creationId xmlns:a16="http://schemas.microsoft.com/office/drawing/2014/main" id="{00000000-0008-0000-0B00-00001B1C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7196" name="Shape 5873">
                  <a:extLst>
                    <a:ext uri="{FF2B5EF4-FFF2-40B4-BE49-F238E27FC236}">
                      <a16:creationId xmlns:a16="http://schemas.microsoft.com/office/drawing/2014/main" id="{00000000-0008-0000-0B00-00001C1C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197" name="Shape 5874">
                  <a:extLst>
                    <a:ext uri="{FF2B5EF4-FFF2-40B4-BE49-F238E27FC236}">
                      <a16:creationId xmlns:a16="http://schemas.microsoft.com/office/drawing/2014/main" id="{00000000-0008-0000-0B00-00001D1C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198" name="Shape 5875">
                  <a:extLst>
                    <a:ext uri="{FF2B5EF4-FFF2-40B4-BE49-F238E27FC236}">
                      <a16:creationId xmlns:a16="http://schemas.microsoft.com/office/drawing/2014/main" id="{00000000-0008-0000-0B00-00001E1C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199" name="Shape 5876">
                  <a:extLst>
                    <a:ext uri="{FF2B5EF4-FFF2-40B4-BE49-F238E27FC236}">
                      <a16:creationId xmlns:a16="http://schemas.microsoft.com/office/drawing/2014/main" id="{00000000-0008-0000-0B00-00001F1C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200" name="Shape 5877">
                  <a:extLst>
                    <a:ext uri="{FF2B5EF4-FFF2-40B4-BE49-F238E27FC236}">
                      <a16:creationId xmlns:a16="http://schemas.microsoft.com/office/drawing/2014/main" id="{00000000-0008-0000-0B00-0000201C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201" name="Shape 5878">
                  <a:extLst>
                    <a:ext uri="{FF2B5EF4-FFF2-40B4-BE49-F238E27FC236}">
                      <a16:creationId xmlns:a16="http://schemas.microsoft.com/office/drawing/2014/main" id="{00000000-0008-0000-0B00-0000211C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77</xdr:row>
      <xdr:rowOff>104775</xdr:rowOff>
    </xdr:from>
    <xdr:ext cx="0" cy="161925"/>
    <xdr:grpSp>
      <xdr:nvGrpSpPr>
        <xdr:cNvPr id="7202" name="Shape 2">
          <a:extLst>
            <a:ext uri="{FF2B5EF4-FFF2-40B4-BE49-F238E27FC236}">
              <a16:creationId xmlns:a16="http://schemas.microsoft.com/office/drawing/2014/main" id="{00000000-0008-0000-0B00-0000221C0000}"/>
            </a:ext>
          </a:extLst>
        </xdr:cNvPr>
        <xdr:cNvGrpSpPr>
          <a:grpSpLocks/>
        </xdr:cNvGrpSpPr>
      </xdr:nvGrpSpPr>
      <xdr:grpSpPr>
        <a:xfrm>
          <a:off x="2466975" y="17021175"/>
          <a:ext cx="0" cy="161925"/>
          <a:chOff x="5346000" y="3699038"/>
          <a:chExt cx="0" cy="161925"/>
        </a:xfrm>
      </xdr:grpSpPr>
      <xdr:grpSp>
        <xdr:nvGrpSpPr>
          <xdr:cNvPr id="7203" name="Shape 5879">
            <a:extLst>
              <a:ext uri="{FF2B5EF4-FFF2-40B4-BE49-F238E27FC236}">
                <a16:creationId xmlns:a16="http://schemas.microsoft.com/office/drawing/2014/main" id="{00000000-0008-0000-0B00-0000231C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7204" name="Shape 6">
              <a:extLst>
                <a:ext uri="{FF2B5EF4-FFF2-40B4-BE49-F238E27FC236}">
                  <a16:creationId xmlns:a16="http://schemas.microsoft.com/office/drawing/2014/main" id="{00000000-0008-0000-0B00-0000241C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7205" name="Shape 5880">
              <a:extLst>
                <a:ext uri="{FF2B5EF4-FFF2-40B4-BE49-F238E27FC236}">
                  <a16:creationId xmlns:a16="http://schemas.microsoft.com/office/drawing/2014/main" id="{00000000-0008-0000-0B00-0000251C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7206" name="Shape 5881">
                <a:extLst>
                  <a:ext uri="{FF2B5EF4-FFF2-40B4-BE49-F238E27FC236}">
                    <a16:creationId xmlns:a16="http://schemas.microsoft.com/office/drawing/2014/main" id="{00000000-0008-0000-0B00-0000261C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7207" name="Shape 5882">
                <a:extLst>
                  <a:ext uri="{FF2B5EF4-FFF2-40B4-BE49-F238E27FC236}">
                    <a16:creationId xmlns:a16="http://schemas.microsoft.com/office/drawing/2014/main" id="{00000000-0008-0000-0B00-0000271C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7208" name="Shape 5883">
                  <a:extLst>
                    <a:ext uri="{FF2B5EF4-FFF2-40B4-BE49-F238E27FC236}">
                      <a16:creationId xmlns:a16="http://schemas.microsoft.com/office/drawing/2014/main" id="{00000000-0008-0000-0B00-0000281C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7209" name="Shape 5884">
                  <a:extLst>
                    <a:ext uri="{FF2B5EF4-FFF2-40B4-BE49-F238E27FC236}">
                      <a16:creationId xmlns:a16="http://schemas.microsoft.com/office/drawing/2014/main" id="{00000000-0008-0000-0B00-0000291C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210" name="Shape 5885">
                  <a:extLst>
                    <a:ext uri="{FF2B5EF4-FFF2-40B4-BE49-F238E27FC236}">
                      <a16:creationId xmlns:a16="http://schemas.microsoft.com/office/drawing/2014/main" id="{00000000-0008-0000-0B00-00002A1C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211" name="Shape 5886">
                  <a:extLst>
                    <a:ext uri="{FF2B5EF4-FFF2-40B4-BE49-F238E27FC236}">
                      <a16:creationId xmlns:a16="http://schemas.microsoft.com/office/drawing/2014/main" id="{00000000-0008-0000-0B00-00002B1C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212" name="Shape 5887">
                  <a:extLst>
                    <a:ext uri="{FF2B5EF4-FFF2-40B4-BE49-F238E27FC236}">
                      <a16:creationId xmlns:a16="http://schemas.microsoft.com/office/drawing/2014/main" id="{00000000-0008-0000-0B00-00002C1C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213" name="Shape 5888">
                  <a:extLst>
                    <a:ext uri="{FF2B5EF4-FFF2-40B4-BE49-F238E27FC236}">
                      <a16:creationId xmlns:a16="http://schemas.microsoft.com/office/drawing/2014/main" id="{00000000-0008-0000-0B00-00002D1C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214" name="Shape 5889">
                  <a:extLst>
                    <a:ext uri="{FF2B5EF4-FFF2-40B4-BE49-F238E27FC236}">
                      <a16:creationId xmlns:a16="http://schemas.microsoft.com/office/drawing/2014/main" id="{00000000-0008-0000-0B00-00002E1C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77</xdr:row>
      <xdr:rowOff>104775</xdr:rowOff>
    </xdr:from>
    <xdr:ext cx="0" cy="161925"/>
    <xdr:grpSp>
      <xdr:nvGrpSpPr>
        <xdr:cNvPr id="7215" name="Shape 2">
          <a:extLst>
            <a:ext uri="{FF2B5EF4-FFF2-40B4-BE49-F238E27FC236}">
              <a16:creationId xmlns:a16="http://schemas.microsoft.com/office/drawing/2014/main" id="{00000000-0008-0000-0B00-00002F1C0000}"/>
            </a:ext>
          </a:extLst>
        </xdr:cNvPr>
        <xdr:cNvGrpSpPr>
          <a:grpSpLocks/>
        </xdr:cNvGrpSpPr>
      </xdr:nvGrpSpPr>
      <xdr:grpSpPr>
        <a:xfrm>
          <a:off x="2466975" y="17021175"/>
          <a:ext cx="0" cy="161925"/>
          <a:chOff x="5346000" y="3699038"/>
          <a:chExt cx="0" cy="161925"/>
        </a:xfrm>
      </xdr:grpSpPr>
      <xdr:grpSp>
        <xdr:nvGrpSpPr>
          <xdr:cNvPr id="7216" name="Shape 5890">
            <a:extLst>
              <a:ext uri="{FF2B5EF4-FFF2-40B4-BE49-F238E27FC236}">
                <a16:creationId xmlns:a16="http://schemas.microsoft.com/office/drawing/2014/main" id="{00000000-0008-0000-0B00-0000301C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7217" name="Shape 6">
              <a:extLst>
                <a:ext uri="{FF2B5EF4-FFF2-40B4-BE49-F238E27FC236}">
                  <a16:creationId xmlns:a16="http://schemas.microsoft.com/office/drawing/2014/main" id="{00000000-0008-0000-0B00-0000311C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7218" name="Shape 5891">
              <a:extLst>
                <a:ext uri="{FF2B5EF4-FFF2-40B4-BE49-F238E27FC236}">
                  <a16:creationId xmlns:a16="http://schemas.microsoft.com/office/drawing/2014/main" id="{00000000-0008-0000-0B00-0000321C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7219" name="Shape 5892">
                <a:extLst>
                  <a:ext uri="{FF2B5EF4-FFF2-40B4-BE49-F238E27FC236}">
                    <a16:creationId xmlns:a16="http://schemas.microsoft.com/office/drawing/2014/main" id="{00000000-0008-0000-0B00-0000331C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7220" name="Shape 5893">
                <a:extLst>
                  <a:ext uri="{FF2B5EF4-FFF2-40B4-BE49-F238E27FC236}">
                    <a16:creationId xmlns:a16="http://schemas.microsoft.com/office/drawing/2014/main" id="{00000000-0008-0000-0B00-0000341C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7221" name="Shape 5894">
                  <a:extLst>
                    <a:ext uri="{FF2B5EF4-FFF2-40B4-BE49-F238E27FC236}">
                      <a16:creationId xmlns:a16="http://schemas.microsoft.com/office/drawing/2014/main" id="{00000000-0008-0000-0B00-0000351C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7222" name="Shape 5895">
                  <a:extLst>
                    <a:ext uri="{FF2B5EF4-FFF2-40B4-BE49-F238E27FC236}">
                      <a16:creationId xmlns:a16="http://schemas.microsoft.com/office/drawing/2014/main" id="{00000000-0008-0000-0B00-0000361C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223" name="Shape 5896">
                  <a:extLst>
                    <a:ext uri="{FF2B5EF4-FFF2-40B4-BE49-F238E27FC236}">
                      <a16:creationId xmlns:a16="http://schemas.microsoft.com/office/drawing/2014/main" id="{00000000-0008-0000-0B00-0000371C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224" name="Shape 5897">
                  <a:extLst>
                    <a:ext uri="{FF2B5EF4-FFF2-40B4-BE49-F238E27FC236}">
                      <a16:creationId xmlns:a16="http://schemas.microsoft.com/office/drawing/2014/main" id="{00000000-0008-0000-0B00-0000381C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225" name="Shape 5898">
                  <a:extLst>
                    <a:ext uri="{FF2B5EF4-FFF2-40B4-BE49-F238E27FC236}">
                      <a16:creationId xmlns:a16="http://schemas.microsoft.com/office/drawing/2014/main" id="{00000000-0008-0000-0B00-0000391C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226" name="Shape 5899">
                  <a:extLst>
                    <a:ext uri="{FF2B5EF4-FFF2-40B4-BE49-F238E27FC236}">
                      <a16:creationId xmlns:a16="http://schemas.microsoft.com/office/drawing/2014/main" id="{00000000-0008-0000-0B00-00003A1C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227" name="Shape 5900">
                  <a:extLst>
                    <a:ext uri="{FF2B5EF4-FFF2-40B4-BE49-F238E27FC236}">
                      <a16:creationId xmlns:a16="http://schemas.microsoft.com/office/drawing/2014/main" id="{00000000-0008-0000-0B00-00003B1C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77</xdr:row>
      <xdr:rowOff>104775</xdr:rowOff>
    </xdr:from>
    <xdr:ext cx="0" cy="161925"/>
    <xdr:grpSp>
      <xdr:nvGrpSpPr>
        <xdr:cNvPr id="7228" name="Shape 2">
          <a:extLst>
            <a:ext uri="{FF2B5EF4-FFF2-40B4-BE49-F238E27FC236}">
              <a16:creationId xmlns:a16="http://schemas.microsoft.com/office/drawing/2014/main" id="{00000000-0008-0000-0B00-00003C1C0000}"/>
            </a:ext>
          </a:extLst>
        </xdr:cNvPr>
        <xdr:cNvGrpSpPr>
          <a:grpSpLocks/>
        </xdr:cNvGrpSpPr>
      </xdr:nvGrpSpPr>
      <xdr:grpSpPr>
        <a:xfrm>
          <a:off x="2466975" y="17021175"/>
          <a:ext cx="0" cy="161925"/>
          <a:chOff x="5346000" y="3699038"/>
          <a:chExt cx="0" cy="161925"/>
        </a:xfrm>
      </xdr:grpSpPr>
      <xdr:grpSp>
        <xdr:nvGrpSpPr>
          <xdr:cNvPr id="7229" name="Shape 5901">
            <a:extLst>
              <a:ext uri="{FF2B5EF4-FFF2-40B4-BE49-F238E27FC236}">
                <a16:creationId xmlns:a16="http://schemas.microsoft.com/office/drawing/2014/main" id="{00000000-0008-0000-0B00-00003D1C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7230" name="Shape 6">
              <a:extLst>
                <a:ext uri="{FF2B5EF4-FFF2-40B4-BE49-F238E27FC236}">
                  <a16:creationId xmlns:a16="http://schemas.microsoft.com/office/drawing/2014/main" id="{00000000-0008-0000-0B00-00003E1C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7231" name="Shape 5902">
              <a:extLst>
                <a:ext uri="{FF2B5EF4-FFF2-40B4-BE49-F238E27FC236}">
                  <a16:creationId xmlns:a16="http://schemas.microsoft.com/office/drawing/2014/main" id="{00000000-0008-0000-0B00-00003F1C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7232" name="Shape 5903">
                <a:extLst>
                  <a:ext uri="{FF2B5EF4-FFF2-40B4-BE49-F238E27FC236}">
                    <a16:creationId xmlns:a16="http://schemas.microsoft.com/office/drawing/2014/main" id="{00000000-0008-0000-0B00-0000401C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7233" name="Shape 5904">
                <a:extLst>
                  <a:ext uri="{FF2B5EF4-FFF2-40B4-BE49-F238E27FC236}">
                    <a16:creationId xmlns:a16="http://schemas.microsoft.com/office/drawing/2014/main" id="{00000000-0008-0000-0B00-0000411C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7234" name="Shape 5905">
                  <a:extLst>
                    <a:ext uri="{FF2B5EF4-FFF2-40B4-BE49-F238E27FC236}">
                      <a16:creationId xmlns:a16="http://schemas.microsoft.com/office/drawing/2014/main" id="{00000000-0008-0000-0B00-0000421C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7235" name="Shape 5906">
                  <a:extLst>
                    <a:ext uri="{FF2B5EF4-FFF2-40B4-BE49-F238E27FC236}">
                      <a16:creationId xmlns:a16="http://schemas.microsoft.com/office/drawing/2014/main" id="{00000000-0008-0000-0B00-0000431C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236" name="Shape 5907">
                  <a:extLst>
                    <a:ext uri="{FF2B5EF4-FFF2-40B4-BE49-F238E27FC236}">
                      <a16:creationId xmlns:a16="http://schemas.microsoft.com/office/drawing/2014/main" id="{00000000-0008-0000-0B00-0000441C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237" name="Shape 5908">
                  <a:extLst>
                    <a:ext uri="{FF2B5EF4-FFF2-40B4-BE49-F238E27FC236}">
                      <a16:creationId xmlns:a16="http://schemas.microsoft.com/office/drawing/2014/main" id="{00000000-0008-0000-0B00-0000451C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238" name="Shape 5909">
                  <a:extLst>
                    <a:ext uri="{FF2B5EF4-FFF2-40B4-BE49-F238E27FC236}">
                      <a16:creationId xmlns:a16="http://schemas.microsoft.com/office/drawing/2014/main" id="{00000000-0008-0000-0B00-0000461C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239" name="Shape 5910">
                  <a:extLst>
                    <a:ext uri="{FF2B5EF4-FFF2-40B4-BE49-F238E27FC236}">
                      <a16:creationId xmlns:a16="http://schemas.microsoft.com/office/drawing/2014/main" id="{00000000-0008-0000-0B00-0000471C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240" name="Shape 5911">
                  <a:extLst>
                    <a:ext uri="{FF2B5EF4-FFF2-40B4-BE49-F238E27FC236}">
                      <a16:creationId xmlns:a16="http://schemas.microsoft.com/office/drawing/2014/main" id="{00000000-0008-0000-0B00-0000481C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77</xdr:row>
      <xdr:rowOff>104775</xdr:rowOff>
    </xdr:from>
    <xdr:ext cx="0" cy="161925"/>
    <xdr:grpSp>
      <xdr:nvGrpSpPr>
        <xdr:cNvPr id="7241" name="Shape 2">
          <a:extLst>
            <a:ext uri="{FF2B5EF4-FFF2-40B4-BE49-F238E27FC236}">
              <a16:creationId xmlns:a16="http://schemas.microsoft.com/office/drawing/2014/main" id="{00000000-0008-0000-0B00-0000491C0000}"/>
            </a:ext>
          </a:extLst>
        </xdr:cNvPr>
        <xdr:cNvGrpSpPr>
          <a:grpSpLocks/>
        </xdr:cNvGrpSpPr>
      </xdr:nvGrpSpPr>
      <xdr:grpSpPr>
        <a:xfrm>
          <a:off x="2466975" y="17021175"/>
          <a:ext cx="0" cy="161925"/>
          <a:chOff x="5346000" y="3699038"/>
          <a:chExt cx="0" cy="161925"/>
        </a:xfrm>
      </xdr:grpSpPr>
      <xdr:grpSp>
        <xdr:nvGrpSpPr>
          <xdr:cNvPr id="7242" name="Shape 5912">
            <a:extLst>
              <a:ext uri="{FF2B5EF4-FFF2-40B4-BE49-F238E27FC236}">
                <a16:creationId xmlns:a16="http://schemas.microsoft.com/office/drawing/2014/main" id="{00000000-0008-0000-0B00-00004A1C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7243" name="Shape 6">
              <a:extLst>
                <a:ext uri="{FF2B5EF4-FFF2-40B4-BE49-F238E27FC236}">
                  <a16:creationId xmlns:a16="http://schemas.microsoft.com/office/drawing/2014/main" id="{00000000-0008-0000-0B00-00004B1C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7244" name="Shape 5913">
              <a:extLst>
                <a:ext uri="{FF2B5EF4-FFF2-40B4-BE49-F238E27FC236}">
                  <a16:creationId xmlns:a16="http://schemas.microsoft.com/office/drawing/2014/main" id="{00000000-0008-0000-0B00-00004C1C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7245" name="Shape 5914">
                <a:extLst>
                  <a:ext uri="{FF2B5EF4-FFF2-40B4-BE49-F238E27FC236}">
                    <a16:creationId xmlns:a16="http://schemas.microsoft.com/office/drawing/2014/main" id="{00000000-0008-0000-0B00-00004D1C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7246" name="Shape 5915">
                <a:extLst>
                  <a:ext uri="{FF2B5EF4-FFF2-40B4-BE49-F238E27FC236}">
                    <a16:creationId xmlns:a16="http://schemas.microsoft.com/office/drawing/2014/main" id="{00000000-0008-0000-0B00-00004E1C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7247" name="Shape 5916">
                  <a:extLst>
                    <a:ext uri="{FF2B5EF4-FFF2-40B4-BE49-F238E27FC236}">
                      <a16:creationId xmlns:a16="http://schemas.microsoft.com/office/drawing/2014/main" id="{00000000-0008-0000-0B00-00004F1C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7248" name="Shape 5917">
                  <a:extLst>
                    <a:ext uri="{FF2B5EF4-FFF2-40B4-BE49-F238E27FC236}">
                      <a16:creationId xmlns:a16="http://schemas.microsoft.com/office/drawing/2014/main" id="{00000000-0008-0000-0B00-0000501C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249" name="Shape 5918">
                  <a:extLst>
                    <a:ext uri="{FF2B5EF4-FFF2-40B4-BE49-F238E27FC236}">
                      <a16:creationId xmlns:a16="http://schemas.microsoft.com/office/drawing/2014/main" id="{00000000-0008-0000-0B00-0000511C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250" name="Shape 5919">
                  <a:extLst>
                    <a:ext uri="{FF2B5EF4-FFF2-40B4-BE49-F238E27FC236}">
                      <a16:creationId xmlns:a16="http://schemas.microsoft.com/office/drawing/2014/main" id="{00000000-0008-0000-0B00-0000521C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251" name="Shape 5920">
                  <a:extLst>
                    <a:ext uri="{FF2B5EF4-FFF2-40B4-BE49-F238E27FC236}">
                      <a16:creationId xmlns:a16="http://schemas.microsoft.com/office/drawing/2014/main" id="{00000000-0008-0000-0B00-0000531C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252" name="Shape 5921">
                  <a:extLst>
                    <a:ext uri="{FF2B5EF4-FFF2-40B4-BE49-F238E27FC236}">
                      <a16:creationId xmlns:a16="http://schemas.microsoft.com/office/drawing/2014/main" id="{00000000-0008-0000-0B00-0000541C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253" name="Shape 5922">
                  <a:extLst>
                    <a:ext uri="{FF2B5EF4-FFF2-40B4-BE49-F238E27FC236}">
                      <a16:creationId xmlns:a16="http://schemas.microsoft.com/office/drawing/2014/main" id="{00000000-0008-0000-0B00-0000551C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77</xdr:row>
      <xdr:rowOff>104775</xdr:rowOff>
    </xdr:from>
    <xdr:ext cx="0" cy="161925"/>
    <xdr:grpSp>
      <xdr:nvGrpSpPr>
        <xdr:cNvPr id="7254" name="Shape 2">
          <a:extLst>
            <a:ext uri="{FF2B5EF4-FFF2-40B4-BE49-F238E27FC236}">
              <a16:creationId xmlns:a16="http://schemas.microsoft.com/office/drawing/2014/main" id="{00000000-0008-0000-0B00-0000561C0000}"/>
            </a:ext>
          </a:extLst>
        </xdr:cNvPr>
        <xdr:cNvGrpSpPr>
          <a:grpSpLocks/>
        </xdr:cNvGrpSpPr>
      </xdr:nvGrpSpPr>
      <xdr:grpSpPr>
        <a:xfrm>
          <a:off x="2466975" y="17021175"/>
          <a:ext cx="0" cy="161925"/>
          <a:chOff x="5346000" y="3699038"/>
          <a:chExt cx="0" cy="161925"/>
        </a:xfrm>
      </xdr:grpSpPr>
      <xdr:grpSp>
        <xdr:nvGrpSpPr>
          <xdr:cNvPr id="7255" name="Shape 5923">
            <a:extLst>
              <a:ext uri="{FF2B5EF4-FFF2-40B4-BE49-F238E27FC236}">
                <a16:creationId xmlns:a16="http://schemas.microsoft.com/office/drawing/2014/main" id="{00000000-0008-0000-0B00-0000571C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7256" name="Shape 6">
              <a:extLst>
                <a:ext uri="{FF2B5EF4-FFF2-40B4-BE49-F238E27FC236}">
                  <a16:creationId xmlns:a16="http://schemas.microsoft.com/office/drawing/2014/main" id="{00000000-0008-0000-0B00-0000581C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7257" name="Shape 5924">
              <a:extLst>
                <a:ext uri="{FF2B5EF4-FFF2-40B4-BE49-F238E27FC236}">
                  <a16:creationId xmlns:a16="http://schemas.microsoft.com/office/drawing/2014/main" id="{00000000-0008-0000-0B00-0000591C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7258" name="Shape 5925">
                <a:extLst>
                  <a:ext uri="{FF2B5EF4-FFF2-40B4-BE49-F238E27FC236}">
                    <a16:creationId xmlns:a16="http://schemas.microsoft.com/office/drawing/2014/main" id="{00000000-0008-0000-0B00-00005A1C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7259" name="Shape 5926">
                <a:extLst>
                  <a:ext uri="{FF2B5EF4-FFF2-40B4-BE49-F238E27FC236}">
                    <a16:creationId xmlns:a16="http://schemas.microsoft.com/office/drawing/2014/main" id="{00000000-0008-0000-0B00-00005B1C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7260" name="Shape 5927">
                  <a:extLst>
                    <a:ext uri="{FF2B5EF4-FFF2-40B4-BE49-F238E27FC236}">
                      <a16:creationId xmlns:a16="http://schemas.microsoft.com/office/drawing/2014/main" id="{00000000-0008-0000-0B00-00005C1C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7261" name="Shape 5928">
                  <a:extLst>
                    <a:ext uri="{FF2B5EF4-FFF2-40B4-BE49-F238E27FC236}">
                      <a16:creationId xmlns:a16="http://schemas.microsoft.com/office/drawing/2014/main" id="{00000000-0008-0000-0B00-00005D1C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262" name="Shape 5929">
                  <a:extLst>
                    <a:ext uri="{FF2B5EF4-FFF2-40B4-BE49-F238E27FC236}">
                      <a16:creationId xmlns:a16="http://schemas.microsoft.com/office/drawing/2014/main" id="{00000000-0008-0000-0B00-00005E1C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263" name="Shape 5930">
                  <a:extLst>
                    <a:ext uri="{FF2B5EF4-FFF2-40B4-BE49-F238E27FC236}">
                      <a16:creationId xmlns:a16="http://schemas.microsoft.com/office/drawing/2014/main" id="{00000000-0008-0000-0B00-00005F1C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264" name="Shape 5931">
                  <a:extLst>
                    <a:ext uri="{FF2B5EF4-FFF2-40B4-BE49-F238E27FC236}">
                      <a16:creationId xmlns:a16="http://schemas.microsoft.com/office/drawing/2014/main" id="{00000000-0008-0000-0B00-0000601C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265" name="Shape 5932">
                  <a:extLst>
                    <a:ext uri="{FF2B5EF4-FFF2-40B4-BE49-F238E27FC236}">
                      <a16:creationId xmlns:a16="http://schemas.microsoft.com/office/drawing/2014/main" id="{00000000-0008-0000-0B00-0000611C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266" name="Shape 5933">
                  <a:extLst>
                    <a:ext uri="{FF2B5EF4-FFF2-40B4-BE49-F238E27FC236}">
                      <a16:creationId xmlns:a16="http://schemas.microsoft.com/office/drawing/2014/main" id="{00000000-0008-0000-0B00-0000621C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77</xdr:row>
      <xdr:rowOff>104775</xdr:rowOff>
    </xdr:from>
    <xdr:ext cx="0" cy="161925"/>
    <xdr:grpSp>
      <xdr:nvGrpSpPr>
        <xdr:cNvPr id="7267" name="Shape 2">
          <a:extLst>
            <a:ext uri="{FF2B5EF4-FFF2-40B4-BE49-F238E27FC236}">
              <a16:creationId xmlns:a16="http://schemas.microsoft.com/office/drawing/2014/main" id="{00000000-0008-0000-0B00-0000631C0000}"/>
            </a:ext>
          </a:extLst>
        </xdr:cNvPr>
        <xdr:cNvGrpSpPr>
          <a:grpSpLocks/>
        </xdr:cNvGrpSpPr>
      </xdr:nvGrpSpPr>
      <xdr:grpSpPr>
        <a:xfrm>
          <a:off x="2466975" y="17021175"/>
          <a:ext cx="0" cy="161925"/>
          <a:chOff x="5346000" y="3699038"/>
          <a:chExt cx="0" cy="161925"/>
        </a:xfrm>
      </xdr:grpSpPr>
      <xdr:grpSp>
        <xdr:nvGrpSpPr>
          <xdr:cNvPr id="7268" name="Shape 5934">
            <a:extLst>
              <a:ext uri="{FF2B5EF4-FFF2-40B4-BE49-F238E27FC236}">
                <a16:creationId xmlns:a16="http://schemas.microsoft.com/office/drawing/2014/main" id="{00000000-0008-0000-0B00-0000641C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7269" name="Shape 6">
              <a:extLst>
                <a:ext uri="{FF2B5EF4-FFF2-40B4-BE49-F238E27FC236}">
                  <a16:creationId xmlns:a16="http://schemas.microsoft.com/office/drawing/2014/main" id="{00000000-0008-0000-0B00-0000651C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7270" name="Shape 5935">
              <a:extLst>
                <a:ext uri="{FF2B5EF4-FFF2-40B4-BE49-F238E27FC236}">
                  <a16:creationId xmlns:a16="http://schemas.microsoft.com/office/drawing/2014/main" id="{00000000-0008-0000-0B00-0000661C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7271" name="Shape 5936">
                <a:extLst>
                  <a:ext uri="{FF2B5EF4-FFF2-40B4-BE49-F238E27FC236}">
                    <a16:creationId xmlns:a16="http://schemas.microsoft.com/office/drawing/2014/main" id="{00000000-0008-0000-0B00-0000671C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7272" name="Shape 5937">
                <a:extLst>
                  <a:ext uri="{FF2B5EF4-FFF2-40B4-BE49-F238E27FC236}">
                    <a16:creationId xmlns:a16="http://schemas.microsoft.com/office/drawing/2014/main" id="{00000000-0008-0000-0B00-0000681C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7273" name="Shape 5938">
                  <a:extLst>
                    <a:ext uri="{FF2B5EF4-FFF2-40B4-BE49-F238E27FC236}">
                      <a16:creationId xmlns:a16="http://schemas.microsoft.com/office/drawing/2014/main" id="{00000000-0008-0000-0B00-0000691C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7274" name="Shape 5939">
                  <a:extLst>
                    <a:ext uri="{FF2B5EF4-FFF2-40B4-BE49-F238E27FC236}">
                      <a16:creationId xmlns:a16="http://schemas.microsoft.com/office/drawing/2014/main" id="{00000000-0008-0000-0B00-00006A1C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275" name="Shape 5940">
                  <a:extLst>
                    <a:ext uri="{FF2B5EF4-FFF2-40B4-BE49-F238E27FC236}">
                      <a16:creationId xmlns:a16="http://schemas.microsoft.com/office/drawing/2014/main" id="{00000000-0008-0000-0B00-00006B1C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276" name="Shape 5941">
                  <a:extLst>
                    <a:ext uri="{FF2B5EF4-FFF2-40B4-BE49-F238E27FC236}">
                      <a16:creationId xmlns:a16="http://schemas.microsoft.com/office/drawing/2014/main" id="{00000000-0008-0000-0B00-00006C1C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277" name="Shape 5942">
                  <a:extLst>
                    <a:ext uri="{FF2B5EF4-FFF2-40B4-BE49-F238E27FC236}">
                      <a16:creationId xmlns:a16="http://schemas.microsoft.com/office/drawing/2014/main" id="{00000000-0008-0000-0B00-00006D1C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278" name="Shape 5943">
                  <a:extLst>
                    <a:ext uri="{FF2B5EF4-FFF2-40B4-BE49-F238E27FC236}">
                      <a16:creationId xmlns:a16="http://schemas.microsoft.com/office/drawing/2014/main" id="{00000000-0008-0000-0B00-00006E1C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279" name="Shape 5944">
                  <a:extLst>
                    <a:ext uri="{FF2B5EF4-FFF2-40B4-BE49-F238E27FC236}">
                      <a16:creationId xmlns:a16="http://schemas.microsoft.com/office/drawing/2014/main" id="{00000000-0008-0000-0B00-00006F1C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77</xdr:row>
      <xdr:rowOff>104775</xdr:rowOff>
    </xdr:from>
    <xdr:ext cx="0" cy="161925"/>
    <xdr:grpSp>
      <xdr:nvGrpSpPr>
        <xdr:cNvPr id="7280" name="Shape 2">
          <a:extLst>
            <a:ext uri="{FF2B5EF4-FFF2-40B4-BE49-F238E27FC236}">
              <a16:creationId xmlns:a16="http://schemas.microsoft.com/office/drawing/2014/main" id="{00000000-0008-0000-0B00-0000701C0000}"/>
            </a:ext>
          </a:extLst>
        </xdr:cNvPr>
        <xdr:cNvGrpSpPr>
          <a:grpSpLocks/>
        </xdr:cNvGrpSpPr>
      </xdr:nvGrpSpPr>
      <xdr:grpSpPr>
        <a:xfrm>
          <a:off x="2466975" y="17021175"/>
          <a:ext cx="0" cy="161925"/>
          <a:chOff x="5346000" y="3699038"/>
          <a:chExt cx="0" cy="161925"/>
        </a:xfrm>
      </xdr:grpSpPr>
      <xdr:grpSp>
        <xdr:nvGrpSpPr>
          <xdr:cNvPr id="7281" name="Shape 5945">
            <a:extLst>
              <a:ext uri="{FF2B5EF4-FFF2-40B4-BE49-F238E27FC236}">
                <a16:creationId xmlns:a16="http://schemas.microsoft.com/office/drawing/2014/main" id="{00000000-0008-0000-0B00-0000711C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7282" name="Shape 6">
              <a:extLst>
                <a:ext uri="{FF2B5EF4-FFF2-40B4-BE49-F238E27FC236}">
                  <a16:creationId xmlns:a16="http://schemas.microsoft.com/office/drawing/2014/main" id="{00000000-0008-0000-0B00-0000721C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7283" name="Shape 5946">
              <a:extLst>
                <a:ext uri="{FF2B5EF4-FFF2-40B4-BE49-F238E27FC236}">
                  <a16:creationId xmlns:a16="http://schemas.microsoft.com/office/drawing/2014/main" id="{00000000-0008-0000-0B00-0000731C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7284" name="Shape 5947">
                <a:extLst>
                  <a:ext uri="{FF2B5EF4-FFF2-40B4-BE49-F238E27FC236}">
                    <a16:creationId xmlns:a16="http://schemas.microsoft.com/office/drawing/2014/main" id="{00000000-0008-0000-0B00-0000741C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7285" name="Shape 5948">
                <a:extLst>
                  <a:ext uri="{FF2B5EF4-FFF2-40B4-BE49-F238E27FC236}">
                    <a16:creationId xmlns:a16="http://schemas.microsoft.com/office/drawing/2014/main" id="{00000000-0008-0000-0B00-0000751C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7286" name="Shape 5949">
                  <a:extLst>
                    <a:ext uri="{FF2B5EF4-FFF2-40B4-BE49-F238E27FC236}">
                      <a16:creationId xmlns:a16="http://schemas.microsoft.com/office/drawing/2014/main" id="{00000000-0008-0000-0B00-0000761C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7287" name="Shape 5950">
                  <a:extLst>
                    <a:ext uri="{FF2B5EF4-FFF2-40B4-BE49-F238E27FC236}">
                      <a16:creationId xmlns:a16="http://schemas.microsoft.com/office/drawing/2014/main" id="{00000000-0008-0000-0B00-0000771C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288" name="Shape 5951">
                  <a:extLst>
                    <a:ext uri="{FF2B5EF4-FFF2-40B4-BE49-F238E27FC236}">
                      <a16:creationId xmlns:a16="http://schemas.microsoft.com/office/drawing/2014/main" id="{00000000-0008-0000-0B00-0000781C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289" name="Shape 5952">
                  <a:extLst>
                    <a:ext uri="{FF2B5EF4-FFF2-40B4-BE49-F238E27FC236}">
                      <a16:creationId xmlns:a16="http://schemas.microsoft.com/office/drawing/2014/main" id="{00000000-0008-0000-0B00-0000791C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290" name="Shape 5953">
                  <a:extLst>
                    <a:ext uri="{FF2B5EF4-FFF2-40B4-BE49-F238E27FC236}">
                      <a16:creationId xmlns:a16="http://schemas.microsoft.com/office/drawing/2014/main" id="{00000000-0008-0000-0B00-00007A1C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291" name="Shape 5954">
                  <a:extLst>
                    <a:ext uri="{FF2B5EF4-FFF2-40B4-BE49-F238E27FC236}">
                      <a16:creationId xmlns:a16="http://schemas.microsoft.com/office/drawing/2014/main" id="{00000000-0008-0000-0B00-00007B1C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292" name="Shape 5955">
                  <a:extLst>
                    <a:ext uri="{FF2B5EF4-FFF2-40B4-BE49-F238E27FC236}">
                      <a16:creationId xmlns:a16="http://schemas.microsoft.com/office/drawing/2014/main" id="{00000000-0008-0000-0B00-00007C1C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77</xdr:row>
      <xdr:rowOff>104775</xdr:rowOff>
    </xdr:from>
    <xdr:ext cx="0" cy="161925"/>
    <xdr:grpSp>
      <xdr:nvGrpSpPr>
        <xdr:cNvPr id="7293" name="Shape 2">
          <a:extLst>
            <a:ext uri="{FF2B5EF4-FFF2-40B4-BE49-F238E27FC236}">
              <a16:creationId xmlns:a16="http://schemas.microsoft.com/office/drawing/2014/main" id="{00000000-0008-0000-0B00-00007D1C0000}"/>
            </a:ext>
          </a:extLst>
        </xdr:cNvPr>
        <xdr:cNvGrpSpPr>
          <a:grpSpLocks/>
        </xdr:cNvGrpSpPr>
      </xdr:nvGrpSpPr>
      <xdr:grpSpPr>
        <a:xfrm>
          <a:off x="2466975" y="17021175"/>
          <a:ext cx="0" cy="161925"/>
          <a:chOff x="5346000" y="3699038"/>
          <a:chExt cx="0" cy="161925"/>
        </a:xfrm>
      </xdr:grpSpPr>
      <xdr:grpSp>
        <xdr:nvGrpSpPr>
          <xdr:cNvPr id="7294" name="Shape 5956">
            <a:extLst>
              <a:ext uri="{FF2B5EF4-FFF2-40B4-BE49-F238E27FC236}">
                <a16:creationId xmlns:a16="http://schemas.microsoft.com/office/drawing/2014/main" id="{00000000-0008-0000-0B00-00007E1C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7295" name="Shape 6">
              <a:extLst>
                <a:ext uri="{FF2B5EF4-FFF2-40B4-BE49-F238E27FC236}">
                  <a16:creationId xmlns:a16="http://schemas.microsoft.com/office/drawing/2014/main" id="{00000000-0008-0000-0B00-00007F1C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7296" name="Shape 5957">
              <a:extLst>
                <a:ext uri="{FF2B5EF4-FFF2-40B4-BE49-F238E27FC236}">
                  <a16:creationId xmlns:a16="http://schemas.microsoft.com/office/drawing/2014/main" id="{00000000-0008-0000-0B00-0000801C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7297" name="Shape 5958">
                <a:extLst>
                  <a:ext uri="{FF2B5EF4-FFF2-40B4-BE49-F238E27FC236}">
                    <a16:creationId xmlns:a16="http://schemas.microsoft.com/office/drawing/2014/main" id="{00000000-0008-0000-0B00-0000811C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7298" name="Shape 5959">
                <a:extLst>
                  <a:ext uri="{FF2B5EF4-FFF2-40B4-BE49-F238E27FC236}">
                    <a16:creationId xmlns:a16="http://schemas.microsoft.com/office/drawing/2014/main" id="{00000000-0008-0000-0B00-0000821C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7299" name="Shape 5960">
                  <a:extLst>
                    <a:ext uri="{FF2B5EF4-FFF2-40B4-BE49-F238E27FC236}">
                      <a16:creationId xmlns:a16="http://schemas.microsoft.com/office/drawing/2014/main" id="{00000000-0008-0000-0B00-0000831C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7300" name="Shape 5961">
                  <a:extLst>
                    <a:ext uri="{FF2B5EF4-FFF2-40B4-BE49-F238E27FC236}">
                      <a16:creationId xmlns:a16="http://schemas.microsoft.com/office/drawing/2014/main" id="{00000000-0008-0000-0B00-0000841C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301" name="Shape 5962">
                  <a:extLst>
                    <a:ext uri="{FF2B5EF4-FFF2-40B4-BE49-F238E27FC236}">
                      <a16:creationId xmlns:a16="http://schemas.microsoft.com/office/drawing/2014/main" id="{00000000-0008-0000-0B00-0000851C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302" name="Shape 5963">
                  <a:extLst>
                    <a:ext uri="{FF2B5EF4-FFF2-40B4-BE49-F238E27FC236}">
                      <a16:creationId xmlns:a16="http://schemas.microsoft.com/office/drawing/2014/main" id="{00000000-0008-0000-0B00-0000861C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303" name="Shape 5964">
                  <a:extLst>
                    <a:ext uri="{FF2B5EF4-FFF2-40B4-BE49-F238E27FC236}">
                      <a16:creationId xmlns:a16="http://schemas.microsoft.com/office/drawing/2014/main" id="{00000000-0008-0000-0B00-0000871C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304" name="Shape 5965">
                  <a:extLst>
                    <a:ext uri="{FF2B5EF4-FFF2-40B4-BE49-F238E27FC236}">
                      <a16:creationId xmlns:a16="http://schemas.microsoft.com/office/drawing/2014/main" id="{00000000-0008-0000-0B00-0000881C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305" name="Shape 5966">
                  <a:extLst>
                    <a:ext uri="{FF2B5EF4-FFF2-40B4-BE49-F238E27FC236}">
                      <a16:creationId xmlns:a16="http://schemas.microsoft.com/office/drawing/2014/main" id="{00000000-0008-0000-0B00-0000891C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77</xdr:row>
      <xdr:rowOff>104775</xdr:rowOff>
    </xdr:from>
    <xdr:ext cx="0" cy="161925"/>
    <xdr:grpSp>
      <xdr:nvGrpSpPr>
        <xdr:cNvPr id="7306" name="Shape 2">
          <a:extLst>
            <a:ext uri="{FF2B5EF4-FFF2-40B4-BE49-F238E27FC236}">
              <a16:creationId xmlns:a16="http://schemas.microsoft.com/office/drawing/2014/main" id="{00000000-0008-0000-0B00-00008A1C0000}"/>
            </a:ext>
          </a:extLst>
        </xdr:cNvPr>
        <xdr:cNvGrpSpPr>
          <a:grpSpLocks/>
        </xdr:cNvGrpSpPr>
      </xdr:nvGrpSpPr>
      <xdr:grpSpPr>
        <a:xfrm>
          <a:off x="2466975" y="17021175"/>
          <a:ext cx="0" cy="161925"/>
          <a:chOff x="5346000" y="3699038"/>
          <a:chExt cx="0" cy="161925"/>
        </a:xfrm>
      </xdr:grpSpPr>
      <xdr:grpSp>
        <xdr:nvGrpSpPr>
          <xdr:cNvPr id="7307" name="Shape 5967">
            <a:extLst>
              <a:ext uri="{FF2B5EF4-FFF2-40B4-BE49-F238E27FC236}">
                <a16:creationId xmlns:a16="http://schemas.microsoft.com/office/drawing/2014/main" id="{00000000-0008-0000-0B00-00008B1C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7308" name="Shape 6">
              <a:extLst>
                <a:ext uri="{FF2B5EF4-FFF2-40B4-BE49-F238E27FC236}">
                  <a16:creationId xmlns:a16="http://schemas.microsoft.com/office/drawing/2014/main" id="{00000000-0008-0000-0B00-00008C1C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7309" name="Shape 5968">
              <a:extLst>
                <a:ext uri="{FF2B5EF4-FFF2-40B4-BE49-F238E27FC236}">
                  <a16:creationId xmlns:a16="http://schemas.microsoft.com/office/drawing/2014/main" id="{00000000-0008-0000-0B00-00008D1C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7310" name="Shape 5969">
                <a:extLst>
                  <a:ext uri="{FF2B5EF4-FFF2-40B4-BE49-F238E27FC236}">
                    <a16:creationId xmlns:a16="http://schemas.microsoft.com/office/drawing/2014/main" id="{00000000-0008-0000-0B00-00008E1C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7311" name="Shape 5970">
                <a:extLst>
                  <a:ext uri="{FF2B5EF4-FFF2-40B4-BE49-F238E27FC236}">
                    <a16:creationId xmlns:a16="http://schemas.microsoft.com/office/drawing/2014/main" id="{00000000-0008-0000-0B00-00008F1C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7312" name="Shape 5971">
                  <a:extLst>
                    <a:ext uri="{FF2B5EF4-FFF2-40B4-BE49-F238E27FC236}">
                      <a16:creationId xmlns:a16="http://schemas.microsoft.com/office/drawing/2014/main" id="{00000000-0008-0000-0B00-0000901C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7313" name="Shape 5972">
                  <a:extLst>
                    <a:ext uri="{FF2B5EF4-FFF2-40B4-BE49-F238E27FC236}">
                      <a16:creationId xmlns:a16="http://schemas.microsoft.com/office/drawing/2014/main" id="{00000000-0008-0000-0B00-0000911C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314" name="Shape 5973">
                  <a:extLst>
                    <a:ext uri="{FF2B5EF4-FFF2-40B4-BE49-F238E27FC236}">
                      <a16:creationId xmlns:a16="http://schemas.microsoft.com/office/drawing/2014/main" id="{00000000-0008-0000-0B00-0000921C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315" name="Shape 5974">
                  <a:extLst>
                    <a:ext uri="{FF2B5EF4-FFF2-40B4-BE49-F238E27FC236}">
                      <a16:creationId xmlns:a16="http://schemas.microsoft.com/office/drawing/2014/main" id="{00000000-0008-0000-0B00-0000931C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316" name="Shape 5975">
                  <a:extLst>
                    <a:ext uri="{FF2B5EF4-FFF2-40B4-BE49-F238E27FC236}">
                      <a16:creationId xmlns:a16="http://schemas.microsoft.com/office/drawing/2014/main" id="{00000000-0008-0000-0B00-0000941C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317" name="Shape 5976">
                  <a:extLst>
                    <a:ext uri="{FF2B5EF4-FFF2-40B4-BE49-F238E27FC236}">
                      <a16:creationId xmlns:a16="http://schemas.microsoft.com/office/drawing/2014/main" id="{00000000-0008-0000-0B00-0000951C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318" name="Shape 5977">
                  <a:extLst>
                    <a:ext uri="{FF2B5EF4-FFF2-40B4-BE49-F238E27FC236}">
                      <a16:creationId xmlns:a16="http://schemas.microsoft.com/office/drawing/2014/main" id="{00000000-0008-0000-0B00-0000961C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77</xdr:row>
      <xdr:rowOff>104775</xdr:rowOff>
    </xdr:from>
    <xdr:ext cx="0" cy="161925"/>
    <xdr:grpSp>
      <xdr:nvGrpSpPr>
        <xdr:cNvPr id="7319" name="Shape 2">
          <a:extLst>
            <a:ext uri="{FF2B5EF4-FFF2-40B4-BE49-F238E27FC236}">
              <a16:creationId xmlns:a16="http://schemas.microsoft.com/office/drawing/2014/main" id="{00000000-0008-0000-0B00-0000971C0000}"/>
            </a:ext>
          </a:extLst>
        </xdr:cNvPr>
        <xdr:cNvGrpSpPr>
          <a:grpSpLocks/>
        </xdr:cNvGrpSpPr>
      </xdr:nvGrpSpPr>
      <xdr:grpSpPr>
        <a:xfrm>
          <a:off x="2466975" y="17021175"/>
          <a:ext cx="0" cy="161925"/>
          <a:chOff x="5346000" y="3699038"/>
          <a:chExt cx="0" cy="161925"/>
        </a:xfrm>
      </xdr:grpSpPr>
      <xdr:grpSp>
        <xdr:nvGrpSpPr>
          <xdr:cNvPr id="7320" name="Shape 5978">
            <a:extLst>
              <a:ext uri="{FF2B5EF4-FFF2-40B4-BE49-F238E27FC236}">
                <a16:creationId xmlns:a16="http://schemas.microsoft.com/office/drawing/2014/main" id="{00000000-0008-0000-0B00-0000981C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7321" name="Shape 6">
              <a:extLst>
                <a:ext uri="{FF2B5EF4-FFF2-40B4-BE49-F238E27FC236}">
                  <a16:creationId xmlns:a16="http://schemas.microsoft.com/office/drawing/2014/main" id="{00000000-0008-0000-0B00-0000991C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7322" name="Shape 5979">
              <a:extLst>
                <a:ext uri="{FF2B5EF4-FFF2-40B4-BE49-F238E27FC236}">
                  <a16:creationId xmlns:a16="http://schemas.microsoft.com/office/drawing/2014/main" id="{00000000-0008-0000-0B00-00009A1C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7323" name="Shape 5980">
                <a:extLst>
                  <a:ext uri="{FF2B5EF4-FFF2-40B4-BE49-F238E27FC236}">
                    <a16:creationId xmlns:a16="http://schemas.microsoft.com/office/drawing/2014/main" id="{00000000-0008-0000-0B00-00009B1C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7324" name="Shape 5981">
                <a:extLst>
                  <a:ext uri="{FF2B5EF4-FFF2-40B4-BE49-F238E27FC236}">
                    <a16:creationId xmlns:a16="http://schemas.microsoft.com/office/drawing/2014/main" id="{00000000-0008-0000-0B00-00009C1C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7325" name="Shape 5982">
                  <a:extLst>
                    <a:ext uri="{FF2B5EF4-FFF2-40B4-BE49-F238E27FC236}">
                      <a16:creationId xmlns:a16="http://schemas.microsoft.com/office/drawing/2014/main" id="{00000000-0008-0000-0B00-00009D1C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7326" name="Shape 5983">
                  <a:extLst>
                    <a:ext uri="{FF2B5EF4-FFF2-40B4-BE49-F238E27FC236}">
                      <a16:creationId xmlns:a16="http://schemas.microsoft.com/office/drawing/2014/main" id="{00000000-0008-0000-0B00-00009E1C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327" name="Shape 5984">
                  <a:extLst>
                    <a:ext uri="{FF2B5EF4-FFF2-40B4-BE49-F238E27FC236}">
                      <a16:creationId xmlns:a16="http://schemas.microsoft.com/office/drawing/2014/main" id="{00000000-0008-0000-0B00-00009F1C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328" name="Shape 5985">
                  <a:extLst>
                    <a:ext uri="{FF2B5EF4-FFF2-40B4-BE49-F238E27FC236}">
                      <a16:creationId xmlns:a16="http://schemas.microsoft.com/office/drawing/2014/main" id="{00000000-0008-0000-0B00-0000A01C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329" name="Shape 5986">
                  <a:extLst>
                    <a:ext uri="{FF2B5EF4-FFF2-40B4-BE49-F238E27FC236}">
                      <a16:creationId xmlns:a16="http://schemas.microsoft.com/office/drawing/2014/main" id="{00000000-0008-0000-0B00-0000A11C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330" name="Shape 5987">
                  <a:extLst>
                    <a:ext uri="{FF2B5EF4-FFF2-40B4-BE49-F238E27FC236}">
                      <a16:creationId xmlns:a16="http://schemas.microsoft.com/office/drawing/2014/main" id="{00000000-0008-0000-0B00-0000A21C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331" name="Shape 5988">
                  <a:extLst>
                    <a:ext uri="{FF2B5EF4-FFF2-40B4-BE49-F238E27FC236}">
                      <a16:creationId xmlns:a16="http://schemas.microsoft.com/office/drawing/2014/main" id="{00000000-0008-0000-0B00-0000A31C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77</xdr:row>
      <xdr:rowOff>104775</xdr:rowOff>
    </xdr:from>
    <xdr:ext cx="0" cy="161925"/>
    <xdr:grpSp>
      <xdr:nvGrpSpPr>
        <xdr:cNvPr id="7332" name="Shape 2">
          <a:extLst>
            <a:ext uri="{FF2B5EF4-FFF2-40B4-BE49-F238E27FC236}">
              <a16:creationId xmlns:a16="http://schemas.microsoft.com/office/drawing/2014/main" id="{00000000-0008-0000-0B00-0000A41C0000}"/>
            </a:ext>
          </a:extLst>
        </xdr:cNvPr>
        <xdr:cNvGrpSpPr>
          <a:grpSpLocks/>
        </xdr:cNvGrpSpPr>
      </xdr:nvGrpSpPr>
      <xdr:grpSpPr>
        <a:xfrm>
          <a:off x="2466975" y="17021175"/>
          <a:ext cx="0" cy="161925"/>
          <a:chOff x="5346000" y="3699038"/>
          <a:chExt cx="0" cy="161925"/>
        </a:xfrm>
      </xdr:grpSpPr>
      <xdr:grpSp>
        <xdr:nvGrpSpPr>
          <xdr:cNvPr id="7333" name="Shape 5989">
            <a:extLst>
              <a:ext uri="{FF2B5EF4-FFF2-40B4-BE49-F238E27FC236}">
                <a16:creationId xmlns:a16="http://schemas.microsoft.com/office/drawing/2014/main" id="{00000000-0008-0000-0B00-0000A51C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7334" name="Shape 6">
              <a:extLst>
                <a:ext uri="{FF2B5EF4-FFF2-40B4-BE49-F238E27FC236}">
                  <a16:creationId xmlns:a16="http://schemas.microsoft.com/office/drawing/2014/main" id="{00000000-0008-0000-0B00-0000A61C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7335" name="Shape 5990">
              <a:extLst>
                <a:ext uri="{FF2B5EF4-FFF2-40B4-BE49-F238E27FC236}">
                  <a16:creationId xmlns:a16="http://schemas.microsoft.com/office/drawing/2014/main" id="{00000000-0008-0000-0B00-0000A71C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7336" name="Shape 5991">
                <a:extLst>
                  <a:ext uri="{FF2B5EF4-FFF2-40B4-BE49-F238E27FC236}">
                    <a16:creationId xmlns:a16="http://schemas.microsoft.com/office/drawing/2014/main" id="{00000000-0008-0000-0B00-0000A81C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7337" name="Shape 5992">
                <a:extLst>
                  <a:ext uri="{FF2B5EF4-FFF2-40B4-BE49-F238E27FC236}">
                    <a16:creationId xmlns:a16="http://schemas.microsoft.com/office/drawing/2014/main" id="{00000000-0008-0000-0B00-0000A91C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7338" name="Shape 5993">
                  <a:extLst>
                    <a:ext uri="{FF2B5EF4-FFF2-40B4-BE49-F238E27FC236}">
                      <a16:creationId xmlns:a16="http://schemas.microsoft.com/office/drawing/2014/main" id="{00000000-0008-0000-0B00-0000AA1C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7339" name="Shape 5994">
                  <a:extLst>
                    <a:ext uri="{FF2B5EF4-FFF2-40B4-BE49-F238E27FC236}">
                      <a16:creationId xmlns:a16="http://schemas.microsoft.com/office/drawing/2014/main" id="{00000000-0008-0000-0B00-0000AB1C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340" name="Shape 5995">
                  <a:extLst>
                    <a:ext uri="{FF2B5EF4-FFF2-40B4-BE49-F238E27FC236}">
                      <a16:creationId xmlns:a16="http://schemas.microsoft.com/office/drawing/2014/main" id="{00000000-0008-0000-0B00-0000AC1C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341" name="Shape 5996">
                  <a:extLst>
                    <a:ext uri="{FF2B5EF4-FFF2-40B4-BE49-F238E27FC236}">
                      <a16:creationId xmlns:a16="http://schemas.microsoft.com/office/drawing/2014/main" id="{00000000-0008-0000-0B00-0000AD1C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342" name="Shape 5997">
                  <a:extLst>
                    <a:ext uri="{FF2B5EF4-FFF2-40B4-BE49-F238E27FC236}">
                      <a16:creationId xmlns:a16="http://schemas.microsoft.com/office/drawing/2014/main" id="{00000000-0008-0000-0B00-0000AE1C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343" name="Shape 5998">
                  <a:extLst>
                    <a:ext uri="{FF2B5EF4-FFF2-40B4-BE49-F238E27FC236}">
                      <a16:creationId xmlns:a16="http://schemas.microsoft.com/office/drawing/2014/main" id="{00000000-0008-0000-0B00-0000AF1C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344" name="Shape 5999">
                  <a:extLst>
                    <a:ext uri="{FF2B5EF4-FFF2-40B4-BE49-F238E27FC236}">
                      <a16:creationId xmlns:a16="http://schemas.microsoft.com/office/drawing/2014/main" id="{00000000-0008-0000-0B00-0000B01C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77</xdr:row>
      <xdr:rowOff>104775</xdr:rowOff>
    </xdr:from>
    <xdr:ext cx="0" cy="161925"/>
    <xdr:grpSp>
      <xdr:nvGrpSpPr>
        <xdr:cNvPr id="7345" name="Shape 2">
          <a:extLst>
            <a:ext uri="{FF2B5EF4-FFF2-40B4-BE49-F238E27FC236}">
              <a16:creationId xmlns:a16="http://schemas.microsoft.com/office/drawing/2014/main" id="{00000000-0008-0000-0B00-0000B11C0000}"/>
            </a:ext>
          </a:extLst>
        </xdr:cNvPr>
        <xdr:cNvGrpSpPr>
          <a:grpSpLocks/>
        </xdr:cNvGrpSpPr>
      </xdr:nvGrpSpPr>
      <xdr:grpSpPr>
        <a:xfrm>
          <a:off x="2466975" y="17021175"/>
          <a:ext cx="0" cy="161925"/>
          <a:chOff x="5346000" y="3699038"/>
          <a:chExt cx="0" cy="161925"/>
        </a:xfrm>
      </xdr:grpSpPr>
      <xdr:grpSp>
        <xdr:nvGrpSpPr>
          <xdr:cNvPr id="7346" name="Shape 6000">
            <a:extLst>
              <a:ext uri="{FF2B5EF4-FFF2-40B4-BE49-F238E27FC236}">
                <a16:creationId xmlns:a16="http://schemas.microsoft.com/office/drawing/2014/main" id="{00000000-0008-0000-0B00-0000B21C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7347" name="Shape 6">
              <a:extLst>
                <a:ext uri="{FF2B5EF4-FFF2-40B4-BE49-F238E27FC236}">
                  <a16:creationId xmlns:a16="http://schemas.microsoft.com/office/drawing/2014/main" id="{00000000-0008-0000-0B00-0000B31C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7348" name="Shape 6001">
              <a:extLst>
                <a:ext uri="{FF2B5EF4-FFF2-40B4-BE49-F238E27FC236}">
                  <a16:creationId xmlns:a16="http://schemas.microsoft.com/office/drawing/2014/main" id="{00000000-0008-0000-0B00-0000B41C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7349" name="Shape 6002">
                <a:extLst>
                  <a:ext uri="{FF2B5EF4-FFF2-40B4-BE49-F238E27FC236}">
                    <a16:creationId xmlns:a16="http://schemas.microsoft.com/office/drawing/2014/main" id="{00000000-0008-0000-0B00-0000B51C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7350" name="Shape 6003">
                <a:extLst>
                  <a:ext uri="{FF2B5EF4-FFF2-40B4-BE49-F238E27FC236}">
                    <a16:creationId xmlns:a16="http://schemas.microsoft.com/office/drawing/2014/main" id="{00000000-0008-0000-0B00-0000B61C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7351" name="Shape 6004">
                  <a:extLst>
                    <a:ext uri="{FF2B5EF4-FFF2-40B4-BE49-F238E27FC236}">
                      <a16:creationId xmlns:a16="http://schemas.microsoft.com/office/drawing/2014/main" id="{00000000-0008-0000-0B00-0000B71C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7352" name="Shape 6005">
                  <a:extLst>
                    <a:ext uri="{FF2B5EF4-FFF2-40B4-BE49-F238E27FC236}">
                      <a16:creationId xmlns:a16="http://schemas.microsoft.com/office/drawing/2014/main" id="{00000000-0008-0000-0B00-0000B81C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353" name="Shape 6006">
                  <a:extLst>
                    <a:ext uri="{FF2B5EF4-FFF2-40B4-BE49-F238E27FC236}">
                      <a16:creationId xmlns:a16="http://schemas.microsoft.com/office/drawing/2014/main" id="{00000000-0008-0000-0B00-0000B91C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354" name="Shape 6007">
                  <a:extLst>
                    <a:ext uri="{FF2B5EF4-FFF2-40B4-BE49-F238E27FC236}">
                      <a16:creationId xmlns:a16="http://schemas.microsoft.com/office/drawing/2014/main" id="{00000000-0008-0000-0B00-0000BA1C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355" name="Shape 6008">
                  <a:extLst>
                    <a:ext uri="{FF2B5EF4-FFF2-40B4-BE49-F238E27FC236}">
                      <a16:creationId xmlns:a16="http://schemas.microsoft.com/office/drawing/2014/main" id="{00000000-0008-0000-0B00-0000BB1C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356" name="Shape 6009">
                  <a:extLst>
                    <a:ext uri="{FF2B5EF4-FFF2-40B4-BE49-F238E27FC236}">
                      <a16:creationId xmlns:a16="http://schemas.microsoft.com/office/drawing/2014/main" id="{00000000-0008-0000-0B00-0000BC1C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357" name="Shape 6010">
                  <a:extLst>
                    <a:ext uri="{FF2B5EF4-FFF2-40B4-BE49-F238E27FC236}">
                      <a16:creationId xmlns:a16="http://schemas.microsoft.com/office/drawing/2014/main" id="{00000000-0008-0000-0B00-0000BD1C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77</xdr:row>
      <xdr:rowOff>104775</xdr:rowOff>
    </xdr:from>
    <xdr:ext cx="0" cy="161925"/>
    <xdr:grpSp>
      <xdr:nvGrpSpPr>
        <xdr:cNvPr id="7358" name="Shape 2">
          <a:extLst>
            <a:ext uri="{FF2B5EF4-FFF2-40B4-BE49-F238E27FC236}">
              <a16:creationId xmlns:a16="http://schemas.microsoft.com/office/drawing/2014/main" id="{00000000-0008-0000-0B00-0000BE1C0000}"/>
            </a:ext>
          </a:extLst>
        </xdr:cNvPr>
        <xdr:cNvGrpSpPr>
          <a:grpSpLocks/>
        </xdr:cNvGrpSpPr>
      </xdr:nvGrpSpPr>
      <xdr:grpSpPr>
        <a:xfrm>
          <a:off x="2466975" y="17021175"/>
          <a:ext cx="0" cy="161925"/>
          <a:chOff x="5346000" y="3699038"/>
          <a:chExt cx="0" cy="161925"/>
        </a:xfrm>
      </xdr:grpSpPr>
      <xdr:grpSp>
        <xdr:nvGrpSpPr>
          <xdr:cNvPr id="7359" name="Shape 6011">
            <a:extLst>
              <a:ext uri="{FF2B5EF4-FFF2-40B4-BE49-F238E27FC236}">
                <a16:creationId xmlns:a16="http://schemas.microsoft.com/office/drawing/2014/main" id="{00000000-0008-0000-0B00-0000BF1C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7360" name="Shape 6">
              <a:extLst>
                <a:ext uri="{FF2B5EF4-FFF2-40B4-BE49-F238E27FC236}">
                  <a16:creationId xmlns:a16="http://schemas.microsoft.com/office/drawing/2014/main" id="{00000000-0008-0000-0B00-0000C01C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7361" name="Shape 6012">
              <a:extLst>
                <a:ext uri="{FF2B5EF4-FFF2-40B4-BE49-F238E27FC236}">
                  <a16:creationId xmlns:a16="http://schemas.microsoft.com/office/drawing/2014/main" id="{00000000-0008-0000-0B00-0000C11C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7362" name="Shape 6013">
                <a:extLst>
                  <a:ext uri="{FF2B5EF4-FFF2-40B4-BE49-F238E27FC236}">
                    <a16:creationId xmlns:a16="http://schemas.microsoft.com/office/drawing/2014/main" id="{00000000-0008-0000-0B00-0000C21C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7363" name="Shape 6014">
                <a:extLst>
                  <a:ext uri="{FF2B5EF4-FFF2-40B4-BE49-F238E27FC236}">
                    <a16:creationId xmlns:a16="http://schemas.microsoft.com/office/drawing/2014/main" id="{00000000-0008-0000-0B00-0000C31C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7364" name="Shape 6015">
                  <a:extLst>
                    <a:ext uri="{FF2B5EF4-FFF2-40B4-BE49-F238E27FC236}">
                      <a16:creationId xmlns:a16="http://schemas.microsoft.com/office/drawing/2014/main" id="{00000000-0008-0000-0B00-0000C41C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7365" name="Shape 6016">
                  <a:extLst>
                    <a:ext uri="{FF2B5EF4-FFF2-40B4-BE49-F238E27FC236}">
                      <a16:creationId xmlns:a16="http://schemas.microsoft.com/office/drawing/2014/main" id="{00000000-0008-0000-0B00-0000C51C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366" name="Shape 6017">
                  <a:extLst>
                    <a:ext uri="{FF2B5EF4-FFF2-40B4-BE49-F238E27FC236}">
                      <a16:creationId xmlns:a16="http://schemas.microsoft.com/office/drawing/2014/main" id="{00000000-0008-0000-0B00-0000C61C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367" name="Shape 6018">
                  <a:extLst>
                    <a:ext uri="{FF2B5EF4-FFF2-40B4-BE49-F238E27FC236}">
                      <a16:creationId xmlns:a16="http://schemas.microsoft.com/office/drawing/2014/main" id="{00000000-0008-0000-0B00-0000C71C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368" name="Shape 6019">
                  <a:extLst>
                    <a:ext uri="{FF2B5EF4-FFF2-40B4-BE49-F238E27FC236}">
                      <a16:creationId xmlns:a16="http://schemas.microsoft.com/office/drawing/2014/main" id="{00000000-0008-0000-0B00-0000C81C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369" name="Shape 6020">
                  <a:extLst>
                    <a:ext uri="{FF2B5EF4-FFF2-40B4-BE49-F238E27FC236}">
                      <a16:creationId xmlns:a16="http://schemas.microsoft.com/office/drawing/2014/main" id="{00000000-0008-0000-0B00-0000C91C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370" name="Shape 6021">
                  <a:extLst>
                    <a:ext uri="{FF2B5EF4-FFF2-40B4-BE49-F238E27FC236}">
                      <a16:creationId xmlns:a16="http://schemas.microsoft.com/office/drawing/2014/main" id="{00000000-0008-0000-0B00-0000CA1C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77</xdr:row>
      <xdr:rowOff>104775</xdr:rowOff>
    </xdr:from>
    <xdr:ext cx="0" cy="161925"/>
    <xdr:grpSp>
      <xdr:nvGrpSpPr>
        <xdr:cNvPr id="7371" name="Shape 2">
          <a:extLst>
            <a:ext uri="{FF2B5EF4-FFF2-40B4-BE49-F238E27FC236}">
              <a16:creationId xmlns:a16="http://schemas.microsoft.com/office/drawing/2014/main" id="{00000000-0008-0000-0B00-0000CB1C0000}"/>
            </a:ext>
          </a:extLst>
        </xdr:cNvPr>
        <xdr:cNvGrpSpPr>
          <a:grpSpLocks/>
        </xdr:cNvGrpSpPr>
      </xdr:nvGrpSpPr>
      <xdr:grpSpPr>
        <a:xfrm>
          <a:off x="2466975" y="17021175"/>
          <a:ext cx="0" cy="161925"/>
          <a:chOff x="5346000" y="3699038"/>
          <a:chExt cx="0" cy="161925"/>
        </a:xfrm>
      </xdr:grpSpPr>
      <xdr:grpSp>
        <xdr:nvGrpSpPr>
          <xdr:cNvPr id="7372" name="Shape 6022">
            <a:extLst>
              <a:ext uri="{FF2B5EF4-FFF2-40B4-BE49-F238E27FC236}">
                <a16:creationId xmlns:a16="http://schemas.microsoft.com/office/drawing/2014/main" id="{00000000-0008-0000-0B00-0000CC1C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7373" name="Shape 6">
              <a:extLst>
                <a:ext uri="{FF2B5EF4-FFF2-40B4-BE49-F238E27FC236}">
                  <a16:creationId xmlns:a16="http://schemas.microsoft.com/office/drawing/2014/main" id="{00000000-0008-0000-0B00-0000CD1C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7374" name="Shape 6023">
              <a:extLst>
                <a:ext uri="{FF2B5EF4-FFF2-40B4-BE49-F238E27FC236}">
                  <a16:creationId xmlns:a16="http://schemas.microsoft.com/office/drawing/2014/main" id="{00000000-0008-0000-0B00-0000CE1C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7375" name="Shape 6024">
                <a:extLst>
                  <a:ext uri="{FF2B5EF4-FFF2-40B4-BE49-F238E27FC236}">
                    <a16:creationId xmlns:a16="http://schemas.microsoft.com/office/drawing/2014/main" id="{00000000-0008-0000-0B00-0000CF1C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7376" name="Shape 6025">
                <a:extLst>
                  <a:ext uri="{FF2B5EF4-FFF2-40B4-BE49-F238E27FC236}">
                    <a16:creationId xmlns:a16="http://schemas.microsoft.com/office/drawing/2014/main" id="{00000000-0008-0000-0B00-0000D01C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7377" name="Shape 6026">
                  <a:extLst>
                    <a:ext uri="{FF2B5EF4-FFF2-40B4-BE49-F238E27FC236}">
                      <a16:creationId xmlns:a16="http://schemas.microsoft.com/office/drawing/2014/main" id="{00000000-0008-0000-0B00-0000D11C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7378" name="Shape 6027">
                  <a:extLst>
                    <a:ext uri="{FF2B5EF4-FFF2-40B4-BE49-F238E27FC236}">
                      <a16:creationId xmlns:a16="http://schemas.microsoft.com/office/drawing/2014/main" id="{00000000-0008-0000-0B00-0000D21C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379" name="Shape 6028">
                  <a:extLst>
                    <a:ext uri="{FF2B5EF4-FFF2-40B4-BE49-F238E27FC236}">
                      <a16:creationId xmlns:a16="http://schemas.microsoft.com/office/drawing/2014/main" id="{00000000-0008-0000-0B00-0000D31C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380" name="Shape 6029">
                  <a:extLst>
                    <a:ext uri="{FF2B5EF4-FFF2-40B4-BE49-F238E27FC236}">
                      <a16:creationId xmlns:a16="http://schemas.microsoft.com/office/drawing/2014/main" id="{00000000-0008-0000-0B00-0000D41C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381" name="Shape 6030">
                  <a:extLst>
                    <a:ext uri="{FF2B5EF4-FFF2-40B4-BE49-F238E27FC236}">
                      <a16:creationId xmlns:a16="http://schemas.microsoft.com/office/drawing/2014/main" id="{00000000-0008-0000-0B00-0000D51C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382" name="Shape 6031">
                  <a:extLst>
                    <a:ext uri="{FF2B5EF4-FFF2-40B4-BE49-F238E27FC236}">
                      <a16:creationId xmlns:a16="http://schemas.microsoft.com/office/drawing/2014/main" id="{00000000-0008-0000-0B00-0000D61C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383" name="Shape 6032">
                  <a:extLst>
                    <a:ext uri="{FF2B5EF4-FFF2-40B4-BE49-F238E27FC236}">
                      <a16:creationId xmlns:a16="http://schemas.microsoft.com/office/drawing/2014/main" id="{00000000-0008-0000-0B00-0000D71C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86</xdr:row>
      <xdr:rowOff>104775</xdr:rowOff>
    </xdr:from>
    <xdr:ext cx="0" cy="161925"/>
    <xdr:grpSp>
      <xdr:nvGrpSpPr>
        <xdr:cNvPr id="7384" name="Shape 2">
          <a:extLst>
            <a:ext uri="{FF2B5EF4-FFF2-40B4-BE49-F238E27FC236}">
              <a16:creationId xmlns:a16="http://schemas.microsoft.com/office/drawing/2014/main" id="{00000000-0008-0000-0B00-0000D81C0000}"/>
            </a:ext>
          </a:extLst>
        </xdr:cNvPr>
        <xdr:cNvGrpSpPr>
          <a:grpSpLocks/>
        </xdr:cNvGrpSpPr>
      </xdr:nvGrpSpPr>
      <xdr:grpSpPr>
        <a:xfrm>
          <a:off x="2466975" y="19002375"/>
          <a:ext cx="0" cy="161925"/>
          <a:chOff x="5346000" y="3699038"/>
          <a:chExt cx="0" cy="161925"/>
        </a:xfrm>
      </xdr:grpSpPr>
      <xdr:grpSp>
        <xdr:nvGrpSpPr>
          <xdr:cNvPr id="7385" name="Shape 6033">
            <a:extLst>
              <a:ext uri="{FF2B5EF4-FFF2-40B4-BE49-F238E27FC236}">
                <a16:creationId xmlns:a16="http://schemas.microsoft.com/office/drawing/2014/main" id="{00000000-0008-0000-0B00-0000D91C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7386" name="Shape 6">
              <a:extLst>
                <a:ext uri="{FF2B5EF4-FFF2-40B4-BE49-F238E27FC236}">
                  <a16:creationId xmlns:a16="http://schemas.microsoft.com/office/drawing/2014/main" id="{00000000-0008-0000-0B00-0000DA1C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7387" name="Shape 6034">
              <a:extLst>
                <a:ext uri="{FF2B5EF4-FFF2-40B4-BE49-F238E27FC236}">
                  <a16:creationId xmlns:a16="http://schemas.microsoft.com/office/drawing/2014/main" id="{00000000-0008-0000-0B00-0000DB1C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7388" name="Shape 6035">
                <a:extLst>
                  <a:ext uri="{FF2B5EF4-FFF2-40B4-BE49-F238E27FC236}">
                    <a16:creationId xmlns:a16="http://schemas.microsoft.com/office/drawing/2014/main" id="{00000000-0008-0000-0B00-0000DC1C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7389" name="Shape 6036">
                <a:extLst>
                  <a:ext uri="{FF2B5EF4-FFF2-40B4-BE49-F238E27FC236}">
                    <a16:creationId xmlns:a16="http://schemas.microsoft.com/office/drawing/2014/main" id="{00000000-0008-0000-0B00-0000DD1C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7390" name="Shape 6037">
                  <a:extLst>
                    <a:ext uri="{FF2B5EF4-FFF2-40B4-BE49-F238E27FC236}">
                      <a16:creationId xmlns:a16="http://schemas.microsoft.com/office/drawing/2014/main" id="{00000000-0008-0000-0B00-0000DE1C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7391" name="Shape 6038">
                  <a:extLst>
                    <a:ext uri="{FF2B5EF4-FFF2-40B4-BE49-F238E27FC236}">
                      <a16:creationId xmlns:a16="http://schemas.microsoft.com/office/drawing/2014/main" id="{00000000-0008-0000-0B00-0000DF1C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392" name="Shape 6039">
                  <a:extLst>
                    <a:ext uri="{FF2B5EF4-FFF2-40B4-BE49-F238E27FC236}">
                      <a16:creationId xmlns:a16="http://schemas.microsoft.com/office/drawing/2014/main" id="{00000000-0008-0000-0B00-0000E01C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393" name="Shape 6040">
                  <a:extLst>
                    <a:ext uri="{FF2B5EF4-FFF2-40B4-BE49-F238E27FC236}">
                      <a16:creationId xmlns:a16="http://schemas.microsoft.com/office/drawing/2014/main" id="{00000000-0008-0000-0B00-0000E11C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394" name="Shape 6041">
                  <a:extLst>
                    <a:ext uri="{FF2B5EF4-FFF2-40B4-BE49-F238E27FC236}">
                      <a16:creationId xmlns:a16="http://schemas.microsoft.com/office/drawing/2014/main" id="{00000000-0008-0000-0B00-0000E21C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395" name="Shape 6042">
                  <a:extLst>
                    <a:ext uri="{FF2B5EF4-FFF2-40B4-BE49-F238E27FC236}">
                      <a16:creationId xmlns:a16="http://schemas.microsoft.com/office/drawing/2014/main" id="{00000000-0008-0000-0B00-0000E31C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396" name="Shape 6043">
                  <a:extLst>
                    <a:ext uri="{FF2B5EF4-FFF2-40B4-BE49-F238E27FC236}">
                      <a16:creationId xmlns:a16="http://schemas.microsoft.com/office/drawing/2014/main" id="{00000000-0008-0000-0B00-0000E41C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86</xdr:row>
      <xdr:rowOff>104775</xdr:rowOff>
    </xdr:from>
    <xdr:ext cx="0" cy="161925"/>
    <xdr:grpSp>
      <xdr:nvGrpSpPr>
        <xdr:cNvPr id="7397" name="Shape 2">
          <a:extLst>
            <a:ext uri="{FF2B5EF4-FFF2-40B4-BE49-F238E27FC236}">
              <a16:creationId xmlns:a16="http://schemas.microsoft.com/office/drawing/2014/main" id="{00000000-0008-0000-0B00-0000E51C0000}"/>
            </a:ext>
          </a:extLst>
        </xdr:cNvPr>
        <xdr:cNvGrpSpPr>
          <a:grpSpLocks/>
        </xdr:cNvGrpSpPr>
      </xdr:nvGrpSpPr>
      <xdr:grpSpPr>
        <a:xfrm>
          <a:off x="2466975" y="19002375"/>
          <a:ext cx="0" cy="161925"/>
          <a:chOff x="5346000" y="3699038"/>
          <a:chExt cx="0" cy="161925"/>
        </a:xfrm>
      </xdr:grpSpPr>
      <xdr:grpSp>
        <xdr:nvGrpSpPr>
          <xdr:cNvPr id="7398" name="Shape 6044">
            <a:extLst>
              <a:ext uri="{FF2B5EF4-FFF2-40B4-BE49-F238E27FC236}">
                <a16:creationId xmlns:a16="http://schemas.microsoft.com/office/drawing/2014/main" id="{00000000-0008-0000-0B00-0000E61C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7399" name="Shape 6">
              <a:extLst>
                <a:ext uri="{FF2B5EF4-FFF2-40B4-BE49-F238E27FC236}">
                  <a16:creationId xmlns:a16="http://schemas.microsoft.com/office/drawing/2014/main" id="{00000000-0008-0000-0B00-0000E71C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7400" name="Shape 6045">
              <a:extLst>
                <a:ext uri="{FF2B5EF4-FFF2-40B4-BE49-F238E27FC236}">
                  <a16:creationId xmlns:a16="http://schemas.microsoft.com/office/drawing/2014/main" id="{00000000-0008-0000-0B00-0000E81C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7401" name="Shape 6046">
                <a:extLst>
                  <a:ext uri="{FF2B5EF4-FFF2-40B4-BE49-F238E27FC236}">
                    <a16:creationId xmlns:a16="http://schemas.microsoft.com/office/drawing/2014/main" id="{00000000-0008-0000-0B00-0000E91C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7402" name="Shape 6047">
                <a:extLst>
                  <a:ext uri="{FF2B5EF4-FFF2-40B4-BE49-F238E27FC236}">
                    <a16:creationId xmlns:a16="http://schemas.microsoft.com/office/drawing/2014/main" id="{00000000-0008-0000-0B00-0000EA1C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314325" cy="230200"/>
              </a:xfrm>
            </xdr:grpSpPr>
            <xdr:sp macro="" textlink="">
              <xdr:nvSpPr>
                <xdr:cNvPr id="7403" name="Shape 6048">
                  <a:extLst>
                    <a:ext uri="{FF2B5EF4-FFF2-40B4-BE49-F238E27FC236}">
                      <a16:creationId xmlns:a16="http://schemas.microsoft.com/office/drawing/2014/main" id="{00000000-0008-0000-0B00-0000EB1C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7404" name="Shape 6049">
                  <a:extLst>
                    <a:ext uri="{FF2B5EF4-FFF2-40B4-BE49-F238E27FC236}">
                      <a16:creationId xmlns:a16="http://schemas.microsoft.com/office/drawing/2014/main" id="{00000000-0008-0000-0B00-0000EC1C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405" name="Shape 6050">
                  <a:extLst>
                    <a:ext uri="{FF2B5EF4-FFF2-40B4-BE49-F238E27FC236}">
                      <a16:creationId xmlns:a16="http://schemas.microsoft.com/office/drawing/2014/main" id="{00000000-0008-0000-0B00-0000ED1C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406" name="Shape 6051">
                  <a:extLst>
                    <a:ext uri="{FF2B5EF4-FFF2-40B4-BE49-F238E27FC236}">
                      <a16:creationId xmlns:a16="http://schemas.microsoft.com/office/drawing/2014/main" id="{00000000-0008-0000-0B00-0000EE1C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407" name="Shape 6052">
                  <a:extLst>
                    <a:ext uri="{FF2B5EF4-FFF2-40B4-BE49-F238E27FC236}">
                      <a16:creationId xmlns:a16="http://schemas.microsoft.com/office/drawing/2014/main" id="{00000000-0008-0000-0B00-0000EF1C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408" name="Shape 6053">
                  <a:extLst>
                    <a:ext uri="{FF2B5EF4-FFF2-40B4-BE49-F238E27FC236}">
                      <a16:creationId xmlns:a16="http://schemas.microsoft.com/office/drawing/2014/main" id="{00000000-0008-0000-0B00-0000F01C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409" name="Shape 6054">
                  <a:extLst>
                    <a:ext uri="{FF2B5EF4-FFF2-40B4-BE49-F238E27FC236}">
                      <a16:creationId xmlns:a16="http://schemas.microsoft.com/office/drawing/2014/main" id="{00000000-0008-0000-0B00-0000F11C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86</xdr:row>
      <xdr:rowOff>133350</xdr:rowOff>
    </xdr:from>
    <xdr:ext cx="0" cy="161925"/>
    <xdr:grpSp>
      <xdr:nvGrpSpPr>
        <xdr:cNvPr id="7410" name="Shape 2">
          <a:extLst>
            <a:ext uri="{FF2B5EF4-FFF2-40B4-BE49-F238E27FC236}">
              <a16:creationId xmlns:a16="http://schemas.microsoft.com/office/drawing/2014/main" id="{00000000-0008-0000-0B00-0000F21C0000}"/>
            </a:ext>
          </a:extLst>
        </xdr:cNvPr>
        <xdr:cNvGrpSpPr>
          <a:grpSpLocks/>
        </xdr:cNvGrpSpPr>
      </xdr:nvGrpSpPr>
      <xdr:grpSpPr>
        <a:xfrm>
          <a:off x="2466975" y="19030950"/>
          <a:ext cx="0" cy="161925"/>
          <a:chOff x="5346000" y="3699038"/>
          <a:chExt cx="0" cy="161925"/>
        </a:xfrm>
      </xdr:grpSpPr>
      <xdr:grpSp>
        <xdr:nvGrpSpPr>
          <xdr:cNvPr id="7411" name="Shape 6055">
            <a:extLst>
              <a:ext uri="{FF2B5EF4-FFF2-40B4-BE49-F238E27FC236}">
                <a16:creationId xmlns:a16="http://schemas.microsoft.com/office/drawing/2014/main" id="{00000000-0008-0000-0B00-0000F31C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7412" name="Shape 6">
              <a:extLst>
                <a:ext uri="{FF2B5EF4-FFF2-40B4-BE49-F238E27FC236}">
                  <a16:creationId xmlns:a16="http://schemas.microsoft.com/office/drawing/2014/main" id="{00000000-0008-0000-0B00-0000F41C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7413" name="Shape 6056">
              <a:extLst>
                <a:ext uri="{FF2B5EF4-FFF2-40B4-BE49-F238E27FC236}">
                  <a16:creationId xmlns:a16="http://schemas.microsoft.com/office/drawing/2014/main" id="{00000000-0008-0000-0B00-0000F51C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7414" name="Shape 6057">
                <a:extLst>
                  <a:ext uri="{FF2B5EF4-FFF2-40B4-BE49-F238E27FC236}">
                    <a16:creationId xmlns:a16="http://schemas.microsoft.com/office/drawing/2014/main" id="{00000000-0008-0000-0B00-0000F61C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7415" name="Shape 6058">
                <a:extLst>
                  <a:ext uri="{FF2B5EF4-FFF2-40B4-BE49-F238E27FC236}">
                    <a16:creationId xmlns:a16="http://schemas.microsoft.com/office/drawing/2014/main" id="{00000000-0008-0000-0B00-0000F71C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314325" cy="230200"/>
              </a:xfrm>
            </xdr:grpSpPr>
            <xdr:sp macro="" textlink="">
              <xdr:nvSpPr>
                <xdr:cNvPr id="7416" name="Shape 6059">
                  <a:extLst>
                    <a:ext uri="{FF2B5EF4-FFF2-40B4-BE49-F238E27FC236}">
                      <a16:creationId xmlns:a16="http://schemas.microsoft.com/office/drawing/2014/main" id="{00000000-0008-0000-0B00-0000F81C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7417" name="Shape 6060">
                  <a:extLst>
                    <a:ext uri="{FF2B5EF4-FFF2-40B4-BE49-F238E27FC236}">
                      <a16:creationId xmlns:a16="http://schemas.microsoft.com/office/drawing/2014/main" id="{00000000-0008-0000-0B00-0000F91C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418" name="Shape 6061">
                  <a:extLst>
                    <a:ext uri="{FF2B5EF4-FFF2-40B4-BE49-F238E27FC236}">
                      <a16:creationId xmlns:a16="http://schemas.microsoft.com/office/drawing/2014/main" id="{00000000-0008-0000-0B00-0000FA1C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419" name="Shape 6062">
                  <a:extLst>
                    <a:ext uri="{FF2B5EF4-FFF2-40B4-BE49-F238E27FC236}">
                      <a16:creationId xmlns:a16="http://schemas.microsoft.com/office/drawing/2014/main" id="{00000000-0008-0000-0B00-0000FB1C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420" name="Shape 6063">
                  <a:extLst>
                    <a:ext uri="{FF2B5EF4-FFF2-40B4-BE49-F238E27FC236}">
                      <a16:creationId xmlns:a16="http://schemas.microsoft.com/office/drawing/2014/main" id="{00000000-0008-0000-0B00-0000FC1C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421" name="Shape 6064">
                  <a:extLst>
                    <a:ext uri="{FF2B5EF4-FFF2-40B4-BE49-F238E27FC236}">
                      <a16:creationId xmlns:a16="http://schemas.microsoft.com/office/drawing/2014/main" id="{00000000-0008-0000-0B00-0000FD1C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422" name="Shape 6065">
                  <a:extLst>
                    <a:ext uri="{FF2B5EF4-FFF2-40B4-BE49-F238E27FC236}">
                      <a16:creationId xmlns:a16="http://schemas.microsoft.com/office/drawing/2014/main" id="{00000000-0008-0000-0B00-0000FE1C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86</xdr:row>
      <xdr:rowOff>133350</xdr:rowOff>
    </xdr:from>
    <xdr:ext cx="0" cy="171450"/>
    <xdr:grpSp>
      <xdr:nvGrpSpPr>
        <xdr:cNvPr id="7423" name="Shape 2">
          <a:extLst>
            <a:ext uri="{FF2B5EF4-FFF2-40B4-BE49-F238E27FC236}">
              <a16:creationId xmlns:a16="http://schemas.microsoft.com/office/drawing/2014/main" id="{00000000-0008-0000-0B00-0000FF1C0000}"/>
            </a:ext>
          </a:extLst>
        </xdr:cNvPr>
        <xdr:cNvGrpSpPr>
          <a:grpSpLocks/>
        </xdr:cNvGrpSpPr>
      </xdr:nvGrpSpPr>
      <xdr:grpSpPr>
        <a:xfrm>
          <a:off x="2466975" y="19030950"/>
          <a:ext cx="0" cy="171450"/>
          <a:chOff x="5346000" y="3694275"/>
          <a:chExt cx="0" cy="171450"/>
        </a:xfrm>
      </xdr:grpSpPr>
      <xdr:grpSp>
        <xdr:nvGrpSpPr>
          <xdr:cNvPr id="7424" name="Shape 6066">
            <a:extLst>
              <a:ext uri="{FF2B5EF4-FFF2-40B4-BE49-F238E27FC236}">
                <a16:creationId xmlns:a16="http://schemas.microsoft.com/office/drawing/2014/main" id="{00000000-0008-0000-0B00-0000001D0000}"/>
              </a:ext>
            </a:extLst>
          </xdr:cNvPr>
          <xdr:cNvGrpSpPr>
            <a:grpSpLocks/>
          </xdr:cNvGrpSpPr>
        </xdr:nvGrpSpPr>
        <xdr:grpSpPr>
          <a:xfrm>
            <a:off x="5346000" y="3694275"/>
            <a:ext cx="0" cy="171450"/>
            <a:chOff x="5346000" y="3694275"/>
            <a:chExt cx="0" cy="171450"/>
          </a:xfrm>
        </xdr:grpSpPr>
        <xdr:sp macro="" textlink="">
          <xdr:nvSpPr>
            <xdr:cNvPr id="7425" name="Shape 6">
              <a:extLst>
                <a:ext uri="{FF2B5EF4-FFF2-40B4-BE49-F238E27FC236}">
                  <a16:creationId xmlns:a16="http://schemas.microsoft.com/office/drawing/2014/main" id="{00000000-0008-0000-0B00-0000011D0000}"/>
                </a:ext>
              </a:extLst>
            </xdr:cNvPr>
            <xdr:cNvSpPr/>
          </xdr:nvSpPr>
          <xdr:spPr>
            <a:xfrm>
              <a:off x="5346000" y="3694275"/>
              <a:ext cx="0" cy="171450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7426" name="Shape 6067">
              <a:extLst>
                <a:ext uri="{FF2B5EF4-FFF2-40B4-BE49-F238E27FC236}">
                  <a16:creationId xmlns:a16="http://schemas.microsoft.com/office/drawing/2014/main" id="{00000000-0008-0000-0B00-0000021D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4275"/>
              <a:ext cx="0" cy="171450"/>
              <a:chOff x="5346000" y="3694275"/>
              <a:chExt cx="0" cy="171443"/>
            </a:xfrm>
          </xdr:grpSpPr>
          <xdr:sp macro="" textlink="">
            <xdr:nvSpPr>
              <xdr:cNvPr id="7427" name="Shape 6068">
                <a:extLst>
                  <a:ext uri="{FF2B5EF4-FFF2-40B4-BE49-F238E27FC236}">
                    <a16:creationId xmlns:a16="http://schemas.microsoft.com/office/drawing/2014/main" id="{00000000-0008-0000-0B00-0000031D0000}"/>
                  </a:ext>
                </a:extLst>
              </xdr:cNvPr>
              <xdr:cNvSpPr/>
            </xdr:nvSpPr>
            <xdr:spPr>
              <a:xfrm>
                <a:off x="5346000" y="3694275"/>
                <a:ext cx="0" cy="171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7428" name="Shape 6069">
                <a:extLst>
                  <a:ext uri="{FF2B5EF4-FFF2-40B4-BE49-F238E27FC236}">
                    <a16:creationId xmlns:a16="http://schemas.microsoft.com/office/drawing/2014/main" id="{00000000-0008-0000-0B00-0000041D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4275"/>
                <a:ext cx="0" cy="171443"/>
                <a:chOff x="5475762" y="47760700"/>
                <a:chExt cx="314325" cy="230200"/>
              </a:xfrm>
            </xdr:grpSpPr>
            <xdr:sp macro="" textlink="">
              <xdr:nvSpPr>
                <xdr:cNvPr id="7429" name="Shape 6070">
                  <a:extLst>
                    <a:ext uri="{FF2B5EF4-FFF2-40B4-BE49-F238E27FC236}">
                      <a16:creationId xmlns:a16="http://schemas.microsoft.com/office/drawing/2014/main" id="{00000000-0008-0000-0B00-0000051D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7430" name="Shape 6071">
                  <a:extLst>
                    <a:ext uri="{FF2B5EF4-FFF2-40B4-BE49-F238E27FC236}">
                      <a16:creationId xmlns:a16="http://schemas.microsoft.com/office/drawing/2014/main" id="{00000000-0008-0000-0B00-0000061D0000}"/>
                    </a:ext>
                  </a:extLst>
                </xdr:cNvPr>
                <xdr:cNvCxnSpPr/>
              </xdr:nvCxnSpPr>
              <xdr:spPr>
                <a:xfrm>
                  <a:off x="5758655" y="4785662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431" name="Shape 6072">
                  <a:extLst>
                    <a:ext uri="{FF2B5EF4-FFF2-40B4-BE49-F238E27FC236}">
                      <a16:creationId xmlns:a16="http://schemas.microsoft.com/office/drawing/2014/main" id="{00000000-0008-0000-0B00-0000071D0000}"/>
                    </a:ext>
                  </a:extLst>
                </xdr:cNvPr>
                <xdr:cNvCxnSpPr/>
              </xdr:nvCxnSpPr>
              <xdr:spPr>
                <a:xfrm>
                  <a:off x="5758655" y="4785662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432" name="Shape 6073">
                  <a:extLst>
                    <a:ext uri="{FF2B5EF4-FFF2-40B4-BE49-F238E27FC236}">
                      <a16:creationId xmlns:a16="http://schemas.microsoft.com/office/drawing/2014/main" id="{00000000-0008-0000-0B00-0000081D0000}"/>
                    </a:ext>
                  </a:extLst>
                </xdr:cNvPr>
                <xdr:cNvCxnSpPr/>
              </xdr:nvCxnSpPr>
              <xdr:spPr>
                <a:xfrm>
                  <a:off x="5758655" y="4785662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433" name="Shape 6074">
                  <a:extLst>
                    <a:ext uri="{FF2B5EF4-FFF2-40B4-BE49-F238E27FC236}">
                      <a16:creationId xmlns:a16="http://schemas.microsoft.com/office/drawing/2014/main" id="{00000000-0008-0000-0B00-0000091D0000}"/>
                    </a:ext>
                  </a:extLst>
                </xdr:cNvPr>
                <xdr:cNvCxnSpPr/>
              </xdr:nvCxnSpPr>
              <xdr:spPr>
                <a:xfrm>
                  <a:off x="5758655" y="4785662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434" name="Shape 6075">
                  <a:extLst>
                    <a:ext uri="{FF2B5EF4-FFF2-40B4-BE49-F238E27FC236}">
                      <a16:creationId xmlns:a16="http://schemas.microsoft.com/office/drawing/2014/main" id="{00000000-0008-0000-0B00-00000A1D0000}"/>
                    </a:ext>
                  </a:extLst>
                </xdr:cNvPr>
                <xdr:cNvCxnSpPr/>
              </xdr:nvCxnSpPr>
              <xdr:spPr>
                <a:xfrm>
                  <a:off x="5758655" y="4785662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435" name="Shape 6076">
                  <a:extLst>
                    <a:ext uri="{FF2B5EF4-FFF2-40B4-BE49-F238E27FC236}">
                      <a16:creationId xmlns:a16="http://schemas.microsoft.com/office/drawing/2014/main" id="{00000000-0008-0000-0B00-00000B1D0000}"/>
                    </a:ext>
                  </a:extLst>
                </xdr:cNvPr>
                <xdr:cNvCxnSpPr/>
              </xdr:nvCxnSpPr>
              <xdr:spPr>
                <a:xfrm>
                  <a:off x="5758655" y="4785662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86</xdr:row>
      <xdr:rowOff>104775</xdr:rowOff>
    </xdr:from>
    <xdr:ext cx="0" cy="161925"/>
    <xdr:grpSp>
      <xdr:nvGrpSpPr>
        <xdr:cNvPr id="7436" name="Shape 2">
          <a:extLst>
            <a:ext uri="{FF2B5EF4-FFF2-40B4-BE49-F238E27FC236}">
              <a16:creationId xmlns:a16="http://schemas.microsoft.com/office/drawing/2014/main" id="{00000000-0008-0000-0B00-00000C1D0000}"/>
            </a:ext>
          </a:extLst>
        </xdr:cNvPr>
        <xdr:cNvGrpSpPr>
          <a:grpSpLocks/>
        </xdr:cNvGrpSpPr>
      </xdr:nvGrpSpPr>
      <xdr:grpSpPr>
        <a:xfrm>
          <a:off x="2466975" y="19002375"/>
          <a:ext cx="0" cy="161925"/>
          <a:chOff x="5346000" y="3699038"/>
          <a:chExt cx="0" cy="161925"/>
        </a:xfrm>
      </xdr:grpSpPr>
      <xdr:grpSp>
        <xdr:nvGrpSpPr>
          <xdr:cNvPr id="7437" name="Shape 6077">
            <a:extLst>
              <a:ext uri="{FF2B5EF4-FFF2-40B4-BE49-F238E27FC236}">
                <a16:creationId xmlns:a16="http://schemas.microsoft.com/office/drawing/2014/main" id="{00000000-0008-0000-0B00-00000D1D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7438" name="Shape 6">
              <a:extLst>
                <a:ext uri="{FF2B5EF4-FFF2-40B4-BE49-F238E27FC236}">
                  <a16:creationId xmlns:a16="http://schemas.microsoft.com/office/drawing/2014/main" id="{00000000-0008-0000-0B00-00000E1D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7439" name="Shape 6078">
              <a:extLst>
                <a:ext uri="{FF2B5EF4-FFF2-40B4-BE49-F238E27FC236}">
                  <a16:creationId xmlns:a16="http://schemas.microsoft.com/office/drawing/2014/main" id="{00000000-0008-0000-0B00-00000F1D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7440" name="Shape 6079">
                <a:extLst>
                  <a:ext uri="{FF2B5EF4-FFF2-40B4-BE49-F238E27FC236}">
                    <a16:creationId xmlns:a16="http://schemas.microsoft.com/office/drawing/2014/main" id="{00000000-0008-0000-0B00-0000101D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7441" name="Shape 6080">
                <a:extLst>
                  <a:ext uri="{FF2B5EF4-FFF2-40B4-BE49-F238E27FC236}">
                    <a16:creationId xmlns:a16="http://schemas.microsoft.com/office/drawing/2014/main" id="{00000000-0008-0000-0B00-0000111D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7442" name="Shape 6081">
                  <a:extLst>
                    <a:ext uri="{FF2B5EF4-FFF2-40B4-BE49-F238E27FC236}">
                      <a16:creationId xmlns:a16="http://schemas.microsoft.com/office/drawing/2014/main" id="{00000000-0008-0000-0B00-0000121D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7443" name="Shape 6082">
                  <a:extLst>
                    <a:ext uri="{FF2B5EF4-FFF2-40B4-BE49-F238E27FC236}">
                      <a16:creationId xmlns:a16="http://schemas.microsoft.com/office/drawing/2014/main" id="{00000000-0008-0000-0B00-0000131D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444" name="Shape 6083">
                  <a:extLst>
                    <a:ext uri="{FF2B5EF4-FFF2-40B4-BE49-F238E27FC236}">
                      <a16:creationId xmlns:a16="http://schemas.microsoft.com/office/drawing/2014/main" id="{00000000-0008-0000-0B00-0000141D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445" name="Shape 6084">
                  <a:extLst>
                    <a:ext uri="{FF2B5EF4-FFF2-40B4-BE49-F238E27FC236}">
                      <a16:creationId xmlns:a16="http://schemas.microsoft.com/office/drawing/2014/main" id="{00000000-0008-0000-0B00-0000151D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446" name="Shape 6085">
                  <a:extLst>
                    <a:ext uri="{FF2B5EF4-FFF2-40B4-BE49-F238E27FC236}">
                      <a16:creationId xmlns:a16="http://schemas.microsoft.com/office/drawing/2014/main" id="{00000000-0008-0000-0B00-0000161D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447" name="Shape 6086">
                  <a:extLst>
                    <a:ext uri="{FF2B5EF4-FFF2-40B4-BE49-F238E27FC236}">
                      <a16:creationId xmlns:a16="http://schemas.microsoft.com/office/drawing/2014/main" id="{00000000-0008-0000-0B00-0000171D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448" name="Shape 6087">
                  <a:extLst>
                    <a:ext uri="{FF2B5EF4-FFF2-40B4-BE49-F238E27FC236}">
                      <a16:creationId xmlns:a16="http://schemas.microsoft.com/office/drawing/2014/main" id="{00000000-0008-0000-0B00-0000181D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86</xdr:row>
      <xdr:rowOff>104775</xdr:rowOff>
    </xdr:from>
    <xdr:ext cx="0" cy="161925"/>
    <xdr:grpSp>
      <xdr:nvGrpSpPr>
        <xdr:cNvPr id="7449" name="Shape 2">
          <a:extLst>
            <a:ext uri="{FF2B5EF4-FFF2-40B4-BE49-F238E27FC236}">
              <a16:creationId xmlns:a16="http://schemas.microsoft.com/office/drawing/2014/main" id="{00000000-0008-0000-0B00-0000191D0000}"/>
            </a:ext>
          </a:extLst>
        </xdr:cNvPr>
        <xdr:cNvGrpSpPr>
          <a:grpSpLocks/>
        </xdr:cNvGrpSpPr>
      </xdr:nvGrpSpPr>
      <xdr:grpSpPr>
        <a:xfrm>
          <a:off x="2466975" y="19002375"/>
          <a:ext cx="0" cy="161925"/>
          <a:chOff x="5346000" y="3699038"/>
          <a:chExt cx="0" cy="161925"/>
        </a:xfrm>
      </xdr:grpSpPr>
      <xdr:grpSp>
        <xdr:nvGrpSpPr>
          <xdr:cNvPr id="7450" name="Shape 6088">
            <a:extLst>
              <a:ext uri="{FF2B5EF4-FFF2-40B4-BE49-F238E27FC236}">
                <a16:creationId xmlns:a16="http://schemas.microsoft.com/office/drawing/2014/main" id="{00000000-0008-0000-0B00-00001A1D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7451" name="Shape 6">
              <a:extLst>
                <a:ext uri="{FF2B5EF4-FFF2-40B4-BE49-F238E27FC236}">
                  <a16:creationId xmlns:a16="http://schemas.microsoft.com/office/drawing/2014/main" id="{00000000-0008-0000-0B00-00001B1D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7452" name="Shape 6089">
              <a:extLst>
                <a:ext uri="{FF2B5EF4-FFF2-40B4-BE49-F238E27FC236}">
                  <a16:creationId xmlns:a16="http://schemas.microsoft.com/office/drawing/2014/main" id="{00000000-0008-0000-0B00-00001C1D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7453" name="Shape 6090">
                <a:extLst>
                  <a:ext uri="{FF2B5EF4-FFF2-40B4-BE49-F238E27FC236}">
                    <a16:creationId xmlns:a16="http://schemas.microsoft.com/office/drawing/2014/main" id="{00000000-0008-0000-0B00-00001D1D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7454" name="Shape 6091">
                <a:extLst>
                  <a:ext uri="{FF2B5EF4-FFF2-40B4-BE49-F238E27FC236}">
                    <a16:creationId xmlns:a16="http://schemas.microsoft.com/office/drawing/2014/main" id="{00000000-0008-0000-0B00-00001E1D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7455" name="Shape 6092">
                  <a:extLst>
                    <a:ext uri="{FF2B5EF4-FFF2-40B4-BE49-F238E27FC236}">
                      <a16:creationId xmlns:a16="http://schemas.microsoft.com/office/drawing/2014/main" id="{00000000-0008-0000-0B00-00001F1D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7456" name="Shape 6093">
                  <a:extLst>
                    <a:ext uri="{FF2B5EF4-FFF2-40B4-BE49-F238E27FC236}">
                      <a16:creationId xmlns:a16="http://schemas.microsoft.com/office/drawing/2014/main" id="{00000000-0008-0000-0B00-0000201D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457" name="Shape 6094">
                  <a:extLst>
                    <a:ext uri="{FF2B5EF4-FFF2-40B4-BE49-F238E27FC236}">
                      <a16:creationId xmlns:a16="http://schemas.microsoft.com/office/drawing/2014/main" id="{00000000-0008-0000-0B00-0000211D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458" name="Shape 6095">
                  <a:extLst>
                    <a:ext uri="{FF2B5EF4-FFF2-40B4-BE49-F238E27FC236}">
                      <a16:creationId xmlns:a16="http://schemas.microsoft.com/office/drawing/2014/main" id="{00000000-0008-0000-0B00-0000221D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459" name="Shape 6096">
                  <a:extLst>
                    <a:ext uri="{FF2B5EF4-FFF2-40B4-BE49-F238E27FC236}">
                      <a16:creationId xmlns:a16="http://schemas.microsoft.com/office/drawing/2014/main" id="{00000000-0008-0000-0B00-0000231D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460" name="Shape 6097">
                  <a:extLst>
                    <a:ext uri="{FF2B5EF4-FFF2-40B4-BE49-F238E27FC236}">
                      <a16:creationId xmlns:a16="http://schemas.microsoft.com/office/drawing/2014/main" id="{00000000-0008-0000-0B00-0000241D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461" name="Shape 6098">
                  <a:extLst>
                    <a:ext uri="{FF2B5EF4-FFF2-40B4-BE49-F238E27FC236}">
                      <a16:creationId xmlns:a16="http://schemas.microsoft.com/office/drawing/2014/main" id="{00000000-0008-0000-0B00-0000251D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86</xdr:row>
      <xdr:rowOff>104775</xdr:rowOff>
    </xdr:from>
    <xdr:ext cx="0" cy="161925"/>
    <xdr:grpSp>
      <xdr:nvGrpSpPr>
        <xdr:cNvPr id="7462" name="Shape 2">
          <a:extLst>
            <a:ext uri="{FF2B5EF4-FFF2-40B4-BE49-F238E27FC236}">
              <a16:creationId xmlns:a16="http://schemas.microsoft.com/office/drawing/2014/main" id="{00000000-0008-0000-0B00-0000261D0000}"/>
            </a:ext>
          </a:extLst>
        </xdr:cNvPr>
        <xdr:cNvGrpSpPr>
          <a:grpSpLocks/>
        </xdr:cNvGrpSpPr>
      </xdr:nvGrpSpPr>
      <xdr:grpSpPr>
        <a:xfrm>
          <a:off x="2466975" y="19002375"/>
          <a:ext cx="0" cy="161925"/>
          <a:chOff x="5346000" y="3699038"/>
          <a:chExt cx="0" cy="161925"/>
        </a:xfrm>
      </xdr:grpSpPr>
      <xdr:grpSp>
        <xdr:nvGrpSpPr>
          <xdr:cNvPr id="7463" name="Shape 6099">
            <a:extLst>
              <a:ext uri="{FF2B5EF4-FFF2-40B4-BE49-F238E27FC236}">
                <a16:creationId xmlns:a16="http://schemas.microsoft.com/office/drawing/2014/main" id="{00000000-0008-0000-0B00-0000271D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7464" name="Shape 6">
              <a:extLst>
                <a:ext uri="{FF2B5EF4-FFF2-40B4-BE49-F238E27FC236}">
                  <a16:creationId xmlns:a16="http://schemas.microsoft.com/office/drawing/2014/main" id="{00000000-0008-0000-0B00-0000281D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7465" name="Shape 6100">
              <a:extLst>
                <a:ext uri="{FF2B5EF4-FFF2-40B4-BE49-F238E27FC236}">
                  <a16:creationId xmlns:a16="http://schemas.microsoft.com/office/drawing/2014/main" id="{00000000-0008-0000-0B00-0000291D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7466" name="Shape 6101">
                <a:extLst>
                  <a:ext uri="{FF2B5EF4-FFF2-40B4-BE49-F238E27FC236}">
                    <a16:creationId xmlns:a16="http://schemas.microsoft.com/office/drawing/2014/main" id="{00000000-0008-0000-0B00-00002A1D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7467" name="Shape 6102">
                <a:extLst>
                  <a:ext uri="{FF2B5EF4-FFF2-40B4-BE49-F238E27FC236}">
                    <a16:creationId xmlns:a16="http://schemas.microsoft.com/office/drawing/2014/main" id="{00000000-0008-0000-0B00-00002B1D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7468" name="Shape 6103">
                  <a:extLst>
                    <a:ext uri="{FF2B5EF4-FFF2-40B4-BE49-F238E27FC236}">
                      <a16:creationId xmlns:a16="http://schemas.microsoft.com/office/drawing/2014/main" id="{00000000-0008-0000-0B00-00002C1D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7469" name="Shape 6104">
                  <a:extLst>
                    <a:ext uri="{FF2B5EF4-FFF2-40B4-BE49-F238E27FC236}">
                      <a16:creationId xmlns:a16="http://schemas.microsoft.com/office/drawing/2014/main" id="{00000000-0008-0000-0B00-00002D1D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470" name="Shape 6105">
                  <a:extLst>
                    <a:ext uri="{FF2B5EF4-FFF2-40B4-BE49-F238E27FC236}">
                      <a16:creationId xmlns:a16="http://schemas.microsoft.com/office/drawing/2014/main" id="{00000000-0008-0000-0B00-00002E1D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471" name="Shape 6106">
                  <a:extLst>
                    <a:ext uri="{FF2B5EF4-FFF2-40B4-BE49-F238E27FC236}">
                      <a16:creationId xmlns:a16="http://schemas.microsoft.com/office/drawing/2014/main" id="{00000000-0008-0000-0B00-00002F1D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472" name="Shape 6107">
                  <a:extLst>
                    <a:ext uri="{FF2B5EF4-FFF2-40B4-BE49-F238E27FC236}">
                      <a16:creationId xmlns:a16="http://schemas.microsoft.com/office/drawing/2014/main" id="{00000000-0008-0000-0B00-0000301D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473" name="Shape 6108">
                  <a:extLst>
                    <a:ext uri="{FF2B5EF4-FFF2-40B4-BE49-F238E27FC236}">
                      <a16:creationId xmlns:a16="http://schemas.microsoft.com/office/drawing/2014/main" id="{00000000-0008-0000-0B00-0000311D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474" name="Shape 6109">
                  <a:extLst>
                    <a:ext uri="{FF2B5EF4-FFF2-40B4-BE49-F238E27FC236}">
                      <a16:creationId xmlns:a16="http://schemas.microsoft.com/office/drawing/2014/main" id="{00000000-0008-0000-0B00-0000321D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86</xdr:row>
      <xdr:rowOff>104775</xdr:rowOff>
    </xdr:from>
    <xdr:ext cx="0" cy="161925"/>
    <xdr:grpSp>
      <xdr:nvGrpSpPr>
        <xdr:cNvPr id="7475" name="Shape 2">
          <a:extLst>
            <a:ext uri="{FF2B5EF4-FFF2-40B4-BE49-F238E27FC236}">
              <a16:creationId xmlns:a16="http://schemas.microsoft.com/office/drawing/2014/main" id="{00000000-0008-0000-0B00-0000331D0000}"/>
            </a:ext>
          </a:extLst>
        </xdr:cNvPr>
        <xdr:cNvGrpSpPr>
          <a:grpSpLocks/>
        </xdr:cNvGrpSpPr>
      </xdr:nvGrpSpPr>
      <xdr:grpSpPr>
        <a:xfrm>
          <a:off x="2466975" y="19002375"/>
          <a:ext cx="0" cy="161925"/>
          <a:chOff x="5346000" y="3699038"/>
          <a:chExt cx="0" cy="161925"/>
        </a:xfrm>
      </xdr:grpSpPr>
      <xdr:grpSp>
        <xdr:nvGrpSpPr>
          <xdr:cNvPr id="7476" name="Shape 6110">
            <a:extLst>
              <a:ext uri="{FF2B5EF4-FFF2-40B4-BE49-F238E27FC236}">
                <a16:creationId xmlns:a16="http://schemas.microsoft.com/office/drawing/2014/main" id="{00000000-0008-0000-0B00-0000341D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7477" name="Shape 6">
              <a:extLst>
                <a:ext uri="{FF2B5EF4-FFF2-40B4-BE49-F238E27FC236}">
                  <a16:creationId xmlns:a16="http://schemas.microsoft.com/office/drawing/2014/main" id="{00000000-0008-0000-0B00-0000351D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7478" name="Shape 6111">
              <a:extLst>
                <a:ext uri="{FF2B5EF4-FFF2-40B4-BE49-F238E27FC236}">
                  <a16:creationId xmlns:a16="http://schemas.microsoft.com/office/drawing/2014/main" id="{00000000-0008-0000-0B00-0000361D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7479" name="Shape 6112">
                <a:extLst>
                  <a:ext uri="{FF2B5EF4-FFF2-40B4-BE49-F238E27FC236}">
                    <a16:creationId xmlns:a16="http://schemas.microsoft.com/office/drawing/2014/main" id="{00000000-0008-0000-0B00-0000371D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7480" name="Shape 6113">
                <a:extLst>
                  <a:ext uri="{FF2B5EF4-FFF2-40B4-BE49-F238E27FC236}">
                    <a16:creationId xmlns:a16="http://schemas.microsoft.com/office/drawing/2014/main" id="{00000000-0008-0000-0B00-0000381D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7481" name="Shape 6114">
                  <a:extLst>
                    <a:ext uri="{FF2B5EF4-FFF2-40B4-BE49-F238E27FC236}">
                      <a16:creationId xmlns:a16="http://schemas.microsoft.com/office/drawing/2014/main" id="{00000000-0008-0000-0B00-0000391D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7482" name="Shape 6115">
                  <a:extLst>
                    <a:ext uri="{FF2B5EF4-FFF2-40B4-BE49-F238E27FC236}">
                      <a16:creationId xmlns:a16="http://schemas.microsoft.com/office/drawing/2014/main" id="{00000000-0008-0000-0B00-00003A1D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483" name="Shape 6116">
                  <a:extLst>
                    <a:ext uri="{FF2B5EF4-FFF2-40B4-BE49-F238E27FC236}">
                      <a16:creationId xmlns:a16="http://schemas.microsoft.com/office/drawing/2014/main" id="{00000000-0008-0000-0B00-00003B1D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484" name="Shape 6117">
                  <a:extLst>
                    <a:ext uri="{FF2B5EF4-FFF2-40B4-BE49-F238E27FC236}">
                      <a16:creationId xmlns:a16="http://schemas.microsoft.com/office/drawing/2014/main" id="{00000000-0008-0000-0B00-00003C1D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485" name="Shape 6118">
                  <a:extLst>
                    <a:ext uri="{FF2B5EF4-FFF2-40B4-BE49-F238E27FC236}">
                      <a16:creationId xmlns:a16="http://schemas.microsoft.com/office/drawing/2014/main" id="{00000000-0008-0000-0B00-00003D1D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486" name="Shape 6119">
                  <a:extLst>
                    <a:ext uri="{FF2B5EF4-FFF2-40B4-BE49-F238E27FC236}">
                      <a16:creationId xmlns:a16="http://schemas.microsoft.com/office/drawing/2014/main" id="{00000000-0008-0000-0B00-00003E1D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487" name="Shape 6120">
                  <a:extLst>
                    <a:ext uri="{FF2B5EF4-FFF2-40B4-BE49-F238E27FC236}">
                      <a16:creationId xmlns:a16="http://schemas.microsoft.com/office/drawing/2014/main" id="{00000000-0008-0000-0B00-00003F1D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86</xdr:row>
      <xdr:rowOff>104775</xdr:rowOff>
    </xdr:from>
    <xdr:ext cx="0" cy="161925"/>
    <xdr:grpSp>
      <xdr:nvGrpSpPr>
        <xdr:cNvPr id="7488" name="Shape 2">
          <a:extLst>
            <a:ext uri="{FF2B5EF4-FFF2-40B4-BE49-F238E27FC236}">
              <a16:creationId xmlns:a16="http://schemas.microsoft.com/office/drawing/2014/main" id="{00000000-0008-0000-0B00-0000401D0000}"/>
            </a:ext>
          </a:extLst>
        </xdr:cNvPr>
        <xdr:cNvGrpSpPr>
          <a:grpSpLocks/>
        </xdr:cNvGrpSpPr>
      </xdr:nvGrpSpPr>
      <xdr:grpSpPr>
        <a:xfrm>
          <a:off x="2466975" y="19002375"/>
          <a:ext cx="0" cy="161925"/>
          <a:chOff x="5346000" y="3699038"/>
          <a:chExt cx="0" cy="161925"/>
        </a:xfrm>
      </xdr:grpSpPr>
      <xdr:grpSp>
        <xdr:nvGrpSpPr>
          <xdr:cNvPr id="7489" name="Shape 6121">
            <a:extLst>
              <a:ext uri="{FF2B5EF4-FFF2-40B4-BE49-F238E27FC236}">
                <a16:creationId xmlns:a16="http://schemas.microsoft.com/office/drawing/2014/main" id="{00000000-0008-0000-0B00-0000411D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7490" name="Shape 6">
              <a:extLst>
                <a:ext uri="{FF2B5EF4-FFF2-40B4-BE49-F238E27FC236}">
                  <a16:creationId xmlns:a16="http://schemas.microsoft.com/office/drawing/2014/main" id="{00000000-0008-0000-0B00-0000421D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7491" name="Shape 6122">
              <a:extLst>
                <a:ext uri="{FF2B5EF4-FFF2-40B4-BE49-F238E27FC236}">
                  <a16:creationId xmlns:a16="http://schemas.microsoft.com/office/drawing/2014/main" id="{00000000-0008-0000-0B00-0000431D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7492" name="Shape 6123">
                <a:extLst>
                  <a:ext uri="{FF2B5EF4-FFF2-40B4-BE49-F238E27FC236}">
                    <a16:creationId xmlns:a16="http://schemas.microsoft.com/office/drawing/2014/main" id="{00000000-0008-0000-0B00-0000441D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7493" name="Shape 6124">
                <a:extLst>
                  <a:ext uri="{FF2B5EF4-FFF2-40B4-BE49-F238E27FC236}">
                    <a16:creationId xmlns:a16="http://schemas.microsoft.com/office/drawing/2014/main" id="{00000000-0008-0000-0B00-0000451D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7494" name="Shape 6125">
                  <a:extLst>
                    <a:ext uri="{FF2B5EF4-FFF2-40B4-BE49-F238E27FC236}">
                      <a16:creationId xmlns:a16="http://schemas.microsoft.com/office/drawing/2014/main" id="{00000000-0008-0000-0B00-0000461D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7495" name="Shape 6126">
                  <a:extLst>
                    <a:ext uri="{FF2B5EF4-FFF2-40B4-BE49-F238E27FC236}">
                      <a16:creationId xmlns:a16="http://schemas.microsoft.com/office/drawing/2014/main" id="{00000000-0008-0000-0B00-0000471D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496" name="Shape 6127">
                  <a:extLst>
                    <a:ext uri="{FF2B5EF4-FFF2-40B4-BE49-F238E27FC236}">
                      <a16:creationId xmlns:a16="http://schemas.microsoft.com/office/drawing/2014/main" id="{00000000-0008-0000-0B00-0000481D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497" name="Shape 6128">
                  <a:extLst>
                    <a:ext uri="{FF2B5EF4-FFF2-40B4-BE49-F238E27FC236}">
                      <a16:creationId xmlns:a16="http://schemas.microsoft.com/office/drawing/2014/main" id="{00000000-0008-0000-0B00-0000491D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498" name="Shape 6129">
                  <a:extLst>
                    <a:ext uri="{FF2B5EF4-FFF2-40B4-BE49-F238E27FC236}">
                      <a16:creationId xmlns:a16="http://schemas.microsoft.com/office/drawing/2014/main" id="{00000000-0008-0000-0B00-00004A1D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499" name="Shape 6130">
                  <a:extLst>
                    <a:ext uri="{FF2B5EF4-FFF2-40B4-BE49-F238E27FC236}">
                      <a16:creationId xmlns:a16="http://schemas.microsoft.com/office/drawing/2014/main" id="{00000000-0008-0000-0B00-00004B1D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500" name="Shape 6131">
                  <a:extLst>
                    <a:ext uri="{FF2B5EF4-FFF2-40B4-BE49-F238E27FC236}">
                      <a16:creationId xmlns:a16="http://schemas.microsoft.com/office/drawing/2014/main" id="{00000000-0008-0000-0B00-00004C1D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86</xdr:row>
      <xdr:rowOff>104775</xdr:rowOff>
    </xdr:from>
    <xdr:ext cx="0" cy="161925"/>
    <xdr:grpSp>
      <xdr:nvGrpSpPr>
        <xdr:cNvPr id="7501" name="Shape 2">
          <a:extLst>
            <a:ext uri="{FF2B5EF4-FFF2-40B4-BE49-F238E27FC236}">
              <a16:creationId xmlns:a16="http://schemas.microsoft.com/office/drawing/2014/main" id="{00000000-0008-0000-0B00-00004D1D0000}"/>
            </a:ext>
          </a:extLst>
        </xdr:cNvPr>
        <xdr:cNvGrpSpPr>
          <a:grpSpLocks/>
        </xdr:cNvGrpSpPr>
      </xdr:nvGrpSpPr>
      <xdr:grpSpPr>
        <a:xfrm>
          <a:off x="2466975" y="19002375"/>
          <a:ext cx="0" cy="161925"/>
          <a:chOff x="5346000" y="3699038"/>
          <a:chExt cx="0" cy="161925"/>
        </a:xfrm>
      </xdr:grpSpPr>
      <xdr:grpSp>
        <xdr:nvGrpSpPr>
          <xdr:cNvPr id="7502" name="Shape 6132">
            <a:extLst>
              <a:ext uri="{FF2B5EF4-FFF2-40B4-BE49-F238E27FC236}">
                <a16:creationId xmlns:a16="http://schemas.microsoft.com/office/drawing/2014/main" id="{00000000-0008-0000-0B00-00004E1D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7503" name="Shape 6">
              <a:extLst>
                <a:ext uri="{FF2B5EF4-FFF2-40B4-BE49-F238E27FC236}">
                  <a16:creationId xmlns:a16="http://schemas.microsoft.com/office/drawing/2014/main" id="{00000000-0008-0000-0B00-00004F1D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7504" name="Shape 6133">
              <a:extLst>
                <a:ext uri="{FF2B5EF4-FFF2-40B4-BE49-F238E27FC236}">
                  <a16:creationId xmlns:a16="http://schemas.microsoft.com/office/drawing/2014/main" id="{00000000-0008-0000-0B00-0000501D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7505" name="Shape 6134">
                <a:extLst>
                  <a:ext uri="{FF2B5EF4-FFF2-40B4-BE49-F238E27FC236}">
                    <a16:creationId xmlns:a16="http://schemas.microsoft.com/office/drawing/2014/main" id="{00000000-0008-0000-0B00-0000511D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7506" name="Shape 6135">
                <a:extLst>
                  <a:ext uri="{FF2B5EF4-FFF2-40B4-BE49-F238E27FC236}">
                    <a16:creationId xmlns:a16="http://schemas.microsoft.com/office/drawing/2014/main" id="{00000000-0008-0000-0B00-0000521D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7507" name="Shape 6136">
                  <a:extLst>
                    <a:ext uri="{FF2B5EF4-FFF2-40B4-BE49-F238E27FC236}">
                      <a16:creationId xmlns:a16="http://schemas.microsoft.com/office/drawing/2014/main" id="{00000000-0008-0000-0B00-0000531D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7508" name="Shape 6137">
                  <a:extLst>
                    <a:ext uri="{FF2B5EF4-FFF2-40B4-BE49-F238E27FC236}">
                      <a16:creationId xmlns:a16="http://schemas.microsoft.com/office/drawing/2014/main" id="{00000000-0008-0000-0B00-0000541D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509" name="Shape 6138">
                  <a:extLst>
                    <a:ext uri="{FF2B5EF4-FFF2-40B4-BE49-F238E27FC236}">
                      <a16:creationId xmlns:a16="http://schemas.microsoft.com/office/drawing/2014/main" id="{00000000-0008-0000-0B00-0000551D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510" name="Shape 6139">
                  <a:extLst>
                    <a:ext uri="{FF2B5EF4-FFF2-40B4-BE49-F238E27FC236}">
                      <a16:creationId xmlns:a16="http://schemas.microsoft.com/office/drawing/2014/main" id="{00000000-0008-0000-0B00-0000561D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511" name="Shape 6140">
                  <a:extLst>
                    <a:ext uri="{FF2B5EF4-FFF2-40B4-BE49-F238E27FC236}">
                      <a16:creationId xmlns:a16="http://schemas.microsoft.com/office/drawing/2014/main" id="{00000000-0008-0000-0B00-0000571D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512" name="Shape 6141">
                  <a:extLst>
                    <a:ext uri="{FF2B5EF4-FFF2-40B4-BE49-F238E27FC236}">
                      <a16:creationId xmlns:a16="http://schemas.microsoft.com/office/drawing/2014/main" id="{00000000-0008-0000-0B00-0000581D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513" name="Shape 6142">
                  <a:extLst>
                    <a:ext uri="{FF2B5EF4-FFF2-40B4-BE49-F238E27FC236}">
                      <a16:creationId xmlns:a16="http://schemas.microsoft.com/office/drawing/2014/main" id="{00000000-0008-0000-0B00-0000591D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86</xdr:row>
      <xdr:rowOff>104775</xdr:rowOff>
    </xdr:from>
    <xdr:ext cx="0" cy="161925"/>
    <xdr:grpSp>
      <xdr:nvGrpSpPr>
        <xdr:cNvPr id="7514" name="Shape 2">
          <a:extLst>
            <a:ext uri="{FF2B5EF4-FFF2-40B4-BE49-F238E27FC236}">
              <a16:creationId xmlns:a16="http://schemas.microsoft.com/office/drawing/2014/main" id="{00000000-0008-0000-0B00-00005A1D0000}"/>
            </a:ext>
          </a:extLst>
        </xdr:cNvPr>
        <xdr:cNvGrpSpPr>
          <a:grpSpLocks/>
        </xdr:cNvGrpSpPr>
      </xdr:nvGrpSpPr>
      <xdr:grpSpPr>
        <a:xfrm>
          <a:off x="2466975" y="19002375"/>
          <a:ext cx="0" cy="161925"/>
          <a:chOff x="5346000" y="3699038"/>
          <a:chExt cx="0" cy="161925"/>
        </a:xfrm>
      </xdr:grpSpPr>
      <xdr:grpSp>
        <xdr:nvGrpSpPr>
          <xdr:cNvPr id="7515" name="Shape 6143">
            <a:extLst>
              <a:ext uri="{FF2B5EF4-FFF2-40B4-BE49-F238E27FC236}">
                <a16:creationId xmlns:a16="http://schemas.microsoft.com/office/drawing/2014/main" id="{00000000-0008-0000-0B00-00005B1D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7516" name="Shape 6">
              <a:extLst>
                <a:ext uri="{FF2B5EF4-FFF2-40B4-BE49-F238E27FC236}">
                  <a16:creationId xmlns:a16="http://schemas.microsoft.com/office/drawing/2014/main" id="{00000000-0008-0000-0B00-00005C1D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7517" name="Shape 6144">
              <a:extLst>
                <a:ext uri="{FF2B5EF4-FFF2-40B4-BE49-F238E27FC236}">
                  <a16:creationId xmlns:a16="http://schemas.microsoft.com/office/drawing/2014/main" id="{00000000-0008-0000-0B00-00005D1D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7518" name="Shape 6145">
                <a:extLst>
                  <a:ext uri="{FF2B5EF4-FFF2-40B4-BE49-F238E27FC236}">
                    <a16:creationId xmlns:a16="http://schemas.microsoft.com/office/drawing/2014/main" id="{00000000-0008-0000-0B00-00005E1D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7519" name="Shape 6146">
                <a:extLst>
                  <a:ext uri="{FF2B5EF4-FFF2-40B4-BE49-F238E27FC236}">
                    <a16:creationId xmlns:a16="http://schemas.microsoft.com/office/drawing/2014/main" id="{00000000-0008-0000-0B00-00005F1D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7520" name="Shape 6147">
                  <a:extLst>
                    <a:ext uri="{FF2B5EF4-FFF2-40B4-BE49-F238E27FC236}">
                      <a16:creationId xmlns:a16="http://schemas.microsoft.com/office/drawing/2014/main" id="{00000000-0008-0000-0B00-0000601D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7521" name="Shape 6148">
                  <a:extLst>
                    <a:ext uri="{FF2B5EF4-FFF2-40B4-BE49-F238E27FC236}">
                      <a16:creationId xmlns:a16="http://schemas.microsoft.com/office/drawing/2014/main" id="{00000000-0008-0000-0B00-0000611D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522" name="Shape 6149">
                  <a:extLst>
                    <a:ext uri="{FF2B5EF4-FFF2-40B4-BE49-F238E27FC236}">
                      <a16:creationId xmlns:a16="http://schemas.microsoft.com/office/drawing/2014/main" id="{00000000-0008-0000-0B00-0000621D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523" name="Shape 6150">
                  <a:extLst>
                    <a:ext uri="{FF2B5EF4-FFF2-40B4-BE49-F238E27FC236}">
                      <a16:creationId xmlns:a16="http://schemas.microsoft.com/office/drawing/2014/main" id="{00000000-0008-0000-0B00-0000631D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524" name="Shape 6151">
                  <a:extLst>
                    <a:ext uri="{FF2B5EF4-FFF2-40B4-BE49-F238E27FC236}">
                      <a16:creationId xmlns:a16="http://schemas.microsoft.com/office/drawing/2014/main" id="{00000000-0008-0000-0B00-0000641D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525" name="Shape 6152">
                  <a:extLst>
                    <a:ext uri="{FF2B5EF4-FFF2-40B4-BE49-F238E27FC236}">
                      <a16:creationId xmlns:a16="http://schemas.microsoft.com/office/drawing/2014/main" id="{00000000-0008-0000-0B00-0000651D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526" name="Shape 6153">
                  <a:extLst>
                    <a:ext uri="{FF2B5EF4-FFF2-40B4-BE49-F238E27FC236}">
                      <a16:creationId xmlns:a16="http://schemas.microsoft.com/office/drawing/2014/main" id="{00000000-0008-0000-0B00-0000661D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86</xdr:row>
      <xdr:rowOff>104775</xdr:rowOff>
    </xdr:from>
    <xdr:ext cx="0" cy="161925"/>
    <xdr:grpSp>
      <xdr:nvGrpSpPr>
        <xdr:cNvPr id="7527" name="Shape 2">
          <a:extLst>
            <a:ext uri="{FF2B5EF4-FFF2-40B4-BE49-F238E27FC236}">
              <a16:creationId xmlns:a16="http://schemas.microsoft.com/office/drawing/2014/main" id="{00000000-0008-0000-0B00-0000671D0000}"/>
            </a:ext>
          </a:extLst>
        </xdr:cNvPr>
        <xdr:cNvGrpSpPr>
          <a:grpSpLocks/>
        </xdr:cNvGrpSpPr>
      </xdr:nvGrpSpPr>
      <xdr:grpSpPr>
        <a:xfrm>
          <a:off x="2466975" y="19002375"/>
          <a:ext cx="0" cy="161925"/>
          <a:chOff x="5346000" y="3699038"/>
          <a:chExt cx="0" cy="161925"/>
        </a:xfrm>
      </xdr:grpSpPr>
      <xdr:grpSp>
        <xdr:nvGrpSpPr>
          <xdr:cNvPr id="7528" name="Shape 6154">
            <a:extLst>
              <a:ext uri="{FF2B5EF4-FFF2-40B4-BE49-F238E27FC236}">
                <a16:creationId xmlns:a16="http://schemas.microsoft.com/office/drawing/2014/main" id="{00000000-0008-0000-0B00-0000681D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7529" name="Shape 6">
              <a:extLst>
                <a:ext uri="{FF2B5EF4-FFF2-40B4-BE49-F238E27FC236}">
                  <a16:creationId xmlns:a16="http://schemas.microsoft.com/office/drawing/2014/main" id="{00000000-0008-0000-0B00-0000691D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7530" name="Shape 6155">
              <a:extLst>
                <a:ext uri="{FF2B5EF4-FFF2-40B4-BE49-F238E27FC236}">
                  <a16:creationId xmlns:a16="http://schemas.microsoft.com/office/drawing/2014/main" id="{00000000-0008-0000-0B00-00006A1D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7531" name="Shape 6156">
                <a:extLst>
                  <a:ext uri="{FF2B5EF4-FFF2-40B4-BE49-F238E27FC236}">
                    <a16:creationId xmlns:a16="http://schemas.microsoft.com/office/drawing/2014/main" id="{00000000-0008-0000-0B00-00006B1D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7532" name="Shape 6157">
                <a:extLst>
                  <a:ext uri="{FF2B5EF4-FFF2-40B4-BE49-F238E27FC236}">
                    <a16:creationId xmlns:a16="http://schemas.microsoft.com/office/drawing/2014/main" id="{00000000-0008-0000-0B00-00006C1D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7533" name="Shape 6158">
                  <a:extLst>
                    <a:ext uri="{FF2B5EF4-FFF2-40B4-BE49-F238E27FC236}">
                      <a16:creationId xmlns:a16="http://schemas.microsoft.com/office/drawing/2014/main" id="{00000000-0008-0000-0B00-00006D1D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7534" name="Shape 6159">
                  <a:extLst>
                    <a:ext uri="{FF2B5EF4-FFF2-40B4-BE49-F238E27FC236}">
                      <a16:creationId xmlns:a16="http://schemas.microsoft.com/office/drawing/2014/main" id="{00000000-0008-0000-0B00-00006E1D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535" name="Shape 6160">
                  <a:extLst>
                    <a:ext uri="{FF2B5EF4-FFF2-40B4-BE49-F238E27FC236}">
                      <a16:creationId xmlns:a16="http://schemas.microsoft.com/office/drawing/2014/main" id="{00000000-0008-0000-0B00-00006F1D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536" name="Shape 6161">
                  <a:extLst>
                    <a:ext uri="{FF2B5EF4-FFF2-40B4-BE49-F238E27FC236}">
                      <a16:creationId xmlns:a16="http://schemas.microsoft.com/office/drawing/2014/main" id="{00000000-0008-0000-0B00-0000701D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537" name="Shape 6162">
                  <a:extLst>
                    <a:ext uri="{FF2B5EF4-FFF2-40B4-BE49-F238E27FC236}">
                      <a16:creationId xmlns:a16="http://schemas.microsoft.com/office/drawing/2014/main" id="{00000000-0008-0000-0B00-0000711D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538" name="Shape 6163">
                  <a:extLst>
                    <a:ext uri="{FF2B5EF4-FFF2-40B4-BE49-F238E27FC236}">
                      <a16:creationId xmlns:a16="http://schemas.microsoft.com/office/drawing/2014/main" id="{00000000-0008-0000-0B00-0000721D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539" name="Shape 6164">
                  <a:extLst>
                    <a:ext uri="{FF2B5EF4-FFF2-40B4-BE49-F238E27FC236}">
                      <a16:creationId xmlns:a16="http://schemas.microsoft.com/office/drawing/2014/main" id="{00000000-0008-0000-0B00-0000731D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86</xdr:row>
      <xdr:rowOff>104775</xdr:rowOff>
    </xdr:from>
    <xdr:ext cx="0" cy="161925"/>
    <xdr:grpSp>
      <xdr:nvGrpSpPr>
        <xdr:cNvPr id="7540" name="Shape 2">
          <a:extLst>
            <a:ext uri="{FF2B5EF4-FFF2-40B4-BE49-F238E27FC236}">
              <a16:creationId xmlns:a16="http://schemas.microsoft.com/office/drawing/2014/main" id="{00000000-0008-0000-0B00-0000741D0000}"/>
            </a:ext>
          </a:extLst>
        </xdr:cNvPr>
        <xdr:cNvGrpSpPr>
          <a:grpSpLocks/>
        </xdr:cNvGrpSpPr>
      </xdr:nvGrpSpPr>
      <xdr:grpSpPr>
        <a:xfrm>
          <a:off x="2466975" y="19002375"/>
          <a:ext cx="0" cy="161925"/>
          <a:chOff x="5346000" y="3699038"/>
          <a:chExt cx="0" cy="161925"/>
        </a:xfrm>
      </xdr:grpSpPr>
      <xdr:grpSp>
        <xdr:nvGrpSpPr>
          <xdr:cNvPr id="7541" name="Shape 6165">
            <a:extLst>
              <a:ext uri="{FF2B5EF4-FFF2-40B4-BE49-F238E27FC236}">
                <a16:creationId xmlns:a16="http://schemas.microsoft.com/office/drawing/2014/main" id="{00000000-0008-0000-0B00-0000751D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7542" name="Shape 6">
              <a:extLst>
                <a:ext uri="{FF2B5EF4-FFF2-40B4-BE49-F238E27FC236}">
                  <a16:creationId xmlns:a16="http://schemas.microsoft.com/office/drawing/2014/main" id="{00000000-0008-0000-0B00-0000761D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7543" name="Shape 6166">
              <a:extLst>
                <a:ext uri="{FF2B5EF4-FFF2-40B4-BE49-F238E27FC236}">
                  <a16:creationId xmlns:a16="http://schemas.microsoft.com/office/drawing/2014/main" id="{00000000-0008-0000-0B00-0000771D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7544" name="Shape 6167">
                <a:extLst>
                  <a:ext uri="{FF2B5EF4-FFF2-40B4-BE49-F238E27FC236}">
                    <a16:creationId xmlns:a16="http://schemas.microsoft.com/office/drawing/2014/main" id="{00000000-0008-0000-0B00-0000781D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7545" name="Shape 6168">
                <a:extLst>
                  <a:ext uri="{FF2B5EF4-FFF2-40B4-BE49-F238E27FC236}">
                    <a16:creationId xmlns:a16="http://schemas.microsoft.com/office/drawing/2014/main" id="{00000000-0008-0000-0B00-0000791D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7546" name="Shape 6169">
                  <a:extLst>
                    <a:ext uri="{FF2B5EF4-FFF2-40B4-BE49-F238E27FC236}">
                      <a16:creationId xmlns:a16="http://schemas.microsoft.com/office/drawing/2014/main" id="{00000000-0008-0000-0B00-00007A1D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7547" name="Shape 6170">
                  <a:extLst>
                    <a:ext uri="{FF2B5EF4-FFF2-40B4-BE49-F238E27FC236}">
                      <a16:creationId xmlns:a16="http://schemas.microsoft.com/office/drawing/2014/main" id="{00000000-0008-0000-0B00-00007B1D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548" name="Shape 6171">
                  <a:extLst>
                    <a:ext uri="{FF2B5EF4-FFF2-40B4-BE49-F238E27FC236}">
                      <a16:creationId xmlns:a16="http://schemas.microsoft.com/office/drawing/2014/main" id="{00000000-0008-0000-0B00-00007C1D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549" name="Shape 6172">
                  <a:extLst>
                    <a:ext uri="{FF2B5EF4-FFF2-40B4-BE49-F238E27FC236}">
                      <a16:creationId xmlns:a16="http://schemas.microsoft.com/office/drawing/2014/main" id="{00000000-0008-0000-0B00-00007D1D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550" name="Shape 6173">
                  <a:extLst>
                    <a:ext uri="{FF2B5EF4-FFF2-40B4-BE49-F238E27FC236}">
                      <a16:creationId xmlns:a16="http://schemas.microsoft.com/office/drawing/2014/main" id="{00000000-0008-0000-0B00-00007E1D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551" name="Shape 6174">
                  <a:extLst>
                    <a:ext uri="{FF2B5EF4-FFF2-40B4-BE49-F238E27FC236}">
                      <a16:creationId xmlns:a16="http://schemas.microsoft.com/office/drawing/2014/main" id="{00000000-0008-0000-0B00-00007F1D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552" name="Shape 6175">
                  <a:extLst>
                    <a:ext uri="{FF2B5EF4-FFF2-40B4-BE49-F238E27FC236}">
                      <a16:creationId xmlns:a16="http://schemas.microsoft.com/office/drawing/2014/main" id="{00000000-0008-0000-0B00-0000801D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86</xdr:row>
      <xdr:rowOff>104775</xdr:rowOff>
    </xdr:from>
    <xdr:ext cx="0" cy="161925"/>
    <xdr:grpSp>
      <xdr:nvGrpSpPr>
        <xdr:cNvPr id="7553" name="Shape 2">
          <a:extLst>
            <a:ext uri="{FF2B5EF4-FFF2-40B4-BE49-F238E27FC236}">
              <a16:creationId xmlns:a16="http://schemas.microsoft.com/office/drawing/2014/main" id="{00000000-0008-0000-0B00-0000811D0000}"/>
            </a:ext>
          </a:extLst>
        </xdr:cNvPr>
        <xdr:cNvGrpSpPr>
          <a:grpSpLocks/>
        </xdr:cNvGrpSpPr>
      </xdr:nvGrpSpPr>
      <xdr:grpSpPr>
        <a:xfrm>
          <a:off x="2466975" y="19002375"/>
          <a:ext cx="0" cy="161925"/>
          <a:chOff x="5346000" y="3699038"/>
          <a:chExt cx="0" cy="161925"/>
        </a:xfrm>
      </xdr:grpSpPr>
      <xdr:grpSp>
        <xdr:nvGrpSpPr>
          <xdr:cNvPr id="7554" name="Shape 6176">
            <a:extLst>
              <a:ext uri="{FF2B5EF4-FFF2-40B4-BE49-F238E27FC236}">
                <a16:creationId xmlns:a16="http://schemas.microsoft.com/office/drawing/2014/main" id="{00000000-0008-0000-0B00-0000821D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7555" name="Shape 6">
              <a:extLst>
                <a:ext uri="{FF2B5EF4-FFF2-40B4-BE49-F238E27FC236}">
                  <a16:creationId xmlns:a16="http://schemas.microsoft.com/office/drawing/2014/main" id="{00000000-0008-0000-0B00-0000831D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7556" name="Shape 6177">
              <a:extLst>
                <a:ext uri="{FF2B5EF4-FFF2-40B4-BE49-F238E27FC236}">
                  <a16:creationId xmlns:a16="http://schemas.microsoft.com/office/drawing/2014/main" id="{00000000-0008-0000-0B00-0000841D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7557" name="Shape 6178">
                <a:extLst>
                  <a:ext uri="{FF2B5EF4-FFF2-40B4-BE49-F238E27FC236}">
                    <a16:creationId xmlns:a16="http://schemas.microsoft.com/office/drawing/2014/main" id="{00000000-0008-0000-0B00-0000851D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7558" name="Shape 6179">
                <a:extLst>
                  <a:ext uri="{FF2B5EF4-FFF2-40B4-BE49-F238E27FC236}">
                    <a16:creationId xmlns:a16="http://schemas.microsoft.com/office/drawing/2014/main" id="{00000000-0008-0000-0B00-0000861D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7559" name="Shape 6180">
                  <a:extLst>
                    <a:ext uri="{FF2B5EF4-FFF2-40B4-BE49-F238E27FC236}">
                      <a16:creationId xmlns:a16="http://schemas.microsoft.com/office/drawing/2014/main" id="{00000000-0008-0000-0B00-0000871D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7560" name="Shape 6181">
                  <a:extLst>
                    <a:ext uri="{FF2B5EF4-FFF2-40B4-BE49-F238E27FC236}">
                      <a16:creationId xmlns:a16="http://schemas.microsoft.com/office/drawing/2014/main" id="{00000000-0008-0000-0B00-0000881D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561" name="Shape 6182">
                  <a:extLst>
                    <a:ext uri="{FF2B5EF4-FFF2-40B4-BE49-F238E27FC236}">
                      <a16:creationId xmlns:a16="http://schemas.microsoft.com/office/drawing/2014/main" id="{00000000-0008-0000-0B00-0000891D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562" name="Shape 6183">
                  <a:extLst>
                    <a:ext uri="{FF2B5EF4-FFF2-40B4-BE49-F238E27FC236}">
                      <a16:creationId xmlns:a16="http://schemas.microsoft.com/office/drawing/2014/main" id="{00000000-0008-0000-0B00-00008A1D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563" name="Shape 6184">
                  <a:extLst>
                    <a:ext uri="{FF2B5EF4-FFF2-40B4-BE49-F238E27FC236}">
                      <a16:creationId xmlns:a16="http://schemas.microsoft.com/office/drawing/2014/main" id="{00000000-0008-0000-0B00-00008B1D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564" name="Shape 6185">
                  <a:extLst>
                    <a:ext uri="{FF2B5EF4-FFF2-40B4-BE49-F238E27FC236}">
                      <a16:creationId xmlns:a16="http://schemas.microsoft.com/office/drawing/2014/main" id="{00000000-0008-0000-0B00-00008C1D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565" name="Shape 6186">
                  <a:extLst>
                    <a:ext uri="{FF2B5EF4-FFF2-40B4-BE49-F238E27FC236}">
                      <a16:creationId xmlns:a16="http://schemas.microsoft.com/office/drawing/2014/main" id="{00000000-0008-0000-0B00-00008D1D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86</xdr:row>
      <xdr:rowOff>104775</xdr:rowOff>
    </xdr:from>
    <xdr:ext cx="0" cy="161925"/>
    <xdr:grpSp>
      <xdr:nvGrpSpPr>
        <xdr:cNvPr id="7566" name="Shape 2">
          <a:extLst>
            <a:ext uri="{FF2B5EF4-FFF2-40B4-BE49-F238E27FC236}">
              <a16:creationId xmlns:a16="http://schemas.microsoft.com/office/drawing/2014/main" id="{00000000-0008-0000-0B00-00008E1D0000}"/>
            </a:ext>
          </a:extLst>
        </xdr:cNvPr>
        <xdr:cNvGrpSpPr>
          <a:grpSpLocks/>
        </xdr:cNvGrpSpPr>
      </xdr:nvGrpSpPr>
      <xdr:grpSpPr>
        <a:xfrm>
          <a:off x="2466975" y="19002375"/>
          <a:ext cx="0" cy="161925"/>
          <a:chOff x="5346000" y="3699038"/>
          <a:chExt cx="0" cy="161925"/>
        </a:xfrm>
      </xdr:grpSpPr>
      <xdr:grpSp>
        <xdr:nvGrpSpPr>
          <xdr:cNvPr id="7567" name="Shape 6187">
            <a:extLst>
              <a:ext uri="{FF2B5EF4-FFF2-40B4-BE49-F238E27FC236}">
                <a16:creationId xmlns:a16="http://schemas.microsoft.com/office/drawing/2014/main" id="{00000000-0008-0000-0B00-00008F1D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7568" name="Shape 6">
              <a:extLst>
                <a:ext uri="{FF2B5EF4-FFF2-40B4-BE49-F238E27FC236}">
                  <a16:creationId xmlns:a16="http://schemas.microsoft.com/office/drawing/2014/main" id="{00000000-0008-0000-0B00-0000901D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7569" name="Shape 6188">
              <a:extLst>
                <a:ext uri="{FF2B5EF4-FFF2-40B4-BE49-F238E27FC236}">
                  <a16:creationId xmlns:a16="http://schemas.microsoft.com/office/drawing/2014/main" id="{00000000-0008-0000-0B00-0000911D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7570" name="Shape 6189">
                <a:extLst>
                  <a:ext uri="{FF2B5EF4-FFF2-40B4-BE49-F238E27FC236}">
                    <a16:creationId xmlns:a16="http://schemas.microsoft.com/office/drawing/2014/main" id="{00000000-0008-0000-0B00-0000921D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7571" name="Shape 6190">
                <a:extLst>
                  <a:ext uri="{FF2B5EF4-FFF2-40B4-BE49-F238E27FC236}">
                    <a16:creationId xmlns:a16="http://schemas.microsoft.com/office/drawing/2014/main" id="{00000000-0008-0000-0B00-0000931D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7572" name="Shape 6191">
                  <a:extLst>
                    <a:ext uri="{FF2B5EF4-FFF2-40B4-BE49-F238E27FC236}">
                      <a16:creationId xmlns:a16="http://schemas.microsoft.com/office/drawing/2014/main" id="{00000000-0008-0000-0B00-0000941D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7573" name="Shape 6192">
                  <a:extLst>
                    <a:ext uri="{FF2B5EF4-FFF2-40B4-BE49-F238E27FC236}">
                      <a16:creationId xmlns:a16="http://schemas.microsoft.com/office/drawing/2014/main" id="{00000000-0008-0000-0B00-0000951D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574" name="Shape 6193">
                  <a:extLst>
                    <a:ext uri="{FF2B5EF4-FFF2-40B4-BE49-F238E27FC236}">
                      <a16:creationId xmlns:a16="http://schemas.microsoft.com/office/drawing/2014/main" id="{00000000-0008-0000-0B00-0000961D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575" name="Shape 6194">
                  <a:extLst>
                    <a:ext uri="{FF2B5EF4-FFF2-40B4-BE49-F238E27FC236}">
                      <a16:creationId xmlns:a16="http://schemas.microsoft.com/office/drawing/2014/main" id="{00000000-0008-0000-0B00-0000971D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576" name="Shape 6195">
                  <a:extLst>
                    <a:ext uri="{FF2B5EF4-FFF2-40B4-BE49-F238E27FC236}">
                      <a16:creationId xmlns:a16="http://schemas.microsoft.com/office/drawing/2014/main" id="{00000000-0008-0000-0B00-0000981D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577" name="Shape 6196">
                  <a:extLst>
                    <a:ext uri="{FF2B5EF4-FFF2-40B4-BE49-F238E27FC236}">
                      <a16:creationId xmlns:a16="http://schemas.microsoft.com/office/drawing/2014/main" id="{00000000-0008-0000-0B00-0000991D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578" name="Shape 6197">
                  <a:extLst>
                    <a:ext uri="{FF2B5EF4-FFF2-40B4-BE49-F238E27FC236}">
                      <a16:creationId xmlns:a16="http://schemas.microsoft.com/office/drawing/2014/main" id="{00000000-0008-0000-0B00-00009A1D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86</xdr:row>
      <xdr:rowOff>104775</xdr:rowOff>
    </xdr:from>
    <xdr:ext cx="0" cy="161925"/>
    <xdr:grpSp>
      <xdr:nvGrpSpPr>
        <xdr:cNvPr id="7579" name="Shape 2">
          <a:extLst>
            <a:ext uri="{FF2B5EF4-FFF2-40B4-BE49-F238E27FC236}">
              <a16:creationId xmlns:a16="http://schemas.microsoft.com/office/drawing/2014/main" id="{00000000-0008-0000-0B00-00009B1D0000}"/>
            </a:ext>
          </a:extLst>
        </xdr:cNvPr>
        <xdr:cNvGrpSpPr>
          <a:grpSpLocks/>
        </xdr:cNvGrpSpPr>
      </xdr:nvGrpSpPr>
      <xdr:grpSpPr>
        <a:xfrm>
          <a:off x="2466975" y="19002375"/>
          <a:ext cx="0" cy="161925"/>
          <a:chOff x="5346000" y="3699038"/>
          <a:chExt cx="0" cy="161925"/>
        </a:xfrm>
      </xdr:grpSpPr>
      <xdr:grpSp>
        <xdr:nvGrpSpPr>
          <xdr:cNvPr id="7580" name="Shape 6198">
            <a:extLst>
              <a:ext uri="{FF2B5EF4-FFF2-40B4-BE49-F238E27FC236}">
                <a16:creationId xmlns:a16="http://schemas.microsoft.com/office/drawing/2014/main" id="{00000000-0008-0000-0B00-00009C1D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7581" name="Shape 6">
              <a:extLst>
                <a:ext uri="{FF2B5EF4-FFF2-40B4-BE49-F238E27FC236}">
                  <a16:creationId xmlns:a16="http://schemas.microsoft.com/office/drawing/2014/main" id="{00000000-0008-0000-0B00-00009D1D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7582" name="Shape 6199">
              <a:extLst>
                <a:ext uri="{FF2B5EF4-FFF2-40B4-BE49-F238E27FC236}">
                  <a16:creationId xmlns:a16="http://schemas.microsoft.com/office/drawing/2014/main" id="{00000000-0008-0000-0B00-00009E1D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7583" name="Shape 6200">
                <a:extLst>
                  <a:ext uri="{FF2B5EF4-FFF2-40B4-BE49-F238E27FC236}">
                    <a16:creationId xmlns:a16="http://schemas.microsoft.com/office/drawing/2014/main" id="{00000000-0008-0000-0B00-00009F1D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7584" name="Shape 6201">
                <a:extLst>
                  <a:ext uri="{FF2B5EF4-FFF2-40B4-BE49-F238E27FC236}">
                    <a16:creationId xmlns:a16="http://schemas.microsoft.com/office/drawing/2014/main" id="{00000000-0008-0000-0B00-0000A01D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7585" name="Shape 6202">
                  <a:extLst>
                    <a:ext uri="{FF2B5EF4-FFF2-40B4-BE49-F238E27FC236}">
                      <a16:creationId xmlns:a16="http://schemas.microsoft.com/office/drawing/2014/main" id="{00000000-0008-0000-0B00-0000A11D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7586" name="Shape 6203">
                  <a:extLst>
                    <a:ext uri="{FF2B5EF4-FFF2-40B4-BE49-F238E27FC236}">
                      <a16:creationId xmlns:a16="http://schemas.microsoft.com/office/drawing/2014/main" id="{00000000-0008-0000-0B00-0000A21D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587" name="Shape 6204">
                  <a:extLst>
                    <a:ext uri="{FF2B5EF4-FFF2-40B4-BE49-F238E27FC236}">
                      <a16:creationId xmlns:a16="http://schemas.microsoft.com/office/drawing/2014/main" id="{00000000-0008-0000-0B00-0000A31D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588" name="Shape 6205">
                  <a:extLst>
                    <a:ext uri="{FF2B5EF4-FFF2-40B4-BE49-F238E27FC236}">
                      <a16:creationId xmlns:a16="http://schemas.microsoft.com/office/drawing/2014/main" id="{00000000-0008-0000-0B00-0000A41D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589" name="Shape 6206">
                  <a:extLst>
                    <a:ext uri="{FF2B5EF4-FFF2-40B4-BE49-F238E27FC236}">
                      <a16:creationId xmlns:a16="http://schemas.microsoft.com/office/drawing/2014/main" id="{00000000-0008-0000-0B00-0000A51D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590" name="Shape 6207">
                  <a:extLst>
                    <a:ext uri="{FF2B5EF4-FFF2-40B4-BE49-F238E27FC236}">
                      <a16:creationId xmlns:a16="http://schemas.microsoft.com/office/drawing/2014/main" id="{00000000-0008-0000-0B00-0000A61D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591" name="Shape 6208">
                  <a:extLst>
                    <a:ext uri="{FF2B5EF4-FFF2-40B4-BE49-F238E27FC236}">
                      <a16:creationId xmlns:a16="http://schemas.microsoft.com/office/drawing/2014/main" id="{00000000-0008-0000-0B00-0000A71D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86</xdr:row>
      <xdr:rowOff>104775</xdr:rowOff>
    </xdr:from>
    <xdr:ext cx="0" cy="161925"/>
    <xdr:grpSp>
      <xdr:nvGrpSpPr>
        <xdr:cNvPr id="7592" name="Shape 2">
          <a:extLst>
            <a:ext uri="{FF2B5EF4-FFF2-40B4-BE49-F238E27FC236}">
              <a16:creationId xmlns:a16="http://schemas.microsoft.com/office/drawing/2014/main" id="{00000000-0008-0000-0B00-0000A81D0000}"/>
            </a:ext>
          </a:extLst>
        </xdr:cNvPr>
        <xdr:cNvGrpSpPr>
          <a:grpSpLocks/>
        </xdr:cNvGrpSpPr>
      </xdr:nvGrpSpPr>
      <xdr:grpSpPr>
        <a:xfrm>
          <a:off x="2466975" y="19002375"/>
          <a:ext cx="0" cy="161925"/>
          <a:chOff x="5346000" y="3699038"/>
          <a:chExt cx="0" cy="161925"/>
        </a:xfrm>
      </xdr:grpSpPr>
      <xdr:grpSp>
        <xdr:nvGrpSpPr>
          <xdr:cNvPr id="7593" name="Shape 6209">
            <a:extLst>
              <a:ext uri="{FF2B5EF4-FFF2-40B4-BE49-F238E27FC236}">
                <a16:creationId xmlns:a16="http://schemas.microsoft.com/office/drawing/2014/main" id="{00000000-0008-0000-0B00-0000A91D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7594" name="Shape 6">
              <a:extLst>
                <a:ext uri="{FF2B5EF4-FFF2-40B4-BE49-F238E27FC236}">
                  <a16:creationId xmlns:a16="http://schemas.microsoft.com/office/drawing/2014/main" id="{00000000-0008-0000-0B00-0000AA1D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7595" name="Shape 6210">
              <a:extLst>
                <a:ext uri="{FF2B5EF4-FFF2-40B4-BE49-F238E27FC236}">
                  <a16:creationId xmlns:a16="http://schemas.microsoft.com/office/drawing/2014/main" id="{00000000-0008-0000-0B00-0000AB1D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7596" name="Shape 6211">
                <a:extLst>
                  <a:ext uri="{FF2B5EF4-FFF2-40B4-BE49-F238E27FC236}">
                    <a16:creationId xmlns:a16="http://schemas.microsoft.com/office/drawing/2014/main" id="{00000000-0008-0000-0B00-0000AC1D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7597" name="Shape 6212">
                <a:extLst>
                  <a:ext uri="{FF2B5EF4-FFF2-40B4-BE49-F238E27FC236}">
                    <a16:creationId xmlns:a16="http://schemas.microsoft.com/office/drawing/2014/main" id="{00000000-0008-0000-0B00-0000AD1D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7598" name="Shape 6213">
                  <a:extLst>
                    <a:ext uri="{FF2B5EF4-FFF2-40B4-BE49-F238E27FC236}">
                      <a16:creationId xmlns:a16="http://schemas.microsoft.com/office/drawing/2014/main" id="{00000000-0008-0000-0B00-0000AE1D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7599" name="Shape 6214">
                  <a:extLst>
                    <a:ext uri="{FF2B5EF4-FFF2-40B4-BE49-F238E27FC236}">
                      <a16:creationId xmlns:a16="http://schemas.microsoft.com/office/drawing/2014/main" id="{00000000-0008-0000-0B00-0000AF1D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600" name="Shape 6215">
                  <a:extLst>
                    <a:ext uri="{FF2B5EF4-FFF2-40B4-BE49-F238E27FC236}">
                      <a16:creationId xmlns:a16="http://schemas.microsoft.com/office/drawing/2014/main" id="{00000000-0008-0000-0B00-0000B01D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601" name="Shape 6216">
                  <a:extLst>
                    <a:ext uri="{FF2B5EF4-FFF2-40B4-BE49-F238E27FC236}">
                      <a16:creationId xmlns:a16="http://schemas.microsoft.com/office/drawing/2014/main" id="{00000000-0008-0000-0B00-0000B11D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602" name="Shape 6217">
                  <a:extLst>
                    <a:ext uri="{FF2B5EF4-FFF2-40B4-BE49-F238E27FC236}">
                      <a16:creationId xmlns:a16="http://schemas.microsoft.com/office/drawing/2014/main" id="{00000000-0008-0000-0B00-0000B21D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603" name="Shape 6218">
                  <a:extLst>
                    <a:ext uri="{FF2B5EF4-FFF2-40B4-BE49-F238E27FC236}">
                      <a16:creationId xmlns:a16="http://schemas.microsoft.com/office/drawing/2014/main" id="{00000000-0008-0000-0B00-0000B31D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604" name="Shape 6219">
                  <a:extLst>
                    <a:ext uri="{FF2B5EF4-FFF2-40B4-BE49-F238E27FC236}">
                      <a16:creationId xmlns:a16="http://schemas.microsoft.com/office/drawing/2014/main" id="{00000000-0008-0000-0B00-0000B41D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86</xdr:row>
      <xdr:rowOff>104775</xdr:rowOff>
    </xdr:from>
    <xdr:ext cx="0" cy="161925"/>
    <xdr:grpSp>
      <xdr:nvGrpSpPr>
        <xdr:cNvPr id="7605" name="Shape 2">
          <a:extLst>
            <a:ext uri="{FF2B5EF4-FFF2-40B4-BE49-F238E27FC236}">
              <a16:creationId xmlns:a16="http://schemas.microsoft.com/office/drawing/2014/main" id="{00000000-0008-0000-0B00-0000B51D0000}"/>
            </a:ext>
          </a:extLst>
        </xdr:cNvPr>
        <xdr:cNvGrpSpPr>
          <a:grpSpLocks/>
        </xdr:cNvGrpSpPr>
      </xdr:nvGrpSpPr>
      <xdr:grpSpPr>
        <a:xfrm>
          <a:off x="2466975" y="19002375"/>
          <a:ext cx="0" cy="161925"/>
          <a:chOff x="5346000" y="3699038"/>
          <a:chExt cx="0" cy="161925"/>
        </a:xfrm>
      </xdr:grpSpPr>
      <xdr:grpSp>
        <xdr:nvGrpSpPr>
          <xdr:cNvPr id="7606" name="Shape 6220">
            <a:extLst>
              <a:ext uri="{FF2B5EF4-FFF2-40B4-BE49-F238E27FC236}">
                <a16:creationId xmlns:a16="http://schemas.microsoft.com/office/drawing/2014/main" id="{00000000-0008-0000-0B00-0000B61D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7607" name="Shape 6">
              <a:extLst>
                <a:ext uri="{FF2B5EF4-FFF2-40B4-BE49-F238E27FC236}">
                  <a16:creationId xmlns:a16="http://schemas.microsoft.com/office/drawing/2014/main" id="{00000000-0008-0000-0B00-0000B71D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7608" name="Shape 6221">
              <a:extLst>
                <a:ext uri="{FF2B5EF4-FFF2-40B4-BE49-F238E27FC236}">
                  <a16:creationId xmlns:a16="http://schemas.microsoft.com/office/drawing/2014/main" id="{00000000-0008-0000-0B00-0000B81D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7609" name="Shape 6222">
                <a:extLst>
                  <a:ext uri="{FF2B5EF4-FFF2-40B4-BE49-F238E27FC236}">
                    <a16:creationId xmlns:a16="http://schemas.microsoft.com/office/drawing/2014/main" id="{00000000-0008-0000-0B00-0000B91D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7610" name="Shape 6223">
                <a:extLst>
                  <a:ext uri="{FF2B5EF4-FFF2-40B4-BE49-F238E27FC236}">
                    <a16:creationId xmlns:a16="http://schemas.microsoft.com/office/drawing/2014/main" id="{00000000-0008-0000-0B00-0000BA1D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7611" name="Shape 6224">
                  <a:extLst>
                    <a:ext uri="{FF2B5EF4-FFF2-40B4-BE49-F238E27FC236}">
                      <a16:creationId xmlns:a16="http://schemas.microsoft.com/office/drawing/2014/main" id="{00000000-0008-0000-0B00-0000BB1D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7612" name="Shape 6225">
                  <a:extLst>
                    <a:ext uri="{FF2B5EF4-FFF2-40B4-BE49-F238E27FC236}">
                      <a16:creationId xmlns:a16="http://schemas.microsoft.com/office/drawing/2014/main" id="{00000000-0008-0000-0B00-0000BC1D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613" name="Shape 6226">
                  <a:extLst>
                    <a:ext uri="{FF2B5EF4-FFF2-40B4-BE49-F238E27FC236}">
                      <a16:creationId xmlns:a16="http://schemas.microsoft.com/office/drawing/2014/main" id="{00000000-0008-0000-0B00-0000BD1D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614" name="Shape 6227">
                  <a:extLst>
                    <a:ext uri="{FF2B5EF4-FFF2-40B4-BE49-F238E27FC236}">
                      <a16:creationId xmlns:a16="http://schemas.microsoft.com/office/drawing/2014/main" id="{00000000-0008-0000-0B00-0000BE1D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615" name="Shape 6228">
                  <a:extLst>
                    <a:ext uri="{FF2B5EF4-FFF2-40B4-BE49-F238E27FC236}">
                      <a16:creationId xmlns:a16="http://schemas.microsoft.com/office/drawing/2014/main" id="{00000000-0008-0000-0B00-0000BF1D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616" name="Shape 6229">
                  <a:extLst>
                    <a:ext uri="{FF2B5EF4-FFF2-40B4-BE49-F238E27FC236}">
                      <a16:creationId xmlns:a16="http://schemas.microsoft.com/office/drawing/2014/main" id="{00000000-0008-0000-0B00-0000C01D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617" name="Shape 6230">
                  <a:extLst>
                    <a:ext uri="{FF2B5EF4-FFF2-40B4-BE49-F238E27FC236}">
                      <a16:creationId xmlns:a16="http://schemas.microsoft.com/office/drawing/2014/main" id="{00000000-0008-0000-0B00-0000C11D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86</xdr:row>
      <xdr:rowOff>104775</xdr:rowOff>
    </xdr:from>
    <xdr:ext cx="0" cy="161925"/>
    <xdr:grpSp>
      <xdr:nvGrpSpPr>
        <xdr:cNvPr id="7618" name="Shape 2">
          <a:extLst>
            <a:ext uri="{FF2B5EF4-FFF2-40B4-BE49-F238E27FC236}">
              <a16:creationId xmlns:a16="http://schemas.microsoft.com/office/drawing/2014/main" id="{00000000-0008-0000-0B00-0000C21D0000}"/>
            </a:ext>
          </a:extLst>
        </xdr:cNvPr>
        <xdr:cNvGrpSpPr>
          <a:grpSpLocks/>
        </xdr:cNvGrpSpPr>
      </xdr:nvGrpSpPr>
      <xdr:grpSpPr>
        <a:xfrm>
          <a:off x="2466975" y="19002375"/>
          <a:ext cx="0" cy="161925"/>
          <a:chOff x="5346000" y="3699038"/>
          <a:chExt cx="0" cy="161925"/>
        </a:xfrm>
      </xdr:grpSpPr>
      <xdr:grpSp>
        <xdr:nvGrpSpPr>
          <xdr:cNvPr id="7619" name="Shape 6231">
            <a:extLst>
              <a:ext uri="{FF2B5EF4-FFF2-40B4-BE49-F238E27FC236}">
                <a16:creationId xmlns:a16="http://schemas.microsoft.com/office/drawing/2014/main" id="{00000000-0008-0000-0B00-0000C31D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7620" name="Shape 6">
              <a:extLst>
                <a:ext uri="{FF2B5EF4-FFF2-40B4-BE49-F238E27FC236}">
                  <a16:creationId xmlns:a16="http://schemas.microsoft.com/office/drawing/2014/main" id="{00000000-0008-0000-0B00-0000C41D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7621" name="Shape 6232">
              <a:extLst>
                <a:ext uri="{FF2B5EF4-FFF2-40B4-BE49-F238E27FC236}">
                  <a16:creationId xmlns:a16="http://schemas.microsoft.com/office/drawing/2014/main" id="{00000000-0008-0000-0B00-0000C51D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7622" name="Shape 6233">
                <a:extLst>
                  <a:ext uri="{FF2B5EF4-FFF2-40B4-BE49-F238E27FC236}">
                    <a16:creationId xmlns:a16="http://schemas.microsoft.com/office/drawing/2014/main" id="{00000000-0008-0000-0B00-0000C61D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7623" name="Shape 6234">
                <a:extLst>
                  <a:ext uri="{FF2B5EF4-FFF2-40B4-BE49-F238E27FC236}">
                    <a16:creationId xmlns:a16="http://schemas.microsoft.com/office/drawing/2014/main" id="{00000000-0008-0000-0B00-0000C71D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7624" name="Shape 6235">
                  <a:extLst>
                    <a:ext uri="{FF2B5EF4-FFF2-40B4-BE49-F238E27FC236}">
                      <a16:creationId xmlns:a16="http://schemas.microsoft.com/office/drawing/2014/main" id="{00000000-0008-0000-0B00-0000C81D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7625" name="Shape 6236">
                  <a:extLst>
                    <a:ext uri="{FF2B5EF4-FFF2-40B4-BE49-F238E27FC236}">
                      <a16:creationId xmlns:a16="http://schemas.microsoft.com/office/drawing/2014/main" id="{00000000-0008-0000-0B00-0000C91D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626" name="Shape 6237">
                  <a:extLst>
                    <a:ext uri="{FF2B5EF4-FFF2-40B4-BE49-F238E27FC236}">
                      <a16:creationId xmlns:a16="http://schemas.microsoft.com/office/drawing/2014/main" id="{00000000-0008-0000-0B00-0000CA1D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627" name="Shape 6238">
                  <a:extLst>
                    <a:ext uri="{FF2B5EF4-FFF2-40B4-BE49-F238E27FC236}">
                      <a16:creationId xmlns:a16="http://schemas.microsoft.com/office/drawing/2014/main" id="{00000000-0008-0000-0B00-0000CB1D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628" name="Shape 6239">
                  <a:extLst>
                    <a:ext uri="{FF2B5EF4-FFF2-40B4-BE49-F238E27FC236}">
                      <a16:creationId xmlns:a16="http://schemas.microsoft.com/office/drawing/2014/main" id="{00000000-0008-0000-0B00-0000CC1D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629" name="Shape 6240">
                  <a:extLst>
                    <a:ext uri="{FF2B5EF4-FFF2-40B4-BE49-F238E27FC236}">
                      <a16:creationId xmlns:a16="http://schemas.microsoft.com/office/drawing/2014/main" id="{00000000-0008-0000-0B00-0000CD1D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630" name="Shape 6241">
                  <a:extLst>
                    <a:ext uri="{FF2B5EF4-FFF2-40B4-BE49-F238E27FC236}">
                      <a16:creationId xmlns:a16="http://schemas.microsoft.com/office/drawing/2014/main" id="{00000000-0008-0000-0B00-0000CE1D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86</xdr:row>
      <xdr:rowOff>104775</xdr:rowOff>
    </xdr:from>
    <xdr:ext cx="0" cy="161925"/>
    <xdr:grpSp>
      <xdr:nvGrpSpPr>
        <xdr:cNvPr id="7631" name="Shape 2">
          <a:extLst>
            <a:ext uri="{FF2B5EF4-FFF2-40B4-BE49-F238E27FC236}">
              <a16:creationId xmlns:a16="http://schemas.microsoft.com/office/drawing/2014/main" id="{00000000-0008-0000-0B00-0000CF1D0000}"/>
            </a:ext>
          </a:extLst>
        </xdr:cNvPr>
        <xdr:cNvGrpSpPr>
          <a:grpSpLocks/>
        </xdr:cNvGrpSpPr>
      </xdr:nvGrpSpPr>
      <xdr:grpSpPr>
        <a:xfrm>
          <a:off x="2466975" y="19002375"/>
          <a:ext cx="0" cy="161925"/>
          <a:chOff x="5346000" y="3699038"/>
          <a:chExt cx="0" cy="161925"/>
        </a:xfrm>
      </xdr:grpSpPr>
      <xdr:grpSp>
        <xdr:nvGrpSpPr>
          <xdr:cNvPr id="7632" name="Shape 6242">
            <a:extLst>
              <a:ext uri="{FF2B5EF4-FFF2-40B4-BE49-F238E27FC236}">
                <a16:creationId xmlns:a16="http://schemas.microsoft.com/office/drawing/2014/main" id="{00000000-0008-0000-0B00-0000D01D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7633" name="Shape 6">
              <a:extLst>
                <a:ext uri="{FF2B5EF4-FFF2-40B4-BE49-F238E27FC236}">
                  <a16:creationId xmlns:a16="http://schemas.microsoft.com/office/drawing/2014/main" id="{00000000-0008-0000-0B00-0000D11D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7634" name="Shape 6243">
              <a:extLst>
                <a:ext uri="{FF2B5EF4-FFF2-40B4-BE49-F238E27FC236}">
                  <a16:creationId xmlns:a16="http://schemas.microsoft.com/office/drawing/2014/main" id="{00000000-0008-0000-0B00-0000D21D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7635" name="Shape 6244">
                <a:extLst>
                  <a:ext uri="{FF2B5EF4-FFF2-40B4-BE49-F238E27FC236}">
                    <a16:creationId xmlns:a16="http://schemas.microsoft.com/office/drawing/2014/main" id="{00000000-0008-0000-0B00-0000D31D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7636" name="Shape 6245">
                <a:extLst>
                  <a:ext uri="{FF2B5EF4-FFF2-40B4-BE49-F238E27FC236}">
                    <a16:creationId xmlns:a16="http://schemas.microsoft.com/office/drawing/2014/main" id="{00000000-0008-0000-0B00-0000D41D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7637" name="Shape 6246">
                  <a:extLst>
                    <a:ext uri="{FF2B5EF4-FFF2-40B4-BE49-F238E27FC236}">
                      <a16:creationId xmlns:a16="http://schemas.microsoft.com/office/drawing/2014/main" id="{00000000-0008-0000-0B00-0000D51D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7638" name="Shape 6247">
                  <a:extLst>
                    <a:ext uri="{FF2B5EF4-FFF2-40B4-BE49-F238E27FC236}">
                      <a16:creationId xmlns:a16="http://schemas.microsoft.com/office/drawing/2014/main" id="{00000000-0008-0000-0B00-0000D61D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639" name="Shape 6248">
                  <a:extLst>
                    <a:ext uri="{FF2B5EF4-FFF2-40B4-BE49-F238E27FC236}">
                      <a16:creationId xmlns:a16="http://schemas.microsoft.com/office/drawing/2014/main" id="{00000000-0008-0000-0B00-0000D71D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640" name="Shape 6249">
                  <a:extLst>
                    <a:ext uri="{FF2B5EF4-FFF2-40B4-BE49-F238E27FC236}">
                      <a16:creationId xmlns:a16="http://schemas.microsoft.com/office/drawing/2014/main" id="{00000000-0008-0000-0B00-0000D81D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641" name="Shape 6250">
                  <a:extLst>
                    <a:ext uri="{FF2B5EF4-FFF2-40B4-BE49-F238E27FC236}">
                      <a16:creationId xmlns:a16="http://schemas.microsoft.com/office/drawing/2014/main" id="{00000000-0008-0000-0B00-0000D91D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642" name="Shape 6251">
                  <a:extLst>
                    <a:ext uri="{FF2B5EF4-FFF2-40B4-BE49-F238E27FC236}">
                      <a16:creationId xmlns:a16="http://schemas.microsoft.com/office/drawing/2014/main" id="{00000000-0008-0000-0B00-0000DA1D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643" name="Shape 6252">
                  <a:extLst>
                    <a:ext uri="{FF2B5EF4-FFF2-40B4-BE49-F238E27FC236}">
                      <a16:creationId xmlns:a16="http://schemas.microsoft.com/office/drawing/2014/main" id="{00000000-0008-0000-0B00-0000DB1D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86</xdr:row>
      <xdr:rowOff>104775</xdr:rowOff>
    </xdr:from>
    <xdr:ext cx="0" cy="161925"/>
    <xdr:grpSp>
      <xdr:nvGrpSpPr>
        <xdr:cNvPr id="7644" name="Shape 2">
          <a:extLst>
            <a:ext uri="{FF2B5EF4-FFF2-40B4-BE49-F238E27FC236}">
              <a16:creationId xmlns:a16="http://schemas.microsoft.com/office/drawing/2014/main" id="{00000000-0008-0000-0B00-0000DC1D0000}"/>
            </a:ext>
          </a:extLst>
        </xdr:cNvPr>
        <xdr:cNvGrpSpPr>
          <a:grpSpLocks/>
        </xdr:cNvGrpSpPr>
      </xdr:nvGrpSpPr>
      <xdr:grpSpPr>
        <a:xfrm>
          <a:off x="2466975" y="19002375"/>
          <a:ext cx="0" cy="161925"/>
          <a:chOff x="5346000" y="3699038"/>
          <a:chExt cx="0" cy="161925"/>
        </a:xfrm>
      </xdr:grpSpPr>
      <xdr:grpSp>
        <xdr:nvGrpSpPr>
          <xdr:cNvPr id="7645" name="Shape 6253">
            <a:extLst>
              <a:ext uri="{FF2B5EF4-FFF2-40B4-BE49-F238E27FC236}">
                <a16:creationId xmlns:a16="http://schemas.microsoft.com/office/drawing/2014/main" id="{00000000-0008-0000-0B00-0000DD1D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7646" name="Shape 6">
              <a:extLst>
                <a:ext uri="{FF2B5EF4-FFF2-40B4-BE49-F238E27FC236}">
                  <a16:creationId xmlns:a16="http://schemas.microsoft.com/office/drawing/2014/main" id="{00000000-0008-0000-0B00-0000DE1D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7647" name="Shape 6254">
              <a:extLst>
                <a:ext uri="{FF2B5EF4-FFF2-40B4-BE49-F238E27FC236}">
                  <a16:creationId xmlns:a16="http://schemas.microsoft.com/office/drawing/2014/main" id="{00000000-0008-0000-0B00-0000DF1D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7648" name="Shape 6255">
                <a:extLst>
                  <a:ext uri="{FF2B5EF4-FFF2-40B4-BE49-F238E27FC236}">
                    <a16:creationId xmlns:a16="http://schemas.microsoft.com/office/drawing/2014/main" id="{00000000-0008-0000-0B00-0000E01D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7649" name="Shape 6256">
                <a:extLst>
                  <a:ext uri="{FF2B5EF4-FFF2-40B4-BE49-F238E27FC236}">
                    <a16:creationId xmlns:a16="http://schemas.microsoft.com/office/drawing/2014/main" id="{00000000-0008-0000-0B00-0000E11D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7650" name="Shape 6257">
                  <a:extLst>
                    <a:ext uri="{FF2B5EF4-FFF2-40B4-BE49-F238E27FC236}">
                      <a16:creationId xmlns:a16="http://schemas.microsoft.com/office/drawing/2014/main" id="{00000000-0008-0000-0B00-0000E21D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7651" name="Shape 6258">
                  <a:extLst>
                    <a:ext uri="{FF2B5EF4-FFF2-40B4-BE49-F238E27FC236}">
                      <a16:creationId xmlns:a16="http://schemas.microsoft.com/office/drawing/2014/main" id="{00000000-0008-0000-0B00-0000E31D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652" name="Shape 6259">
                  <a:extLst>
                    <a:ext uri="{FF2B5EF4-FFF2-40B4-BE49-F238E27FC236}">
                      <a16:creationId xmlns:a16="http://schemas.microsoft.com/office/drawing/2014/main" id="{00000000-0008-0000-0B00-0000E41D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653" name="Shape 6260">
                  <a:extLst>
                    <a:ext uri="{FF2B5EF4-FFF2-40B4-BE49-F238E27FC236}">
                      <a16:creationId xmlns:a16="http://schemas.microsoft.com/office/drawing/2014/main" id="{00000000-0008-0000-0B00-0000E51D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654" name="Shape 6261">
                  <a:extLst>
                    <a:ext uri="{FF2B5EF4-FFF2-40B4-BE49-F238E27FC236}">
                      <a16:creationId xmlns:a16="http://schemas.microsoft.com/office/drawing/2014/main" id="{00000000-0008-0000-0B00-0000E61D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655" name="Shape 6262">
                  <a:extLst>
                    <a:ext uri="{FF2B5EF4-FFF2-40B4-BE49-F238E27FC236}">
                      <a16:creationId xmlns:a16="http://schemas.microsoft.com/office/drawing/2014/main" id="{00000000-0008-0000-0B00-0000E71D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656" name="Shape 6263">
                  <a:extLst>
                    <a:ext uri="{FF2B5EF4-FFF2-40B4-BE49-F238E27FC236}">
                      <a16:creationId xmlns:a16="http://schemas.microsoft.com/office/drawing/2014/main" id="{00000000-0008-0000-0B00-0000E81D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86</xdr:row>
      <xdr:rowOff>104775</xdr:rowOff>
    </xdr:from>
    <xdr:ext cx="0" cy="161925"/>
    <xdr:grpSp>
      <xdr:nvGrpSpPr>
        <xdr:cNvPr id="7657" name="Shape 2">
          <a:extLst>
            <a:ext uri="{FF2B5EF4-FFF2-40B4-BE49-F238E27FC236}">
              <a16:creationId xmlns:a16="http://schemas.microsoft.com/office/drawing/2014/main" id="{00000000-0008-0000-0B00-0000E91D0000}"/>
            </a:ext>
          </a:extLst>
        </xdr:cNvPr>
        <xdr:cNvGrpSpPr>
          <a:grpSpLocks/>
        </xdr:cNvGrpSpPr>
      </xdr:nvGrpSpPr>
      <xdr:grpSpPr>
        <a:xfrm>
          <a:off x="2466975" y="19002375"/>
          <a:ext cx="0" cy="161925"/>
          <a:chOff x="5346000" y="3699038"/>
          <a:chExt cx="0" cy="161925"/>
        </a:xfrm>
      </xdr:grpSpPr>
      <xdr:grpSp>
        <xdr:nvGrpSpPr>
          <xdr:cNvPr id="7658" name="Shape 6264">
            <a:extLst>
              <a:ext uri="{FF2B5EF4-FFF2-40B4-BE49-F238E27FC236}">
                <a16:creationId xmlns:a16="http://schemas.microsoft.com/office/drawing/2014/main" id="{00000000-0008-0000-0B00-0000EA1D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7659" name="Shape 6">
              <a:extLst>
                <a:ext uri="{FF2B5EF4-FFF2-40B4-BE49-F238E27FC236}">
                  <a16:creationId xmlns:a16="http://schemas.microsoft.com/office/drawing/2014/main" id="{00000000-0008-0000-0B00-0000EB1D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7660" name="Shape 6265">
              <a:extLst>
                <a:ext uri="{FF2B5EF4-FFF2-40B4-BE49-F238E27FC236}">
                  <a16:creationId xmlns:a16="http://schemas.microsoft.com/office/drawing/2014/main" id="{00000000-0008-0000-0B00-0000EC1D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7661" name="Shape 6266">
                <a:extLst>
                  <a:ext uri="{FF2B5EF4-FFF2-40B4-BE49-F238E27FC236}">
                    <a16:creationId xmlns:a16="http://schemas.microsoft.com/office/drawing/2014/main" id="{00000000-0008-0000-0B00-0000ED1D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7662" name="Shape 6267">
                <a:extLst>
                  <a:ext uri="{FF2B5EF4-FFF2-40B4-BE49-F238E27FC236}">
                    <a16:creationId xmlns:a16="http://schemas.microsoft.com/office/drawing/2014/main" id="{00000000-0008-0000-0B00-0000EE1D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7663" name="Shape 6268">
                  <a:extLst>
                    <a:ext uri="{FF2B5EF4-FFF2-40B4-BE49-F238E27FC236}">
                      <a16:creationId xmlns:a16="http://schemas.microsoft.com/office/drawing/2014/main" id="{00000000-0008-0000-0B00-0000EF1D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7664" name="Shape 6269">
                  <a:extLst>
                    <a:ext uri="{FF2B5EF4-FFF2-40B4-BE49-F238E27FC236}">
                      <a16:creationId xmlns:a16="http://schemas.microsoft.com/office/drawing/2014/main" id="{00000000-0008-0000-0B00-0000F01D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665" name="Shape 6270">
                  <a:extLst>
                    <a:ext uri="{FF2B5EF4-FFF2-40B4-BE49-F238E27FC236}">
                      <a16:creationId xmlns:a16="http://schemas.microsoft.com/office/drawing/2014/main" id="{00000000-0008-0000-0B00-0000F11D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666" name="Shape 6271">
                  <a:extLst>
                    <a:ext uri="{FF2B5EF4-FFF2-40B4-BE49-F238E27FC236}">
                      <a16:creationId xmlns:a16="http://schemas.microsoft.com/office/drawing/2014/main" id="{00000000-0008-0000-0B00-0000F21D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667" name="Shape 6272">
                  <a:extLst>
                    <a:ext uri="{FF2B5EF4-FFF2-40B4-BE49-F238E27FC236}">
                      <a16:creationId xmlns:a16="http://schemas.microsoft.com/office/drawing/2014/main" id="{00000000-0008-0000-0B00-0000F31D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668" name="Shape 6273">
                  <a:extLst>
                    <a:ext uri="{FF2B5EF4-FFF2-40B4-BE49-F238E27FC236}">
                      <a16:creationId xmlns:a16="http://schemas.microsoft.com/office/drawing/2014/main" id="{00000000-0008-0000-0B00-0000F41D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669" name="Shape 6274">
                  <a:extLst>
                    <a:ext uri="{FF2B5EF4-FFF2-40B4-BE49-F238E27FC236}">
                      <a16:creationId xmlns:a16="http://schemas.microsoft.com/office/drawing/2014/main" id="{00000000-0008-0000-0B00-0000F51D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86</xdr:row>
      <xdr:rowOff>104775</xdr:rowOff>
    </xdr:from>
    <xdr:ext cx="0" cy="161925"/>
    <xdr:grpSp>
      <xdr:nvGrpSpPr>
        <xdr:cNvPr id="7670" name="Shape 2">
          <a:extLst>
            <a:ext uri="{FF2B5EF4-FFF2-40B4-BE49-F238E27FC236}">
              <a16:creationId xmlns:a16="http://schemas.microsoft.com/office/drawing/2014/main" id="{00000000-0008-0000-0B00-0000F61D0000}"/>
            </a:ext>
          </a:extLst>
        </xdr:cNvPr>
        <xdr:cNvGrpSpPr>
          <a:grpSpLocks/>
        </xdr:cNvGrpSpPr>
      </xdr:nvGrpSpPr>
      <xdr:grpSpPr>
        <a:xfrm>
          <a:off x="2466975" y="19002375"/>
          <a:ext cx="0" cy="161925"/>
          <a:chOff x="5346000" y="3699038"/>
          <a:chExt cx="0" cy="161925"/>
        </a:xfrm>
      </xdr:grpSpPr>
      <xdr:grpSp>
        <xdr:nvGrpSpPr>
          <xdr:cNvPr id="7671" name="Shape 6275">
            <a:extLst>
              <a:ext uri="{FF2B5EF4-FFF2-40B4-BE49-F238E27FC236}">
                <a16:creationId xmlns:a16="http://schemas.microsoft.com/office/drawing/2014/main" id="{00000000-0008-0000-0B00-0000F71D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7672" name="Shape 6">
              <a:extLst>
                <a:ext uri="{FF2B5EF4-FFF2-40B4-BE49-F238E27FC236}">
                  <a16:creationId xmlns:a16="http://schemas.microsoft.com/office/drawing/2014/main" id="{00000000-0008-0000-0B00-0000F81D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7673" name="Shape 6276">
              <a:extLst>
                <a:ext uri="{FF2B5EF4-FFF2-40B4-BE49-F238E27FC236}">
                  <a16:creationId xmlns:a16="http://schemas.microsoft.com/office/drawing/2014/main" id="{00000000-0008-0000-0B00-0000F91D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7674" name="Shape 6277">
                <a:extLst>
                  <a:ext uri="{FF2B5EF4-FFF2-40B4-BE49-F238E27FC236}">
                    <a16:creationId xmlns:a16="http://schemas.microsoft.com/office/drawing/2014/main" id="{00000000-0008-0000-0B00-0000FA1D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7675" name="Shape 6278">
                <a:extLst>
                  <a:ext uri="{FF2B5EF4-FFF2-40B4-BE49-F238E27FC236}">
                    <a16:creationId xmlns:a16="http://schemas.microsoft.com/office/drawing/2014/main" id="{00000000-0008-0000-0B00-0000FB1D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7676" name="Shape 6279">
                  <a:extLst>
                    <a:ext uri="{FF2B5EF4-FFF2-40B4-BE49-F238E27FC236}">
                      <a16:creationId xmlns:a16="http://schemas.microsoft.com/office/drawing/2014/main" id="{00000000-0008-0000-0B00-0000FC1D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7677" name="Shape 6280">
                  <a:extLst>
                    <a:ext uri="{FF2B5EF4-FFF2-40B4-BE49-F238E27FC236}">
                      <a16:creationId xmlns:a16="http://schemas.microsoft.com/office/drawing/2014/main" id="{00000000-0008-0000-0B00-0000FD1D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678" name="Shape 6281">
                  <a:extLst>
                    <a:ext uri="{FF2B5EF4-FFF2-40B4-BE49-F238E27FC236}">
                      <a16:creationId xmlns:a16="http://schemas.microsoft.com/office/drawing/2014/main" id="{00000000-0008-0000-0B00-0000FE1D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679" name="Shape 6282">
                  <a:extLst>
                    <a:ext uri="{FF2B5EF4-FFF2-40B4-BE49-F238E27FC236}">
                      <a16:creationId xmlns:a16="http://schemas.microsoft.com/office/drawing/2014/main" id="{00000000-0008-0000-0B00-0000FF1D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680" name="Shape 6283">
                  <a:extLst>
                    <a:ext uri="{FF2B5EF4-FFF2-40B4-BE49-F238E27FC236}">
                      <a16:creationId xmlns:a16="http://schemas.microsoft.com/office/drawing/2014/main" id="{00000000-0008-0000-0B00-0000001E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681" name="Shape 6284">
                  <a:extLst>
                    <a:ext uri="{FF2B5EF4-FFF2-40B4-BE49-F238E27FC236}">
                      <a16:creationId xmlns:a16="http://schemas.microsoft.com/office/drawing/2014/main" id="{00000000-0008-0000-0B00-0000011E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682" name="Shape 6285">
                  <a:extLst>
                    <a:ext uri="{FF2B5EF4-FFF2-40B4-BE49-F238E27FC236}">
                      <a16:creationId xmlns:a16="http://schemas.microsoft.com/office/drawing/2014/main" id="{00000000-0008-0000-0B00-0000021E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86</xdr:row>
      <xdr:rowOff>104775</xdr:rowOff>
    </xdr:from>
    <xdr:ext cx="0" cy="161925"/>
    <xdr:grpSp>
      <xdr:nvGrpSpPr>
        <xdr:cNvPr id="7683" name="Shape 2">
          <a:extLst>
            <a:ext uri="{FF2B5EF4-FFF2-40B4-BE49-F238E27FC236}">
              <a16:creationId xmlns:a16="http://schemas.microsoft.com/office/drawing/2014/main" id="{00000000-0008-0000-0B00-0000031E0000}"/>
            </a:ext>
          </a:extLst>
        </xdr:cNvPr>
        <xdr:cNvGrpSpPr>
          <a:grpSpLocks/>
        </xdr:cNvGrpSpPr>
      </xdr:nvGrpSpPr>
      <xdr:grpSpPr>
        <a:xfrm>
          <a:off x="2466975" y="19002375"/>
          <a:ext cx="0" cy="161925"/>
          <a:chOff x="5346000" y="3699038"/>
          <a:chExt cx="0" cy="161925"/>
        </a:xfrm>
      </xdr:grpSpPr>
      <xdr:grpSp>
        <xdr:nvGrpSpPr>
          <xdr:cNvPr id="7684" name="Shape 6286">
            <a:extLst>
              <a:ext uri="{FF2B5EF4-FFF2-40B4-BE49-F238E27FC236}">
                <a16:creationId xmlns:a16="http://schemas.microsoft.com/office/drawing/2014/main" id="{00000000-0008-0000-0B00-0000041E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7685" name="Shape 6">
              <a:extLst>
                <a:ext uri="{FF2B5EF4-FFF2-40B4-BE49-F238E27FC236}">
                  <a16:creationId xmlns:a16="http://schemas.microsoft.com/office/drawing/2014/main" id="{00000000-0008-0000-0B00-0000051E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7686" name="Shape 6287">
              <a:extLst>
                <a:ext uri="{FF2B5EF4-FFF2-40B4-BE49-F238E27FC236}">
                  <a16:creationId xmlns:a16="http://schemas.microsoft.com/office/drawing/2014/main" id="{00000000-0008-0000-0B00-0000061E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7687" name="Shape 6288">
                <a:extLst>
                  <a:ext uri="{FF2B5EF4-FFF2-40B4-BE49-F238E27FC236}">
                    <a16:creationId xmlns:a16="http://schemas.microsoft.com/office/drawing/2014/main" id="{00000000-0008-0000-0B00-0000071E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7688" name="Shape 6289">
                <a:extLst>
                  <a:ext uri="{FF2B5EF4-FFF2-40B4-BE49-F238E27FC236}">
                    <a16:creationId xmlns:a16="http://schemas.microsoft.com/office/drawing/2014/main" id="{00000000-0008-0000-0B00-0000081E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7689" name="Shape 6290">
                  <a:extLst>
                    <a:ext uri="{FF2B5EF4-FFF2-40B4-BE49-F238E27FC236}">
                      <a16:creationId xmlns:a16="http://schemas.microsoft.com/office/drawing/2014/main" id="{00000000-0008-0000-0B00-0000091E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7690" name="Shape 6291">
                  <a:extLst>
                    <a:ext uri="{FF2B5EF4-FFF2-40B4-BE49-F238E27FC236}">
                      <a16:creationId xmlns:a16="http://schemas.microsoft.com/office/drawing/2014/main" id="{00000000-0008-0000-0B00-00000A1E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691" name="Shape 6292">
                  <a:extLst>
                    <a:ext uri="{FF2B5EF4-FFF2-40B4-BE49-F238E27FC236}">
                      <a16:creationId xmlns:a16="http://schemas.microsoft.com/office/drawing/2014/main" id="{00000000-0008-0000-0B00-00000B1E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692" name="Shape 6293">
                  <a:extLst>
                    <a:ext uri="{FF2B5EF4-FFF2-40B4-BE49-F238E27FC236}">
                      <a16:creationId xmlns:a16="http://schemas.microsoft.com/office/drawing/2014/main" id="{00000000-0008-0000-0B00-00000C1E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693" name="Shape 6294">
                  <a:extLst>
                    <a:ext uri="{FF2B5EF4-FFF2-40B4-BE49-F238E27FC236}">
                      <a16:creationId xmlns:a16="http://schemas.microsoft.com/office/drawing/2014/main" id="{00000000-0008-0000-0B00-00000D1E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694" name="Shape 6295">
                  <a:extLst>
                    <a:ext uri="{FF2B5EF4-FFF2-40B4-BE49-F238E27FC236}">
                      <a16:creationId xmlns:a16="http://schemas.microsoft.com/office/drawing/2014/main" id="{00000000-0008-0000-0B00-00000E1E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695" name="Shape 6296">
                  <a:extLst>
                    <a:ext uri="{FF2B5EF4-FFF2-40B4-BE49-F238E27FC236}">
                      <a16:creationId xmlns:a16="http://schemas.microsoft.com/office/drawing/2014/main" id="{00000000-0008-0000-0B00-00000F1E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86</xdr:row>
      <xdr:rowOff>104775</xdr:rowOff>
    </xdr:from>
    <xdr:ext cx="0" cy="161925"/>
    <xdr:grpSp>
      <xdr:nvGrpSpPr>
        <xdr:cNvPr id="7696" name="Shape 2">
          <a:extLst>
            <a:ext uri="{FF2B5EF4-FFF2-40B4-BE49-F238E27FC236}">
              <a16:creationId xmlns:a16="http://schemas.microsoft.com/office/drawing/2014/main" id="{00000000-0008-0000-0B00-0000101E0000}"/>
            </a:ext>
          </a:extLst>
        </xdr:cNvPr>
        <xdr:cNvGrpSpPr>
          <a:grpSpLocks/>
        </xdr:cNvGrpSpPr>
      </xdr:nvGrpSpPr>
      <xdr:grpSpPr>
        <a:xfrm>
          <a:off x="2466975" y="19002375"/>
          <a:ext cx="0" cy="161925"/>
          <a:chOff x="5346000" y="3699038"/>
          <a:chExt cx="0" cy="161925"/>
        </a:xfrm>
      </xdr:grpSpPr>
      <xdr:grpSp>
        <xdr:nvGrpSpPr>
          <xdr:cNvPr id="7697" name="Shape 6297">
            <a:extLst>
              <a:ext uri="{FF2B5EF4-FFF2-40B4-BE49-F238E27FC236}">
                <a16:creationId xmlns:a16="http://schemas.microsoft.com/office/drawing/2014/main" id="{00000000-0008-0000-0B00-0000111E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7698" name="Shape 6">
              <a:extLst>
                <a:ext uri="{FF2B5EF4-FFF2-40B4-BE49-F238E27FC236}">
                  <a16:creationId xmlns:a16="http://schemas.microsoft.com/office/drawing/2014/main" id="{00000000-0008-0000-0B00-0000121E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7699" name="Shape 6298">
              <a:extLst>
                <a:ext uri="{FF2B5EF4-FFF2-40B4-BE49-F238E27FC236}">
                  <a16:creationId xmlns:a16="http://schemas.microsoft.com/office/drawing/2014/main" id="{00000000-0008-0000-0B00-0000131E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7700" name="Shape 6299">
                <a:extLst>
                  <a:ext uri="{FF2B5EF4-FFF2-40B4-BE49-F238E27FC236}">
                    <a16:creationId xmlns:a16="http://schemas.microsoft.com/office/drawing/2014/main" id="{00000000-0008-0000-0B00-0000141E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7701" name="Shape 6300">
                <a:extLst>
                  <a:ext uri="{FF2B5EF4-FFF2-40B4-BE49-F238E27FC236}">
                    <a16:creationId xmlns:a16="http://schemas.microsoft.com/office/drawing/2014/main" id="{00000000-0008-0000-0B00-0000151E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7702" name="Shape 6301">
                  <a:extLst>
                    <a:ext uri="{FF2B5EF4-FFF2-40B4-BE49-F238E27FC236}">
                      <a16:creationId xmlns:a16="http://schemas.microsoft.com/office/drawing/2014/main" id="{00000000-0008-0000-0B00-0000161E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7703" name="Shape 6302">
                  <a:extLst>
                    <a:ext uri="{FF2B5EF4-FFF2-40B4-BE49-F238E27FC236}">
                      <a16:creationId xmlns:a16="http://schemas.microsoft.com/office/drawing/2014/main" id="{00000000-0008-0000-0B00-0000171E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704" name="Shape 6303">
                  <a:extLst>
                    <a:ext uri="{FF2B5EF4-FFF2-40B4-BE49-F238E27FC236}">
                      <a16:creationId xmlns:a16="http://schemas.microsoft.com/office/drawing/2014/main" id="{00000000-0008-0000-0B00-0000181E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705" name="Shape 6304">
                  <a:extLst>
                    <a:ext uri="{FF2B5EF4-FFF2-40B4-BE49-F238E27FC236}">
                      <a16:creationId xmlns:a16="http://schemas.microsoft.com/office/drawing/2014/main" id="{00000000-0008-0000-0B00-0000191E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706" name="Shape 6305">
                  <a:extLst>
                    <a:ext uri="{FF2B5EF4-FFF2-40B4-BE49-F238E27FC236}">
                      <a16:creationId xmlns:a16="http://schemas.microsoft.com/office/drawing/2014/main" id="{00000000-0008-0000-0B00-00001A1E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707" name="Shape 6306">
                  <a:extLst>
                    <a:ext uri="{FF2B5EF4-FFF2-40B4-BE49-F238E27FC236}">
                      <a16:creationId xmlns:a16="http://schemas.microsoft.com/office/drawing/2014/main" id="{00000000-0008-0000-0B00-00001B1E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708" name="Shape 6307">
                  <a:extLst>
                    <a:ext uri="{FF2B5EF4-FFF2-40B4-BE49-F238E27FC236}">
                      <a16:creationId xmlns:a16="http://schemas.microsoft.com/office/drawing/2014/main" id="{00000000-0008-0000-0B00-00001C1E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86</xdr:row>
      <xdr:rowOff>104775</xdr:rowOff>
    </xdr:from>
    <xdr:ext cx="0" cy="161925"/>
    <xdr:grpSp>
      <xdr:nvGrpSpPr>
        <xdr:cNvPr id="7709" name="Shape 2">
          <a:extLst>
            <a:ext uri="{FF2B5EF4-FFF2-40B4-BE49-F238E27FC236}">
              <a16:creationId xmlns:a16="http://schemas.microsoft.com/office/drawing/2014/main" id="{00000000-0008-0000-0B00-00001D1E0000}"/>
            </a:ext>
          </a:extLst>
        </xdr:cNvPr>
        <xdr:cNvGrpSpPr>
          <a:grpSpLocks/>
        </xdr:cNvGrpSpPr>
      </xdr:nvGrpSpPr>
      <xdr:grpSpPr>
        <a:xfrm>
          <a:off x="2466975" y="19002375"/>
          <a:ext cx="0" cy="161925"/>
          <a:chOff x="5346000" y="3699038"/>
          <a:chExt cx="0" cy="161925"/>
        </a:xfrm>
      </xdr:grpSpPr>
      <xdr:grpSp>
        <xdr:nvGrpSpPr>
          <xdr:cNvPr id="7710" name="Shape 6308">
            <a:extLst>
              <a:ext uri="{FF2B5EF4-FFF2-40B4-BE49-F238E27FC236}">
                <a16:creationId xmlns:a16="http://schemas.microsoft.com/office/drawing/2014/main" id="{00000000-0008-0000-0B00-00001E1E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7711" name="Shape 6">
              <a:extLst>
                <a:ext uri="{FF2B5EF4-FFF2-40B4-BE49-F238E27FC236}">
                  <a16:creationId xmlns:a16="http://schemas.microsoft.com/office/drawing/2014/main" id="{00000000-0008-0000-0B00-00001F1E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7712" name="Shape 6309">
              <a:extLst>
                <a:ext uri="{FF2B5EF4-FFF2-40B4-BE49-F238E27FC236}">
                  <a16:creationId xmlns:a16="http://schemas.microsoft.com/office/drawing/2014/main" id="{00000000-0008-0000-0B00-0000201E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7713" name="Shape 6310">
                <a:extLst>
                  <a:ext uri="{FF2B5EF4-FFF2-40B4-BE49-F238E27FC236}">
                    <a16:creationId xmlns:a16="http://schemas.microsoft.com/office/drawing/2014/main" id="{00000000-0008-0000-0B00-0000211E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7714" name="Shape 6311">
                <a:extLst>
                  <a:ext uri="{FF2B5EF4-FFF2-40B4-BE49-F238E27FC236}">
                    <a16:creationId xmlns:a16="http://schemas.microsoft.com/office/drawing/2014/main" id="{00000000-0008-0000-0B00-0000221E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7715" name="Shape 6312">
                  <a:extLst>
                    <a:ext uri="{FF2B5EF4-FFF2-40B4-BE49-F238E27FC236}">
                      <a16:creationId xmlns:a16="http://schemas.microsoft.com/office/drawing/2014/main" id="{00000000-0008-0000-0B00-0000231E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7716" name="Shape 6313">
                  <a:extLst>
                    <a:ext uri="{FF2B5EF4-FFF2-40B4-BE49-F238E27FC236}">
                      <a16:creationId xmlns:a16="http://schemas.microsoft.com/office/drawing/2014/main" id="{00000000-0008-0000-0B00-0000241E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717" name="Shape 6314">
                  <a:extLst>
                    <a:ext uri="{FF2B5EF4-FFF2-40B4-BE49-F238E27FC236}">
                      <a16:creationId xmlns:a16="http://schemas.microsoft.com/office/drawing/2014/main" id="{00000000-0008-0000-0B00-0000251E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718" name="Shape 6315">
                  <a:extLst>
                    <a:ext uri="{FF2B5EF4-FFF2-40B4-BE49-F238E27FC236}">
                      <a16:creationId xmlns:a16="http://schemas.microsoft.com/office/drawing/2014/main" id="{00000000-0008-0000-0B00-0000261E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719" name="Shape 6316">
                  <a:extLst>
                    <a:ext uri="{FF2B5EF4-FFF2-40B4-BE49-F238E27FC236}">
                      <a16:creationId xmlns:a16="http://schemas.microsoft.com/office/drawing/2014/main" id="{00000000-0008-0000-0B00-0000271E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720" name="Shape 6317">
                  <a:extLst>
                    <a:ext uri="{FF2B5EF4-FFF2-40B4-BE49-F238E27FC236}">
                      <a16:creationId xmlns:a16="http://schemas.microsoft.com/office/drawing/2014/main" id="{00000000-0008-0000-0B00-0000281E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721" name="Shape 6318">
                  <a:extLst>
                    <a:ext uri="{FF2B5EF4-FFF2-40B4-BE49-F238E27FC236}">
                      <a16:creationId xmlns:a16="http://schemas.microsoft.com/office/drawing/2014/main" id="{00000000-0008-0000-0B00-0000291E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94</xdr:row>
      <xdr:rowOff>104775</xdr:rowOff>
    </xdr:from>
    <xdr:ext cx="0" cy="161925"/>
    <xdr:grpSp>
      <xdr:nvGrpSpPr>
        <xdr:cNvPr id="7722" name="Shape 2">
          <a:extLst>
            <a:ext uri="{FF2B5EF4-FFF2-40B4-BE49-F238E27FC236}">
              <a16:creationId xmlns:a16="http://schemas.microsoft.com/office/drawing/2014/main" id="{00000000-0008-0000-0B00-00002A1E0000}"/>
            </a:ext>
          </a:extLst>
        </xdr:cNvPr>
        <xdr:cNvGrpSpPr>
          <a:grpSpLocks/>
        </xdr:cNvGrpSpPr>
      </xdr:nvGrpSpPr>
      <xdr:grpSpPr>
        <a:xfrm>
          <a:off x="2466975" y="20754975"/>
          <a:ext cx="0" cy="161925"/>
          <a:chOff x="5346000" y="3699038"/>
          <a:chExt cx="0" cy="161925"/>
        </a:xfrm>
      </xdr:grpSpPr>
      <xdr:grpSp>
        <xdr:nvGrpSpPr>
          <xdr:cNvPr id="7723" name="Shape 6319">
            <a:extLst>
              <a:ext uri="{FF2B5EF4-FFF2-40B4-BE49-F238E27FC236}">
                <a16:creationId xmlns:a16="http://schemas.microsoft.com/office/drawing/2014/main" id="{00000000-0008-0000-0B00-00002B1E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7724" name="Shape 6">
              <a:extLst>
                <a:ext uri="{FF2B5EF4-FFF2-40B4-BE49-F238E27FC236}">
                  <a16:creationId xmlns:a16="http://schemas.microsoft.com/office/drawing/2014/main" id="{00000000-0008-0000-0B00-00002C1E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7725" name="Shape 6320">
              <a:extLst>
                <a:ext uri="{FF2B5EF4-FFF2-40B4-BE49-F238E27FC236}">
                  <a16:creationId xmlns:a16="http://schemas.microsoft.com/office/drawing/2014/main" id="{00000000-0008-0000-0B00-00002D1E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7726" name="Shape 6321">
                <a:extLst>
                  <a:ext uri="{FF2B5EF4-FFF2-40B4-BE49-F238E27FC236}">
                    <a16:creationId xmlns:a16="http://schemas.microsoft.com/office/drawing/2014/main" id="{00000000-0008-0000-0B00-00002E1E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7727" name="Shape 6322">
                <a:extLst>
                  <a:ext uri="{FF2B5EF4-FFF2-40B4-BE49-F238E27FC236}">
                    <a16:creationId xmlns:a16="http://schemas.microsoft.com/office/drawing/2014/main" id="{00000000-0008-0000-0B00-00002F1E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7728" name="Shape 6323">
                  <a:extLst>
                    <a:ext uri="{FF2B5EF4-FFF2-40B4-BE49-F238E27FC236}">
                      <a16:creationId xmlns:a16="http://schemas.microsoft.com/office/drawing/2014/main" id="{00000000-0008-0000-0B00-0000301E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7729" name="Shape 6324">
                  <a:extLst>
                    <a:ext uri="{FF2B5EF4-FFF2-40B4-BE49-F238E27FC236}">
                      <a16:creationId xmlns:a16="http://schemas.microsoft.com/office/drawing/2014/main" id="{00000000-0008-0000-0B00-0000311E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730" name="Shape 6325">
                  <a:extLst>
                    <a:ext uri="{FF2B5EF4-FFF2-40B4-BE49-F238E27FC236}">
                      <a16:creationId xmlns:a16="http://schemas.microsoft.com/office/drawing/2014/main" id="{00000000-0008-0000-0B00-0000321E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731" name="Shape 6326">
                  <a:extLst>
                    <a:ext uri="{FF2B5EF4-FFF2-40B4-BE49-F238E27FC236}">
                      <a16:creationId xmlns:a16="http://schemas.microsoft.com/office/drawing/2014/main" id="{00000000-0008-0000-0B00-0000331E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732" name="Shape 6327">
                  <a:extLst>
                    <a:ext uri="{FF2B5EF4-FFF2-40B4-BE49-F238E27FC236}">
                      <a16:creationId xmlns:a16="http://schemas.microsoft.com/office/drawing/2014/main" id="{00000000-0008-0000-0B00-0000341E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733" name="Shape 6328">
                  <a:extLst>
                    <a:ext uri="{FF2B5EF4-FFF2-40B4-BE49-F238E27FC236}">
                      <a16:creationId xmlns:a16="http://schemas.microsoft.com/office/drawing/2014/main" id="{00000000-0008-0000-0B00-0000351E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734" name="Shape 6329">
                  <a:extLst>
                    <a:ext uri="{FF2B5EF4-FFF2-40B4-BE49-F238E27FC236}">
                      <a16:creationId xmlns:a16="http://schemas.microsoft.com/office/drawing/2014/main" id="{00000000-0008-0000-0B00-0000361E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94</xdr:row>
      <xdr:rowOff>104775</xdr:rowOff>
    </xdr:from>
    <xdr:ext cx="0" cy="161925"/>
    <xdr:grpSp>
      <xdr:nvGrpSpPr>
        <xdr:cNvPr id="7735" name="Shape 2">
          <a:extLst>
            <a:ext uri="{FF2B5EF4-FFF2-40B4-BE49-F238E27FC236}">
              <a16:creationId xmlns:a16="http://schemas.microsoft.com/office/drawing/2014/main" id="{00000000-0008-0000-0B00-0000371E0000}"/>
            </a:ext>
          </a:extLst>
        </xdr:cNvPr>
        <xdr:cNvGrpSpPr>
          <a:grpSpLocks/>
        </xdr:cNvGrpSpPr>
      </xdr:nvGrpSpPr>
      <xdr:grpSpPr>
        <a:xfrm>
          <a:off x="2466975" y="20754975"/>
          <a:ext cx="0" cy="161925"/>
          <a:chOff x="5346000" y="3699038"/>
          <a:chExt cx="0" cy="161925"/>
        </a:xfrm>
      </xdr:grpSpPr>
      <xdr:grpSp>
        <xdr:nvGrpSpPr>
          <xdr:cNvPr id="7736" name="Shape 6330">
            <a:extLst>
              <a:ext uri="{FF2B5EF4-FFF2-40B4-BE49-F238E27FC236}">
                <a16:creationId xmlns:a16="http://schemas.microsoft.com/office/drawing/2014/main" id="{00000000-0008-0000-0B00-0000381E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7737" name="Shape 6">
              <a:extLst>
                <a:ext uri="{FF2B5EF4-FFF2-40B4-BE49-F238E27FC236}">
                  <a16:creationId xmlns:a16="http://schemas.microsoft.com/office/drawing/2014/main" id="{00000000-0008-0000-0B00-0000391E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7738" name="Shape 6331">
              <a:extLst>
                <a:ext uri="{FF2B5EF4-FFF2-40B4-BE49-F238E27FC236}">
                  <a16:creationId xmlns:a16="http://schemas.microsoft.com/office/drawing/2014/main" id="{00000000-0008-0000-0B00-00003A1E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7739" name="Shape 6332">
                <a:extLst>
                  <a:ext uri="{FF2B5EF4-FFF2-40B4-BE49-F238E27FC236}">
                    <a16:creationId xmlns:a16="http://schemas.microsoft.com/office/drawing/2014/main" id="{00000000-0008-0000-0B00-00003B1E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7740" name="Shape 6333">
                <a:extLst>
                  <a:ext uri="{FF2B5EF4-FFF2-40B4-BE49-F238E27FC236}">
                    <a16:creationId xmlns:a16="http://schemas.microsoft.com/office/drawing/2014/main" id="{00000000-0008-0000-0B00-00003C1E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314325" cy="230200"/>
              </a:xfrm>
            </xdr:grpSpPr>
            <xdr:sp macro="" textlink="">
              <xdr:nvSpPr>
                <xdr:cNvPr id="7741" name="Shape 6334">
                  <a:extLst>
                    <a:ext uri="{FF2B5EF4-FFF2-40B4-BE49-F238E27FC236}">
                      <a16:creationId xmlns:a16="http://schemas.microsoft.com/office/drawing/2014/main" id="{00000000-0008-0000-0B00-00003D1E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7742" name="Shape 6335">
                  <a:extLst>
                    <a:ext uri="{FF2B5EF4-FFF2-40B4-BE49-F238E27FC236}">
                      <a16:creationId xmlns:a16="http://schemas.microsoft.com/office/drawing/2014/main" id="{00000000-0008-0000-0B00-00003E1E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743" name="Shape 6336">
                  <a:extLst>
                    <a:ext uri="{FF2B5EF4-FFF2-40B4-BE49-F238E27FC236}">
                      <a16:creationId xmlns:a16="http://schemas.microsoft.com/office/drawing/2014/main" id="{00000000-0008-0000-0B00-00003F1E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744" name="Shape 6337">
                  <a:extLst>
                    <a:ext uri="{FF2B5EF4-FFF2-40B4-BE49-F238E27FC236}">
                      <a16:creationId xmlns:a16="http://schemas.microsoft.com/office/drawing/2014/main" id="{00000000-0008-0000-0B00-0000401E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745" name="Shape 6338">
                  <a:extLst>
                    <a:ext uri="{FF2B5EF4-FFF2-40B4-BE49-F238E27FC236}">
                      <a16:creationId xmlns:a16="http://schemas.microsoft.com/office/drawing/2014/main" id="{00000000-0008-0000-0B00-0000411E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746" name="Shape 6339">
                  <a:extLst>
                    <a:ext uri="{FF2B5EF4-FFF2-40B4-BE49-F238E27FC236}">
                      <a16:creationId xmlns:a16="http://schemas.microsoft.com/office/drawing/2014/main" id="{00000000-0008-0000-0B00-0000421E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747" name="Shape 6340">
                  <a:extLst>
                    <a:ext uri="{FF2B5EF4-FFF2-40B4-BE49-F238E27FC236}">
                      <a16:creationId xmlns:a16="http://schemas.microsoft.com/office/drawing/2014/main" id="{00000000-0008-0000-0B00-0000431E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94</xdr:row>
      <xdr:rowOff>133350</xdr:rowOff>
    </xdr:from>
    <xdr:ext cx="0" cy="161925"/>
    <xdr:grpSp>
      <xdr:nvGrpSpPr>
        <xdr:cNvPr id="7748" name="Shape 2">
          <a:extLst>
            <a:ext uri="{FF2B5EF4-FFF2-40B4-BE49-F238E27FC236}">
              <a16:creationId xmlns:a16="http://schemas.microsoft.com/office/drawing/2014/main" id="{00000000-0008-0000-0B00-0000441E0000}"/>
            </a:ext>
          </a:extLst>
        </xdr:cNvPr>
        <xdr:cNvGrpSpPr>
          <a:grpSpLocks/>
        </xdr:cNvGrpSpPr>
      </xdr:nvGrpSpPr>
      <xdr:grpSpPr>
        <a:xfrm>
          <a:off x="2466975" y="20783550"/>
          <a:ext cx="0" cy="161925"/>
          <a:chOff x="5346000" y="3699038"/>
          <a:chExt cx="0" cy="161925"/>
        </a:xfrm>
      </xdr:grpSpPr>
      <xdr:grpSp>
        <xdr:nvGrpSpPr>
          <xdr:cNvPr id="7749" name="Shape 6341">
            <a:extLst>
              <a:ext uri="{FF2B5EF4-FFF2-40B4-BE49-F238E27FC236}">
                <a16:creationId xmlns:a16="http://schemas.microsoft.com/office/drawing/2014/main" id="{00000000-0008-0000-0B00-0000451E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7750" name="Shape 6">
              <a:extLst>
                <a:ext uri="{FF2B5EF4-FFF2-40B4-BE49-F238E27FC236}">
                  <a16:creationId xmlns:a16="http://schemas.microsoft.com/office/drawing/2014/main" id="{00000000-0008-0000-0B00-0000461E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7751" name="Shape 6342">
              <a:extLst>
                <a:ext uri="{FF2B5EF4-FFF2-40B4-BE49-F238E27FC236}">
                  <a16:creationId xmlns:a16="http://schemas.microsoft.com/office/drawing/2014/main" id="{00000000-0008-0000-0B00-0000471E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7752" name="Shape 6343">
                <a:extLst>
                  <a:ext uri="{FF2B5EF4-FFF2-40B4-BE49-F238E27FC236}">
                    <a16:creationId xmlns:a16="http://schemas.microsoft.com/office/drawing/2014/main" id="{00000000-0008-0000-0B00-0000481E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7753" name="Shape 6344">
                <a:extLst>
                  <a:ext uri="{FF2B5EF4-FFF2-40B4-BE49-F238E27FC236}">
                    <a16:creationId xmlns:a16="http://schemas.microsoft.com/office/drawing/2014/main" id="{00000000-0008-0000-0B00-0000491E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314325" cy="230200"/>
              </a:xfrm>
            </xdr:grpSpPr>
            <xdr:sp macro="" textlink="">
              <xdr:nvSpPr>
                <xdr:cNvPr id="7754" name="Shape 6345">
                  <a:extLst>
                    <a:ext uri="{FF2B5EF4-FFF2-40B4-BE49-F238E27FC236}">
                      <a16:creationId xmlns:a16="http://schemas.microsoft.com/office/drawing/2014/main" id="{00000000-0008-0000-0B00-00004A1E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7755" name="Shape 6346">
                  <a:extLst>
                    <a:ext uri="{FF2B5EF4-FFF2-40B4-BE49-F238E27FC236}">
                      <a16:creationId xmlns:a16="http://schemas.microsoft.com/office/drawing/2014/main" id="{00000000-0008-0000-0B00-00004B1E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756" name="Shape 6347">
                  <a:extLst>
                    <a:ext uri="{FF2B5EF4-FFF2-40B4-BE49-F238E27FC236}">
                      <a16:creationId xmlns:a16="http://schemas.microsoft.com/office/drawing/2014/main" id="{00000000-0008-0000-0B00-00004C1E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757" name="Shape 6348">
                  <a:extLst>
                    <a:ext uri="{FF2B5EF4-FFF2-40B4-BE49-F238E27FC236}">
                      <a16:creationId xmlns:a16="http://schemas.microsoft.com/office/drawing/2014/main" id="{00000000-0008-0000-0B00-00004D1E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758" name="Shape 6349">
                  <a:extLst>
                    <a:ext uri="{FF2B5EF4-FFF2-40B4-BE49-F238E27FC236}">
                      <a16:creationId xmlns:a16="http://schemas.microsoft.com/office/drawing/2014/main" id="{00000000-0008-0000-0B00-00004E1E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759" name="Shape 6350">
                  <a:extLst>
                    <a:ext uri="{FF2B5EF4-FFF2-40B4-BE49-F238E27FC236}">
                      <a16:creationId xmlns:a16="http://schemas.microsoft.com/office/drawing/2014/main" id="{00000000-0008-0000-0B00-00004F1E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760" name="Shape 6351">
                  <a:extLst>
                    <a:ext uri="{FF2B5EF4-FFF2-40B4-BE49-F238E27FC236}">
                      <a16:creationId xmlns:a16="http://schemas.microsoft.com/office/drawing/2014/main" id="{00000000-0008-0000-0B00-0000501E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94</xdr:row>
      <xdr:rowOff>133350</xdr:rowOff>
    </xdr:from>
    <xdr:ext cx="0" cy="171450"/>
    <xdr:grpSp>
      <xdr:nvGrpSpPr>
        <xdr:cNvPr id="7761" name="Shape 2">
          <a:extLst>
            <a:ext uri="{FF2B5EF4-FFF2-40B4-BE49-F238E27FC236}">
              <a16:creationId xmlns:a16="http://schemas.microsoft.com/office/drawing/2014/main" id="{00000000-0008-0000-0B00-0000511E0000}"/>
            </a:ext>
          </a:extLst>
        </xdr:cNvPr>
        <xdr:cNvGrpSpPr>
          <a:grpSpLocks/>
        </xdr:cNvGrpSpPr>
      </xdr:nvGrpSpPr>
      <xdr:grpSpPr>
        <a:xfrm>
          <a:off x="2466975" y="20783550"/>
          <a:ext cx="0" cy="171450"/>
          <a:chOff x="5346000" y="3694275"/>
          <a:chExt cx="0" cy="171450"/>
        </a:xfrm>
      </xdr:grpSpPr>
      <xdr:grpSp>
        <xdr:nvGrpSpPr>
          <xdr:cNvPr id="7762" name="Shape 6352">
            <a:extLst>
              <a:ext uri="{FF2B5EF4-FFF2-40B4-BE49-F238E27FC236}">
                <a16:creationId xmlns:a16="http://schemas.microsoft.com/office/drawing/2014/main" id="{00000000-0008-0000-0B00-0000521E0000}"/>
              </a:ext>
            </a:extLst>
          </xdr:cNvPr>
          <xdr:cNvGrpSpPr>
            <a:grpSpLocks/>
          </xdr:cNvGrpSpPr>
        </xdr:nvGrpSpPr>
        <xdr:grpSpPr>
          <a:xfrm>
            <a:off x="5346000" y="3694275"/>
            <a:ext cx="0" cy="171450"/>
            <a:chOff x="5346000" y="3694275"/>
            <a:chExt cx="0" cy="171450"/>
          </a:xfrm>
        </xdr:grpSpPr>
        <xdr:sp macro="" textlink="">
          <xdr:nvSpPr>
            <xdr:cNvPr id="7763" name="Shape 6">
              <a:extLst>
                <a:ext uri="{FF2B5EF4-FFF2-40B4-BE49-F238E27FC236}">
                  <a16:creationId xmlns:a16="http://schemas.microsoft.com/office/drawing/2014/main" id="{00000000-0008-0000-0B00-0000531E0000}"/>
                </a:ext>
              </a:extLst>
            </xdr:cNvPr>
            <xdr:cNvSpPr/>
          </xdr:nvSpPr>
          <xdr:spPr>
            <a:xfrm>
              <a:off x="5346000" y="3694275"/>
              <a:ext cx="0" cy="171450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7764" name="Shape 6353">
              <a:extLst>
                <a:ext uri="{FF2B5EF4-FFF2-40B4-BE49-F238E27FC236}">
                  <a16:creationId xmlns:a16="http://schemas.microsoft.com/office/drawing/2014/main" id="{00000000-0008-0000-0B00-0000541E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4275"/>
              <a:ext cx="0" cy="171450"/>
              <a:chOff x="5346000" y="3694275"/>
              <a:chExt cx="0" cy="171443"/>
            </a:xfrm>
          </xdr:grpSpPr>
          <xdr:sp macro="" textlink="">
            <xdr:nvSpPr>
              <xdr:cNvPr id="7765" name="Shape 6354">
                <a:extLst>
                  <a:ext uri="{FF2B5EF4-FFF2-40B4-BE49-F238E27FC236}">
                    <a16:creationId xmlns:a16="http://schemas.microsoft.com/office/drawing/2014/main" id="{00000000-0008-0000-0B00-0000551E0000}"/>
                  </a:ext>
                </a:extLst>
              </xdr:cNvPr>
              <xdr:cNvSpPr/>
            </xdr:nvSpPr>
            <xdr:spPr>
              <a:xfrm>
                <a:off x="5346000" y="3694275"/>
                <a:ext cx="0" cy="171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7766" name="Shape 6355">
                <a:extLst>
                  <a:ext uri="{FF2B5EF4-FFF2-40B4-BE49-F238E27FC236}">
                    <a16:creationId xmlns:a16="http://schemas.microsoft.com/office/drawing/2014/main" id="{00000000-0008-0000-0B00-0000561E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4275"/>
                <a:ext cx="0" cy="171443"/>
                <a:chOff x="5475762" y="47760700"/>
                <a:chExt cx="314325" cy="230200"/>
              </a:xfrm>
            </xdr:grpSpPr>
            <xdr:sp macro="" textlink="">
              <xdr:nvSpPr>
                <xdr:cNvPr id="7767" name="Shape 6356">
                  <a:extLst>
                    <a:ext uri="{FF2B5EF4-FFF2-40B4-BE49-F238E27FC236}">
                      <a16:creationId xmlns:a16="http://schemas.microsoft.com/office/drawing/2014/main" id="{00000000-0008-0000-0B00-0000571E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7768" name="Shape 6357">
                  <a:extLst>
                    <a:ext uri="{FF2B5EF4-FFF2-40B4-BE49-F238E27FC236}">
                      <a16:creationId xmlns:a16="http://schemas.microsoft.com/office/drawing/2014/main" id="{00000000-0008-0000-0B00-0000581E0000}"/>
                    </a:ext>
                  </a:extLst>
                </xdr:cNvPr>
                <xdr:cNvCxnSpPr/>
              </xdr:nvCxnSpPr>
              <xdr:spPr>
                <a:xfrm>
                  <a:off x="5758655" y="4785662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769" name="Shape 6358">
                  <a:extLst>
                    <a:ext uri="{FF2B5EF4-FFF2-40B4-BE49-F238E27FC236}">
                      <a16:creationId xmlns:a16="http://schemas.microsoft.com/office/drawing/2014/main" id="{00000000-0008-0000-0B00-0000591E0000}"/>
                    </a:ext>
                  </a:extLst>
                </xdr:cNvPr>
                <xdr:cNvCxnSpPr/>
              </xdr:nvCxnSpPr>
              <xdr:spPr>
                <a:xfrm>
                  <a:off x="5758655" y="4785662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770" name="Shape 6359">
                  <a:extLst>
                    <a:ext uri="{FF2B5EF4-FFF2-40B4-BE49-F238E27FC236}">
                      <a16:creationId xmlns:a16="http://schemas.microsoft.com/office/drawing/2014/main" id="{00000000-0008-0000-0B00-00005A1E0000}"/>
                    </a:ext>
                  </a:extLst>
                </xdr:cNvPr>
                <xdr:cNvCxnSpPr/>
              </xdr:nvCxnSpPr>
              <xdr:spPr>
                <a:xfrm>
                  <a:off x="5758655" y="4785662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771" name="Shape 6360">
                  <a:extLst>
                    <a:ext uri="{FF2B5EF4-FFF2-40B4-BE49-F238E27FC236}">
                      <a16:creationId xmlns:a16="http://schemas.microsoft.com/office/drawing/2014/main" id="{00000000-0008-0000-0B00-00005B1E0000}"/>
                    </a:ext>
                  </a:extLst>
                </xdr:cNvPr>
                <xdr:cNvCxnSpPr/>
              </xdr:nvCxnSpPr>
              <xdr:spPr>
                <a:xfrm>
                  <a:off x="5758655" y="4785662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772" name="Shape 6361">
                  <a:extLst>
                    <a:ext uri="{FF2B5EF4-FFF2-40B4-BE49-F238E27FC236}">
                      <a16:creationId xmlns:a16="http://schemas.microsoft.com/office/drawing/2014/main" id="{00000000-0008-0000-0B00-00005C1E0000}"/>
                    </a:ext>
                  </a:extLst>
                </xdr:cNvPr>
                <xdr:cNvCxnSpPr/>
              </xdr:nvCxnSpPr>
              <xdr:spPr>
                <a:xfrm>
                  <a:off x="5758655" y="4785662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773" name="Shape 6362">
                  <a:extLst>
                    <a:ext uri="{FF2B5EF4-FFF2-40B4-BE49-F238E27FC236}">
                      <a16:creationId xmlns:a16="http://schemas.microsoft.com/office/drawing/2014/main" id="{00000000-0008-0000-0B00-00005D1E0000}"/>
                    </a:ext>
                  </a:extLst>
                </xdr:cNvPr>
                <xdr:cNvCxnSpPr/>
              </xdr:nvCxnSpPr>
              <xdr:spPr>
                <a:xfrm>
                  <a:off x="5758655" y="4785662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94</xdr:row>
      <xdr:rowOff>104775</xdr:rowOff>
    </xdr:from>
    <xdr:ext cx="0" cy="161925"/>
    <xdr:grpSp>
      <xdr:nvGrpSpPr>
        <xdr:cNvPr id="7774" name="Shape 2">
          <a:extLst>
            <a:ext uri="{FF2B5EF4-FFF2-40B4-BE49-F238E27FC236}">
              <a16:creationId xmlns:a16="http://schemas.microsoft.com/office/drawing/2014/main" id="{00000000-0008-0000-0B00-00005E1E0000}"/>
            </a:ext>
          </a:extLst>
        </xdr:cNvPr>
        <xdr:cNvGrpSpPr>
          <a:grpSpLocks/>
        </xdr:cNvGrpSpPr>
      </xdr:nvGrpSpPr>
      <xdr:grpSpPr>
        <a:xfrm>
          <a:off x="2466975" y="20754975"/>
          <a:ext cx="0" cy="161925"/>
          <a:chOff x="5346000" y="3699038"/>
          <a:chExt cx="0" cy="161925"/>
        </a:xfrm>
      </xdr:grpSpPr>
      <xdr:grpSp>
        <xdr:nvGrpSpPr>
          <xdr:cNvPr id="7775" name="Shape 6363">
            <a:extLst>
              <a:ext uri="{FF2B5EF4-FFF2-40B4-BE49-F238E27FC236}">
                <a16:creationId xmlns:a16="http://schemas.microsoft.com/office/drawing/2014/main" id="{00000000-0008-0000-0B00-00005F1E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7776" name="Shape 6">
              <a:extLst>
                <a:ext uri="{FF2B5EF4-FFF2-40B4-BE49-F238E27FC236}">
                  <a16:creationId xmlns:a16="http://schemas.microsoft.com/office/drawing/2014/main" id="{00000000-0008-0000-0B00-0000601E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7777" name="Shape 6364">
              <a:extLst>
                <a:ext uri="{FF2B5EF4-FFF2-40B4-BE49-F238E27FC236}">
                  <a16:creationId xmlns:a16="http://schemas.microsoft.com/office/drawing/2014/main" id="{00000000-0008-0000-0B00-0000611E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7778" name="Shape 6365">
                <a:extLst>
                  <a:ext uri="{FF2B5EF4-FFF2-40B4-BE49-F238E27FC236}">
                    <a16:creationId xmlns:a16="http://schemas.microsoft.com/office/drawing/2014/main" id="{00000000-0008-0000-0B00-0000621E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7779" name="Shape 6366">
                <a:extLst>
                  <a:ext uri="{FF2B5EF4-FFF2-40B4-BE49-F238E27FC236}">
                    <a16:creationId xmlns:a16="http://schemas.microsoft.com/office/drawing/2014/main" id="{00000000-0008-0000-0B00-0000631E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7780" name="Shape 6367">
                  <a:extLst>
                    <a:ext uri="{FF2B5EF4-FFF2-40B4-BE49-F238E27FC236}">
                      <a16:creationId xmlns:a16="http://schemas.microsoft.com/office/drawing/2014/main" id="{00000000-0008-0000-0B00-0000641E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7781" name="Shape 6368">
                  <a:extLst>
                    <a:ext uri="{FF2B5EF4-FFF2-40B4-BE49-F238E27FC236}">
                      <a16:creationId xmlns:a16="http://schemas.microsoft.com/office/drawing/2014/main" id="{00000000-0008-0000-0B00-0000651E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782" name="Shape 6369">
                  <a:extLst>
                    <a:ext uri="{FF2B5EF4-FFF2-40B4-BE49-F238E27FC236}">
                      <a16:creationId xmlns:a16="http://schemas.microsoft.com/office/drawing/2014/main" id="{00000000-0008-0000-0B00-0000661E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783" name="Shape 6370">
                  <a:extLst>
                    <a:ext uri="{FF2B5EF4-FFF2-40B4-BE49-F238E27FC236}">
                      <a16:creationId xmlns:a16="http://schemas.microsoft.com/office/drawing/2014/main" id="{00000000-0008-0000-0B00-0000671E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784" name="Shape 6371">
                  <a:extLst>
                    <a:ext uri="{FF2B5EF4-FFF2-40B4-BE49-F238E27FC236}">
                      <a16:creationId xmlns:a16="http://schemas.microsoft.com/office/drawing/2014/main" id="{00000000-0008-0000-0B00-0000681E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785" name="Shape 6372">
                  <a:extLst>
                    <a:ext uri="{FF2B5EF4-FFF2-40B4-BE49-F238E27FC236}">
                      <a16:creationId xmlns:a16="http://schemas.microsoft.com/office/drawing/2014/main" id="{00000000-0008-0000-0B00-0000691E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786" name="Shape 6373">
                  <a:extLst>
                    <a:ext uri="{FF2B5EF4-FFF2-40B4-BE49-F238E27FC236}">
                      <a16:creationId xmlns:a16="http://schemas.microsoft.com/office/drawing/2014/main" id="{00000000-0008-0000-0B00-00006A1E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94</xdr:row>
      <xdr:rowOff>104775</xdr:rowOff>
    </xdr:from>
    <xdr:ext cx="0" cy="161925"/>
    <xdr:grpSp>
      <xdr:nvGrpSpPr>
        <xdr:cNvPr id="7787" name="Shape 2">
          <a:extLst>
            <a:ext uri="{FF2B5EF4-FFF2-40B4-BE49-F238E27FC236}">
              <a16:creationId xmlns:a16="http://schemas.microsoft.com/office/drawing/2014/main" id="{00000000-0008-0000-0B00-00006B1E0000}"/>
            </a:ext>
          </a:extLst>
        </xdr:cNvPr>
        <xdr:cNvGrpSpPr>
          <a:grpSpLocks/>
        </xdr:cNvGrpSpPr>
      </xdr:nvGrpSpPr>
      <xdr:grpSpPr>
        <a:xfrm>
          <a:off x="2466975" y="20754975"/>
          <a:ext cx="0" cy="161925"/>
          <a:chOff x="5346000" y="3699038"/>
          <a:chExt cx="0" cy="161925"/>
        </a:xfrm>
      </xdr:grpSpPr>
      <xdr:grpSp>
        <xdr:nvGrpSpPr>
          <xdr:cNvPr id="7788" name="Shape 6374">
            <a:extLst>
              <a:ext uri="{FF2B5EF4-FFF2-40B4-BE49-F238E27FC236}">
                <a16:creationId xmlns:a16="http://schemas.microsoft.com/office/drawing/2014/main" id="{00000000-0008-0000-0B00-00006C1E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7789" name="Shape 6">
              <a:extLst>
                <a:ext uri="{FF2B5EF4-FFF2-40B4-BE49-F238E27FC236}">
                  <a16:creationId xmlns:a16="http://schemas.microsoft.com/office/drawing/2014/main" id="{00000000-0008-0000-0B00-00006D1E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7790" name="Shape 6375">
              <a:extLst>
                <a:ext uri="{FF2B5EF4-FFF2-40B4-BE49-F238E27FC236}">
                  <a16:creationId xmlns:a16="http://schemas.microsoft.com/office/drawing/2014/main" id="{00000000-0008-0000-0B00-00006E1E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7791" name="Shape 6376">
                <a:extLst>
                  <a:ext uri="{FF2B5EF4-FFF2-40B4-BE49-F238E27FC236}">
                    <a16:creationId xmlns:a16="http://schemas.microsoft.com/office/drawing/2014/main" id="{00000000-0008-0000-0B00-00006F1E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7792" name="Shape 6377">
                <a:extLst>
                  <a:ext uri="{FF2B5EF4-FFF2-40B4-BE49-F238E27FC236}">
                    <a16:creationId xmlns:a16="http://schemas.microsoft.com/office/drawing/2014/main" id="{00000000-0008-0000-0B00-0000701E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7793" name="Shape 6378">
                  <a:extLst>
                    <a:ext uri="{FF2B5EF4-FFF2-40B4-BE49-F238E27FC236}">
                      <a16:creationId xmlns:a16="http://schemas.microsoft.com/office/drawing/2014/main" id="{00000000-0008-0000-0B00-0000711E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7794" name="Shape 6379">
                  <a:extLst>
                    <a:ext uri="{FF2B5EF4-FFF2-40B4-BE49-F238E27FC236}">
                      <a16:creationId xmlns:a16="http://schemas.microsoft.com/office/drawing/2014/main" id="{00000000-0008-0000-0B00-0000721E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795" name="Shape 6380">
                  <a:extLst>
                    <a:ext uri="{FF2B5EF4-FFF2-40B4-BE49-F238E27FC236}">
                      <a16:creationId xmlns:a16="http://schemas.microsoft.com/office/drawing/2014/main" id="{00000000-0008-0000-0B00-0000731E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796" name="Shape 6381">
                  <a:extLst>
                    <a:ext uri="{FF2B5EF4-FFF2-40B4-BE49-F238E27FC236}">
                      <a16:creationId xmlns:a16="http://schemas.microsoft.com/office/drawing/2014/main" id="{00000000-0008-0000-0B00-0000741E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797" name="Shape 6382">
                  <a:extLst>
                    <a:ext uri="{FF2B5EF4-FFF2-40B4-BE49-F238E27FC236}">
                      <a16:creationId xmlns:a16="http://schemas.microsoft.com/office/drawing/2014/main" id="{00000000-0008-0000-0B00-0000751E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798" name="Shape 6383">
                  <a:extLst>
                    <a:ext uri="{FF2B5EF4-FFF2-40B4-BE49-F238E27FC236}">
                      <a16:creationId xmlns:a16="http://schemas.microsoft.com/office/drawing/2014/main" id="{00000000-0008-0000-0B00-0000761E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799" name="Shape 6384">
                  <a:extLst>
                    <a:ext uri="{FF2B5EF4-FFF2-40B4-BE49-F238E27FC236}">
                      <a16:creationId xmlns:a16="http://schemas.microsoft.com/office/drawing/2014/main" id="{00000000-0008-0000-0B00-0000771E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94</xdr:row>
      <xdr:rowOff>104775</xdr:rowOff>
    </xdr:from>
    <xdr:ext cx="0" cy="161925"/>
    <xdr:grpSp>
      <xdr:nvGrpSpPr>
        <xdr:cNvPr id="7800" name="Shape 2">
          <a:extLst>
            <a:ext uri="{FF2B5EF4-FFF2-40B4-BE49-F238E27FC236}">
              <a16:creationId xmlns:a16="http://schemas.microsoft.com/office/drawing/2014/main" id="{00000000-0008-0000-0B00-0000781E0000}"/>
            </a:ext>
          </a:extLst>
        </xdr:cNvPr>
        <xdr:cNvGrpSpPr>
          <a:grpSpLocks/>
        </xdr:cNvGrpSpPr>
      </xdr:nvGrpSpPr>
      <xdr:grpSpPr>
        <a:xfrm>
          <a:off x="2466975" y="20754975"/>
          <a:ext cx="0" cy="161925"/>
          <a:chOff x="5346000" y="3699038"/>
          <a:chExt cx="0" cy="161925"/>
        </a:xfrm>
      </xdr:grpSpPr>
      <xdr:grpSp>
        <xdr:nvGrpSpPr>
          <xdr:cNvPr id="7801" name="Shape 6385">
            <a:extLst>
              <a:ext uri="{FF2B5EF4-FFF2-40B4-BE49-F238E27FC236}">
                <a16:creationId xmlns:a16="http://schemas.microsoft.com/office/drawing/2014/main" id="{00000000-0008-0000-0B00-0000791E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7802" name="Shape 6">
              <a:extLst>
                <a:ext uri="{FF2B5EF4-FFF2-40B4-BE49-F238E27FC236}">
                  <a16:creationId xmlns:a16="http://schemas.microsoft.com/office/drawing/2014/main" id="{00000000-0008-0000-0B00-00007A1E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7803" name="Shape 6386">
              <a:extLst>
                <a:ext uri="{FF2B5EF4-FFF2-40B4-BE49-F238E27FC236}">
                  <a16:creationId xmlns:a16="http://schemas.microsoft.com/office/drawing/2014/main" id="{00000000-0008-0000-0B00-00007B1E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7804" name="Shape 6387">
                <a:extLst>
                  <a:ext uri="{FF2B5EF4-FFF2-40B4-BE49-F238E27FC236}">
                    <a16:creationId xmlns:a16="http://schemas.microsoft.com/office/drawing/2014/main" id="{00000000-0008-0000-0B00-00007C1E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7805" name="Shape 6388">
                <a:extLst>
                  <a:ext uri="{FF2B5EF4-FFF2-40B4-BE49-F238E27FC236}">
                    <a16:creationId xmlns:a16="http://schemas.microsoft.com/office/drawing/2014/main" id="{00000000-0008-0000-0B00-00007D1E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7806" name="Shape 6389">
                  <a:extLst>
                    <a:ext uri="{FF2B5EF4-FFF2-40B4-BE49-F238E27FC236}">
                      <a16:creationId xmlns:a16="http://schemas.microsoft.com/office/drawing/2014/main" id="{00000000-0008-0000-0B00-00007E1E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7807" name="Shape 6390">
                  <a:extLst>
                    <a:ext uri="{FF2B5EF4-FFF2-40B4-BE49-F238E27FC236}">
                      <a16:creationId xmlns:a16="http://schemas.microsoft.com/office/drawing/2014/main" id="{00000000-0008-0000-0B00-00007F1E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808" name="Shape 6391">
                  <a:extLst>
                    <a:ext uri="{FF2B5EF4-FFF2-40B4-BE49-F238E27FC236}">
                      <a16:creationId xmlns:a16="http://schemas.microsoft.com/office/drawing/2014/main" id="{00000000-0008-0000-0B00-0000801E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809" name="Shape 6392">
                  <a:extLst>
                    <a:ext uri="{FF2B5EF4-FFF2-40B4-BE49-F238E27FC236}">
                      <a16:creationId xmlns:a16="http://schemas.microsoft.com/office/drawing/2014/main" id="{00000000-0008-0000-0B00-0000811E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810" name="Shape 6393">
                  <a:extLst>
                    <a:ext uri="{FF2B5EF4-FFF2-40B4-BE49-F238E27FC236}">
                      <a16:creationId xmlns:a16="http://schemas.microsoft.com/office/drawing/2014/main" id="{00000000-0008-0000-0B00-0000821E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811" name="Shape 6394">
                  <a:extLst>
                    <a:ext uri="{FF2B5EF4-FFF2-40B4-BE49-F238E27FC236}">
                      <a16:creationId xmlns:a16="http://schemas.microsoft.com/office/drawing/2014/main" id="{00000000-0008-0000-0B00-0000831E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812" name="Shape 6395">
                  <a:extLst>
                    <a:ext uri="{FF2B5EF4-FFF2-40B4-BE49-F238E27FC236}">
                      <a16:creationId xmlns:a16="http://schemas.microsoft.com/office/drawing/2014/main" id="{00000000-0008-0000-0B00-0000841E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94</xdr:row>
      <xdr:rowOff>104775</xdr:rowOff>
    </xdr:from>
    <xdr:ext cx="0" cy="161925"/>
    <xdr:grpSp>
      <xdr:nvGrpSpPr>
        <xdr:cNvPr id="7813" name="Shape 2">
          <a:extLst>
            <a:ext uri="{FF2B5EF4-FFF2-40B4-BE49-F238E27FC236}">
              <a16:creationId xmlns:a16="http://schemas.microsoft.com/office/drawing/2014/main" id="{00000000-0008-0000-0B00-0000851E0000}"/>
            </a:ext>
          </a:extLst>
        </xdr:cNvPr>
        <xdr:cNvGrpSpPr>
          <a:grpSpLocks/>
        </xdr:cNvGrpSpPr>
      </xdr:nvGrpSpPr>
      <xdr:grpSpPr>
        <a:xfrm>
          <a:off x="2466975" y="20754975"/>
          <a:ext cx="0" cy="161925"/>
          <a:chOff x="5346000" y="3699038"/>
          <a:chExt cx="0" cy="161925"/>
        </a:xfrm>
      </xdr:grpSpPr>
      <xdr:grpSp>
        <xdr:nvGrpSpPr>
          <xdr:cNvPr id="7814" name="Shape 6396">
            <a:extLst>
              <a:ext uri="{FF2B5EF4-FFF2-40B4-BE49-F238E27FC236}">
                <a16:creationId xmlns:a16="http://schemas.microsoft.com/office/drawing/2014/main" id="{00000000-0008-0000-0B00-0000861E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7815" name="Shape 6">
              <a:extLst>
                <a:ext uri="{FF2B5EF4-FFF2-40B4-BE49-F238E27FC236}">
                  <a16:creationId xmlns:a16="http://schemas.microsoft.com/office/drawing/2014/main" id="{00000000-0008-0000-0B00-0000871E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7816" name="Shape 6397">
              <a:extLst>
                <a:ext uri="{FF2B5EF4-FFF2-40B4-BE49-F238E27FC236}">
                  <a16:creationId xmlns:a16="http://schemas.microsoft.com/office/drawing/2014/main" id="{00000000-0008-0000-0B00-0000881E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7817" name="Shape 6398">
                <a:extLst>
                  <a:ext uri="{FF2B5EF4-FFF2-40B4-BE49-F238E27FC236}">
                    <a16:creationId xmlns:a16="http://schemas.microsoft.com/office/drawing/2014/main" id="{00000000-0008-0000-0B00-0000891E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7818" name="Shape 6399">
                <a:extLst>
                  <a:ext uri="{FF2B5EF4-FFF2-40B4-BE49-F238E27FC236}">
                    <a16:creationId xmlns:a16="http://schemas.microsoft.com/office/drawing/2014/main" id="{00000000-0008-0000-0B00-00008A1E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7819" name="Shape 6400">
                  <a:extLst>
                    <a:ext uri="{FF2B5EF4-FFF2-40B4-BE49-F238E27FC236}">
                      <a16:creationId xmlns:a16="http://schemas.microsoft.com/office/drawing/2014/main" id="{00000000-0008-0000-0B00-00008B1E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7820" name="Shape 6401">
                  <a:extLst>
                    <a:ext uri="{FF2B5EF4-FFF2-40B4-BE49-F238E27FC236}">
                      <a16:creationId xmlns:a16="http://schemas.microsoft.com/office/drawing/2014/main" id="{00000000-0008-0000-0B00-00008C1E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821" name="Shape 6402">
                  <a:extLst>
                    <a:ext uri="{FF2B5EF4-FFF2-40B4-BE49-F238E27FC236}">
                      <a16:creationId xmlns:a16="http://schemas.microsoft.com/office/drawing/2014/main" id="{00000000-0008-0000-0B00-00008D1E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822" name="Shape 6403">
                  <a:extLst>
                    <a:ext uri="{FF2B5EF4-FFF2-40B4-BE49-F238E27FC236}">
                      <a16:creationId xmlns:a16="http://schemas.microsoft.com/office/drawing/2014/main" id="{00000000-0008-0000-0B00-00008E1E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823" name="Shape 6404">
                  <a:extLst>
                    <a:ext uri="{FF2B5EF4-FFF2-40B4-BE49-F238E27FC236}">
                      <a16:creationId xmlns:a16="http://schemas.microsoft.com/office/drawing/2014/main" id="{00000000-0008-0000-0B00-00008F1E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824" name="Shape 6405">
                  <a:extLst>
                    <a:ext uri="{FF2B5EF4-FFF2-40B4-BE49-F238E27FC236}">
                      <a16:creationId xmlns:a16="http://schemas.microsoft.com/office/drawing/2014/main" id="{00000000-0008-0000-0B00-0000901E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825" name="Shape 6406">
                  <a:extLst>
                    <a:ext uri="{FF2B5EF4-FFF2-40B4-BE49-F238E27FC236}">
                      <a16:creationId xmlns:a16="http://schemas.microsoft.com/office/drawing/2014/main" id="{00000000-0008-0000-0B00-0000911E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94</xdr:row>
      <xdr:rowOff>104775</xdr:rowOff>
    </xdr:from>
    <xdr:ext cx="0" cy="161925"/>
    <xdr:grpSp>
      <xdr:nvGrpSpPr>
        <xdr:cNvPr id="7826" name="Shape 2">
          <a:extLst>
            <a:ext uri="{FF2B5EF4-FFF2-40B4-BE49-F238E27FC236}">
              <a16:creationId xmlns:a16="http://schemas.microsoft.com/office/drawing/2014/main" id="{00000000-0008-0000-0B00-0000921E0000}"/>
            </a:ext>
          </a:extLst>
        </xdr:cNvPr>
        <xdr:cNvGrpSpPr>
          <a:grpSpLocks/>
        </xdr:cNvGrpSpPr>
      </xdr:nvGrpSpPr>
      <xdr:grpSpPr>
        <a:xfrm>
          <a:off x="2466975" y="20754975"/>
          <a:ext cx="0" cy="161925"/>
          <a:chOff x="5346000" y="3699038"/>
          <a:chExt cx="0" cy="161925"/>
        </a:xfrm>
      </xdr:grpSpPr>
      <xdr:grpSp>
        <xdr:nvGrpSpPr>
          <xdr:cNvPr id="7827" name="Shape 6407">
            <a:extLst>
              <a:ext uri="{FF2B5EF4-FFF2-40B4-BE49-F238E27FC236}">
                <a16:creationId xmlns:a16="http://schemas.microsoft.com/office/drawing/2014/main" id="{00000000-0008-0000-0B00-0000931E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7828" name="Shape 6">
              <a:extLst>
                <a:ext uri="{FF2B5EF4-FFF2-40B4-BE49-F238E27FC236}">
                  <a16:creationId xmlns:a16="http://schemas.microsoft.com/office/drawing/2014/main" id="{00000000-0008-0000-0B00-0000941E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7829" name="Shape 6408">
              <a:extLst>
                <a:ext uri="{FF2B5EF4-FFF2-40B4-BE49-F238E27FC236}">
                  <a16:creationId xmlns:a16="http://schemas.microsoft.com/office/drawing/2014/main" id="{00000000-0008-0000-0B00-0000951E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7830" name="Shape 6409">
                <a:extLst>
                  <a:ext uri="{FF2B5EF4-FFF2-40B4-BE49-F238E27FC236}">
                    <a16:creationId xmlns:a16="http://schemas.microsoft.com/office/drawing/2014/main" id="{00000000-0008-0000-0B00-0000961E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7831" name="Shape 6410">
                <a:extLst>
                  <a:ext uri="{FF2B5EF4-FFF2-40B4-BE49-F238E27FC236}">
                    <a16:creationId xmlns:a16="http://schemas.microsoft.com/office/drawing/2014/main" id="{00000000-0008-0000-0B00-0000971E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7832" name="Shape 6411">
                  <a:extLst>
                    <a:ext uri="{FF2B5EF4-FFF2-40B4-BE49-F238E27FC236}">
                      <a16:creationId xmlns:a16="http://schemas.microsoft.com/office/drawing/2014/main" id="{00000000-0008-0000-0B00-0000981E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7833" name="Shape 6412">
                  <a:extLst>
                    <a:ext uri="{FF2B5EF4-FFF2-40B4-BE49-F238E27FC236}">
                      <a16:creationId xmlns:a16="http://schemas.microsoft.com/office/drawing/2014/main" id="{00000000-0008-0000-0B00-0000991E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834" name="Shape 6413">
                  <a:extLst>
                    <a:ext uri="{FF2B5EF4-FFF2-40B4-BE49-F238E27FC236}">
                      <a16:creationId xmlns:a16="http://schemas.microsoft.com/office/drawing/2014/main" id="{00000000-0008-0000-0B00-00009A1E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835" name="Shape 6414">
                  <a:extLst>
                    <a:ext uri="{FF2B5EF4-FFF2-40B4-BE49-F238E27FC236}">
                      <a16:creationId xmlns:a16="http://schemas.microsoft.com/office/drawing/2014/main" id="{00000000-0008-0000-0B00-00009B1E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836" name="Shape 6415">
                  <a:extLst>
                    <a:ext uri="{FF2B5EF4-FFF2-40B4-BE49-F238E27FC236}">
                      <a16:creationId xmlns:a16="http://schemas.microsoft.com/office/drawing/2014/main" id="{00000000-0008-0000-0B00-00009C1E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837" name="Shape 6416">
                  <a:extLst>
                    <a:ext uri="{FF2B5EF4-FFF2-40B4-BE49-F238E27FC236}">
                      <a16:creationId xmlns:a16="http://schemas.microsoft.com/office/drawing/2014/main" id="{00000000-0008-0000-0B00-00009D1E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838" name="Shape 6417">
                  <a:extLst>
                    <a:ext uri="{FF2B5EF4-FFF2-40B4-BE49-F238E27FC236}">
                      <a16:creationId xmlns:a16="http://schemas.microsoft.com/office/drawing/2014/main" id="{00000000-0008-0000-0B00-00009E1E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94</xdr:row>
      <xdr:rowOff>104775</xdr:rowOff>
    </xdr:from>
    <xdr:ext cx="0" cy="161925"/>
    <xdr:grpSp>
      <xdr:nvGrpSpPr>
        <xdr:cNvPr id="7839" name="Shape 2">
          <a:extLst>
            <a:ext uri="{FF2B5EF4-FFF2-40B4-BE49-F238E27FC236}">
              <a16:creationId xmlns:a16="http://schemas.microsoft.com/office/drawing/2014/main" id="{00000000-0008-0000-0B00-00009F1E0000}"/>
            </a:ext>
          </a:extLst>
        </xdr:cNvPr>
        <xdr:cNvGrpSpPr>
          <a:grpSpLocks/>
        </xdr:cNvGrpSpPr>
      </xdr:nvGrpSpPr>
      <xdr:grpSpPr>
        <a:xfrm>
          <a:off x="2466975" y="20754975"/>
          <a:ext cx="0" cy="161925"/>
          <a:chOff x="5346000" y="3699038"/>
          <a:chExt cx="0" cy="161925"/>
        </a:xfrm>
      </xdr:grpSpPr>
      <xdr:grpSp>
        <xdr:nvGrpSpPr>
          <xdr:cNvPr id="7840" name="Shape 6418">
            <a:extLst>
              <a:ext uri="{FF2B5EF4-FFF2-40B4-BE49-F238E27FC236}">
                <a16:creationId xmlns:a16="http://schemas.microsoft.com/office/drawing/2014/main" id="{00000000-0008-0000-0B00-0000A01E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7841" name="Shape 6">
              <a:extLst>
                <a:ext uri="{FF2B5EF4-FFF2-40B4-BE49-F238E27FC236}">
                  <a16:creationId xmlns:a16="http://schemas.microsoft.com/office/drawing/2014/main" id="{00000000-0008-0000-0B00-0000A11E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7842" name="Shape 6419">
              <a:extLst>
                <a:ext uri="{FF2B5EF4-FFF2-40B4-BE49-F238E27FC236}">
                  <a16:creationId xmlns:a16="http://schemas.microsoft.com/office/drawing/2014/main" id="{00000000-0008-0000-0B00-0000A21E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7843" name="Shape 6420">
                <a:extLst>
                  <a:ext uri="{FF2B5EF4-FFF2-40B4-BE49-F238E27FC236}">
                    <a16:creationId xmlns:a16="http://schemas.microsoft.com/office/drawing/2014/main" id="{00000000-0008-0000-0B00-0000A31E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7844" name="Shape 6421">
                <a:extLst>
                  <a:ext uri="{FF2B5EF4-FFF2-40B4-BE49-F238E27FC236}">
                    <a16:creationId xmlns:a16="http://schemas.microsoft.com/office/drawing/2014/main" id="{00000000-0008-0000-0B00-0000A41E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7845" name="Shape 6422">
                  <a:extLst>
                    <a:ext uri="{FF2B5EF4-FFF2-40B4-BE49-F238E27FC236}">
                      <a16:creationId xmlns:a16="http://schemas.microsoft.com/office/drawing/2014/main" id="{00000000-0008-0000-0B00-0000A51E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7846" name="Shape 6423">
                  <a:extLst>
                    <a:ext uri="{FF2B5EF4-FFF2-40B4-BE49-F238E27FC236}">
                      <a16:creationId xmlns:a16="http://schemas.microsoft.com/office/drawing/2014/main" id="{00000000-0008-0000-0B00-0000A61E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847" name="Shape 6424">
                  <a:extLst>
                    <a:ext uri="{FF2B5EF4-FFF2-40B4-BE49-F238E27FC236}">
                      <a16:creationId xmlns:a16="http://schemas.microsoft.com/office/drawing/2014/main" id="{00000000-0008-0000-0B00-0000A71E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848" name="Shape 6425">
                  <a:extLst>
                    <a:ext uri="{FF2B5EF4-FFF2-40B4-BE49-F238E27FC236}">
                      <a16:creationId xmlns:a16="http://schemas.microsoft.com/office/drawing/2014/main" id="{00000000-0008-0000-0B00-0000A81E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849" name="Shape 6426">
                  <a:extLst>
                    <a:ext uri="{FF2B5EF4-FFF2-40B4-BE49-F238E27FC236}">
                      <a16:creationId xmlns:a16="http://schemas.microsoft.com/office/drawing/2014/main" id="{00000000-0008-0000-0B00-0000A91E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850" name="Shape 6427">
                  <a:extLst>
                    <a:ext uri="{FF2B5EF4-FFF2-40B4-BE49-F238E27FC236}">
                      <a16:creationId xmlns:a16="http://schemas.microsoft.com/office/drawing/2014/main" id="{00000000-0008-0000-0B00-0000AA1E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851" name="Shape 6428">
                  <a:extLst>
                    <a:ext uri="{FF2B5EF4-FFF2-40B4-BE49-F238E27FC236}">
                      <a16:creationId xmlns:a16="http://schemas.microsoft.com/office/drawing/2014/main" id="{00000000-0008-0000-0B00-0000AB1E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94</xdr:row>
      <xdr:rowOff>104775</xdr:rowOff>
    </xdr:from>
    <xdr:ext cx="0" cy="161925"/>
    <xdr:grpSp>
      <xdr:nvGrpSpPr>
        <xdr:cNvPr id="7852" name="Shape 2">
          <a:extLst>
            <a:ext uri="{FF2B5EF4-FFF2-40B4-BE49-F238E27FC236}">
              <a16:creationId xmlns:a16="http://schemas.microsoft.com/office/drawing/2014/main" id="{00000000-0008-0000-0B00-0000AC1E0000}"/>
            </a:ext>
          </a:extLst>
        </xdr:cNvPr>
        <xdr:cNvGrpSpPr>
          <a:grpSpLocks/>
        </xdr:cNvGrpSpPr>
      </xdr:nvGrpSpPr>
      <xdr:grpSpPr>
        <a:xfrm>
          <a:off x="2466975" y="20754975"/>
          <a:ext cx="0" cy="161925"/>
          <a:chOff x="5346000" y="3699038"/>
          <a:chExt cx="0" cy="161925"/>
        </a:xfrm>
      </xdr:grpSpPr>
      <xdr:grpSp>
        <xdr:nvGrpSpPr>
          <xdr:cNvPr id="7853" name="Shape 6429">
            <a:extLst>
              <a:ext uri="{FF2B5EF4-FFF2-40B4-BE49-F238E27FC236}">
                <a16:creationId xmlns:a16="http://schemas.microsoft.com/office/drawing/2014/main" id="{00000000-0008-0000-0B00-0000AD1E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7854" name="Shape 6">
              <a:extLst>
                <a:ext uri="{FF2B5EF4-FFF2-40B4-BE49-F238E27FC236}">
                  <a16:creationId xmlns:a16="http://schemas.microsoft.com/office/drawing/2014/main" id="{00000000-0008-0000-0B00-0000AE1E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7855" name="Shape 6430">
              <a:extLst>
                <a:ext uri="{FF2B5EF4-FFF2-40B4-BE49-F238E27FC236}">
                  <a16:creationId xmlns:a16="http://schemas.microsoft.com/office/drawing/2014/main" id="{00000000-0008-0000-0B00-0000AF1E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7856" name="Shape 6431">
                <a:extLst>
                  <a:ext uri="{FF2B5EF4-FFF2-40B4-BE49-F238E27FC236}">
                    <a16:creationId xmlns:a16="http://schemas.microsoft.com/office/drawing/2014/main" id="{00000000-0008-0000-0B00-0000B01E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7857" name="Shape 6432">
                <a:extLst>
                  <a:ext uri="{FF2B5EF4-FFF2-40B4-BE49-F238E27FC236}">
                    <a16:creationId xmlns:a16="http://schemas.microsoft.com/office/drawing/2014/main" id="{00000000-0008-0000-0B00-0000B11E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7858" name="Shape 6433">
                  <a:extLst>
                    <a:ext uri="{FF2B5EF4-FFF2-40B4-BE49-F238E27FC236}">
                      <a16:creationId xmlns:a16="http://schemas.microsoft.com/office/drawing/2014/main" id="{00000000-0008-0000-0B00-0000B21E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7859" name="Shape 6434">
                  <a:extLst>
                    <a:ext uri="{FF2B5EF4-FFF2-40B4-BE49-F238E27FC236}">
                      <a16:creationId xmlns:a16="http://schemas.microsoft.com/office/drawing/2014/main" id="{00000000-0008-0000-0B00-0000B31E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860" name="Shape 6435">
                  <a:extLst>
                    <a:ext uri="{FF2B5EF4-FFF2-40B4-BE49-F238E27FC236}">
                      <a16:creationId xmlns:a16="http://schemas.microsoft.com/office/drawing/2014/main" id="{00000000-0008-0000-0B00-0000B41E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861" name="Shape 6436">
                  <a:extLst>
                    <a:ext uri="{FF2B5EF4-FFF2-40B4-BE49-F238E27FC236}">
                      <a16:creationId xmlns:a16="http://schemas.microsoft.com/office/drawing/2014/main" id="{00000000-0008-0000-0B00-0000B51E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862" name="Shape 6437">
                  <a:extLst>
                    <a:ext uri="{FF2B5EF4-FFF2-40B4-BE49-F238E27FC236}">
                      <a16:creationId xmlns:a16="http://schemas.microsoft.com/office/drawing/2014/main" id="{00000000-0008-0000-0B00-0000B61E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863" name="Shape 6438">
                  <a:extLst>
                    <a:ext uri="{FF2B5EF4-FFF2-40B4-BE49-F238E27FC236}">
                      <a16:creationId xmlns:a16="http://schemas.microsoft.com/office/drawing/2014/main" id="{00000000-0008-0000-0B00-0000B71E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864" name="Shape 6439">
                  <a:extLst>
                    <a:ext uri="{FF2B5EF4-FFF2-40B4-BE49-F238E27FC236}">
                      <a16:creationId xmlns:a16="http://schemas.microsoft.com/office/drawing/2014/main" id="{00000000-0008-0000-0B00-0000B81E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94</xdr:row>
      <xdr:rowOff>104775</xdr:rowOff>
    </xdr:from>
    <xdr:ext cx="0" cy="161925"/>
    <xdr:grpSp>
      <xdr:nvGrpSpPr>
        <xdr:cNvPr id="7865" name="Shape 2">
          <a:extLst>
            <a:ext uri="{FF2B5EF4-FFF2-40B4-BE49-F238E27FC236}">
              <a16:creationId xmlns:a16="http://schemas.microsoft.com/office/drawing/2014/main" id="{00000000-0008-0000-0B00-0000B91E0000}"/>
            </a:ext>
          </a:extLst>
        </xdr:cNvPr>
        <xdr:cNvGrpSpPr>
          <a:grpSpLocks/>
        </xdr:cNvGrpSpPr>
      </xdr:nvGrpSpPr>
      <xdr:grpSpPr>
        <a:xfrm>
          <a:off x="2466975" y="20754975"/>
          <a:ext cx="0" cy="161925"/>
          <a:chOff x="5346000" y="3699038"/>
          <a:chExt cx="0" cy="161925"/>
        </a:xfrm>
      </xdr:grpSpPr>
      <xdr:grpSp>
        <xdr:nvGrpSpPr>
          <xdr:cNvPr id="7866" name="Shape 6440">
            <a:extLst>
              <a:ext uri="{FF2B5EF4-FFF2-40B4-BE49-F238E27FC236}">
                <a16:creationId xmlns:a16="http://schemas.microsoft.com/office/drawing/2014/main" id="{00000000-0008-0000-0B00-0000BA1E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7867" name="Shape 6">
              <a:extLst>
                <a:ext uri="{FF2B5EF4-FFF2-40B4-BE49-F238E27FC236}">
                  <a16:creationId xmlns:a16="http://schemas.microsoft.com/office/drawing/2014/main" id="{00000000-0008-0000-0B00-0000BB1E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7868" name="Shape 6441">
              <a:extLst>
                <a:ext uri="{FF2B5EF4-FFF2-40B4-BE49-F238E27FC236}">
                  <a16:creationId xmlns:a16="http://schemas.microsoft.com/office/drawing/2014/main" id="{00000000-0008-0000-0B00-0000BC1E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7869" name="Shape 6442">
                <a:extLst>
                  <a:ext uri="{FF2B5EF4-FFF2-40B4-BE49-F238E27FC236}">
                    <a16:creationId xmlns:a16="http://schemas.microsoft.com/office/drawing/2014/main" id="{00000000-0008-0000-0B00-0000BD1E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7870" name="Shape 6443">
                <a:extLst>
                  <a:ext uri="{FF2B5EF4-FFF2-40B4-BE49-F238E27FC236}">
                    <a16:creationId xmlns:a16="http://schemas.microsoft.com/office/drawing/2014/main" id="{00000000-0008-0000-0B00-0000BE1E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7871" name="Shape 6444">
                  <a:extLst>
                    <a:ext uri="{FF2B5EF4-FFF2-40B4-BE49-F238E27FC236}">
                      <a16:creationId xmlns:a16="http://schemas.microsoft.com/office/drawing/2014/main" id="{00000000-0008-0000-0B00-0000BF1E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7872" name="Shape 6445">
                  <a:extLst>
                    <a:ext uri="{FF2B5EF4-FFF2-40B4-BE49-F238E27FC236}">
                      <a16:creationId xmlns:a16="http://schemas.microsoft.com/office/drawing/2014/main" id="{00000000-0008-0000-0B00-0000C01E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873" name="Shape 6446">
                  <a:extLst>
                    <a:ext uri="{FF2B5EF4-FFF2-40B4-BE49-F238E27FC236}">
                      <a16:creationId xmlns:a16="http://schemas.microsoft.com/office/drawing/2014/main" id="{00000000-0008-0000-0B00-0000C11E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874" name="Shape 6447">
                  <a:extLst>
                    <a:ext uri="{FF2B5EF4-FFF2-40B4-BE49-F238E27FC236}">
                      <a16:creationId xmlns:a16="http://schemas.microsoft.com/office/drawing/2014/main" id="{00000000-0008-0000-0B00-0000C21E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875" name="Shape 6448">
                  <a:extLst>
                    <a:ext uri="{FF2B5EF4-FFF2-40B4-BE49-F238E27FC236}">
                      <a16:creationId xmlns:a16="http://schemas.microsoft.com/office/drawing/2014/main" id="{00000000-0008-0000-0B00-0000C31E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876" name="Shape 6449">
                  <a:extLst>
                    <a:ext uri="{FF2B5EF4-FFF2-40B4-BE49-F238E27FC236}">
                      <a16:creationId xmlns:a16="http://schemas.microsoft.com/office/drawing/2014/main" id="{00000000-0008-0000-0B00-0000C41E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877" name="Shape 6450">
                  <a:extLst>
                    <a:ext uri="{FF2B5EF4-FFF2-40B4-BE49-F238E27FC236}">
                      <a16:creationId xmlns:a16="http://schemas.microsoft.com/office/drawing/2014/main" id="{00000000-0008-0000-0B00-0000C51E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94</xdr:row>
      <xdr:rowOff>104775</xdr:rowOff>
    </xdr:from>
    <xdr:ext cx="0" cy="161925"/>
    <xdr:grpSp>
      <xdr:nvGrpSpPr>
        <xdr:cNvPr id="7878" name="Shape 2">
          <a:extLst>
            <a:ext uri="{FF2B5EF4-FFF2-40B4-BE49-F238E27FC236}">
              <a16:creationId xmlns:a16="http://schemas.microsoft.com/office/drawing/2014/main" id="{00000000-0008-0000-0B00-0000C61E0000}"/>
            </a:ext>
          </a:extLst>
        </xdr:cNvPr>
        <xdr:cNvGrpSpPr>
          <a:grpSpLocks/>
        </xdr:cNvGrpSpPr>
      </xdr:nvGrpSpPr>
      <xdr:grpSpPr>
        <a:xfrm>
          <a:off x="2466975" y="20754975"/>
          <a:ext cx="0" cy="161925"/>
          <a:chOff x="5346000" y="3699038"/>
          <a:chExt cx="0" cy="161925"/>
        </a:xfrm>
      </xdr:grpSpPr>
      <xdr:grpSp>
        <xdr:nvGrpSpPr>
          <xdr:cNvPr id="7879" name="Shape 6451">
            <a:extLst>
              <a:ext uri="{FF2B5EF4-FFF2-40B4-BE49-F238E27FC236}">
                <a16:creationId xmlns:a16="http://schemas.microsoft.com/office/drawing/2014/main" id="{00000000-0008-0000-0B00-0000C71E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7880" name="Shape 6">
              <a:extLst>
                <a:ext uri="{FF2B5EF4-FFF2-40B4-BE49-F238E27FC236}">
                  <a16:creationId xmlns:a16="http://schemas.microsoft.com/office/drawing/2014/main" id="{00000000-0008-0000-0B00-0000C81E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7881" name="Shape 6452">
              <a:extLst>
                <a:ext uri="{FF2B5EF4-FFF2-40B4-BE49-F238E27FC236}">
                  <a16:creationId xmlns:a16="http://schemas.microsoft.com/office/drawing/2014/main" id="{00000000-0008-0000-0B00-0000C91E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7882" name="Shape 6453">
                <a:extLst>
                  <a:ext uri="{FF2B5EF4-FFF2-40B4-BE49-F238E27FC236}">
                    <a16:creationId xmlns:a16="http://schemas.microsoft.com/office/drawing/2014/main" id="{00000000-0008-0000-0B00-0000CA1E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7883" name="Shape 6454">
                <a:extLst>
                  <a:ext uri="{FF2B5EF4-FFF2-40B4-BE49-F238E27FC236}">
                    <a16:creationId xmlns:a16="http://schemas.microsoft.com/office/drawing/2014/main" id="{00000000-0008-0000-0B00-0000CB1E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7884" name="Shape 6455">
                  <a:extLst>
                    <a:ext uri="{FF2B5EF4-FFF2-40B4-BE49-F238E27FC236}">
                      <a16:creationId xmlns:a16="http://schemas.microsoft.com/office/drawing/2014/main" id="{00000000-0008-0000-0B00-0000CC1E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7885" name="Shape 6456">
                  <a:extLst>
                    <a:ext uri="{FF2B5EF4-FFF2-40B4-BE49-F238E27FC236}">
                      <a16:creationId xmlns:a16="http://schemas.microsoft.com/office/drawing/2014/main" id="{00000000-0008-0000-0B00-0000CD1E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886" name="Shape 6457">
                  <a:extLst>
                    <a:ext uri="{FF2B5EF4-FFF2-40B4-BE49-F238E27FC236}">
                      <a16:creationId xmlns:a16="http://schemas.microsoft.com/office/drawing/2014/main" id="{00000000-0008-0000-0B00-0000CE1E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887" name="Shape 6458">
                  <a:extLst>
                    <a:ext uri="{FF2B5EF4-FFF2-40B4-BE49-F238E27FC236}">
                      <a16:creationId xmlns:a16="http://schemas.microsoft.com/office/drawing/2014/main" id="{00000000-0008-0000-0B00-0000CF1E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888" name="Shape 6459">
                  <a:extLst>
                    <a:ext uri="{FF2B5EF4-FFF2-40B4-BE49-F238E27FC236}">
                      <a16:creationId xmlns:a16="http://schemas.microsoft.com/office/drawing/2014/main" id="{00000000-0008-0000-0B00-0000D01E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889" name="Shape 6460">
                  <a:extLst>
                    <a:ext uri="{FF2B5EF4-FFF2-40B4-BE49-F238E27FC236}">
                      <a16:creationId xmlns:a16="http://schemas.microsoft.com/office/drawing/2014/main" id="{00000000-0008-0000-0B00-0000D11E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890" name="Shape 6461">
                  <a:extLst>
                    <a:ext uri="{FF2B5EF4-FFF2-40B4-BE49-F238E27FC236}">
                      <a16:creationId xmlns:a16="http://schemas.microsoft.com/office/drawing/2014/main" id="{00000000-0008-0000-0B00-0000D21E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94</xdr:row>
      <xdr:rowOff>104775</xdr:rowOff>
    </xdr:from>
    <xdr:ext cx="0" cy="161925"/>
    <xdr:grpSp>
      <xdr:nvGrpSpPr>
        <xdr:cNvPr id="7891" name="Shape 2">
          <a:extLst>
            <a:ext uri="{FF2B5EF4-FFF2-40B4-BE49-F238E27FC236}">
              <a16:creationId xmlns:a16="http://schemas.microsoft.com/office/drawing/2014/main" id="{00000000-0008-0000-0B00-0000D31E0000}"/>
            </a:ext>
          </a:extLst>
        </xdr:cNvPr>
        <xdr:cNvGrpSpPr>
          <a:grpSpLocks/>
        </xdr:cNvGrpSpPr>
      </xdr:nvGrpSpPr>
      <xdr:grpSpPr>
        <a:xfrm>
          <a:off x="2466975" y="20754975"/>
          <a:ext cx="0" cy="161925"/>
          <a:chOff x="5346000" y="3699038"/>
          <a:chExt cx="0" cy="161925"/>
        </a:xfrm>
      </xdr:grpSpPr>
      <xdr:grpSp>
        <xdr:nvGrpSpPr>
          <xdr:cNvPr id="7892" name="Shape 6462">
            <a:extLst>
              <a:ext uri="{FF2B5EF4-FFF2-40B4-BE49-F238E27FC236}">
                <a16:creationId xmlns:a16="http://schemas.microsoft.com/office/drawing/2014/main" id="{00000000-0008-0000-0B00-0000D41E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7893" name="Shape 6">
              <a:extLst>
                <a:ext uri="{FF2B5EF4-FFF2-40B4-BE49-F238E27FC236}">
                  <a16:creationId xmlns:a16="http://schemas.microsoft.com/office/drawing/2014/main" id="{00000000-0008-0000-0B00-0000D51E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7894" name="Shape 6463">
              <a:extLst>
                <a:ext uri="{FF2B5EF4-FFF2-40B4-BE49-F238E27FC236}">
                  <a16:creationId xmlns:a16="http://schemas.microsoft.com/office/drawing/2014/main" id="{00000000-0008-0000-0B00-0000D61E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7895" name="Shape 6464">
                <a:extLst>
                  <a:ext uri="{FF2B5EF4-FFF2-40B4-BE49-F238E27FC236}">
                    <a16:creationId xmlns:a16="http://schemas.microsoft.com/office/drawing/2014/main" id="{00000000-0008-0000-0B00-0000D71E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7896" name="Shape 6465">
                <a:extLst>
                  <a:ext uri="{FF2B5EF4-FFF2-40B4-BE49-F238E27FC236}">
                    <a16:creationId xmlns:a16="http://schemas.microsoft.com/office/drawing/2014/main" id="{00000000-0008-0000-0B00-0000D81E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7897" name="Shape 6466">
                  <a:extLst>
                    <a:ext uri="{FF2B5EF4-FFF2-40B4-BE49-F238E27FC236}">
                      <a16:creationId xmlns:a16="http://schemas.microsoft.com/office/drawing/2014/main" id="{00000000-0008-0000-0B00-0000D91E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7898" name="Shape 6467">
                  <a:extLst>
                    <a:ext uri="{FF2B5EF4-FFF2-40B4-BE49-F238E27FC236}">
                      <a16:creationId xmlns:a16="http://schemas.microsoft.com/office/drawing/2014/main" id="{00000000-0008-0000-0B00-0000DA1E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899" name="Shape 6468">
                  <a:extLst>
                    <a:ext uri="{FF2B5EF4-FFF2-40B4-BE49-F238E27FC236}">
                      <a16:creationId xmlns:a16="http://schemas.microsoft.com/office/drawing/2014/main" id="{00000000-0008-0000-0B00-0000DB1E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900" name="Shape 6469">
                  <a:extLst>
                    <a:ext uri="{FF2B5EF4-FFF2-40B4-BE49-F238E27FC236}">
                      <a16:creationId xmlns:a16="http://schemas.microsoft.com/office/drawing/2014/main" id="{00000000-0008-0000-0B00-0000DC1E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901" name="Shape 6470">
                  <a:extLst>
                    <a:ext uri="{FF2B5EF4-FFF2-40B4-BE49-F238E27FC236}">
                      <a16:creationId xmlns:a16="http://schemas.microsoft.com/office/drawing/2014/main" id="{00000000-0008-0000-0B00-0000DD1E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902" name="Shape 6471">
                  <a:extLst>
                    <a:ext uri="{FF2B5EF4-FFF2-40B4-BE49-F238E27FC236}">
                      <a16:creationId xmlns:a16="http://schemas.microsoft.com/office/drawing/2014/main" id="{00000000-0008-0000-0B00-0000DE1E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903" name="Shape 6472">
                  <a:extLst>
                    <a:ext uri="{FF2B5EF4-FFF2-40B4-BE49-F238E27FC236}">
                      <a16:creationId xmlns:a16="http://schemas.microsoft.com/office/drawing/2014/main" id="{00000000-0008-0000-0B00-0000DF1E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94</xdr:row>
      <xdr:rowOff>104775</xdr:rowOff>
    </xdr:from>
    <xdr:ext cx="0" cy="161925"/>
    <xdr:grpSp>
      <xdr:nvGrpSpPr>
        <xdr:cNvPr id="7904" name="Shape 2">
          <a:extLst>
            <a:ext uri="{FF2B5EF4-FFF2-40B4-BE49-F238E27FC236}">
              <a16:creationId xmlns:a16="http://schemas.microsoft.com/office/drawing/2014/main" id="{00000000-0008-0000-0B00-0000E01E0000}"/>
            </a:ext>
          </a:extLst>
        </xdr:cNvPr>
        <xdr:cNvGrpSpPr>
          <a:grpSpLocks/>
        </xdr:cNvGrpSpPr>
      </xdr:nvGrpSpPr>
      <xdr:grpSpPr>
        <a:xfrm>
          <a:off x="2466975" y="20754975"/>
          <a:ext cx="0" cy="161925"/>
          <a:chOff x="5346000" y="3699038"/>
          <a:chExt cx="0" cy="161925"/>
        </a:xfrm>
      </xdr:grpSpPr>
      <xdr:grpSp>
        <xdr:nvGrpSpPr>
          <xdr:cNvPr id="7905" name="Shape 6473">
            <a:extLst>
              <a:ext uri="{FF2B5EF4-FFF2-40B4-BE49-F238E27FC236}">
                <a16:creationId xmlns:a16="http://schemas.microsoft.com/office/drawing/2014/main" id="{00000000-0008-0000-0B00-0000E11E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7906" name="Shape 6">
              <a:extLst>
                <a:ext uri="{FF2B5EF4-FFF2-40B4-BE49-F238E27FC236}">
                  <a16:creationId xmlns:a16="http://schemas.microsoft.com/office/drawing/2014/main" id="{00000000-0008-0000-0B00-0000E21E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7907" name="Shape 6474">
              <a:extLst>
                <a:ext uri="{FF2B5EF4-FFF2-40B4-BE49-F238E27FC236}">
                  <a16:creationId xmlns:a16="http://schemas.microsoft.com/office/drawing/2014/main" id="{00000000-0008-0000-0B00-0000E31E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7908" name="Shape 6475">
                <a:extLst>
                  <a:ext uri="{FF2B5EF4-FFF2-40B4-BE49-F238E27FC236}">
                    <a16:creationId xmlns:a16="http://schemas.microsoft.com/office/drawing/2014/main" id="{00000000-0008-0000-0B00-0000E41E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7909" name="Shape 6476">
                <a:extLst>
                  <a:ext uri="{FF2B5EF4-FFF2-40B4-BE49-F238E27FC236}">
                    <a16:creationId xmlns:a16="http://schemas.microsoft.com/office/drawing/2014/main" id="{00000000-0008-0000-0B00-0000E51E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7910" name="Shape 6477">
                  <a:extLst>
                    <a:ext uri="{FF2B5EF4-FFF2-40B4-BE49-F238E27FC236}">
                      <a16:creationId xmlns:a16="http://schemas.microsoft.com/office/drawing/2014/main" id="{00000000-0008-0000-0B00-0000E61E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7911" name="Shape 6478">
                  <a:extLst>
                    <a:ext uri="{FF2B5EF4-FFF2-40B4-BE49-F238E27FC236}">
                      <a16:creationId xmlns:a16="http://schemas.microsoft.com/office/drawing/2014/main" id="{00000000-0008-0000-0B00-0000E71E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912" name="Shape 6479">
                  <a:extLst>
                    <a:ext uri="{FF2B5EF4-FFF2-40B4-BE49-F238E27FC236}">
                      <a16:creationId xmlns:a16="http://schemas.microsoft.com/office/drawing/2014/main" id="{00000000-0008-0000-0B00-0000E81E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913" name="Shape 6480">
                  <a:extLst>
                    <a:ext uri="{FF2B5EF4-FFF2-40B4-BE49-F238E27FC236}">
                      <a16:creationId xmlns:a16="http://schemas.microsoft.com/office/drawing/2014/main" id="{00000000-0008-0000-0B00-0000E91E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914" name="Shape 6481">
                  <a:extLst>
                    <a:ext uri="{FF2B5EF4-FFF2-40B4-BE49-F238E27FC236}">
                      <a16:creationId xmlns:a16="http://schemas.microsoft.com/office/drawing/2014/main" id="{00000000-0008-0000-0B00-0000EA1E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915" name="Shape 6482">
                  <a:extLst>
                    <a:ext uri="{FF2B5EF4-FFF2-40B4-BE49-F238E27FC236}">
                      <a16:creationId xmlns:a16="http://schemas.microsoft.com/office/drawing/2014/main" id="{00000000-0008-0000-0B00-0000EB1E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916" name="Shape 6483">
                  <a:extLst>
                    <a:ext uri="{FF2B5EF4-FFF2-40B4-BE49-F238E27FC236}">
                      <a16:creationId xmlns:a16="http://schemas.microsoft.com/office/drawing/2014/main" id="{00000000-0008-0000-0B00-0000EC1E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94</xdr:row>
      <xdr:rowOff>104775</xdr:rowOff>
    </xdr:from>
    <xdr:ext cx="0" cy="161925"/>
    <xdr:grpSp>
      <xdr:nvGrpSpPr>
        <xdr:cNvPr id="7917" name="Shape 2">
          <a:extLst>
            <a:ext uri="{FF2B5EF4-FFF2-40B4-BE49-F238E27FC236}">
              <a16:creationId xmlns:a16="http://schemas.microsoft.com/office/drawing/2014/main" id="{00000000-0008-0000-0B00-0000ED1E0000}"/>
            </a:ext>
          </a:extLst>
        </xdr:cNvPr>
        <xdr:cNvGrpSpPr>
          <a:grpSpLocks/>
        </xdr:cNvGrpSpPr>
      </xdr:nvGrpSpPr>
      <xdr:grpSpPr>
        <a:xfrm>
          <a:off x="2466975" y="20754975"/>
          <a:ext cx="0" cy="161925"/>
          <a:chOff x="5346000" y="3699038"/>
          <a:chExt cx="0" cy="161925"/>
        </a:xfrm>
      </xdr:grpSpPr>
      <xdr:grpSp>
        <xdr:nvGrpSpPr>
          <xdr:cNvPr id="7918" name="Shape 6484">
            <a:extLst>
              <a:ext uri="{FF2B5EF4-FFF2-40B4-BE49-F238E27FC236}">
                <a16:creationId xmlns:a16="http://schemas.microsoft.com/office/drawing/2014/main" id="{00000000-0008-0000-0B00-0000EE1E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7919" name="Shape 6">
              <a:extLst>
                <a:ext uri="{FF2B5EF4-FFF2-40B4-BE49-F238E27FC236}">
                  <a16:creationId xmlns:a16="http://schemas.microsoft.com/office/drawing/2014/main" id="{00000000-0008-0000-0B00-0000EF1E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7920" name="Shape 6485">
              <a:extLst>
                <a:ext uri="{FF2B5EF4-FFF2-40B4-BE49-F238E27FC236}">
                  <a16:creationId xmlns:a16="http://schemas.microsoft.com/office/drawing/2014/main" id="{00000000-0008-0000-0B00-0000F01E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7921" name="Shape 6486">
                <a:extLst>
                  <a:ext uri="{FF2B5EF4-FFF2-40B4-BE49-F238E27FC236}">
                    <a16:creationId xmlns:a16="http://schemas.microsoft.com/office/drawing/2014/main" id="{00000000-0008-0000-0B00-0000F11E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7922" name="Shape 6487">
                <a:extLst>
                  <a:ext uri="{FF2B5EF4-FFF2-40B4-BE49-F238E27FC236}">
                    <a16:creationId xmlns:a16="http://schemas.microsoft.com/office/drawing/2014/main" id="{00000000-0008-0000-0B00-0000F21E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7923" name="Shape 6488">
                  <a:extLst>
                    <a:ext uri="{FF2B5EF4-FFF2-40B4-BE49-F238E27FC236}">
                      <a16:creationId xmlns:a16="http://schemas.microsoft.com/office/drawing/2014/main" id="{00000000-0008-0000-0B00-0000F31E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7924" name="Shape 6489">
                  <a:extLst>
                    <a:ext uri="{FF2B5EF4-FFF2-40B4-BE49-F238E27FC236}">
                      <a16:creationId xmlns:a16="http://schemas.microsoft.com/office/drawing/2014/main" id="{00000000-0008-0000-0B00-0000F41E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925" name="Shape 6490">
                  <a:extLst>
                    <a:ext uri="{FF2B5EF4-FFF2-40B4-BE49-F238E27FC236}">
                      <a16:creationId xmlns:a16="http://schemas.microsoft.com/office/drawing/2014/main" id="{00000000-0008-0000-0B00-0000F51E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926" name="Shape 6491">
                  <a:extLst>
                    <a:ext uri="{FF2B5EF4-FFF2-40B4-BE49-F238E27FC236}">
                      <a16:creationId xmlns:a16="http://schemas.microsoft.com/office/drawing/2014/main" id="{00000000-0008-0000-0B00-0000F61E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927" name="Shape 6492">
                  <a:extLst>
                    <a:ext uri="{FF2B5EF4-FFF2-40B4-BE49-F238E27FC236}">
                      <a16:creationId xmlns:a16="http://schemas.microsoft.com/office/drawing/2014/main" id="{00000000-0008-0000-0B00-0000F71E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928" name="Shape 6493">
                  <a:extLst>
                    <a:ext uri="{FF2B5EF4-FFF2-40B4-BE49-F238E27FC236}">
                      <a16:creationId xmlns:a16="http://schemas.microsoft.com/office/drawing/2014/main" id="{00000000-0008-0000-0B00-0000F81E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929" name="Shape 6494">
                  <a:extLst>
                    <a:ext uri="{FF2B5EF4-FFF2-40B4-BE49-F238E27FC236}">
                      <a16:creationId xmlns:a16="http://schemas.microsoft.com/office/drawing/2014/main" id="{00000000-0008-0000-0B00-0000F91E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94</xdr:row>
      <xdr:rowOff>104775</xdr:rowOff>
    </xdr:from>
    <xdr:ext cx="0" cy="161925"/>
    <xdr:grpSp>
      <xdr:nvGrpSpPr>
        <xdr:cNvPr id="7930" name="Shape 2">
          <a:extLst>
            <a:ext uri="{FF2B5EF4-FFF2-40B4-BE49-F238E27FC236}">
              <a16:creationId xmlns:a16="http://schemas.microsoft.com/office/drawing/2014/main" id="{00000000-0008-0000-0B00-0000FA1E0000}"/>
            </a:ext>
          </a:extLst>
        </xdr:cNvPr>
        <xdr:cNvGrpSpPr>
          <a:grpSpLocks/>
        </xdr:cNvGrpSpPr>
      </xdr:nvGrpSpPr>
      <xdr:grpSpPr>
        <a:xfrm>
          <a:off x="2466975" y="20754975"/>
          <a:ext cx="0" cy="161925"/>
          <a:chOff x="5346000" y="3699038"/>
          <a:chExt cx="0" cy="161925"/>
        </a:xfrm>
      </xdr:grpSpPr>
      <xdr:grpSp>
        <xdr:nvGrpSpPr>
          <xdr:cNvPr id="7931" name="Shape 6495">
            <a:extLst>
              <a:ext uri="{FF2B5EF4-FFF2-40B4-BE49-F238E27FC236}">
                <a16:creationId xmlns:a16="http://schemas.microsoft.com/office/drawing/2014/main" id="{00000000-0008-0000-0B00-0000FB1E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7932" name="Shape 6">
              <a:extLst>
                <a:ext uri="{FF2B5EF4-FFF2-40B4-BE49-F238E27FC236}">
                  <a16:creationId xmlns:a16="http://schemas.microsoft.com/office/drawing/2014/main" id="{00000000-0008-0000-0B00-0000FC1E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7933" name="Shape 6496">
              <a:extLst>
                <a:ext uri="{FF2B5EF4-FFF2-40B4-BE49-F238E27FC236}">
                  <a16:creationId xmlns:a16="http://schemas.microsoft.com/office/drawing/2014/main" id="{00000000-0008-0000-0B00-0000FD1E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7934" name="Shape 6497">
                <a:extLst>
                  <a:ext uri="{FF2B5EF4-FFF2-40B4-BE49-F238E27FC236}">
                    <a16:creationId xmlns:a16="http://schemas.microsoft.com/office/drawing/2014/main" id="{00000000-0008-0000-0B00-0000FE1E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7935" name="Shape 6498">
                <a:extLst>
                  <a:ext uri="{FF2B5EF4-FFF2-40B4-BE49-F238E27FC236}">
                    <a16:creationId xmlns:a16="http://schemas.microsoft.com/office/drawing/2014/main" id="{00000000-0008-0000-0B00-0000FF1E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7936" name="Shape 6499">
                  <a:extLst>
                    <a:ext uri="{FF2B5EF4-FFF2-40B4-BE49-F238E27FC236}">
                      <a16:creationId xmlns:a16="http://schemas.microsoft.com/office/drawing/2014/main" id="{00000000-0008-0000-0B00-0000001F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7937" name="Shape 6500">
                  <a:extLst>
                    <a:ext uri="{FF2B5EF4-FFF2-40B4-BE49-F238E27FC236}">
                      <a16:creationId xmlns:a16="http://schemas.microsoft.com/office/drawing/2014/main" id="{00000000-0008-0000-0B00-0000011F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938" name="Shape 6501">
                  <a:extLst>
                    <a:ext uri="{FF2B5EF4-FFF2-40B4-BE49-F238E27FC236}">
                      <a16:creationId xmlns:a16="http://schemas.microsoft.com/office/drawing/2014/main" id="{00000000-0008-0000-0B00-0000021F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939" name="Shape 6502">
                  <a:extLst>
                    <a:ext uri="{FF2B5EF4-FFF2-40B4-BE49-F238E27FC236}">
                      <a16:creationId xmlns:a16="http://schemas.microsoft.com/office/drawing/2014/main" id="{00000000-0008-0000-0B00-0000031F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940" name="Shape 6503">
                  <a:extLst>
                    <a:ext uri="{FF2B5EF4-FFF2-40B4-BE49-F238E27FC236}">
                      <a16:creationId xmlns:a16="http://schemas.microsoft.com/office/drawing/2014/main" id="{00000000-0008-0000-0B00-0000041F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941" name="Shape 6504">
                  <a:extLst>
                    <a:ext uri="{FF2B5EF4-FFF2-40B4-BE49-F238E27FC236}">
                      <a16:creationId xmlns:a16="http://schemas.microsoft.com/office/drawing/2014/main" id="{00000000-0008-0000-0B00-0000051F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942" name="Shape 6505">
                  <a:extLst>
                    <a:ext uri="{FF2B5EF4-FFF2-40B4-BE49-F238E27FC236}">
                      <a16:creationId xmlns:a16="http://schemas.microsoft.com/office/drawing/2014/main" id="{00000000-0008-0000-0B00-0000061F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94</xdr:row>
      <xdr:rowOff>104775</xdr:rowOff>
    </xdr:from>
    <xdr:ext cx="0" cy="161925"/>
    <xdr:grpSp>
      <xdr:nvGrpSpPr>
        <xdr:cNvPr id="7943" name="Shape 2">
          <a:extLst>
            <a:ext uri="{FF2B5EF4-FFF2-40B4-BE49-F238E27FC236}">
              <a16:creationId xmlns:a16="http://schemas.microsoft.com/office/drawing/2014/main" id="{00000000-0008-0000-0B00-0000071F0000}"/>
            </a:ext>
          </a:extLst>
        </xdr:cNvPr>
        <xdr:cNvGrpSpPr>
          <a:grpSpLocks/>
        </xdr:cNvGrpSpPr>
      </xdr:nvGrpSpPr>
      <xdr:grpSpPr>
        <a:xfrm>
          <a:off x="2466975" y="20754975"/>
          <a:ext cx="0" cy="161925"/>
          <a:chOff x="5346000" y="3699038"/>
          <a:chExt cx="0" cy="161925"/>
        </a:xfrm>
      </xdr:grpSpPr>
      <xdr:grpSp>
        <xdr:nvGrpSpPr>
          <xdr:cNvPr id="7944" name="Shape 6506">
            <a:extLst>
              <a:ext uri="{FF2B5EF4-FFF2-40B4-BE49-F238E27FC236}">
                <a16:creationId xmlns:a16="http://schemas.microsoft.com/office/drawing/2014/main" id="{00000000-0008-0000-0B00-0000081F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7945" name="Shape 6">
              <a:extLst>
                <a:ext uri="{FF2B5EF4-FFF2-40B4-BE49-F238E27FC236}">
                  <a16:creationId xmlns:a16="http://schemas.microsoft.com/office/drawing/2014/main" id="{00000000-0008-0000-0B00-0000091F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7946" name="Shape 6507">
              <a:extLst>
                <a:ext uri="{FF2B5EF4-FFF2-40B4-BE49-F238E27FC236}">
                  <a16:creationId xmlns:a16="http://schemas.microsoft.com/office/drawing/2014/main" id="{00000000-0008-0000-0B00-00000A1F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7947" name="Shape 6508">
                <a:extLst>
                  <a:ext uri="{FF2B5EF4-FFF2-40B4-BE49-F238E27FC236}">
                    <a16:creationId xmlns:a16="http://schemas.microsoft.com/office/drawing/2014/main" id="{00000000-0008-0000-0B00-00000B1F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7948" name="Shape 6509">
                <a:extLst>
                  <a:ext uri="{FF2B5EF4-FFF2-40B4-BE49-F238E27FC236}">
                    <a16:creationId xmlns:a16="http://schemas.microsoft.com/office/drawing/2014/main" id="{00000000-0008-0000-0B00-00000C1F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7949" name="Shape 6510">
                  <a:extLst>
                    <a:ext uri="{FF2B5EF4-FFF2-40B4-BE49-F238E27FC236}">
                      <a16:creationId xmlns:a16="http://schemas.microsoft.com/office/drawing/2014/main" id="{00000000-0008-0000-0B00-00000D1F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7950" name="Shape 6511">
                  <a:extLst>
                    <a:ext uri="{FF2B5EF4-FFF2-40B4-BE49-F238E27FC236}">
                      <a16:creationId xmlns:a16="http://schemas.microsoft.com/office/drawing/2014/main" id="{00000000-0008-0000-0B00-00000E1F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951" name="Shape 6512">
                  <a:extLst>
                    <a:ext uri="{FF2B5EF4-FFF2-40B4-BE49-F238E27FC236}">
                      <a16:creationId xmlns:a16="http://schemas.microsoft.com/office/drawing/2014/main" id="{00000000-0008-0000-0B00-00000F1F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952" name="Shape 6513">
                  <a:extLst>
                    <a:ext uri="{FF2B5EF4-FFF2-40B4-BE49-F238E27FC236}">
                      <a16:creationId xmlns:a16="http://schemas.microsoft.com/office/drawing/2014/main" id="{00000000-0008-0000-0B00-0000101F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953" name="Shape 6514">
                  <a:extLst>
                    <a:ext uri="{FF2B5EF4-FFF2-40B4-BE49-F238E27FC236}">
                      <a16:creationId xmlns:a16="http://schemas.microsoft.com/office/drawing/2014/main" id="{00000000-0008-0000-0B00-0000111F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954" name="Shape 6515">
                  <a:extLst>
                    <a:ext uri="{FF2B5EF4-FFF2-40B4-BE49-F238E27FC236}">
                      <a16:creationId xmlns:a16="http://schemas.microsoft.com/office/drawing/2014/main" id="{00000000-0008-0000-0B00-0000121F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955" name="Shape 6516">
                  <a:extLst>
                    <a:ext uri="{FF2B5EF4-FFF2-40B4-BE49-F238E27FC236}">
                      <a16:creationId xmlns:a16="http://schemas.microsoft.com/office/drawing/2014/main" id="{00000000-0008-0000-0B00-0000131F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94</xdr:row>
      <xdr:rowOff>104775</xdr:rowOff>
    </xdr:from>
    <xdr:ext cx="0" cy="161925"/>
    <xdr:grpSp>
      <xdr:nvGrpSpPr>
        <xdr:cNvPr id="7956" name="Shape 2">
          <a:extLst>
            <a:ext uri="{FF2B5EF4-FFF2-40B4-BE49-F238E27FC236}">
              <a16:creationId xmlns:a16="http://schemas.microsoft.com/office/drawing/2014/main" id="{00000000-0008-0000-0B00-0000141F0000}"/>
            </a:ext>
          </a:extLst>
        </xdr:cNvPr>
        <xdr:cNvGrpSpPr>
          <a:grpSpLocks/>
        </xdr:cNvGrpSpPr>
      </xdr:nvGrpSpPr>
      <xdr:grpSpPr>
        <a:xfrm>
          <a:off x="2466975" y="20754975"/>
          <a:ext cx="0" cy="161925"/>
          <a:chOff x="5346000" y="3699038"/>
          <a:chExt cx="0" cy="161925"/>
        </a:xfrm>
      </xdr:grpSpPr>
      <xdr:grpSp>
        <xdr:nvGrpSpPr>
          <xdr:cNvPr id="7957" name="Shape 6517">
            <a:extLst>
              <a:ext uri="{FF2B5EF4-FFF2-40B4-BE49-F238E27FC236}">
                <a16:creationId xmlns:a16="http://schemas.microsoft.com/office/drawing/2014/main" id="{00000000-0008-0000-0B00-0000151F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7958" name="Shape 6">
              <a:extLst>
                <a:ext uri="{FF2B5EF4-FFF2-40B4-BE49-F238E27FC236}">
                  <a16:creationId xmlns:a16="http://schemas.microsoft.com/office/drawing/2014/main" id="{00000000-0008-0000-0B00-0000161F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7959" name="Shape 6518">
              <a:extLst>
                <a:ext uri="{FF2B5EF4-FFF2-40B4-BE49-F238E27FC236}">
                  <a16:creationId xmlns:a16="http://schemas.microsoft.com/office/drawing/2014/main" id="{00000000-0008-0000-0B00-0000171F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7960" name="Shape 6519">
                <a:extLst>
                  <a:ext uri="{FF2B5EF4-FFF2-40B4-BE49-F238E27FC236}">
                    <a16:creationId xmlns:a16="http://schemas.microsoft.com/office/drawing/2014/main" id="{00000000-0008-0000-0B00-0000181F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7961" name="Shape 6520">
                <a:extLst>
                  <a:ext uri="{FF2B5EF4-FFF2-40B4-BE49-F238E27FC236}">
                    <a16:creationId xmlns:a16="http://schemas.microsoft.com/office/drawing/2014/main" id="{00000000-0008-0000-0B00-0000191F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7962" name="Shape 6521">
                  <a:extLst>
                    <a:ext uri="{FF2B5EF4-FFF2-40B4-BE49-F238E27FC236}">
                      <a16:creationId xmlns:a16="http://schemas.microsoft.com/office/drawing/2014/main" id="{00000000-0008-0000-0B00-00001A1F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7963" name="Shape 6522">
                  <a:extLst>
                    <a:ext uri="{FF2B5EF4-FFF2-40B4-BE49-F238E27FC236}">
                      <a16:creationId xmlns:a16="http://schemas.microsoft.com/office/drawing/2014/main" id="{00000000-0008-0000-0B00-00001B1F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964" name="Shape 6523">
                  <a:extLst>
                    <a:ext uri="{FF2B5EF4-FFF2-40B4-BE49-F238E27FC236}">
                      <a16:creationId xmlns:a16="http://schemas.microsoft.com/office/drawing/2014/main" id="{00000000-0008-0000-0B00-00001C1F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965" name="Shape 6524">
                  <a:extLst>
                    <a:ext uri="{FF2B5EF4-FFF2-40B4-BE49-F238E27FC236}">
                      <a16:creationId xmlns:a16="http://schemas.microsoft.com/office/drawing/2014/main" id="{00000000-0008-0000-0B00-00001D1F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966" name="Shape 6525">
                  <a:extLst>
                    <a:ext uri="{FF2B5EF4-FFF2-40B4-BE49-F238E27FC236}">
                      <a16:creationId xmlns:a16="http://schemas.microsoft.com/office/drawing/2014/main" id="{00000000-0008-0000-0B00-00001E1F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967" name="Shape 6526">
                  <a:extLst>
                    <a:ext uri="{FF2B5EF4-FFF2-40B4-BE49-F238E27FC236}">
                      <a16:creationId xmlns:a16="http://schemas.microsoft.com/office/drawing/2014/main" id="{00000000-0008-0000-0B00-00001F1F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968" name="Shape 6527">
                  <a:extLst>
                    <a:ext uri="{FF2B5EF4-FFF2-40B4-BE49-F238E27FC236}">
                      <a16:creationId xmlns:a16="http://schemas.microsoft.com/office/drawing/2014/main" id="{00000000-0008-0000-0B00-0000201F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94</xdr:row>
      <xdr:rowOff>104775</xdr:rowOff>
    </xdr:from>
    <xdr:ext cx="0" cy="161925"/>
    <xdr:grpSp>
      <xdr:nvGrpSpPr>
        <xdr:cNvPr id="7969" name="Shape 2">
          <a:extLst>
            <a:ext uri="{FF2B5EF4-FFF2-40B4-BE49-F238E27FC236}">
              <a16:creationId xmlns:a16="http://schemas.microsoft.com/office/drawing/2014/main" id="{00000000-0008-0000-0B00-0000211F0000}"/>
            </a:ext>
          </a:extLst>
        </xdr:cNvPr>
        <xdr:cNvGrpSpPr>
          <a:grpSpLocks/>
        </xdr:cNvGrpSpPr>
      </xdr:nvGrpSpPr>
      <xdr:grpSpPr>
        <a:xfrm>
          <a:off x="2466975" y="20754975"/>
          <a:ext cx="0" cy="161925"/>
          <a:chOff x="5346000" y="3699038"/>
          <a:chExt cx="0" cy="161925"/>
        </a:xfrm>
      </xdr:grpSpPr>
      <xdr:grpSp>
        <xdr:nvGrpSpPr>
          <xdr:cNvPr id="7970" name="Shape 6528">
            <a:extLst>
              <a:ext uri="{FF2B5EF4-FFF2-40B4-BE49-F238E27FC236}">
                <a16:creationId xmlns:a16="http://schemas.microsoft.com/office/drawing/2014/main" id="{00000000-0008-0000-0B00-0000221F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7971" name="Shape 6">
              <a:extLst>
                <a:ext uri="{FF2B5EF4-FFF2-40B4-BE49-F238E27FC236}">
                  <a16:creationId xmlns:a16="http://schemas.microsoft.com/office/drawing/2014/main" id="{00000000-0008-0000-0B00-0000231F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7972" name="Shape 6529">
              <a:extLst>
                <a:ext uri="{FF2B5EF4-FFF2-40B4-BE49-F238E27FC236}">
                  <a16:creationId xmlns:a16="http://schemas.microsoft.com/office/drawing/2014/main" id="{00000000-0008-0000-0B00-0000241F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7973" name="Shape 6530">
                <a:extLst>
                  <a:ext uri="{FF2B5EF4-FFF2-40B4-BE49-F238E27FC236}">
                    <a16:creationId xmlns:a16="http://schemas.microsoft.com/office/drawing/2014/main" id="{00000000-0008-0000-0B00-0000251F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7974" name="Shape 6531">
                <a:extLst>
                  <a:ext uri="{FF2B5EF4-FFF2-40B4-BE49-F238E27FC236}">
                    <a16:creationId xmlns:a16="http://schemas.microsoft.com/office/drawing/2014/main" id="{00000000-0008-0000-0B00-0000261F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7975" name="Shape 6532">
                  <a:extLst>
                    <a:ext uri="{FF2B5EF4-FFF2-40B4-BE49-F238E27FC236}">
                      <a16:creationId xmlns:a16="http://schemas.microsoft.com/office/drawing/2014/main" id="{00000000-0008-0000-0B00-0000271F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7976" name="Shape 6533">
                  <a:extLst>
                    <a:ext uri="{FF2B5EF4-FFF2-40B4-BE49-F238E27FC236}">
                      <a16:creationId xmlns:a16="http://schemas.microsoft.com/office/drawing/2014/main" id="{00000000-0008-0000-0B00-0000281F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977" name="Shape 6534">
                  <a:extLst>
                    <a:ext uri="{FF2B5EF4-FFF2-40B4-BE49-F238E27FC236}">
                      <a16:creationId xmlns:a16="http://schemas.microsoft.com/office/drawing/2014/main" id="{00000000-0008-0000-0B00-0000291F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978" name="Shape 6535">
                  <a:extLst>
                    <a:ext uri="{FF2B5EF4-FFF2-40B4-BE49-F238E27FC236}">
                      <a16:creationId xmlns:a16="http://schemas.microsoft.com/office/drawing/2014/main" id="{00000000-0008-0000-0B00-00002A1F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979" name="Shape 6536">
                  <a:extLst>
                    <a:ext uri="{FF2B5EF4-FFF2-40B4-BE49-F238E27FC236}">
                      <a16:creationId xmlns:a16="http://schemas.microsoft.com/office/drawing/2014/main" id="{00000000-0008-0000-0B00-00002B1F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980" name="Shape 6537">
                  <a:extLst>
                    <a:ext uri="{FF2B5EF4-FFF2-40B4-BE49-F238E27FC236}">
                      <a16:creationId xmlns:a16="http://schemas.microsoft.com/office/drawing/2014/main" id="{00000000-0008-0000-0B00-00002C1F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981" name="Shape 6538">
                  <a:extLst>
                    <a:ext uri="{FF2B5EF4-FFF2-40B4-BE49-F238E27FC236}">
                      <a16:creationId xmlns:a16="http://schemas.microsoft.com/office/drawing/2014/main" id="{00000000-0008-0000-0B00-00002D1F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94</xdr:row>
      <xdr:rowOff>104775</xdr:rowOff>
    </xdr:from>
    <xdr:ext cx="0" cy="161925"/>
    <xdr:grpSp>
      <xdr:nvGrpSpPr>
        <xdr:cNvPr id="7982" name="Shape 2">
          <a:extLst>
            <a:ext uri="{FF2B5EF4-FFF2-40B4-BE49-F238E27FC236}">
              <a16:creationId xmlns:a16="http://schemas.microsoft.com/office/drawing/2014/main" id="{00000000-0008-0000-0B00-00002E1F0000}"/>
            </a:ext>
          </a:extLst>
        </xdr:cNvPr>
        <xdr:cNvGrpSpPr>
          <a:grpSpLocks/>
        </xdr:cNvGrpSpPr>
      </xdr:nvGrpSpPr>
      <xdr:grpSpPr>
        <a:xfrm>
          <a:off x="2466975" y="20754975"/>
          <a:ext cx="0" cy="161925"/>
          <a:chOff x="5346000" y="3699038"/>
          <a:chExt cx="0" cy="161925"/>
        </a:xfrm>
      </xdr:grpSpPr>
      <xdr:grpSp>
        <xdr:nvGrpSpPr>
          <xdr:cNvPr id="7983" name="Shape 6539">
            <a:extLst>
              <a:ext uri="{FF2B5EF4-FFF2-40B4-BE49-F238E27FC236}">
                <a16:creationId xmlns:a16="http://schemas.microsoft.com/office/drawing/2014/main" id="{00000000-0008-0000-0B00-00002F1F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7984" name="Shape 6">
              <a:extLst>
                <a:ext uri="{FF2B5EF4-FFF2-40B4-BE49-F238E27FC236}">
                  <a16:creationId xmlns:a16="http://schemas.microsoft.com/office/drawing/2014/main" id="{00000000-0008-0000-0B00-0000301F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7985" name="Shape 6540">
              <a:extLst>
                <a:ext uri="{FF2B5EF4-FFF2-40B4-BE49-F238E27FC236}">
                  <a16:creationId xmlns:a16="http://schemas.microsoft.com/office/drawing/2014/main" id="{00000000-0008-0000-0B00-0000311F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7986" name="Shape 6541">
                <a:extLst>
                  <a:ext uri="{FF2B5EF4-FFF2-40B4-BE49-F238E27FC236}">
                    <a16:creationId xmlns:a16="http://schemas.microsoft.com/office/drawing/2014/main" id="{00000000-0008-0000-0B00-0000321F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7987" name="Shape 6542">
                <a:extLst>
                  <a:ext uri="{FF2B5EF4-FFF2-40B4-BE49-F238E27FC236}">
                    <a16:creationId xmlns:a16="http://schemas.microsoft.com/office/drawing/2014/main" id="{00000000-0008-0000-0B00-0000331F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7988" name="Shape 6543">
                  <a:extLst>
                    <a:ext uri="{FF2B5EF4-FFF2-40B4-BE49-F238E27FC236}">
                      <a16:creationId xmlns:a16="http://schemas.microsoft.com/office/drawing/2014/main" id="{00000000-0008-0000-0B00-0000341F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7989" name="Shape 6544">
                  <a:extLst>
                    <a:ext uri="{FF2B5EF4-FFF2-40B4-BE49-F238E27FC236}">
                      <a16:creationId xmlns:a16="http://schemas.microsoft.com/office/drawing/2014/main" id="{00000000-0008-0000-0B00-0000351F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990" name="Shape 6545">
                  <a:extLst>
                    <a:ext uri="{FF2B5EF4-FFF2-40B4-BE49-F238E27FC236}">
                      <a16:creationId xmlns:a16="http://schemas.microsoft.com/office/drawing/2014/main" id="{00000000-0008-0000-0B00-0000361F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991" name="Shape 6546">
                  <a:extLst>
                    <a:ext uri="{FF2B5EF4-FFF2-40B4-BE49-F238E27FC236}">
                      <a16:creationId xmlns:a16="http://schemas.microsoft.com/office/drawing/2014/main" id="{00000000-0008-0000-0B00-0000371F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992" name="Shape 6547">
                  <a:extLst>
                    <a:ext uri="{FF2B5EF4-FFF2-40B4-BE49-F238E27FC236}">
                      <a16:creationId xmlns:a16="http://schemas.microsoft.com/office/drawing/2014/main" id="{00000000-0008-0000-0B00-0000381F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993" name="Shape 6548">
                  <a:extLst>
                    <a:ext uri="{FF2B5EF4-FFF2-40B4-BE49-F238E27FC236}">
                      <a16:creationId xmlns:a16="http://schemas.microsoft.com/office/drawing/2014/main" id="{00000000-0008-0000-0B00-0000391F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994" name="Shape 6549">
                  <a:extLst>
                    <a:ext uri="{FF2B5EF4-FFF2-40B4-BE49-F238E27FC236}">
                      <a16:creationId xmlns:a16="http://schemas.microsoft.com/office/drawing/2014/main" id="{00000000-0008-0000-0B00-00003A1F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94</xdr:row>
      <xdr:rowOff>104775</xdr:rowOff>
    </xdr:from>
    <xdr:ext cx="0" cy="161925"/>
    <xdr:grpSp>
      <xdr:nvGrpSpPr>
        <xdr:cNvPr id="7995" name="Shape 2">
          <a:extLst>
            <a:ext uri="{FF2B5EF4-FFF2-40B4-BE49-F238E27FC236}">
              <a16:creationId xmlns:a16="http://schemas.microsoft.com/office/drawing/2014/main" id="{00000000-0008-0000-0B00-00003B1F0000}"/>
            </a:ext>
          </a:extLst>
        </xdr:cNvPr>
        <xdr:cNvGrpSpPr>
          <a:grpSpLocks/>
        </xdr:cNvGrpSpPr>
      </xdr:nvGrpSpPr>
      <xdr:grpSpPr>
        <a:xfrm>
          <a:off x="2466975" y="20754975"/>
          <a:ext cx="0" cy="161925"/>
          <a:chOff x="5346000" y="3699038"/>
          <a:chExt cx="0" cy="161925"/>
        </a:xfrm>
      </xdr:grpSpPr>
      <xdr:grpSp>
        <xdr:nvGrpSpPr>
          <xdr:cNvPr id="7996" name="Shape 6550">
            <a:extLst>
              <a:ext uri="{FF2B5EF4-FFF2-40B4-BE49-F238E27FC236}">
                <a16:creationId xmlns:a16="http://schemas.microsoft.com/office/drawing/2014/main" id="{00000000-0008-0000-0B00-00003C1F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7997" name="Shape 6">
              <a:extLst>
                <a:ext uri="{FF2B5EF4-FFF2-40B4-BE49-F238E27FC236}">
                  <a16:creationId xmlns:a16="http://schemas.microsoft.com/office/drawing/2014/main" id="{00000000-0008-0000-0B00-00003D1F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7998" name="Shape 6551">
              <a:extLst>
                <a:ext uri="{FF2B5EF4-FFF2-40B4-BE49-F238E27FC236}">
                  <a16:creationId xmlns:a16="http://schemas.microsoft.com/office/drawing/2014/main" id="{00000000-0008-0000-0B00-00003E1F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7999" name="Shape 6552">
                <a:extLst>
                  <a:ext uri="{FF2B5EF4-FFF2-40B4-BE49-F238E27FC236}">
                    <a16:creationId xmlns:a16="http://schemas.microsoft.com/office/drawing/2014/main" id="{00000000-0008-0000-0B00-00003F1F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8000" name="Shape 6553">
                <a:extLst>
                  <a:ext uri="{FF2B5EF4-FFF2-40B4-BE49-F238E27FC236}">
                    <a16:creationId xmlns:a16="http://schemas.microsoft.com/office/drawing/2014/main" id="{00000000-0008-0000-0B00-0000401F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8001" name="Shape 6554">
                  <a:extLst>
                    <a:ext uri="{FF2B5EF4-FFF2-40B4-BE49-F238E27FC236}">
                      <a16:creationId xmlns:a16="http://schemas.microsoft.com/office/drawing/2014/main" id="{00000000-0008-0000-0B00-0000411F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8002" name="Shape 6555">
                  <a:extLst>
                    <a:ext uri="{FF2B5EF4-FFF2-40B4-BE49-F238E27FC236}">
                      <a16:creationId xmlns:a16="http://schemas.microsoft.com/office/drawing/2014/main" id="{00000000-0008-0000-0B00-0000421F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003" name="Shape 6556">
                  <a:extLst>
                    <a:ext uri="{FF2B5EF4-FFF2-40B4-BE49-F238E27FC236}">
                      <a16:creationId xmlns:a16="http://schemas.microsoft.com/office/drawing/2014/main" id="{00000000-0008-0000-0B00-0000431F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004" name="Shape 6557">
                  <a:extLst>
                    <a:ext uri="{FF2B5EF4-FFF2-40B4-BE49-F238E27FC236}">
                      <a16:creationId xmlns:a16="http://schemas.microsoft.com/office/drawing/2014/main" id="{00000000-0008-0000-0B00-0000441F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005" name="Shape 6558">
                  <a:extLst>
                    <a:ext uri="{FF2B5EF4-FFF2-40B4-BE49-F238E27FC236}">
                      <a16:creationId xmlns:a16="http://schemas.microsoft.com/office/drawing/2014/main" id="{00000000-0008-0000-0B00-0000451F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006" name="Shape 6559">
                  <a:extLst>
                    <a:ext uri="{FF2B5EF4-FFF2-40B4-BE49-F238E27FC236}">
                      <a16:creationId xmlns:a16="http://schemas.microsoft.com/office/drawing/2014/main" id="{00000000-0008-0000-0B00-0000461F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007" name="Shape 6560">
                  <a:extLst>
                    <a:ext uri="{FF2B5EF4-FFF2-40B4-BE49-F238E27FC236}">
                      <a16:creationId xmlns:a16="http://schemas.microsoft.com/office/drawing/2014/main" id="{00000000-0008-0000-0B00-0000471F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94</xdr:row>
      <xdr:rowOff>104775</xdr:rowOff>
    </xdr:from>
    <xdr:ext cx="0" cy="161925"/>
    <xdr:grpSp>
      <xdr:nvGrpSpPr>
        <xdr:cNvPr id="8008" name="Shape 2">
          <a:extLst>
            <a:ext uri="{FF2B5EF4-FFF2-40B4-BE49-F238E27FC236}">
              <a16:creationId xmlns:a16="http://schemas.microsoft.com/office/drawing/2014/main" id="{00000000-0008-0000-0B00-0000481F0000}"/>
            </a:ext>
          </a:extLst>
        </xdr:cNvPr>
        <xdr:cNvGrpSpPr>
          <a:grpSpLocks/>
        </xdr:cNvGrpSpPr>
      </xdr:nvGrpSpPr>
      <xdr:grpSpPr>
        <a:xfrm>
          <a:off x="2466975" y="20754975"/>
          <a:ext cx="0" cy="161925"/>
          <a:chOff x="5346000" y="3699038"/>
          <a:chExt cx="0" cy="161925"/>
        </a:xfrm>
      </xdr:grpSpPr>
      <xdr:grpSp>
        <xdr:nvGrpSpPr>
          <xdr:cNvPr id="8009" name="Shape 6561">
            <a:extLst>
              <a:ext uri="{FF2B5EF4-FFF2-40B4-BE49-F238E27FC236}">
                <a16:creationId xmlns:a16="http://schemas.microsoft.com/office/drawing/2014/main" id="{00000000-0008-0000-0B00-0000491F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8010" name="Shape 6">
              <a:extLst>
                <a:ext uri="{FF2B5EF4-FFF2-40B4-BE49-F238E27FC236}">
                  <a16:creationId xmlns:a16="http://schemas.microsoft.com/office/drawing/2014/main" id="{00000000-0008-0000-0B00-00004A1F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8011" name="Shape 6562">
              <a:extLst>
                <a:ext uri="{FF2B5EF4-FFF2-40B4-BE49-F238E27FC236}">
                  <a16:creationId xmlns:a16="http://schemas.microsoft.com/office/drawing/2014/main" id="{00000000-0008-0000-0B00-00004B1F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8012" name="Shape 6563">
                <a:extLst>
                  <a:ext uri="{FF2B5EF4-FFF2-40B4-BE49-F238E27FC236}">
                    <a16:creationId xmlns:a16="http://schemas.microsoft.com/office/drawing/2014/main" id="{00000000-0008-0000-0B00-00004C1F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8013" name="Shape 6564">
                <a:extLst>
                  <a:ext uri="{FF2B5EF4-FFF2-40B4-BE49-F238E27FC236}">
                    <a16:creationId xmlns:a16="http://schemas.microsoft.com/office/drawing/2014/main" id="{00000000-0008-0000-0B00-00004D1F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8014" name="Shape 6565">
                  <a:extLst>
                    <a:ext uri="{FF2B5EF4-FFF2-40B4-BE49-F238E27FC236}">
                      <a16:creationId xmlns:a16="http://schemas.microsoft.com/office/drawing/2014/main" id="{00000000-0008-0000-0B00-00004E1F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8015" name="Shape 6566">
                  <a:extLst>
                    <a:ext uri="{FF2B5EF4-FFF2-40B4-BE49-F238E27FC236}">
                      <a16:creationId xmlns:a16="http://schemas.microsoft.com/office/drawing/2014/main" id="{00000000-0008-0000-0B00-00004F1F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016" name="Shape 6567">
                  <a:extLst>
                    <a:ext uri="{FF2B5EF4-FFF2-40B4-BE49-F238E27FC236}">
                      <a16:creationId xmlns:a16="http://schemas.microsoft.com/office/drawing/2014/main" id="{00000000-0008-0000-0B00-0000501F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017" name="Shape 6568">
                  <a:extLst>
                    <a:ext uri="{FF2B5EF4-FFF2-40B4-BE49-F238E27FC236}">
                      <a16:creationId xmlns:a16="http://schemas.microsoft.com/office/drawing/2014/main" id="{00000000-0008-0000-0B00-0000511F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018" name="Shape 6569">
                  <a:extLst>
                    <a:ext uri="{FF2B5EF4-FFF2-40B4-BE49-F238E27FC236}">
                      <a16:creationId xmlns:a16="http://schemas.microsoft.com/office/drawing/2014/main" id="{00000000-0008-0000-0B00-0000521F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019" name="Shape 6570">
                  <a:extLst>
                    <a:ext uri="{FF2B5EF4-FFF2-40B4-BE49-F238E27FC236}">
                      <a16:creationId xmlns:a16="http://schemas.microsoft.com/office/drawing/2014/main" id="{00000000-0008-0000-0B00-0000531F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020" name="Shape 6571">
                  <a:extLst>
                    <a:ext uri="{FF2B5EF4-FFF2-40B4-BE49-F238E27FC236}">
                      <a16:creationId xmlns:a16="http://schemas.microsoft.com/office/drawing/2014/main" id="{00000000-0008-0000-0B00-0000541F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94</xdr:row>
      <xdr:rowOff>104775</xdr:rowOff>
    </xdr:from>
    <xdr:ext cx="0" cy="161925"/>
    <xdr:grpSp>
      <xdr:nvGrpSpPr>
        <xdr:cNvPr id="8021" name="Shape 2">
          <a:extLst>
            <a:ext uri="{FF2B5EF4-FFF2-40B4-BE49-F238E27FC236}">
              <a16:creationId xmlns:a16="http://schemas.microsoft.com/office/drawing/2014/main" id="{00000000-0008-0000-0B00-0000551F0000}"/>
            </a:ext>
          </a:extLst>
        </xdr:cNvPr>
        <xdr:cNvGrpSpPr>
          <a:grpSpLocks/>
        </xdr:cNvGrpSpPr>
      </xdr:nvGrpSpPr>
      <xdr:grpSpPr>
        <a:xfrm>
          <a:off x="2466975" y="20754975"/>
          <a:ext cx="0" cy="161925"/>
          <a:chOff x="5346000" y="3699038"/>
          <a:chExt cx="0" cy="161925"/>
        </a:xfrm>
      </xdr:grpSpPr>
      <xdr:grpSp>
        <xdr:nvGrpSpPr>
          <xdr:cNvPr id="8022" name="Shape 6572">
            <a:extLst>
              <a:ext uri="{FF2B5EF4-FFF2-40B4-BE49-F238E27FC236}">
                <a16:creationId xmlns:a16="http://schemas.microsoft.com/office/drawing/2014/main" id="{00000000-0008-0000-0B00-0000561F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8023" name="Shape 6">
              <a:extLst>
                <a:ext uri="{FF2B5EF4-FFF2-40B4-BE49-F238E27FC236}">
                  <a16:creationId xmlns:a16="http://schemas.microsoft.com/office/drawing/2014/main" id="{00000000-0008-0000-0B00-0000571F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8024" name="Shape 6573">
              <a:extLst>
                <a:ext uri="{FF2B5EF4-FFF2-40B4-BE49-F238E27FC236}">
                  <a16:creationId xmlns:a16="http://schemas.microsoft.com/office/drawing/2014/main" id="{00000000-0008-0000-0B00-0000581F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8025" name="Shape 6574">
                <a:extLst>
                  <a:ext uri="{FF2B5EF4-FFF2-40B4-BE49-F238E27FC236}">
                    <a16:creationId xmlns:a16="http://schemas.microsoft.com/office/drawing/2014/main" id="{00000000-0008-0000-0B00-0000591F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8026" name="Shape 6575">
                <a:extLst>
                  <a:ext uri="{FF2B5EF4-FFF2-40B4-BE49-F238E27FC236}">
                    <a16:creationId xmlns:a16="http://schemas.microsoft.com/office/drawing/2014/main" id="{00000000-0008-0000-0B00-00005A1F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8027" name="Shape 6576">
                  <a:extLst>
                    <a:ext uri="{FF2B5EF4-FFF2-40B4-BE49-F238E27FC236}">
                      <a16:creationId xmlns:a16="http://schemas.microsoft.com/office/drawing/2014/main" id="{00000000-0008-0000-0B00-00005B1F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8028" name="Shape 6577">
                  <a:extLst>
                    <a:ext uri="{FF2B5EF4-FFF2-40B4-BE49-F238E27FC236}">
                      <a16:creationId xmlns:a16="http://schemas.microsoft.com/office/drawing/2014/main" id="{00000000-0008-0000-0B00-00005C1F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029" name="Shape 6578">
                  <a:extLst>
                    <a:ext uri="{FF2B5EF4-FFF2-40B4-BE49-F238E27FC236}">
                      <a16:creationId xmlns:a16="http://schemas.microsoft.com/office/drawing/2014/main" id="{00000000-0008-0000-0B00-00005D1F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030" name="Shape 6579">
                  <a:extLst>
                    <a:ext uri="{FF2B5EF4-FFF2-40B4-BE49-F238E27FC236}">
                      <a16:creationId xmlns:a16="http://schemas.microsoft.com/office/drawing/2014/main" id="{00000000-0008-0000-0B00-00005E1F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031" name="Shape 6580">
                  <a:extLst>
                    <a:ext uri="{FF2B5EF4-FFF2-40B4-BE49-F238E27FC236}">
                      <a16:creationId xmlns:a16="http://schemas.microsoft.com/office/drawing/2014/main" id="{00000000-0008-0000-0B00-00005F1F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032" name="Shape 6581">
                  <a:extLst>
                    <a:ext uri="{FF2B5EF4-FFF2-40B4-BE49-F238E27FC236}">
                      <a16:creationId xmlns:a16="http://schemas.microsoft.com/office/drawing/2014/main" id="{00000000-0008-0000-0B00-0000601F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033" name="Shape 6582">
                  <a:extLst>
                    <a:ext uri="{FF2B5EF4-FFF2-40B4-BE49-F238E27FC236}">
                      <a16:creationId xmlns:a16="http://schemas.microsoft.com/office/drawing/2014/main" id="{00000000-0008-0000-0B00-0000611F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94</xdr:row>
      <xdr:rowOff>104775</xdr:rowOff>
    </xdr:from>
    <xdr:ext cx="0" cy="161925"/>
    <xdr:grpSp>
      <xdr:nvGrpSpPr>
        <xdr:cNvPr id="8034" name="Shape 2">
          <a:extLst>
            <a:ext uri="{FF2B5EF4-FFF2-40B4-BE49-F238E27FC236}">
              <a16:creationId xmlns:a16="http://schemas.microsoft.com/office/drawing/2014/main" id="{00000000-0008-0000-0B00-0000621F0000}"/>
            </a:ext>
          </a:extLst>
        </xdr:cNvPr>
        <xdr:cNvGrpSpPr>
          <a:grpSpLocks/>
        </xdr:cNvGrpSpPr>
      </xdr:nvGrpSpPr>
      <xdr:grpSpPr>
        <a:xfrm>
          <a:off x="2466975" y="20754975"/>
          <a:ext cx="0" cy="161925"/>
          <a:chOff x="5346000" y="3699038"/>
          <a:chExt cx="0" cy="161925"/>
        </a:xfrm>
      </xdr:grpSpPr>
      <xdr:grpSp>
        <xdr:nvGrpSpPr>
          <xdr:cNvPr id="8035" name="Shape 6583">
            <a:extLst>
              <a:ext uri="{FF2B5EF4-FFF2-40B4-BE49-F238E27FC236}">
                <a16:creationId xmlns:a16="http://schemas.microsoft.com/office/drawing/2014/main" id="{00000000-0008-0000-0B00-0000631F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8036" name="Shape 6">
              <a:extLst>
                <a:ext uri="{FF2B5EF4-FFF2-40B4-BE49-F238E27FC236}">
                  <a16:creationId xmlns:a16="http://schemas.microsoft.com/office/drawing/2014/main" id="{00000000-0008-0000-0B00-0000641F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8037" name="Shape 6584">
              <a:extLst>
                <a:ext uri="{FF2B5EF4-FFF2-40B4-BE49-F238E27FC236}">
                  <a16:creationId xmlns:a16="http://schemas.microsoft.com/office/drawing/2014/main" id="{00000000-0008-0000-0B00-0000651F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8038" name="Shape 6585">
                <a:extLst>
                  <a:ext uri="{FF2B5EF4-FFF2-40B4-BE49-F238E27FC236}">
                    <a16:creationId xmlns:a16="http://schemas.microsoft.com/office/drawing/2014/main" id="{00000000-0008-0000-0B00-0000661F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8039" name="Shape 6586">
                <a:extLst>
                  <a:ext uri="{FF2B5EF4-FFF2-40B4-BE49-F238E27FC236}">
                    <a16:creationId xmlns:a16="http://schemas.microsoft.com/office/drawing/2014/main" id="{00000000-0008-0000-0B00-0000671F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8040" name="Shape 6587">
                  <a:extLst>
                    <a:ext uri="{FF2B5EF4-FFF2-40B4-BE49-F238E27FC236}">
                      <a16:creationId xmlns:a16="http://schemas.microsoft.com/office/drawing/2014/main" id="{00000000-0008-0000-0B00-0000681F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8041" name="Shape 6588">
                  <a:extLst>
                    <a:ext uri="{FF2B5EF4-FFF2-40B4-BE49-F238E27FC236}">
                      <a16:creationId xmlns:a16="http://schemas.microsoft.com/office/drawing/2014/main" id="{00000000-0008-0000-0B00-0000691F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042" name="Shape 6589">
                  <a:extLst>
                    <a:ext uri="{FF2B5EF4-FFF2-40B4-BE49-F238E27FC236}">
                      <a16:creationId xmlns:a16="http://schemas.microsoft.com/office/drawing/2014/main" id="{00000000-0008-0000-0B00-00006A1F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043" name="Shape 6590">
                  <a:extLst>
                    <a:ext uri="{FF2B5EF4-FFF2-40B4-BE49-F238E27FC236}">
                      <a16:creationId xmlns:a16="http://schemas.microsoft.com/office/drawing/2014/main" id="{00000000-0008-0000-0B00-00006B1F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044" name="Shape 6591">
                  <a:extLst>
                    <a:ext uri="{FF2B5EF4-FFF2-40B4-BE49-F238E27FC236}">
                      <a16:creationId xmlns:a16="http://schemas.microsoft.com/office/drawing/2014/main" id="{00000000-0008-0000-0B00-00006C1F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045" name="Shape 6592">
                  <a:extLst>
                    <a:ext uri="{FF2B5EF4-FFF2-40B4-BE49-F238E27FC236}">
                      <a16:creationId xmlns:a16="http://schemas.microsoft.com/office/drawing/2014/main" id="{00000000-0008-0000-0B00-00006D1F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046" name="Shape 6593">
                  <a:extLst>
                    <a:ext uri="{FF2B5EF4-FFF2-40B4-BE49-F238E27FC236}">
                      <a16:creationId xmlns:a16="http://schemas.microsoft.com/office/drawing/2014/main" id="{00000000-0008-0000-0B00-00006E1F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94</xdr:row>
      <xdr:rowOff>104775</xdr:rowOff>
    </xdr:from>
    <xdr:ext cx="0" cy="161925"/>
    <xdr:grpSp>
      <xdr:nvGrpSpPr>
        <xdr:cNvPr id="8047" name="Shape 2">
          <a:extLst>
            <a:ext uri="{FF2B5EF4-FFF2-40B4-BE49-F238E27FC236}">
              <a16:creationId xmlns:a16="http://schemas.microsoft.com/office/drawing/2014/main" id="{00000000-0008-0000-0B00-00006F1F0000}"/>
            </a:ext>
          </a:extLst>
        </xdr:cNvPr>
        <xdr:cNvGrpSpPr>
          <a:grpSpLocks/>
        </xdr:cNvGrpSpPr>
      </xdr:nvGrpSpPr>
      <xdr:grpSpPr>
        <a:xfrm>
          <a:off x="2466975" y="20754975"/>
          <a:ext cx="0" cy="161925"/>
          <a:chOff x="5346000" y="3699038"/>
          <a:chExt cx="0" cy="161925"/>
        </a:xfrm>
      </xdr:grpSpPr>
      <xdr:grpSp>
        <xdr:nvGrpSpPr>
          <xdr:cNvPr id="8048" name="Shape 6594">
            <a:extLst>
              <a:ext uri="{FF2B5EF4-FFF2-40B4-BE49-F238E27FC236}">
                <a16:creationId xmlns:a16="http://schemas.microsoft.com/office/drawing/2014/main" id="{00000000-0008-0000-0B00-0000701F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8049" name="Shape 6">
              <a:extLst>
                <a:ext uri="{FF2B5EF4-FFF2-40B4-BE49-F238E27FC236}">
                  <a16:creationId xmlns:a16="http://schemas.microsoft.com/office/drawing/2014/main" id="{00000000-0008-0000-0B00-0000711F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8050" name="Shape 6595">
              <a:extLst>
                <a:ext uri="{FF2B5EF4-FFF2-40B4-BE49-F238E27FC236}">
                  <a16:creationId xmlns:a16="http://schemas.microsoft.com/office/drawing/2014/main" id="{00000000-0008-0000-0B00-0000721F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8051" name="Shape 6596">
                <a:extLst>
                  <a:ext uri="{FF2B5EF4-FFF2-40B4-BE49-F238E27FC236}">
                    <a16:creationId xmlns:a16="http://schemas.microsoft.com/office/drawing/2014/main" id="{00000000-0008-0000-0B00-0000731F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8052" name="Shape 6597">
                <a:extLst>
                  <a:ext uri="{FF2B5EF4-FFF2-40B4-BE49-F238E27FC236}">
                    <a16:creationId xmlns:a16="http://schemas.microsoft.com/office/drawing/2014/main" id="{00000000-0008-0000-0B00-0000741F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8053" name="Shape 6598">
                  <a:extLst>
                    <a:ext uri="{FF2B5EF4-FFF2-40B4-BE49-F238E27FC236}">
                      <a16:creationId xmlns:a16="http://schemas.microsoft.com/office/drawing/2014/main" id="{00000000-0008-0000-0B00-0000751F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8054" name="Shape 6599">
                  <a:extLst>
                    <a:ext uri="{FF2B5EF4-FFF2-40B4-BE49-F238E27FC236}">
                      <a16:creationId xmlns:a16="http://schemas.microsoft.com/office/drawing/2014/main" id="{00000000-0008-0000-0B00-0000761F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055" name="Shape 6600">
                  <a:extLst>
                    <a:ext uri="{FF2B5EF4-FFF2-40B4-BE49-F238E27FC236}">
                      <a16:creationId xmlns:a16="http://schemas.microsoft.com/office/drawing/2014/main" id="{00000000-0008-0000-0B00-0000771F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056" name="Shape 6601">
                  <a:extLst>
                    <a:ext uri="{FF2B5EF4-FFF2-40B4-BE49-F238E27FC236}">
                      <a16:creationId xmlns:a16="http://schemas.microsoft.com/office/drawing/2014/main" id="{00000000-0008-0000-0B00-0000781F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057" name="Shape 6602">
                  <a:extLst>
                    <a:ext uri="{FF2B5EF4-FFF2-40B4-BE49-F238E27FC236}">
                      <a16:creationId xmlns:a16="http://schemas.microsoft.com/office/drawing/2014/main" id="{00000000-0008-0000-0B00-0000791F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058" name="Shape 6603">
                  <a:extLst>
                    <a:ext uri="{FF2B5EF4-FFF2-40B4-BE49-F238E27FC236}">
                      <a16:creationId xmlns:a16="http://schemas.microsoft.com/office/drawing/2014/main" id="{00000000-0008-0000-0B00-00007A1F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059" name="Shape 6604">
                  <a:extLst>
                    <a:ext uri="{FF2B5EF4-FFF2-40B4-BE49-F238E27FC236}">
                      <a16:creationId xmlns:a16="http://schemas.microsoft.com/office/drawing/2014/main" id="{00000000-0008-0000-0B00-00007B1F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103</xdr:row>
      <xdr:rowOff>104775</xdr:rowOff>
    </xdr:from>
    <xdr:ext cx="0" cy="161925"/>
    <xdr:grpSp>
      <xdr:nvGrpSpPr>
        <xdr:cNvPr id="8060" name="Shape 2">
          <a:extLst>
            <a:ext uri="{FF2B5EF4-FFF2-40B4-BE49-F238E27FC236}">
              <a16:creationId xmlns:a16="http://schemas.microsoft.com/office/drawing/2014/main" id="{00000000-0008-0000-0B00-00007C1F0000}"/>
            </a:ext>
          </a:extLst>
        </xdr:cNvPr>
        <xdr:cNvGrpSpPr>
          <a:grpSpLocks/>
        </xdr:cNvGrpSpPr>
      </xdr:nvGrpSpPr>
      <xdr:grpSpPr>
        <a:xfrm>
          <a:off x="2466975" y="22736175"/>
          <a:ext cx="0" cy="161925"/>
          <a:chOff x="5346000" y="3699038"/>
          <a:chExt cx="0" cy="161925"/>
        </a:xfrm>
      </xdr:grpSpPr>
      <xdr:grpSp>
        <xdr:nvGrpSpPr>
          <xdr:cNvPr id="8061" name="Shape 6605">
            <a:extLst>
              <a:ext uri="{FF2B5EF4-FFF2-40B4-BE49-F238E27FC236}">
                <a16:creationId xmlns:a16="http://schemas.microsoft.com/office/drawing/2014/main" id="{00000000-0008-0000-0B00-00007D1F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8062" name="Shape 6">
              <a:extLst>
                <a:ext uri="{FF2B5EF4-FFF2-40B4-BE49-F238E27FC236}">
                  <a16:creationId xmlns:a16="http://schemas.microsoft.com/office/drawing/2014/main" id="{00000000-0008-0000-0B00-00007E1F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8063" name="Shape 6606">
              <a:extLst>
                <a:ext uri="{FF2B5EF4-FFF2-40B4-BE49-F238E27FC236}">
                  <a16:creationId xmlns:a16="http://schemas.microsoft.com/office/drawing/2014/main" id="{00000000-0008-0000-0B00-00007F1F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8064" name="Shape 6607">
                <a:extLst>
                  <a:ext uri="{FF2B5EF4-FFF2-40B4-BE49-F238E27FC236}">
                    <a16:creationId xmlns:a16="http://schemas.microsoft.com/office/drawing/2014/main" id="{00000000-0008-0000-0B00-0000801F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8065" name="Shape 6608">
                <a:extLst>
                  <a:ext uri="{FF2B5EF4-FFF2-40B4-BE49-F238E27FC236}">
                    <a16:creationId xmlns:a16="http://schemas.microsoft.com/office/drawing/2014/main" id="{00000000-0008-0000-0B00-0000811F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8066" name="Shape 6609">
                  <a:extLst>
                    <a:ext uri="{FF2B5EF4-FFF2-40B4-BE49-F238E27FC236}">
                      <a16:creationId xmlns:a16="http://schemas.microsoft.com/office/drawing/2014/main" id="{00000000-0008-0000-0B00-0000821F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8067" name="Shape 6610">
                  <a:extLst>
                    <a:ext uri="{FF2B5EF4-FFF2-40B4-BE49-F238E27FC236}">
                      <a16:creationId xmlns:a16="http://schemas.microsoft.com/office/drawing/2014/main" id="{00000000-0008-0000-0B00-0000831F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068" name="Shape 6611">
                  <a:extLst>
                    <a:ext uri="{FF2B5EF4-FFF2-40B4-BE49-F238E27FC236}">
                      <a16:creationId xmlns:a16="http://schemas.microsoft.com/office/drawing/2014/main" id="{00000000-0008-0000-0B00-0000841F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069" name="Shape 6612">
                  <a:extLst>
                    <a:ext uri="{FF2B5EF4-FFF2-40B4-BE49-F238E27FC236}">
                      <a16:creationId xmlns:a16="http://schemas.microsoft.com/office/drawing/2014/main" id="{00000000-0008-0000-0B00-0000851F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070" name="Shape 6613">
                  <a:extLst>
                    <a:ext uri="{FF2B5EF4-FFF2-40B4-BE49-F238E27FC236}">
                      <a16:creationId xmlns:a16="http://schemas.microsoft.com/office/drawing/2014/main" id="{00000000-0008-0000-0B00-0000861F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071" name="Shape 6614">
                  <a:extLst>
                    <a:ext uri="{FF2B5EF4-FFF2-40B4-BE49-F238E27FC236}">
                      <a16:creationId xmlns:a16="http://schemas.microsoft.com/office/drawing/2014/main" id="{00000000-0008-0000-0B00-0000871F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072" name="Shape 6615">
                  <a:extLst>
                    <a:ext uri="{FF2B5EF4-FFF2-40B4-BE49-F238E27FC236}">
                      <a16:creationId xmlns:a16="http://schemas.microsoft.com/office/drawing/2014/main" id="{00000000-0008-0000-0B00-0000881F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103</xdr:row>
      <xdr:rowOff>104775</xdr:rowOff>
    </xdr:from>
    <xdr:ext cx="0" cy="161925"/>
    <xdr:grpSp>
      <xdr:nvGrpSpPr>
        <xdr:cNvPr id="8073" name="Shape 2">
          <a:extLst>
            <a:ext uri="{FF2B5EF4-FFF2-40B4-BE49-F238E27FC236}">
              <a16:creationId xmlns:a16="http://schemas.microsoft.com/office/drawing/2014/main" id="{00000000-0008-0000-0B00-0000891F0000}"/>
            </a:ext>
          </a:extLst>
        </xdr:cNvPr>
        <xdr:cNvGrpSpPr>
          <a:grpSpLocks/>
        </xdr:cNvGrpSpPr>
      </xdr:nvGrpSpPr>
      <xdr:grpSpPr>
        <a:xfrm>
          <a:off x="2466975" y="22736175"/>
          <a:ext cx="0" cy="161925"/>
          <a:chOff x="5346000" y="3699038"/>
          <a:chExt cx="0" cy="161925"/>
        </a:xfrm>
      </xdr:grpSpPr>
      <xdr:grpSp>
        <xdr:nvGrpSpPr>
          <xdr:cNvPr id="8074" name="Shape 6616">
            <a:extLst>
              <a:ext uri="{FF2B5EF4-FFF2-40B4-BE49-F238E27FC236}">
                <a16:creationId xmlns:a16="http://schemas.microsoft.com/office/drawing/2014/main" id="{00000000-0008-0000-0B00-00008A1F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8075" name="Shape 6">
              <a:extLst>
                <a:ext uri="{FF2B5EF4-FFF2-40B4-BE49-F238E27FC236}">
                  <a16:creationId xmlns:a16="http://schemas.microsoft.com/office/drawing/2014/main" id="{00000000-0008-0000-0B00-00008B1F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8076" name="Shape 6617">
              <a:extLst>
                <a:ext uri="{FF2B5EF4-FFF2-40B4-BE49-F238E27FC236}">
                  <a16:creationId xmlns:a16="http://schemas.microsoft.com/office/drawing/2014/main" id="{00000000-0008-0000-0B00-00008C1F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8077" name="Shape 6618">
                <a:extLst>
                  <a:ext uri="{FF2B5EF4-FFF2-40B4-BE49-F238E27FC236}">
                    <a16:creationId xmlns:a16="http://schemas.microsoft.com/office/drawing/2014/main" id="{00000000-0008-0000-0B00-00008D1F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8078" name="Shape 6619">
                <a:extLst>
                  <a:ext uri="{FF2B5EF4-FFF2-40B4-BE49-F238E27FC236}">
                    <a16:creationId xmlns:a16="http://schemas.microsoft.com/office/drawing/2014/main" id="{00000000-0008-0000-0B00-00008E1F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314325" cy="230200"/>
              </a:xfrm>
            </xdr:grpSpPr>
            <xdr:sp macro="" textlink="">
              <xdr:nvSpPr>
                <xdr:cNvPr id="8079" name="Shape 6620">
                  <a:extLst>
                    <a:ext uri="{FF2B5EF4-FFF2-40B4-BE49-F238E27FC236}">
                      <a16:creationId xmlns:a16="http://schemas.microsoft.com/office/drawing/2014/main" id="{00000000-0008-0000-0B00-00008F1F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8080" name="Shape 6621">
                  <a:extLst>
                    <a:ext uri="{FF2B5EF4-FFF2-40B4-BE49-F238E27FC236}">
                      <a16:creationId xmlns:a16="http://schemas.microsoft.com/office/drawing/2014/main" id="{00000000-0008-0000-0B00-0000901F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081" name="Shape 6622">
                  <a:extLst>
                    <a:ext uri="{FF2B5EF4-FFF2-40B4-BE49-F238E27FC236}">
                      <a16:creationId xmlns:a16="http://schemas.microsoft.com/office/drawing/2014/main" id="{00000000-0008-0000-0B00-0000911F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082" name="Shape 6623">
                  <a:extLst>
                    <a:ext uri="{FF2B5EF4-FFF2-40B4-BE49-F238E27FC236}">
                      <a16:creationId xmlns:a16="http://schemas.microsoft.com/office/drawing/2014/main" id="{00000000-0008-0000-0B00-0000921F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083" name="Shape 6624">
                  <a:extLst>
                    <a:ext uri="{FF2B5EF4-FFF2-40B4-BE49-F238E27FC236}">
                      <a16:creationId xmlns:a16="http://schemas.microsoft.com/office/drawing/2014/main" id="{00000000-0008-0000-0B00-0000931F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084" name="Shape 6625">
                  <a:extLst>
                    <a:ext uri="{FF2B5EF4-FFF2-40B4-BE49-F238E27FC236}">
                      <a16:creationId xmlns:a16="http://schemas.microsoft.com/office/drawing/2014/main" id="{00000000-0008-0000-0B00-0000941F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085" name="Shape 6626">
                  <a:extLst>
                    <a:ext uri="{FF2B5EF4-FFF2-40B4-BE49-F238E27FC236}">
                      <a16:creationId xmlns:a16="http://schemas.microsoft.com/office/drawing/2014/main" id="{00000000-0008-0000-0B00-0000951F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103</xdr:row>
      <xdr:rowOff>133350</xdr:rowOff>
    </xdr:from>
    <xdr:ext cx="0" cy="161925"/>
    <xdr:grpSp>
      <xdr:nvGrpSpPr>
        <xdr:cNvPr id="8086" name="Shape 2">
          <a:extLst>
            <a:ext uri="{FF2B5EF4-FFF2-40B4-BE49-F238E27FC236}">
              <a16:creationId xmlns:a16="http://schemas.microsoft.com/office/drawing/2014/main" id="{00000000-0008-0000-0B00-0000961F0000}"/>
            </a:ext>
          </a:extLst>
        </xdr:cNvPr>
        <xdr:cNvGrpSpPr>
          <a:grpSpLocks/>
        </xdr:cNvGrpSpPr>
      </xdr:nvGrpSpPr>
      <xdr:grpSpPr>
        <a:xfrm>
          <a:off x="2466975" y="22764750"/>
          <a:ext cx="0" cy="161925"/>
          <a:chOff x="5346000" y="3699038"/>
          <a:chExt cx="0" cy="161925"/>
        </a:xfrm>
      </xdr:grpSpPr>
      <xdr:grpSp>
        <xdr:nvGrpSpPr>
          <xdr:cNvPr id="8087" name="Shape 6627">
            <a:extLst>
              <a:ext uri="{FF2B5EF4-FFF2-40B4-BE49-F238E27FC236}">
                <a16:creationId xmlns:a16="http://schemas.microsoft.com/office/drawing/2014/main" id="{00000000-0008-0000-0B00-0000971F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8088" name="Shape 6">
              <a:extLst>
                <a:ext uri="{FF2B5EF4-FFF2-40B4-BE49-F238E27FC236}">
                  <a16:creationId xmlns:a16="http://schemas.microsoft.com/office/drawing/2014/main" id="{00000000-0008-0000-0B00-0000981F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8089" name="Shape 6628">
              <a:extLst>
                <a:ext uri="{FF2B5EF4-FFF2-40B4-BE49-F238E27FC236}">
                  <a16:creationId xmlns:a16="http://schemas.microsoft.com/office/drawing/2014/main" id="{00000000-0008-0000-0B00-0000991F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8090" name="Shape 6629">
                <a:extLst>
                  <a:ext uri="{FF2B5EF4-FFF2-40B4-BE49-F238E27FC236}">
                    <a16:creationId xmlns:a16="http://schemas.microsoft.com/office/drawing/2014/main" id="{00000000-0008-0000-0B00-00009A1F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8091" name="Shape 6630">
                <a:extLst>
                  <a:ext uri="{FF2B5EF4-FFF2-40B4-BE49-F238E27FC236}">
                    <a16:creationId xmlns:a16="http://schemas.microsoft.com/office/drawing/2014/main" id="{00000000-0008-0000-0B00-00009B1F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314325" cy="230200"/>
              </a:xfrm>
            </xdr:grpSpPr>
            <xdr:sp macro="" textlink="">
              <xdr:nvSpPr>
                <xdr:cNvPr id="8092" name="Shape 6631">
                  <a:extLst>
                    <a:ext uri="{FF2B5EF4-FFF2-40B4-BE49-F238E27FC236}">
                      <a16:creationId xmlns:a16="http://schemas.microsoft.com/office/drawing/2014/main" id="{00000000-0008-0000-0B00-00009C1F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8093" name="Shape 6632">
                  <a:extLst>
                    <a:ext uri="{FF2B5EF4-FFF2-40B4-BE49-F238E27FC236}">
                      <a16:creationId xmlns:a16="http://schemas.microsoft.com/office/drawing/2014/main" id="{00000000-0008-0000-0B00-00009D1F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094" name="Shape 6633">
                  <a:extLst>
                    <a:ext uri="{FF2B5EF4-FFF2-40B4-BE49-F238E27FC236}">
                      <a16:creationId xmlns:a16="http://schemas.microsoft.com/office/drawing/2014/main" id="{00000000-0008-0000-0B00-00009E1F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095" name="Shape 6634">
                  <a:extLst>
                    <a:ext uri="{FF2B5EF4-FFF2-40B4-BE49-F238E27FC236}">
                      <a16:creationId xmlns:a16="http://schemas.microsoft.com/office/drawing/2014/main" id="{00000000-0008-0000-0B00-00009F1F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096" name="Shape 6635">
                  <a:extLst>
                    <a:ext uri="{FF2B5EF4-FFF2-40B4-BE49-F238E27FC236}">
                      <a16:creationId xmlns:a16="http://schemas.microsoft.com/office/drawing/2014/main" id="{00000000-0008-0000-0B00-0000A01F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097" name="Shape 6636">
                  <a:extLst>
                    <a:ext uri="{FF2B5EF4-FFF2-40B4-BE49-F238E27FC236}">
                      <a16:creationId xmlns:a16="http://schemas.microsoft.com/office/drawing/2014/main" id="{00000000-0008-0000-0B00-0000A11F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098" name="Shape 6637">
                  <a:extLst>
                    <a:ext uri="{FF2B5EF4-FFF2-40B4-BE49-F238E27FC236}">
                      <a16:creationId xmlns:a16="http://schemas.microsoft.com/office/drawing/2014/main" id="{00000000-0008-0000-0B00-0000A21F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103</xdr:row>
      <xdr:rowOff>133350</xdr:rowOff>
    </xdr:from>
    <xdr:ext cx="0" cy="171450"/>
    <xdr:grpSp>
      <xdr:nvGrpSpPr>
        <xdr:cNvPr id="8099" name="Shape 2">
          <a:extLst>
            <a:ext uri="{FF2B5EF4-FFF2-40B4-BE49-F238E27FC236}">
              <a16:creationId xmlns:a16="http://schemas.microsoft.com/office/drawing/2014/main" id="{00000000-0008-0000-0B00-0000A31F0000}"/>
            </a:ext>
          </a:extLst>
        </xdr:cNvPr>
        <xdr:cNvGrpSpPr>
          <a:grpSpLocks/>
        </xdr:cNvGrpSpPr>
      </xdr:nvGrpSpPr>
      <xdr:grpSpPr>
        <a:xfrm>
          <a:off x="2466975" y="22764750"/>
          <a:ext cx="0" cy="171450"/>
          <a:chOff x="5346000" y="3694275"/>
          <a:chExt cx="0" cy="171450"/>
        </a:xfrm>
      </xdr:grpSpPr>
      <xdr:grpSp>
        <xdr:nvGrpSpPr>
          <xdr:cNvPr id="8100" name="Shape 6638">
            <a:extLst>
              <a:ext uri="{FF2B5EF4-FFF2-40B4-BE49-F238E27FC236}">
                <a16:creationId xmlns:a16="http://schemas.microsoft.com/office/drawing/2014/main" id="{00000000-0008-0000-0B00-0000A41F0000}"/>
              </a:ext>
            </a:extLst>
          </xdr:cNvPr>
          <xdr:cNvGrpSpPr>
            <a:grpSpLocks/>
          </xdr:cNvGrpSpPr>
        </xdr:nvGrpSpPr>
        <xdr:grpSpPr>
          <a:xfrm>
            <a:off x="5346000" y="3694275"/>
            <a:ext cx="0" cy="171450"/>
            <a:chOff x="5346000" y="3694275"/>
            <a:chExt cx="0" cy="171450"/>
          </a:xfrm>
        </xdr:grpSpPr>
        <xdr:sp macro="" textlink="">
          <xdr:nvSpPr>
            <xdr:cNvPr id="8101" name="Shape 6">
              <a:extLst>
                <a:ext uri="{FF2B5EF4-FFF2-40B4-BE49-F238E27FC236}">
                  <a16:creationId xmlns:a16="http://schemas.microsoft.com/office/drawing/2014/main" id="{00000000-0008-0000-0B00-0000A51F0000}"/>
                </a:ext>
              </a:extLst>
            </xdr:cNvPr>
            <xdr:cNvSpPr/>
          </xdr:nvSpPr>
          <xdr:spPr>
            <a:xfrm>
              <a:off x="5346000" y="3694275"/>
              <a:ext cx="0" cy="171450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8102" name="Shape 6639">
              <a:extLst>
                <a:ext uri="{FF2B5EF4-FFF2-40B4-BE49-F238E27FC236}">
                  <a16:creationId xmlns:a16="http://schemas.microsoft.com/office/drawing/2014/main" id="{00000000-0008-0000-0B00-0000A61F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4275"/>
              <a:ext cx="0" cy="171450"/>
              <a:chOff x="5346000" y="3694275"/>
              <a:chExt cx="0" cy="171443"/>
            </a:xfrm>
          </xdr:grpSpPr>
          <xdr:sp macro="" textlink="">
            <xdr:nvSpPr>
              <xdr:cNvPr id="8103" name="Shape 6640">
                <a:extLst>
                  <a:ext uri="{FF2B5EF4-FFF2-40B4-BE49-F238E27FC236}">
                    <a16:creationId xmlns:a16="http://schemas.microsoft.com/office/drawing/2014/main" id="{00000000-0008-0000-0B00-0000A71F0000}"/>
                  </a:ext>
                </a:extLst>
              </xdr:cNvPr>
              <xdr:cNvSpPr/>
            </xdr:nvSpPr>
            <xdr:spPr>
              <a:xfrm>
                <a:off x="5346000" y="3694275"/>
                <a:ext cx="0" cy="171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8104" name="Shape 6641">
                <a:extLst>
                  <a:ext uri="{FF2B5EF4-FFF2-40B4-BE49-F238E27FC236}">
                    <a16:creationId xmlns:a16="http://schemas.microsoft.com/office/drawing/2014/main" id="{00000000-0008-0000-0B00-0000A81F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4275"/>
                <a:ext cx="0" cy="171443"/>
                <a:chOff x="5475762" y="47760700"/>
                <a:chExt cx="314325" cy="230200"/>
              </a:xfrm>
            </xdr:grpSpPr>
            <xdr:sp macro="" textlink="">
              <xdr:nvSpPr>
                <xdr:cNvPr id="8105" name="Shape 6642">
                  <a:extLst>
                    <a:ext uri="{FF2B5EF4-FFF2-40B4-BE49-F238E27FC236}">
                      <a16:creationId xmlns:a16="http://schemas.microsoft.com/office/drawing/2014/main" id="{00000000-0008-0000-0B00-0000A91F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8106" name="Shape 6643">
                  <a:extLst>
                    <a:ext uri="{FF2B5EF4-FFF2-40B4-BE49-F238E27FC236}">
                      <a16:creationId xmlns:a16="http://schemas.microsoft.com/office/drawing/2014/main" id="{00000000-0008-0000-0B00-0000AA1F0000}"/>
                    </a:ext>
                  </a:extLst>
                </xdr:cNvPr>
                <xdr:cNvCxnSpPr/>
              </xdr:nvCxnSpPr>
              <xdr:spPr>
                <a:xfrm>
                  <a:off x="5758655" y="4785662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107" name="Shape 6644">
                  <a:extLst>
                    <a:ext uri="{FF2B5EF4-FFF2-40B4-BE49-F238E27FC236}">
                      <a16:creationId xmlns:a16="http://schemas.microsoft.com/office/drawing/2014/main" id="{00000000-0008-0000-0B00-0000AB1F0000}"/>
                    </a:ext>
                  </a:extLst>
                </xdr:cNvPr>
                <xdr:cNvCxnSpPr/>
              </xdr:nvCxnSpPr>
              <xdr:spPr>
                <a:xfrm>
                  <a:off x="5758655" y="4785662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108" name="Shape 6645">
                  <a:extLst>
                    <a:ext uri="{FF2B5EF4-FFF2-40B4-BE49-F238E27FC236}">
                      <a16:creationId xmlns:a16="http://schemas.microsoft.com/office/drawing/2014/main" id="{00000000-0008-0000-0B00-0000AC1F0000}"/>
                    </a:ext>
                  </a:extLst>
                </xdr:cNvPr>
                <xdr:cNvCxnSpPr/>
              </xdr:nvCxnSpPr>
              <xdr:spPr>
                <a:xfrm>
                  <a:off x="5758655" y="4785662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109" name="Shape 6646">
                  <a:extLst>
                    <a:ext uri="{FF2B5EF4-FFF2-40B4-BE49-F238E27FC236}">
                      <a16:creationId xmlns:a16="http://schemas.microsoft.com/office/drawing/2014/main" id="{00000000-0008-0000-0B00-0000AD1F0000}"/>
                    </a:ext>
                  </a:extLst>
                </xdr:cNvPr>
                <xdr:cNvCxnSpPr/>
              </xdr:nvCxnSpPr>
              <xdr:spPr>
                <a:xfrm>
                  <a:off x="5758655" y="4785662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110" name="Shape 6647">
                  <a:extLst>
                    <a:ext uri="{FF2B5EF4-FFF2-40B4-BE49-F238E27FC236}">
                      <a16:creationId xmlns:a16="http://schemas.microsoft.com/office/drawing/2014/main" id="{00000000-0008-0000-0B00-0000AE1F0000}"/>
                    </a:ext>
                  </a:extLst>
                </xdr:cNvPr>
                <xdr:cNvCxnSpPr/>
              </xdr:nvCxnSpPr>
              <xdr:spPr>
                <a:xfrm>
                  <a:off x="5758655" y="4785662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111" name="Shape 6648">
                  <a:extLst>
                    <a:ext uri="{FF2B5EF4-FFF2-40B4-BE49-F238E27FC236}">
                      <a16:creationId xmlns:a16="http://schemas.microsoft.com/office/drawing/2014/main" id="{00000000-0008-0000-0B00-0000AF1F0000}"/>
                    </a:ext>
                  </a:extLst>
                </xdr:cNvPr>
                <xdr:cNvCxnSpPr/>
              </xdr:nvCxnSpPr>
              <xdr:spPr>
                <a:xfrm>
                  <a:off x="5758655" y="4785662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103</xdr:row>
      <xdr:rowOff>104775</xdr:rowOff>
    </xdr:from>
    <xdr:ext cx="0" cy="161925"/>
    <xdr:grpSp>
      <xdr:nvGrpSpPr>
        <xdr:cNvPr id="8112" name="Shape 2">
          <a:extLst>
            <a:ext uri="{FF2B5EF4-FFF2-40B4-BE49-F238E27FC236}">
              <a16:creationId xmlns:a16="http://schemas.microsoft.com/office/drawing/2014/main" id="{00000000-0008-0000-0B00-0000B01F0000}"/>
            </a:ext>
          </a:extLst>
        </xdr:cNvPr>
        <xdr:cNvGrpSpPr>
          <a:grpSpLocks/>
        </xdr:cNvGrpSpPr>
      </xdr:nvGrpSpPr>
      <xdr:grpSpPr>
        <a:xfrm>
          <a:off x="2466975" y="22736175"/>
          <a:ext cx="0" cy="161925"/>
          <a:chOff x="5346000" y="3699038"/>
          <a:chExt cx="0" cy="161925"/>
        </a:xfrm>
      </xdr:grpSpPr>
      <xdr:grpSp>
        <xdr:nvGrpSpPr>
          <xdr:cNvPr id="8113" name="Shape 6649">
            <a:extLst>
              <a:ext uri="{FF2B5EF4-FFF2-40B4-BE49-F238E27FC236}">
                <a16:creationId xmlns:a16="http://schemas.microsoft.com/office/drawing/2014/main" id="{00000000-0008-0000-0B00-0000B11F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8114" name="Shape 6">
              <a:extLst>
                <a:ext uri="{FF2B5EF4-FFF2-40B4-BE49-F238E27FC236}">
                  <a16:creationId xmlns:a16="http://schemas.microsoft.com/office/drawing/2014/main" id="{00000000-0008-0000-0B00-0000B21F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8115" name="Shape 6650">
              <a:extLst>
                <a:ext uri="{FF2B5EF4-FFF2-40B4-BE49-F238E27FC236}">
                  <a16:creationId xmlns:a16="http://schemas.microsoft.com/office/drawing/2014/main" id="{00000000-0008-0000-0B00-0000B31F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8116" name="Shape 6651">
                <a:extLst>
                  <a:ext uri="{FF2B5EF4-FFF2-40B4-BE49-F238E27FC236}">
                    <a16:creationId xmlns:a16="http://schemas.microsoft.com/office/drawing/2014/main" id="{00000000-0008-0000-0B00-0000B41F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8117" name="Shape 6652">
                <a:extLst>
                  <a:ext uri="{FF2B5EF4-FFF2-40B4-BE49-F238E27FC236}">
                    <a16:creationId xmlns:a16="http://schemas.microsoft.com/office/drawing/2014/main" id="{00000000-0008-0000-0B00-0000B51F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8118" name="Shape 6653">
                  <a:extLst>
                    <a:ext uri="{FF2B5EF4-FFF2-40B4-BE49-F238E27FC236}">
                      <a16:creationId xmlns:a16="http://schemas.microsoft.com/office/drawing/2014/main" id="{00000000-0008-0000-0B00-0000B61F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8119" name="Shape 6654">
                  <a:extLst>
                    <a:ext uri="{FF2B5EF4-FFF2-40B4-BE49-F238E27FC236}">
                      <a16:creationId xmlns:a16="http://schemas.microsoft.com/office/drawing/2014/main" id="{00000000-0008-0000-0B00-0000B71F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120" name="Shape 6655">
                  <a:extLst>
                    <a:ext uri="{FF2B5EF4-FFF2-40B4-BE49-F238E27FC236}">
                      <a16:creationId xmlns:a16="http://schemas.microsoft.com/office/drawing/2014/main" id="{00000000-0008-0000-0B00-0000B81F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121" name="Shape 6656">
                  <a:extLst>
                    <a:ext uri="{FF2B5EF4-FFF2-40B4-BE49-F238E27FC236}">
                      <a16:creationId xmlns:a16="http://schemas.microsoft.com/office/drawing/2014/main" id="{00000000-0008-0000-0B00-0000B91F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122" name="Shape 6657">
                  <a:extLst>
                    <a:ext uri="{FF2B5EF4-FFF2-40B4-BE49-F238E27FC236}">
                      <a16:creationId xmlns:a16="http://schemas.microsoft.com/office/drawing/2014/main" id="{00000000-0008-0000-0B00-0000BA1F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123" name="Shape 6658">
                  <a:extLst>
                    <a:ext uri="{FF2B5EF4-FFF2-40B4-BE49-F238E27FC236}">
                      <a16:creationId xmlns:a16="http://schemas.microsoft.com/office/drawing/2014/main" id="{00000000-0008-0000-0B00-0000BB1F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124" name="Shape 6659">
                  <a:extLst>
                    <a:ext uri="{FF2B5EF4-FFF2-40B4-BE49-F238E27FC236}">
                      <a16:creationId xmlns:a16="http://schemas.microsoft.com/office/drawing/2014/main" id="{00000000-0008-0000-0B00-0000BC1F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103</xdr:row>
      <xdr:rowOff>104775</xdr:rowOff>
    </xdr:from>
    <xdr:ext cx="0" cy="161925"/>
    <xdr:grpSp>
      <xdr:nvGrpSpPr>
        <xdr:cNvPr id="8125" name="Shape 2">
          <a:extLst>
            <a:ext uri="{FF2B5EF4-FFF2-40B4-BE49-F238E27FC236}">
              <a16:creationId xmlns:a16="http://schemas.microsoft.com/office/drawing/2014/main" id="{00000000-0008-0000-0B00-0000BD1F0000}"/>
            </a:ext>
          </a:extLst>
        </xdr:cNvPr>
        <xdr:cNvGrpSpPr>
          <a:grpSpLocks/>
        </xdr:cNvGrpSpPr>
      </xdr:nvGrpSpPr>
      <xdr:grpSpPr>
        <a:xfrm>
          <a:off x="2466975" y="22736175"/>
          <a:ext cx="0" cy="161925"/>
          <a:chOff x="5346000" y="3699038"/>
          <a:chExt cx="0" cy="161925"/>
        </a:xfrm>
      </xdr:grpSpPr>
      <xdr:grpSp>
        <xdr:nvGrpSpPr>
          <xdr:cNvPr id="8126" name="Shape 6660">
            <a:extLst>
              <a:ext uri="{FF2B5EF4-FFF2-40B4-BE49-F238E27FC236}">
                <a16:creationId xmlns:a16="http://schemas.microsoft.com/office/drawing/2014/main" id="{00000000-0008-0000-0B00-0000BE1F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8127" name="Shape 6">
              <a:extLst>
                <a:ext uri="{FF2B5EF4-FFF2-40B4-BE49-F238E27FC236}">
                  <a16:creationId xmlns:a16="http://schemas.microsoft.com/office/drawing/2014/main" id="{00000000-0008-0000-0B00-0000BF1F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8128" name="Shape 6661">
              <a:extLst>
                <a:ext uri="{FF2B5EF4-FFF2-40B4-BE49-F238E27FC236}">
                  <a16:creationId xmlns:a16="http://schemas.microsoft.com/office/drawing/2014/main" id="{00000000-0008-0000-0B00-0000C01F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8129" name="Shape 6662">
                <a:extLst>
                  <a:ext uri="{FF2B5EF4-FFF2-40B4-BE49-F238E27FC236}">
                    <a16:creationId xmlns:a16="http://schemas.microsoft.com/office/drawing/2014/main" id="{00000000-0008-0000-0B00-0000C11F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8130" name="Shape 6663">
                <a:extLst>
                  <a:ext uri="{FF2B5EF4-FFF2-40B4-BE49-F238E27FC236}">
                    <a16:creationId xmlns:a16="http://schemas.microsoft.com/office/drawing/2014/main" id="{00000000-0008-0000-0B00-0000C21F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8131" name="Shape 6664">
                  <a:extLst>
                    <a:ext uri="{FF2B5EF4-FFF2-40B4-BE49-F238E27FC236}">
                      <a16:creationId xmlns:a16="http://schemas.microsoft.com/office/drawing/2014/main" id="{00000000-0008-0000-0B00-0000C31F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8132" name="Shape 6665">
                  <a:extLst>
                    <a:ext uri="{FF2B5EF4-FFF2-40B4-BE49-F238E27FC236}">
                      <a16:creationId xmlns:a16="http://schemas.microsoft.com/office/drawing/2014/main" id="{00000000-0008-0000-0B00-0000C41F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133" name="Shape 6666">
                  <a:extLst>
                    <a:ext uri="{FF2B5EF4-FFF2-40B4-BE49-F238E27FC236}">
                      <a16:creationId xmlns:a16="http://schemas.microsoft.com/office/drawing/2014/main" id="{00000000-0008-0000-0B00-0000C51F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134" name="Shape 6667">
                  <a:extLst>
                    <a:ext uri="{FF2B5EF4-FFF2-40B4-BE49-F238E27FC236}">
                      <a16:creationId xmlns:a16="http://schemas.microsoft.com/office/drawing/2014/main" id="{00000000-0008-0000-0B00-0000C61F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135" name="Shape 6668">
                  <a:extLst>
                    <a:ext uri="{FF2B5EF4-FFF2-40B4-BE49-F238E27FC236}">
                      <a16:creationId xmlns:a16="http://schemas.microsoft.com/office/drawing/2014/main" id="{00000000-0008-0000-0B00-0000C71F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136" name="Shape 6669">
                  <a:extLst>
                    <a:ext uri="{FF2B5EF4-FFF2-40B4-BE49-F238E27FC236}">
                      <a16:creationId xmlns:a16="http://schemas.microsoft.com/office/drawing/2014/main" id="{00000000-0008-0000-0B00-0000C81F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137" name="Shape 6670">
                  <a:extLst>
                    <a:ext uri="{FF2B5EF4-FFF2-40B4-BE49-F238E27FC236}">
                      <a16:creationId xmlns:a16="http://schemas.microsoft.com/office/drawing/2014/main" id="{00000000-0008-0000-0B00-0000C91F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103</xdr:row>
      <xdr:rowOff>104775</xdr:rowOff>
    </xdr:from>
    <xdr:ext cx="0" cy="161925"/>
    <xdr:grpSp>
      <xdr:nvGrpSpPr>
        <xdr:cNvPr id="8138" name="Shape 2">
          <a:extLst>
            <a:ext uri="{FF2B5EF4-FFF2-40B4-BE49-F238E27FC236}">
              <a16:creationId xmlns:a16="http://schemas.microsoft.com/office/drawing/2014/main" id="{00000000-0008-0000-0B00-0000CA1F0000}"/>
            </a:ext>
          </a:extLst>
        </xdr:cNvPr>
        <xdr:cNvGrpSpPr>
          <a:grpSpLocks/>
        </xdr:cNvGrpSpPr>
      </xdr:nvGrpSpPr>
      <xdr:grpSpPr>
        <a:xfrm>
          <a:off x="2466975" y="22736175"/>
          <a:ext cx="0" cy="161925"/>
          <a:chOff x="5346000" y="3699038"/>
          <a:chExt cx="0" cy="161925"/>
        </a:xfrm>
      </xdr:grpSpPr>
      <xdr:grpSp>
        <xdr:nvGrpSpPr>
          <xdr:cNvPr id="8139" name="Shape 6671">
            <a:extLst>
              <a:ext uri="{FF2B5EF4-FFF2-40B4-BE49-F238E27FC236}">
                <a16:creationId xmlns:a16="http://schemas.microsoft.com/office/drawing/2014/main" id="{00000000-0008-0000-0B00-0000CB1F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8140" name="Shape 6">
              <a:extLst>
                <a:ext uri="{FF2B5EF4-FFF2-40B4-BE49-F238E27FC236}">
                  <a16:creationId xmlns:a16="http://schemas.microsoft.com/office/drawing/2014/main" id="{00000000-0008-0000-0B00-0000CC1F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8141" name="Shape 6672">
              <a:extLst>
                <a:ext uri="{FF2B5EF4-FFF2-40B4-BE49-F238E27FC236}">
                  <a16:creationId xmlns:a16="http://schemas.microsoft.com/office/drawing/2014/main" id="{00000000-0008-0000-0B00-0000CD1F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8142" name="Shape 6673">
                <a:extLst>
                  <a:ext uri="{FF2B5EF4-FFF2-40B4-BE49-F238E27FC236}">
                    <a16:creationId xmlns:a16="http://schemas.microsoft.com/office/drawing/2014/main" id="{00000000-0008-0000-0B00-0000CE1F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8143" name="Shape 6674">
                <a:extLst>
                  <a:ext uri="{FF2B5EF4-FFF2-40B4-BE49-F238E27FC236}">
                    <a16:creationId xmlns:a16="http://schemas.microsoft.com/office/drawing/2014/main" id="{00000000-0008-0000-0B00-0000CF1F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8144" name="Shape 6675">
                  <a:extLst>
                    <a:ext uri="{FF2B5EF4-FFF2-40B4-BE49-F238E27FC236}">
                      <a16:creationId xmlns:a16="http://schemas.microsoft.com/office/drawing/2014/main" id="{00000000-0008-0000-0B00-0000D01F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8145" name="Shape 6676">
                  <a:extLst>
                    <a:ext uri="{FF2B5EF4-FFF2-40B4-BE49-F238E27FC236}">
                      <a16:creationId xmlns:a16="http://schemas.microsoft.com/office/drawing/2014/main" id="{00000000-0008-0000-0B00-0000D11F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146" name="Shape 6677">
                  <a:extLst>
                    <a:ext uri="{FF2B5EF4-FFF2-40B4-BE49-F238E27FC236}">
                      <a16:creationId xmlns:a16="http://schemas.microsoft.com/office/drawing/2014/main" id="{00000000-0008-0000-0B00-0000D21F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147" name="Shape 6678">
                  <a:extLst>
                    <a:ext uri="{FF2B5EF4-FFF2-40B4-BE49-F238E27FC236}">
                      <a16:creationId xmlns:a16="http://schemas.microsoft.com/office/drawing/2014/main" id="{00000000-0008-0000-0B00-0000D31F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148" name="Shape 6679">
                  <a:extLst>
                    <a:ext uri="{FF2B5EF4-FFF2-40B4-BE49-F238E27FC236}">
                      <a16:creationId xmlns:a16="http://schemas.microsoft.com/office/drawing/2014/main" id="{00000000-0008-0000-0B00-0000D41F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149" name="Shape 6680">
                  <a:extLst>
                    <a:ext uri="{FF2B5EF4-FFF2-40B4-BE49-F238E27FC236}">
                      <a16:creationId xmlns:a16="http://schemas.microsoft.com/office/drawing/2014/main" id="{00000000-0008-0000-0B00-0000D51F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150" name="Shape 6681">
                  <a:extLst>
                    <a:ext uri="{FF2B5EF4-FFF2-40B4-BE49-F238E27FC236}">
                      <a16:creationId xmlns:a16="http://schemas.microsoft.com/office/drawing/2014/main" id="{00000000-0008-0000-0B00-0000D61F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103</xdr:row>
      <xdr:rowOff>104775</xdr:rowOff>
    </xdr:from>
    <xdr:ext cx="0" cy="161925"/>
    <xdr:grpSp>
      <xdr:nvGrpSpPr>
        <xdr:cNvPr id="8151" name="Shape 2">
          <a:extLst>
            <a:ext uri="{FF2B5EF4-FFF2-40B4-BE49-F238E27FC236}">
              <a16:creationId xmlns:a16="http://schemas.microsoft.com/office/drawing/2014/main" id="{00000000-0008-0000-0B00-0000D71F0000}"/>
            </a:ext>
          </a:extLst>
        </xdr:cNvPr>
        <xdr:cNvGrpSpPr>
          <a:grpSpLocks/>
        </xdr:cNvGrpSpPr>
      </xdr:nvGrpSpPr>
      <xdr:grpSpPr>
        <a:xfrm>
          <a:off x="2466975" y="22736175"/>
          <a:ext cx="0" cy="161925"/>
          <a:chOff x="5346000" y="3699038"/>
          <a:chExt cx="0" cy="161925"/>
        </a:xfrm>
      </xdr:grpSpPr>
      <xdr:grpSp>
        <xdr:nvGrpSpPr>
          <xdr:cNvPr id="8152" name="Shape 6682">
            <a:extLst>
              <a:ext uri="{FF2B5EF4-FFF2-40B4-BE49-F238E27FC236}">
                <a16:creationId xmlns:a16="http://schemas.microsoft.com/office/drawing/2014/main" id="{00000000-0008-0000-0B00-0000D81F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8153" name="Shape 6">
              <a:extLst>
                <a:ext uri="{FF2B5EF4-FFF2-40B4-BE49-F238E27FC236}">
                  <a16:creationId xmlns:a16="http://schemas.microsoft.com/office/drawing/2014/main" id="{00000000-0008-0000-0B00-0000D91F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8154" name="Shape 6683">
              <a:extLst>
                <a:ext uri="{FF2B5EF4-FFF2-40B4-BE49-F238E27FC236}">
                  <a16:creationId xmlns:a16="http://schemas.microsoft.com/office/drawing/2014/main" id="{00000000-0008-0000-0B00-0000DA1F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8155" name="Shape 6684">
                <a:extLst>
                  <a:ext uri="{FF2B5EF4-FFF2-40B4-BE49-F238E27FC236}">
                    <a16:creationId xmlns:a16="http://schemas.microsoft.com/office/drawing/2014/main" id="{00000000-0008-0000-0B00-0000DB1F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8156" name="Shape 6685">
                <a:extLst>
                  <a:ext uri="{FF2B5EF4-FFF2-40B4-BE49-F238E27FC236}">
                    <a16:creationId xmlns:a16="http://schemas.microsoft.com/office/drawing/2014/main" id="{00000000-0008-0000-0B00-0000DC1F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8157" name="Shape 6686">
                  <a:extLst>
                    <a:ext uri="{FF2B5EF4-FFF2-40B4-BE49-F238E27FC236}">
                      <a16:creationId xmlns:a16="http://schemas.microsoft.com/office/drawing/2014/main" id="{00000000-0008-0000-0B00-0000DD1F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8158" name="Shape 6687">
                  <a:extLst>
                    <a:ext uri="{FF2B5EF4-FFF2-40B4-BE49-F238E27FC236}">
                      <a16:creationId xmlns:a16="http://schemas.microsoft.com/office/drawing/2014/main" id="{00000000-0008-0000-0B00-0000DE1F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159" name="Shape 6688">
                  <a:extLst>
                    <a:ext uri="{FF2B5EF4-FFF2-40B4-BE49-F238E27FC236}">
                      <a16:creationId xmlns:a16="http://schemas.microsoft.com/office/drawing/2014/main" id="{00000000-0008-0000-0B00-0000DF1F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160" name="Shape 6689">
                  <a:extLst>
                    <a:ext uri="{FF2B5EF4-FFF2-40B4-BE49-F238E27FC236}">
                      <a16:creationId xmlns:a16="http://schemas.microsoft.com/office/drawing/2014/main" id="{00000000-0008-0000-0B00-0000E01F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161" name="Shape 6690">
                  <a:extLst>
                    <a:ext uri="{FF2B5EF4-FFF2-40B4-BE49-F238E27FC236}">
                      <a16:creationId xmlns:a16="http://schemas.microsoft.com/office/drawing/2014/main" id="{00000000-0008-0000-0B00-0000E11F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162" name="Shape 6691">
                  <a:extLst>
                    <a:ext uri="{FF2B5EF4-FFF2-40B4-BE49-F238E27FC236}">
                      <a16:creationId xmlns:a16="http://schemas.microsoft.com/office/drawing/2014/main" id="{00000000-0008-0000-0B00-0000E21F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163" name="Shape 6692">
                  <a:extLst>
                    <a:ext uri="{FF2B5EF4-FFF2-40B4-BE49-F238E27FC236}">
                      <a16:creationId xmlns:a16="http://schemas.microsoft.com/office/drawing/2014/main" id="{00000000-0008-0000-0B00-0000E31F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103</xdr:row>
      <xdr:rowOff>104775</xdr:rowOff>
    </xdr:from>
    <xdr:ext cx="0" cy="161925"/>
    <xdr:grpSp>
      <xdr:nvGrpSpPr>
        <xdr:cNvPr id="8164" name="Shape 2">
          <a:extLst>
            <a:ext uri="{FF2B5EF4-FFF2-40B4-BE49-F238E27FC236}">
              <a16:creationId xmlns:a16="http://schemas.microsoft.com/office/drawing/2014/main" id="{00000000-0008-0000-0B00-0000E41F0000}"/>
            </a:ext>
          </a:extLst>
        </xdr:cNvPr>
        <xdr:cNvGrpSpPr>
          <a:grpSpLocks/>
        </xdr:cNvGrpSpPr>
      </xdr:nvGrpSpPr>
      <xdr:grpSpPr>
        <a:xfrm>
          <a:off x="2466975" y="22736175"/>
          <a:ext cx="0" cy="161925"/>
          <a:chOff x="5346000" y="3699038"/>
          <a:chExt cx="0" cy="161925"/>
        </a:xfrm>
      </xdr:grpSpPr>
      <xdr:grpSp>
        <xdr:nvGrpSpPr>
          <xdr:cNvPr id="8165" name="Shape 6693">
            <a:extLst>
              <a:ext uri="{FF2B5EF4-FFF2-40B4-BE49-F238E27FC236}">
                <a16:creationId xmlns:a16="http://schemas.microsoft.com/office/drawing/2014/main" id="{00000000-0008-0000-0B00-0000E51F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8166" name="Shape 6">
              <a:extLst>
                <a:ext uri="{FF2B5EF4-FFF2-40B4-BE49-F238E27FC236}">
                  <a16:creationId xmlns:a16="http://schemas.microsoft.com/office/drawing/2014/main" id="{00000000-0008-0000-0B00-0000E61F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8167" name="Shape 6694">
              <a:extLst>
                <a:ext uri="{FF2B5EF4-FFF2-40B4-BE49-F238E27FC236}">
                  <a16:creationId xmlns:a16="http://schemas.microsoft.com/office/drawing/2014/main" id="{00000000-0008-0000-0B00-0000E71F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8168" name="Shape 6695">
                <a:extLst>
                  <a:ext uri="{FF2B5EF4-FFF2-40B4-BE49-F238E27FC236}">
                    <a16:creationId xmlns:a16="http://schemas.microsoft.com/office/drawing/2014/main" id="{00000000-0008-0000-0B00-0000E81F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8169" name="Shape 6696">
                <a:extLst>
                  <a:ext uri="{FF2B5EF4-FFF2-40B4-BE49-F238E27FC236}">
                    <a16:creationId xmlns:a16="http://schemas.microsoft.com/office/drawing/2014/main" id="{00000000-0008-0000-0B00-0000E91F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8170" name="Shape 6697">
                  <a:extLst>
                    <a:ext uri="{FF2B5EF4-FFF2-40B4-BE49-F238E27FC236}">
                      <a16:creationId xmlns:a16="http://schemas.microsoft.com/office/drawing/2014/main" id="{00000000-0008-0000-0B00-0000EA1F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8171" name="Shape 6698">
                  <a:extLst>
                    <a:ext uri="{FF2B5EF4-FFF2-40B4-BE49-F238E27FC236}">
                      <a16:creationId xmlns:a16="http://schemas.microsoft.com/office/drawing/2014/main" id="{00000000-0008-0000-0B00-0000EB1F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172" name="Shape 6699">
                  <a:extLst>
                    <a:ext uri="{FF2B5EF4-FFF2-40B4-BE49-F238E27FC236}">
                      <a16:creationId xmlns:a16="http://schemas.microsoft.com/office/drawing/2014/main" id="{00000000-0008-0000-0B00-0000EC1F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173" name="Shape 6700">
                  <a:extLst>
                    <a:ext uri="{FF2B5EF4-FFF2-40B4-BE49-F238E27FC236}">
                      <a16:creationId xmlns:a16="http://schemas.microsoft.com/office/drawing/2014/main" id="{00000000-0008-0000-0B00-0000ED1F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174" name="Shape 6701">
                  <a:extLst>
                    <a:ext uri="{FF2B5EF4-FFF2-40B4-BE49-F238E27FC236}">
                      <a16:creationId xmlns:a16="http://schemas.microsoft.com/office/drawing/2014/main" id="{00000000-0008-0000-0B00-0000EE1F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175" name="Shape 6702">
                  <a:extLst>
                    <a:ext uri="{FF2B5EF4-FFF2-40B4-BE49-F238E27FC236}">
                      <a16:creationId xmlns:a16="http://schemas.microsoft.com/office/drawing/2014/main" id="{00000000-0008-0000-0B00-0000EF1F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176" name="Shape 6703">
                  <a:extLst>
                    <a:ext uri="{FF2B5EF4-FFF2-40B4-BE49-F238E27FC236}">
                      <a16:creationId xmlns:a16="http://schemas.microsoft.com/office/drawing/2014/main" id="{00000000-0008-0000-0B00-0000F01F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103</xdr:row>
      <xdr:rowOff>104775</xdr:rowOff>
    </xdr:from>
    <xdr:ext cx="0" cy="161925"/>
    <xdr:grpSp>
      <xdr:nvGrpSpPr>
        <xdr:cNvPr id="8177" name="Shape 2">
          <a:extLst>
            <a:ext uri="{FF2B5EF4-FFF2-40B4-BE49-F238E27FC236}">
              <a16:creationId xmlns:a16="http://schemas.microsoft.com/office/drawing/2014/main" id="{00000000-0008-0000-0B00-0000F11F0000}"/>
            </a:ext>
          </a:extLst>
        </xdr:cNvPr>
        <xdr:cNvGrpSpPr>
          <a:grpSpLocks/>
        </xdr:cNvGrpSpPr>
      </xdr:nvGrpSpPr>
      <xdr:grpSpPr>
        <a:xfrm>
          <a:off x="2466975" y="22736175"/>
          <a:ext cx="0" cy="161925"/>
          <a:chOff x="5346000" y="3699038"/>
          <a:chExt cx="0" cy="161925"/>
        </a:xfrm>
      </xdr:grpSpPr>
      <xdr:grpSp>
        <xdr:nvGrpSpPr>
          <xdr:cNvPr id="8178" name="Shape 6704">
            <a:extLst>
              <a:ext uri="{FF2B5EF4-FFF2-40B4-BE49-F238E27FC236}">
                <a16:creationId xmlns:a16="http://schemas.microsoft.com/office/drawing/2014/main" id="{00000000-0008-0000-0B00-0000F21F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8179" name="Shape 6">
              <a:extLst>
                <a:ext uri="{FF2B5EF4-FFF2-40B4-BE49-F238E27FC236}">
                  <a16:creationId xmlns:a16="http://schemas.microsoft.com/office/drawing/2014/main" id="{00000000-0008-0000-0B00-0000F31F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8180" name="Shape 6705">
              <a:extLst>
                <a:ext uri="{FF2B5EF4-FFF2-40B4-BE49-F238E27FC236}">
                  <a16:creationId xmlns:a16="http://schemas.microsoft.com/office/drawing/2014/main" id="{00000000-0008-0000-0B00-0000F41F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8181" name="Shape 6706">
                <a:extLst>
                  <a:ext uri="{FF2B5EF4-FFF2-40B4-BE49-F238E27FC236}">
                    <a16:creationId xmlns:a16="http://schemas.microsoft.com/office/drawing/2014/main" id="{00000000-0008-0000-0B00-0000F51F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8182" name="Shape 6707">
                <a:extLst>
                  <a:ext uri="{FF2B5EF4-FFF2-40B4-BE49-F238E27FC236}">
                    <a16:creationId xmlns:a16="http://schemas.microsoft.com/office/drawing/2014/main" id="{00000000-0008-0000-0B00-0000F61F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8183" name="Shape 6708">
                  <a:extLst>
                    <a:ext uri="{FF2B5EF4-FFF2-40B4-BE49-F238E27FC236}">
                      <a16:creationId xmlns:a16="http://schemas.microsoft.com/office/drawing/2014/main" id="{00000000-0008-0000-0B00-0000F71F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8184" name="Shape 6709">
                  <a:extLst>
                    <a:ext uri="{FF2B5EF4-FFF2-40B4-BE49-F238E27FC236}">
                      <a16:creationId xmlns:a16="http://schemas.microsoft.com/office/drawing/2014/main" id="{00000000-0008-0000-0B00-0000F81F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185" name="Shape 6710">
                  <a:extLst>
                    <a:ext uri="{FF2B5EF4-FFF2-40B4-BE49-F238E27FC236}">
                      <a16:creationId xmlns:a16="http://schemas.microsoft.com/office/drawing/2014/main" id="{00000000-0008-0000-0B00-0000F91F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186" name="Shape 6711">
                  <a:extLst>
                    <a:ext uri="{FF2B5EF4-FFF2-40B4-BE49-F238E27FC236}">
                      <a16:creationId xmlns:a16="http://schemas.microsoft.com/office/drawing/2014/main" id="{00000000-0008-0000-0B00-0000FA1F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187" name="Shape 6712">
                  <a:extLst>
                    <a:ext uri="{FF2B5EF4-FFF2-40B4-BE49-F238E27FC236}">
                      <a16:creationId xmlns:a16="http://schemas.microsoft.com/office/drawing/2014/main" id="{00000000-0008-0000-0B00-0000FB1F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188" name="Shape 6713">
                  <a:extLst>
                    <a:ext uri="{FF2B5EF4-FFF2-40B4-BE49-F238E27FC236}">
                      <a16:creationId xmlns:a16="http://schemas.microsoft.com/office/drawing/2014/main" id="{00000000-0008-0000-0B00-0000FC1F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189" name="Shape 6714">
                  <a:extLst>
                    <a:ext uri="{FF2B5EF4-FFF2-40B4-BE49-F238E27FC236}">
                      <a16:creationId xmlns:a16="http://schemas.microsoft.com/office/drawing/2014/main" id="{00000000-0008-0000-0B00-0000FD1F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103</xdr:row>
      <xdr:rowOff>104775</xdr:rowOff>
    </xdr:from>
    <xdr:ext cx="0" cy="161925"/>
    <xdr:grpSp>
      <xdr:nvGrpSpPr>
        <xdr:cNvPr id="8190" name="Shape 2">
          <a:extLst>
            <a:ext uri="{FF2B5EF4-FFF2-40B4-BE49-F238E27FC236}">
              <a16:creationId xmlns:a16="http://schemas.microsoft.com/office/drawing/2014/main" id="{00000000-0008-0000-0B00-0000FE1F0000}"/>
            </a:ext>
          </a:extLst>
        </xdr:cNvPr>
        <xdr:cNvGrpSpPr>
          <a:grpSpLocks/>
        </xdr:cNvGrpSpPr>
      </xdr:nvGrpSpPr>
      <xdr:grpSpPr>
        <a:xfrm>
          <a:off x="2466975" y="22736175"/>
          <a:ext cx="0" cy="161925"/>
          <a:chOff x="5346000" y="3699038"/>
          <a:chExt cx="0" cy="161925"/>
        </a:xfrm>
      </xdr:grpSpPr>
      <xdr:grpSp>
        <xdr:nvGrpSpPr>
          <xdr:cNvPr id="8191" name="Shape 6715">
            <a:extLst>
              <a:ext uri="{FF2B5EF4-FFF2-40B4-BE49-F238E27FC236}">
                <a16:creationId xmlns:a16="http://schemas.microsoft.com/office/drawing/2014/main" id="{00000000-0008-0000-0B00-0000FF1F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8192" name="Shape 6">
              <a:extLst>
                <a:ext uri="{FF2B5EF4-FFF2-40B4-BE49-F238E27FC236}">
                  <a16:creationId xmlns:a16="http://schemas.microsoft.com/office/drawing/2014/main" id="{00000000-0008-0000-0B00-00000020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8193" name="Shape 6716">
              <a:extLst>
                <a:ext uri="{FF2B5EF4-FFF2-40B4-BE49-F238E27FC236}">
                  <a16:creationId xmlns:a16="http://schemas.microsoft.com/office/drawing/2014/main" id="{00000000-0008-0000-0B00-00000120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8194" name="Shape 6717">
                <a:extLst>
                  <a:ext uri="{FF2B5EF4-FFF2-40B4-BE49-F238E27FC236}">
                    <a16:creationId xmlns:a16="http://schemas.microsoft.com/office/drawing/2014/main" id="{00000000-0008-0000-0B00-00000220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8195" name="Shape 6718">
                <a:extLst>
                  <a:ext uri="{FF2B5EF4-FFF2-40B4-BE49-F238E27FC236}">
                    <a16:creationId xmlns:a16="http://schemas.microsoft.com/office/drawing/2014/main" id="{00000000-0008-0000-0B00-00000320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8196" name="Shape 6719">
                  <a:extLst>
                    <a:ext uri="{FF2B5EF4-FFF2-40B4-BE49-F238E27FC236}">
                      <a16:creationId xmlns:a16="http://schemas.microsoft.com/office/drawing/2014/main" id="{00000000-0008-0000-0B00-00000420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8197" name="Shape 6720">
                  <a:extLst>
                    <a:ext uri="{FF2B5EF4-FFF2-40B4-BE49-F238E27FC236}">
                      <a16:creationId xmlns:a16="http://schemas.microsoft.com/office/drawing/2014/main" id="{00000000-0008-0000-0B00-00000520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198" name="Shape 6721">
                  <a:extLst>
                    <a:ext uri="{FF2B5EF4-FFF2-40B4-BE49-F238E27FC236}">
                      <a16:creationId xmlns:a16="http://schemas.microsoft.com/office/drawing/2014/main" id="{00000000-0008-0000-0B00-00000620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199" name="Shape 6722">
                  <a:extLst>
                    <a:ext uri="{FF2B5EF4-FFF2-40B4-BE49-F238E27FC236}">
                      <a16:creationId xmlns:a16="http://schemas.microsoft.com/office/drawing/2014/main" id="{00000000-0008-0000-0B00-00000720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200" name="Shape 6723">
                  <a:extLst>
                    <a:ext uri="{FF2B5EF4-FFF2-40B4-BE49-F238E27FC236}">
                      <a16:creationId xmlns:a16="http://schemas.microsoft.com/office/drawing/2014/main" id="{00000000-0008-0000-0B00-00000820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201" name="Shape 6724">
                  <a:extLst>
                    <a:ext uri="{FF2B5EF4-FFF2-40B4-BE49-F238E27FC236}">
                      <a16:creationId xmlns:a16="http://schemas.microsoft.com/office/drawing/2014/main" id="{00000000-0008-0000-0B00-00000920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202" name="Shape 6725">
                  <a:extLst>
                    <a:ext uri="{FF2B5EF4-FFF2-40B4-BE49-F238E27FC236}">
                      <a16:creationId xmlns:a16="http://schemas.microsoft.com/office/drawing/2014/main" id="{00000000-0008-0000-0B00-00000A20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103</xdr:row>
      <xdr:rowOff>104775</xdr:rowOff>
    </xdr:from>
    <xdr:ext cx="0" cy="161925"/>
    <xdr:grpSp>
      <xdr:nvGrpSpPr>
        <xdr:cNvPr id="8203" name="Shape 2">
          <a:extLst>
            <a:ext uri="{FF2B5EF4-FFF2-40B4-BE49-F238E27FC236}">
              <a16:creationId xmlns:a16="http://schemas.microsoft.com/office/drawing/2014/main" id="{00000000-0008-0000-0B00-00000B200000}"/>
            </a:ext>
          </a:extLst>
        </xdr:cNvPr>
        <xdr:cNvGrpSpPr>
          <a:grpSpLocks/>
        </xdr:cNvGrpSpPr>
      </xdr:nvGrpSpPr>
      <xdr:grpSpPr>
        <a:xfrm>
          <a:off x="2466975" y="22736175"/>
          <a:ext cx="0" cy="161925"/>
          <a:chOff x="5346000" y="3699038"/>
          <a:chExt cx="0" cy="161925"/>
        </a:xfrm>
      </xdr:grpSpPr>
      <xdr:grpSp>
        <xdr:nvGrpSpPr>
          <xdr:cNvPr id="8204" name="Shape 6726">
            <a:extLst>
              <a:ext uri="{FF2B5EF4-FFF2-40B4-BE49-F238E27FC236}">
                <a16:creationId xmlns:a16="http://schemas.microsoft.com/office/drawing/2014/main" id="{00000000-0008-0000-0B00-00000C20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8205" name="Shape 6">
              <a:extLst>
                <a:ext uri="{FF2B5EF4-FFF2-40B4-BE49-F238E27FC236}">
                  <a16:creationId xmlns:a16="http://schemas.microsoft.com/office/drawing/2014/main" id="{00000000-0008-0000-0B00-00000D20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8206" name="Shape 6727">
              <a:extLst>
                <a:ext uri="{FF2B5EF4-FFF2-40B4-BE49-F238E27FC236}">
                  <a16:creationId xmlns:a16="http://schemas.microsoft.com/office/drawing/2014/main" id="{00000000-0008-0000-0B00-00000E20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8207" name="Shape 6728">
                <a:extLst>
                  <a:ext uri="{FF2B5EF4-FFF2-40B4-BE49-F238E27FC236}">
                    <a16:creationId xmlns:a16="http://schemas.microsoft.com/office/drawing/2014/main" id="{00000000-0008-0000-0B00-00000F20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8208" name="Shape 6729">
                <a:extLst>
                  <a:ext uri="{FF2B5EF4-FFF2-40B4-BE49-F238E27FC236}">
                    <a16:creationId xmlns:a16="http://schemas.microsoft.com/office/drawing/2014/main" id="{00000000-0008-0000-0B00-00001020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8209" name="Shape 6730">
                  <a:extLst>
                    <a:ext uri="{FF2B5EF4-FFF2-40B4-BE49-F238E27FC236}">
                      <a16:creationId xmlns:a16="http://schemas.microsoft.com/office/drawing/2014/main" id="{00000000-0008-0000-0B00-00001120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8210" name="Shape 6731">
                  <a:extLst>
                    <a:ext uri="{FF2B5EF4-FFF2-40B4-BE49-F238E27FC236}">
                      <a16:creationId xmlns:a16="http://schemas.microsoft.com/office/drawing/2014/main" id="{00000000-0008-0000-0B00-00001220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211" name="Shape 6732">
                  <a:extLst>
                    <a:ext uri="{FF2B5EF4-FFF2-40B4-BE49-F238E27FC236}">
                      <a16:creationId xmlns:a16="http://schemas.microsoft.com/office/drawing/2014/main" id="{00000000-0008-0000-0B00-00001320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212" name="Shape 6733">
                  <a:extLst>
                    <a:ext uri="{FF2B5EF4-FFF2-40B4-BE49-F238E27FC236}">
                      <a16:creationId xmlns:a16="http://schemas.microsoft.com/office/drawing/2014/main" id="{00000000-0008-0000-0B00-00001420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213" name="Shape 6734">
                  <a:extLst>
                    <a:ext uri="{FF2B5EF4-FFF2-40B4-BE49-F238E27FC236}">
                      <a16:creationId xmlns:a16="http://schemas.microsoft.com/office/drawing/2014/main" id="{00000000-0008-0000-0B00-00001520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214" name="Shape 6735">
                  <a:extLst>
                    <a:ext uri="{FF2B5EF4-FFF2-40B4-BE49-F238E27FC236}">
                      <a16:creationId xmlns:a16="http://schemas.microsoft.com/office/drawing/2014/main" id="{00000000-0008-0000-0B00-00001620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215" name="Shape 6736">
                  <a:extLst>
                    <a:ext uri="{FF2B5EF4-FFF2-40B4-BE49-F238E27FC236}">
                      <a16:creationId xmlns:a16="http://schemas.microsoft.com/office/drawing/2014/main" id="{00000000-0008-0000-0B00-00001720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103</xdr:row>
      <xdr:rowOff>104775</xdr:rowOff>
    </xdr:from>
    <xdr:ext cx="0" cy="161925"/>
    <xdr:grpSp>
      <xdr:nvGrpSpPr>
        <xdr:cNvPr id="8216" name="Shape 2">
          <a:extLst>
            <a:ext uri="{FF2B5EF4-FFF2-40B4-BE49-F238E27FC236}">
              <a16:creationId xmlns:a16="http://schemas.microsoft.com/office/drawing/2014/main" id="{00000000-0008-0000-0B00-000018200000}"/>
            </a:ext>
          </a:extLst>
        </xdr:cNvPr>
        <xdr:cNvGrpSpPr>
          <a:grpSpLocks/>
        </xdr:cNvGrpSpPr>
      </xdr:nvGrpSpPr>
      <xdr:grpSpPr>
        <a:xfrm>
          <a:off x="2466975" y="22736175"/>
          <a:ext cx="0" cy="161925"/>
          <a:chOff x="5346000" y="3699038"/>
          <a:chExt cx="0" cy="161925"/>
        </a:xfrm>
      </xdr:grpSpPr>
      <xdr:grpSp>
        <xdr:nvGrpSpPr>
          <xdr:cNvPr id="8217" name="Shape 6737">
            <a:extLst>
              <a:ext uri="{FF2B5EF4-FFF2-40B4-BE49-F238E27FC236}">
                <a16:creationId xmlns:a16="http://schemas.microsoft.com/office/drawing/2014/main" id="{00000000-0008-0000-0B00-00001920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8218" name="Shape 6">
              <a:extLst>
                <a:ext uri="{FF2B5EF4-FFF2-40B4-BE49-F238E27FC236}">
                  <a16:creationId xmlns:a16="http://schemas.microsoft.com/office/drawing/2014/main" id="{00000000-0008-0000-0B00-00001A20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8219" name="Shape 6738">
              <a:extLst>
                <a:ext uri="{FF2B5EF4-FFF2-40B4-BE49-F238E27FC236}">
                  <a16:creationId xmlns:a16="http://schemas.microsoft.com/office/drawing/2014/main" id="{00000000-0008-0000-0B00-00001B20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8220" name="Shape 6739">
                <a:extLst>
                  <a:ext uri="{FF2B5EF4-FFF2-40B4-BE49-F238E27FC236}">
                    <a16:creationId xmlns:a16="http://schemas.microsoft.com/office/drawing/2014/main" id="{00000000-0008-0000-0B00-00001C20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8221" name="Shape 6740">
                <a:extLst>
                  <a:ext uri="{FF2B5EF4-FFF2-40B4-BE49-F238E27FC236}">
                    <a16:creationId xmlns:a16="http://schemas.microsoft.com/office/drawing/2014/main" id="{00000000-0008-0000-0B00-00001D20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8222" name="Shape 6741">
                  <a:extLst>
                    <a:ext uri="{FF2B5EF4-FFF2-40B4-BE49-F238E27FC236}">
                      <a16:creationId xmlns:a16="http://schemas.microsoft.com/office/drawing/2014/main" id="{00000000-0008-0000-0B00-00001E20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8223" name="Shape 6742">
                  <a:extLst>
                    <a:ext uri="{FF2B5EF4-FFF2-40B4-BE49-F238E27FC236}">
                      <a16:creationId xmlns:a16="http://schemas.microsoft.com/office/drawing/2014/main" id="{00000000-0008-0000-0B00-00001F20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224" name="Shape 6743">
                  <a:extLst>
                    <a:ext uri="{FF2B5EF4-FFF2-40B4-BE49-F238E27FC236}">
                      <a16:creationId xmlns:a16="http://schemas.microsoft.com/office/drawing/2014/main" id="{00000000-0008-0000-0B00-00002020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225" name="Shape 6744">
                  <a:extLst>
                    <a:ext uri="{FF2B5EF4-FFF2-40B4-BE49-F238E27FC236}">
                      <a16:creationId xmlns:a16="http://schemas.microsoft.com/office/drawing/2014/main" id="{00000000-0008-0000-0B00-00002120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226" name="Shape 6745">
                  <a:extLst>
                    <a:ext uri="{FF2B5EF4-FFF2-40B4-BE49-F238E27FC236}">
                      <a16:creationId xmlns:a16="http://schemas.microsoft.com/office/drawing/2014/main" id="{00000000-0008-0000-0B00-00002220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227" name="Shape 6746">
                  <a:extLst>
                    <a:ext uri="{FF2B5EF4-FFF2-40B4-BE49-F238E27FC236}">
                      <a16:creationId xmlns:a16="http://schemas.microsoft.com/office/drawing/2014/main" id="{00000000-0008-0000-0B00-00002320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228" name="Shape 6747">
                  <a:extLst>
                    <a:ext uri="{FF2B5EF4-FFF2-40B4-BE49-F238E27FC236}">
                      <a16:creationId xmlns:a16="http://schemas.microsoft.com/office/drawing/2014/main" id="{00000000-0008-0000-0B00-00002420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103</xdr:row>
      <xdr:rowOff>104775</xdr:rowOff>
    </xdr:from>
    <xdr:ext cx="0" cy="161925"/>
    <xdr:grpSp>
      <xdr:nvGrpSpPr>
        <xdr:cNvPr id="8229" name="Shape 2">
          <a:extLst>
            <a:ext uri="{FF2B5EF4-FFF2-40B4-BE49-F238E27FC236}">
              <a16:creationId xmlns:a16="http://schemas.microsoft.com/office/drawing/2014/main" id="{00000000-0008-0000-0B00-000025200000}"/>
            </a:ext>
          </a:extLst>
        </xdr:cNvPr>
        <xdr:cNvGrpSpPr>
          <a:grpSpLocks/>
        </xdr:cNvGrpSpPr>
      </xdr:nvGrpSpPr>
      <xdr:grpSpPr>
        <a:xfrm>
          <a:off x="2466975" y="22736175"/>
          <a:ext cx="0" cy="161925"/>
          <a:chOff x="5346000" y="3699038"/>
          <a:chExt cx="0" cy="161925"/>
        </a:xfrm>
      </xdr:grpSpPr>
      <xdr:grpSp>
        <xdr:nvGrpSpPr>
          <xdr:cNvPr id="8230" name="Shape 6748">
            <a:extLst>
              <a:ext uri="{FF2B5EF4-FFF2-40B4-BE49-F238E27FC236}">
                <a16:creationId xmlns:a16="http://schemas.microsoft.com/office/drawing/2014/main" id="{00000000-0008-0000-0B00-00002620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8231" name="Shape 6">
              <a:extLst>
                <a:ext uri="{FF2B5EF4-FFF2-40B4-BE49-F238E27FC236}">
                  <a16:creationId xmlns:a16="http://schemas.microsoft.com/office/drawing/2014/main" id="{00000000-0008-0000-0B00-00002720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8232" name="Shape 6749">
              <a:extLst>
                <a:ext uri="{FF2B5EF4-FFF2-40B4-BE49-F238E27FC236}">
                  <a16:creationId xmlns:a16="http://schemas.microsoft.com/office/drawing/2014/main" id="{00000000-0008-0000-0B00-00002820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8233" name="Shape 6750">
                <a:extLst>
                  <a:ext uri="{FF2B5EF4-FFF2-40B4-BE49-F238E27FC236}">
                    <a16:creationId xmlns:a16="http://schemas.microsoft.com/office/drawing/2014/main" id="{00000000-0008-0000-0B00-00002920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8234" name="Shape 6751">
                <a:extLst>
                  <a:ext uri="{FF2B5EF4-FFF2-40B4-BE49-F238E27FC236}">
                    <a16:creationId xmlns:a16="http://schemas.microsoft.com/office/drawing/2014/main" id="{00000000-0008-0000-0B00-00002A20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8235" name="Shape 6752">
                  <a:extLst>
                    <a:ext uri="{FF2B5EF4-FFF2-40B4-BE49-F238E27FC236}">
                      <a16:creationId xmlns:a16="http://schemas.microsoft.com/office/drawing/2014/main" id="{00000000-0008-0000-0B00-00002B20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8236" name="Shape 6753">
                  <a:extLst>
                    <a:ext uri="{FF2B5EF4-FFF2-40B4-BE49-F238E27FC236}">
                      <a16:creationId xmlns:a16="http://schemas.microsoft.com/office/drawing/2014/main" id="{00000000-0008-0000-0B00-00002C20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237" name="Shape 6754">
                  <a:extLst>
                    <a:ext uri="{FF2B5EF4-FFF2-40B4-BE49-F238E27FC236}">
                      <a16:creationId xmlns:a16="http://schemas.microsoft.com/office/drawing/2014/main" id="{00000000-0008-0000-0B00-00002D20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238" name="Shape 6755">
                  <a:extLst>
                    <a:ext uri="{FF2B5EF4-FFF2-40B4-BE49-F238E27FC236}">
                      <a16:creationId xmlns:a16="http://schemas.microsoft.com/office/drawing/2014/main" id="{00000000-0008-0000-0B00-00002E20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239" name="Shape 6756">
                  <a:extLst>
                    <a:ext uri="{FF2B5EF4-FFF2-40B4-BE49-F238E27FC236}">
                      <a16:creationId xmlns:a16="http://schemas.microsoft.com/office/drawing/2014/main" id="{00000000-0008-0000-0B00-00002F20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240" name="Shape 6757">
                  <a:extLst>
                    <a:ext uri="{FF2B5EF4-FFF2-40B4-BE49-F238E27FC236}">
                      <a16:creationId xmlns:a16="http://schemas.microsoft.com/office/drawing/2014/main" id="{00000000-0008-0000-0B00-00003020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241" name="Shape 6758">
                  <a:extLst>
                    <a:ext uri="{FF2B5EF4-FFF2-40B4-BE49-F238E27FC236}">
                      <a16:creationId xmlns:a16="http://schemas.microsoft.com/office/drawing/2014/main" id="{00000000-0008-0000-0B00-00003120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103</xdr:row>
      <xdr:rowOff>104775</xdr:rowOff>
    </xdr:from>
    <xdr:ext cx="0" cy="161925"/>
    <xdr:grpSp>
      <xdr:nvGrpSpPr>
        <xdr:cNvPr id="8242" name="Shape 2">
          <a:extLst>
            <a:ext uri="{FF2B5EF4-FFF2-40B4-BE49-F238E27FC236}">
              <a16:creationId xmlns:a16="http://schemas.microsoft.com/office/drawing/2014/main" id="{00000000-0008-0000-0B00-000032200000}"/>
            </a:ext>
          </a:extLst>
        </xdr:cNvPr>
        <xdr:cNvGrpSpPr>
          <a:grpSpLocks/>
        </xdr:cNvGrpSpPr>
      </xdr:nvGrpSpPr>
      <xdr:grpSpPr>
        <a:xfrm>
          <a:off x="2466975" y="22736175"/>
          <a:ext cx="0" cy="161925"/>
          <a:chOff x="5346000" y="3699038"/>
          <a:chExt cx="0" cy="161925"/>
        </a:xfrm>
      </xdr:grpSpPr>
      <xdr:grpSp>
        <xdr:nvGrpSpPr>
          <xdr:cNvPr id="8243" name="Shape 6759">
            <a:extLst>
              <a:ext uri="{FF2B5EF4-FFF2-40B4-BE49-F238E27FC236}">
                <a16:creationId xmlns:a16="http://schemas.microsoft.com/office/drawing/2014/main" id="{00000000-0008-0000-0B00-00003320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8244" name="Shape 6">
              <a:extLst>
                <a:ext uri="{FF2B5EF4-FFF2-40B4-BE49-F238E27FC236}">
                  <a16:creationId xmlns:a16="http://schemas.microsoft.com/office/drawing/2014/main" id="{00000000-0008-0000-0B00-00003420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8245" name="Shape 6760">
              <a:extLst>
                <a:ext uri="{FF2B5EF4-FFF2-40B4-BE49-F238E27FC236}">
                  <a16:creationId xmlns:a16="http://schemas.microsoft.com/office/drawing/2014/main" id="{00000000-0008-0000-0B00-00003520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8246" name="Shape 6761">
                <a:extLst>
                  <a:ext uri="{FF2B5EF4-FFF2-40B4-BE49-F238E27FC236}">
                    <a16:creationId xmlns:a16="http://schemas.microsoft.com/office/drawing/2014/main" id="{00000000-0008-0000-0B00-00003620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8247" name="Shape 6762">
                <a:extLst>
                  <a:ext uri="{FF2B5EF4-FFF2-40B4-BE49-F238E27FC236}">
                    <a16:creationId xmlns:a16="http://schemas.microsoft.com/office/drawing/2014/main" id="{00000000-0008-0000-0B00-00003720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8248" name="Shape 6763">
                  <a:extLst>
                    <a:ext uri="{FF2B5EF4-FFF2-40B4-BE49-F238E27FC236}">
                      <a16:creationId xmlns:a16="http://schemas.microsoft.com/office/drawing/2014/main" id="{00000000-0008-0000-0B00-00003820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8249" name="Shape 6764">
                  <a:extLst>
                    <a:ext uri="{FF2B5EF4-FFF2-40B4-BE49-F238E27FC236}">
                      <a16:creationId xmlns:a16="http://schemas.microsoft.com/office/drawing/2014/main" id="{00000000-0008-0000-0B00-00003920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250" name="Shape 6765">
                  <a:extLst>
                    <a:ext uri="{FF2B5EF4-FFF2-40B4-BE49-F238E27FC236}">
                      <a16:creationId xmlns:a16="http://schemas.microsoft.com/office/drawing/2014/main" id="{00000000-0008-0000-0B00-00003A20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251" name="Shape 6766">
                  <a:extLst>
                    <a:ext uri="{FF2B5EF4-FFF2-40B4-BE49-F238E27FC236}">
                      <a16:creationId xmlns:a16="http://schemas.microsoft.com/office/drawing/2014/main" id="{00000000-0008-0000-0B00-00003B20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252" name="Shape 6767">
                  <a:extLst>
                    <a:ext uri="{FF2B5EF4-FFF2-40B4-BE49-F238E27FC236}">
                      <a16:creationId xmlns:a16="http://schemas.microsoft.com/office/drawing/2014/main" id="{00000000-0008-0000-0B00-00003C20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253" name="Shape 6768">
                  <a:extLst>
                    <a:ext uri="{FF2B5EF4-FFF2-40B4-BE49-F238E27FC236}">
                      <a16:creationId xmlns:a16="http://schemas.microsoft.com/office/drawing/2014/main" id="{00000000-0008-0000-0B00-00003D20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254" name="Shape 6769">
                  <a:extLst>
                    <a:ext uri="{FF2B5EF4-FFF2-40B4-BE49-F238E27FC236}">
                      <a16:creationId xmlns:a16="http://schemas.microsoft.com/office/drawing/2014/main" id="{00000000-0008-0000-0B00-00003E20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103</xdr:row>
      <xdr:rowOff>104775</xdr:rowOff>
    </xdr:from>
    <xdr:ext cx="0" cy="161925"/>
    <xdr:grpSp>
      <xdr:nvGrpSpPr>
        <xdr:cNvPr id="8255" name="Shape 2">
          <a:extLst>
            <a:ext uri="{FF2B5EF4-FFF2-40B4-BE49-F238E27FC236}">
              <a16:creationId xmlns:a16="http://schemas.microsoft.com/office/drawing/2014/main" id="{00000000-0008-0000-0B00-00003F200000}"/>
            </a:ext>
          </a:extLst>
        </xdr:cNvPr>
        <xdr:cNvGrpSpPr>
          <a:grpSpLocks/>
        </xdr:cNvGrpSpPr>
      </xdr:nvGrpSpPr>
      <xdr:grpSpPr>
        <a:xfrm>
          <a:off x="2466975" y="22736175"/>
          <a:ext cx="0" cy="161925"/>
          <a:chOff x="5346000" y="3699038"/>
          <a:chExt cx="0" cy="161925"/>
        </a:xfrm>
      </xdr:grpSpPr>
      <xdr:grpSp>
        <xdr:nvGrpSpPr>
          <xdr:cNvPr id="8256" name="Shape 6770">
            <a:extLst>
              <a:ext uri="{FF2B5EF4-FFF2-40B4-BE49-F238E27FC236}">
                <a16:creationId xmlns:a16="http://schemas.microsoft.com/office/drawing/2014/main" id="{00000000-0008-0000-0B00-00004020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8257" name="Shape 6">
              <a:extLst>
                <a:ext uri="{FF2B5EF4-FFF2-40B4-BE49-F238E27FC236}">
                  <a16:creationId xmlns:a16="http://schemas.microsoft.com/office/drawing/2014/main" id="{00000000-0008-0000-0B00-00004120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8258" name="Shape 6771">
              <a:extLst>
                <a:ext uri="{FF2B5EF4-FFF2-40B4-BE49-F238E27FC236}">
                  <a16:creationId xmlns:a16="http://schemas.microsoft.com/office/drawing/2014/main" id="{00000000-0008-0000-0B00-00004220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8259" name="Shape 6772">
                <a:extLst>
                  <a:ext uri="{FF2B5EF4-FFF2-40B4-BE49-F238E27FC236}">
                    <a16:creationId xmlns:a16="http://schemas.microsoft.com/office/drawing/2014/main" id="{00000000-0008-0000-0B00-00004320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8260" name="Shape 6773">
                <a:extLst>
                  <a:ext uri="{FF2B5EF4-FFF2-40B4-BE49-F238E27FC236}">
                    <a16:creationId xmlns:a16="http://schemas.microsoft.com/office/drawing/2014/main" id="{00000000-0008-0000-0B00-00004420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8261" name="Shape 6774">
                  <a:extLst>
                    <a:ext uri="{FF2B5EF4-FFF2-40B4-BE49-F238E27FC236}">
                      <a16:creationId xmlns:a16="http://schemas.microsoft.com/office/drawing/2014/main" id="{00000000-0008-0000-0B00-00004520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8262" name="Shape 6775">
                  <a:extLst>
                    <a:ext uri="{FF2B5EF4-FFF2-40B4-BE49-F238E27FC236}">
                      <a16:creationId xmlns:a16="http://schemas.microsoft.com/office/drawing/2014/main" id="{00000000-0008-0000-0B00-00004620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263" name="Shape 6776">
                  <a:extLst>
                    <a:ext uri="{FF2B5EF4-FFF2-40B4-BE49-F238E27FC236}">
                      <a16:creationId xmlns:a16="http://schemas.microsoft.com/office/drawing/2014/main" id="{00000000-0008-0000-0B00-00004720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264" name="Shape 6777">
                  <a:extLst>
                    <a:ext uri="{FF2B5EF4-FFF2-40B4-BE49-F238E27FC236}">
                      <a16:creationId xmlns:a16="http://schemas.microsoft.com/office/drawing/2014/main" id="{00000000-0008-0000-0B00-00004820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265" name="Shape 6778">
                  <a:extLst>
                    <a:ext uri="{FF2B5EF4-FFF2-40B4-BE49-F238E27FC236}">
                      <a16:creationId xmlns:a16="http://schemas.microsoft.com/office/drawing/2014/main" id="{00000000-0008-0000-0B00-00004920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266" name="Shape 6779">
                  <a:extLst>
                    <a:ext uri="{FF2B5EF4-FFF2-40B4-BE49-F238E27FC236}">
                      <a16:creationId xmlns:a16="http://schemas.microsoft.com/office/drawing/2014/main" id="{00000000-0008-0000-0B00-00004A20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267" name="Shape 6780">
                  <a:extLst>
                    <a:ext uri="{FF2B5EF4-FFF2-40B4-BE49-F238E27FC236}">
                      <a16:creationId xmlns:a16="http://schemas.microsoft.com/office/drawing/2014/main" id="{00000000-0008-0000-0B00-00004B20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103</xdr:row>
      <xdr:rowOff>104775</xdr:rowOff>
    </xdr:from>
    <xdr:ext cx="0" cy="161925"/>
    <xdr:grpSp>
      <xdr:nvGrpSpPr>
        <xdr:cNvPr id="8268" name="Shape 2">
          <a:extLst>
            <a:ext uri="{FF2B5EF4-FFF2-40B4-BE49-F238E27FC236}">
              <a16:creationId xmlns:a16="http://schemas.microsoft.com/office/drawing/2014/main" id="{00000000-0008-0000-0B00-00004C200000}"/>
            </a:ext>
          </a:extLst>
        </xdr:cNvPr>
        <xdr:cNvGrpSpPr>
          <a:grpSpLocks/>
        </xdr:cNvGrpSpPr>
      </xdr:nvGrpSpPr>
      <xdr:grpSpPr>
        <a:xfrm>
          <a:off x="2466975" y="22736175"/>
          <a:ext cx="0" cy="161925"/>
          <a:chOff x="5346000" y="3699038"/>
          <a:chExt cx="0" cy="161925"/>
        </a:xfrm>
      </xdr:grpSpPr>
      <xdr:grpSp>
        <xdr:nvGrpSpPr>
          <xdr:cNvPr id="8269" name="Shape 6781">
            <a:extLst>
              <a:ext uri="{FF2B5EF4-FFF2-40B4-BE49-F238E27FC236}">
                <a16:creationId xmlns:a16="http://schemas.microsoft.com/office/drawing/2014/main" id="{00000000-0008-0000-0B00-00004D20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8270" name="Shape 6">
              <a:extLst>
                <a:ext uri="{FF2B5EF4-FFF2-40B4-BE49-F238E27FC236}">
                  <a16:creationId xmlns:a16="http://schemas.microsoft.com/office/drawing/2014/main" id="{00000000-0008-0000-0B00-00004E20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8271" name="Shape 6782">
              <a:extLst>
                <a:ext uri="{FF2B5EF4-FFF2-40B4-BE49-F238E27FC236}">
                  <a16:creationId xmlns:a16="http://schemas.microsoft.com/office/drawing/2014/main" id="{00000000-0008-0000-0B00-00004F20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8272" name="Shape 6783">
                <a:extLst>
                  <a:ext uri="{FF2B5EF4-FFF2-40B4-BE49-F238E27FC236}">
                    <a16:creationId xmlns:a16="http://schemas.microsoft.com/office/drawing/2014/main" id="{00000000-0008-0000-0B00-00005020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8273" name="Shape 6784">
                <a:extLst>
                  <a:ext uri="{FF2B5EF4-FFF2-40B4-BE49-F238E27FC236}">
                    <a16:creationId xmlns:a16="http://schemas.microsoft.com/office/drawing/2014/main" id="{00000000-0008-0000-0B00-00005120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8274" name="Shape 6785">
                  <a:extLst>
                    <a:ext uri="{FF2B5EF4-FFF2-40B4-BE49-F238E27FC236}">
                      <a16:creationId xmlns:a16="http://schemas.microsoft.com/office/drawing/2014/main" id="{00000000-0008-0000-0B00-00005220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8275" name="Shape 6786">
                  <a:extLst>
                    <a:ext uri="{FF2B5EF4-FFF2-40B4-BE49-F238E27FC236}">
                      <a16:creationId xmlns:a16="http://schemas.microsoft.com/office/drawing/2014/main" id="{00000000-0008-0000-0B00-00005320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276" name="Shape 6787">
                  <a:extLst>
                    <a:ext uri="{FF2B5EF4-FFF2-40B4-BE49-F238E27FC236}">
                      <a16:creationId xmlns:a16="http://schemas.microsoft.com/office/drawing/2014/main" id="{00000000-0008-0000-0B00-00005420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277" name="Shape 6788">
                  <a:extLst>
                    <a:ext uri="{FF2B5EF4-FFF2-40B4-BE49-F238E27FC236}">
                      <a16:creationId xmlns:a16="http://schemas.microsoft.com/office/drawing/2014/main" id="{00000000-0008-0000-0B00-00005520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278" name="Shape 6789">
                  <a:extLst>
                    <a:ext uri="{FF2B5EF4-FFF2-40B4-BE49-F238E27FC236}">
                      <a16:creationId xmlns:a16="http://schemas.microsoft.com/office/drawing/2014/main" id="{00000000-0008-0000-0B00-00005620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279" name="Shape 6790">
                  <a:extLst>
                    <a:ext uri="{FF2B5EF4-FFF2-40B4-BE49-F238E27FC236}">
                      <a16:creationId xmlns:a16="http://schemas.microsoft.com/office/drawing/2014/main" id="{00000000-0008-0000-0B00-00005720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280" name="Shape 6791">
                  <a:extLst>
                    <a:ext uri="{FF2B5EF4-FFF2-40B4-BE49-F238E27FC236}">
                      <a16:creationId xmlns:a16="http://schemas.microsoft.com/office/drawing/2014/main" id="{00000000-0008-0000-0B00-00005820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103</xdr:row>
      <xdr:rowOff>104775</xdr:rowOff>
    </xdr:from>
    <xdr:ext cx="0" cy="161925"/>
    <xdr:grpSp>
      <xdr:nvGrpSpPr>
        <xdr:cNvPr id="8281" name="Shape 2">
          <a:extLst>
            <a:ext uri="{FF2B5EF4-FFF2-40B4-BE49-F238E27FC236}">
              <a16:creationId xmlns:a16="http://schemas.microsoft.com/office/drawing/2014/main" id="{00000000-0008-0000-0B00-000059200000}"/>
            </a:ext>
          </a:extLst>
        </xdr:cNvPr>
        <xdr:cNvGrpSpPr>
          <a:grpSpLocks/>
        </xdr:cNvGrpSpPr>
      </xdr:nvGrpSpPr>
      <xdr:grpSpPr>
        <a:xfrm>
          <a:off x="2466975" y="22736175"/>
          <a:ext cx="0" cy="161925"/>
          <a:chOff x="5346000" y="3699038"/>
          <a:chExt cx="0" cy="161925"/>
        </a:xfrm>
      </xdr:grpSpPr>
      <xdr:grpSp>
        <xdr:nvGrpSpPr>
          <xdr:cNvPr id="8282" name="Shape 6792">
            <a:extLst>
              <a:ext uri="{FF2B5EF4-FFF2-40B4-BE49-F238E27FC236}">
                <a16:creationId xmlns:a16="http://schemas.microsoft.com/office/drawing/2014/main" id="{00000000-0008-0000-0B00-00005A20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8283" name="Shape 6">
              <a:extLst>
                <a:ext uri="{FF2B5EF4-FFF2-40B4-BE49-F238E27FC236}">
                  <a16:creationId xmlns:a16="http://schemas.microsoft.com/office/drawing/2014/main" id="{00000000-0008-0000-0B00-00005B20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8284" name="Shape 6793">
              <a:extLst>
                <a:ext uri="{FF2B5EF4-FFF2-40B4-BE49-F238E27FC236}">
                  <a16:creationId xmlns:a16="http://schemas.microsoft.com/office/drawing/2014/main" id="{00000000-0008-0000-0B00-00005C20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8285" name="Shape 6794">
                <a:extLst>
                  <a:ext uri="{FF2B5EF4-FFF2-40B4-BE49-F238E27FC236}">
                    <a16:creationId xmlns:a16="http://schemas.microsoft.com/office/drawing/2014/main" id="{00000000-0008-0000-0B00-00005D20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8286" name="Shape 6795">
                <a:extLst>
                  <a:ext uri="{FF2B5EF4-FFF2-40B4-BE49-F238E27FC236}">
                    <a16:creationId xmlns:a16="http://schemas.microsoft.com/office/drawing/2014/main" id="{00000000-0008-0000-0B00-00005E20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8287" name="Shape 6796">
                  <a:extLst>
                    <a:ext uri="{FF2B5EF4-FFF2-40B4-BE49-F238E27FC236}">
                      <a16:creationId xmlns:a16="http://schemas.microsoft.com/office/drawing/2014/main" id="{00000000-0008-0000-0B00-00005F20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8288" name="Shape 6797">
                  <a:extLst>
                    <a:ext uri="{FF2B5EF4-FFF2-40B4-BE49-F238E27FC236}">
                      <a16:creationId xmlns:a16="http://schemas.microsoft.com/office/drawing/2014/main" id="{00000000-0008-0000-0B00-00006020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289" name="Shape 6798">
                  <a:extLst>
                    <a:ext uri="{FF2B5EF4-FFF2-40B4-BE49-F238E27FC236}">
                      <a16:creationId xmlns:a16="http://schemas.microsoft.com/office/drawing/2014/main" id="{00000000-0008-0000-0B00-00006120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290" name="Shape 6799">
                  <a:extLst>
                    <a:ext uri="{FF2B5EF4-FFF2-40B4-BE49-F238E27FC236}">
                      <a16:creationId xmlns:a16="http://schemas.microsoft.com/office/drawing/2014/main" id="{00000000-0008-0000-0B00-00006220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291" name="Shape 6800">
                  <a:extLst>
                    <a:ext uri="{FF2B5EF4-FFF2-40B4-BE49-F238E27FC236}">
                      <a16:creationId xmlns:a16="http://schemas.microsoft.com/office/drawing/2014/main" id="{00000000-0008-0000-0B00-00006320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292" name="Shape 6801">
                  <a:extLst>
                    <a:ext uri="{FF2B5EF4-FFF2-40B4-BE49-F238E27FC236}">
                      <a16:creationId xmlns:a16="http://schemas.microsoft.com/office/drawing/2014/main" id="{00000000-0008-0000-0B00-00006420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293" name="Shape 6802">
                  <a:extLst>
                    <a:ext uri="{FF2B5EF4-FFF2-40B4-BE49-F238E27FC236}">
                      <a16:creationId xmlns:a16="http://schemas.microsoft.com/office/drawing/2014/main" id="{00000000-0008-0000-0B00-00006520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103</xdr:row>
      <xdr:rowOff>104775</xdr:rowOff>
    </xdr:from>
    <xdr:ext cx="0" cy="161925"/>
    <xdr:grpSp>
      <xdr:nvGrpSpPr>
        <xdr:cNvPr id="8294" name="Shape 2">
          <a:extLst>
            <a:ext uri="{FF2B5EF4-FFF2-40B4-BE49-F238E27FC236}">
              <a16:creationId xmlns:a16="http://schemas.microsoft.com/office/drawing/2014/main" id="{00000000-0008-0000-0B00-000066200000}"/>
            </a:ext>
          </a:extLst>
        </xdr:cNvPr>
        <xdr:cNvGrpSpPr>
          <a:grpSpLocks/>
        </xdr:cNvGrpSpPr>
      </xdr:nvGrpSpPr>
      <xdr:grpSpPr>
        <a:xfrm>
          <a:off x="2466975" y="22736175"/>
          <a:ext cx="0" cy="161925"/>
          <a:chOff x="5346000" y="3699038"/>
          <a:chExt cx="0" cy="161925"/>
        </a:xfrm>
      </xdr:grpSpPr>
      <xdr:grpSp>
        <xdr:nvGrpSpPr>
          <xdr:cNvPr id="8295" name="Shape 6803">
            <a:extLst>
              <a:ext uri="{FF2B5EF4-FFF2-40B4-BE49-F238E27FC236}">
                <a16:creationId xmlns:a16="http://schemas.microsoft.com/office/drawing/2014/main" id="{00000000-0008-0000-0B00-00006720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8296" name="Shape 6">
              <a:extLst>
                <a:ext uri="{FF2B5EF4-FFF2-40B4-BE49-F238E27FC236}">
                  <a16:creationId xmlns:a16="http://schemas.microsoft.com/office/drawing/2014/main" id="{00000000-0008-0000-0B00-00006820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8297" name="Shape 6804">
              <a:extLst>
                <a:ext uri="{FF2B5EF4-FFF2-40B4-BE49-F238E27FC236}">
                  <a16:creationId xmlns:a16="http://schemas.microsoft.com/office/drawing/2014/main" id="{00000000-0008-0000-0B00-00006920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8298" name="Shape 6805">
                <a:extLst>
                  <a:ext uri="{FF2B5EF4-FFF2-40B4-BE49-F238E27FC236}">
                    <a16:creationId xmlns:a16="http://schemas.microsoft.com/office/drawing/2014/main" id="{00000000-0008-0000-0B00-00006A20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8299" name="Shape 6806">
                <a:extLst>
                  <a:ext uri="{FF2B5EF4-FFF2-40B4-BE49-F238E27FC236}">
                    <a16:creationId xmlns:a16="http://schemas.microsoft.com/office/drawing/2014/main" id="{00000000-0008-0000-0B00-00006B20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8300" name="Shape 6807">
                  <a:extLst>
                    <a:ext uri="{FF2B5EF4-FFF2-40B4-BE49-F238E27FC236}">
                      <a16:creationId xmlns:a16="http://schemas.microsoft.com/office/drawing/2014/main" id="{00000000-0008-0000-0B00-00006C20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8301" name="Shape 6808">
                  <a:extLst>
                    <a:ext uri="{FF2B5EF4-FFF2-40B4-BE49-F238E27FC236}">
                      <a16:creationId xmlns:a16="http://schemas.microsoft.com/office/drawing/2014/main" id="{00000000-0008-0000-0B00-00006D20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302" name="Shape 6809">
                  <a:extLst>
                    <a:ext uri="{FF2B5EF4-FFF2-40B4-BE49-F238E27FC236}">
                      <a16:creationId xmlns:a16="http://schemas.microsoft.com/office/drawing/2014/main" id="{00000000-0008-0000-0B00-00006E20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303" name="Shape 6810">
                  <a:extLst>
                    <a:ext uri="{FF2B5EF4-FFF2-40B4-BE49-F238E27FC236}">
                      <a16:creationId xmlns:a16="http://schemas.microsoft.com/office/drawing/2014/main" id="{00000000-0008-0000-0B00-00006F20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304" name="Shape 6811">
                  <a:extLst>
                    <a:ext uri="{FF2B5EF4-FFF2-40B4-BE49-F238E27FC236}">
                      <a16:creationId xmlns:a16="http://schemas.microsoft.com/office/drawing/2014/main" id="{00000000-0008-0000-0B00-00007020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305" name="Shape 6812">
                  <a:extLst>
                    <a:ext uri="{FF2B5EF4-FFF2-40B4-BE49-F238E27FC236}">
                      <a16:creationId xmlns:a16="http://schemas.microsoft.com/office/drawing/2014/main" id="{00000000-0008-0000-0B00-00007120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306" name="Shape 6813">
                  <a:extLst>
                    <a:ext uri="{FF2B5EF4-FFF2-40B4-BE49-F238E27FC236}">
                      <a16:creationId xmlns:a16="http://schemas.microsoft.com/office/drawing/2014/main" id="{00000000-0008-0000-0B00-00007220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103</xdr:row>
      <xdr:rowOff>104775</xdr:rowOff>
    </xdr:from>
    <xdr:ext cx="0" cy="161925"/>
    <xdr:grpSp>
      <xdr:nvGrpSpPr>
        <xdr:cNvPr id="8307" name="Shape 2">
          <a:extLst>
            <a:ext uri="{FF2B5EF4-FFF2-40B4-BE49-F238E27FC236}">
              <a16:creationId xmlns:a16="http://schemas.microsoft.com/office/drawing/2014/main" id="{00000000-0008-0000-0B00-000073200000}"/>
            </a:ext>
          </a:extLst>
        </xdr:cNvPr>
        <xdr:cNvGrpSpPr>
          <a:grpSpLocks/>
        </xdr:cNvGrpSpPr>
      </xdr:nvGrpSpPr>
      <xdr:grpSpPr>
        <a:xfrm>
          <a:off x="2466975" y="22736175"/>
          <a:ext cx="0" cy="161925"/>
          <a:chOff x="5346000" y="3699038"/>
          <a:chExt cx="0" cy="161925"/>
        </a:xfrm>
      </xdr:grpSpPr>
      <xdr:grpSp>
        <xdr:nvGrpSpPr>
          <xdr:cNvPr id="8308" name="Shape 6814">
            <a:extLst>
              <a:ext uri="{FF2B5EF4-FFF2-40B4-BE49-F238E27FC236}">
                <a16:creationId xmlns:a16="http://schemas.microsoft.com/office/drawing/2014/main" id="{00000000-0008-0000-0B00-00007420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8309" name="Shape 6">
              <a:extLst>
                <a:ext uri="{FF2B5EF4-FFF2-40B4-BE49-F238E27FC236}">
                  <a16:creationId xmlns:a16="http://schemas.microsoft.com/office/drawing/2014/main" id="{00000000-0008-0000-0B00-00007520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8310" name="Shape 6815">
              <a:extLst>
                <a:ext uri="{FF2B5EF4-FFF2-40B4-BE49-F238E27FC236}">
                  <a16:creationId xmlns:a16="http://schemas.microsoft.com/office/drawing/2014/main" id="{00000000-0008-0000-0B00-00007620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8311" name="Shape 6816">
                <a:extLst>
                  <a:ext uri="{FF2B5EF4-FFF2-40B4-BE49-F238E27FC236}">
                    <a16:creationId xmlns:a16="http://schemas.microsoft.com/office/drawing/2014/main" id="{00000000-0008-0000-0B00-00007720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8312" name="Shape 6817">
                <a:extLst>
                  <a:ext uri="{FF2B5EF4-FFF2-40B4-BE49-F238E27FC236}">
                    <a16:creationId xmlns:a16="http://schemas.microsoft.com/office/drawing/2014/main" id="{00000000-0008-0000-0B00-00007820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8313" name="Shape 6818">
                  <a:extLst>
                    <a:ext uri="{FF2B5EF4-FFF2-40B4-BE49-F238E27FC236}">
                      <a16:creationId xmlns:a16="http://schemas.microsoft.com/office/drawing/2014/main" id="{00000000-0008-0000-0B00-00007920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8314" name="Shape 6819">
                  <a:extLst>
                    <a:ext uri="{FF2B5EF4-FFF2-40B4-BE49-F238E27FC236}">
                      <a16:creationId xmlns:a16="http://schemas.microsoft.com/office/drawing/2014/main" id="{00000000-0008-0000-0B00-00007A20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315" name="Shape 6820">
                  <a:extLst>
                    <a:ext uri="{FF2B5EF4-FFF2-40B4-BE49-F238E27FC236}">
                      <a16:creationId xmlns:a16="http://schemas.microsoft.com/office/drawing/2014/main" id="{00000000-0008-0000-0B00-00007B20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316" name="Shape 6821">
                  <a:extLst>
                    <a:ext uri="{FF2B5EF4-FFF2-40B4-BE49-F238E27FC236}">
                      <a16:creationId xmlns:a16="http://schemas.microsoft.com/office/drawing/2014/main" id="{00000000-0008-0000-0B00-00007C20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317" name="Shape 6822">
                  <a:extLst>
                    <a:ext uri="{FF2B5EF4-FFF2-40B4-BE49-F238E27FC236}">
                      <a16:creationId xmlns:a16="http://schemas.microsoft.com/office/drawing/2014/main" id="{00000000-0008-0000-0B00-00007D20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318" name="Shape 6823">
                  <a:extLst>
                    <a:ext uri="{FF2B5EF4-FFF2-40B4-BE49-F238E27FC236}">
                      <a16:creationId xmlns:a16="http://schemas.microsoft.com/office/drawing/2014/main" id="{00000000-0008-0000-0B00-00007E20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319" name="Shape 6824">
                  <a:extLst>
                    <a:ext uri="{FF2B5EF4-FFF2-40B4-BE49-F238E27FC236}">
                      <a16:creationId xmlns:a16="http://schemas.microsoft.com/office/drawing/2014/main" id="{00000000-0008-0000-0B00-00007F20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103</xdr:row>
      <xdr:rowOff>104775</xdr:rowOff>
    </xdr:from>
    <xdr:ext cx="0" cy="161925"/>
    <xdr:grpSp>
      <xdr:nvGrpSpPr>
        <xdr:cNvPr id="8320" name="Shape 2">
          <a:extLst>
            <a:ext uri="{FF2B5EF4-FFF2-40B4-BE49-F238E27FC236}">
              <a16:creationId xmlns:a16="http://schemas.microsoft.com/office/drawing/2014/main" id="{00000000-0008-0000-0B00-000080200000}"/>
            </a:ext>
          </a:extLst>
        </xdr:cNvPr>
        <xdr:cNvGrpSpPr>
          <a:grpSpLocks/>
        </xdr:cNvGrpSpPr>
      </xdr:nvGrpSpPr>
      <xdr:grpSpPr>
        <a:xfrm>
          <a:off x="2466975" y="22736175"/>
          <a:ext cx="0" cy="161925"/>
          <a:chOff x="5346000" y="3699038"/>
          <a:chExt cx="0" cy="161925"/>
        </a:xfrm>
      </xdr:grpSpPr>
      <xdr:grpSp>
        <xdr:nvGrpSpPr>
          <xdr:cNvPr id="8321" name="Shape 6825">
            <a:extLst>
              <a:ext uri="{FF2B5EF4-FFF2-40B4-BE49-F238E27FC236}">
                <a16:creationId xmlns:a16="http://schemas.microsoft.com/office/drawing/2014/main" id="{00000000-0008-0000-0B00-00008120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8322" name="Shape 6">
              <a:extLst>
                <a:ext uri="{FF2B5EF4-FFF2-40B4-BE49-F238E27FC236}">
                  <a16:creationId xmlns:a16="http://schemas.microsoft.com/office/drawing/2014/main" id="{00000000-0008-0000-0B00-00008220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8323" name="Shape 6826">
              <a:extLst>
                <a:ext uri="{FF2B5EF4-FFF2-40B4-BE49-F238E27FC236}">
                  <a16:creationId xmlns:a16="http://schemas.microsoft.com/office/drawing/2014/main" id="{00000000-0008-0000-0B00-00008320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8324" name="Shape 6827">
                <a:extLst>
                  <a:ext uri="{FF2B5EF4-FFF2-40B4-BE49-F238E27FC236}">
                    <a16:creationId xmlns:a16="http://schemas.microsoft.com/office/drawing/2014/main" id="{00000000-0008-0000-0B00-00008420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8325" name="Shape 6828">
                <a:extLst>
                  <a:ext uri="{FF2B5EF4-FFF2-40B4-BE49-F238E27FC236}">
                    <a16:creationId xmlns:a16="http://schemas.microsoft.com/office/drawing/2014/main" id="{00000000-0008-0000-0B00-00008520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8326" name="Shape 6829">
                  <a:extLst>
                    <a:ext uri="{FF2B5EF4-FFF2-40B4-BE49-F238E27FC236}">
                      <a16:creationId xmlns:a16="http://schemas.microsoft.com/office/drawing/2014/main" id="{00000000-0008-0000-0B00-00008620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8327" name="Shape 6830">
                  <a:extLst>
                    <a:ext uri="{FF2B5EF4-FFF2-40B4-BE49-F238E27FC236}">
                      <a16:creationId xmlns:a16="http://schemas.microsoft.com/office/drawing/2014/main" id="{00000000-0008-0000-0B00-00008720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328" name="Shape 6831">
                  <a:extLst>
                    <a:ext uri="{FF2B5EF4-FFF2-40B4-BE49-F238E27FC236}">
                      <a16:creationId xmlns:a16="http://schemas.microsoft.com/office/drawing/2014/main" id="{00000000-0008-0000-0B00-00008820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329" name="Shape 6832">
                  <a:extLst>
                    <a:ext uri="{FF2B5EF4-FFF2-40B4-BE49-F238E27FC236}">
                      <a16:creationId xmlns:a16="http://schemas.microsoft.com/office/drawing/2014/main" id="{00000000-0008-0000-0B00-00008920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330" name="Shape 6833">
                  <a:extLst>
                    <a:ext uri="{FF2B5EF4-FFF2-40B4-BE49-F238E27FC236}">
                      <a16:creationId xmlns:a16="http://schemas.microsoft.com/office/drawing/2014/main" id="{00000000-0008-0000-0B00-00008A20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331" name="Shape 6834">
                  <a:extLst>
                    <a:ext uri="{FF2B5EF4-FFF2-40B4-BE49-F238E27FC236}">
                      <a16:creationId xmlns:a16="http://schemas.microsoft.com/office/drawing/2014/main" id="{00000000-0008-0000-0B00-00008B20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332" name="Shape 6835">
                  <a:extLst>
                    <a:ext uri="{FF2B5EF4-FFF2-40B4-BE49-F238E27FC236}">
                      <a16:creationId xmlns:a16="http://schemas.microsoft.com/office/drawing/2014/main" id="{00000000-0008-0000-0B00-00008C20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103</xdr:row>
      <xdr:rowOff>104775</xdr:rowOff>
    </xdr:from>
    <xdr:ext cx="0" cy="161925"/>
    <xdr:grpSp>
      <xdr:nvGrpSpPr>
        <xdr:cNvPr id="8333" name="Shape 2">
          <a:extLst>
            <a:ext uri="{FF2B5EF4-FFF2-40B4-BE49-F238E27FC236}">
              <a16:creationId xmlns:a16="http://schemas.microsoft.com/office/drawing/2014/main" id="{00000000-0008-0000-0B00-00008D200000}"/>
            </a:ext>
          </a:extLst>
        </xdr:cNvPr>
        <xdr:cNvGrpSpPr>
          <a:grpSpLocks/>
        </xdr:cNvGrpSpPr>
      </xdr:nvGrpSpPr>
      <xdr:grpSpPr>
        <a:xfrm>
          <a:off x="2466975" y="22736175"/>
          <a:ext cx="0" cy="161925"/>
          <a:chOff x="5346000" y="3699038"/>
          <a:chExt cx="0" cy="161925"/>
        </a:xfrm>
      </xdr:grpSpPr>
      <xdr:grpSp>
        <xdr:nvGrpSpPr>
          <xdr:cNvPr id="8334" name="Shape 6836">
            <a:extLst>
              <a:ext uri="{FF2B5EF4-FFF2-40B4-BE49-F238E27FC236}">
                <a16:creationId xmlns:a16="http://schemas.microsoft.com/office/drawing/2014/main" id="{00000000-0008-0000-0B00-00008E20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8335" name="Shape 6">
              <a:extLst>
                <a:ext uri="{FF2B5EF4-FFF2-40B4-BE49-F238E27FC236}">
                  <a16:creationId xmlns:a16="http://schemas.microsoft.com/office/drawing/2014/main" id="{00000000-0008-0000-0B00-00008F20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8336" name="Shape 6837">
              <a:extLst>
                <a:ext uri="{FF2B5EF4-FFF2-40B4-BE49-F238E27FC236}">
                  <a16:creationId xmlns:a16="http://schemas.microsoft.com/office/drawing/2014/main" id="{00000000-0008-0000-0B00-00009020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8337" name="Shape 6838">
                <a:extLst>
                  <a:ext uri="{FF2B5EF4-FFF2-40B4-BE49-F238E27FC236}">
                    <a16:creationId xmlns:a16="http://schemas.microsoft.com/office/drawing/2014/main" id="{00000000-0008-0000-0B00-00009120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8338" name="Shape 6839">
                <a:extLst>
                  <a:ext uri="{FF2B5EF4-FFF2-40B4-BE49-F238E27FC236}">
                    <a16:creationId xmlns:a16="http://schemas.microsoft.com/office/drawing/2014/main" id="{00000000-0008-0000-0B00-00009220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8339" name="Shape 6840">
                  <a:extLst>
                    <a:ext uri="{FF2B5EF4-FFF2-40B4-BE49-F238E27FC236}">
                      <a16:creationId xmlns:a16="http://schemas.microsoft.com/office/drawing/2014/main" id="{00000000-0008-0000-0B00-00009320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8340" name="Shape 6841">
                  <a:extLst>
                    <a:ext uri="{FF2B5EF4-FFF2-40B4-BE49-F238E27FC236}">
                      <a16:creationId xmlns:a16="http://schemas.microsoft.com/office/drawing/2014/main" id="{00000000-0008-0000-0B00-00009420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341" name="Shape 6842">
                  <a:extLst>
                    <a:ext uri="{FF2B5EF4-FFF2-40B4-BE49-F238E27FC236}">
                      <a16:creationId xmlns:a16="http://schemas.microsoft.com/office/drawing/2014/main" id="{00000000-0008-0000-0B00-00009520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342" name="Shape 6843">
                  <a:extLst>
                    <a:ext uri="{FF2B5EF4-FFF2-40B4-BE49-F238E27FC236}">
                      <a16:creationId xmlns:a16="http://schemas.microsoft.com/office/drawing/2014/main" id="{00000000-0008-0000-0B00-00009620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343" name="Shape 6844">
                  <a:extLst>
                    <a:ext uri="{FF2B5EF4-FFF2-40B4-BE49-F238E27FC236}">
                      <a16:creationId xmlns:a16="http://schemas.microsoft.com/office/drawing/2014/main" id="{00000000-0008-0000-0B00-00009720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344" name="Shape 6845">
                  <a:extLst>
                    <a:ext uri="{FF2B5EF4-FFF2-40B4-BE49-F238E27FC236}">
                      <a16:creationId xmlns:a16="http://schemas.microsoft.com/office/drawing/2014/main" id="{00000000-0008-0000-0B00-00009820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345" name="Shape 6846">
                  <a:extLst>
                    <a:ext uri="{FF2B5EF4-FFF2-40B4-BE49-F238E27FC236}">
                      <a16:creationId xmlns:a16="http://schemas.microsoft.com/office/drawing/2014/main" id="{00000000-0008-0000-0B00-00009920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103</xdr:row>
      <xdr:rowOff>104775</xdr:rowOff>
    </xdr:from>
    <xdr:ext cx="0" cy="161925"/>
    <xdr:grpSp>
      <xdr:nvGrpSpPr>
        <xdr:cNvPr id="8346" name="Shape 2">
          <a:extLst>
            <a:ext uri="{FF2B5EF4-FFF2-40B4-BE49-F238E27FC236}">
              <a16:creationId xmlns:a16="http://schemas.microsoft.com/office/drawing/2014/main" id="{00000000-0008-0000-0B00-00009A200000}"/>
            </a:ext>
          </a:extLst>
        </xdr:cNvPr>
        <xdr:cNvGrpSpPr>
          <a:grpSpLocks/>
        </xdr:cNvGrpSpPr>
      </xdr:nvGrpSpPr>
      <xdr:grpSpPr>
        <a:xfrm>
          <a:off x="2466975" y="22736175"/>
          <a:ext cx="0" cy="161925"/>
          <a:chOff x="5346000" y="3699038"/>
          <a:chExt cx="0" cy="161925"/>
        </a:xfrm>
      </xdr:grpSpPr>
      <xdr:grpSp>
        <xdr:nvGrpSpPr>
          <xdr:cNvPr id="8347" name="Shape 6847">
            <a:extLst>
              <a:ext uri="{FF2B5EF4-FFF2-40B4-BE49-F238E27FC236}">
                <a16:creationId xmlns:a16="http://schemas.microsoft.com/office/drawing/2014/main" id="{00000000-0008-0000-0B00-00009B20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8348" name="Shape 6">
              <a:extLst>
                <a:ext uri="{FF2B5EF4-FFF2-40B4-BE49-F238E27FC236}">
                  <a16:creationId xmlns:a16="http://schemas.microsoft.com/office/drawing/2014/main" id="{00000000-0008-0000-0B00-00009C20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8349" name="Shape 6848">
              <a:extLst>
                <a:ext uri="{FF2B5EF4-FFF2-40B4-BE49-F238E27FC236}">
                  <a16:creationId xmlns:a16="http://schemas.microsoft.com/office/drawing/2014/main" id="{00000000-0008-0000-0B00-00009D20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8350" name="Shape 6849">
                <a:extLst>
                  <a:ext uri="{FF2B5EF4-FFF2-40B4-BE49-F238E27FC236}">
                    <a16:creationId xmlns:a16="http://schemas.microsoft.com/office/drawing/2014/main" id="{00000000-0008-0000-0B00-00009E20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8351" name="Shape 6850">
                <a:extLst>
                  <a:ext uri="{FF2B5EF4-FFF2-40B4-BE49-F238E27FC236}">
                    <a16:creationId xmlns:a16="http://schemas.microsoft.com/office/drawing/2014/main" id="{00000000-0008-0000-0B00-00009F20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8352" name="Shape 6851">
                  <a:extLst>
                    <a:ext uri="{FF2B5EF4-FFF2-40B4-BE49-F238E27FC236}">
                      <a16:creationId xmlns:a16="http://schemas.microsoft.com/office/drawing/2014/main" id="{00000000-0008-0000-0B00-0000A020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8353" name="Shape 6852">
                  <a:extLst>
                    <a:ext uri="{FF2B5EF4-FFF2-40B4-BE49-F238E27FC236}">
                      <a16:creationId xmlns:a16="http://schemas.microsoft.com/office/drawing/2014/main" id="{00000000-0008-0000-0B00-0000A120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354" name="Shape 6853">
                  <a:extLst>
                    <a:ext uri="{FF2B5EF4-FFF2-40B4-BE49-F238E27FC236}">
                      <a16:creationId xmlns:a16="http://schemas.microsoft.com/office/drawing/2014/main" id="{00000000-0008-0000-0B00-0000A220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355" name="Shape 6854">
                  <a:extLst>
                    <a:ext uri="{FF2B5EF4-FFF2-40B4-BE49-F238E27FC236}">
                      <a16:creationId xmlns:a16="http://schemas.microsoft.com/office/drawing/2014/main" id="{00000000-0008-0000-0B00-0000A320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356" name="Shape 6855">
                  <a:extLst>
                    <a:ext uri="{FF2B5EF4-FFF2-40B4-BE49-F238E27FC236}">
                      <a16:creationId xmlns:a16="http://schemas.microsoft.com/office/drawing/2014/main" id="{00000000-0008-0000-0B00-0000A420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357" name="Shape 6856">
                  <a:extLst>
                    <a:ext uri="{FF2B5EF4-FFF2-40B4-BE49-F238E27FC236}">
                      <a16:creationId xmlns:a16="http://schemas.microsoft.com/office/drawing/2014/main" id="{00000000-0008-0000-0B00-0000A520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358" name="Shape 6857">
                  <a:extLst>
                    <a:ext uri="{FF2B5EF4-FFF2-40B4-BE49-F238E27FC236}">
                      <a16:creationId xmlns:a16="http://schemas.microsoft.com/office/drawing/2014/main" id="{00000000-0008-0000-0B00-0000A620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103</xdr:row>
      <xdr:rowOff>104775</xdr:rowOff>
    </xdr:from>
    <xdr:ext cx="0" cy="161925"/>
    <xdr:grpSp>
      <xdr:nvGrpSpPr>
        <xdr:cNvPr id="8359" name="Shape 2">
          <a:extLst>
            <a:ext uri="{FF2B5EF4-FFF2-40B4-BE49-F238E27FC236}">
              <a16:creationId xmlns:a16="http://schemas.microsoft.com/office/drawing/2014/main" id="{00000000-0008-0000-0B00-0000A7200000}"/>
            </a:ext>
          </a:extLst>
        </xdr:cNvPr>
        <xdr:cNvGrpSpPr>
          <a:grpSpLocks/>
        </xdr:cNvGrpSpPr>
      </xdr:nvGrpSpPr>
      <xdr:grpSpPr>
        <a:xfrm>
          <a:off x="2466975" y="22736175"/>
          <a:ext cx="0" cy="161925"/>
          <a:chOff x="5346000" y="3699038"/>
          <a:chExt cx="0" cy="161925"/>
        </a:xfrm>
      </xdr:grpSpPr>
      <xdr:grpSp>
        <xdr:nvGrpSpPr>
          <xdr:cNvPr id="8360" name="Shape 6858">
            <a:extLst>
              <a:ext uri="{FF2B5EF4-FFF2-40B4-BE49-F238E27FC236}">
                <a16:creationId xmlns:a16="http://schemas.microsoft.com/office/drawing/2014/main" id="{00000000-0008-0000-0B00-0000A820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8361" name="Shape 6">
              <a:extLst>
                <a:ext uri="{FF2B5EF4-FFF2-40B4-BE49-F238E27FC236}">
                  <a16:creationId xmlns:a16="http://schemas.microsoft.com/office/drawing/2014/main" id="{00000000-0008-0000-0B00-0000A920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8362" name="Shape 6859">
              <a:extLst>
                <a:ext uri="{FF2B5EF4-FFF2-40B4-BE49-F238E27FC236}">
                  <a16:creationId xmlns:a16="http://schemas.microsoft.com/office/drawing/2014/main" id="{00000000-0008-0000-0B00-0000AA20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8363" name="Shape 6860">
                <a:extLst>
                  <a:ext uri="{FF2B5EF4-FFF2-40B4-BE49-F238E27FC236}">
                    <a16:creationId xmlns:a16="http://schemas.microsoft.com/office/drawing/2014/main" id="{00000000-0008-0000-0B00-0000AB20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8364" name="Shape 6861">
                <a:extLst>
                  <a:ext uri="{FF2B5EF4-FFF2-40B4-BE49-F238E27FC236}">
                    <a16:creationId xmlns:a16="http://schemas.microsoft.com/office/drawing/2014/main" id="{00000000-0008-0000-0B00-0000AC20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8365" name="Shape 6862">
                  <a:extLst>
                    <a:ext uri="{FF2B5EF4-FFF2-40B4-BE49-F238E27FC236}">
                      <a16:creationId xmlns:a16="http://schemas.microsoft.com/office/drawing/2014/main" id="{00000000-0008-0000-0B00-0000AD20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8366" name="Shape 6863">
                  <a:extLst>
                    <a:ext uri="{FF2B5EF4-FFF2-40B4-BE49-F238E27FC236}">
                      <a16:creationId xmlns:a16="http://schemas.microsoft.com/office/drawing/2014/main" id="{00000000-0008-0000-0B00-0000AE20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367" name="Shape 6864">
                  <a:extLst>
                    <a:ext uri="{FF2B5EF4-FFF2-40B4-BE49-F238E27FC236}">
                      <a16:creationId xmlns:a16="http://schemas.microsoft.com/office/drawing/2014/main" id="{00000000-0008-0000-0B00-0000AF20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368" name="Shape 6865">
                  <a:extLst>
                    <a:ext uri="{FF2B5EF4-FFF2-40B4-BE49-F238E27FC236}">
                      <a16:creationId xmlns:a16="http://schemas.microsoft.com/office/drawing/2014/main" id="{00000000-0008-0000-0B00-0000B020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369" name="Shape 6866">
                  <a:extLst>
                    <a:ext uri="{FF2B5EF4-FFF2-40B4-BE49-F238E27FC236}">
                      <a16:creationId xmlns:a16="http://schemas.microsoft.com/office/drawing/2014/main" id="{00000000-0008-0000-0B00-0000B120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370" name="Shape 6867">
                  <a:extLst>
                    <a:ext uri="{FF2B5EF4-FFF2-40B4-BE49-F238E27FC236}">
                      <a16:creationId xmlns:a16="http://schemas.microsoft.com/office/drawing/2014/main" id="{00000000-0008-0000-0B00-0000B220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371" name="Shape 6868">
                  <a:extLst>
                    <a:ext uri="{FF2B5EF4-FFF2-40B4-BE49-F238E27FC236}">
                      <a16:creationId xmlns:a16="http://schemas.microsoft.com/office/drawing/2014/main" id="{00000000-0008-0000-0B00-0000B320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103</xdr:row>
      <xdr:rowOff>104775</xdr:rowOff>
    </xdr:from>
    <xdr:ext cx="0" cy="161925"/>
    <xdr:grpSp>
      <xdr:nvGrpSpPr>
        <xdr:cNvPr id="8372" name="Shape 2">
          <a:extLst>
            <a:ext uri="{FF2B5EF4-FFF2-40B4-BE49-F238E27FC236}">
              <a16:creationId xmlns:a16="http://schemas.microsoft.com/office/drawing/2014/main" id="{00000000-0008-0000-0B00-0000B4200000}"/>
            </a:ext>
          </a:extLst>
        </xdr:cNvPr>
        <xdr:cNvGrpSpPr>
          <a:grpSpLocks/>
        </xdr:cNvGrpSpPr>
      </xdr:nvGrpSpPr>
      <xdr:grpSpPr>
        <a:xfrm>
          <a:off x="2466975" y="22736175"/>
          <a:ext cx="0" cy="161925"/>
          <a:chOff x="5346000" y="3699038"/>
          <a:chExt cx="0" cy="161925"/>
        </a:xfrm>
      </xdr:grpSpPr>
      <xdr:grpSp>
        <xdr:nvGrpSpPr>
          <xdr:cNvPr id="8373" name="Shape 6869">
            <a:extLst>
              <a:ext uri="{FF2B5EF4-FFF2-40B4-BE49-F238E27FC236}">
                <a16:creationId xmlns:a16="http://schemas.microsoft.com/office/drawing/2014/main" id="{00000000-0008-0000-0B00-0000B520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8374" name="Shape 6">
              <a:extLst>
                <a:ext uri="{FF2B5EF4-FFF2-40B4-BE49-F238E27FC236}">
                  <a16:creationId xmlns:a16="http://schemas.microsoft.com/office/drawing/2014/main" id="{00000000-0008-0000-0B00-0000B620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8375" name="Shape 6870">
              <a:extLst>
                <a:ext uri="{FF2B5EF4-FFF2-40B4-BE49-F238E27FC236}">
                  <a16:creationId xmlns:a16="http://schemas.microsoft.com/office/drawing/2014/main" id="{00000000-0008-0000-0B00-0000B720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8376" name="Shape 6871">
                <a:extLst>
                  <a:ext uri="{FF2B5EF4-FFF2-40B4-BE49-F238E27FC236}">
                    <a16:creationId xmlns:a16="http://schemas.microsoft.com/office/drawing/2014/main" id="{00000000-0008-0000-0B00-0000B820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8377" name="Shape 6872">
                <a:extLst>
                  <a:ext uri="{FF2B5EF4-FFF2-40B4-BE49-F238E27FC236}">
                    <a16:creationId xmlns:a16="http://schemas.microsoft.com/office/drawing/2014/main" id="{00000000-0008-0000-0B00-0000B920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8378" name="Shape 6873">
                  <a:extLst>
                    <a:ext uri="{FF2B5EF4-FFF2-40B4-BE49-F238E27FC236}">
                      <a16:creationId xmlns:a16="http://schemas.microsoft.com/office/drawing/2014/main" id="{00000000-0008-0000-0B00-0000BA20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8379" name="Shape 6874">
                  <a:extLst>
                    <a:ext uri="{FF2B5EF4-FFF2-40B4-BE49-F238E27FC236}">
                      <a16:creationId xmlns:a16="http://schemas.microsoft.com/office/drawing/2014/main" id="{00000000-0008-0000-0B00-0000BB20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380" name="Shape 6875">
                  <a:extLst>
                    <a:ext uri="{FF2B5EF4-FFF2-40B4-BE49-F238E27FC236}">
                      <a16:creationId xmlns:a16="http://schemas.microsoft.com/office/drawing/2014/main" id="{00000000-0008-0000-0B00-0000BC20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381" name="Shape 6876">
                  <a:extLst>
                    <a:ext uri="{FF2B5EF4-FFF2-40B4-BE49-F238E27FC236}">
                      <a16:creationId xmlns:a16="http://schemas.microsoft.com/office/drawing/2014/main" id="{00000000-0008-0000-0B00-0000BD20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382" name="Shape 6877">
                  <a:extLst>
                    <a:ext uri="{FF2B5EF4-FFF2-40B4-BE49-F238E27FC236}">
                      <a16:creationId xmlns:a16="http://schemas.microsoft.com/office/drawing/2014/main" id="{00000000-0008-0000-0B00-0000BE20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383" name="Shape 6878">
                  <a:extLst>
                    <a:ext uri="{FF2B5EF4-FFF2-40B4-BE49-F238E27FC236}">
                      <a16:creationId xmlns:a16="http://schemas.microsoft.com/office/drawing/2014/main" id="{00000000-0008-0000-0B00-0000BF20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384" name="Shape 6879">
                  <a:extLst>
                    <a:ext uri="{FF2B5EF4-FFF2-40B4-BE49-F238E27FC236}">
                      <a16:creationId xmlns:a16="http://schemas.microsoft.com/office/drawing/2014/main" id="{00000000-0008-0000-0B00-0000C020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103</xdr:row>
      <xdr:rowOff>104775</xdr:rowOff>
    </xdr:from>
    <xdr:ext cx="0" cy="161925"/>
    <xdr:grpSp>
      <xdr:nvGrpSpPr>
        <xdr:cNvPr id="8385" name="Shape 2">
          <a:extLst>
            <a:ext uri="{FF2B5EF4-FFF2-40B4-BE49-F238E27FC236}">
              <a16:creationId xmlns:a16="http://schemas.microsoft.com/office/drawing/2014/main" id="{00000000-0008-0000-0B00-0000C1200000}"/>
            </a:ext>
          </a:extLst>
        </xdr:cNvPr>
        <xdr:cNvGrpSpPr>
          <a:grpSpLocks/>
        </xdr:cNvGrpSpPr>
      </xdr:nvGrpSpPr>
      <xdr:grpSpPr>
        <a:xfrm>
          <a:off x="2466975" y="22736175"/>
          <a:ext cx="0" cy="161925"/>
          <a:chOff x="5346000" y="3699038"/>
          <a:chExt cx="0" cy="161925"/>
        </a:xfrm>
      </xdr:grpSpPr>
      <xdr:grpSp>
        <xdr:nvGrpSpPr>
          <xdr:cNvPr id="8386" name="Shape 6880">
            <a:extLst>
              <a:ext uri="{FF2B5EF4-FFF2-40B4-BE49-F238E27FC236}">
                <a16:creationId xmlns:a16="http://schemas.microsoft.com/office/drawing/2014/main" id="{00000000-0008-0000-0B00-0000C220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8387" name="Shape 6">
              <a:extLst>
                <a:ext uri="{FF2B5EF4-FFF2-40B4-BE49-F238E27FC236}">
                  <a16:creationId xmlns:a16="http://schemas.microsoft.com/office/drawing/2014/main" id="{00000000-0008-0000-0B00-0000C320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8388" name="Shape 6881">
              <a:extLst>
                <a:ext uri="{FF2B5EF4-FFF2-40B4-BE49-F238E27FC236}">
                  <a16:creationId xmlns:a16="http://schemas.microsoft.com/office/drawing/2014/main" id="{00000000-0008-0000-0B00-0000C420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8389" name="Shape 6882">
                <a:extLst>
                  <a:ext uri="{FF2B5EF4-FFF2-40B4-BE49-F238E27FC236}">
                    <a16:creationId xmlns:a16="http://schemas.microsoft.com/office/drawing/2014/main" id="{00000000-0008-0000-0B00-0000C520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8390" name="Shape 6883">
                <a:extLst>
                  <a:ext uri="{FF2B5EF4-FFF2-40B4-BE49-F238E27FC236}">
                    <a16:creationId xmlns:a16="http://schemas.microsoft.com/office/drawing/2014/main" id="{00000000-0008-0000-0B00-0000C620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8391" name="Shape 6884">
                  <a:extLst>
                    <a:ext uri="{FF2B5EF4-FFF2-40B4-BE49-F238E27FC236}">
                      <a16:creationId xmlns:a16="http://schemas.microsoft.com/office/drawing/2014/main" id="{00000000-0008-0000-0B00-0000C720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8392" name="Shape 6885">
                  <a:extLst>
                    <a:ext uri="{FF2B5EF4-FFF2-40B4-BE49-F238E27FC236}">
                      <a16:creationId xmlns:a16="http://schemas.microsoft.com/office/drawing/2014/main" id="{00000000-0008-0000-0B00-0000C820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393" name="Shape 6886">
                  <a:extLst>
                    <a:ext uri="{FF2B5EF4-FFF2-40B4-BE49-F238E27FC236}">
                      <a16:creationId xmlns:a16="http://schemas.microsoft.com/office/drawing/2014/main" id="{00000000-0008-0000-0B00-0000C920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394" name="Shape 6887">
                  <a:extLst>
                    <a:ext uri="{FF2B5EF4-FFF2-40B4-BE49-F238E27FC236}">
                      <a16:creationId xmlns:a16="http://schemas.microsoft.com/office/drawing/2014/main" id="{00000000-0008-0000-0B00-0000CA20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395" name="Shape 6888">
                  <a:extLst>
                    <a:ext uri="{FF2B5EF4-FFF2-40B4-BE49-F238E27FC236}">
                      <a16:creationId xmlns:a16="http://schemas.microsoft.com/office/drawing/2014/main" id="{00000000-0008-0000-0B00-0000CB20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396" name="Shape 6889">
                  <a:extLst>
                    <a:ext uri="{FF2B5EF4-FFF2-40B4-BE49-F238E27FC236}">
                      <a16:creationId xmlns:a16="http://schemas.microsoft.com/office/drawing/2014/main" id="{00000000-0008-0000-0B00-0000CC20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397" name="Shape 6890">
                  <a:extLst>
                    <a:ext uri="{FF2B5EF4-FFF2-40B4-BE49-F238E27FC236}">
                      <a16:creationId xmlns:a16="http://schemas.microsoft.com/office/drawing/2014/main" id="{00000000-0008-0000-0B00-0000CD20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111</xdr:row>
      <xdr:rowOff>104775</xdr:rowOff>
    </xdr:from>
    <xdr:ext cx="0" cy="161925"/>
    <xdr:grpSp>
      <xdr:nvGrpSpPr>
        <xdr:cNvPr id="8398" name="Shape 2">
          <a:extLst>
            <a:ext uri="{FF2B5EF4-FFF2-40B4-BE49-F238E27FC236}">
              <a16:creationId xmlns:a16="http://schemas.microsoft.com/office/drawing/2014/main" id="{00000000-0008-0000-0B00-0000CE200000}"/>
            </a:ext>
          </a:extLst>
        </xdr:cNvPr>
        <xdr:cNvGrpSpPr>
          <a:grpSpLocks/>
        </xdr:cNvGrpSpPr>
      </xdr:nvGrpSpPr>
      <xdr:grpSpPr>
        <a:xfrm>
          <a:off x="2466975" y="24488775"/>
          <a:ext cx="0" cy="161925"/>
          <a:chOff x="5346000" y="3699038"/>
          <a:chExt cx="0" cy="161925"/>
        </a:xfrm>
      </xdr:grpSpPr>
      <xdr:grpSp>
        <xdr:nvGrpSpPr>
          <xdr:cNvPr id="8399" name="Shape 6891">
            <a:extLst>
              <a:ext uri="{FF2B5EF4-FFF2-40B4-BE49-F238E27FC236}">
                <a16:creationId xmlns:a16="http://schemas.microsoft.com/office/drawing/2014/main" id="{00000000-0008-0000-0B00-0000CF20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8400" name="Shape 6">
              <a:extLst>
                <a:ext uri="{FF2B5EF4-FFF2-40B4-BE49-F238E27FC236}">
                  <a16:creationId xmlns:a16="http://schemas.microsoft.com/office/drawing/2014/main" id="{00000000-0008-0000-0B00-0000D020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8401" name="Shape 6892">
              <a:extLst>
                <a:ext uri="{FF2B5EF4-FFF2-40B4-BE49-F238E27FC236}">
                  <a16:creationId xmlns:a16="http://schemas.microsoft.com/office/drawing/2014/main" id="{00000000-0008-0000-0B00-0000D120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8402" name="Shape 6893">
                <a:extLst>
                  <a:ext uri="{FF2B5EF4-FFF2-40B4-BE49-F238E27FC236}">
                    <a16:creationId xmlns:a16="http://schemas.microsoft.com/office/drawing/2014/main" id="{00000000-0008-0000-0B00-0000D220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8403" name="Shape 6894">
                <a:extLst>
                  <a:ext uri="{FF2B5EF4-FFF2-40B4-BE49-F238E27FC236}">
                    <a16:creationId xmlns:a16="http://schemas.microsoft.com/office/drawing/2014/main" id="{00000000-0008-0000-0B00-0000D320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8404" name="Shape 6895">
                  <a:extLst>
                    <a:ext uri="{FF2B5EF4-FFF2-40B4-BE49-F238E27FC236}">
                      <a16:creationId xmlns:a16="http://schemas.microsoft.com/office/drawing/2014/main" id="{00000000-0008-0000-0B00-0000D420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8405" name="Shape 6896">
                  <a:extLst>
                    <a:ext uri="{FF2B5EF4-FFF2-40B4-BE49-F238E27FC236}">
                      <a16:creationId xmlns:a16="http://schemas.microsoft.com/office/drawing/2014/main" id="{00000000-0008-0000-0B00-0000D520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406" name="Shape 6897">
                  <a:extLst>
                    <a:ext uri="{FF2B5EF4-FFF2-40B4-BE49-F238E27FC236}">
                      <a16:creationId xmlns:a16="http://schemas.microsoft.com/office/drawing/2014/main" id="{00000000-0008-0000-0B00-0000D620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407" name="Shape 6898">
                  <a:extLst>
                    <a:ext uri="{FF2B5EF4-FFF2-40B4-BE49-F238E27FC236}">
                      <a16:creationId xmlns:a16="http://schemas.microsoft.com/office/drawing/2014/main" id="{00000000-0008-0000-0B00-0000D720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408" name="Shape 6899">
                  <a:extLst>
                    <a:ext uri="{FF2B5EF4-FFF2-40B4-BE49-F238E27FC236}">
                      <a16:creationId xmlns:a16="http://schemas.microsoft.com/office/drawing/2014/main" id="{00000000-0008-0000-0B00-0000D820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409" name="Shape 6900">
                  <a:extLst>
                    <a:ext uri="{FF2B5EF4-FFF2-40B4-BE49-F238E27FC236}">
                      <a16:creationId xmlns:a16="http://schemas.microsoft.com/office/drawing/2014/main" id="{00000000-0008-0000-0B00-0000D920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410" name="Shape 6901">
                  <a:extLst>
                    <a:ext uri="{FF2B5EF4-FFF2-40B4-BE49-F238E27FC236}">
                      <a16:creationId xmlns:a16="http://schemas.microsoft.com/office/drawing/2014/main" id="{00000000-0008-0000-0B00-0000DA20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111</xdr:row>
      <xdr:rowOff>104775</xdr:rowOff>
    </xdr:from>
    <xdr:ext cx="0" cy="161925"/>
    <xdr:grpSp>
      <xdr:nvGrpSpPr>
        <xdr:cNvPr id="8411" name="Shape 2">
          <a:extLst>
            <a:ext uri="{FF2B5EF4-FFF2-40B4-BE49-F238E27FC236}">
              <a16:creationId xmlns:a16="http://schemas.microsoft.com/office/drawing/2014/main" id="{00000000-0008-0000-0B00-0000DB200000}"/>
            </a:ext>
          </a:extLst>
        </xdr:cNvPr>
        <xdr:cNvGrpSpPr>
          <a:grpSpLocks/>
        </xdr:cNvGrpSpPr>
      </xdr:nvGrpSpPr>
      <xdr:grpSpPr>
        <a:xfrm>
          <a:off x="2466975" y="24488775"/>
          <a:ext cx="0" cy="161925"/>
          <a:chOff x="5346000" y="3699038"/>
          <a:chExt cx="0" cy="161925"/>
        </a:xfrm>
      </xdr:grpSpPr>
      <xdr:grpSp>
        <xdr:nvGrpSpPr>
          <xdr:cNvPr id="8412" name="Shape 6902">
            <a:extLst>
              <a:ext uri="{FF2B5EF4-FFF2-40B4-BE49-F238E27FC236}">
                <a16:creationId xmlns:a16="http://schemas.microsoft.com/office/drawing/2014/main" id="{00000000-0008-0000-0B00-0000DC20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8413" name="Shape 6">
              <a:extLst>
                <a:ext uri="{FF2B5EF4-FFF2-40B4-BE49-F238E27FC236}">
                  <a16:creationId xmlns:a16="http://schemas.microsoft.com/office/drawing/2014/main" id="{00000000-0008-0000-0B00-0000DD20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8414" name="Shape 6903">
              <a:extLst>
                <a:ext uri="{FF2B5EF4-FFF2-40B4-BE49-F238E27FC236}">
                  <a16:creationId xmlns:a16="http://schemas.microsoft.com/office/drawing/2014/main" id="{00000000-0008-0000-0B00-0000DE20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8415" name="Shape 6904">
                <a:extLst>
                  <a:ext uri="{FF2B5EF4-FFF2-40B4-BE49-F238E27FC236}">
                    <a16:creationId xmlns:a16="http://schemas.microsoft.com/office/drawing/2014/main" id="{00000000-0008-0000-0B00-0000DF20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8416" name="Shape 6905">
                <a:extLst>
                  <a:ext uri="{FF2B5EF4-FFF2-40B4-BE49-F238E27FC236}">
                    <a16:creationId xmlns:a16="http://schemas.microsoft.com/office/drawing/2014/main" id="{00000000-0008-0000-0B00-0000E020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314325" cy="230200"/>
              </a:xfrm>
            </xdr:grpSpPr>
            <xdr:sp macro="" textlink="">
              <xdr:nvSpPr>
                <xdr:cNvPr id="8417" name="Shape 6906">
                  <a:extLst>
                    <a:ext uri="{FF2B5EF4-FFF2-40B4-BE49-F238E27FC236}">
                      <a16:creationId xmlns:a16="http://schemas.microsoft.com/office/drawing/2014/main" id="{00000000-0008-0000-0B00-0000E120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8418" name="Shape 6907">
                  <a:extLst>
                    <a:ext uri="{FF2B5EF4-FFF2-40B4-BE49-F238E27FC236}">
                      <a16:creationId xmlns:a16="http://schemas.microsoft.com/office/drawing/2014/main" id="{00000000-0008-0000-0B00-0000E220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419" name="Shape 6908">
                  <a:extLst>
                    <a:ext uri="{FF2B5EF4-FFF2-40B4-BE49-F238E27FC236}">
                      <a16:creationId xmlns:a16="http://schemas.microsoft.com/office/drawing/2014/main" id="{00000000-0008-0000-0B00-0000E320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420" name="Shape 6909">
                  <a:extLst>
                    <a:ext uri="{FF2B5EF4-FFF2-40B4-BE49-F238E27FC236}">
                      <a16:creationId xmlns:a16="http://schemas.microsoft.com/office/drawing/2014/main" id="{00000000-0008-0000-0B00-0000E420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421" name="Shape 6910">
                  <a:extLst>
                    <a:ext uri="{FF2B5EF4-FFF2-40B4-BE49-F238E27FC236}">
                      <a16:creationId xmlns:a16="http://schemas.microsoft.com/office/drawing/2014/main" id="{00000000-0008-0000-0B00-0000E520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422" name="Shape 6911">
                  <a:extLst>
                    <a:ext uri="{FF2B5EF4-FFF2-40B4-BE49-F238E27FC236}">
                      <a16:creationId xmlns:a16="http://schemas.microsoft.com/office/drawing/2014/main" id="{00000000-0008-0000-0B00-0000E620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423" name="Shape 6912">
                  <a:extLst>
                    <a:ext uri="{FF2B5EF4-FFF2-40B4-BE49-F238E27FC236}">
                      <a16:creationId xmlns:a16="http://schemas.microsoft.com/office/drawing/2014/main" id="{00000000-0008-0000-0B00-0000E720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111</xdr:row>
      <xdr:rowOff>133350</xdr:rowOff>
    </xdr:from>
    <xdr:ext cx="0" cy="161925"/>
    <xdr:grpSp>
      <xdr:nvGrpSpPr>
        <xdr:cNvPr id="8424" name="Shape 2">
          <a:extLst>
            <a:ext uri="{FF2B5EF4-FFF2-40B4-BE49-F238E27FC236}">
              <a16:creationId xmlns:a16="http://schemas.microsoft.com/office/drawing/2014/main" id="{00000000-0008-0000-0B00-0000E8200000}"/>
            </a:ext>
          </a:extLst>
        </xdr:cNvPr>
        <xdr:cNvGrpSpPr>
          <a:grpSpLocks/>
        </xdr:cNvGrpSpPr>
      </xdr:nvGrpSpPr>
      <xdr:grpSpPr>
        <a:xfrm>
          <a:off x="2466975" y="24517350"/>
          <a:ext cx="0" cy="161925"/>
          <a:chOff x="5346000" y="3699038"/>
          <a:chExt cx="0" cy="161925"/>
        </a:xfrm>
      </xdr:grpSpPr>
      <xdr:grpSp>
        <xdr:nvGrpSpPr>
          <xdr:cNvPr id="8425" name="Shape 6913">
            <a:extLst>
              <a:ext uri="{FF2B5EF4-FFF2-40B4-BE49-F238E27FC236}">
                <a16:creationId xmlns:a16="http://schemas.microsoft.com/office/drawing/2014/main" id="{00000000-0008-0000-0B00-0000E920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8426" name="Shape 6">
              <a:extLst>
                <a:ext uri="{FF2B5EF4-FFF2-40B4-BE49-F238E27FC236}">
                  <a16:creationId xmlns:a16="http://schemas.microsoft.com/office/drawing/2014/main" id="{00000000-0008-0000-0B00-0000EA20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8427" name="Shape 6914">
              <a:extLst>
                <a:ext uri="{FF2B5EF4-FFF2-40B4-BE49-F238E27FC236}">
                  <a16:creationId xmlns:a16="http://schemas.microsoft.com/office/drawing/2014/main" id="{00000000-0008-0000-0B00-0000EB20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8428" name="Shape 6915">
                <a:extLst>
                  <a:ext uri="{FF2B5EF4-FFF2-40B4-BE49-F238E27FC236}">
                    <a16:creationId xmlns:a16="http://schemas.microsoft.com/office/drawing/2014/main" id="{00000000-0008-0000-0B00-0000EC20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8429" name="Shape 6916">
                <a:extLst>
                  <a:ext uri="{FF2B5EF4-FFF2-40B4-BE49-F238E27FC236}">
                    <a16:creationId xmlns:a16="http://schemas.microsoft.com/office/drawing/2014/main" id="{00000000-0008-0000-0B00-0000ED20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314325" cy="230200"/>
              </a:xfrm>
            </xdr:grpSpPr>
            <xdr:sp macro="" textlink="">
              <xdr:nvSpPr>
                <xdr:cNvPr id="8430" name="Shape 6917">
                  <a:extLst>
                    <a:ext uri="{FF2B5EF4-FFF2-40B4-BE49-F238E27FC236}">
                      <a16:creationId xmlns:a16="http://schemas.microsoft.com/office/drawing/2014/main" id="{00000000-0008-0000-0B00-0000EE20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8431" name="Shape 6918">
                  <a:extLst>
                    <a:ext uri="{FF2B5EF4-FFF2-40B4-BE49-F238E27FC236}">
                      <a16:creationId xmlns:a16="http://schemas.microsoft.com/office/drawing/2014/main" id="{00000000-0008-0000-0B00-0000EF20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432" name="Shape 6919">
                  <a:extLst>
                    <a:ext uri="{FF2B5EF4-FFF2-40B4-BE49-F238E27FC236}">
                      <a16:creationId xmlns:a16="http://schemas.microsoft.com/office/drawing/2014/main" id="{00000000-0008-0000-0B00-0000F020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433" name="Shape 6920">
                  <a:extLst>
                    <a:ext uri="{FF2B5EF4-FFF2-40B4-BE49-F238E27FC236}">
                      <a16:creationId xmlns:a16="http://schemas.microsoft.com/office/drawing/2014/main" id="{00000000-0008-0000-0B00-0000F120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434" name="Shape 6921">
                  <a:extLst>
                    <a:ext uri="{FF2B5EF4-FFF2-40B4-BE49-F238E27FC236}">
                      <a16:creationId xmlns:a16="http://schemas.microsoft.com/office/drawing/2014/main" id="{00000000-0008-0000-0B00-0000F220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435" name="Shape 6922">
                  <a:extLst>
                    <a:ext uri="{FF2B5EF4-FFF2-40B4-BE49-F238E27FC236}">
                      <a16:creationId xmlns:a16="http://schemas.microsoft.com/office/drawing/2014/main" id="{00000000-0008-0000-0B00-0000F320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436" name="Shape 6923">
                  <a:extLst>
                    <a:ext uri="{FF2B5EF4-FFF2-40B4-BE49-F238E27FC236}">
                      <a16:creationId xmlns:a16="http://schemas.microsoft.com/office/drawing/2014/main" id="{00000000-0008-0000-0B00-0000F420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111</xdr:row>
      <xdr:rowOff>133350</xdr:rowOff>
    </xdr:from>
    <xdr:ext cx="0" cy="171450"/>
    <xdr:grpSp>
      <xdr:nvGrpSpPr>
        <xdr:cNvPr id="8437" name="Shape 2">
          <a:extLst>
            <a:ext uri="{FF2B5EF4-FFF2-40B4-BE49-F238E27FC236}">
              <a16:creationId xmlns:a16="http://schemas.microsoft.com/office/drawing/2014/main" id="{00000000-0008-0000-0B00-0000F5200000}"/>
            </a:ext>
          </a:extLst>
        </xdr:cNvPr>
        <xdr:cNvGrpSpPr>
          <a:grpSpLocks/>
        </xdr:cNvGrpSpPr>
      </xdr:nvGrpSpPr>
      <xdr:grpSpPr>
        <a:xfrm>
          <a:off x="2466975" y="24517350"/>
          <a:ext cx="0" cy="171450"/>
          <a:chOff x="5346000" y="3694275"/>
          <a:chExt cx="0" cy="171450"/>
        </a:xfrm>
      </xdr:grpSpPr>
      <xdr:grpSp>
        <xdr:nvGrpSpPr>
          <xdr:cNvPr id="8438" name="Shape 6924">
            <a:extLst>
              <a:ext uri="{FF2B5EF4-FFF2-40B4-BE49-F238E27FC236}">
                <a16:creationId xmlns:a16="http://schemas.microsoft.com/office/drawing/2014/main" id="{00000000-0008-0000-0B00-0000F6200000}"/>
              </a:ext>
            </a:extLst>
          </xdr:cNvPr>
          <xdr:cNvGrpSpPr>
            <a:grpSpLocks/>
          </xdr:cNvGrpSpPr>
        </xdr:nvGrpSpPr>
        <xdr:grpSpPr>
          <a:xfrm>
            <a:off x="5346000" y="3694275"/>
            <a:ext cx="0" cy="171450"/>
            <a:chOff x="5346000" y="3694275"/>
            <a:chExt cx="0" cy="171450"/>
          </a:xfrm>
        </xdr:grpSpPr>
        <xdr:sp macro="" textlink="">
          <xdr:nvSpPr>
            <xdr:cNvPr id="8439" name="Shape 6">
              <a:extLst>
                <a:ext uri="{FF2B5EF4-FFF2-40B4-BE49-F238E27FC236}">
                  <a16:creationId xmlns:a16="http://schemas.microsoft.com/office/drawing/2014/main" id="{00000000-0008-0000-0B00-0000F7200000}"/>
                </a:ext>
              </a:extLst>
            </xdr:cNvPr>
            <xdr:cNvSpPr/>
          </xdr:nvSpPr>
          <xdr:spPr>
            <a:xfrm>
              <a:off x="5346000" y="3694275"/>
              <a:ext cx="0" cy="171450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8440" name="Shape 6925">
              <a:extLst>
                <a:ext uri="{FF2B5EF4-FFF2-40B4-BE49-F238E27FC236}">
                  <a16:creationId xmlns:a16="http://schemas.microsoft.com/office/drawing/2014/main" id="{00000000-0008-0000-0B00-0000F820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4275"/>
              <a:ext cx="0" cy="171450"/>
              <a:chOff x="5346000" y="3694275"/>
              <a:chExt cx="0" cy="171443"/>
            </a:xfrm>
          </xdr:grpSpPr>
          <xdr:sp macro="" textlink="">
            <xdr:nvSpPr>
              <xdr:cNvPr id="8441" name="Shape 6926">
                <a:extLst>
                  <a:ext uri="{FF2B5EF4-FFF2-40B4-BE49-F238E27FC236}">
                    <a16:creationId xmlns:a16="http://schemas.microsoft.com/office/drawing/2014/main" id="{00000000-0008-0000-0B00-0000F9200000}"/>
                  </a:ext>
                </a:extLst>
              </xdr:cNvPr>
              <xdr:cNvSpPr/>
            </xdr:nvSpPr>
            <xdr:spPr>
              <a:xfrm>
                <a:off x="5346000" y="3694275"/>
                <a:ext cx="0" cy="171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8442" name="Shape 6927">
                <a:extLst>
                  <a:ext uri="{FF2B5EF4-FFF2-40B4-BE49-F238E27FC236}">
                    <a16:creationId xmlns:a16="http://schemas.microsoft.com/office/drawing/2014/main" id="{00000000-0008-0000-0B00-0000FA20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4275"/>
                <a:ext cx="0" cy="171443"/>
                <a:chOff x="5475762" y="47760700"/>
                <a:chExt cx="314325" cy="230200"/>
              </a:xfrm>
            </xdr:grpSpPr>
            <xdr:sp macro="" textlink="">
              <xdr:nvSpPr>
                <xdr:cNvPr id="8443" name="Shape 6928">
                  <a:extLst>
                    <a:ext uri="{FF2B5EF4-FFF2-40B4-BE49-F238E27FC236}">
                      <a16:creationId xmlns:a16="http://schemas.microsoft.com/office/drawing/2014/main" id="{00000000-0008-0000-0B00-0000FB20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8444" name="Shape 6929">
                  <a:extLst>
                    <a:ext uri="{FF2B5EF4-FFF2-40B4-BE49-F238E27FC236}">
                      <a16:creationId xmlns:a16="http://schemas.microsoft.com/office/drawing/2014/main" id="{00000000-0008-0000-0B00-0000FC200000}"/>
                    </a:ext>
                  </a:extLst>
                </xdr:cNvPr>
                <xdr:cNvCxnSpPr/>
              </xdr:nvCxnSpPr>
              <xdr:spPr>
                <a:xfrm>
                  <a:off x="5758655" y="4785662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445" name="Shape 6930">
                  <a:extLst>
                    <a:ext uri="{FF2B5EF4-FFF2-40B4-BE49-F238E27FC236}">
                      <a16:creationId xmlns:a16="http://schemas.microsoft.com/office/drawing/2014/main" id="{00000000-0008-0000-0B00-0000FD200000}"/>
                    </a:ext>
                  </a:extLst>
                </xdr:cNvPr>
                <xdr:cNvCxnSpPr/>
              </xdr:nvCxnSpPr>
              <xdr:spPr>
                <a:xfrm>
                  <a:off x="5758655" y="4785662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446" name="Shape 6931">
                  <a:extLst>
                    <a:ext uri="{FF2B5EF4-FFF2-40B4-BE49-F238E27FC236}">
                      <a16:creationId xmlns:a16="http://schemas.microsoft.com/office/drawing/2014/main" id="{00000000-0008-0000-0B00-0000FE200000}"/>
                    </a:ext>
                  </a:extLst>
                </xdr:cNvPr>
                <xdr:cNvCxnSpPr/>
              </xdr:nvCxnSpPr>
              <xdr:spPr>
                <a:xfrm>
                  <a:off x="5758655" y="4785662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447" name="Shape 6932">
                  <a:extLst>
                    <a:ext uri="{FF2B5EF4-FFF2-40B4-BE49-F238E27FC236}">
                      <a16:creationId xmlns:a16="http://schemas.microsoft.com/office/drawing/2014/main" id="{00000000-0008-0000-0B00-0000FF200000}"/>
                    </a:ext>
                  </a:extLst>
                </xdr:cNvPr>
                <xdr:cNvCxnSpPr/>
              </xdr:nvCxnSpPr>
              <xdr:spPr>
                <a:xfrm>
                  <a:off x="5758655" y="4785662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448" name="Shape 6933">
                  <a:extLst>
                    <a:ext uri="{FF2B5EF4-FFF2-40B4-BE49-F238E27FC236}">
                      <a16:creationId xmlns:a16="http://schemas.microsoft.com/office/drawing/2014/main" id="{00000000-0008-0000-0B00-000000210000}"/>
                    </a:ext>
                  </a:extLst>
                </xdr:cNvPr>
                <xdr:cNvCxnSpPr/>
              </xdr:nvCxnSpPr>
              <xdr:spPr>
                <a:xfrm>
                  <a:off x="5758655" y="4785662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449" name="Shape 6934">
                  <a:extLst>
                    <a:ext uri="{FF2B5EF4-FFF2-40B4-BE49-F238E27FC236}">
                      <a16:creationId xmlns:a16="http://schemas.microsoft.com/office/drawing/2014/main" id="{00000000-0008-0000-0B00-000001210000}"/>
                    </a:ext>
                  </a:extLst>
                </xdr:cNvPr>
                <xdr:cNvCxnSpPr/>
              </xdr:nvCxnSpPr>
              <xdr:spPr>
                <a:xfrm>
                  <a:off x="5758655" y="4785662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111</xdr:row>
      <xdr:rowOff>104775</xdr:rowOff>
    </xdr:from>
    <xdr:ext cx="0" cy="161925"/>
    <xdr:grpSp>
      <xdr:nvGrpSpPr>
        <xdr:cNvPr id="8450" name="Shape 2">
          <a:extLst>
            <a:ext uri="{FF2B5EF4-FFF2-40B4-BE49-F238E27FC236}">
              <a16:creationId xmlns:a16="http://schemas.microsoft.com/office/drawing/2014/main" id="{00000000-0008-0000-0B00-000002210000}"/>
            </a:ext>
          </a:extLst>
        </xdr:cNvPr>
        <xdr:cNvGrpSpPr>
          <a:grpSpLocks/>
        </xdr:cNvGrpSpPr>
      </xdr:nvGrpSpPr>
      <xdr:grpSpPr>
        <a:xfrm>
          <a:off x="2466975" y="24488775"/>
          <a:ext cx="0" cy="161925"/>
          <a:chOff x="5346000" y="3699038"/>
          <a:chExt cx="0" cy="161925"/>
        </a:xfrm>
      </xdr:grpSpPr>
      <xdr:grpSp>
        <xdr:nvGrpSpPr>
          <xdr:cNvPr id="8451" name="Shape 6935">
            <a:extLst>
              <a:ext uri="{FF2B5EF4-FFF2-40B4-BE49-F238E27FC236}">
                <a16:creationId xmlns:a16="http://schemas.microsoft.com/office/drawing/2014/main" id="{00000000-0008-0000-0B00-00000321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8452" name="Shape 6">
              <a:extLst>
                <a:ext uri="{FF2B5EF4-FFF2-40B4-BE49-F238E27FC236}">
                  <a16:creationId xmlns:a16="http://schemas.microsoft.com/office/drawing/2014/main" id="{00000000-0008-0000-0B00-00000421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8453" name="Shape 6936">
              <a:extLst>
                <a:ext uri="{FF2B5EF4-FFF2-40B4-BE49-F238E27FC236}">
                  <a16:creationId xmlns:a16="http://schemas.microsoft.com/office/drawing/2014/main" id="{00000000-0008-0000-0B00-00000521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8454" name="Shape 6937">
                <a:extLst>
                  <a:ext uri="{FF2B5EF4-FFF2-40B4-BE49-F238E27FC236}">
                    <a16:creationId xmlns:a16="http://schemas.microsoft.com/office/drawing/2014/main" id="{00000000-0008-0000-0B00-00000621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8455" name="Shape 6938">
                <a:extLst>
                  <a:ext uri="{FF2B5EF4-FFF2-40B4-BE49-F238E27FC236}">
                    <a16:creationId xmlns:a16="http://schemas.microsoft.com/office/drawing/2014/main" id="{00000000-0008-0000-0B00-00000721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8456" name="Shape 6939">
                  <a:extLst>
                    <a:ext uri="{FF2B5EF4-FFF2-40B4-BE49-F238E27FC236}">
                      <a16:creationId xmlns:a16="http://schemas.microsoft.com/office/drawing/2014/main" id="{00000000-0008-0000-0B00-00000821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8457" name="Shape 6940">
                  <a:extLst>
                    <a:ext uri="{FF2B5EF4-FFF2-40B4-BE49-F238E27FC236}">
                      <a16:creationId xmlns:a16="http://schemas.microsoft.com/office/drawing/2014/main" id="{00000000-0008-0000-0B00-0000092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458" name="Shape 6941">
                  <a:extLst>
                    <a:ext uri="{FF2B5EF4-FFF2-40B4-BE49-F238E27FC236}">
                      <a16:creationId xmlns:a16="http://schemas.microsoft.com/office/drawing/2014/main" id="{00000000-0008-0000-0B00-00000A2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459" name="Shape 6942">
                  <a:extLst>
                    <a:ext uri="{FF2B5EF4-FFF2-40B4-BE49-F238E27FC236}">
                      <a16:creationId xmlns:a16="http://schemas.microsoft.com/office/drawing/2014/main" id="{00000000-0008-0000-0B00-00000B21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460" name="Shape 6943">
                  <a:extLst>
                    <a:ext uri="{FF2B5EF4-FFF2-40B4-BE49-F238E27FC236}">
                      <a16:creationId xmlns:a16="http://schemas.microsoft.com/office/drawing/2014/main" id="{00000000-0008-0000-0B00-00000C2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461" name="Shape 6944">
                  <a:extLst>
                    <a:ext uri="{FF2B5EF4-FFF2-40B4-BE49-F238E27FC236}">
                      <a16:creationId xmlns:a16="http://schemas.microsoft.com/office/drawing/2014/main" id="{00000000-0008-0000-0B00-00000D2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462" name="Shape 6945">
                  <a:extLst>
                    <a:ext uri="{FF2B5EF4-FFF2-40B4-BE49-F238E27FC236}">
                      <a16:creationId xmlns:a16="http://schemas.microsoft.com/office/drawing/2014/main" id="{00000000-0008-0000-0B00-00000E2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111</xdr:row>
      <xdr:rowOff>104775</xdr:rowOff>
    </xdr:from>
    <xdr:ext cx="0" cy="161925"/>
    <xdr:grpSp>
      <xdr:nvGrpSpPr>
        <xdr:cNvPr id="8463" name="Shape 2">
          <a:extLst>
            <a:ext uri="{FF2B5EF4-FFF2-40B4-BE49-F238E27FC236}">
              <a16:creationId xmlns:a16="http://schemas.microsoft.com/office/drawing/2014/main" id="{00000000-0008-0000-0B00-00000F210000}"/>
            </a:ext>
          </a:extLst>
        </xdr:cNvPr>
        <xdr:cNvGrpSpPr>
          <a:grpSpLocks/>
        </xdr:cNvGrpSpPr>
      </xdr:nvGrpSpPr>
      <xdr:grpSpPr>
        <a:xfrm>
          <a:off x="2466975" y="24488775"/>
          <a:ext cx="0" cy="161925"/>
          <a:chOff x="5346000" y="3699038"/>
          <a:chExt cx="0" cy="161925"/>
        </a:xfrm>
      </xdr:grpSpPr>
      <xdr:grpSp>
        <xdr:nvGrpSpPr>
          <xdr:cNvPr id="8464" name="Shape 6946">
            <a:extLst>
              <a:ext uri="{FF2B5EF4-FFF2-40B4-BE49-F238E27FC236}">
                <a16:creationId xmlns:a16="http://schemas.microsoft.com/office/drawing/2014/main" id="{00000000-0008-0000-0B00-00001021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8465" name="Shape 6">
              <a:extLst>
                <a:ext uri="{FF2B5EF4-FFF2-40B4-BE49-F238E27FC236}">
                  <a16:creationId xmlns:a16="http://schemas.microsoft.com/office/drawing/2014/main" id="{00000000-0008-0000-0B00-00001121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8466" name="Shape 6947">
              <a:extLst>
                <a:ext uri="{FF2B5EF4-FFF2-40B4-BE49-F238E27FC236}">
                  <a16:creationId xmlns:a16="http://schemas.microsoft.com/office/drawing/2014/main" id="{00000000-0008-0000-0B00-00001221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8467" name="Shape 6948">
                <a:extLst>
                  <a:ext uri="{FF2B5EF4-FFF2-40B4-BE49-F238E27FC236}">
                    <a16:creationId xmlns:a16="http://schemas.microsoft.com/office/drawing/2014/main" id="{00000000-0008-0000-0B00-00001321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8468" name="Shape 6949">
                <a:extLst>
                  <a:ext uri="{FF2B5EF4-FFF2-40B4-BE49-F238E27FC236}">
                    <a16:creationId xmlns:a16="http://schemas.microsoft.com/office/drawing/2014/main" id="{00000000-0008-0000-0B00-00001421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8469" name="Shape 6950">
                  <a:extLst>
                    <a:ext uri="{FF2B5EF4-FFF2-40B4-BE49-F238E27FC236}">
                      <a16:creationId xmlns:a16="http://schemas.microsoft.com/office/drawing/2014/main" id="{00000000-0008-0000-0B00-00001521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8470" name="Shape 6951">
                  <a:extLst>
                    <a:ext uri="{FF2B5EF4-FFF2-40B4-BE49-F238E27FC236}">
                      <a16:creationId xmlns:a16="http://schemas.microsoft.com/office/drawing/2014/main" id="{00000000-0008-0000-0B00-0000162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471" name="Shape 6952">
                  <a:extLst>
                    <a:ext uri="{FF2B5EF4-FFF2-40B4-BE49-F238E27FC236}">
                      <a16:creationId xmlns:a16="http://schemas.microsoft.com/office/drawing/2014/main" id="{00000000-0008-0000-0B00-0000172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472" name="Shape 6953">
                  <a:extLst>
                    <a:ext uri="{FF2B5EF4-FFF2-40B4-BE49-F238E27FC236}">
                      <a16:creationId xmlns:a16="http://schemas.microsoft.com/office/drawing/2014/main" id="{00000000-0008-0000-0B00-00001821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473" name="Shape 6954">
                  <a:extLst>
                    <a:ext uri="{FF2B5EF4-FFF2-40B4-BE49-F238E27FC236}">
                      <a16:creationId xmlns:a16="http://schemas.microsoft.com/office/drawing/2014/main" id="{00000000-0008-0000-0B00-0000192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474" name="Shape 6955">
                  <a:extLst>
                    <a:ext uri="{FF2B5EF4-FFF2-40B4-BE49-F238E27FC236}">
                      <a16:creationId xmlns:a16="http://schemas.microsoft.com/office/drawing/2014/main" id="{00000000-0008-0000-0B00-00001A2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475" name="Shape 6956">
                  <a:extLst>
                    <a:ext uri="{FF2B5EF4-FFF2-40B4-BE49-F238E27FC236}">
                      <a16:creationId xmlns:a16="http://schemas.microsoft.com/office/drawing/2014/main" id="{00000000-0008-0000-0B00-00001B2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111</xdr:row>
      <xdr:rowOff>104775</xdr:rowOff>
    </xdr:from>
    <xdr:ext cx="0" cy="161925"/>
    <xdr:grpSp>
      <xdr:nvGrpSpPr>
        <xdr:cNvPr id="8476" name="Shape 2">
          <a:extLst>
            <a:ext uri="{FF2B5EF4-FFF2-40B4-BE49-F238E27FC236}">
              <a16:creationId xmlns:a16="http://schemas.microsoft.com/office/drawing/2014/main" id="{00000000-0008-0000-0B00-00001C210000}"/>
            </a:ext>
          </a:extLst>
        </xdr:cNvPr>
        <xdr:cNvGrpSpPr>
          <a:grpSpLocks/>
        </xdr:cNvGrpSpPr>
      </xdr:nvGrpSpPr>
      <xdr:grpSpPr>
        <a:xfrm>
          <a:off x="2466975" y="24488775"/>
          <a:ext cx="0" cy="161925"/>
          <a:chOff x="5346000" y="3699038"/>
          <a:chExt cx="0" cy="161925"/>
        </a:xfrm>
      </xdr:grpSpPr>
      <xdr:grpSp>
        <xdr:nvGrpSpPr>
          <xdr:cNvPr id="8477" name="Shape 6957">
            <a:extLst>
              <a:ext uri="{FF2B5EF4-FFF2-40B4-BE49-F238E27FC236}">
                <a16:creationId xmlns:a16="http://schemas.microsoft.com/office/drawing/2014/main" id="{00000000-0008-0000-0B00-00001D21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8478" name="Shape 6">
              <a:extLst>
                <a:ext uri="{FF2B5EF4-FFF2-40B4-BE49-F238E27FC236}">
                  <a16:creationId xmlns:a16="http://schemas.microsoft.com/office/drawing/2014/main" id="{00000000-0008-0000-0B00-00001E21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8479" name="Shape 6958">
              <a:extLst>
                <a:ext uri="{FF2B5EF4-FFF2-40B4-BE49-F238E27FC236}">
                  <a16:creationId xmlns:a16="http://schemas.microsoft.com/office/drawing/2014/main" id="{00000000-0008-0000-0B00-00001F21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8480" name="Shape 6959">
                <a:extLst>
                  <a:ext uri="{FF2B5EF4-FFF2-40B4-BE49-F238E27FC236}">
                    <a16:creationId xmlns:a16="http://schemas.microsoft.com/office/drawing/2014/main" id="{00000000-0008-0000-0B00-00002021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8481" name="Shape 6960">
                <a:extLst>
                  <a:ext uri="{FF2B5EF4-FFF2-40B4-BE49-F238E27FC236}">
                    <a16:creationId xmlns:a16="http://schemas.microsoft.com/office/drawing/2014/main" id="{00000000-0008-0000-0B00-00002121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8482" name="Shape 6961">
                  <a:extLst>
                    <a:ext uri="{FF2B5EF4-FFF2-40B4-BE49-F238E27FC236}">
                      <a16:creationId xmlns:a16="http://schemas.microsoft.com/office/drawing/2014/main" id="{00000000-0008-0000-0B00-00002221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8483" name="Shape 6962">
                  <a:extLst>
                    <a:ext uri="{FF2B5EF4-FFF2-40B4-BE49-F238E27FC236}">
                      <a16:creationId xmlns:a16="http://schemas.microsoft.com/office/drawing/2014/main" id="{00000000-0008-0000-0B00-0000232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484" name="Shape 6963">
                  <a:extLst>
                    <a:ext uri="{FF2B5EF4-FFF2-40B4-BE49-F238E27FC236}">
                      <a16:creationId xmlns:a16="http://schemas.microsoft.com/office/drawing/2014/main" id="{00000000-0008-0000-0B00-0000242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485" name="Shape 6964">
                  <a:extLst>
                    <a:ext uri="{FF2B5EF4-FFF2-40B4-BE49-F238E27FC236}">
                      <a16:creationId xmlns:a16="http://schemas.microsoft.com/office/drawing/2014/main" id="{00000000-0008-0000-0B00-00002521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486" name="Shape 6965">
                  <a:extLst>
                    <a:ext uri="{FF2B5EF4-FFF2-40B4-BE49-F238E27FC236}">
                      <a16:creationId xmlns:a16="http://schemas.microsoft.com/office/drawing/2014/main" id="{00000000-0008-0000-0B00-0000262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487" name="Shape 6966">
                  <a:extLst>
                    <a:ext uri="{FF2B5EF4-FFF2-40B4-BE49-F238E27FC236}">
                      <a16:creationId xmlns:a16="http://schemas.microsoft.com/office/drawing/2014/main" id="{00000000-0008-0000-0B00-0000272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488" name="Shape 6967">
                  <a:extLst>
                    <a:ext uri="{FF2B5EF4-FFF2-40B4-BE49-F238E27FC236}">
                      <a16:creationId xmlns:a16="http://schemas.microsoft.com/office/drawing/2014/main" id="{00000000-0008-0000-0B00-0000282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111</xdr:row>
      <xdr:rowOff>104775</xdr:rowOff>
    </xdr:from>
    <xdr:ext cx="0" cy="161925"/>
    <xdr:grpSp>
      <xdr:nvGrpSpPr>
        <xdr:cNvPr id="8489" name="Shape 2">
          <a:extLst>
            <a:ext uri="{FF2B5EF4-FFF2-40B4-BE49-F238E27FC236}">
              <a16:creationId xmlns:a16="http://schemas.microsoft.com/office/drawing/2014/main" id="{00000000-0008-0000-0B00-000029210000}"/>
            </a:ext>
          </a:extLst>
        </xdr:cNvPr>
        <xdr:cNvGrpSpPr>
          <a:grpSpLocks/>
        </xdr:cNvGrpSpPr>
      </xdr:nvGrpSpPr>
      <xdr:grpSpPr>
        <a:xfrm>
          <a:off x="2466975" y="24488775"/>
          <a:ext cx="0" cy="161925"/>
          <a:chOff x="5346000" y="3699038"/>
          <a:chExt cx="0" cy="161925"/>
        </a:xfrm>
      </xdr:grpSpPr>
      <xdr:grpSp>
        <xdr:nvGrpSpPr>
          <xdr:cNvPr id="8490" name="Shape 6968">
            <a:extLst>
              <a:ext uri="{FF2B5EF4-FFF2-40B4-BE49-F238E27FC236}">
                <a16:creationId xmlns:a16="http://schemas.microsoft.com/office/drawing/2014/main" id="{00000000-0008-0000-0B00-00002A21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8491" name="Shape 6">
              <a:extLst>
                <a:ext uri="{FF2B5EF4-FFF2-40B4-BE49-F238E27FC236}">
                  <a16:creationId xmlns:a16="http://schemas.microsoft.com/office/drawing/2014/main" id="{00000000-0008-0000-0B00-00002B21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8492" name="Shape 6969">
              <a:extLst>
                <a:ext uri="{FF2B5EF4-FFF2-40B4-BE49-F238E27FC236}">
                  <a16:creationId xmlns:a16="http://schemas.microsoft.com/office/drawing/2014/main" id="{00000000-0008-0000-0B00-00002C21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8493" name="Shape 6970">
                <a:extLst>
                  <a:ext uri="{FF2B5EF4-FFF2-40B4-BE49-F238E27FC236}">
                    <a16:creationId xmlns:a16="http://schemas.microsoft.com/office/drawing/2014/main" id="{00000000-0008-0000-0B00-00002D21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8494" name="Shape 6971">
                <a:extLst>
                  <a:ext uri="{FF2B5EF4-FFF2-40B4-BE49-F238E27FC236}">
                    <a16:creationId xmlns:a16="http://schemas.microsoft.com/office/drawing/2014/main" id="{00000000-0008-0000-0B00-00002E21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8495" name="Shape 6972">
                  <a:extLst>
                    <a:ext uri="{FF2B5EF4-FFF2-40B4-BE49-F238E27FC236}">
                      <a16:creationId xmlns:a16="http://schemas.microsoft.com/office/drawing/2014/main" id="{00000000-0008-0000-0B00-00002F21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8496" name="Shape 6973">
                  <a:extLst>
                    <a:ext uri="{FF2B5EF4-FFF2-40B4-BE49-F238E27FC236}">
                      <a16:creationId xmlns:a16="http://schemas.microsoft.com/office/drawing/2014/main" id="{00000000-0008-0000-0B00-0000302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497" name="Shape 6974">
                  <a:extLst>
                    <a:ext uri="{FF2B5EF4-FFF2-40B4-BE49-F238E27FC236}">
                      <a16:creationId xmlns:a16="http://schemas.microsoft.com/office/drawing/2014/main" id="{00000000-0008-0000-0B00-0000312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498" name="Shape 6975">
                  <a:extLst>
                    <a:ext uri="{FF2B5EF4-FFF2-40B4-BE49-F238E27FC236}">
                      <a16:creationId xmlns:a16="http://schemas.microsoft.com/office/drawing/2014/main" id="{00000000-0008-0000-0B00-00003221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499" name="Shape 6976">
                  <a:extLst>
                    <a:ext uri="{FF2B5EF4-FFF2-40B4-BE49-F238E27FC236}">
                      <a16:creationId xmlns:a16="http://schemas.microsoft.com/office/drawing/2014/main" id="{00000000-0008-0000-0B00-0000332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500" name="Shape 6977">
                  <a:extLst>
                    <a:ext uri="{FF2B5EF4-FFF2-40B4-BE49-F238E27FC236}">
                      <a16:creationId xmlns:a16="http://schemas.microsoft.com/office/drawing/2014/main" id="{00000000-0008-0000-0B00-0000342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501" name="Shape 6978">
                  <a:extLst>
                    <a:ext uri="{FF2B5EF4-FFF2-40B4-BE49-F238E27FC236}">
                      <a16:creationId xmlns:a16="http://schemas.microsoft.com/office/drawing/2014/main" id="{00000000-0008-0000-0B00-0000352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111</xdr:row>
      <xdr:rowOff>104775</xdr:rowOff>
    </xdr:from>
    <xdr:ext cx="0" cy="161925"/>
    <xdr:grpSp>
      <xdr:nvGrpSpPr>
        <xdr:cNvPr id="8502" name="Shape 2">
          <a:extLst>
            <a:ext uri="{FF2B5EF4-FFF2-40B4-BE49-F238E27FC236}">
              <a16:creationId xmlns:a16="http://schemas.microsoft.com/office/drawing/2014/main" id="{00000000-0008-0000-0B00-000036210000}"/>
            </a:ext>
          </a:extLst>
        </xdr:cNvPr>
        <xdr:cNvGrpSpPr>
          <a:grpSpLocks/>
        </xdr:cNvGrpSpPr>
      </xdr:nvGrpSpPr>
      <xdr:grpSpPr>
        <a:xfrm>
          <a:off x="2466975" y="24488775"/>
          <a:ext cx="0" cy="161925"/>
          <a:chOff x="5346000" y="3699038"/>
          <a:chExt cx="0" cy="161925"/>
        </a:xfrm>
      </xdr:grpSpPr>
      <xdr:grpSp>
        <xdr:nvGrpSpPr>
          <xdr:cNvPr id="8503" name="Shape 6979">
            <a:extLst>
              <a:ext uri="{FF2B5EF4-FFF2-40B4-BE49-F238E27FC236}">
                <a16:creationId xmlns:a16="http://schemas.microsoft.com/office/drawing/2014/main" id="{00000000-0008-0000-0B00-00003721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8504" name="Shape 6">
              <a:extLst>
                <a:ext uri="{FF2B5EF4-FFF2-40B4-BE49-F238E27FC236}">
                  <a16:creationId xmlns:a16="http://schemas.microsoft.com/office/drawing/2014/main" id="{00000000-0008-0000-0B00-00003821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8505" name="Shape 6980">
              <a:extLst>
                <a:ext uri="{FF2B5EF4-FFF2-40B4-BE49-F238E27FC236}">
                  <a16:creationId xmlns:a16="http://schemas.microsoft.com/office/drawing/2014/main" id="{00000000-0008-0000-0B00-00003921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8506" name="Shape 6981">
                <a:extLst>
                  <a:ext uri="{FF2B5EF4-FFF2-40B4-BE49-F238E27FC236}">
                    <a16:creationId xmlns:a16="http://schemas.microsoft.com/office/drawing/2014/main" id="{00000000-0008-0000-0B00-00003A21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8507" name="Shape 6982">
                <a:extLst>
                  <a:ext uri="{FF2B5EF4-FFF2-40B4-BE49-F238E27FC236}">
                    <a16:creationId xmlns:a16="http://schemas.microsoft.com/office/drawing/2014/main" id="{00000000-0008-0000-0B00-00003B21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8508" name="Shape 6983">
                  <a:extLst>
                    <a:ext uri="{FF2B5EF4-FFF2-40B4-BE49-F238E27FC236}">
                      <a16:creationId xmlns:a16="http://schemas.microsoft.com/office/drawing/2014/main" id="{00000000-0008-0000-0B00-00003C21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8509" name="Shape 6984">
                  <a:extLst>
                    <a:ext uri="{FF2B5EF4-FFF2-40B4-BE49-F238E27FC236}">
                      <a16:creationId xmlns:a16="http://schemas.microsoft.com/office/drawing/2014/main" id="{00000000-0008-0000-0B00-00003D2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510" name="Shape 6985">
                  <a:extLst>
                    <a:ext uri="{FF2B5EF4-FFF2-40B4-BE49-F238E27FC236}">
                      <a16:creationId xmlns:a16="http://schemas.microsoft.com/office/drawing/2014/main" id="{00000000-0008-0000-0B00-00003E2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511" name="Shape 6986">
                  <a:extLst>
                    <a:ext uri="{FF2B5EF4-FFF2-40B4-BE49-F238E27FC236}">
                      <a16:creationId xmlns:a16="http://schemas.microsoft.com/office/drawing/2014/main" id="{00000000-0008-0000-0B00-00003F21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512" name="Shape 6987">
                  <a:extLst>
                    <a:ext uri="{FF2B5EF4-FFF2-40B4-BE49-F238E27FC236}">
                      <a16:creationId xmlns:a16="http://schemas.microsoft.com/office/drawing/2014/main" id="{00000000-0008-0000-0B00-0000402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513" name="Shape 6988">
                  <a:extLst>
                    <a:ext uri="{FF2B5EF4-FFF2-40B4-BE49-F238E27FC236}">
                      <a16:creationId xmlns:a16="http://schemas.microsoft.com/office/drawing/2014/main" id="{00000000-0008-0000-0B00-0000412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514" name="Shape 6989">
                  <a:extLst>
                    <a:ext uri="{FF2B5EF4-FFF2-40B4-BE49-F238E27FC236}">
                      <a16:creationId xmlns:a16="http://schemas.microsoft.com/office/drawing/2014/main" id="{00000000-0008-0000-0B00-0000422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111</xdr:row>
      <xdr:rowOff>104775</xdr:rowOff>
    </xdr:from>
    <xdr:ext cx="0" cy="161925"/>
    <xdr:grpSp>
      <xdr:nvGrpSpPr>
        <xdr:cNvPr id="8515" name="Shape 2">
          <a:extLst>
            <a:ext uri="{FF2B5EF4-FFF2-40B4-BE49-F238E27FC236}">
              <a16:creationId xmlns:a16="http://schemas.microsoft.com/office/drawing/2014/main" id="{00000000-0008-0000-0B00-000043210000}"/>
            </a:ext>
          </a:extLst>
        </xdr:cNvPr>
        <xdr:cNvGrpSpPr>
          <a:grpSpLocks/>
        </xdr:cNvGrpSpPr>
      </xdr:nvGrpSpPr>
      <xdr:grpSpPr>
        <a:xfrm>
          <a:off x="2466975" y="24488775"/>
          <a:ext cx="0" cy="161925"/>
          <a:chOff x="5346000" y="3699038"/>
          <a:chExt cx="0" cy="161925"/>
        </a:xfrm>
      </xdr:grpSpPr>
      <xdr:grpSp>
        <xdr:nvGrpSpPr>
          <xdr:cNvPr id="8516" name="Shape 6990">
            <a:extLst>
              <a:ext uri="{FF2B5EF4-FFF2-40B4-BE49-F238E27FC236}">
                <a16:creationId xmlns:a16="http://schemas.microsoft.com/office/drawing/2014/main" id="{00000000-0008-0000-0B00-00004421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8517" name="Shape 6">
              <a:extLst>
                <a:ext uri="{FF2B5EF4-FFF2-40B4-BE49-F238E27FC236}">
                  <a16:creationId xmlns:a16="http://schemas.microsoft.com/office/drawing/2014/main" id="{00000000-0008-0000-0B00-00004521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8518" name="Shape 6991">
              <a:extLst>
                <a:ext uri="{FF2B5EF4-FFF2-40B4-BE49-F238E27FC236}">
                  <a16:creationId xmlns:a16="http://schemas.microsoft.com/office/drawing/2014/main" id="{00000000-0008-0000-0B00-00004621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8519" name="Shape 6992">
                <a:extLst>
                  <a:ext uri="{FF2B5EF4-FFF2-40B4-BE49-F238E27FC236}">
                    <a16:creationId xmlns:a16="http://schemas.microsoft.com/office/drawing/2014/main" id="{00000000-0008-0000-0B00-00004721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8520" name="Shape 6993">
                <a:extLst>
                  <a:ext uri="{FF2B5EF4-FFF2-40B4-BE49-F238E27FC236}">
                    <a16:creationId xmlns:a16="http://schemas.microsoft.com/office/drawing/2014/main" id="{00000000-0008-0000-0B00-00004821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8521" name="Shape 6994">
                  <a:extLst>
                    <a:ext uri="{FF2B5EF4-FFF2-40B4-BE49-F238E27FC236}">
                      <a16:creationId xmlns:a16="http://schemas.microsoft.com/office/drawing/2014/main" id="{00000000-0008-0000-0B00-00004921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8522" name="Shape 6995">
                  <a:extLst>
                    <a:ext uri="{FF2B5EF4-FFF2-40B4-BE49-F238E27FC236}">
                      <a16:creationId xmlns:a16="http://schemas.microsoft.com/office/drawing/2014/main" id="{00000000-0008-0000-0B00-00004A2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523" name="Shape 6996">
                  <a:extLst>
                    <a:ext uri="{FF2B5EF4-FFF2-40B4-BE49-F238E27FC236}">
                      <a16:creationId xmlns:a16="http://schemas.microsoft.com/office/drawing/2014/main" id="{00000000-0008-0000-0B00-00004B2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524" name="Shape 6997">
                  <a:extLst>
                    <a:ext uri="{FF2B5EF4-FFF2-40B4-BE49-F238E27FC236}">
                      <a16:creationId xmlns:a16="http://schemas.microsoft.com/office/drawing/2014/main" id="{00000000-0008-0000-0B00-00004C21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525" name="Shape 6998">
                  <a:extLst>
                    <a:ext uri="{FF2B5EF4-FFF2-40B4-BE49-F238E27FC236}">
                      <a16:creationId xmlns:a16="http://schemas.microsoft.com/office/drawing/2014/main" id="{00000000-0008-0000-0B00-00004D2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526" name="Shape 6999">
                  <a:extLst>
                    <a:ext uri="{FF2B5EF4-FFF2-40B4-BE49-F238E27FC236}">
                      <a16:creationId xmlns:a16="http://schemas.microsoft.com/office/drawing/2014/main" id="{00000000-0008-0000-0B00-00004E2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527" name="Shape 7000">
                  <a:extLst>
                    <a:ext uri="{FF2B5EF4-FFF2-40B4-BE49-F238E27FC236}">
                      <a16:creationId xmlns:a16="http://schemas.microsoft.com/office/drawing/2014/main" id="{00000000-0008-0000-0B00-00004F2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111</xdr:row>
      <xdr:rowOff>104775</xdr:rowOff>
    </xdr:from>
    <xdr:ext cx="0" cy="161925"/>
    <xdr:grpSp>
      <xdr:nvGrpSpPr>
        <xdr:cNvPr id="8528" name="Shape 2">
          <a:extLst>
            <a:ext uri="{FF2B5EF4-FFF2-40B4-BE49-F238E27FC236}">
              <a16:creationId xmlns:a16="http://schemas.microsoft.com/office/drawing/2014/main" id="{00000000-0008-0000-0B00-000050210000}"/>
            </a:ext>
          </a:extLst>
        </xdr:cNvPr>
        <xdr:cNvGrpSpPr>
          <a:grpSpLocks/>
        </xdr:cNvGrpSpPr>
      </xdr:nvGrpSpPr>
      <xdr:grpSpPr>
        <a:xfrm>
          <a:off x="2466975" y="24488775"/>
          <a:ext cx="0" cy="161925"/>
          <a:chOff x="5346000" y="3699038"/>
          <a:chExt cx="0" cy="161925"/>
        </a:xfrm>
      </xdr:grpSpPr>
      <xdr:grpSp>
        <xdr:nvGrpSpPr>
          <xdr:cNvPr id="8529" name="Shape 7001">
            <a:extLst>
              <a:ext uri="{FF2B5EF4-FFF2-40B4-BE49-F238E27FC236}">
                <a16:creationId xmlns:a16="http://schemas.microsoft.com/office/drawing/2014/main" id="{00000000-0008-0000-0B00-00005121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8530" name="Shape 6">
              <a:extLst>
                <a:ext uri="{FF2B5EF4-FFF2-40B4-BE49-F238E27FC236}">
                  <a16:creationId xmlns:a16="http://schemas.microsoft.com/office/drawing/2014/main" id="{00000000-0008-0000-0B00-00005221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8531" name="Shape 7002">
              <a:extLst>
                <a:ext uri="{FF2B5EF4-FFF2-40B4-BE49-F238E27FC236}">
                  <a16:creationId xmlns:a16="http://schemas.microsoft.com/office/drawing/2014/main" id="{00000000-0008-0000-0B00-00005321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8532" name="Shape 7003">
                <a:extLst>
                  <a:ext uri="{FF2B5EF4-FFF2-40B4-BE49-F238E27FC236}">
                    <a16:creationId xmlns:a16="http://schemas.microsoft.com/office/drawing/2014/main" id="{00000000-0008-0000-0B00-00005421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8533" name="Shape 7004">
                <a:extLst>
                  <a:ext uri="{FF2B5EF4-FFF2-40B4-BE49-F238E27FC236}">
                    <a16:creationId xmlns:a16="http://schemas.microsoft.com/office/drawing/2014/main" id="{00000000-0008-0000-0B00-00005521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8534" name="Shape 7005">
                  <a:extLst>
                    <a:ext uri="{FF2B5EF4-FFF2-40B4-BE49-F238E27FC236}">
                      <a16:creationId xmlns:a16="http://schemas.microsoft.com/office/drawing/2014/main" id="{00000000-0008-0000-0B00-00005621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8535" name="Shape 7006">
                  <a:extLst>
                    <a:ext uri="{FF2B5EF4-FFF2-40B4-BE49-F238E27FC236}">
                      <a16:creationId xmlns:a16="http://schemas.microsoft.com/office/drawing/2014/main" id="{00000000-0008-0000-0B00-0000572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536" name="Shape 7007">
                  <a:extLst>
                    <a:ext uri="{FF2B5EF4-FFF2-40B4-BE49-F238E27FC236}">
                      <a16:creationId xmlns:a16="http://schemas.microsoft.com/office/drawing/2014/main" id="{00000000-0008-0000-0B00-0000582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537" name="Shape 7008">
                  <a:extLst>
                    <a:ext uri="{FF2B5EF4-FFF2-40B4-BE49-F238E27FC236}">
                      <a16:creationId xmlns:a16="http://schemas.microsoft.com/office/drawing/2014/main" id="{00000000-0008-0000-0B00-00005921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538" name="Shape 7009">
                  <a:extLst>
                    <a:ext uri="{FF2B5EF4-FFF2-40B4-BE49-F238E27FC236}">
                      <a16:creationId xmlns:a16="http://schemas.microsoft.com/office/drawing/2014/main" id="{00000000-0008-0000-0B00-00005A2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539" name="Shape 7010">
                  <a:extLst>
                    <a:ext uri="{FF2B5EF4-FFF2-40B4-BE49-F238E27FC236}">
                      <a16:creationId xmlns:a16="http://schemas.microsoft.com/office/drawing/2014/main" id="{00000000-0008-0000-0B00-00005B2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540" name="Shape 7011">
                  <a:extLst>
                    <a:ext uri="{FF2B5EF4-FFF2-40B4-BE49-F238E27FC236}">
                      <a16:creationId xmlns:a16="http://schemas.microsoft.com/office/drawing/2014/main" id="{00000000-0008-0000-0B00-00005C2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111</xdr:row>
      <xdr:rowOff>104775</xdr:rowOff>
    </xdr:from>
    <xdr:ext cx="0" cy="161925"/>
    <xdr:grpSp>
      <xdr:nvGrpSpPr>
        <xdr:cNvPr id="8541" name="Shape 2">
          <a:extLst>
            <a:ext uri="{FF2B5EF4-FFF2-40B4-BE49-F238E27FC236}">
              <a16:creationId xmlns:a16="http://schemas.microsoft.com/office/drawing/2014/main" id="{00000000-0008-0000-0B00-00005D210000}"/>
            </a:ext>
          </a:extLst>
        </xdr:cNvPr>
        <xdr:cNvGrpSpPr>
          <a:grpSpLocks/>
        </xdr:cNvGrpSpPr>
      </xdr:nvGrpSpPr>
      <xdr:grpSpPr>
        <a:xfrm>
          <a:off x="2466975" y="24488775"/>
          <a:ext cx="0" cy="161925"/>
          <a:chOff x="5346000" y="3699038"/>
          <a:chExt cx="0" cy="161925"/>
        </a:xfrm>
      </xdr:grpSpPr>
      <xdr:grpSp>
        <xdr:nvGrpSpPr>
          <xdr:cNvPr id="8542" name="Shape 7012">
            <a:extLst>
              <a:ext uri="{FF2B5EF4-FFF2-40B4-BE49-F238E27FC236}">
                <a16:creationId xmlns:a16="http://schemas.microsoft.com/office/drawing/2014/main" id="{00000000-0008-0000-0B00-00005E21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8543" name="Shape 6">
              <a:extLst>
                <a:ext uri="{FF2B5EF4-FFF2-40B4-BE49-F238E27FC236}">
                  <a16:creationId xmlns:a16="http://schemas.microsoft.com/office/drawing/2014/main" id="{00000000-0008-0000-0B00-00005F21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8544" name="Shape 7013">
              <a:extLst>
                <a:ext uri="{FF2B5EF4-FFF2-40B4-BE49-F238E27FC236}">
                  <a16:creationId xmlns:a16="http://schemas.microsoft.com/office/drawing/2014/main" id="{00000000-0008-0000-0B00-00006021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8545" name="Shape 7014">
                <a:extLst>
                  <a:ext uri="{FF2B5EF4-FFF2-40B4-BE49-F238E27FC236}">
                    <a16:creationId xmlns:a16="http://schemas.microsoft.com/office/drawing/2014/main" id="{00000000-0008-0000-0B00-00006121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8546" name="Shape 7015">
                <a:extLst>
                  <a:ext uri="{FF2B5EF4-FFF2-40B4-BE49-F238E27FC236}">
                    <a16:creationId xmlns:a16="http://schemas.microsoft.com/office/drawing/2014/main" id="{00000000-0008-0000-0B00-00006221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8547" name="Shape 7016">
                  <a:extLst>
                    <a:ext uri="{FF2B5EF4-FFF2-40B4-BE49-F238E27FC236}">
                      <a16:creationId xmlns:a16="http://schemas.microsoft.com/office/drawing/2014/main" id="{00000000-0008-0000-0B00-00006321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8548" name="Shape 7017">
                  <a:extLst>
                    <a:ext uri="{FF2B5EF4-FFF2-40B4-BE49-F238E27FC236}">
                      <a16:creationId xmlns:a16="http://schemas.microsoft.com/office/drawing/2014/main" id="{00000000-0008-0000-0B00-0000642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549" name="Shape 7018">
                  <a:extLst>
                    <a:ext uri="{FF2B5EF4-FFF2-40B4-BE49-F238E27FC236}">
                      <a16:creationId xmlns:a16="http://schemas.microsoft.com/office/drawing/2014/main" id="{00000000-0008-0000-0B00-0000652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550" name="Shape 7019">
                  <a:extLst>
                    <a:ext uri="{FF2B5EF4-FFF2-40B4-BE49-F238E27FC236}">
                      <a16:creationId xmlns:a16="http://schemas.microsoft.com/office/drawing/2014/main" id="{00000000-0008-0000-0B00-00006621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551" name="Shape 7020">
                  <a:extLst>
                    <a:ext uri="{FF2B5EF4-FFF2-40B4-BE49-F238E27FC236}">
                      <a16:creationId xmlns:a16="http://schemas.microsoft.com/office/drawing/2014/main" id="{00000000-0008-0000-0B00-0000672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552" name="Shape 7021">
                  <a:extLst>
                    <a:ext uri="{FF2B5EF4-FFF2-40B4-BE49-F238E27FC236}">
                      <a16:creationId xmlns:a16="http://schemas.microsoft.com/office/drawing/2014/main" id="{00000000-0008-0000-0B00-0000682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553" name="Shape 7022">
                  <a:extLst>
                    <a:ext uri="{FF2B5EF4-FFF2-40B4-BE49-F238E27FC236}">
                      <a16:creationId xmlns:a16="http://schemas.microsoft.com/office/drawing/2014/main" id="{00000000-0008-0000-0B00-0000692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111</xdr:row>
      <xdr:rowOff>104775</xdr:rowOff>
    </xdr:from>
    <xdr:ext cx="0" cy="161925"/>
    <xdr:grpSp>
      <xdr:nvGrpSpPr>
        <xdr:cNvPr id="8554" name="Shape 2">
          <a:extLst>
            <a:ext uri="{FF2B5EF4-FFF2-40B4-BE49-F238E27FC236}">
              <a16:creationId xmlns:a16="http://schemas.microsoft.com/office/drawing/2014/main" id="{00000000-0008-0000-0B00-00006A210000}"/>
            </a:ext>
          </a:extLst>
        </xdr:cNvPr>
        <xdr:cNvGrpSpPr>
          <a:grpSpLocks/>
        </xdr:cNvGrpSpPr>
      </xdr:nvGrpSpPr>
      <xdr:grpSpPr>
        <a:xfrm>
          <a:off x="2466975" y="24488775"/>
          <a:ext cx="0" cy="161925"/>
          <a:chOff x="5346000" y="3699038"/>
          <a:chExt cx="0" cy="161925"/>
        </a:xfrm>
      </xdr:grpSpPr>
      <xdr:grpSp>
        <xdr:nvGrpSpPr>
          <xdr:cNvPr id="8555" name="Shape 7023">
            <a:extLst>
              <a:ext uri="{FF2B5EF4-FFF2-40B4-BE49-F238E27FC236}">
                <a16:creationId xmlns:a16="http://schemas.microsoft.com/office/drawing/2014/main" id="{00000000-0008-0000-0B00-00006B21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8556" name="Shape 6">
              <a:extLst>
                <a:ext uri="{FF2B5EF4-FFF2-40B4-BE49-F238E27FC236}">
                  <a16:creationId xmlns:a16="http://schemas.microsoft.com/office/drawing/2014/main" id="{00000000-0008-0000-0B00-00006C21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8557" name="Shape 7024">
              <a:extLst>
                <a:ext uri="{FF2B5EF4-FFF2-40B4-BE49-F238E27FC236}">
                  <a16:creationId xmlns:a16="http://schemas.microsoft.com/office/drawing/2014/main" id="{00000000-0008-0000-0B00-00006D21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8558" name="Shape 7025">
                <a:extLst>
                  <a:ext uri="{FF2B5EF4-FFF2-40B4-BE49-F238E27FC236}">
                    <a16:creationId xmlns:a16="http://schemas.microsoft.com/office/drawing/2014/main" id="{00000000-0008-0000-0B00-00006E21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8559" name="Shape 7026">
                <a:extLst>
                  <a:ext uri="{FF2B5EF4-FFF2-40B4-BE49-F238E27FC236}">
                    <a16:creationId xmlns:a16="http://schemas.microsoft.com/office/drawing/2014/main" id="{00000000-0008-0000-0B00-00006F21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8560" name="Shape 7027">
                  <a:extLst>
                    <a:ext uri="{FF2B5EF4-FFF2-40B4-BE49-F238E27FC236}">
                      <a16:creationId xmlns:a16="http://schemas.microsoft.com/office/drawing/2014/main" id="{00000000-0008-0000-0B00-00007021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8561" name="Shape 7028">
                  <a:extLst>
                    <a:ext uri="{FF2B5EF4-FFF2-40B4-BE49-F238E27FC236}">
                      <a16:creationId xmlns:a16="http://schemas.microsoft.com/office/drawing/2014/main" id="{00000000-0008-0000-0B00-0000712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562" name="Shape 7029">
                  <a:extLst>
                    <a:ext uri="{FF2B5EF4-FFF2-40B4-BE49-F238E27FC236}">
                      <a16:creationId xmlns:a16="http://schemas.microsoft.com/office/drawing/2014/main" id="{00000000-0008-0000-0B00-0000722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563" name="Shape 7030">
                  <a:extLst>
                    <a:ext uri="{FF2B5EF4-FFF2-40B4-BE49-F238E27FC236}">
                      <a16:creationId xmlns:a16="http://schemas.microsoft.com/office/drawing/2014/main" id="{00000000-0008-0000-0B00-00007321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564" name="Shape 7031">
                  <a:extLst>
                    <a:ext uri="{FF2B5EF4-FFF2-40B4-BE49-F238E27FC236}">
                      <a16:creationId xmlns:a16="http://schemas.microsoft.com/office/drawing/2014/main" id="{00000000-0008-0000-0B00-0000742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565" name="Shape 7032">
                  <a:extLst>
                    <a:ext uri="{FF2B5EF4-FFF2-40B4-BE49-F238E27FC236}">
                      <a16:creationId xmlns:a16="http://schemas.microsoft.com/office/drawing/2014/main" id="{00000000-0008-0000-0B00-0000752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566" name="Shape 7033">
                  <a:extLst>
                    <a:ext uri="{FF2B5EF4-FFF2-40B4-BE49-F238E27FC236}">
                      <a16:creationId xmlns:a16="http://schemas.microsoft.com/office/drawing/2014/main" id="{00000000-0008-0000-0B00-0000762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111</xdr:row>
      <xdr:rowOff>104775</xdr:rowOff>
    </xdr:from>
    <xdr:ext cx="0" cy="161925"/>
    <xdr:grpSp>
      <xdr:nvGrpSpPr>
        <xdr:cNvPr id="8567" name="Shape 2">
          <a:extLst>
            <a:ext uri="{FF2B5EF4-FFF2-40B4-BE49-F238E27FC236}">
              <a16:creationId xmlns:a16="http://schemas.microsoft.com/office/drawing/2014/main" id="{00000000-0008-0000-0B00-000077210000}"/>
            </a:ext>
          </a:extLst>
        </xdr:cNvPr>
        <xdr:cNvGrpSpPr>
          <a:grpSpLocks/>
        </xdr:cNvGrpSpPr>
      </xdr:nvGrpSpPr>
      <xdr:grpSpPr>
        <a:xfrm>
          <a:off x="2466975" y="24488775"/>
          <a:ext cx="0" cy="161925"/>
          <a:chOff x="5346000" y="3699038"/>
          <a:chExt cx="0" cy="161925"/>
        </a:xfrm>
      </xdr:grpSpPr>
      <xdr:grpSp>
        <xdr:nvGrpSpPr>
          <xdr:cNvPr id="8568" name="Shape 7034">
            <a:extLst>
              <a:ext uri="{FF2B5EF4-FFF2-40B4-BE49-F238E27FC236}">
                <a16:creationId xmlns:a16="http://schemas.microsoft.com/office/drawing/2014/main" id="{00000000-0008-0000-0B00-00007821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8569" name="Shape 6">
              <a:extLst>
                <a:ext uri="{FF2B5EF4-FFF2-40B4-BE49-F238E27FC236}">
                  <a16:creationId xmlns:a16="http://schemas.microsoft.com/office/drawing/2014/main" id="{00000000-0008-0000-0B00-00007921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8570" name="Shape 7035">
              <a:extLst>
                <a:ext uri="{FF2B5EF4-FFF2-40B4-BE49-F238E27FC236}">
                  <a16:creationId xmlns:a16="http://schemas.microsoft.com/office/drawing/2014/main" id="{00000000-0008-0000-0B00-00007A21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8571" name="Shape 7036">
                <a:extLst>
                  <a:ext uri="{FF2B5EF4-FFF2-40B4-BE49-F238E27FC236}">
                    <a16:creationId xmlns:a16="http://schemas.microsoft.com/office/drawing/2014/main" id="{00000000-0008-0000-0B00-00007B21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8572" name="Shape 7037">
                <a:extLst>
                  <a:ext uri="{FF2B5EF4-FFF2-40B4-BE49-F238E27FC236}">
                    <a16:creationId xmlns:a16="http://schemas.microsoft.com/office/drawing/2014/main" id="{00000000-0008-0000-0B00-00007C21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8573" name="Shape 7038">
                  <a:extLst>
                    <a:ext uri="{FF2B5EF4-FFF2-40B4-BE49-F238E27FC236}">
                      <a16:creationId xmlns:a16="http://schemas.microsoft.com/office/drawing/2014/main" id="{00000000-0008-0000-0B00-00007D21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8574" name="Shape 7039">
                  <a:extLst>
                    <a:ext uri="{FF2B5EF4-FFF2-40B4-BE49-F238E27FC236}">
                      <a16:creationId xmlns:a16="http://schemas.microsoft.com/office/drawing/2014/main" id="{00000000-0008-0000-0B00-00007E2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575" name="Shape 7040">
                  <a:extLst>
                    <a:ext uri="{FF2B5EF4-FFF2-40B4-BE49-F238E27FC236}">
                      <a16:creationId xmlns:a16="http://schemas.microsoft.com/office/drawing/2014/main" id="{00000000-0008-0000-0B00-00007F2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576" name="Shape 7041">
                  <a:extLst>
                    <a:ext uri="{FF2B5EF4-FFF2-40B4-BE49-F238E27FC236}">
                      <a16:creationId xmlns:a16="http://schemas.microsoft.com/office/drawing/2014/main" id="{00000000-0008-0000-0B00-00008021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577" name="Shape 7042">
                  <a:extLst>
                    <a:ext uri="{FF2B5EF4-FFF2-40B4-BE49-F238E27FC236}">
                      <a16:creationId xmlns:a16="http://schemas.microsoft.com/office/drawing/2014/main" id="{00000000-0008-0000-0B00-0000812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578" name="Shape 7043">
                  <a:extLst>
                    <a:ext uri="{FF2B5EF4-FFF2-40B4-BE49-F238E27FC236}">
                      <a16:creationId xmlns:a16="http://schemas.microsoft.com/office/drawing/2014/main" id="{00000000-0008-0000-0B00-0000822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579" name="Shape 7044">
                  <a:extLst>
                    <a:ext uri="{FF2B5EF4-FFF2-40B4-BE49-F238E27FC236}">
                      <a16:creationId xmlns:a16="http://schemas.microsoft.com/office/drawing/2014/main" id="{00000000-0008-0000-0B00-0000832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111</xdr:row>
      <xdr:rowOff>104775</xdr:rowOff>
    </xdr:from>
    <xdr:ext cx="0" cy="161925"/>
    <xdr:grpSp>
      <xdr:nvGrpSpPr>
        <xdr:cNvPr id="8580" name="Shape 2">
          <a:extLst>
            <a:ext uri="{FF2B5EF4-FFF2-40B4-BE49-F238E27FC236}">
              <a16:creationId xmlns:a16="http://schemas.microsoft.com/office/drawing/2014/main" id="{00000000-0008-0000-0B00-000084210000}"/>
            </a:ext>
          </a:extLst>
        </xdr:cNvPr>
        <xdr:cNvGrpSpPr>
          <a:grpSpLocks/>
        </xdr:cNvGrpSpPr>
      </xdr:nvGrpSpPr>
      <xdr:grpSpPr>
        <a:xfrm>
          <a:off x="2466975" y="24488775"/>
          <a:ext cx="0" cy="161925"/>
          <a:chOff x="5346000" y="3699038"/>
          <a:chExt cx="0" cy="161925"/>
        </a:xfrm>
      </xdr:grpSpPr>
      <xdr:grpSp>
        <xdr:nvGrpSpPr>
          <xdr:cNvPr id="8581" name="Shape 7045">
            <a:extLst>
              <a:ext uri="{FF2B5EF4-FFF2-40B4-BE49-F238E27FC236}">
                <a16:creationId xmlns:a16="http://schemas.microsoft.com/office/drawing/2014/main" id="{00000000-0008-0000-0B00-00008521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8582" name="Shape 6">
              <a:extLst>
                <a:ext uri="{FF2B5EF4-FFF2-40B4-BE49-F238E27FC236}">
                  <a16:creationId xmlns:a16="http://schemas.microsoft.com/office/drawing/2014/main" id="{00000000-0008-0000-0B00-00008621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8583" name="Shape 7046">
              <a:extLst>
                <a:ext uri="{FF2B5EF4-FFF2-40B4-BE49-F238E27FC236}">
                  <a16:creationId xmlns:a16="http://schemas.microsoft.com/office/drawing/2014/main" id="{00000000-0008-0000-0B00-00008721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8584" name="Shape 7047">
                <a:extLst>
                  <a:ext uri="{FF2B5EF4-FFF2-40B4-BE49-F238E27FC236}">
                    <a16:creationId xmlns:a16="http://schemas.microsoft.com/office/drawing/2014/main" id="{00000000-0008-0000-0B00-00008821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8585" name="Shape 7048">
                <a:extLst>
                  <a:ext uri="{FF2B5EF4-FFF2-40B4-BE49-F238E27FC236}">
                    <a16:creationId xmlns:a16="http://schemas.microsoft.com/office/drawing/2014/main" id="{00000000-0008-0000-0B00-00008921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8586" name="Shape 7049">
                  <a:extLst>
                    <a:ext uri="{FF2B5EF4-FFF2-40B4-BE49-F238E27FC236}">
                      <a16:creationId xmlns:a16="http://schemas.microsoft.com/office/drawing/2014/main" id="{00000000-0008-0000-0B00-00008A21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8587" name="Shape 7050">
                  <a:extLst>
                    <a:ext uri="{FF2B5EF4-FFF2-40B4-BE49-F238E27FC236}">
                      <a16:creationId xmlns:a16="http://schemas.microsoft.com/office/drawing/2014/main" id="{00000000-0008-0000-0B00-00008B2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588" name="Shape 7051">
                  <a:extLst>
                    <a:ext uri="{FF2B5EF4-FFF2-40B4-BE49-F238E27FC236}">
                      <a16:creationId xmlns:a16="http://schemas.microsoft.com/office/drawing/2014/main" id="{00000000-0008-0000-0B00-00008C2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589" name="Shape 7052">
                  <a:extLst>
                    <a:ext uri="{FF2B5EF4-FFF2-40B4-BE49-F238E27FC236}">
                      <a16:creationId xmlns:a16="http://schemas.microsoft.com/office/drawing/2014/main" id="{00000000-0008-0000-0B00-00008D21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590" name="Shape 7053">
                  <a:extLst>
                    <a:ext uri="{FF2B5EF4-FFF2-40B4-BE49-F238E27FC236}">
                      <a16:creationId xmlns:a16="http://schemas.microsoft.com/office/drawing/2014/main" id="{00000000-0008-0000-0B00-00008E2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591" name="Shape 7054">
                  <a:extLst>
                    <a:ext uri="{FF2B5EF4-FFF2-40B4-BE49-F238E27FC236}">
                      <a16:creationId xmlns:a16="http://schemas.microsoft.com/office/drawing/2014/main" id="{00000000-0008-0000-0B00-00008F2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592" name="Shape 7055">
                  <a:extLst>
                    <a:ext uri="{FF2B5EF4-FFF2-40B4-BE49-F238E27FC236}">
                      <a16:creationId xmlns:a16="http://schemas.microsoft.com/office/drawing/2014/main" id="{00000000-0008-0000-0B00-0000902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111</xdr:row>
      <xdr:rowOff>104775</xdr:rowOff>
    </xdr:from>
    <xdr:ext cx="0" cy="161925"/>
    <xdr:grpSp>
      <xdr:nvGrpSpPr>
        <xdr:cNvPr id="8593" name="Shape 2">
          <a:extLst>
            <a:ext uri="{FF2B5EF4-FFF2-40B4-BE49-F238E27FC236}">
              <a16:creationId xmlns:a16="http://schemas.microsoft.com/office/drawing/2014/main" id="{00000000-0008-0000-0B00-000091210000}"/>
            </a:ext>
          </a:extLst>
        </xdr:cNvPr>
        <xdr:cNvGrpSpPr>
          <a:grpSpLocks/>
        </xdr:cNvGrpSpPr>
      </xdr:nvGrpSpPr>
      <xdr:grpSpPr>
        <a:xfrm>
          <a:off x="2466975" y="24488775"/>
          <a:ext cx="0" cy="161925"/>
          <a:chOff x="5346000" y="3699038"/>
          <a:chExt cx="0" cy="161925"/>
        </a:xfrm>
      </xdr:grpSpPr>
      <xdr:grpSp>
        <xdr:nvGrpSpPr>
          <xdr:cNvPr id="8594" name="Shape 7056">
            <a:extLst>
              <a:ext uri="{FF2B5EF4-FFF2-40B4-BE49-F238E27FC236}">
                <a16:creationId xmlns:a16="http://schemas.microsoft.com/office/drawing/2014/main" id="{00000000-0008-0000-0B00-00009221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8595" name="Shape 6">
              <a:extLst>
                <a:ext uri="{FF2B5EF4-FFF2-40B4-BE49-F238E27FC236}">
                  <a16:creationId xmlns:a16="http://schemas.microsoft.com/office/drawing/2014/main" id="{00000000-0008-0000-0B00-00009321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8596" name="Shape 7057">
              <a:extLst>
                <a:ext uri="{FF2B5EF4-FFF2-40B4-BE49-F238E27FC236}">
                  <a16:creationId xmlns:a16="http://schemas.microsoft.com/office/drawing/2014/main" id="{00000000-0008-0000-0B00-00009421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8597" name="Shape 7058">
                <a:extLst>
                  <a:ext uri="{FF2B5EF4-FFF2-40B4-BE49-F238E27FC236}">
                    <a16:creationId xmlns:a16="http://schemas.microsoft.com/office/drawing/2014/main" id="{00000000-0008-0000-0B00-00009521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8598" name="Shape 7059">
                <a:extLst>
                  <a:ext uri="{FF2B5EF4-FFF2-40B4-BE49-F238E27FC236}">
                    <a16:creationId xmlns:a16="http://schemas.microsoft.com/office/drawing/2014/main" id="{00000000-0008-0000-0B00-00009621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8599" name="Shape 7060">
                  <a:extLst>
                    <a:ext uri="{FF2B5EF4-FFF2-40B4-BE49-F238E27FC236}">
                      <a16:creationId xmlns:a16="http://schemas.microsoft.com/office/drawing/2014/main" id="{00000000-0008-0000-0B00-00009721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8600" name="Shape 7061">
                  <a:extLst>
                    <a:ext uri="{FF2B5EF4-FFF2-40B4-BE49-F238E27FC236}">
                      <a16:creationId xmlns:a16="http://schemas.microsoft.com/office/drawing/2014/main" id="{00000000-0008-0000-0B00-0000982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601" name="Shape 7062">
                  <a:extLst>
                    <a:ext uri="{FF2B5EF4-FFF2-40B4-BE49-F238E27FC236}">
                      <a16:creationId xmlns:a16="http://schemas.microsoft.com/office/drawing/2014/main" id="{00000000-0008-0000-0B00-0000992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602" name="Shape 7063">
                  <a:extLst>
                    <a:ext uri="{FF2B5EF4-FFF2-40B4-BE49-F238E27FC236}">
                      <a16:creationId xmlns:a16="http://schemas.microsoft.com/office/drawing/2014/main" id="{00000000-0008-0000-0B00-00009A21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603" name="Shape 7064">
                  <a:extLst>
                    <a:ext uri="{FF2B5EF4-FFF2-40B4-BE49-F238E27FC236}">
                      <a16:creationId xmlns:a16="http://schemas.microsoft.com/office/drawing/2014/main" id="{00000000-0008-0000-0B00-00009B2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604" name="Shape 7065">
                  <a:extLst>
                    <a:ext uri="{FF2B5EF4-FFF2-40B4-BE49-F238E27FC236}">
                      <a16:creationId xmlns:a16="http://schemas.microsoft.com/office/drawing/2014/main" id="{00000000-0008-0000-0B00-00009C2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605" name="Shape 7066">
                  <a:extLst>
                    <a:ext uri="{FF2B5EF4-FFF2-40B4-BE49-F238E27FC236}">
                      <a16:creationId xmlns:a16="http://schemas.microsoft.com/office/drawing/2014/main" id="{00000000-0008-0000-0B00-00009D2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111</xdr:row>
      <xdr:rowOff>104775</xdr:rowOff>
    </xdr:from>
    <xdr:ext cx="0" cy="161925"/>
    <xdr:grpSp>
      <xdr:nvGrpSpPr>
        <xdr:cNvPr id="8606" name="Shape 2">
          <a:extLst>
            <a:ext uri="{FF2B5EF4-FFF2-40B4-BE49-F238E27FC236}">
              <a16:creationId xmlns:a16="http://schemas.microsoft.com/office/drawing/2014/main" id="{00000000-0008-0000-0B00-00009E210000}"/>
            </a:ext>
          </a:extLst>
        </xdr:cNvPr>
        <xdr:cNvGrpSpPr>
          <a:grpSpLocks/>
        </xdr:cNvGrpSpPr>
      </xdr:nvGrpSpPr>
      <xdr:grpSpPr>
        <a:xfrm>
          <a:off x="2466975" y="24488775"/>
          <a:ext cx="0" cy="161925"/>
          <a:chOff x="5346000" y="3699038"/>
          <a:chExt cx="0" cy="161925"/>
        </a:xfrm>
      </xdr:grpSpPr>
      <xdr:grpSp>
        <xdr:nvGrpSpPr>
          <xdr:cNvPr id="8607" name="Shape 7067">
            <a:extLst>
              <a:ext uri="{FF2B5EF4-FFF2-40B4-BE49-F238E27FC236}">
                <a16:creationId xmlns:a16="http://schemas.microsoft.com/office/drawing/2014/main" id="{00000000-0008-0000-0B00-00009F21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8608" name="Shape 6">
              <a:extLst>
                <a:ext uri="{FF2B5EF4-FFF2-40B4-BE49-F238E27FC236}">
                  <a16:creationId xmlns:a16="http://schemas.microsoft.com/office/drawing/2014/main" id="{00000000-0008-0000-0B00-0000A021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8609" name="Shape 7068">
              <a:extLst>
                <a:ext uri="{FF2B5EF4-FFF2-40B4-BE49-F238E27FC236}">
                  <a16:creationId xmlns:a16="http://schemas.microsoft.com/office/drawing/2014/main" id="{00000000-0008-0000-0B00-0000A121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8610" name="Shape 7069">
                <a:extLst>
                  <a:ext uri="{FF2B5EF4-FFF2-40B4-BE49-F238E27FC236}">
                    <a16:creationId xmlns:a16="http://schemas.microsoft.com/office/drawing/2014/main" id="{00000000-0008-0000-0B00-0000A221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8611" name="Shape 7070">
                <a:extLst>
                  <a:ext uri="{FF2B5EF4-FFF2-40B4-BE49-F238E27FC236}">
                    <a16:creationId xmlns:a16="http://schemas.microsoft.com/office/drawing/2014/main" id="{00000000-0008-0000-0B00-0000A321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8612" name="Shape 7071">
                  <a:extLst>
                    <a:ext uri="{FF2B5EF4-FFF2-40B4-BE49-F238E27FC236}">
                      <a16:creationId xmlns:a16="http://schemas.microsoft.com/office/drawing/2014/main" id="{00000000-0008-0000-0B00-0000A421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8613" name="Shape 7072">
                  <a:extLst>
                    <a:ext uri="{FF2B5EF4-FFF2-40B4-BE49-F238E27FC236}">
                      <a16:creationId xmlns:a16="http://schemas.microsoft.com/office/drawing/2014/main" id="{00000000-0008-0000-0B00-0000A52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614" name="Shape 7073">
                  <a:extLst>
                    <a:ext uri="{FF2B5EF4-FFF2-40B4-BE49-F238E27FC236}">
                      <a16:creationId xmlns:a16="http://schemas.microsoft.com/office/drawing/2014/main" id="{00000000-0008-0000-0B00-0000A62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615" name="Shape 7074">
                  <a:extLst>
                    <a:ext uri="{FF2B5EF4-FFF2-40B4-BE49-F238E27FC236}">
                      <a16:creationId xmlns:a16="http://schemas.microsoft.com/office/drawing/2014/main" id="{00000000-0008-0000-0B00-0000A721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616" name="Shape 7075">
                  <a:extLst>
                    <a:ext uri="{FF2B5EF4-FFF2-40B4-BE49-F238E27FC236}">
                      <a16:creationId xmlns:a16="http://schemas.microsoft.com/office/drawing/2014/main" id="{00000000-0008-0000-0B00-0000A82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617" name="Shape 7076">
                  <a:extLst>
                    <a:ext uri="{FF2B5EF4-FFF2-40B4-BE49-F238E27FC236}">
                      <a16:creationId xmlns:a16="http://schemas.microsoft.com/office/drawing/2014/main" id="{00000000-0008-0000-0B00-0000A92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618" name="Shape 7077">
                  <a:extLst>
                    <a:ext uri="{FF2B5EF4-FFF2-40B4-BE49-F238E27FC236}">
                      <a16:creationId xmlns:a16="http://schemas.microsoft.com/office/drawing/2014/main" id="{00000000-0008-0000-0B00-0000AA2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111</xdr:row>
      <xdr:rowOff>104775</xdr:rowOff>
    </xdr:from>
    <xdr:ext cx="0" cy="161925"/>
    <xdr:grpSp>
      <xdr:nvGrpSpPr>
        <xdr:cNvPr id="8619" name="Shape 2">
          <a:extLst>
            <a:ext uri="{FF2B5EF4-FFF2-40B4-BE49-F238E27FC236}">
              <a16:creationId xmlns:a16="http://schemas.microsoft.com/office/drawing/2014/main" id="{00000000-0008-0000-0B00-0000AB210000}"/>
            </a:ext>
          </a:extLst>
        </xdr:cNvPr>
        <xdr:cNvGrpSpPr>
          <a:grpSpLocks/>
        </xdr:cNvGrpSpPr>
      </xdr:nvGrpSpPr>
      <xdr:grpSpPr>
        <a:xfrm>
          <a:off x="2466975" y="24488775"/>
          <a:ext cx="0" cy="161925"/>
          <a:chOff x="5346000" y="3699038"/>
          <a:chExt cx="0" cy="161925"/>
        </a:xfrm>
      </xdr:grpSpPr>
      <xdr:grpSp>
        <xdr:nvGrpSpPr>
          <xdr:cNvPr id="8620" name="Shape 7078">
            <a:extLst>
              <a:ext uri="{FF2B5EF4-FFF2-40B4-BE49-F238E27FC236}">
                <a16:creationId xmlns:a16="http://schemas.microsoft.com/office/drawing/2014/main" id="{00000000-0008-0000-0B00-0000AC21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8621" name="Shape 6">
              <a:extLst>
                <a:ext uri="{FF2B5EF4-FFF2-40B4-BE49-F238E27FC236}">
                  <a16:creationId xmlns:a16="http://schemas.microsoft.com/office/drawing/2014/main" id="{00000000-0008-0000-0B00-0000AD21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8622" name="Shape 7079">
              <a:extLst>
                <a:ext uri="{FF2B5EF4-FFF2-40B4-BE49-F238E27FC236}">
                  <a16:creationId xmlns:a16="http://schemas.microsoft.com/office/drawing/2014/main" id="{00000000-0008-0000-0B00-0000AE21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8623" name="Shape 7080">
                <a:extLst>
                  <a:ext uri="{FF2B5EF4-FFF2-40B4-BE49-F238E27FC236}">
                    <a16:creationId xmlns:a16="http://schemas.microsoft.com/office/drawing/2014/main" id="{00000000-0008-0000-0B00-0000AF21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8624" name="Shape 7081">
                <a:extLst>
                  <a:ext uri="{FF2B5EF4-FFF2-40B4-BE49-F238E27FC236}">
                    <a16:creationId xmlns:a16="http://schemas.microsoft.com/office/drawing/2014/main" id="{00000000-0008-0000-0B00-0000B021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8625" name="Shape 7082">
                  <a:extLst>
                    <a:ext uri="{FF2B5EF4-FFF2-40B4-BE49-F238E27FC236}">
                      <a16:creationId xmlns:a16="http://schemas.microsoft.com/office/drawing/2014/main" id="{00000000-0008-0000-0B00-0000B121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8626" name="Shape 7083">
                  <a:extLst>
                    <a:ext uri="{FF2B5EF4-FFF2-40B4-BE49-F238E27FC236}">
                      <a16:creationId xmlns:a16="http://schemas.microsoft.com/office/drawing/2014/main" id="{00000000-0008-0000-0B00-0000B22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627" name="Shape 7084">
                  <a:extLst>
                    <a:ext uri="{FF2B5EF4-FFF2-40B4-BE49-F238E27FC236}">
                      <a16:creationId xmlns:a16="http://schemas.microsoft.com/office/drawing/2014/main" id="{00000000-0008-0000-0B00-0000B32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628" name="Shape 7085">
                  <a:extLst>
                    <a:ext uri="{FF2B5EF4-FFF2-40B4-BE49-F238E27FC236}">
                      <a16:creationId xmlns:a16="http://schemas.microsoft.com/office/drawing/2014/main" id="{00000000-0008-0000-0B00-0000B421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629" name="Shape 7086">
                  <a:extLst>
                    <a:ext uri="{FF2B5EF4-FFF2-40B4-BE49-F238E27FC236}">
                      <a16:creationId xmlns:a16="http://schemas.microsoft.com/office/drawing/2014/main" id="{00000000-0008-0000-0B00-0000B52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630" name="Shape 7087">
                  <a:extLst>
                    <a:ext uri="{FF2B5EF4-FFF2-40B4-BE49-F238E27FC236}">
                      <a16:creationId xmlns:a16="http://schemas.microsoft.com/office/drawing/2014/main" id="{00000000-0008-0000-0B00-0000B62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631" name="Shape 7088">
                  <a:extLst>
                    <a:ext uri="{FF2B5EF4-FFF2-40B4-BE49-F238E27FC236}">
                      <a16:creationId xmlns:a16="http://schemas.microsoft.com/office/drawing/2014/main" id="{00000000-0008-0000-0B00-0000B72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111</xdr:row>
      <xdr:rowOff>104775</xdr:rowOff>
    </xdr:from>
    <xdr:ext cx="0" cy="161925"/>
    <xdr:grpSp>
      <xdr:nvGrpSpPr>
        <xdr:cNvPr id="8632" name="Shape 2">
          <a:extLst>
            <a:ext uri="{FF2B5EF4-FFF2-40B4-BE49-F238E27FC236}">
              <a16:creationId xmlns:a16="http://schemas.microsoft.com/office/drawing/2014/main" id="{00000000-0008-0000-0B00-0000B8210000}"/>
            </a:ext>
          </a:extLst>
        </xdr:cNvPr>
        <xdr:cNvGrpSpPr>
          <a:grpSpLocks/>
        </xdr:cNvGrpSpPr>
      </xdr:nvGrpSpPr>
      <xdr:grpSpPr>
        <a:xfrm>
          <a:off x="2466975" y="24488775"/>
          <a:ext cx="0" cy="161925"/>
          <a:chOff x="5346000" y="3699038"/>
          <a:chExt cx="0" cy="161925"/>
        </a:xfrm>
      </xdr:grpSpPr>
      <xdr:grpSp>
        <xdr:nvGrpSpPr>
          <xdr:cNvPr id="8633" name="Shape 7089">
            <a:extLst>
              <a:ext uri="{FF2B5EF4-FFF2-40B4-BE49-F238E27FC236}">
                <a16:creationId xmlns:a16="http://schemas.microsoft.com/office/drawing/2014/main" id="{00000000-0008-0000-0B00-0000B921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8634" name="Shape 6">
              <a:extLst>
                <a:ext uri="{FF2B5EF4-FFF2-40B4-BE49-F238E27FC236}">
                  <a16:creationId xmlns:a16="http://schemas.microsoft.com/office/drawing/2014/main" id="{00000000-0008-0000-0B00-0000BA21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8635" name="Shape 7090">
              <a:extLst>
                <a:ext uri="{FF2B5EF4-FFF2-40B4-BE49-F238E27FC236}">
                  <a16:creationId xmlns:a16="http://schemas.microsoft.com/office/drawing/2014/main" id="{00000000-0008-0000-0B00-0000BB21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8636" name="Shape 7091">
                <a:extLst>
                  <a:ext uri="{FF2B5EF4-FFF2-40B4-BE49-F238E27FC236}">
                    <a16:creationId xmlns:a16="http://schemas.microsoft.com/office/drawing/2014/main" id="{00000000-0008-0000-0B00-0000BC21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8637" name="Shape 7092">
                <a:extLst>
                  <a:ext uri="{FF2B5EF4-FFF2-40B4-BE49-F238E27FC236}">
                    <a16:creationId xmlns:a16="http://schemas.microsoft.com/office/drawing/2014/main" id="{00000000-0008-0000-0B00-0000BD21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8638" name="Shape 7093">
                  <a:extLst>
                    <a:ext uri="{FF2B5EF4-FFF2-40B4-BE49-F238E27FC236}">
                      <a16:creationId xmlns:a16="http://schemas.microsoft.com/office/drawing/2014/main" id="{00000000-0008-0000-0B00-0000BE21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8639" name="Shape 7094">
                  <a:extLst>
                    <a:ext uri="{FF2B5EF4-FFF2-40B4-BE49-F238E27FC236}">
                      <a16:creationId xmlns:a16="http://schemas.microsoft.com/office/drawing/2014/main" id="{00000000-0008-0000-0B00-0000BF2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640" name="Shape 7095">
                  <a:extLst>
                    <a:ext uri="{FF2B5EF4-FFF2-40B4-BE49-F238E27FC236}">
                      <a16:creationId xmlns:a16="http://schemas.microsoft.com/office/drawing/2014/main" id="{00000000-0008-0000-0B00-0000C02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641" name="Shape 7096">
                  <a:extLst>
                    <a:ext uri="{FF2B5EF4-FFF2-40B4-BE49-F238E27FC236}">
                      <a16:creationId xmlns:a16="http://schemas.microsoft.com/office/drawing/2014/main" id="{00000000-0008-0000-0B00-0000C121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642" name="Shape 7097">
                  <a:extLst>
                    <a:ext uri="{FF2B5EF4-FFF2-40B4-BE49-F238E27FC236}">
                      <a16:creationId xmlns:a16="http://schemas.microsoft.com/office/drawing/2014/main" id="{00000000-0008-0000-0B00-0000C22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643" name="Shape 7098">
                  <a:extLst>
                    <a:ext uri="{FF2B5EF4-FFF2-40B4-BE49-F238E27FC236}">
                      <a16:creationId xmlns:a16="http://schemas.microsoft.com/office/drawing/2014/main" id="{00000000-0008-0000-0B00-0000C32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644" name="Shape 7099">
                  <a:extLst>
                    <a:ext uri="{FF2B5EF4-FFF2-40B4-BE49-F238E27FC236}">
                      <a16:creationId xmlns:a16="http://schemas.microsoft.com/office/drawing/2014/main" id="{00000000-0008-0000-0B00-0000C42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111</xdr:row>
      <xdr:rowOff>104775</xdr:rowOff>
    </xdr:from>
    <xdr:ext cx="0" cy="161925"/>
    <xdr:grpSp>
      <xdr:nvGrpSpPr>
        <xdr:cNvPr id="8645" name="Shape 2">
          <a:extLst>
            <a:ext uri="{FF2B5EF4-FFF2-40B4-BE49-F238E27FC236}">
              <a16:creationId xmlns:a16="http://schemas.microsoft.com/office/drawing/2014/main" id="{00000000-0008-0000-0B00-0000C5210000}"/>
            </a:ext>
          </a:extLst>
        </xdr:cNvPr>
        <xdr:cNvGrpSpPr>
          <a:grpSpLocks/>
        </xdr:cNvGrpSpPr>
      </xdr:nvGrpSpPr>
      <xdr:grpSpPr>
        <a:xfrm>
          <a:off x="2466975" y="24488775"/>
          <a:ext cx="0" cy="161925"/>
          <a:chOff x="5346000" y="3699038"/>
          <a:chExt cx="0" cy="161925"/>
        </a:xfrm>
      </xdr:grpSpPr>
      <xdr:grpSp>
        <xdr:nvGrpSpPr>
          <xdr:cNvPr id="8646" name="Shape 7100">
            <a:extLst>
              <a:ext uri="{FF2B5EF4-FFF2-40B4-BE49-F238E27FC236}">
                <a16:creationId xmlns:a16="http://schemas.microsoft.com/office/drawing/2014/main" id="{00000000-0008-0000-0B00-0000C621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8647" name="Shape 6">
              <a:extLst>
                <a:ext uri="{FF2B5EF4-FFF2-40B4-BE49-F238E27FC236}">
                  <a16:creationId xmlns:a16="http://schemas.microsoft.com/office/drawing/2014/main" id="{00000000-0008-0000-0B00-0000C721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8648" name="Shape 7101">
              <a:extLst>
                <a:ext uri="{FF2B5EF4-FFF2-40B4-BE49-F238E27FC236}">
                  <a16:creationId xmlns:a16="http://schemas.microsoft.com/office/drawing/2014/main" id="{00000000-0008-0000-0B00-0000C821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8649" name="Shape 7102">
                <a:extLst>
                  <a:ext uri="{FF2B5EF4-FFF2-40B4-BE49-F238E27FC236}">
                    <a16:creationId xmlns:a16="http://schemas.microsoft.com/office/drawing/2014/main" id="{00000000-0008-0000-0B00-0000C921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8650" name="Shape 7103">
                <a:extLst>
                  <a:ext uri="{FF2B5EF4-FFF2-40B4-BE49-F238E27FC236}">
                    <a16:creationId xmlns:a16="http://schemas.microsoft.com/office/drawing/2014/main" id="{00000000-0008-0000-0B00-0000CA21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8651" name="Shape 7104">
                  <a:extLst>
                    <a:ext uri="{FF2B5EF4-FFF2-40B4-BE49-F238E27FC236}">
                      <a16:creationId xmlns:a16="http://schemas.microsoft.com/office/drawing/2014/main" id="{00000000-0008-0000-0B00-0000CB21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8652" name="Shape 7105">
                  <a:extLst>
                    <a:ext uri="{FF2B5EF4-FFF2-40B4-BE49-F238E27FC236}">
                      <a16:creationId xmlns:a16="http://schemas.microsoft.com/office/drawing/2014/main" id="{00000000-0008-0000-0B00-0000CC2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653" name="Shape 7106">
                  <a:extLst>
                    <a:ext uri="{FF2B5EF4-FFF2-40B4-BE49-F238E27FC236}">
                      <a16:creationId xmlns:a16="http://schemas.microsoft.com/office/drawing/2014/main" id="{00000000-0008-0000-0B00-0000CD2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654" name="Shape 7107">
                  <a:extLst>
                    <a:ext uri="{FF2B5EF4-FFF2-40B4-BE49-F238E27FC236}">
                      <a16:creationId xmlns:a16="http://schemas.microsoft.com/office/drawing/2014/main" id="{00000000-0008-0000-0B00-0000CE21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655" name="Shape 7108">
                  <a:extLst>
                    <a:ext uri="{FF2B5EF4-FFF2-40B4-BE49-F238E27FC236}">
                      <a16:creationId xmlns:a16="http://schemas.microsoft.com/office/drawing/2014/main" id="{00000000-0008-0000-0B00-0000CF2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656" name="Shape 7109">
                  <a:extLst>
                    <a:ext uri="{FF2B5EF4-FFF2-40B4-BE49-F238E27FC236}">
                      <a16:creationId xmlns:a16="http://schemas.microsoft.com/office/drawing/2014/main" id="{00000000-0008-0000-0B00-0000D02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657" name="Shape 7110">
                  <a:extLst>
                    <a:ext uri="{FF2B5EF4-FFF2-40B4-BE49-F238E27FC236}">
                      <a16:creationId xmlns:a16="http://schemas.microsoft.com/office/drawing/2014/main" id="{00000000-0008-0000-0B00-0000D12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111</xdr:row>
      <xdr:rowOff>104775</xdr:rowOff>
    </xdr:from>
    <xdr:ext cx="0" cy="161925"/>
    <xdr:grpSp>
      <xdr:nvGrpSpPr>
        <xdr:cNvPr id="8658" name="Shape 2">
          <a:extLst>
            <a:ext uri="{FF2B5EF4-FFF2-40B4-BE49-F238E27FC236}">
              <a16:creationId xmlns:a16="http://schemas.microsoft.com/office/drawing/2014/main" id="{00000000-0008-0000-0B00-0000D2210000}"/>
            </a:ext>
          </a:extLst>
        </xdr:cNvPr>
        <xdr:cNvGrpSpPr>
          <a:grpSpLocks/>
        </xdr:cNvGrpSpPr>
      </xdr:nvGrpSpPr>
      <xdr:grpSpPr>
        <a:xfrm>
          <a:off x="2466975" y="24488775"/>
          <a:ext cx="0" cy="161925"/>
          <a:chOff x="5346000" y="3699038"/>
          <a:chExt cx="0" cy="161925"/>
        </a:xfrm>
      </xdr:grpSpPr>
      <xdr:grpSp>
        <xdr:nvGrpSpPr>
          <xdr:cNvPr id="8659" name="Shape 7111">
            <a:extLst>
              <a:ext uri="{FF2B5EF4-FFF2-40B4-BE49-F238E27FC236}">
                <a16:creationId xmlns:a16="http://schemas.microsoft.com/office/drawing/2014/main" id="{00000000-0008-0000-0B00-0000D321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8660" name="Shape 6">
              <a:extLst>
                <a:ext uri="{FF2B5EF4-FFF2-40B4-BE49-F238E27FC236}">
                  <a16:creationId xmlns:a16="http://schemas.microsoft.com/office/drawing/2014/main" id="{00000000-0008-0000-0B00-0000D421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8661" name="Shape 7112">
              <a:extLst>
                <a:ext uri="{FF2B5EF4-FFF2-40B4-BE49-F238E27FC236}">
                  <a16:creationId xmlns:a16="http://schemas.microsoft.com/office/drawing/2014/main" id="{00000000-0008-0000-0B00-0000D521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8662" name="Shape 7113">
                <a:extLst>
                  <a:ext uri="{FF2B5EF4-FFF2-40B4-BE49-F238E27FC236}">
                    <a16:creationId xmlns:a16="http://schemas.microsoft.com/office/drawing/2014/main" id="{00000000-0008-0000-0B00-0000D621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8663" name="Shape 7114">
                <a:extLst>
                  <a:ext uri="{FF2B5EF4-FFF2-40B4-BE49-F238E27FC236}">
                    <a16:creationId xmlns:a16="http://schemas.microsoft.com/office/drawing/2014/main" id="{00000000-0008-0000-0B00-0000D721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8664" name="Shape 7115">
                  <a:extLst>
                    <a:ext uri="{FF2B5EF4-FFF2-40B4-BE49-F238E27FC236}">
                      <a16:creationId xmlns:a16="http://schemas.microsoft.com/office/drawing/2014/main" id="{00000000-0008-0000-0B00-0000D821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8665" name="Shape 7116">
                  <a:extLst>
                    <a:ext uri="{FF2B5EF4-FFF2-40B4-BE49-F238E27FC236}">
                      <a16:creationId xmlns:a16="http://schemas.microsoft.com/office/drawing/2014/main" id="{00000000-0008-0000-0B00-0000D92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666" name="Shape 7117">
                  <a:extLst>
                    <a:ext uri="{FF2B5EF4-FFF2-40B4-BE49-F238E27FC236}">
                      <a16:creationId xmlns:a16="http://schemas.microsoft.com/office/drawing/2014/main" id="{00000000-0008-0000-0B00-0000DA2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667" name="Shape 7118">
                  <a:extLst>
                    <a:ext uri="{FF2B5EF4-FFF2-40B4-BE49-F238E27FC236}">
                      <a16:creationId xmlns:a16="http://schemas.microsoft.com/office/drawing/2014/main" id="{00000000-0008-0000-0B00-0000DB21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668" name="Shape 7119">
                  <a:extLst>
                    <a:ext uri="{FF2B5EF4-FFF2-40B4-BE49-F238E27FC236}">
                      <a16:creationId xmlns:a16="http://schemas.microsoft.com/office/drawing/2014/main" id="{00000000-0008-0000-0B00-0000DC2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669" name="Shape 7120">
                  <a:extLst>
                    <a:ext uri="{FF2B5EF4-FFF2-40B4-BE49-F238E27FC236}">
                      <a16:creationId xmlns:a16="http://schemas.microsoft.com/office/drawing/2014/main" id="{00000000-0008-0000-0B00-0000DD2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670" name="Shape 7121">
                  <a:extLst>
                    <a:ext uri="{FF2B5EF4-FFF2-40B4-BE49-F238E27FC236}">
                      <a16:creationId xmlns:a16="http://schemas.microsoft.com/office/drawing/2014/main" id="{00000000-0008-0000-0B00-0000DE2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111</xdr:row>
      <xdr:rowOff>104775</xdr:rowOff>
    </xdr:from>
    <xdr:ext cx="0" cy="161925"/>
    <xdr:grpSp>
      <xdr:nvGrpSpPr>
        <xdr:cNvPr id="8671" name="Shape 2">
          <a:extLst>
            <a:ext uri="{FF2B5EF4-FFF2-40B4-BE49-F238E27FC236}">
              <a16:creationId xmlns:a16="http://schemas.microsoft.com/office/drawing/2014/main" id="{00000000-0008-0000-0B00-0000DF210000}"/>
            </a:ext>
          </a:extLst>
        </xdr:cNvPr>
        <xdr:cNvGrpSpPr>
          <a:grpSpLocks/>
        </xdr:cNvGrpSpPr>
      </xdr:nvGrpSpPr>
      <xdr:grpSpPr>
        <a:xfrm>
          <a:off x="2466975" y="24488775"/>
          <a:ext cx="0" cy="161925"/>
          <a:chOff x="5346000" y="3699038"/>
          <a:chExt cx="0" cy="161925"/>
        </a:xfrm>
      </xdr:grpSpPr>
      <xdr:grpSp>
        <xdr:nvGrpSpPr>
          <xdr:cNvPr id="8672" name="Shape 7122">
            <a:extLst>
              <a:ext uri="{FF2B5EF4-FFF2-40B4-BE49-F238E27FC236}">
                <a16:creationId xmlns:a16="http://schemas.microsoft.com/office/drawing/2014/main" id="{00000000-0008-0000-0B00-0000E021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8673" name="Shape 6">
              <a:extLst>
                <a:ext uri="{FF2B5EF4-FFF2-40B4-BE49-F238E27FC236}">
                  <a16:creationId xmlns:a16="http://schemas.microsoft.com/office/drawing/2014/main" id="{00000000-0008-0000-0B00-0000E121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8674" name="Shape 7123">
              <a:extLst>
                <a:ext uri="{FF2B5EF4-FFF2-40B4-BE49-F238E27FC236}">
                  <a16:creationId xmlns:a16="http://schemas.microsoft.com/office/drawing/2014/main" id="{00000000-0008-0000-0B00-0000E221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8675" name="Shape 7124">
                <a:extLst>
                  <a:ext uri="{FF2B5EF4-FFF2-40B4-BE49-F238E27FC236}">
                    <a16:creationId xmlns:a16="http://schemas.microsoft.com/office/drawing/2014/main" id="{00000000-0008-0000-0B00-0000E321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8676" name="Shape 7125">
                <a:extLst>
                  <a:ext uri="{FF2B5EF4-FFF2-40B4-BE49-F238E27FC236}">
                    <a16:creationId xmlns:a16="http://schemas.microsoft.com/office/drawing/2014/main" id="{00000000-0008-0000-0B00-0000E421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8677" name="Shape 7126">
                  <a:extLst>
                    <a:ext uri="{FF2B5EF4-FFF2-40B4-BE49-F238E27FC236}">
                      <a16:creationId xmlns:a16="http://schemas.microsoft.com/office/drawing/2014/main" id="{00000000-0008-0000-0B00-0000E521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8678" name="Shape 7127">
                  <a:extLst>
                    <a:ext uri="{FF2B5EF4-FFF2-40B4-BE49-F238E27FC236}">
                      <a16:creationId xmlns:a16="http://schemas.microsoft.com/office/drawing/2014/main" id="{00000000-0008-0000-0B00-0000E62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679" name="Shape 7128">
                  <a:extLst>
                    <a:ext uri="{FF2B5EF4-FFF2-40B4-BE49-F238E27FC236}">
                      <a16:creationId xmlns:a16="http://schemas.microsoft.com/office/drawing/2014/main" id="{00000000-0008-0000-0B00-0000E72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680" name="Shape 7129">
                  <a:extLst>
                    <a:ext uri="{FF2B5EF4-FFF2-40B4-BE49-F238E27FC236}">
                      <a16:creationId xmlns:a16="http://schemas.microsoft.com/office/drawing/2014/main" id="{00000000-0008-0000-0B00-0000E821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681" name="Shape 7130">
                  <a:extLst>
                    <a:ext uri="{FF2B5EF4-FFF2-40B4-BE49-F238E27FC236}">
                      <a16:creationId xmlns:a16="http://schemas.microsoft.com/office/drawing/2014/main" id="{00000000-0008-0000-0B00-0000E92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682" name="Shape 7131">
                  <a:extLst>
                    <a:ext uri="{FF2B5EF4-FFF2-40B4-BE49-F238E27FC236}">
                      <a16:creationId xmlns:a16="http://schemas.microsoft.com/office/drawing/2014/main" id="{00000000-0008-0000-0B00-0000EA2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683" name="Shape 7132">
                  <a:extLst>
                    <a:ext uri="{FF2B5EF4-FFF2-40B4-BE49-F238E27FC236}">
                      <a16:creationId xmlns:a16="http://schemas.microsoft.com/office/drawing/2014/main" id="{00000000-0008-0000-0B00-0000EB2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111</xdr:row>
      <xdr:rowOff>104775</xdr:rowOff>
    </xdr:from>
    <xdr:ext cx="0" cy="161925"/>
    <xdr:grpSp>
      <xdr:nvGrpSpPr>
        <xdr:cNvPr id="8684" name="Shape 2">
          <a:extLst>
            <a:ext uri="{FF2B5EF4-FFF2-40B4-BE49-F238E27FC236}">
              <a16:creationId xmlns:a16="http://schemas.microsoft.com/office/drawing/2014/main" id="{00000000-0008-0000-0B00-0000EC210000}"/>
            </a:ext>
          </a:extLst>
        </xdr:cNvPr>
        <xdr:cNvGrpSpPr>
          <a:grpSpLocks/>
        </xdr:cNvGrpSpPr>
      </xdr:nvGrpSpPr>
      <xdr:grpSpPr>
        <a:xfrm>
          <a:off x="2466975" y="24488775"/>
          <a:ext cx="0" cy="161925"/>
          <a:chOff x="5346000" y="3699038"/>
          <a:chExt cx="0" cy="161925"/>
        </a:xfrm>
      </xdr:grpSpPr>
      <xdr:grpSp>
        <xdr:nvGrpSpPr>
          <xdr:cNvPr id="8685" name="Shape 7133">
            <a:extLst>
              <a:ext uri="{FF2B5EF4-FFF2-40B4-BE49-F238E27FC236}">
                <a16:creationId xmlns:a16="http://schemas.microsoft.com/office/drawing/2014/main" id="{00000000-0008-0000-0B00-0000ED21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8686" name="Shape 6">
              <a:extLst>
                <a:ext uri="{FF2B5EF4-FFF2-40B4-BE49-F238E27FC236}">
                  <a16:creationId xmlns:a16="http://schemas.microsoft.com/office/drawing/2014/main" id="{00000000-0008-0000-0B00-0000EE21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8687" name="Shape 7134">
              <a:extLst>
                <a:ext uri="{FF2B5EF4-FFF2-40B4-BE49-F238E27FC236}">
                  <a16:creationId xmlns:a16="http://schemas.microsoft.com/office/drawing/2014/main" id="{00000000-0008-0000-0B00-0000EF21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8688" name="Shape 7135">
                <a:extLst>
                  <a:ext uri="{FF2B5EF4-FFF2-40B4-BE49-F238E27FC236}">
                    <a16:creationId xmlns:a16="http://schemas.microsoft.com/office/drawing/2014/main" id="{00000000-0008-0000-0B00-0000F021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8689" name="Shape 7136">
                <a:extLst>
                  <a:ext uri="{FF2B5EF4-FFF2-40B4-BE49-F238E27FC236}">
                    <a16:creationId xmlns:a16="http://schemas.microsoft.com/office/drawing/2014/main" id="{00000000-0008-0000-0B00-0000F121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8690" name="Shape 7137">
                  <a:extLst>
                    <a:ext uri="{FF2B5EF4-FFF2-40B4-BE49-F238E27FC236}">
                      <a16:creationId xmlns:a16="http://schemas.microsoft.com/office/drawing/2014/main" id="{00000000-0008-0000-0B00-0000F221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8691" name="Shape 7138">
                  <a:extLst>
                    <a:ext uri="{FF2B5EF4-FFF2-40B4-BE49-F238E27FC236}">
                      <a16:creationId xmlns:a16="http://schemas.microsoft.com/office/drawing/2014/main" id="{00000000-0008-0000-0B00-0000F32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692" name="Shape 7139">
                  <a:extLst>
                    <a:ext uri="{FF2B5EF4-FFF2-40B4-BE49-F238E27FC236}">
                      <a16:creationId xmlns:a16="http://schemas.microsoft.com/office/drawing/2014/main" id="{00000000-0008-0000-0B00-0000F42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693" name="Shape 7140">
                  <a:extLst>
                    <a:ext uri="{FF2B5EF4-FFF2-40B4-BE49-F238E27FC236}">
                      <a16:creationId xmlns:a16="http://schemas.microsoft.com/office/drawing/2014/main" id="{00000000-0008-0000-0B00-0000F521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694" name="Shape 7141">
                  <a:extLst>
                    <a:ext uri="{FF2B5EF4-FFF2-40B4-BE49-F238E27FC236}">
                      <a16:creationId xmlns:a16="http://schemas.microsoft.com/office/drawing/2014/main" id="{00000000-0008-0000-0B00-0000F62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695" name="Shape 7142">
                  <a:extLst>
                    <a:ext uri="{FF2B5EF4-FFF2-40B4-BE49-F238E27FC236}">
                      <a16:creationId xmlns:a16="http://schemas.microsoft.com/office/drawing/2014/main" id="{00000000-0008-0000-0B00-0000F72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696" name="Shape 7143">
                  <a:extLst>
                    <a:ext uri="{FF2B5EF4-FFF2-40B4-BE49-F238E27FC236}">
                      <a16:creationId xmlns:a16="http://schemas.microsoft.com/office/drawing/2014/main" id="{00000000-0008-0000-0B00-0000F82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111</xdr:row>
      <xdr:rowOff>104775</xdr:rowOff>
    </xdr:from>
    <xdr:ext cx="0" cy="161925"/>
    <xdr:grpSp>
      <xdr:nvGrpSpPr>
        <xdr:cNvPr id="8697" name="Shape 2">
          <a:extLst>
            <a:ext uri="{FF2B5EF4-FFF2-40B4-BE49-F238E27FC236}">
              <a16:creationId xmlns:a16="http://schemas.microsoft.com/office/drawing/2014/main" id="{00000000-0008-0000-0B00-0000F9210000}"/>
            </a:ext>
          </a:extLst>
        </xdr:cNvPr>
        <xdr:cNvGrpSpPr>
          <a:grpSpLocks/>
        </xdr:cNvGrpSpPr>
      </xdr:nvGrpSpPr>
      <xdr:grpSpPr>
        <a:xfrm>
          <a:off x="2466975" y="24488775"/>
          <a:ext cx="0" cy="161925"/>
          <a:chOff x="5346000" y="3699038"/>
          <a:chExt cx="0" cy="161925"/>
        </a:xfrm>
      </xdr:grpSpPr>
      <xdr:grpSp>
        <xdr:nvGrpSpPr>
          <xdr:cNvPr id="8698" name="Shape 7144">
            <a:extLst>
              <a:ext uri="{FF2B5EF4-FFF2-40B4-BE49-F238E27FC236}">
                <a16:creationId xmlns:a16="http://schemas.microsoft.com/office/drawing/2014/main" id="{00000000-0008-0000-0B00-0000FA21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8699" name="Shape 6">
              <a:extLst>
                <a:ext uri="{FF2B5EF4-FFF2-40B4-BE49-F238E27FC236}">
                  <a16:creationId xmlns:a16="http://schemas.microsoft.com/office/drawing/2014/main" id="{00000000-0008-0000-0B00-0000FB21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8700" name="Shape 7145">
              <a:extLst>
                <a:ext uri="{FF2B5EF4-FFF2-40B4-BE49-F238E27FC236}">
                  <a16:creationId xmlns:a16="http://schemas.microsoft.com/office/drawing/2014/main" id="{00000000-0008-0000-0B00-0000FC21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8701" name="Shape 7146">
                <a:extLst>
                  <a:ext uri="{FF2B5EF4-FFF2-40B4-BE49-F238E27FC236}">
                    <a16:creationId xmlns:a16="http://schemas.microsoft.com/office/drawing/2014/main" id="{00000000-0008-0000-0B00-0000FD21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8702" name="Shape 7147">
                <a:extLst>
                  <a:ext uri="{FF2B5EF4-FFF2-40B4-BE49-F238E27FC236}">
                    <a16:creationId xmlns:a16="http://schemas.microsoft.com/office/drawing/2014/main" id="{00000000-0008-0000-0B00-0000FE21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8703" name="Shape 7148">
                  <a:extLst>
                    <a:ext uri="{FF2B5EF4-FFF2-40B4-BE49-F238E27FC236}">
                      <a16:creationId xmlns:a16="http://schemas.microsoft.com/office/drawing/2014/main" id="{00000000-0008-0000-0B00-0000FF21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8704" name="Shape 7149">
                  <a:extLst>
                    <a:ext uri="{FF2B5EF4-FFF2-40B4-BE49-F238E27FC236}">
                      <a16:creationId xmlns:a16="http://schemas.microsoft.com/office/drawing/2014/main" id="{00000000-0008-0000-0B00-0000002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705" name="Shape 7150">
                  <a:extLst>
                    <a:ext uri="{FF2B5EF4-FFF2-40B4-BE49-F238E27FC236}">
                      <a16:creationId xmlns:a16="http://schemas.microsoft.com/office/drawing/2014/main" id="{00000000-0008-0000-0B00-0000012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706" name="Shape 7151">
                  <a:extLst>
                    <a:ext uri="{FF2B5EF4-FFF2-40B4-BE49-F238E27FC236}">
                      <a16:creationId xmlns:a16="http://schemas.microsoft.com/office/drawing/2014/main" id="{00000000-0008-0000-0B00-00000222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707" name="Shape 7152">
                  <a:extLst>
                    <a:ext uri="{FF2B5EF4-FFF2-40B4-BE49-F238E27FC236}">
                      <a16:creationId xmlns:a16="http://schemas.microsoft.com/office/drawing/2014/main" id="{00000000-0008-0000-0B00-0000032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708" name="Shape 7153">
                  <a:extLst>
                    <a:ext uri="{FF2B5EF4-FFF2-40B4-BE49-F238E27FC236}">
                      <a16:creationId xmlns:a16="http://schemas.microsoft.com/office/drawing/2014/main" id="{00000000-0008-0000-0B00-0000042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709" name="Shape 7154">
                  <a:extLst>
                    <a:ext uri="{FF2B5EF4-FFF2-40B4-BE49-F238E27FC236}">
                      <a16:creationId xmlns:a16="http://schemas.microsoft.com/office/drawing/2014/main" id="{00000000-0008-0000-0B00-0000052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111</xdr:row>
      <xdr:rowOff>104775</xdr:rowOff>
    </xdr:from>
    <xdr:ext cx="0" cy="161925"/>
    <xdr:grpSp>
      <xdr:nvGrpSpPr>
        <xdr:cNvPr id="8710" name="Shape 2">
          <a:extLst>
            <a:ext uri="{FF2B5EF4-FFF2-40B4-BE49-F238E27FC236}">
              <a16:creationId xmlns:a16="http://schemas.microsoft.com/office/drawing/2014/main" id="{00000000-0008-0000-0B00-000006220000}"/>
            </a:ext>
          </a:extLst>
        </xdr:cNvPr>
        <xdr:cNvGrpSpPr>
          <a:grpSpLocks/>
        </xdr:cNvGrpSpPr>
      </xdr:nvGrpSpPr>
      <xdr:grpSpPr>
        <a:xfrm>
          <a:off x="2466975" y="24488775"/>
          <a:ext cx="0" cy="161925"/>
          <a:chOff x="5346000" y="3699038"/>
          <a:chExt cx="0" cy="161925"/>
        </a:xfrm>
      </xdr:grpSpPr>
      <xdr:grpSp>
        <xdr:nvGrpSpPr>
          <xdr:cNvPr id="8711" name="Shape 7155">
            <a:extLst>
              <a:ext uri="{FF2B5EF4-FFF2-40B4-BE49-F238E27FC236}">
                <a16:creationId xmlns:a16="http://schemas.microsoft.com/office/drawing/2014/main" id="{00000000-0008-0000-0B00-00000722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8712" name="Shape 6">
              <a:extLst>
                <a:ext uri="{FF2B5EF4-FFF2-40B4-BE49-F238E27FC236}">
                  <a16:creationId xmlns:a16="http://schemas.microsoft.com/office/drawing/2014/main" id="{00000000-0008-0000-0B00-00000822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8713" name="Shape 7156">
              <a:extLst>
                <a:ext uri="{FF2B5EF4-FFF2-40B4-BE49-F238E27FC236}">
                  <a16:creationId xmlns:a16="http://schemas.microsoft.com/office/drawing/2014/main" id="{00000000-0008-0000-0B00-00000922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8714" name="Shape 7157">
                <a:extLst>
                  <a:ext uri="{FF2B5EF4-FFF2-40B4-BE49-F238E27FC236}">
                    <a16:creationId xmlns:a16="http://schemas.microsoft.com/office/drawing/2014/main" id="{00000000-0008-0000-0B00-00000A22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8715" name="Shape 7158">
                <a:extLst>
                  <a:ext uri="{FF2B5EF4-FFF2-40B4-BE49-F238E27FC236}">
                    <a16:creationId xmlns:a16="http://schemas.microsoft.com/office/drawing/2014/main" id="{00000000-0008-0000-0B00-00000B22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8716" name="Shape 7159">
                  <a:extLst>
                    <a:ext uri="{FF2B5EF4-FFF2-40B4-BE49-F238E27FC236}">
                      <a16:creationId xmlns:a16="http://schemas.microsoft.com/office/drawing/2014/main" id="{00000000-0008-0000-0B00-00000C22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8717" name="Shape 7160">
                  <a:extLst>
                    <a:ext uri="{FF2B5EF4-FFF2-40B4-BE49-F238E27FC236}">
                      <a16:creationId xmlns:a16="http://schemas.microsoft.com/office/drawing/2014/main" id="{00000000-0008-0000-0B00-00000D2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718" name="Shape 7161">
                  <a:extLst>
                    <a:ext uri="{FF2B5EF4-FFF2-40B4-BE49-F238E27FC236}">
                      <a16:creationId xmlns:a16="http://schemas.microsoft.com/office/drawing/2014/main" id="{00000000-0008-0000-0B00-00000E2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719" name="Shape 7162">
                  <a:extLst>
                    <a:ext uri="{FF2B5EF4-FFF2-40B4-BE49-F238E27FC236}">
                      <a16:creationId xmlns:a16="http://schemas.microsoft.com/office/drawing/2014/main" id="{00000000-0008-0000-0B00-00000F22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720" name="Shape 7163">
                  <a:extLst>
                    <a:ext uri="{FF2B5EF4-FFF2-40B4-BE49-F238E27FC236}">
                      <a16:creationId xmlns:a16="http://schemas.microsoft.com/office/drawing/2014/main" id="{00000000-0008-0000-0B00-0000102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721" name="Shape 7164">
                  <a:extLst>
                    <a:ext uri="{FF2B5EF4-FFF2-40B4-BE49-F238E27FC236}">
                      <a16:creationId xmlns:a16="http://schemas.microsoft.com/office/drawing/2014/main" id="{00000000-0008-0000-0B00-0000112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722" name="Shape 7165">
                  <a:extLst>
                    <a:ext uri="{FF2B5EF4-FFF2-40B4-BE49-F238E27FC236}">
                      <a16:creationId xmlns:a16="http://schemas.microsoft.com/office/drawing/2014/main" id="{00000000-0008-0000-0B00-0000122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111</xdr:row>
      <xdr:rowOff>104775</xdr:rowOff>
    </xdr:from>
    <xdr:ext cx="0" cy="161925"/>
    <xdr:grpSp>
      <xdr:nvGrpSpPr>
        <xdr:cNvPr id="8723" name="Shape 2">
          <a:extLst>
            <a:ext uri="{FF2B5EF4-FFF2-40B4-BE49-F238E27FC236}">
              <a16:creationId xmlns:a16="http://schemas.microsoft.com/office/drawing/2014/main" id="{00000000-0008-0000-0B00-000013220000}"/>
            </a:ext>
          </a:extLst>
        </xdr:cNvPr>
        <xdr:cNvGrpSpPr>
          <a:grpSpLocks/>
        </xdr:cNvGrpSpPr>
      </xdr:nvGrpSpPr>
      <xdr:grpSpPr>
        <a:xfrm>
          <a:off x="2466975" y="24488775"/>
          <a:ext cx="0" cy="161925"/>
          <a:chOff x="5346000" y="3699038"/>
          <a:chExt cx="0" cy="161925"/>
        </a:xfrm>
      </xdr:grpSpPr>
      <xdr:grpSp>
        <xdr:nvGrpSpPr>
          <xdr:cNvPr id="8724" name="Shape 7166">
            <a:extLst>
              <a:ext uri="{FF2B5EF4-FFF2-40B4-BE49-F238E27FC236}">
                <a16:creationId xmlns:a16="http://schemas.microsoft.com/office/drawing/2014/main" id="{00000000-0008-0000-0B00-00001422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8725" name="Shape 6">
              <a:extLst>
                <a:ext uri="{FF2B5EF4-FFF2-40B4-BE49-F238E27FC236}">
                  <a16:creationId xmlns:a16="http://schemas.microsoft.com/office/drawing/2014/main" id="{00000000-0008-0000-0B00-00001522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8726" name="Shape 7167">
              <a:extLst>
                <a:ext uri="{FF2B5EF4-FFF2-40B4-BE49-F238E27FC236}">
                  <a16:creationId xmlns:a16="http://schemas.microsoft.com/office/drawing/2014/main" id="{00000000-0008-0000-0B00-00001622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8727" name="Shape 7168">
                <a:extLst>
                  <a:ext uri="{FF2B5EF4-FFF2-40B4-BE49-F238E27FC236}">
                    <a16:creationId xmlns:a16="http://schemas.microsoft.com/office/drawing/2014/main" id="{00000000-0008-0000-0B00-00001722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8728" name="Shape 7169">
                <a:extLst>
                  <a:ext uri="{FF2B5EF4-FFF2-40B4-BE49-F238E27FC236}">
                    <a16:creationId xmlns:a16="http://schemas.microsoft.com/office/drawing/2014/main" id="{00000000-0008-0000-0B00-00001822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8729" name="Shape 7170">
                  <a:extLst>
                    <a:ext uri="{FF2B5EF4-FFF2-40B4-BE49-F238E27FC236}">
                      <a16:creationId xmlns:a16="http://schemas.microsoft.com/office/drawing/2014/main" id="{00000000-0008-0000-0B00-00001922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8730" name="Shape 7171">
                  <a:extLst>
                    <a:ext uri="{FF2B5EF4-FFF2-40B4-BE49-F238E27FC236}">
                      <a16:creationId xmlns:a16="http://schemas.microsoft.com/office/drawing/2014/main" id="{00000000-0008-0000-0B00-00001A2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731" name="Shape 7172">
                  <a:extLst>
                    <a:ext uri="{FF2B5EF4-FFF2-40B4-BE49-F238E27FC236}">
                      <a16:creationId xmlns:a16="http://schemas.microsoft.com/office/drawing/2014/main" id="{00000000-0008-0000-0B00-00001B2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732" name="Shape 7173">
                  <a:extLst>
                    <a:ext uri="{FF2B5EF4-FFF2-40B4-BE49-F238E27FC236}">
                      <a16:creationId xmlns:a16="http://schemas.microsoft.com/office/drawing/2014/main" id="{00000000-0008-0000-0B00-00001C22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733" name="Shape 7174">
                  <a:extLst>
                    <a:ext uri="{FF2B5EF4-FFF2-40B4-BE49-F238E27FC236}">
                      <a16:creationId xmlns:a16="http://schemas.microsoft.com/office/drawing/2014/main" id="{00000000-0008-0000-0B00-00001D2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734" name="Shape 7175">
                  <a:extLst>
                    <a:ext uri="{FF2B5EF4-FFF2-40B4-BE49-F238E27FC236}">
                      <a16:creationId xmlns:a16="http://schemas.microsoft.com/office/drawing/2014/main" id="{00000000-0008-0000-0B00-00001E2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735" name="Shape 7176">
                  <a:extLst>
                    <a:ext uri="{FF2B5EF4-FFF2-40B4-BE49-F238E27FC236}">
                      <a16:creationId xmlns:a16="http://schemas.microsoft.com/office/drawing/2014/main" id="{00000000-0008-0000-0B00-00001F2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119</xdr:row>
      <xdr:rowOff>104775</xdr:rowOff>
    </xdr:from>
    <xdr:ext cx="0" cy="161925"/>
    <xdr:grpSp>
      <xdr:nvGrpSpPr>
        <xdr:cNvPr id="8736" name="Shape 2">
          <a:extLst>
            <a:ext uri="{FF2B5EF4-FFF2-40B4-BE49-F238E27FC236}">
              <a16:creationId xmlns:a16="http://schemas.microsoft.com/office/drawing/2014/main" id="{00000000-0008-0000-0B00-000020220000}"/>
            </a:ext>
          </a:extLst>
        </xdr:cNvPr>
        <xdr:cNvGrpSpPr>
          <a:grpSpLocks/>
        </xdr:cNvGrpSpPr>
      </xdr:nvGrpSpPr>
      <xdr:grpSpPr>
        <a:xfrm>
          <a:off x="2466975" y="26241375"/>
          <a:ext cx="0" cy="161925"/>
          <a:chOff x="5346000" y="3699038"/>
          <a:chExt cx="0" cy="161925"/>
        </a:xfrm>
      </xdr:grpSpPr>
      <xdr:grpSp>
        <xdr:nvGrpSpPr>
          <xdr:cNvPr id="8737" name="Shape 7177">
            <a:extLst>
              <a:ext uri="{FF2B5EF4-FFF2-40B4-BE49-F238E27FC236}">
                <a16:creationId xmlns:a16="http://schemas.microsoft.com/office/drawing/2014/main" id="{00000000-0008-0000-0B00-00002122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8738" name="Shape 6">
              <a:extLst>
                <a:ext uri="{FF2B5EF4-FFF2-40B4-BE49-F238E27FC236}">
                  <a16:creationId xmlns:a16="http://schemas.microsoft.com/office/drawing/2014/main" id="{00000000-0008-0000-0B00-00002222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8739" name="Shape 7178">
              <a:extLst>
                <a:ext uri="{FF2B5EF4-FFF2-40B4-BE49-F238E27FC236}">
                  <a16:creationId xmlns:a16="http://schemas.microsoft.com/office/drawing/2014/main" id="{00000000-0008-0000-0B00-00002322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8740" name="Shape 7179">
                <a:extLst>
                  <a:ext uri="{FF2B5EF4-FFF2-40B4-BE49-F238E27FC236}">
                    <a16:creationId xmlns:a16="http://schemas.microsoft.com/office/drawing/2014/main" id="{00000000-0008-0000-0B00-00002422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8741" name="Shape 7180">
                <a:extLst>
                  <a:ext uri="{FF2B5EF4-FFF2-40B4-BE49-F238E27FC236}">
                    <a16:creationId xmlns:a16="http://schemas.microsoft.com/office/drawing/2014/main" id="{00000000-0008-0000-0B00-00002522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8742" name="Shape 7181">
                  <a:extLst>
                    <a:ext uri="{FF2B5EF4-FFF2-40B4-BE49-F238E27FC236}">
                      <a16:creationId xmlns:a16="http://schemas.microsoft.com/office/drawing/2014/main" id="{00000000-0008-0000-0B00-00002622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8743" name="Shape 7182">
                  <a:extLst>
                    <a:ext uri="{FF2B5EF4-FFF2-40B4-BE49-F238E27FC236}">
                      <a16:creationId xmlns:a16="http://schemas.microsoft.com/office/drawing/2014/main" id="{00000000-0008-0000-0B00-0000272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744" name="Shape 7183">
                  <a:extLst>
                    <a:ext uri="{FF2B5EF4-FFF2-40B4-BE49-F238E27FC236}">
                      <a16:creationId xmlns:a16="http://schemas.microsoft.com/office/drawing/2014/main" id="{00000000-0008-0000-0B00-0000282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745" name="Shape 7184">
                  <a:extLst>
                    <a:ext uri="{FF2B5EF4-FFF2-40B4-BE49-F238E27FC236}">
                      <a16:creationId xmlns:a16="http://schemas.microsoft.com/office/drawing/2014/main" id="{00000000-0008-0000-0B00-00002922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746" name="Shape 7185">
                  <a:extLst>
                    <a:ext uri="{FF2B5EF4-FFF2-40B4-BE49-F238E27FC236}">
                      <a16:creationId xmlns:a16="http://schemas.microsoft.com/office/drawing/2014/main" id="{00000000-0008-0000-0B00-00002A2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747" name="Shape 7186">
                  <a:extLst>
                    <a:ext uri="{FF2B5EF4-FFF2-40B4-BE49-F238E27FC236}">
                      <a16:creationId xmlns:a16="http://schemas.microsoft.com/office/drawing/2014/main" id="{00000000-0008-0000-0B00-00002B2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748" name="Shape 7187">
                  <a:extLst>
                    <a:ext uri="{FF2B5EF4-FFF2-40B4-BE49-F238E27FC236}">
                      <a16:creationId xmlns:a16="http://schemas.microsoft.com/office/drawing/2014/main" id="{00000000-0008-0000-0B00-00002C2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119</xdr:row>
      <xdr:rowOff>104775</xdr:rowOff>
    </xdr:from>
    <xdr:ext cx="0" cy="161925"/>
    <xdr:grpSp>
      <xdr:nvGrpSpPr>
        <xdr:cNvPr id="8749" name="Shape 2">
          <a:extLst>
            <a:ext uri="{FF2B5EF4-FFF2-40B4-BE49-F238E27FC236}">
              <a16:creationId xmlns:a16="http://schemas.microsoft.com/office/drawing/2014/main" id="{00000000-0008-0000-0B00-00002D220000}"/>
            </a:ext>
          </a:extLst>
        </xdr:cNvPr>
        <xdr:cNvGrpSpPr>
          <a:grpSpLocks/>
        </xdr:cNvGrpSpPr>
      </xdr:nvGrpSpPr>
      <xdr:grpSpPr>
        <a:xfrm>
          <a:off x="2466975" y="26241375"/>
          <a:ext cx="0" cy="161925"/>
          <a:chOff x="5346000" y="3699038"/>
          <a:chExt cx="0" cy="161925"/>
        </a:xfrm>
      </xdr:grpSpPr>
      <xdr:grpSp>
        <xdr:nvGrpSpPr>
          <xdr:cNvPr id="8750" name="Shape 7188">
            <a:extLst>
              <a:ext uri="{FF2B5EF4-FFF2-40B4-BE49-F238E27FC236}">
                <a16:creationId xmlns:a16="http://schemas.microsoft.com/office/drawing/2014/main" id="{00000000-0008-0000-0B00-00002E22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8751" name="Shape 6">
              <a:extLst>
                <a:ext uri="{FF2B5EF4-FFF2-40B4-BE49-F238E27FC236}">
                  <a16:creationId xmlns:a16="http://schemas.microsoft.com/office/drawing/2014/main" id="{00000000-0008-0000-0B00-00002F22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8752" name="Shape 7189">
              <a:extLst>
                <a:ext uri="{FF2B5EF4-FFF2-40B4-BE49-F238E27FC236}">
                  <a16:creationId xmlns:a16="http://schemas.microsoft.com/office/drawing/2014/main" id="{00000000-0008-0000-0B00-00003022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8753" name="Shape 7190">
                <a:extLst>
                  <a:ext uri="{FF2B5EF4-FFF2-40B4-BE49-F238E27FC236}">
                    <a16:creationId xmlns:a16="http://schemas.microsoft.com/office/drawing/2014/main" id="{00000000-0008-0000-0B00-00003122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8754" name="Shape 7191">
                <a:extLst>
                  <a:ext uri="{FF2B5EF4-FFF2-40B4-BE49-F238E27FC236}">
                    <a16:creationId xmlns:a16="http://schemas.microsoft.com/office/drawing/2014/main" id="{00000000-0008-0000-0B00-00003222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314325" cy="230200"/>
              </a:xfrm>
            </xdr:grpSpPr>
            <xdr:sp macro="" textlink="">
              <xdr:nvSpPr>
                <xdr:cNvPr id="8755" name="Shape 7192">
                  <a:extLst>
                    <a:ext uri="{FF2B5EF4-FFF2-40B4-BE49-F238E27FC236}">
                      <a16:creationId xmlns:a16="http://schemas.microsoft.com/office/drawing/2014/main" id="{00000000-0008-0000-0B00-00003322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8756" name="Shape 7193">
                  <a:extLst>
                    <a:ext uri="{FF2B5EF4-FFF2-40B4-BE49-F238E27FC236}">
                      <a16:creationId xmlns:a16="http://schemas.microsoft.com/office/drawing/2014/main" id="{00000000-0008-0000-0B00-00003422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757" name="Shape 7194">
                  <a:extLst>
                    <a:ext uri="{FF2B5EF4-FFF2-40B4-BE49-F238E27FC236}">
                      <a16:creationId xmlns:a16="http://schemas.microsoft.com/office/drawing/2014/main" id="{00000000-0008-0000-0B00-00003522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758" name="Shape 7195">
                  <a:extLst>
                    <a:ext uri="{FF2B5EF4-FFF2-40B4-BE49-F238E27FC236}">
                      <a16:creationId xmlns:a16="http://schemas.microsoft.com/office/drawing/2014/main" id="{00000000-0008-0000-0B00-00003622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759" name="Shape 7196">
                  <a:extLst>
                    <a:ext uri="{FF2B5EF4-FFF2-40B4-BE49-F238E27FC236}">
                      <a16:creationId xmlns:a16="http://schemas.microsoft.com/office/drawing/2014/main" id="{00000000-0008-0000-0B00-00003722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760" name="Shape 7197">
                  <a:extLst>
                    <a:ext uri="{FF2B5EF4-FFF2-40B4-BE49-F238E27FC236}">
                      <a16:creationId xmlns:a16="http://schemas.microsoft.com/office/drawing/2014/main" id="{00000000-0008-0000-0B00-00003822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761" name="Shape 7198">
                  <a:extLst>
                    <a:ext uri="{FF2B5EF4-FFF2-40B4-BE49-F238E27FC236}">
                      <a16:creationId xmlns:a16="http://schemas.microsoft.com/office/drawing/2014/main" id="{00000000-0008-0000-0B00-00003922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119</xdr:row>
      <xdr:rowOff>133350</xdr:rowOff>
    </xdr:from>
    <xdr:ext cx="0" cy="161925"/>
    <xdr:grpSp>
      <xdr:nvGrpSpPr>
        <xdr:cNvPr id="8762" name="Shape 2">
          <a:extLst>
            <a:ext uri="{FF2B5EF4-FFF2-40B4-BE49-F238E27FC236}">
              <a16:creationId xmlns:a16="http://schemas.microsoft.com/office/drawing/2014/main" id="{00000000-0008-0000-0B00-00003A220000}"/>
            </a:ext>
          </a:extLst>
        </xdr:cNvPr>
        <xdr:cNvGrpSpPr>
          <a:grpSpLocks/>
        </xdr:cNvGrpSpPr>
      </xdr:nvGrpSpPr>
      <xdr:grpSpPr>
        <a:xfrm>
          <a:off x="2466975" y="26269950"/>
          <a:ext cx="0" cy="161925"/>
          <a:chOff x="5346000" y="3699038"/>
          <a:chExt cx="0" cy="161925"/>
        </a:xfrm>
      </xdr:grpSpPr>
      <xdr:grpSp>
        <xdr:nvGrpSpPr>
          <xdr:cNvPr id="8763" name="Shape 7199">
            <a:extLst>
              <a:ext uri="{FF2B5EF4-FFF2-40B4-BE49-F238E27FC236}">
                <a16:creationId xmlns:a16="http://schemas.microsoft.com/office/drawing/2014/main" id="{00000000-0008-0000-0B00-00003B22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8764" name="Shape 6">
              <a:extLst>
                <a:ext uri="{FF2B5EF4-FFF2-40B4-BE49-F238E27FC236}">
                  <a16:creationId xmlns:a16="http://schemas.microsoft.com/office/drawing/2014/main" id="{00000000-0008-0000-0B00-00003C22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8765" name="Shape 7200">
              <a:extLst>
                <a:ext uri="{FF2B5EF4-FFF2-40B4-BE49-F238E27FC236}">
                  <a16:creationId xmlns:a16="http://schemas.microsoft.com/office/drawing/2014/main" id="{00000000-0008-0000-0B00-00003D22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8766" name="Shape 7201">
                <a:extLst>
                  <a:ext uri="{FF2B5EF4-FFF2-40B4-BE49-F238E27FC236}">
                    <a16:creationId xmlns:a16="http://schemas.microsoft.com/office/drawing/2014/main" id="{00000000-0008-0000-0B00-00003E22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8767" name="Shape 7202">
                <a:extLst>
                  <a:ext uri="{FF2B5EF4-FFF2-40B4-BE49-F238E27FC236}">
                    <a16:creationId xmlns:a16="http://schemas.microsoft.com/office/drawing/2014/main" id="{00000000-0008-0000-0B00-00003F22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314325" cy="230200"/>
              </a:xfrm>
            </xdr:grpSpPr>
            <xdr:sp macro="" textlink="">
              <xdr:nvSpPr>
                <xdr:cNvPr id="8768" name="Shape 7203">
                  <a:extLst>
                    <a:ext uri="{FF2B5EF4-FFF2-40B4-BE49-F238E27FC236}">
                      <a16:creationId xmlns:a16="http://schemas.microsoft.com/office/drawing/2014/main" id="{00000000-0008-0000-0B00-00004022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8769" name="Shape 7204">
                  <a:extLst>
                    <a:ext uri="{FF2B5EF4-FFF2-40B4-BE49-F238E27FC236}">
                      <a16:creationId xmlns:a16="http://schemas.microsoft.com/office/drawing/2014/main" id="{00000000-0008-0000-0B00-00004122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770" name="Shape 7205">
                  <a:extLst>
                    <a:ext uri="{FF2B5EF4-FFF2-40B4-BE49-F238E27FC236}">
                      <a16:creationId xmlns:a16="http://schemas.microsoft.com/office/drawing/2014/main" id="{00000000-0008-0000-0B00-00004222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771" name="Shape 7206">
                  <a:extLst>
                    <a:ext uri="{FF2B5EF4-FFF2-40B4-BE49-F238E27FC236}">
                      <a16:creationId xmlns:a16="http://schemas.microsoft.com/office/drawing/2014/main" id="{00000000-0008-0000-0B00-00004322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772" name="Shape 7207">
                  <a:extLst>
                    <a:ext uri="{FF2B5EF4-FFF2-40B4-BE49-F238E27FC236}">
                      <a16:creationId xmlns:a16="http://schemas.microsoft.com/office/drawing/2014/main" id="{00000000-0008-0000-0B00-00004422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773" name="Shape 7208">
                  <a:extLst>
                    <a:ext uri="{FF2B5EF4-FFF2-40B4-BE49-F238E27FC236}">
                      <a16:creationId xmlns:a16="http://schemas.microsoft.com/office/drawing/2014/main" id="{00000000-0008-0000-0B00-00004522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774" name="Shape 7209">
                  <a:extLst>
                    <a:ext uri="{FF2B5EF4-FFF2-40B4-BE49-F238E27FC236}">
                      <a16:creationId xmlns:a16="http://schemas.microsoft.com/office/drawing/2014/main" id="{00000000-0008-0000-0B00-00004622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119</xdr:row>
      <xdr:rowOff>133350</xdr:rowOff>
    </xdr:from>
    <xdr:ext cx="0" cy="171450"/>
    <xdr:grpSp>
      <xdr:nvGrpSpPr>
        <xdr:cNvPr id="8775" name="Shape 2">
          <a:extLst>
            <a:ext uri="{FF2B5EF4-FFF2-40B4-BE49-F238E27FC236}">
              <a16:creationId xmlns:a16="http://schemas.microsoft.com/office/drawing/2014/main" id="{00000000-0008-0000-0B00-000047220000}"/>
            </a:ext>
          </a:extLst>
        </xdr:cNvPr>
        <xdr:cNvGrpSpPr>
          <a:grpSpLocks/>
        </xdr:cNvGrpSpPr>
      </xdr:nvGrpSpPr>
      <xdr:grpSpPr>
        <a:xfrm>
          <a:off x="2466975" y="26269950"/>
          <a:ext cx="0" cy="171450"/>
          <a:chOff x="5346000" y="3694275"/>
          <a:chExt cx="0" cy="171450"/>
        </a:xfrm>
      </xdr:grpSpPr>
      <xdr:grpSp>
        <xdr:nvGrpSpPr>
          <xdr:cNvPr id="8776" name="Shape 7210">
            <a:extLst>
              <a:ext uri="{FF2B5EF4-FFF2-40B4-BE49-F238E27FC236}">
                <a16:creationId xmlns:a16="http://schemas.microsoft.com/office/drawing/2014/main" id="{00000000-0008-0000-0B00-000048220000}"/>
              </a:ext>
            </a:extLst>
          </xdr:cNvPr>
          <xdr:cNvGrpSpPr>
            <a:grpSpLocks/>
          </xdr:cNvGrpSpPr>
        </xdr:nvGrpSpPr>
        <xdr:grpSpPr>
          <a:xfrm>
            <a:off x="5346000" y="3694275"/>
            <a:ext cx="0" cy="171450"/>
            <a:chOff x="5346000" y="3694275"/>
            <a:chExt cx="0" cy="171450"/>
          </a:xfrm>
        </xdr:grpSpPr>
        <xdr:sp macro="" textlink="">
          <xdr:nvSpPr>
            <xdr:cNvPr id="8777" name="Shape 6">
              <a:extLst>
                <a:ext uri="{FF2B5EF4-FFF2-40B4-BE49-F238E27FC236}">
                  <a16:creationId xmlns:a16="http://schemas.microsoft.com/office/drawing/2014/main" id="{00000000-0008-0000-0B00-000049220000}"/>
                </a:ext>
              </a:extLst>
            </xdr:cNvPr>
            <xdr:cNvSpPr/>
          </xdr:nvSpPr>
          <xdr:spPr>
            <a:xfrm>
              <a:off x="5346000" y="3694275"/>
              <a:ext cx="0" cy="171450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8778" name="Shape 7211">
              <a:extLst>
                <a:ext uri="{FF2B5EF4-FFF2-40B4-BE49-F238E27FC236}">
                  <a16:creationId xmlns:a16="http://schemas.microsoft.com/office/drawing/2014/main" id="{00000000-0008-0000-0B00-00004A22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4275"/>
              <a:ext cx="0" cy="171450"/>
              <a:chOff x="5346000" y="3694275"/>
              <a:chExt cx="0" cy="171443"/>
            </a:xfrm>
          </xdr:grpSpPr>
          <xdr:sp macro="" textlink="">
            <xdr:nvSpPr>
              <xdr:cNvPr id="8779" name="Shape 7212">
                <a:extLst>
                  <a:ext uri="{FF2B5EF4-FFF2-40B4-BE49-F238E27FC236}">
                    <a16:creationId xmlns:a16="http://schemas.microsoft.com/office/drawing/2014/main" id="{00000000-0008-0000-0B00-00004B220000}"/>
                  </a:ext>
                </a:extLst>
              </xdr:cNvPr>
              <xdr:cNvSpPr/>
            </xdr:nvSpPr>
            <xdr:spPr>
              <a:xfrm>
                <a:off x="5346000" y="3694275"/>
                <a:ext cx="0" cy="171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8780" name="Shape 7213">
                <a:extLst>
                  <a:ext uri="{FF2B5EF4-FFF2-40B4-BE49-F238E27FC236}">
                    <a16:creationId xmlns:a16="http://schemas.microsoft.com/office/drawing/2014/main" id="{00000000-0008-0000-0B00-00004C22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4275"/>
                <a:ext cx="0" cy="171443"/>
                <a:chOff x="5475762" y="47760700"/>
                <a:chExt cx="314325" cy="230200"/>
              </a:xfrm>
            </xdr:grpSpPr>
            <xdr:sp macro="" textlink="">
              <xdr:nvSpPr>
                <xdr:cNvPr id="8781" name="Shape 7214">
                  <a:extLst>
                    <a:ext uri="{FF2B5EF4-FFF2-40B4-BE49-F238E27FC236}">
                      <a16:creationId xmlns:a16="http://schemas.microsoft.com/office/drawing/2014/main" id="{00000000-0008-0000-0B00-00004D22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8782" name="Shape 7215">
                  <a:extLst>
                    <a:ext uri="{FF2B5EF4-FFF2-40B4-BE49-F238E27FC236}">
                      <a16:creationId xmlns:a16="http://schemas.microsoft.com/office/drawing/2014/main" id="{00000000-0008-0000-0B00-00004E220000}"/>
                    </a:ext>
                  </a:extLst>
                </xdr:cNvPr>
                <xdr:cNvCxnSpPr/>
              </xdr:nvCxnSpPr>
              <xdr:spPr>
                <a:xfrm>
                  <a:off x="5758655" y="4785662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783" name="Shape 7216">
                  <a:extLst>
                    <a:ext uri="{FF2B5EF4-FFF2-40B4-BE49-F238E27FC236}">
                      <a16:creationId xmlns:a16="http://schemas.microsoft.com/office/drawing/2014/main" id="{00000000-0008-0000-0B00-00004F220000}"/>
                    </a:ext>
                  </a:extLst>
                </xdr:cNvPr>
                <xdr:cNvCxnSpPr/>
              </xdr:nvCxnSpPr>
              <xdr:spPr>
                <a:xfrm>
                  <a:off x="5758655" y="4785662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784" name="Shape 7217">
                  <a:extLst>
                    <a:ext uri="{FF2B5EF4-FFF2-40B4-BE49-F238E27FC236}">
                      <a16:creationId xmlns:a16="http://schemas.microsoft.com/office/drawing/2014/main" id="{00000000-0008-0000-0B00-000050220000}"/>
                    </a:ext>
                  </a:extLst>
                </xdr:cNvPr>
                <xdr:cNvCxnSpPr/>
              </xdr:nvCxnSpPr>
              <xdr:spPr>
                <a:xfrm>
                  <a:off x="5758655" y="4785662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785" name="Shape 7218">
                  <a:extLst>
                    <a:ext uri="{FF2B5EF4-FFF2-40B4-BE49-F238E27FC236}">
                      <a16:creationId xmlns:a16="http://schemas.microsoft.com/office/drawing/2014/main" id="{00000000-0008-0000-0B00-000051220000}"/>
                    </a:ext>
                  </a:extLst>
                </xdr:cNvPr>
                <xdr:cNvCxnSpPr/>
              </xdr:nvCxnSpPr>
              <xdr:spPr>
                <a:xfrm>
                  <a:off x="5758655" y="4785662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786" name="Shape 7219">
                  <a:extLst>
                    <a:ext uri="{FF2B5EF4-FFF2-40B4-BE49-F238E27FC236}">
                      <a16:creationId xmlns:a16="http://schemas.microsoft.com/office/drawing/2014/main" id="{00000000-0008-0000-0B00-000052220000}"/>
                    </a:ext>
                  </a:extLst>
                </xdr:cNvPr>
                <xdr:cNvCxnSpPr/>
              </xdr:nvCxnSpPr>
              <xdr:spPr>
                <a:xfrm>
                  <a:off x="5758655" y="4785662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787" name="Shape 7220">
                  <a:extLst>
                    <a:ext uri="{FF2B5EF4-FFF2-40B4-BE49-F238E27FC236}">
                      <a16:creationId xmlns:a16="http://schemas.microsoft.com/office/drawing/2014/main" id="{00000000-0008-0000-0B00-000053220000}"/>
                    </a:ext>
                  </a:extLst>
                </xdr:cNvPr>
                <xdr:cNvCxnSpPr/>
              </xdr:nvCxnSpPr>
              <xdr:spPr>
                <a:xfrm>
                  <a:off x="5758655" y="4785662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119</xdr:row>
      <xdr:rowOff>104775</xdr:rowOff>
    </xdr:from>
    <xdr:ext cx="0" cy="161925"/>
    <xdr:grpSp>
      <xdr:nvGrpSpPr>
        <xdr:cNvPr id="8788" name="Shape 2">
          <a:extLst>
            <a:ext uri="{FF2B5EF4-FFF2-40B4-BE49-F238E27FC236}">
              <a16:creationId xmlns:a16="http://schemas.microsoft.com/office/drawing/2014/main" id="{00000000-0008-0000-0B00-000054220000}"/>
            </a:ext>
          </a:extLst>
        </xdr:cNvPr>
        <xdr:cNvGrpSpPr>
          <a:grpSpLocks/>
        </xdr:cNvGrpSpPr>
      </xdr:nvGrpSpPr>
      <xdr:grpSpPr>
        <a:xfrm>
          <a:off x="2466975" y="26241375"/>
          <a:ext cx="0" cy="161925"/>
          <a:chOff x="5346000" y="3699038"/>
          <a:chExt cx="0" cy="161925"/>
        </a:xfrm>
      </xdr:grpSpPr>
      <xdr:grpSp>
        <xdr:nvGrpSpPr>
          <xdr:cNvPr id="8789" name="Shape 7221">
            <a:extLst>
              <a:ext uri="{FF2B5EF4-FFF2-40B4-BE49-F238E27FC236}">
                <a16:creationId xmlns:a16="http://schemas.microsoft.com/office/drawing/2014/main" id="{00000000-0008-0000-0B00-00005522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8790" name="Shape 6">
              <a:extLst>
                <a:ext uri="{FF2B5EF4-FFF2-40B4-BE49-F238E27FC236}">
                  <a16:creationId xmlns:a16="http://schemas.microsoft.com/office/drawing/2014/main" id="{00000000-0008-0000-0B00-00005622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8791" name="Shape 7222">
              <a:extLst>
                <a:ext uri="{FF2B5EF4-FFF2-40B4-BE49-F238E27FC236}">
                  <a16:creationId xmlns:a16="http://schemas.microsoft.com/office/drawing/2014/main" id="{00000000-0008-0000-0B00-00005722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8792" name="Shape 7223">
                <a:extLst>
                  <a:ext uri="{FF2B5EF4-FFF2-40B4-BE49-F238E27FC236}">
                    <a16:creationId xmlns:a16="http://schemas.microsoft.com/office/drawing/2014/main" id="{00000000-0008-0000-0B00-00005822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8793" name="Shape 7224">
                <a:extLst>
                  <a:ext uri="{FF2B5EF4-FFF2-40B4-BE49-F238E27FC236}">
                    <a16:creationId xmlns:a16="http://schemas.microsoft.com/office/drawing/2014/main" id="{00000000-0008-0000-0B00-00005922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8794" name="Shape 7225">
                  <a:extLst>
                    <a:ext uri="{FF2B5EF4-FFF2-40B4-BE49-F238E27FC236}">
                      <a16:creationId xmlns:a16="http://schemas.microsoft.com/office/drawing/2014/main" id="{00000000-0008-0000-0B00-00005A22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8795" name="Shape 7226">
                  <a:extLst>
                    <a:ext uri="{FF2B5EF4-FFF2-40B4-BE49-F238E27FC236}">
                      <a16:creationId xmlns:a16="http://schemas.microsoft.com/office/drawing/2014/main" id="{00000000-0008-0000-0B00-00005B2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796" name="Shape 7227">
                  <a:extLst>
                    <a:ext uri="{FF2B5EF4-FFF2-40B4-BE49-F238E27FC236}">
                      <a16:creationId xmlns:a16="http://schemas.microsoft.com/office/drawing/2014/main" id="{00000000-0008-0000-0B00-00005C2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797" name="Shape 7228">
                  <a:extLst>
                    <a:ext uri="{FF2B5EF4-FFF2-40B4-BE49-F238E27FC236}">
                      <a16:creationId xmlns:a16="http://schemas.microsoft.com/office/drawing/2014/main" id="{00000000-0008-0000-0B00-00005D22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798" name="Shape 7229">
                  <a:extLst>
                    <a:ext uri="{FF2B5EF4-FFF2-40B4-BE49-F238E27FC236}">
                      <a16:creationId xmlns:a16="http://schemas.microsoft.com/office/drawing/2014/main" id="{00000000-0008-0000-0B00-00005E2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799" name="Shape 7230">
                  <a:extLst>
                    <a:ext uri="{FF2B5EF4-FFF2-40B4-BE49-F238E27FC236}">
                      <a16:creationId xmlns:a16="http://schemas.microsoft.com/office/drawing/2014/main" id="{00000000-0008-0000-0B00-00005F2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800" name="Shape 7231">
                  <a:extLst>
                    <a:ext uri="{FF2B5EF4-FFF2-40B4-BE49-F238E27FC236}">
                      <a16:creationId xmlns:a16="http://schemas.microsoft.com/office/drawing/2014/main" id="{00000000-0008-0000-0B00-0000602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119</xdr:row>
      <xdr:rowOff>104775</xdr:rowOff>
    </xdr:from>
    <xdr:ext cx="0" cy="161925"/>
    <xdr:grpSp>
      <xdr:nvGrpSpPr>
        <xdr:cNvPr id="8801" name="Shape 2">
          <a:extLst>
            <a:ext uri="{FF2B5EF4-FFF2-40B4-BE49-F238E27FC236}">
              <a16:creationId xmlns:a16="http://schemas.microsoft.com/office/drawing/2014/main" id="{00000000-0008-0000-0B00-000061220000}"/>
            </a:ext>
          </a:extLst>
        </xdr:cNvPr>
        <xdr:cNvGrpSpPr>
          <a:grpSpLocks/>
        </xdr:cNvGrpSpPr>
      </xdr:nvGrpSpPr>
      <xdr:grpSpPr>
        <a:xfrm>
          <a:off x="2466975" y="26241375"/>
          <a:ext cx="0" cy="161925"/>
          <a:chOff x="5346000" y="3699038"/>
          <a:chExt cx="0" cy="161925"/>
        </a:xfrm>
      </xdr:grpSpPr>
      <xdr:grpSp>
        <xdr:nvGrpSpPr>
          <xdr:cNvPr id="8802" name="Shape 7232">
            <a:extLst>
              <a:ext uri="{FF2B5EF4-FFF2-40B4-BE49-F238E27FC236}">
                <a16:creationId xmlns:a16="http://schemas.microsoft.com/office/drawing/2014/main" id="{00000000-0008-0000-0B00-00006222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8803" name="Shape 6">
              <a:extLst>
                <a:ext uri="{FF2B5EF4-FFF2-40B4-BE49-F238E27FC236}">
                  <a16:creationId xmlns:a16="http://schemas.microsoft.com/office/drawing/2014/main" id="{00000000-0008-0000-0B00-00006322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8804" name="Shape 7233">
              <a:extLst>
                <a:ext uri="{FF2B5EF4-FFF2-40B4-BE49-F238E27FC236}">
                  <a16:creationId xmlns:a16="http://schemas.microsoft.com/office/drawing/2014/main" id="{00000000-0008-0000-0B00-00006422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8805" name="Shape 7234">
                <a:extLst>
                  <a:ext uri="{FF2B5EF4-FFF2-40B4-BE49-F238E27FC236}">
                    <a16:creationId xmlns:a16="http://schemas.microsoft.com/office/drawing/2014/main" id="{00000000-0008-0000-0B00-00006522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8806" name="Shape 7235">
                <a:extLst>
                  <a:ext uri="{FF2B5EF4-FFF2-40B4-BE49-F238E27FC236}">
                    <a16:creationId xmlns:a16="http://schemas.microsoft.com/office/drawing/2014/main" id="{00000000-0008-0000-0B00-00006622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8807" name="Shape 7236">
                  <a:extLst>
                    <a:ext uri="{FF2B5EF4-FFF2-40B4-BE49-F238E27FC236}">
                      <a16:creationId xmlns:a16="http://schemas.microsoft.com/office/drawing/2014/main" id="{00000000-0008-0000-0B00-00006722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8808" name="Shape 7237">
                  <a:extLst>
                    <a:ext uri="{FF2B5EF4-FFF2-40B4-BE49-F238E27FC236}">
                      <a16:creationId xmlns:a16="http://schemas.microsoft.com/office/drawing/2014/main" id="{00000000-0008-0000-0B00-0000682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809" name="Shape 7238">
                  <a:extLst>
                    <a:ext uri="{FF2B5EF4-FFF2-40B4-BE49-F238E27FC236}">
                      <a16:creationId xmlns:a16="http://schemas.microsoft.com/office/drawing/2014/main" id="{00000000-0008-0000-0B00-0000692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810" name="Shape 7239">
                  <a:extLst>
                    <a:ext uri="{FF2B5EF4-FFF2-40B4-BE49-F238E27FC236}">
                      <a16:creationId xmlns:a16="http://schemas.microsoft.com/office/drawing/2014/main" id="{00000000-0008-0000-0B00-00006A22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811" name="Shape 7240">
                  <a:extLst>
                    <a:ext uri="{FF2B5EF4-FFF2-40B4-BE49-F238E27FC236}">
                      <a16:creationId xmlns:a16="http://schemas.microsoft.com/office/drawing/2014/main" id="{00000000-0008-0000-0B00-00006B2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812" name="Shape 7241">
                  <a:extLst>
                    <a:ext uri="{FF2B5EF4-FFF2-40B4-BE49-F238E27FC236}">
                      <a16:creationId xmlns:a16="http://schemas.microsoft.com/office/drawing/2014/main" id="{00000000-0008-0000-0B00-00006C2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813" name="Shape 7242">
                  <a:extLst>
                    <a:ext uri="{FF2B5EF4-FFF2-40B4-BE49-F238E27FC236}">
                      <a16:creationId xmlns:a16="http://schemas.microsoft.com/office/drawing/2014/main" id="{00000000-0008-0000-0B00-00006D2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119</xdr:row>
      <xdr:rowOff>104775</xdr:rowOff>
    </xdr:from>
    <xdr:ext cx="0" cy="161925"/>
    <xdr:grpSp>
      <xdr:nvGrpSpPr>
        <xdr:cNvPr id="8814" name="Shape 2">
          <a:extLst>
            <a:ext uri="{FF2B5EF4-FFF2-40B4-BE49-F238E27FC236}">
              <a16:creationId xmlns:a16="http://schemas.microsoft.com/office/drawing/2014/main" id="{00000000-0008-0000-0B00-00006E220000}"/>
            </a:ext>
          </a:extLst>
        </xdr:cNvPr>
        <xdr:cNvGrpSpPr>
          <a:grpSpLocks/>
        </xdr:cNvGrpSpPr>
      </xdr:nvGrpSpPr>
      <xdr:grpSpPr>
        <a:xfrm>
          <a:off x="2466975" y="26241375"/>
          <a:ext cx="0" cy="161925"/>
          <a:chOff x="5346000" y="3699038"/>
          <a:chExt cx="0" cy="161925"/>
        </a:xfrm>
      </xdr:grpSpPr>
      <xdr:grpSp>
        <xdr:nvGrpSpPr>
          <xdr:cNvPr id="8815" name="Shape 7243">
            <a:extLst>
              <a:ext uri="{FF2B5EF4-FFF2-40B4-BE49-F238E27FC236}">
                <a16:creationId xmlns:a16="http://schemas.microsoft.com/office/drawing/2014/main" id="{00000000-0008-0000-0B00-00006F22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8816" name="Shape 6">
              <a:extLst>
                <a:ext uri="{FF2B5EF4-FFF2-40B4-BE49-F238E27FC236}">
                  <a16:creationId xmlns:a16="http://schemas.microsoft.com/office/drawing/2014/main" id="{00000000-0008-0000-0B00-00007022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8817" name="Shape 7244">
              <a:extLst>
                <a:ext uri="{FF2B5EF4-FFF2-40B4-BE49-F238E27FC236}">
                  <a16:creationId xmlns:a16="http://schemas.microsoft.com/office/drawing/2014/main" id="{00000000-0008-0000-0B00-00007122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8818" name="Shape 7245">
                <a:extLst>
                  <a:ext uri="{FF2B5EF4-FFF2-40B4-BE49-F238E27FC236}">
                    <a16:creationId xmlns:a16="http://schemas.microsoft.com/office/drawing/2014/main" id="{00000000-0008-0000-0B00-00007222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8819" name="Shape 7246">
                <a:extLst>
                  <a:ext uri="{FF2B5EF4-FFF2-40B4-BE49-F238E27FC236}">
                    <a16:creationId xmlns:a16="http://schemas.microsoft.com/office/drawing/2014/main" id="{00000000-0008-0000-0B00-00007322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8820" name="Shape 7247">
                  <a:extLst>
                    <a:ext uri="{FF2B5EF4-FFF2-40B4-BE49-F238E27FC236}">
                      <a16:creationId xmlns:a16="http://schemas.microsoft.com/office/drawing/2014/main" id="{00000000-0008-0000-0B00-00007422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8821" name="Shape 7248">
                  <a:extLst>
                    <a:ext uri="{FF2B5EF4-FFF2-40B4-BE49-F238E27FC236}">
                      <a16:creationId xmlns:a16="http://schemas.microsoft.com/office/drawing/2014/main" id="{00000000-0008-0000-0B00-0000752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822" name="Shape 7249">
                  <a:extLst>
                    <a:ext uri="{FF2B5EF4-FFF2-40B4-BE49-F238E27FC236}">
                      <a16:creationId xmlns:a16="http://schemas.microsoft.com/office/drawing/2014/main" id="{00000000-0008-0000-0B00-0000762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823" name="Shape 7250">
                  <a:extLst>
                    <a:ext uri="{FF2B5EF4-FFF2-40B4-BE49-F238E27FC236}">
                      <a16:creationId xmlns:a16="http://schemas.microsoft.com/office/drawing/2014/main" id="{00000000-0008-0000-0B00-00007722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824" name="Shape 7251">
                  <a:extLst>
                    <a:ext uri="{FF2B5EF4-FFF2-40B4-BE49-F238E27FC236}">
                      <a16:creationId xmlns:a16="http://schemas.microsoft.com/office/drawing/2014/main" id="{00000000-0008-0000-0B00-0000782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825" name="Shape 7252">
                  <a:extLst>
                    <a:ext uri="{FF2B5EF4-FFF2-40B4-BE49-F238E27FC236}">
                      <a16:creationId xmlns:a16="http://schemas.microsoft.com/office/drawing/2014/main" id="{00000000-0008-0000-0B00-0000792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826" name="Shape 7253">
                  <a:extLst>
                    <a:ext uri="{FF2B5EF4-FFF2-40B4-BE49-F238E27FC236}">
                      <a16:creationId xmlns:a16="http://schemas.microsoft.com/office/drawing/2014/main" id="{00000000-0008-0000-0B00-00007A2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119</xdr:row>
      <xdr:rowOff>104775</xdr:rowOff>
    </xdr:from>
    <xdr:ext cx="0" cy="161925"/>
    <xdr:grpSp>
      <xdr:nvGrpSpPr>
        <xdr:cNvPr id="8827" name="Shape 2">
          <a:extLst>
            <a:ext uri="{FF2B5EF4-FFF2-40B4-BE49-F238E27FC236}">
              <a16:creationId xmlns:a16="http://schemas.microsoft.com/office/drawing/2014/main" id="{00000000-0008-0000-0B00-00007B220000}"/>
            </a:ext>
          </a:extLst>
        </xdr:cNvPr>
        <xdr:cNvGrpSpPr>
          <a:grpSpLocks/>
        </xdr:cNvGrpSpPr>
      </xdr:nvGrpSpPr>
      <xdr:grpSpPr>
        <a:xfrm>
          <a:off x="2466975" y="26241375"/>
          <a:ext cx="0" cy="161925"/>
          <a:chOff x="5346000" y="3699038"/>
          <a:chExt cx="0" cy="161925"/>
        </a:xfrm>
      </xdr:grpSpPr>
      <xdr:grpSp>
        <xdr:nvGrpSpPr>
          <xdr:cNvPr id="8828" name="Shape 7254">
            <a:extLst>
              <a:ext uri="{FF2B5EF4-FFF2-40B4-BE49-F238E27FC236}">
                <a16:creationId xmlns:a16="http://schemas.microsoft.com/office/drawing/2014/main" id="{00000000-0008-0000-0B00-00007C22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8829" name="Shape 6">
              <a:extLst>
                <a:ext uri="{FF2B5EF4-FFF2-40B4-BE49-F238E27FC236}">
                  <a16:creationId xmlns:a16="http://schemas.microsoft.com/office/drawing/2014/main" id="{00000000-0008-0000-0B00-00007D22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8830" name="Shape 7255">
              <a:extLst>
                <a:ext uri="{FF2B5EF4-FFF2-40B4-BE49-F238E27FC236}">
                  <a16:creationId xmlns:a16="http://schemas.microsoft.com/office/drawing/2014/main" id="{00000000-0008-0000-0B00-00007E22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8831" name="Shape 7256">
                <a:extLst>
                  <a:ext uri="{FF2B5EF4-FFF2-40B4-BE49-F238E27FC236}">
                    <a16:creationId xmlns:a16="http://schemas.microsoft.com/office/drawing/2014/main" id="{00000000-0008-0000-0B00-00007F22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8832" name="Shape 7257">
                <a:extLst>
                  <a:ext uri="{FF2B5EF4-FFF2-40B4-BE49-F238E27FC236}">
                    <a16:creationId xmlns:a16="http://schemas.microsoft.com/office/drawing/2014/main" id="{00000000-0008-0000-0B00-00008022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8833" name="Shape 7258">
                  <a:extLst>
                    <a:ext uri="{FF2B5EF4-FFF2-40B4-BE49-F238E27FC236}">
                      <a16:creationId xmlns:a16="http://schemas.microsoft.com/office/drawing/2014/main" id="{00000000-0008-0000-0B00-00008122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8834" name="Shape 7259">
                  <a:extLst>
                    <a:ext uri="{FF2B5EF4-FFF2-40B4-BE49-F238E27FC236}">
                      <a16:creationId xmlns:a16="http://schemas.microsoft.com/office/drawing/2014/main" id="{00000000-0008-0000-0B00-0000822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835" name="Shape 7260">
                  <a:extLst>
                    <a:ext uri="{FF2B5EF4-FFF2-40B4-BE49-F238E27FC236}">
                      <a16:creationId xmlns:a16="http://schemas.microsoft.com/office/drawing/2014/main" id="{00000000-0008-0000-0B00-0000832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836" name="Shape 7261">
                  <a:extLst>
                    <a:ext uri="{FF2B5EF4-FFF2-40B4-BE49-F238E27FC236}">
                      <a16:creationId xmlns:a16="http://schemas.microsoft.com/office/drawing/2014/main" id="{00000000-0008-0000-0B00-00008422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837" name="Shape 7262">
                  <a:extLst>
                    <a:ext uri="{FF2B5EF4-FFF2-40B4-BE49-F238E27FC236}">
                      <a16:creationId xmlns:a16="http://schemas.microsoft.com/office/drawing/2014/main" id="{00000000-0008-0000-0B00-0000852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838" name="Shape 7263">
                  <a:extLst>
                    <a:ext uri="{FF2B5EF4-FFF2-40B4-BE49-F238E27FC236}">
                      <a16:creationId xmlns:a16="http://schemas.microsoft.com/office/drawing/2014/main" id="{00000000-0008-0000-0B00-0000862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839" name="Shape 7264">
                  <a:extLst>
                    <a:ext uri="{FF2B5EF4-FFF2-40B4-BE49-F238E27FC236}">
                      <a16:creationId xmlns:a16="http://schemas.microsoft.com/office/drawing/2014/main" id="{00000000-0008-0000-0B00-0000872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119</xdr:row>
      <xdr:rowOff>104775</xdr:rowOff>
    </xdr:from>
    <xdr:ext cx="0" cy="161925"/>
    <xdr:grpSp>
      <xdr:nvGrpSpPr>
        <xdr:cNvPr id="8840" name="Shape 2">
          <a:extLst>
            <a:ext uri="{FF2B5EF4-FFF2-40B4-BE49-F238E27FC236}">
              <a16:creationId xmlns:a16="http://schemas.microsoft.com/office/drawing/2014/main" id="{00000000-0008-0000-0B00-000088220000}"/>
            </a:ext>
          </a:extLst>
        </xdr:cNvPr>
        <xdr:cNvGrpSpPr>
          <a:grpSpLocks/>
        </xdr:cNvGrpSpPr>
      </xdr:nvGrpSpPr>
      <xdr:grpSpPr>
        <a:xfrm>
          <a:off x="2466975" y="26241375"/>
          <a:ext cx="0" cy="161925"/>
          <a:chOff x="5346000" y="3699038"/>
          <a:chExt cx="0" cy="161925"/>
        </a:xfrm>
      </xdr:grpSpPr>
      <xdr:grpSp>
        <xdr:nvGrpSpPr>
          <xdr:cNvPr id="8841" name="Shape 7265">
            <a:extLst>
              <a:ext uri="{FF2B5EF4-FFF2-40B4-BE49-F238E27FC236}">
                <a16:creationId xmlns:a16="http://schemas.microsoft.com/office/drawing/2014/main" id="{00000000-0008-0000-0B00-00008922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8842" name="Shape 6">
              <a:extLst>
                <a:ext uri="{FF2B5EF4-FFF2-40B4-BE49-F238E27FC236}">
                  <a16:creationId xmlns:a16="http://schemas.microsoft.com/office/drawing/2014/main" id="{00000000-0008-0000-0B00-00008A22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8843" name="Shape 7266">
              <a:extLst>
                <a:ext uri="{FF2B5EF4-FFF2-40B4-BE49-F238E27FC236}">
                  <a16:creationId xmlns:a16="http://schemas.microsoft.com/office/drawing/2014/main" id="{00000000-0008-0000-0B00-00008B22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8844" name="Shape 7267">
                <a:extLst>
                  <a:ext uri="{FF2B5EF4-FFF2-40B4-BE49-F238E27FC236}">
                    <a16:creationId xmlns:a16="http://schemas.microsoft.com/office/drawing/2014/main" id="{00000000-0008-0000-0B00-00008C22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8845" name="Shape 7268">
                <a:extLst>
                  <a:ext uri="{FF2B5EF4-FFF2-40B4-BE49-F238E27FC236}">
                    <a16:creationId xmlns:a16="http://schemas.microsoft.com/office/drawing/2014/main" id="{00000000-0008-0000-0B00-00008D22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8846" name="Shape 7269">
                  <a:extLst>
                    <a:ext uri="{FF2B5EF4-FFF2-40B4-BE49-F238E27FC236}">
                      <a16:creationId xmlns:a16="http://schemas.microsoft.com/office/drawing/2014/main" id="{00000000-0008-0000-0B00-00008E22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8847" name="Shape 7270">
                  <a:extLst>
                    <a:ext uri="{FF2B5EF4-FFF2-40B4-BE49-F238E27FC236}">
                      <a16:creationId xmlns:a16="http://schemas.microsoft.com/office/drawing/2014/main" id="{00000000-0008-0000-0B00-00008F2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848" name="Shape 7271">
                  <a:extLst>
                    <a:ext uri="{FF2B5EF4-FFF2-40B4-BE49-F238E27FC236}">
                      <a16:creationId xmlns:a16="http://schemas.microsoft.com/office/drawing/2014/main" id="{00000000-0008-0000-0B00-0000902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849" name="Shape 7272">
                  <a:extLst>
                    <a:ext uri="{FF2B5EF4-FFF2-40B4-BE49-F238E27FC236}">
                      <a16:creationId xmlns:a16="http://schemas.microsoft.com/office/drawing/2014/main" id="{00000000-0008-0000-0B00-00009122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850" name="Shape 7273">
                  <a:extLst>
                    <a:ext uri="{FF2B5EF4-FFF2-40B4-BE49-F238E27FC236}">
                      <a16:creationId xmlns:a16="http://schemas.microsoft.com/office/drawing/2014/main" id="{00000000-0008-0000-0B00-0000922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851" name="Shape 7274">
                  <a:extLst>
                    <a:ext uri="{FF2B5EF4-FFF2-40B4-BE49-F238E27FC236}">
                      <a16:creationId xmlns:a16="http://schemas.microsoft.com/office/drawing/2014/main" id="{00000000-0008-0000-0B00-0000932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852" name="Shape 7275">
                  <a:extLst>
                    <a:ext uri="{FF2B5EF4-FFF2-40B4-BE49-F238E27FC236}">
                      <a16:creationId xmlns:a16="http://schemas.microsoft.com/office/drawing/2014/main" id="{00000000-0008-0000-0B00-0000942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119</xdr:row>
      <xdr:rowOff>104775</xdr:rowOff>
    </xdr:from>
    <xdr:ext cx="0" cy="161925"/>
    <xdr:grpSp>
      <xdr:nvGrpSpPr>
        <xdr:cNvPr id="8853" name="Shape 2">
          <a:extLst>
            <a:ext uri="{FF2B5EF4-FFF2-40B4-BE49-F238E27FC236}">
              <a16:creationId xmlns:a16="http://schemas.microsoft.com/office/drawing/2014/main" id="{00000000-0008-0000-0B00-000095220000}"/>
            </a:ext>
          </a:extLst>
        </xdr:cNvPr>
        <xdr:cNvGrpSpPr>
          <a:grpSpLocks/>
        </xdr:cNvGrpSpPr>
      </xdr:nvGrpSpPr>
      <xdr:grpSpPr>
        <a:xfrm>
          <a:off x="2466975" y="26241375"/>
          <a:ext cx="0" cy="161925"/>
          <a:chOff x="5346000" y="3699038"/>
          <a:chExt cx="0" cy="161925"/>
        </a:xfrm>
      </xdr:grpSpPr>
      <xdr:grpSp>
        <xdr:nvGrpSpPr>
          <xdr:cNvPr id="8854" name="Shape 7276">
            <a:extLst>
              <a:ext uri="{FF2B5EF4-FFF2-40B4-BE49-F238E27FC236}">
                <a16:creationId xmlns:a16="http://schemas.microsoft.com/office/drawing/2014/main" id="{00000000-0008-0000-0B00-00009622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8855" name="Shape 6">
              <a:extLst>
                <a:ext uri="{FF2B5EF4-FFF2-40B4-BE49-F238E27FC236}">
                  <a16:creationId xmlns:a16="http://schemas.microsoft.com/office/drawing/2014/main" id="{00000000-0008-0000-0B00-00009722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8856" name="Shape 7277">
              <a:extLst>
                <a:ext uri="{FF2B5EF4-FFF2-40B4-BE49-F238E27FC236}">
                  <a16:creationId xmlns:a16="http://schemas.microsoft.com/office/drawing/2014/main" id="{00000000-0008-0000-0B00-00009822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8857" name="Shape 7278">
                <a:extLst>
                  <a:ext uri="{FF2B5EF4-FFF2-40B4-BE49-F238E27FC236}">
                    <a16:creationId xmlns:a16="http://schemas.microsoft.com/office/drawing/2014/main" id="{00000000-0008-0000-0B00-00009922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8858" name="Shape 7279">
                <a:extLst>
                  <a:ext uri="{FF2B5EF4-FFF2-40B4-BE49-F238E27FC236}">
                    <a16:creationId xmlns:a16="http://schemas.microsoft.com/office/drawing/2014/main" id="{00000000-0008-0000-0B00-00009A22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8859" name="Shape 7280">
                  <a:extLst>
                    <a:ext uri="{FF2B5EF4-FFF2-40B4-BE49-F238E27FC236}">
                      <a16:creationId xmlns:a16="http://schemas.microsoft.com/office/drawing/2014/main" id="{00000000-0008-0000-0B00-00009B22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8860" name="Shape 7281">
                  <a:extLst>
                    <a:ext uri="{FF2B5EF4-FFF2-40B4-BE49-F238E27FC236}">
                      <a16:creationId xmlns:a16="http://schemas.microsoft.com/office/drawing/2014/main" id="{00000000-0008-0000-0B00-00009C2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861" name="Shape 7282">
                  <a:extLst>
                    <a:ext uri="{FF2B5EF4-FFF2-40B4-BE49-F238E27FC236}">
                      <a16:creationId xmlns:a16="http://schemas.microsoft.com/office/drawing/2014/main" id="{00000000-0008-0000-0B00-00009D2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862" name="Shape 7283">
                  <a:extLst>
                    <a:ext uri="{FF2B5EF4-FFF2-40B4-BE49-F238E27FC236}">
                      <a16:creationId xmlns:a16="http://schemas.microsoft.com/office/drawing/2014/main" id="{00000000-0008-0000-0B00-00009E22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863" name="Shape 7284">
                  <a:extLst>
                    <a:ext uri="{FF2B5EF4-FFF2-40B4-BE49-F238E27FC236}">
                      <a16:creationId xmlns:a16="http://schemas.microsoft.com/office/drawing/2014/main" id="{00000000-0008-0000-0B00-00009F2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864" name="Shape 7285">
                  <a:extLst>
                    <a:ext uri="{FF2B5EF4-FFF2-40B4-BE49-F238E27FC236}">
                      <a16:creationId xmlns:a16="http://schemas.microsoft.com/office/drawing/2014/main" id="{00000000-0008-0000-0B00-0000A02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865" name="Shape 7286">
                  <a:extLst>
                    <a:ext uri="{FF2B5EF4-FFF2-40B4-BE49-F238E27FC236}">
                      <a16:creationId xmlns:a16="http://schemas.microsoft.com/office/drawing/2014/main" id="{00000000-0008-0000-0B00-0000A12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119</xdr:row>
      <xdr:rowOff>104775</xdr:rowOff>
    </xdr:from>
    <xdr:ext cx="0" cy="161925"/>
    <xdr:grpSp>
      <xdr:nvGrpSpPr>
        <xdr:cNvPr id="8866" name="Shape 2">
          <a:extLst>
            <a:ext uri="{FF2B5EF4-FFF2-40B4-BE49-F238E27FC236}">
              <a16:creationId xmlns:a16="http://schemas.microsoft.com/office/drawing/2014/main" id="{00000000-0008-0000-0B00-0000A2220000}"/>
            </a:ext>
          </a:extLst>
        </xdr:cNvPr>
        <xdr:cNvGrpSpPr>
          <a:grpSpLocks/>
        </xdr:cNvGrpSpPr>
      </xdr:nvGrpSpPr>
      <xdr:grpSpPr>
        <a:xfrm>
          <a:off x="2466975" y="26241375"/>
          <a:ext cx="0" cy="161925"/>
          <a:chOff x="5346000" y="3699038"/>
          <a:chExt cx="0" cy="161925"/>
        </a:xfrm>
      </xdr:grpSpPr>
      <xdr:grpSp>
        <xdr:nvGrpSpPr>
          <xdr:cNvPr id="8867" name="Shape 7287">
            <a:extLst>
              <a:ext uri="{FF2B5EF4-FFF2-40B4-BE49-F238E27FC236}">
                <a16:creationId xmlns:a16="http://schemas.microsoft.com/office/drawing/2014/main" id="{00000000-0008-0000-0B00-0000A322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8868" name="Shape 6">
              <a:extLst>
                <a:ext uri="{FF2B5EF4-FFF2-40B4-BE49-F238E27FC236}">
                  <a16:creationId xmlns:a16="http://schemas.microsoft.com/office/drawing/2014/main" id="{00000000-0008-0000-0B00-0000A422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8869" name="Shape 7288">
              <a:extLst>
                <a:ext uri="{FF2B5EF4-FFF2-40B4-BE49-F238E27FC236}">
                  <a16:creationId xmlns:a16="http://schemas.microsoft.com/office/drawing/2014/main" id="{00000000-0008-0000-0B00-0000A522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8870" name="Shape 7289">
                <a:extLst>
                  <a:ext uri="{FF2B5EF4-FFF2-40B4-BE49-F238E27FC236}">
                    <a16:creationId xmlns:a16="http://schemas.microsoft.com/office/drawing/2014/main" id="{00000000-0008-0000-0B00-0000A622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8871" name="Shape 7290">
                <a:extLst>
                  <a:ext uri="{FF2B5EF4-FFF2-40B4-BE49-F238E27FC236}">
                    <a16:creationId xmlns:a16="http://schemas.microsoft.com/office/drawing/2014/main" id="{00000000-0008-0000-0B00-0000A722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8872" name="Shape 7291">
                  <a:extLst>
                    <a:ext uri="{FF2B5EF4-FFF2-40B4-BE49-F238E27FC236}">
                      <a16:creationId xmlns:a16="http://schemas.microsoft.com/office/drawing/2014/main" id="{00000000-0008-0000-0B00-0000A822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8873" name="Shape 7292">
                  <a:extLst>
                    <a:ext uri="{FF2B5EF4-FFF2-40B4-BE49-F238E27FC236}">
                      <a16:creationId xmlns:a16="http://schemas.microsoft.com/office/drawing/2014/main" id="{00000000-0008-0000-0B00-0000A92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874" name="Shape 7293">
                  <a:extLst>
                    <a:ext uri="{FF2B5EF4-FFF2-40B4-BE49-F238E27FC236}">
                      <a16:creationId xmlns:a16="http://schemas.microsoft.com/office/drawing/2014/main" id="{00000000-0008-0000-0B00-0000AA2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875" name="Shape 7294">
                  <a:extLst>
                    <a:ext uri="{FF2B5EF4-FFF2-40B4-BE49-F238E27FC236}">
                      <a16:creationId xmlns:a16="http://schemas.microsoft.com/office/drawing/2014/main" id="{00000000-0008-0000-0B00-0000AB22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876" name="Shape 7295">
                  <a:extLst>
                    <a:ext uri="{FF2B5EF4-FFF2-40B4-BE49-F238E27FC236}">
                      <a16:creationId xmlns:a16="http://schemas.microsoft.com/office/drawing/2014/main" id="{00000000-0008-0000-0B00-0000AC2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877" name="Shape 7296">
                  <a:extLst>
                    <a:ext uri="{FF2B5EF4-FFF2-40B4-BE49-F238E27FC236}">
                      <a16:creationId xmlns:a16="http://schemas.microsoft.com/office/drawing/2014/main" id="{00000000-0008-0000-0B00-0000AD2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878" name="Shape 7297">
                  <a:extLst>
                    <a:ext uri="{FF2B5EF4-FFF2-40B4-BE49-F238E27FC236}">
                      <a16:creationId xmlns:a16="http://schemas.microsoft.com/office/drawing/2014/main" id="{00000000-0008-0000-0B00-0000AE2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119</xdr:row>
      <xdr:rowOff>104775</xdr:rowOff>
    </xdr:from>
    <xdr:ext cx="0" cy="161925"/>
    <xdr:grpSp>
      <xdr:nvGrpSpPr>
        <xdr:cNvPr id="8879" name="Shape 2">
          <a:extLst>
            <a:ext uri="{FF2B5EF4-FFF2-40B4-BE49-F238E27FC236}">
              <a16:creationId xmlns:a16="http://schemas.microsoft.com/office/drawing/2014/main" id="{00000000-0008-0000-0B00-0000AF220000}"/>
            </a:ext>
          </a:extLst>
        </xdr:cNvPr>
        <xdr:cNvGrpSpPr>
          <a:grpSpLocks/>
        </xdr:cNvGrpSpPr>
      </xdr:nvGrpSpPr>
      <xdr:grpSpPr>
        <a:xfrm>
          <a:off x="2466975" y="26241375"/>
          <a:ext cx="0" cy="161925"/>
          <a:chOff x="5346000" y="3699038"/>
          <a:chExt cx="0" cy="161925"/>
        </a:xfrm>
      </xdr:grpSpPr>
      <xdr:grpSp>
        <xdr:nvGrpSpPr>
          <xdr:cNvPr id="8880" name="Shape 7298">
            <a:extLst>
              <a:ext uri="{FF2B5EF4-FFF2-40B4-BE49-F238E27FC236}">
                <a16:creationId xmlns:a16="http://schemas.microsoft.com/office/drawing/2014/main" id="{00000000-0008-0000-0B00-0000B022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8881" name="Shape 6">
              <a:extLst>
                <a:ext uri="{FF2B5EF4-FFF2-40B4-BE49-F238E27FC236}">
                  <a16:creationId xmlns:a16="http://schemas.microsoft.com/office/drawing/2014/main" id="{00000000-0008-0000-0B00-0000B122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8882" name="Shape 7299">
              <a:extLst>
                <a:ext uri="{FF2B5EF4-FFF2-40B4-BE49-F238E27FC236}">
                  <a16:creationId xmlns:a16="http://schemas.microsoft.com/office/drawing/2014/main" id="{00000000-0008-0000-0B00-0000B222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8883" name="Shape 7300">
                <a:extLst>
                  <a:ext uri="{FF2B5EF4-FFF2-40B4-BE49-F238E27FC236}">
                    <a16:creationId xmlns:a16="http://schemas.microsoft.com/office/drawing/2014/main" id="{00000000-0008-0000-0B00-0000B322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8884" name="Shape 7301">
                <a:extLst>
                  <a:ext uri="{FF2B5EF4-FFF2-40B4-BE49-F238E27FC236}">
                    <a16:creationId xmlns:a16="http://schemas.microsoft.com/office/drawing/2014/main" id="{00000000-0008-0000-0B00-0000B422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8885" name="Shape 7302">
                  <a:extLst>
                    <a:ext uri="{FF2B5EF4-FFF2-40B4-BE49-F238E27FC236}">
                      <a16:creationId xmlns:a16="http://schemas.microsoft.com/office/drawing/2014/main" id="{00000000-0008-0000-0B00-0000B522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8886" name="Shape 7303">
                  <a:extLst>
                    <a:ext uri="{FF2B5EF4-FFF2-40B4-BE49-F238E27FC236}">
                      <a16:creationId xmlns:a16="http://schemas.microsoft.com/office/drawing/2014/main" id="{00000000-0008-0000-0B00-0000B62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887" name="Shape 7304">
                  <a:extLst>
                    <a:ext uri="{FF2B5EF4-FFF2-40B4-BE49-F238E27FC236}">
                      <a16:creationId xmlns:a16="http://schemas.microsoft.com/office/drawing/2014/main" id="{00000000-0008-0000-0B00-0000B72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888" name="Shape 7305">
                  <a:extLst>
                    <a:ext uri="{FF2B5EF4-FFF2-40B4-BE49-F238E27FC236}">
                      <a16:creationId xmlns:a16="http://schemas.microsoft.com/office/drawing/2014/main" id="{00000000-0008-0000-0B00-0000B822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889" name="Shape 7306">
                  <a:extLst>
                    <a:ext uri="{FF2B5EF4-FFF2-40B4-BE49-F238E27FC236}">
                      <a16:creationId xmlns:a16="http://schemas.microsoft.com/office/drawing/2014/main" id="{00000000-0008-0000-0B00-0000B92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890" name="Shape 7307">
                  <a:extLst>
                    <a:ext uri="{FF2B5EF4-FFF2-40B4-BE49-F238E27FC236}">
                      <a16:creationId xmlns:a16="http://schemas.microsoft.com/office/drawing/2014/main" id="{00000000-0008-0000-0B00-0000BA2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891" name="Shape 7308">
                  <a:extLst>
                    <a:ext uri="{FF2B5EF4-FFF2-40B4-BE49-F238E27FC236}">
                      <a16:creationId xmlns:a16="http://schemas.microsoft.com/office/drawing/2014/main" id="{00000000-0008-0000-0B00-0000BB2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119</xdr:row>
      <xdr:rowOff>104775</xdr:rowOff>
    </xdr:from>
    <xdr:ext cx="0" cy="161925"/>
    <xdr:grpSp>
      <xdr:nvGrpSpPr>
        <xdr:cNvPr id="8892" name="Shape 2">
          <a:extLst>
            <a:ext uri="{FF2B5EF4-FFF2-40B4-BE49-F238E27FC236}">
              <a16:creationId xmlns:a16="http://schemas.microsoft.com/office/drawing/2014/main" id="{00000000-0008-0000-0B00-0000BC220000}"/>
            </a:ext>
          </a:extLst>
        </xdr:cNvPr>
        <xdr:cNvGrpSpPr>
          <a:grpSpLocks/>
        </xdr:cNvGrpSpPr>
      </xdr:nvGrpSpPr>
      <xdr:grpSpPr>
        <a:xfrm>
          <a:off x="2466975" y="26241375"/>
          <a:ext cx="0" cy="161925"/>
          <a:chOff x="5346000" y="3699038"/>
          <a:chExt cx="0" cy="161925"/>
        </a:xfrm>
      </xdr:grpSpPr>
      <xdr:grpSp>
        <xdr:nvGrpSpPr>
          <xdr:cNvPr id="8893" name="Shape 7309">
            <a:extLst>
              <a:ext uri="{FF2B5EF4-FFF2-40B4-BE49-F238E27FC236}">
                <a16:creationId xmlns:a16="http://schemas.microsoft.com/office/drawing/2014/main" id="{00000000-0008-0000-0B00-0000BD22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8894" name="Shape 6">
              <a:extLst>
                <a:ext uri="{FF2B5EF4-FFF2-40B4-BE49-F238E27FC236}">
                  <a16:creationId xmlns:a16="http://schemas.microsoft.com/office/drawing/2014/main" id="{00000000-0008-0000-0B00-0000BE22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8895" name="Shape 7310">
              <a:extLst>
                <a:ext uri="{FF2B5EF4-FFF2-40B4-BE49-F238E27FC236}">
                  <a16:creationId xmlns:a16="http://schemas.microsoft.com/office/drawing/2014/main" id="{00000000-0008-0000-0B00-0000BF22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8896" name="Shape 7311">
                <a:extLst>
                  <a:ext uri="{FF2B5EF4-FFF2-40B4-BE49-F238E27FC236}">
                    <a16:creationId xmlns:a16="http://schemas.microsoft.com/office/drawing/2014/main" id="{00000000-0008-0000-0B00-0000C022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8897" name="Shape 7312">
                <a:extLst>
                  <a:ext uri="{FF2B5EF4-FFF2-40B4-BE49-F238E27FC236}">
                    <a16:creationId xmlns:a16="http://schemas.microsoft.com/office/drawing/2014/main" id="{00000000-0008-0000-0B00-0000C122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8898" name="Shape 7313">
                  <a:extLst>
                    <a:ext uri="{FF2B5EF4-FFF2-40B4-BE49-F238E27FC236}">
                      <a16:creationId xmlns:a16="http://schemas.microsoft.com/office/drawing/2014/main" id="{00000000-0008-0000-0B00-0000C222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8899" name="Shape 7314">
                  <a:extLst>
                    <a:ext uri="{FF2B5EF4-FFF2-40B4-BE49-F238E27FC236}">
                      <a16:creationId xmlns:a16="http://schemas.microsoft.com/office/drawing/2014/main" id="{00000000-0008-0000-0B00-0000C32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900" name="Shape 7315">
                  <a:extLst>
                    <a:ext uri="{FF2B5EF4-FFF2-40B4-BE49-F238E27FC236}">
                      <a16:creationId xmlns:a16="http://schemas.microsoft.com/office/drawing/2014/main" id="{00000000-0008-0000-0B00-0000C42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901" name="Shape 7316">
                  <a:extLst>
                    <a:ext uri="{FF2B5EF4-FFF2-40B4-BE49-F238E27FC236}">
                      <a16:creationId xmlns:a16="http://schemas.microsoft.com/office/drawing/2014/main" id="{00000000-0008-0000-0B00-0000C522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902" name="Shape 7317">
                  <a:extLst>
                    <a:ext uri="{FF2B5EF4-FFF2-40B4-BE49-F238E27FC236}">
                      <a16:creationId xmlns:a16="http://schemas.microsoft.com/office/drawing/2014/main" id="{00000000-0008-0000-0B00-0000C62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903" name="Shape 7318">
                  <a:extLst>
                    <a:ext uri="{FF2B5EF4-FFF2-40B4-BE49-F238E27FC236}">
                      <a16:creationId xmlns:a16="http://schemas.microsoft.com/office/drawing/2014/main" id="{00000000-0008-0000-0B00-0000C72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904" name="Shape 7319">
                  <a:extLst>
                    <a:ext uri="{FF2B5EF4-FFF2-40B4-BE49-F238E27FC236}">
                      <a16:creationId xmlns:a16="http://schemas.microsoft.com/office/drawing/2014/main" id="{00000000-0008-0000-0B00-0000C82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119</xdr:row>
      <xdr:rowOff>104775</xdr:rowOff>
    </xdr:from>
    <xdr:ext cx="0" cy="161925"/>
    <xdr:grpSp>
      <xdr:nvGrpSpPr>
        <xdr:cNvPr id="8905" name="Shape 2">
          <a:extLst>
            <a:ext uri="{FF2B5EF4-FFF2-40B4-BE49-F238E27FC236}">
              <a16:creationId xmlns:a16="http://schemas.microsoft.com/office/drawing/2014/main" id="{00000000-0008-0000-0B00-0000C9220000}"/>
            </a:ext>
          </a:extLst>
        </xdr:cNvPr>
        <xdr:cNvGrpSpPr>
          <a:grpSpLocks/>
        </xdr:cNvGrpSpPr>
      </xdr:nvGrpSpPr>
      <xdr:grpSpPr>
        <a:xfrm>
          <a:off x="2466975" y="26241375"/>
          <a:ext cx="0" cy="161925"/>
          <a:chOff x="5346000" y="3699038"/>
          <a:chExt cx="0" cy="161925"/>
        </a:xfrm>
      </xdr:grpSpPr>
      <xdr:grpSp>
        <xdr:nvGrpSpPr>
          <xdr:cNvPr id="8906" name="Shape 7320">
            <a:extLst>
              <a:ext uri="{FF2B5EF4-FFF2-40B4-BE49-F238E27FC236}">
                <a16:creationId xmlns:a16="http://schemas.microsoft.com/office/drawing/2014/main" id="{00000000-0008-0000-0B00-0000CA22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8907" name="Shape 6">
              <a:extLst>
                <a:ext uri="{FF2B5EF4-FFF2-40B4-BE49-F238E27FC236}">
                  <a16:creationId xmlns:a16="http://schemas.microsoft.com/office/drawing/2014/main" id="{00000000-0008-0000-0B00-0000CB22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8908" name="Shape 7321">
              <a:extLst>
                <a:ext uri="{FF2B5EF4-FFF2-40B4-BE49-F238E27FC236}">
                  <a16:creationId xmlns:a16="http://schemas.microsoft.com/office/drawing/2014/main" id="{00000000-0008-0000-0B00-0000CC22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8909" name="Shape 7322">
                <a:extLst>
                  <a:ext uri="{FF2B5EF4-FFF2-40B4-BE49-F238E27FC236}">
                    <a16:creationId xmlns:a16="http://schemas.microsoft.com/office/drawing/2014/main" id="{00000000-0008-0000-0B00-0000CD22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8910" name="Shape 7323">
                <a:extLst>
                  <a:ext uri="{FF2B5EF4-FFF2-40B4-BE49-F238E27FC236}">
                    <a16:creationId xmlns:a16="http://schemas.microsoft.com/office/drawing/2014/main" id="{00000000-0008-0000-0B00-0000CE22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8911" name="Shape 7324">
                  <a:extLst>
                    <a:ext uri="{FF2B5EF4-FFF2-40B4-BE49-F238E27FC236}">
                      <a16:creationId xmlns:a16="http://schemas.microsoft.com/office/drawing/2014/main" id="{00000000-0008-0000-0B00-0000CF22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8912" name="Shape 7325">
                  <a:extLst>
                    <a:ext uri="{FF2B5EF4-FFF2-40B4-BE49-F238E27FC236}">
                      <a16:creationId xmlns:a16="http://schemas.microsoft.com/office/drawing/2014/main" id="{00000000-0008-0000-0B00-0000D02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913" name="Shape 7326">
                  <a:extLst>
                    <a:ext uri="{FF2B5EF4-FFF2-40B4-BE49-F238E27FC236}">
                      <a16:creationId xmlns:a16="http://schemas.microsoft.com/office/drawing/2014/main" id="{00000000-0008-0000-0B00-0000D12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914" name="Shape 7327">
                  <a:extLst>
                    <a:ext uri="{FF2B5EF4-FFF2-40B4-BE49-F238E27FC236}">
                      <a16:creationId xmlns:a16="http://schemas.microsoft.com/office/drawing/2014/main" id="{00000000-0008-0000-0B00-0000D222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915" name="Shape 7328">
                  <a:extLst>
                    <a:ext uri="{FF2B5EF4-FFF2-40B4-BE49-F238E27FC236}">
                      <a16:creationId xmlns:a16="http://schemas.microsoft.com/office/drawing/2014/main" id="{00000000-0008-0000-0B00-0000D32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916" name="Shape 7329">
                  <a:extLst>
                    <a:ext uri="{FF2B5EF4-FFF2-40B4-BE49-F238E27FC236}">
                      <a16:creationId xmlns:a16="http://schemas.microsoft.com/office/drawing/2014/main" id="{00000000-0008-0000-0B00-0000D42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917" name="Shape 7330">
                  <a:extLst>
                    <a:ext uri="{FF2B5EF4-FFF2-40B4-BE49-F238E27FC236}">
                      <a16:creationId xmlns:a16="http://schemas.microsoft.com/office/drawing/2014/main" id="{00000000-0008-0000-0B00-0000D52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119</xdr:row>
      <xdr:rowOff>104775</xdr:rowOff>
    </xdr:from>
    <xdr:ext cx="0" cy="161925"/>
    <xdr:grpSp>
      <xdr:nvGrpSpPr>
        <xdr:cNvPr id="8918" name="Shape 2">
          <a:extLst>
            <a:ext uri="{FF2B5EF4-FFF2-40B4-BE49-F238E27FC236}">
              <a16:creationId xmlns:a16="http://schemas.microsoft.com/office/drawing/2014/main" id="{00000000-0008-0000-0B00-0000D6220000}"/>
            </a:ext>
          </a:extLst>
        </xdr:cNvPr>
        <xdr:cNvGrpSpPr>
          <a:grpSpLocks/>
        </xdr:cNvGrpSpPr>
      </xdr:nvGrpSpPr>
      <xdr:grpSpPr>
        <a:xfrm>
          <a:off x="2466975" y="26241375"/>
          <a:ext cx="0" cy="161925"/>
          <a:chOff x="5346000" y="3699038"/>
          <a:chExt cx="0" cy="161925"/>
        </a:xfrm>
      </xdr:grpSpPr>
      <xdr:grpSp>
        <xdr:nvGrpSpPr>
          <xdr:cNvPr id="8919" name="Shape 7331">
            <a:extLst>
              <a:ext uri="{FF2B5EF4-FFF2-40B4-BE49-F238E27FC236}">
                <a16:creationId xmlns:a16="http://schemas.microsoft.com/office/drawing/2014/main" id="{00000000-0008-0000-0B00-0000D722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8920" name="Shape 6">
              <a:extLst>
                <a:ext uri="{FF2B5EF4-FFF2-40B4-BE49-F238E27FC236}">
                  <a16:creationId xmlns:a16="http://schemas.microsoft.com/office/drawing/2014/main" id="{00000000-0008-0000-0B00-0000D822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8921" name="Shape 7332">
              <a:extLst>
                <a:ext uri="{FF2B5EF4-FFF2-40B4-BE49-F238E27FC236}">
                  <a16:creationId xmlns:a16="http://schemas.microsoft.com/office/drawing/2014/main" id="{00000000-0008-0000-0B00-0000D922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8922" name="Shape 7333">
                <a:extLst>
                  <a:ext uri="{FF2B5EF4-FFF2-40B4-BE49-F238E27FC236}">
                    <a16:creationId xmlns:a16="http://schemas.microsoft.com/office/drawing/2014/main" id="{00000000-0008-0000-0B00-0000DA22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8923" name="Shape 7334">
                <a:extLst>
                  <a:ext uri="{FF2B5EF4-FFF2-40B4-BE49-F238E27FC236}">
                    <a16:creationId xmlns:a16="http://schemas.microsoft.com/office/drawing/2014/main" id="{00000000-0008-0000-0B00-0000DB22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8924" name="Shape 7335">
                  <a:extLst>
                    <a:ext uri="{FF2B5EF4-FFF2-40B4-BE49-F238E27FC236}">
                      <a16:creationId xmlns:a16="http://schemas.microsoft.com/office/drawing/2014/main" id="{00000000-0008-0000-0B00-0000DC22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8925" name="Shape 7336">
                  <a:extLst>
                    <a:ext uri="{FF2B5EF4-FFF2-40B4-BE49-F238E27FC236}">
                      <a16:creationId xmlns:a16="http://schemas.microsoft.com/office/drawing/2014/main" id="{00000000-0008-0000-0B00-0000DD2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926" name="Shape 7337">
                  <a:extLst>
                    <a:ext uri="{FF2B5EF4-FFF2-40B4-BE49-F238E27FC236}">
                      <a16:creationId xmlns:a16="http://schemas.microsoft.com/office/drawing/2014/main" id="{00000000-0008-0000-0B00-0000DE2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927" name="Shape 7338">
                  <a:extLst>
                    <a:ext uri="{FF2B5EF4-FFF2-40B4-BE49-F238E27FC236}">
                      <a16:creationId xmlns:a16="http://schemas.microsoft.com/office/drawing/2014/main" id="{00000000-0008-0000-0B00-0000DF22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928" name="Shape 7339">
                  <a:extLst>
                    <a:ext uri="{FF2B5EF4-FFF2-40B4-BE49-F238E27FC236}">
                      <a16:creationId xmlns:a16="http://schemas.microsoft.com/office/drawing/2014/main" id="{00000000-0008-0000-0B00-0000E02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929" name="Shape 7340">
                  <a:extLst>
                    <a:ext uri="{FF2B5EF4-FFF2-40B4-BE49-F238E27FC236}">
                      <a16:creationId xmlns:a16="http://schemas.microsoft.com/office/drawing/2014/main" id="{00000000-0008-0000-0B00-0000E12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930" name="Shape 7341">
                  <a:extLst>
                    <a:ext uri="{FF2B5EF4-FFF2-40B4-BE49-F238E27FC236}">
                      <a16:creationId xmlns:a16="http://schemas.microsoft.com/office/drawing/2014/main" id="{00000000-0008-0000-0B00-0000E22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119</xdr:row>
      <xdr:rowOff>104775</xdr:rowOff>
    </xdr:from>
    <xdr:ext cx="0" cy="161925"/>
    <xdr:grpSp>
      <xdr:nvGrpSpPr>
        <xdr:cNvPr id="8931" name="Shape 2">
          <a:extLst>
            <a:ext uri="{FF2B5EF4-FFF2-40B4-BE49-F238E27FC236}">
              <a16:creationId xmlns:a16="http://schemas.microsoft.com/office/drawing/2014/main" id="{00000000-0008-0000-0B00-0000E3220000}"/>
            </a:ext>
          </a:extLst>
        </xdr:cNvPr>
        <xdr:cNvGrpSpPr>
          <a:grpSpLocks/>
        </xdr:cNvGrpSpPr>
      </xdr:nvGrpSpPr>
      <xdr:grpSpPr>
        <a:xfrm>
          <a:off x="2466975" y="26241375"/>
          <a:ext cx="0" cy="161925"/>
          <a:chOff x="5346000" y="3699038"/>
          <a:chExt cx="0" cy="161925"/>
        </a:xfrm>
      </xdr:grpSpPr>
      <xdr:grpSp>
        <xdr:nvGrpSpPr>
          <xdr:cNvPr id="8932" name="Shape 7342">
            <a:extLst>
              <a:ext uri="{FF2B5EF4-FFF2-40B4-BE49-F238E27FC236}">
                <a16:creationId xmlns:a16="http://schemas.microsoft.com/office/drawing/2014/main" id="{00000000-0008-0000-0B00-0000E422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8933" name="Shape 6">
              <a:extLst>
                <a:ext uri="{FF2B5EF4-FFF2-40B4-BE49-F238E27FC236}">
                  <a16:creationId xmlns:a16="http://schemas.microsoft.com/office/drawing/2014/main" id="{00000000-0008-0000-0B00-0000E522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8934" name="Shape 7343">
              <a:extLst>
                <a:ext uri="{FF2B5EF4-FFF2-40B4-BE49-F238E27FC236}">
                  <a16:creationId xmlns:a16="http://schemas.microsoft.com/office/drawing/2014/main" id="{00000000-0008-0000-0B00-0000E622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8935" name="Shape 7344">
                <a:extLst>
                  <a:ext uri="{FF2B5EF4-FFF2-40B4-BE49-F238E27FC236}">
                    <a16:creationId xmlns:a16="http://schemas.microsoft.com/office/drawing/2014/main" id="{00000000-0008-0000-0B00-0000E722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8936" name="Shape 7345">
                <a:extLst>
                  <a:ext uri="{FF2B5EF4-FFF2-40B4-BE49-F238E27FC236}">
                    <a16:creationId xmlns:a16="http://schemas.microsoft.com/office/drawing/2014/main" id="{00000000-0008-0000-0B00-0000E822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8937" name="Shape 7346">
                  <a:extLst>
                    <a:ext uri="{FF2B5EF4-FFF2-40B4-BE49-F238E27FC236}">
                      <a16:creationId xmlns:a16="http://schemas.microsoft.com/office/drawing/2014/main" id="{00000000-0008-0000-0B00-0000E922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8938" name="Shape 7347">
                  <a:extLst>
                    <a:ext uri="{FF2B5EF4-FFF2-40B4-BE49-F238E27FC236}">
                      <a16:creationId xmlns:a16="http://schemas.microsoft.com/office/drawing/2014/main" id="{00000000-0008-0000-0B00-0000EA2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939" name="Shape 7348">
                  <a:extLst>
                    <a:ext uri="{FF2B5EF4-FFF2-40B4-BE49-F238E27FC236}">
                      <a16:creationId xmlns:a16="http://schemas.microsoft.com/office/drawing/2014/main" id="{00000000-0008-0000-0B00-0000EB2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940" name="Shape 7349">
                  <a:extLst>
                    <a:ext uri="{FF2B5EF4-FFF2-40B4-BE49-F238E27FC236}">
                      <a16:creationId xmlns:a16="http://schemas.microsoft.com/office/drawing/2014/main" id="{00000000-0008-0000-0B00-0000EC22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941" name="Shape 7350">
                  <a:extLst>
                    <a:ext uri="{FF2B5EF4-FFF2-40B4-BE49-F238E27FC236}">
                      <a16:creationId xmlns:a16="http://schemas.microsoft.com/office/drawing/2014/main" id="{00000000-0008-0000-0B00-0000ED2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942" name="Shape 7351">
                  <a:extLst>
                    <a:ext uri="{FF2B5EF4-FFF2-40B4-BE49-F238E27FC236}">
                      <a16:creationId xmlns:a16="http://schemas.microsoft.com/office/drawing/2014/main" id="{00000000-0008-0000-0B00-0000EE2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943" name="Shape 7352">
                  <a:extLst>
                    <a:ext uri="{FF2B5EF4-FFF2-40B4-BE49-F238E27FC236}">
                      <a16:creationId xmlns:a16="http://schemas.microsoft.com/office/drawing/2014/main" id="{00000000-0008-0000-0B00-0000EF2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119</xdr:row>
      <xdr:rowOff>104775</xdr:rowOff>
    </xdr:from>
    <xdr:ext cx="0" cy="161925"/>
    <xdr:grpSp>
      <xdr:nvGrpSpPr>
        <xdr:cNvPr id="8944" name="Shape 2">
          <a:extLst>
            <a:ext uri="{FF2B5EF4-FFF2-40B4-BE49-F238E27FC236}">
              <a16:creationId xmlns:a16="http://schemas.microsoft.com/office/drawing/2014/main" id="{00000000-0008-0000-0B00-0000F0220000}"/>
            </a:ext>
          </a:extLst>
        </xdr:cNvPr>
        <xdr:cNvGrpSpPr>
          <a:grpSpLocks/>
        </xdr:cNvGrpSpPr>
      </xdr:nvGrpSpPr>
      <xdr:grpSpPr>
        <a:xfrm>
          <a:off x="2466975" y="26241375"/>
          <a:ext cx="0" cy="161925"/>
          <a:chOff x="5346000" y="3699038"/>
          <a:chExt cx="0" cy="161925"/>
        </a:xfrm>
      </xdr:grpSpPr>
      <xdr:grpSp>
        <xdr:nvGrpSpPr>
          <xdr:cNvPr id="8945" name="Shape 7353">
            <a:extLst>
              <a:ext uri="{FF2B5EF4-FFF2-40B4-BE49-F238E27FC236}">
                <a16:creationId xmlns:a16="http://schemas.microsoft.com/office/drawing/2014/main" id="{00000000-0008-0000-0B00-0000F122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8946" name="Shape 6">
              <a:extLst>
                <a:ext uri="{FF2B5EF4-FFF2-40B4-BE49-F238E27FC236}">
                  <a16:creationId xmlns:a16="http://schemas.microsoft.com/office/drawing/2014/main" id="{00000000-0008-0000-0B00-0000F222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8947" name="Shape 7354">
              <a:extLst>
                <a:ext uri="{FF2B5EF4-FFF2-40B4-BE49-F238E27FC236}">
                  <a16:creationId xmlns:a16="http://schemas.microsoft.com/office/drawing/2014/main" id="{00000000-0008-0000-0B00-0000F322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8948" name="Shape 7355">
                <a:extLst>
                  <a:ext uri="{FF2B5EF4-FFF2-40B4-BE49-F238E27FC236}">
                    <a16:creationId xmlns:a16="http://schemas.microsoft.com/office/drawing/2014/main" id="{00000000-0008-0000-0B00-0000F422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8949" name="Shape 7356">
                <a:extLst>
                  <a:ext uri="{FF2B5EF4-FFF2-40B4-BE49-F238E27FC236}">
                    <a16:creationId xmlns:a16="http://schemas.microsoft.com/office/drawing/2014/main" id="{00000000-0008-0000-0B00-0000F522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8950" name="Shape 7357">
                  <a:extLst>
                    <a:ext uri="{FF2B5EF4-FFF2-40B4-BE49-F238E27FC236}">
                      <a16:creationId xmlns:a16="http://schemas.microsoft.com/office/drawing/2014/main" id="{00000000-0008-0000-0B00-0000F622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8951" name="Shape 7358">
                  <a:extLst>
                    <a:ext uri="{FF2B5EF4-FFF2-40B4-BE49-F238E27FC236}">
                      <a16:creationId xmlns:a16="http://schemas.microsoft.com/office/drawing/2014/main" id="{00000000-0008-0000-0B00-0000F72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952" name="Shape 7359">
                  <a:extLst>
                    <a:ext uri="{FF2B5EF4-FFF2-40B4-BE49-F238E27FC236}">
                      <a16:creationId xmlns:a16="http://schemas.microsoft.com/office/drawing/2014/main" id="{00000000-0008-0000-0B00-0000F82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953" name="Shape 7360">
                  <a:extLst>
                    <a:ext uri="{FF2B5EF4-FFF2-40B4-BE49-F238E27FC236}">
                      <a16:creationId xmlns:a16="http://schemas.microsoft.com/office/drawing/2014/main" id="{00000000-0008-0000-0B00-0000F922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954" name="Shape 7361">
                  <a:extLst>
                    <a:ext uri="{FF2B5EF4-FFF2-40B4-BE49-F238E27FC236}">
                      <a16:creationId xmlns:a16="http://schemas.microsoft.com/office/drawing/2014/main" id="{00000000-0008-0000-0B00-0000FA2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955" name="Shape 7362">
                  <a:extLst>
                    <a:ext uri="{FF2B5EF4-FFF2-40B4-BE49-F238E27FC236}">
                      <a16:creationId xmlns:a16="http://schemas.microsoft.com/office/drawing/2014/main" id="{00000000-0008-0000-0B00-0000FB2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956" name="Shape 7363">
                  <a:extLst>
                    <a:ext uri="{FF2B5EF4-FFF2-40B4-BE49-F238E27FC236}">
                      <a16:creationId xmlns:a16="http://schemas.microsoft.com/office/drawing/2014/main" id="{00000000-0008-0000-0B00-0000FC2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119</xdr:row>
      <xdr:rowOff>104775</xdr:rowOff>
    </xdr:from>
    <xdr:ext cx="0" cy="161925"/>
    <xdr:grpSp>
      <xdr:nvGrpSpPr>
        <xdr:cNvPr id="8957" name="Shape 2">
          <a:extLst>
            <a:ext uri="{FF2B5EF4-FFF2-40B4-BE49-F238E27FC236}">
              <a16:creationId xmlns:a16="http://schemas.microsoft.com/office/drawing/2014/main" id="{00000000-0008-0000-0B00-0000FD220000}"/>
            </a:ext>
          </a:extLst>
        </xdr:cNvPr>
        <xdr:cNvGrpSpPr>
          <a:grpSpLocks/>
        </xdr:cNvGrpSpPr>
      </xdr:nvGrpSpPr>
      <xdr:grpSpPr>
        <a:xfrm>
          <a:off x="2466975" y="26241375"/>
          <a:ext cx="0" cy="161925"/>
          <a:chOff x="5346000" y="3699038"/>
          <a:chExt cx="0" cy="161925"/>
        </a:xfrm>
      </xdr:grpSpPr>
      <xdr:grpSp>
        <xdr:nvGrpSpPr>
          <xdr:cNvPr id="8958" name="Shape 7364">
            <a:extLst>
              <a:ext uri="{FF2B5EF4-FFF2-40B4-BE49-F238E27FC236}">
                <a16:creationId xmlns:a16="http://schemas.microsoft.com/office/drawing/2014/main" id="{00000000-0008-0000-0B00-0000FE22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8959" name="Shape 6">
              <a:extLst>
                <a:ext uri="{FF2B5EF4-FFF2-40B4-BE49-F238E27FC236}">
                  <a16:creationId xmlns:a16="http://schemas.microsoft.com/office/drawing/2014/main" id="{00000000-0008-0000-0B00-0000FF22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8960" name="Shape 7365">
              <a:extLst>
                <a:ext uri="{FF2B5EF4-FFF2-40B4-BE49-F238E27FC236}">
                  <a16:creationId xmlns:a16="http://schemas.microsoft.com/office/drawing/2014/main" id="{00000000-0008-0000-0B00-00000023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8961" name="Shape 7366">
                <a:extLst>
                  <a:ext uri="{FF2B5EF4-FFF2-40B4-BE49-F238E27FC236}">
                    <a16:creationId xmlns:a16="http://schemas.microsoft.com/office/drawing/2014/main" id="{00000000-0008-0000-0B00-00000123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8962" name="Shape 7367">
                <a:extLst>
                  <a:ext uri="{FF2B5EF4-FFF2-40B4-BE49-F238E27FC236}">
                    <a16:creationId xmlns:a16="http://schemas.microsoft.com/office/drawing/2014/main" id="{00000000-0008-0000-0B00-00000223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8963" name="Shape 7368">
                  <a:extLst>
                    <a:ext uri="{FF2B5EF4-FFF2-40B4-BE49-F238E27FC236}">
                      <a16:creationId xmlns:a16="http://schemas.microsoft.com/office/drawing/2014/main" id="{00000000-0008-0000-0B00-00000323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8964" name="Shape 7369">
                  <a:extLst>
                    <a:ext uri="{FF2B5EF4-FFF2-40B4-BE49-F238E27FC236}">
                      <a16:creationId xmlns:a16="http://schemas.microsoft.com/office/drawing/2014/main" id="{00000000-0008-0000-0B00-0000042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965" name="Shape 7370">
                  <a:extLst>
                    <a:ext uri="{FF2B5EF4-FFF2-40B4-BE49-F238E27FC236}">
                      <a16:creationId xmlns:a16="http://schemas.microsoft.com/office/drawing/2014/main" id="{00000000-0008-0000-0B00-0000052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966" name="Shape 7371">
                  <a:extLst>
                    <a:ext uri="{FF2B5EF4-FFF2-40B4-BE49-F238E27FC236}">
                      <a16:creationId xmlns:a16="http://schemas.microsoft.com/office/drawing/2014/main" id="{00000000-0008-0000-0B00-00000623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967" name="Shape 7372">
                  <a:extLst>
                    <a:ext uri="{FF2B5EF4-FFF2-40B4-BE49-F238E27FC236}">
                      <a16:creationId xmlns:a16="http://schemas.microsoft.com/office/drawing/2014/main" id="{00000000-0008-0000-0B00-0000072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968" name="Shape 7373">
                  <a:extLst>
                    <a:ext uri="{FF2B5EF4-FFF2-40B4-BE49-F238E27FC236}">
                      <a16:creationId xmlns:a16="http://schemas.microsoft.com/office/drawing/2014/main" id="{00000000-0008-0000-0B00-0000082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969" name="Shape 7374">
                  <a:extLst>
                    <a:ext uri="{FF2B5EF4-FFF2-40B4-BE49-F238E27FC236}">
                      <a16:creationId xmlns:a16="http://schemas.microsoft.com/office/drawing/2014/main" id="{00000000-0008-0000-0B00-0000092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119</xdr:row>
      <xdr:rowOff>104775</xdr:rowOff>
    </xdr:from>
    <xdr:ext cx="0" cy="161925"/>
    <xdr:grpSp>
      <xdr:nvGrpSpPr>
        <xdr:cNvPr id="8970" name="Shape 2">
          <a:extLst>
            <a:ext uri="{FF2B5EF4-FFF2-40B4-BE49-F238E27FC236}">
              <a16:creationId xmlns:a16="http://schemas.microsoft.com/office/drawing/2014/main" id="{00000000-0008-0000-0B00-00000A230000}"/>
            </a:ext>
          </a:extLst>
        </xdr:cNvPr>
        <xdr:cNvGrpSpPr>
          <a:grpSpLocks/>
        </xdr:cNvGrpSpPr>
      </xdr:nvGrpSpPr>
      <xdr:grpSpPr>
        <a:xfrm>
          <a:off x="2466975" y="26241375"/>
          <a:ext cx="0" cy="161925"/>
          <a:chOff x="5346000" y="3699038"/>
          <a:chExt cx="0" cy="161925"/>
        </a:xfrm>
      </xdr:grpSpPr>
      <xdr:grpSp>
        <xdr:nvGrpSpPr>
          <xdr:cNvPr id="8971" name="Shape 7375">
            <a:extLst>
              <a:ext uri="{FF2B5EF4-FFF2-40B4-BE49-F238E27FC236}">
                <a16:creationId xmlns:a16="http://schemas.microsoft.com/office/drawing/2014/main" id="{00000000-0008-0000-0B00-00000B23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8972" name="Shape 6">
              <a:extLst>
                <a:ext uri="{FF2B5EF4-FFF2-40B4-BE49-F238E27FC236}">
                  <a16:creationId xmlns:a16="http://schemas.microsoft.com/office/drawing/2014/main" id="{00000000-0008-0000-0B00-00000C23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8973" name="Shape 7376">
              <a:extLst>
                <a:ext uri="{FF2B5EF4-FFF2-40B4-BE49-F238E27FC236}">
                  <a16:creationId xmlns:a16="http://schemas.microsoft.com/office/drawing/2014/main" id="{00000000-0008-0000-0B00-00000D23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8974" name="Shape 7377">
                <a:extLst>
                  <a:ext uri="{FF2B5EF4-FFF2-40B4-BE49-F238E27FC236}">
                    <a16:creationId xmlns:a16="http://schemas.microsoft.com/office/drawing/2014/main" id="{00000000-0008-0000-0B00-00000E23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8975" name="Shape 7378">
                <a:extLst>
                  <a:ext uri="{FF2B5EF4-FFF2-40B4-BE49-F238E27FC236}">
                    <a16:creationId xmlns:a16="http://schemas.microsoft.com/office/drawing/2014/main" id="{00000000-0008-0000-0B00-00000F23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8976" name="Shape 7379">
                  <a:extLst>
                    <a:ext uri="{FF2B5EF4-FFF2-40B4-BE49-F238E27FC236}">
                      <a16:creationId xmlns:a16="http://schemas.microsoft.com/office/drawing/2014/main" id="{00000000-0008-0000-0B00-00001023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8977" name="Shape 7380">
                  <a:extLst>
                    <a:ext uri="{FF2B5EF4-FFF2-40B4-BE49-F238E27FC236}">
                      <a16:creationId xmlns:a16="http://schemas.microsoft.com/office/drawing/2014/main" id="{00000000-0008-0000-0B00-0000112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978" name="Shape 7381">
                  <a:extLst>
                    <a:ext uri="{FF2B5EF4-FFF2-40B4-BE49-F238E27FC236}">
                      <a16:creationId xmlns:a16="http://schemas.microsoft.com/office/drawing/2014/main" id="{00000000-0008-0000-0B00-0000122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979" name="Shape 7382">
                  <a:extLst>
                    <a:ext uri="{FF2B5EF4-FFF2-40B4-BE49-F238E27FC236}">
                      <a16:creationId xmlns:a16="http://schemas.microsoft.com/office/drawing/2014/main" id="{00000000-0008-0000-0B00-00001323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980" name="Shape 7383">
                  <a:extLst>
                    <a:ext uri="{FF2B5EF4-FFF2-40B4-BE49-F238E27FC236}">
                      <a16:creationId xmlns:a16="http://schemas.microsoft.com/office/drawing/2014/main" id="{00000000-0008-0000-0B00-0000142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981" name="Shape 7384">
                  <a:extLst>
                    <a:ext uri="{FF2B5EF4-FFF2-40B4-BE49-F238E27FC236}">
                      <a16:creationId xmlns:a16="http://schemas.microsoft.com/office/drawing/2014/main" id="{00000000-0008-0000-0B00-0000152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982" name="Shape 7385">
                  <a:extLst>
                    <a:ext uri="{FF2B5EF4-FFF2-40B4-BE49-F238E27FC236}">
                      <a16:creationId xmlns:a16="http://schemas.microsoft.com/office/drawing/2014/main" id="{00000000-0008-0000-0B00-0000162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119</xdr:row>
      <xdr:rowOff>104775</xdr:rowOff>
    </xdr:from>
    <xdr:ext cx="0" cy="161925"/>
    <xdr:grpSp>
      <xdr:nvGrpSpPr>
        <xdr:cNvPr id="8983" name="Shape 2">
          <a:extLst>
            <a:ext uri="{FF2B5EF4-FFF2-40B4-BE49-F238E27FC236}">
              <a16:creationId xmlns:a16="http://schemas.microsoft.com/office/drawing/2014/main" id="{00000000-0008-0000-0B00-000017230000}"/>
            </a:ext>
          </a:extLst>
        </xdr:cNvPr>
        <xdr:cNvGrpSpPr>
          <a:grpSpLocks/>
        </xdr:cNvGrpSpPr>
      </xdr:nvGrpSpPr>
      <xdr:grpSpPr>
        <a:xfrm>
          <a:off x="2466975" y="26241375"/>
          <a:ext cx="0" cy="161925"/>
          <a:chOff x="5346000" y="3699038"/>
          <a:chExt cx="0" cy="161925"/>
        </a:xfrm>
      </xdr:grpSpPr>
      <xdr:grpSp>
        <xdr:nvGrpSpPr>
          <xdr:cNvPr id="8984" name="Shape 7386">
            <a:extLst>
              <a:ext uri="{FF2B5EF4-FFF2-40B4-BE49-F238E27FC236}">
                <a16:creationId xmlns:a16="http://schemas.microsoft.com/office/drawing/2014/main" id="{00000000-0008-0000-0B00-00001823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8985" name="Shape 6">
              <a:extLst>
                <a:ext uri="{FF2B5EF4-FFF2-40B4-BE49-F238E27FC236}">
                  <a16:creationId xmlns:a16="http://schemas.microsoft.com/office/drawing/2014/main" id="{00000000-0008-0000-0B00-00001923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8986" name="Shape 7387">
              <a:extLst>
                <a:ext uri="{FF2B5EF4-FFF2-40B4-BE49-F238E27FC236}">
                  <a16:creationId xmlns:a16="http://schemas.microsoft.com/office/drawing/2014/main" id="{00000000-0008-0000-0B00-00001A23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8987" name="Shape 7388">
                <a:extLst>
                  <a:ext uri="{FF2B5EF4-FFF2-40B4-BE49-F238E27FC236}">
                    <a16:creationId xmlns:a16="http://schemas.microsoft.com/office/drawing/2014/main" id="{00000000-0008-0000-0B00-00001B23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8988" name="Shape 7389">
                <a:extLst>
                  <a:ext uri="{FF2B5EF4-FFF2-40B4-BE49-F238E27FC236}">
                    <a16:creationId xmlns:a16="http://schemas.microsoft.com/office/drawing/2014/main" id="{00000000-0008-0000-0B00-00001C23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8989" name="Shape 7390">
                  <a:extLst>
                    <a:ext uri="{FF2B5EF4-FFF2-40B4-BE49-F238E27FC236}">
                      <a16:creationId xmlns:a16="http://schemas.microsoft.com/office/drawing/2014/main" id="{00000000-0008-0000-0B00-00001D23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8990" name="Shape 7391">
                  <a:extLst>
                    <a:ext uri="{FF2B5EF4-FFF2-40B4-BE49-F238E27FC236}">
                      <a16:creationId xmlns:a16="http://schemas.microsoft.com/office/drawing/2014/main" id="{00000000-0008-0000-0B00-00001E2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991" name="Shape 7392">
                  <a:extLst>
                    <a:ext uri="{FF2B5EF4-FFF2-40B4-BE49-F238E27FC236}">
                      <a16:creationId xmlns:a16="http://schemas.microsoft.com/office/drawing/2014/main" id="{00000000-0008-0000-0B00-00001F2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992" name="Shape 7393">
                  <a:extLst>
                    <a:ext uri="{FF2B5EF4-FFF2-40B4-BE49-F238E27FC236}">
                      <a16:creationId xmlns:a16="http://schemas.microsoft.com/office/drawing/2014/main" id="{00000000-0008-0000-0B00-00002023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993" name="Shape 7394">
                  <a:extLst>
                    <a:ext uri="{FF2B5EF4-FFF2-40B4-BE49-F238E27FC236}">
                      <a16:creationId xmlns:a16="http://schemas.microsoft.com/office/drawing/2014/main" id="{00000000-0008-0000-0B00-0000212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994" name="Shape 7395">
                  <a:extLst>
                    <a:ext uri="{FF2B5EF4-FFF2-40B4-BE49-F238E27FC236}">
                      <a16:creationId xmlns:a16="http://schemas.microsoft.com/office/drawing/2014/main" id="{00000000-0008-0000-0B00-0000222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995" name="Shape 7396">
                  <a:extLst>
                    <a:ext uri="{FF2B5EF4-FFF2-40B4-BE49-F238E27FC236}">
                      <a16:creationId xmlns:a16="http://schemas.microsoft.com/office/drawing/2014/main" id="{00000000-0008-0000-0B00-0000232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119</xdr:row>
      <xdr:rowOff>104775</xdr:rowOff>
    </xdr:from>
    <xdr:ext cx="0" cy="161925"/>
    <xdr:grpSp>
      <xdr:nvGrpSpPr>
        <xdr:cNvPr id="8996" name="Shape 2">
          <a:extLst>
            <a:ext uri="{FF2B5EF4-FFF2-40B4-BE49-F238E27FC236}">
              <a16:creationId xmlns:a16="http://schemas.microsoft.com/office/drawing/2014/main" id="{00000000-0008-0000-0B00-000024230000}"/>
            </a:ext>
          </a:extLst>
        </xdr:cNvPr>
        <xdr:cNvGrpSpPr>
          <a:grpSpLocks/>
        </xdr:cNvGrpSpPr>
      </xdr:nvGrpSpPr>
      <xdr:grpSpPr>
        <a:xfrm>
          <a:off x="2466975" y="26241375"/>
          <a:ext cx="0" cy="161925"/>
          <a:chOff x="5346000" y="3699038"/>
          <a:chExt cx="0" cy="161925"/>
        </a:xfrm>
      </xdr:grpSpPr>
      <xdr:grpSp>
        <xdr:nvGrpSpPr>
          <xdr:cNvPr id="8997" name="Shape 7397">
            <a:extLst>
              <a:ext uri="{FF2B5EF4-FFF2-40B4-BE49-F238E27FC236}">
                <a16:creationId xmlns:a16="http://schemas.microsoft.com/office/drawing/2014/main" id="{00000000-0008-0000-0B00-00002523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8998" name="Shape 6">
              <a:extLst>
                <a:ext uri="{FF2B5EF4-FFF2-40B4-BE49-F238E27FC236}">
                  <a16:creationId xmlns:a16="http://schemas.microsoft.com/office/drawing/2014/main" id="{00000000-0008-0000-0B00-00002623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8999" name="Shape 7398">
              <a:extLst>
                <a:ext uri="{FF2B5EF4-FFF2-40B4-BE49-F238E27FC236}">
                  <a16:creationId xmlns:a16="http://schemas.microsoft.com/office/drawing/2014/main" id="{00000000-0008-0000-0B00-00002723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9000" name="Shape 7399">
                <a:extLst>
                  <a:ext uri="{FF2B5EF4-FFF2-40B4-BE49-F238E27FC236}">
                    <a16:creationId xmlns:a16="http://schemas.microsoft.com/office/drawing/2014/main" id="{00000000-0008-0000-0B00-00002823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9001" name="Shape 7400">
                <a:extLst>
                  <a:ext uri="{FF2B5EF4-FFF2-40B4-BE49-F238E27FC236}">
                    <a16:creationId xmlns:a16="http://schemas.microsoft.com/office/drawing/2014/main" id="{00000000-0008-0000-0B00-00002923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9002" name="Shape 7401">
                  <a:extLst>
                    <a:ext uri="{FF2B5EF4-FFF2-40B4-BE49-F238E27FC236}">
                      <a16:creationId xmlns:a16="http://schemas.microsoft.com/office/drawing/2014/main" id="{00000000-0008-0000-0B00-00002A23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9003" name="Shape 7402">
                  <a:extLst>
                    <a:ext uri="{FF2B5EF4-FFF2-40B4-BE49-F238E27FC236}">
                      <a16:creationId xmlns:a16="http://schemas.microsoft.com/office/drawing/2014/main" id="{00000000-0008-0000-0B00-00002B2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004" name="Shape 7403">
                  <a:extLst>
                    <a:ext uri="{FF2B5EF4-FFF2-40B4-BE49-F238E27FC236}">
                      <a16:creationId xmlns:a16="http://schemas.microsoft.com/office/drawing/2014/main" id="{00000000-0008-0000-0B00-00002C2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005" name="Shape 7404">
                  <a:extLst>
                    <a:ext uri="{FF2B5EF4-FFF2-40B4-BE49-F238E27FC236}">
                      <a16:creationId xmlns:a16="http://schemas.microsoft.com/office/drawing/2014/main" id="{00000000-0008-0000-0B00-00002D23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006" name="Shape 7405">
                  <a:extLst>
                    <a:ext uri="{FF2B5EF4-FFF2-40B4-BE49-F238E27FC236}">
                      <a16:creationId xmlns:a16="http://schemas.microsoft.com/office/drawing/2014/main" id="{00000000-0008-0000-0B00-00002E2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007" name="Shape 7406">
                  <a:extLst>
                    <a:ext uri="{FF2B5EF4-FFF2-40B4-BE49-F238E27FC236}">
                      <a16:creationId xmlns:a16="http://schemas.microsoft.com/office/drawing/2014/main" id="{00000000-0008-0000-0B00-00002F2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008" name="Shape 7407">
                  <a:extLst>
                    <a:ext uri="{FF2B5EF4-FFF2-40B4-BE49-F238E27FC236}">
                      <a16:creationId xmlns:a16="http://schemas.microsoft.com/office/drawing/2014/main" id="{00000000-0008-0000-0B00-0000302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119</xdr:row>
      <xdr:rowOff>104775</xdr:rowOff>
    </xdr:from>
    <xdr:ext cx="0" cy="161925"/>
    <xdr:grpSp>
      <xdr:nvGrpSpPr>
        <xdr:cNvPr id="9009" name="Shape 2">
          <a:extLst>
            <a:ext uri="{FF2B5EF4-FFF2-40B4-BE49-F238E27FC236}">
              <a16:creationId xmlns:a16="http://schemas.microsoft.com/office/drawing/2014/main" id="{00000000-0008-0000-0B00-000031230000}"/>
            </a:ext>
          </a:extLst>
        </xdr:cNvPr>
        <xdr:cNvGrpSpPr>
          <a:grpSpLocks/>
        </xdr:cNvGrpSpPr>
      </xdr:nvGrpSpPr>
      <xdr:grpSpPr>
        <a:xfrm>
          <a:off x="2466975" y="26241375"/>
          <a:ext cx="0" cy="161925"/>
          <a:chOff x="5346000" y="3699038"/>
          <a:chExt cx="0" cy="161925"/>
        </a:xfrm>
      </xdr:grpSpPr>
      <xdr:grpSp>
        <xdr:nvGrpSpPr>
          <xdr:cNvPr id="9010" name="Shape 7408">
            <a:extLst>
              <a:ext uri="{FF2B5EF4-FFF2-40B4-BE49-F238E27FC236}">
                <a16:creationId xmlns:a16="http://schemas.microsoft.com/office/drawing/2014/main" id="{00000000-0008-0000-0B00-00003223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9011" name="Shape 6">
              <a:extLst>
                <a:ext uri="{FF2B5EF4-FFF2-40B4-BE49-F238E27FC236}">
                  <a16:creationId xmlns:a16="http://schemas.microsoft.com/office/drawing/2014/main" id="{00000000-0008-0000-0B00-00003323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9012" name="Shape 7409">
              <a:extLst>
                <a:ext uri="{FF2B5EF4-FFF2-40B4-BE49-F238E27FC236}">
                  <a16:creationId xmlns:a16="http://schemas.microsoft.com/office/drawing/2014/main" id="{00000000-0008-0000-0B00-00003423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9013" name="Shape 7410">
                <a:extLst>
                  <a:ext uri="{FF2B5EF4-FFF2-40B4-BE49-F238E27FC236}">
                    <a16:creationId xmlns:a16="http://schemas.microsoft.com/office/drawing/2014/main" id="{00000000-0008-0000-0B00-00003523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9014" name="Shape 7411">
                <a:extLst>
                  <a:ext uri="{FF2B5EF4-FFF2-40B4-BE49-F238E27FC236}">
                    <a16:creationId xmlns:a16="http://schemas.microsoft.com/office/drawing/2014/main" id="{00000000-0008-0000-0B00-00003623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9015" name="Shape 7412">
                  <a:extLst>
                    <a:ext uri="{FF2B5EF4-FFF2-40B4-BE49-F238E27FC236}">
                      <a16:creationId xmlns:a16="http://schemas.microsoft.com/office/drawing/2014/main" id="{00000000-0008-0000-0B00-00003723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9016" name="Shape 7413">
                  <a:extLst>
                    <a:ext uri="{FF2B5EF4-FFF2-40B4-BE49-F238E27FC236}">
                      <a16:creationId xmlns:a16="http://schemas.microsoft.com/office/drawing/2014/main" id="{00000000-0008-0000-0B00-0000382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017" name="Shape 7414">
                  <a:extLst>
                    <a:ext uri="{FF2B5EF4-FFF2-40B4-BE49-F238E27FC236}">
                      <a16:creationId xmlns:a16="http://schemas.microsoft.com/office/drawing/2014/main" id="{00000000-0008-0000-0B00-0000392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018" name="Shape 7415">
                  <a:extLst>
                    <a:ext uri="{FF2B5EF4-FFF2-40B4-BE49-F238E27FC236}">
                      <a16:creationId xmlns:a16="http://schemas.microsoft.com/office/drawing/2014/main" id="{00000000-0008-0000-0B00-00003A23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019" name="Shape 7416">
                  <a:extLst>
                    <a:ext uri="{FF2B5EF4-FFF2-40B4-BE49-F238E27FC236}">
                      <a16:creationId xmlns:a16="http://schemas.microsoft.com/office/drawing/2014/main" id="{00000000-0008-0000-0B00-00003B2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020" name="Shape 7417">
                  <a:extLst>
                    <a:ext uri="{FF2B5EF4-FFF2-40B4-BE49-F238E27FC236}">
                      <a16:creationId xmlns:a16="http://schemas.microsoft.com/office/drawing/2014/main" id="{00000000-0008-0000-0B00-00003C2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021" name="Shape 7418">
                  <a:extLst>
                    <a:ext uri="{FF2B5EF4-FFF2-40B4-BE49-F238E27FC236}">
                      <a16:creationId xmlns:a16="http://schemas.microsoft.com/office/drawing/2014/main" id="{00000000-0008-0000-0B00-00003D2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119</xdr:row>
      <xdr:rowOff>104775</xdr:rowOff>
    </xdr:from>
    <xdr:ext cx="0" cy="161925"/>
    <xdr:grpSp>
      <xdr:nvGrpSpPr>
        <xdr:cNvPr id="9022" name="Shape 2">
          <a:extLst>
            <a:ext uri="{FF2B5EF4-FFF2-40B4-BE49-F238E27FC236}">
              <a16:creationId xmlns:a16="http://schemas.microsoft.com/office/drawing/2014/main" id="{00000000-0008-0000-0B00-00003E230000}"/>
            </a:ext>
          </a:extLst>
        </xdr:cNvPr>
        <xdr:cNvGrpSpPr>
          <a:grpSpLocks/>
        </xdr:cNvGrpSpPr>
      </xdr:nvGrpSpPr>
      <xdr:grpSpPr>
        <a:xfrm>
          <a:off x="2466975" y="26241375"/>
          <a:ext cx="0" cy="161925"/>
          <a:chOff x="5346000" y="3699038"/>
          <a:chExt cx="0" cy="161925"/>
        </a:xfrm>
      </xdr:grpSpPr>
      <xdr:grpSp>
        <xdr:nvGrpSpPr>
          <xdr:cNvPr id="9023" name="Shape 7419">
            <a:extLst>
              <a:ext uri="{FF2B5EF4-FFF2-40B4-BE49-F238E27FC236}">
                <a16:creationId xmlns:a16="http://schemas.microsoft.com/office/drawing/2014/main" id="{00000000-0008-0000-0B00-00003F23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9024" name="Shape 6">
              <a:extLst>
                <a:ext uri="{FF2B5EF4-FFF2-40B4-BE49-F238E27FC236}">
                  <a16:creationId xmlns:a16="http://schemas.microsoft.com/office/drawing/2014/main" id="{00000000-0008-0000-0B00-00004023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9025" name="Shape 7420">
              <a:extLst>
                <a:ext uri="{FF2B5EF4-FFF2-40B4-BE49-F238E27FC236}">
                  <a16:creationId xmlns:a16="http://schemas.microsoft.com/office/drawing/2014/main" id="{00000000-0008-0000-0B00-00004123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9026" name="Shape 7421">
                <a:extLst>
                  <a:ext uri="{FF2B5EF4-FFF2-40B4-BE49-F238E27FC236}">
                    <a16:creationId xmlns:a16="http://schemas.microsoft.com/office/drawing/2014/main" id="{00000000-0008-0000-0B00-00004223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9027" name="Shape 7422">
                <a:extLst>
                  <a:ext uri="{FF2B5EF4-FFF2-40B4-BE49-F238E27FC236}">
                    <a16:creationId xmlns:a16="http://schemas.microsoft.com/office/drawing/2014/main" id="{00000000-0008-0000-0B00-00004323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9028" name="Shape 7423">
                  <a:extLst>
                    <a:ext uri="{FF2B5EF4-FFF2-40B4-BE49-F238E27FC236}">
                      <a16:creationId xmlns:a16="http://schemas.microsoft.com/office/drawing/2014/main" id="{00000000-0008-0000-0B00-00004423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9029" name="Shape 7424">
                  <a:extLst>
                    <a:ext uri="{FF2B5EF4-FFF2-40B4-BE49-F238E27FC236}">
                      <a16:creationId xmlns:a16="http://schemas.microsoft.com/office/drawing/2014/main" id="{00000000-0008-0000-0B00-0000452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030" name="Shape 7425">
                  <a:extLst>
                    <a:ext uri="{FF2B5EF4-FFF2-40B4-BE49-F238E27FC236}">
                      <a16:creationId xmlns:a16="http://schemas.microsoft.com/office/drawing/2014/main" id="{00000000-0008-0000-0B00-0000462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031" name="Shape 7426">
                  <a:extLst>
                    <a:ext uri="{FF2B5EF4-FFF2-40B4-BE49-F238E27FC236}">
                      <a16:creationId xmlns:a16="http://schemas.microsoft.com/office/drawing/2014/main" id="{00000000-0008-0000-0B00-00004723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032" name="Shape 7427">
                  <a:extLst>
                    <a:ext uri="{FF2B5EF4-FFF2-40B4-BE49-F238E27FC236}">
                      <a16:creationId xmlns:a16="http://schemas.microsoft.com/office/drawing/2014/main" id="{00000000-0008-0000-0B00-0000482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033" name="Shape 7428">
                  <a:extLst>
                    <a:ext uri="{FF2B5EF4-FFF2-40B4-BE49-F238E27FC236}">
                      <a16:creationId xmlns:a16="http://schemas.microsoft.com/office/drawing/2014/main" id="{00000000-0008-0000-0B00-0000492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034" name="Shape 7429">
                  <a:extLst>
                    <a:ext uri="{FF2B5EF4-FFF2-40B4-BE49-F238E27FC236}">
                      <a16:creationId xmlns:a16="http://schemas.microsoft.com/office/drawing/2014/main" id="{00000000-0008-0000-0B00-00004A2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119</xdr:row>
      <xdr:rowOff>104775</xdr:rowOff>
    </xdr:from>
    <xdr:ext cx="0" cy="161925"/>
    <xdr:grpSp>
      <xdr:nvGrpSpPr>
        <xdr:cNvPr id="9035" name="Shape 2">
          <a:extLst>
            <a:ext uri="{FF2B5EF4-FFF2-40B4-BE49-F238E27FC236}">
              <a16:creationId xmlns:a16="http://schemas.microsoft.com/office/drawing/2014/main" id="{00000000-0008-0000-0B00-00004B230000}"/>
            </a:ext>
          </a:extLst>
        </xdr:cNvPr>
        <xdr:cNvGrpSpPr>
          <a:grpSpLocks/>
        </xdr:cNvGrpSpPr>
      </xdr:nvGrpSpPr>
      <xdr:grpSpPr>
        <a:xfrm>
          <a:off x="2466975" y="26241375"/>
          <a:ext cx="0" cy="161925"/>
          <a:chOff x="5346000" y="3699038"/>
          <a:chExt cx="0" cy="161925"/>
        </a:xfrm>
      </xdr:grpSpPr>
      <xdr:grpSp>
        <xdr:nvGrpSpPr>
          <xdr:cNvPr id="9036" name="Shape 7430">
            <a:extLst>
              <a:ext uri="{FF2B5EF4-FFF2-40B4-BE49-F238E27FC236}">
                <a16:creationId xmlns:a16="http://schemas.microsoft.com/office/drawing/2014/main" id="{00000000-0008-0000-0B00-00004C23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9037" name="Shape 6">
              <a:extLst>
                <a:ext uri="{FF2B5EF4-FFF2-40B4-BE49-F238E27FC236}">
                  <a16:creationId xmlns:a16="http://schemas.microsoft.com/office/drawing/2014/main" id="{00000000-0008-0000-0B00-00004D23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9038" name="Shape 7431">
              <a:extLst>
                <a:ext uri="{FF2B5EF4-FFF2-40B4-BE49-F238E27FC236}">
                  <a16:creationId xmlns:a16="http://schemas.microsoft.com/office/drawing/2014/main" id="{00000000-0008-0000-0B00-00004E23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9039" name="Shape 7432">
                <a:extLst>
                  <a:ext uri="{FF2B5EF4-FFF2-40B4-BE49-F238E27FC236}">
                    <a16:creationId xmlns:a16="http://schemas.microsoft.com/office/drawing/2014/main" id="{00000000-0008-0000-0B00-00004F23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9040" name="Shape 7433">
                <a:extLst>
                  <a:ext uri="{FF2B5EF4-FFF2-40B4-BE49-F238E27FC236}">
                    <a16:creationId xmlns:a16="http://schemas.microsoft.com/office/drawing/2014/main" id="{00000000-0008-0000-0B00-00005023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9041" name="Shape 7434">
                  <a:extLst>
                    <a:ext uri="{FF2B5EF4-FFF2-40B4-BE49-F238E27FC236}">
                      <a16:creationId xmlns:a16="http://schemas.microsoft.com/office/drawing/2014/main" id="{00000000-0008-0000-0B00-00005123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9042" name="Shape 7435">
                  <a:extLst>
                    <a:ext uri="{FF2B5EF4-FFF2-40B4-BE49-F238E27FC236}">
                      <a16:creationId xmlns:a16="http://schemas.microsoft.com/office/drawing/2014/main" id="{00000000-0008-0000-0B00-0000522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043" name="Shape 7436">
                  <a:extLst>
                    <a:ext uri="{FF2B5EF4-FFF2-40B4-BE49-F238E27FC236}">
                      <a16:creationId xmlns:a16="http://schemas.microsoft.com/office/drawing/2014/main" id="{00000000-0008-0000-0B00-0000532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044" name="Shape 7437">
                  <a:extLst>
                    <a:ext uri="{FF2B5EF4-FFF2-40B4-BE49-F238E27FC236}">
                      <a16:creationId xmlns:a16="http://schemas.microsoft.com/office/drawing/2014/main" id="{00000000-0008-0000-0B00-00005423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045" name="Shape 7438">
                  <a:extLst>
                    <a:ext uri="{FF2B5EF4-FFF2-40B4-BE49-F238E27FC236}">
                      <a16:creationId xmlns:a16="http://schemas.microsoft.com/office/drawing/2014/main" id="{00000000-0008-0000-0B00-0000552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046" name="Shape 7439">
                  <a:extLst>
                    <a:ext uri="{FF2B5EF4-FFF2-40B4-BE49-F238E27FC236}">
                      <a16:creationId xmlns:a16="http://schemas.microsoft.com/office/drawing/2014/main" id="{00000000-0008-0000-0B00-0000562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047" name="Shape 7440">
                  <a:extLst>
                    <a:ext uri="{FF2B5EF4-FFF2-40B4-BE49-F238E27FC236}">
                      <a16:creationId xmlns:a16="http://schemas.microsoft.com/office/drawing/2014/main" id="{00000000-0008-0000-0B00-0000572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119</xdr:row>
      <xdr:rowOff>104775</xdr:rowOff>
    </xdr:from>
    <xdr:ext cx="0" cy="161925"/>
    <xdr:grpSp>
      <xdr:nvGrpSpPr>
        <xdr:cNvPr id="9048" name="Shape 2">
          <a:extLst>
            <a:ext uri="{FF2B5EF4-FFF2-40B4-BE49-F238E27FC236}">
              <a16:creationId xmlns:a16="http://schemas.microsoft.com/office/drawing/2014/main" id="{00000000-0008-0000-0B00-000058230000}"/>
            </a:ext>
          </a:extLst>
        </xdr:cNvPr>
        <xdr:cNvGrpSpPr>
          <a:grpSpLocks/>
        </xdr:cNvGrpSpPr>
      </xdr:nvGrpSpPr>
      <xdr:grpSpPr>
        <a:xfrm>
          <a:off x="2466975" y="26241375"/>
          <a:ext cx="0" cy="161925"/>
          <a:chOff x="5346000" y="3699038"/>
          <a:chExt cx="0" cy="161925"/>
        </a:xfrm>
      </xdr:grpSpPr>
      <xdr:grpSp>
        <xdr:nvGrpSpPr>
          <xdr:cNvPr id="9049" name="Shape 7441">
            <a:extLst>
              <a:ext uri="{FF2B5EF4-FFF2-40B4-BE49-F238E27FC236}">
                <a16:creationId xmlns:a16="http://schemas.microsoft.com/office/drawing/2014/main" id="{00000000-0008-0000-0B00-00005923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9050" name="Shape 6">
              <a:extLst>
                <a:ext uri="{FF2B5EF4-FFF2-40B4-BE49-F238E27FC236}">
                  <a16:creationId xmlns:a16="http://schemas.microsoft.com/office/drawing/2014/main" id="{00000000-0008-0000-0B00-00005A23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9051" name="Shape 7442">
              <a:extLst>
                <a:ext uri="{FF2B5EF4-FFF2-40B4-BE49-F238E27FC236}">
                  <a16:creationId xmlns:a16="http://schemas.microsoft.com/office/drawing/2014/main" id="{00000000-0008-0000-0B00-00005B23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9052" name="Shape 7443">
                <a:extLst>
                  <a:ext uri="{FF2B5EF4-FFF2-40B4-BE49-F238E27FC236}">
                    <a16:creationId xmlns:a16="http://schemas.microsoft.com/office/drawing/2014/main" id="{00000000-0008-0000-0B00-00005C23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9053" name="Shape 7444">
                <a:extLst>
                  <a:ext uri="{FF2B5EF4-FFF2-40B4-BE49-F238E27FC236}">
                    <a16:creationId xmlns:a16="http://schemas.microsoft.com/office/drawing/2014/main" id="{00000000-0008-0000-0B00-00005D23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9054" name="Shape 7445">
                  <a:extLst>
                    <a:ext uri="{FF2B5EF4-FFF2-40B4-BE49-F238E27FC236}">
                      <a16:creationId xmlns:a16="http://schemas.microsoft.com/office/drawing/2014/main" id="{00000000-0008-0000-0B00-00005E23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9055" name="Shape 7446">
                  <a:extLst>
                    <a:ext uri="{FF2B5EF4-FFF2-40B4-BE49-F238E27FC236}">
                      <a16:creationId xmlns:a16="http://schemas.microsoft.com/office/drawing/2014/main" id="{00000000-0008-0000-0B00-00005F2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056" name="Shape 7447">
                  <a:extLst>
                    <a:ext uri="{FF2B5EF4-FFF2-40B4-BE49-F238E27FC236}">
                      <a16:creationId xmlns:a16="http://schemas.microsoft.com/office/drawing/2014/main" id="{00000000-0008-0000-0B00-0000602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057" name="Shape 7448">
                  <a:extLst>
                    <a:ext uri="{FF2B5EF4-FFF2-40B4-BE49-F238E27FC236}">
                      <a16:creationId xmlns:a16="http://schemas.microsoft.com/office/drawing/2014/main" id="{00000000-0008-0000-0B00-00006123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058" name="Shape 7449">
                  <a:extLst>
                    <a:ext uri="{FF2B5EF4-FFF2-40B4-BE49-F238E27FC236}">
                      <a16:creationId xmlns:a16="http://schemas.microsoft.com/office/drawing/2014/main" id="{00000000-0008-0000-0B00-0000622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059" name="Shape 7450">
                  <a:extLst>
                    <a:ext uri="{FF2B5EF4-FFF2-40B4-BE49-F238E27FC236}">
                      <a16:creationId xmlns:a16="http://schemas.microsoft.com/office/drawing/2014/main" id="{00000000-0008-0000-0B00-0000632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060" name="Shape 7451">
                  <a:extLst>
                    <a:ext uri="{FF2B5EF4-FFF2-40B4-BE49-F238E27FC236}">
                      <a16:creationId xmlns:a16="http://schemas.microsoft.com/office/drawing/2014/main" id="{00000000-0008-0000-0B00-0000642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119</xdr:row>
      <xdr:rowOff>104775</xdr:rowOff>
    </xdr:from>
    <xdr:ext cx="0" cy="161925"/>
    <xdr:grpSp>
      <xdr:nvGrpSpPr>
        <xdr:cNvPr id="9061" name="Shape 2">
          <a:extLst>
            <a:ext uri="{FF2B5EF4-FFF2-40B4-BE49-F238E27FC236}">
              <a16:creationId xmlns:a16="http://schemas.microsoft.com/office/drawing/2014/main" id="{00000000-0008-0000-0B00-000065230000}"/>
            </a:ext>
          </a:extLst>
        </xdr:cNvPr>
        <xdr:cNvGrpSpPr>
          <a:grpSpLocks/>
        </xdr:cNvGrpSpPr>
      </xdr:nvGrpSpPr>
      <xdr:grpSpPr>
        <a:xfrm>
          <a:off x="2466975" y="26241375"/>
          <a:ext cx="0" cy="161925"/>
          <a:chOff x="5346000" y="3699038"/>
          <a:chExt cx="0" cy="161925"/>
        </a:xfrm>
      </xdr:grpSpPr>
      <xdr:grpSp>
        <xdr:nvGrpSpPr>
          <xdr:cNvPr id="9062" name="Shape 7452">
            <a:extLst>
              <a:ext uri="{FF2B5EF4-FFF2-40B4-BE49-F238E27FC236}">
                <a16:creationId xmlns:a16="http://schemas.microsoft.com/office/drawing/2014/main" id="{00000000-0008-0000-0B00-00006623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9063" name="Shape 6">
              <a:extLst>
                <a:ext uri="{FF2B5EF4-FFF2-40B4-BE49-F238E27FC236}">
                  <a16:creationId xmlns:a16="http://schemas.microsoft.com/office/drawing/2014/main" id="{00000000-0008-0000-0B00-00006723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9064" name="Shape 7453">
              <a:extLst>
                <a:ext uri="{FF2B5EF4-FFF2-40B4-BE49-F238E27FC236}">
                  <a16:creationId xmlns:a16="http://schemas.microsoft.com/office/drawing/2014/main" id="{00000000-0008-0000-0B00-00006823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9065" name="Shape 7454">
                <a:extLst>
                  <a:ext uri="{FF2B5EF4-FFF2-40B4-BE49-F238E27FC236}">
                    <a16:creationId xmlns:a16="http://schemas.microsoft.com/office/drawing/2014/main" id="{00000000-0008-0000-0B00-00006923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9066" name="Shape 7455">
                <a:extLst>
                  <a:ext uri="{FF2B5EF4-FFF2-40B4-BE49-F238E27FC236}">
                    <a16:creationId xmlns:a16="http://schemas.microsoft.com/office/drawing/2014/main" id="{00000000-0008-0000-0B00-00006A23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9067" name="Shape 7456">
                  <a:extLst>
                    <a:ext uri="{FF2B5EF4-FFF2-40B4-BE49-F238E27FC236}">
                      <a16:creationId xmlns:a16="http://schemas.microsoft.com/office/drawing/2014/main" id="{00000000-0008-0000-0B00-00006B23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9068" name="Shape 7457">
                  <a:extLst>
                    <a:ext uri="{FF2B5EF4-FFF2-40B4-BE49-F238E27FC236}">
                      <a16:creationId xmlns:a16="http://schemas.microsoft.com/office/drawing/2014/main" id="{00000000-0008-0000-0B00-00006C2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069" name="Shape 7458">
                  <a:extLst>
                    <a:ext uri="{FF2B5EF4-FFF2-40B4-BE49-F238E27FC236}">
                      <a16:creationId xmlns:a16="http://schemas.microsoft.com/office/drawing/2014/main" id="{00000000-0008-0000-0B00-00006D2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070" name="Shape 7459">
                  <a:extLst>
                    <a:ext uri="{FF2B5EF4-FFF2-40B4-BE49-F238E27FC236}">
                      <a16:creationId xmlns:a16="http://schemas.microsoft.com/office/drawing/2014/main" id="{00000000-0008-0000-0B00-00006E23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071" name="Shape 7460">
                  <a:extLst>
                    <a:ext uri="{FF2B5EF4-FFF2-40B4-BE49-F238E27FC236}">
                      <a16:creationId xmlns:a16="http://schemas.microsoft.com/office/drawing/2014/main" id="{00000000-0008-0000-0B00-00006F2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072" name="Shape 7461">
                  <a:extLst>
                    <a:ext uri="{FF2B5EF4-FFF2-40B4-BE49-F238E27FC236}">
                      <a16:creationId xmlns:a16="http://schemas.microsoft.com/office/drawing/2014/main" id="{00000000-0008-0000-0B00-0000702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073" name="Shape 7462">
                  <a:extLst>
                    <a:ext uri="{FF2B5EF4-FFF2-40B4-BE49-F238E27FC236}">
                      <a16:creationId xmlns:a16="http://schemas.microsoft.com/office/drawing/2014/main" id="{00000000-0008-0000-0B00-0000712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127</xdr:row>
      <xdr:rowOff>104775</xdr:rowOff>
    </xdr:from>
    <xdr:ext cx="0" cy="161925"/>
    <xdr:grpSp>
      <xdr:nvGrpSpPr>
        <xdr:cNvPr id="9074" name="Shape 2">
          <a:extLst>
            <a:ext uri="{FF2B5EF4-FFF2-40B4-BE49-F238E27FC236}">
              <a16:creationId xmlns:a16="http://schemas.microsoft.com/office/drawing/2014/main" id="{00000000-0008-0000-0B00-000072230000}"/>
            </a:ext>
          </a:extLst>
        </xdr:cNvPr>
        <xdr:cNvGrpSpPr>
          <a:grpSpLocks/>
        </xdr:cNvGrpSpPr>
      </xdr:nvGrpSpPr>
      <xdr:grpSpPr>
        <a:xfrm>
          <a:off x="2466975" y="27993975"/>
          <a:ext cx="0" cy="161925"/>
          <a:chOff x="5346000" y="3699038"/>
          <a:chExt cx="0" cy="161925"/>
        </a:xfrm>
      </xdr:grpSpPr>
      <xdr:grpSp>
        <xdr:nvGrpSpPr>
          <xdr:cNvPr id="9075" name="Shape 7463">
            <a:extLst>
              <a:ext uri="{FF2B5EF4-FFF2-40B4-BE49-F238E27FC236}">
                <a16:creationId xmlns:a16="http://schemas.microsoft.com/office/drawing/2014/main" id="{00000000-0008-0000-0B00-00007323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9076" name="Shape 6">
              <a:extLst>
                <a:ext uri="{FF2B5EF4-FFF2-40B4-BE49-F238E27FC236}">
                  <a16:creationId xmlns:a16="http://schemas.microsoft.com/office/drawing/2014/main" id="{00000000-0008-0000-0B00-00007423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9077" name="Shape 7464">
              <a:extLst>
                <a:ext uri="{FF2B5EF4-FFF2-40B4-BE49-F238E27FC236}">
                  <a16:creationId xmlns:a16="http://schemas.microsoft.com/office/drawing/2014/main" id="{00000000-0008-0000-0B00-00007523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9078" name="Shape 7465">
                <a:extLst>
                  <a:ext uri="{FF2B5EF4-FFF2-40B4-BE49-F238E27FC236}">
                    <a16:creationId xmlns:a16="http://schemas.microsoft.com/office/drawing/2014/main" id="{00000000-0008-0000-0B00-00007623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9079" name="Shape 7466">
                <a:extLst>
                  <a:ext uri="{FF2B5EF4-FFF2-40B4-BE49-F238E27FC236}">
                    <a16:creationId xmlns:a16="http://schemas.microsoft.com/office/drawing/2014/main" id="{00000000-0008-0000-0B00-00007723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9080" name="Shape 7467">
                  <a:extLst>
                    <a:ext uri="{FF2B5EF4-FFF2-40B4-BE49-F238E27FC236}">
                      <a16:creationId xmlns:a16="http://schemas.microsoft.com/office/drawing/2014/main" id="{00000000-0008-0000-0B00-00007823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9081" name="Shape 7468">
                  <a:extLst>
                    <a:ext uri="{FF2B5EF4-FFF2-40B4-BE49-F238E27FC236}">
                      <a16:creationId xmlns:a16="http://schemas.microsoft.com/office/drawing/2014/main" id="{00000000-0008-0000-0B00-0000792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082" name="Shape 7469">
                  <a:extLst>
                    <a:ext uri="{FF2B5EF4-FFF2-40B4-BE49-F238E27FC236}">
                      <a16:creationId xmlns:a16="http://schemas.microsoft.com/office/drawing/2014/main" id="{00000000-0008-0000-0B00-00007A2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083" name="Shape 7470">
                  <a:extLst>
                    <a:ext uri="{FF2B5EF4-FFF2-40B4-BE49-F238E27FC236}">
                      <a16:creationId xmlns:a16="http://schemas.microsoft.com/office/drawing/2014/main" id="{00000000-0008-0000-0B00-00007B23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084" name="Shape 7471">
                  <a:extLst>
                    <a:ext uri="{FF2B5EF4-FFF2-40B4-BE49-F238E27FC236}">
                      <a16:creationId xmlns:a16="http://schemas.microsoft.com/office/drawing/2014/main" id="{00000000-0008-0000-0B00-00007C2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085" name="Shape 7472">
                  <a:extLst>
                    <a:ext uri="{FF2B5EF4-FFF2-40B4-BE49-F238E27FC236}">
                      <a16:creationId xmlns:a16="http://schemas.microsoft.com/office/drawing/2014/main" id="{00000000-0008-0000-0B00-00007D2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086" name="Shape 7473">
                  <a:extLst>
                    <a:ext uri="{FF2B5EF4-FFF2-40B4-BE49-F238E27FC236}">
                      <a16:creationId xmlns:a16="http://schemas.microsoft.com/office/drawing/2014/main" id="{00000000-0008-0000-0B00-00007E2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127</xdr:row>
      <xdr:rowOff>104775</xdr:rowOff>
    </xdr:from>
    <xdr:ext cx="0" cy="161925"/>
    <xdr:grpSp>
      <xdr:nvGrpSpPr>
        <xdr:cNvPr id="9087" name="Shape 2">
          <a:extLst>
            <a:ext uri="{FF2B5EF4-FFF2-40B4-BE49-F238E27FC236}">
              <a16:creationId xmlns:a16="http://schemas.microsoft.com/office/drawing/2014/main" id="{00000000-0008-0000-0B00-00007F230000}"/>
            </a:ext>
          </a:extLst>
        </xdr:cNvPr>
        <xdr:cNvGrpSpPr>
          <a:grpSpLocks/>
        </xdr:cNvGrpSpPr>
      </xdr:nvGrpSpPr>
      <xdr:grpSpPr>
        <a:xfrm>
          <a:off x="2466975" y="27993975"/>
          <a:ext cx="0" cy="161925"/>
          <a:chOff x="5346000" y="3699038"/>
          <a:chExt cx="0" cy="161925"/>
        </a:xfrm>
      </xdr:grpSpPr>
      <xdr:grpSp>
        <xdr:nvGrpSpPr>
          <xdr:cNvPr id="9088" name="Shape 7474">
            <a:extLst>
              <a:ext uri="{FF2B5EF4-FFF2-40B4-BE49-F238E27FC236}">
                <a16:creationId xmlns:a16="http://schemas.microsoft.com/office/drawing/2014/main" id="{00000000-0008-0000-0B00-00008023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9089" name="Shape 6">
              <a:extLst>
                <a:ext uri="{FF2B5EF4-FFF2-40B4-BE49-F238E27FC236}">
                  <a16:creationId xmlns:a16="http://schemas.microsoft.com/office/drawing/2014/main" id="{00000000-0008-0000-0B00-00008123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9090" name="Shape 7475">
              <a:extLst>
                <a:ext uri="{FF2B5EF4-FFF2-40B4-BE49-F238E27FC236}">
                  <a16:creationId xmlns:a16="http://schemas.microsoft.com/office/drawing/2014/main" id="{00000000-0008-0000-0B00-00008223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9091" name="Shape 7476">
                <a:extLst>
                  <a:ext uri="{FF2B5EF4-FFF2-40B4-BE49-F238E27FC236}">
                    <a16:creationId xmlns:a16="http://schemas.microsoft.com/office/drawing/2014/main" id="{00000000-0008-0000-0B00-00008323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9092" name="Shape 7477">
                <a:extLst>
                  <a:ext uri="{FF2B5EF4-FFF2-40B4-BE49-F238E27FC236}">
                    <a16:creationId xmlns:a16="http://schemas.microsoft.com/office/drawing/2014/main" id="{00000000-0008-0000-0B00-00008423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314325" cy="230200"/>
              </a:xfrm>
            </xdr:grpSpPr>
            <xdr:sp macro="" textlink="">
              <xdr:nvSpPr>
                <xdr:cNvPr id="9093" name="Shape 7478">
                  <a:extLst>
                    <a:ext uri="{FF2B5EF4-FFF2-40B4-BE49-F238E27FC236}">
                      <a16:creationId xmlns:a16="http://schemas.microsoft.com/office/drawing/2014/main" id="{00000000-0008-0000-0B00-00008523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9094" name="Shape 7479">
                  <a:extLst>
                    <a:ext uri="{FF2B5EF4-FFF2-40B4-BE49-F238E27FC236}">
                      <a16:creationId xmlns:a16="http://schemas.microsoft.com/office/drawing/2014/main" id="{00000000-0008-0000-0B00-00008623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095" name="Shape 7480">
                  <a:extLst>
                    <a:ext uri="{FF2B5EF4-FFF2-40B4-BE49-F238E27FC236}">
                      <a16:creationId xmlns:a16="http://schemas.microsoft.com/office/drawing/2014/main" id="{00000000-0008-0000-0B00-00008723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096" name="Shape 7481">
                  <a:extLst>
                    <a:ext uri="{FF2B5EF4-FFF2-40B4-BE49-F238E27FC236}">
                      <a16:creationId xmlns:a16="http://schemas.microsoft.com/office/drawing/2014/main" id="{00000000-0008-0000-0B00-00008823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097" name="Shape 7482">
                  <a:extLst>
                    <a:ext uri="{FF2B5EF4-FFF2-40B4-BE49-F238E27FC236}">
                      <a16:creationId xmlns:a16="http://schemas.microsoft.com/office/drawing/2014/main" id="{00000000-0008-0000-0B00-00008923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098" name="Shape 7483">
                  <a:extLst>
                    <a:ext uri="{FF2B5EF4-FFF2-40B4-BE49-F238E27FC236}">
                      <a16:creationId xmlns:a16="http://schemas.microsoft.com/office/drawing/2014/main" id="{00000000-0008-0000-0B00-00008A23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099" name="Shape 7484">
                  <a:extLst>
                    <a:ext uri="{FF2B5EF4-FFF2-40B4-BE49-F238E27FC236}">
                      <a16:creationId xmlns:a16="http://schemas.microsoft.com/office/drawing/2014/main" id="{00000000-0008-0000-0B00-00008B23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127</xdr:row>
      <xdr:rowOff>133350</xdr:rowOff>
    </xdr:from>
    <xdr:ext cx="0" cy="161925"/>
    <xdr:grpSp>
      <xdr:nvGrpSpPr>
        <xdr:cNvPr id="9100" name="Shape 2">
          <a:extLst>
            <a:ext uri="{FF2B5EF4-FFF2-40B4-BE49-F238E27FC236}">
              <a16:creationId xmlns:a16="http://schemas.microsoft.com/office/drawing/2014/main" id="{00000000-0008-0000-0B00-00008C230000}"/>
            </a:ext>
          </a:extLst>
        </xdr:cNvPr>
        <xdr:cNvGrpSpPr>
          <a:grpSpLocks/>
        </xdr:cNvGrpSpPr>
      </xdr:nvGrpSpPr>
      <xdr:grpSpPr>
        <a:xfrm>
          <a:off x="2466975" y="28022550"/>
          <a:ext cx="0" cy="161925"/>
          <a:chOff x="5346000" y="3699038"/>
          <a:chExt cx="0" cy="161925"/>
        </a:xfrm>
      </xdr:grpSpPr>
      <xdr:grpSp>
        <xdr:nvGrpSpPr>
          <xdr:cNvPr id="9101" name="Shape 7485">
            <a:extLst>
              <a:ext uri="{FF2B5EF4-FFF2-40B4-BE49-F238E27FC236}">
                <a16:creationId xmlns:a16="http://schemas.microsoft.com/office/drawing/2014/main" id="{00000000-0008-0000-0B00-00008D23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9102" name="Shape 6">
              <a:extLst>
                <a:ext uri="{FF2B5EF4-FFF2-40B4-BE49-F238E27FC236}">
                  <a16:creationId xmlns:a16="http://schemas.microsoft.com/office/drawing/2014/main" id="{00000000-0008-0000-0B00-00008E23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9103" name="Shape 7486">
              <a:extLst>
                <a:ext uri="{FF2B5EF4-FFF2-40B4-BE49-F238E27FC236}">
                  <a16:creationId xmlns:a16="http://schemas.microsoft.com/office/drawing/2014/main" id="{00000000-0008-0000-0B00-00008F23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9104" name="Shape 7487">
                <a:extLst>
                  <a:ext uri="{FF2B5EF4-FFF2-40B4-BE49-F238E27FC236}">
                    <a16:creationId xmlns:a16="http://schemas.microsoft.com/office/drawing/2014/main" id="{00000000-0008-0000-0B00-00009023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9105" name="Shape 7488">
                <a:extLst>
                  <a:ext uri="{FF2B5EF4-FFF2-40B4-BE49-F238E27FC236}">
                    <a16:creationId xmlns:a16="http://schemas.microsoft.com/office/drawing/2014/main" id="{00000000-0008-0000-0B00-00009123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314325" cy="230200"/>
              </a:xfrm>
            </xdr:grpSpPr>
            <xdr:sp macro="" textlink="">
              <xdr:nvSpPr>
                <xdr:cNvPr id="9106" name="Shape 7489">
                  <a:extLst>
                    <a:ext uri="{FF2B5EF4-FFF2-40B4-BE49-F238E27FC236}">
                      <a16:creationId xmlns:a16="http://schemas.microsoft.com/office/drawing/2014/main" id="{00000000-0008-0000-0B00-00009223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9107" name="Shape 7490">
                  <a:extLst>
                    <a:ext uri="{FF2B5EF4-FFF2-40B4-BE49-F238E27FC236}">
                      <a16:creationId xmlns:a16="http://schemas.microsoft.com/office/drawing/2014/main" id="{00000000-0008-0000-0B00-00009323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108" name="Shape 7491">
                  <a:extLst>
                    <a:ext uri="{FF2B5EF4-FFF2-40B4-BE49-F238E27FC236}">
                      <a16:creationId xmlns:a16="http://schemas.microsoft.com/office/drawing/2014/main" id="{00000000-0008-0000-0B00-00009423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109" name="Shape 7492">
                  <a:extLst>
                    <a:ext uri="{FF2B5EF4-FFF2-40B4-BE49-F238E27FC236}">
                      <a16:creationId xmlns:a16="http://schemas.microsoft.com/office/drawing/2014/main" id="{00000000-0008-0000-0B00-00009523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110" name="Shape 7493">
                  <a:extLst>
                    <a:ext uri="{FF2B5EF4-FFF2-40B4-BE49-F238E27FC236}">
                      <a16:creationId xmlns:a16="http://schemas.microsoft.com/office/drawing/2014/main" id="{00000000-0008-0000-0B00-00009623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111" name="Shape 7494">
                  <a:extLst>
                    <a:ext uri="{FF2B5EF4-FFF2-40B4-BE49-F238E27FC236}">
                      <a16:creationId xmlns:a16="http://schemas.microsoft.com/office/drawing/2014/main" id="{00000000-0008-0000-0B00-00009723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112" name="Shape 7495">
                  <a:extLst>
                    <a:ext uri="{FF2B5EF4-FFF2-40B4-BE49-F238E27FC236}">
                      <a16:creationId xmlns:a16="http://schemas.microsoft.com/office/drawing/2014/main" id="{00000000-0008-0000-0B00-00009823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127</xdr:row>
      <xdr:rowOff>133350</xdr:rowOff>
    </xdr:from>
    <xdr:ext cx="0" cy="171450"/>
    <xdr:grpSp>
      <xdr:nvGrpSpPr>
        <xdr:cNvPr id="9113" name="Shape 2">
          <a:extLst>
            <a:ext uri="{FF2B5EF4-FFF2-40B4-BE49-F238E27FC236}">
              <a16:creationId xmlns:a16="http://schemas.microsoft.com/office/drawing/2014/main" id="{00000000-0008-0000-0B00-000099230000}"/>
            </a:ext>
          </a:extLst>
        </xdr:cNvPr>
        <xdr:cNvGrpSpPr>
          <a:grpSpLocks/>
        </xdr:cNvGrpSpPr>
      </xdr:nvGrpSpPr>
      <xdr:grpSpPr>
        <a:xfrm>
          <a:off x="2466975" y="28022550"/>
          <a:ext cx="0" cy="171450"/>
          <a:chOff x="5346000" y="3694275"/>
          <a:chExt cx="0" cy="171450"/>
        </a:xfrm>
      </xdr:grpSpPr>
      <xdr:grpSp>
        <xdr:nvGrpSpPr>
          <xdr:cNvPr id="9114" name="Shape 7496">
            <a:extLst>
              <a:ext uri="{FF2B5EF4-FFF2-40B4-BE49-F238E27FC236}">
                <a16:creationId xmlns:a16="http://schemas.microsoft.com/office/drawing/2014/main" id="{00000000-0008-0000-0B00-00009A230000}"/>
              </a:ext>
            </a:extLst>
          </xdr:cNvPr>
          <xdr:cNvGrpSpPr>
            <a:grpSpLocks/>
          </xdr:cNvGrpSpPr>
        </xdr:nvGrpSpPr>
        <xdr:grpSpPr>
          <a:xfrm>
            <a:off x="5346000" y="3694275"/>
            <a:ext cx="0" cy="171450"/>
            <a:chOff x="5346000" y="3694275"/>
            <a:chExt cx="0" cy="171450"/>
          </a:xfrm>
        </xdr:grpSpPr>
        <xdr:sp macro="" textlink="">
          <xdr:nvSpPr>
            <xdr:cNvPr id="9115" name="Shape 6">
              <a:extLst>
                <a:ext uri="{FF2B5EF4-FFF2-40B4-BE49-F238E27FC236}">
                  <a16:creationId xmlns:a16="http://schemas.microsoft.com/office/drawing/2014/main" id="{00000000-0008-0000-0B00-00009B230000}"/>
                </a:ext>
              </a:extLst>
            </xdr:cNvPr>
            <xdr:cNvSpPr/>
          </xdr:nvSpPr>
          <xdr:spPr>
            <a:xfrm>
              <a:off x="5346000" y="3694275"/>
              <a:ext cx="0" cy="171450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9116" name="Shape 7497">
              <a:extLst>
                <a:ext uri="{FF2B5EF4-FFF2-40B4-BE49-F238E27FC236}">
                  <a16:creationId xmlns:a16="http://schemas.microsoft.com/office/drawing/2014/main" id="{00000000-0008-0000-0B00-00009C23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4275"/>
              <a:ext cx="0" cy="171450"/>
              <a:chOff x="5346000" y="3694275"/>
              <a:chExt cx="0" cy="171443"/>
            </a:xfrm>
          </xdr:grpSpPr>
          <xdr:sp macro="" textlink="">
            <xdr:nvSpPr>
              <xdr:cNvPr id="9117" name="Shape 7498">
                <a:extLst>
                  <a:ext uri="{FF2B5EF4-FFF2-40B4-BE49-F238E27FC236}">
                    <a16:creationId xmlns:a16="http://schemas.microsoft.com/office/drawing/2014/main" id="{00000000-0008-0000-0B00-00009D230000}"/>
                  </a:ext>
                </a:extLst>
              </xdr:cNvPr>
              <xdr:cNvSpPr/>
            </xdr:nvSpPr>
            <xdr:spPr>
              <a:xfrm>
                <a:off x="5346000" y="3694275"/>
                <a:ext cx="0" cy="171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9118" name="Shape 7499">
                <a:extLst>
                  <a:ext uri="{FF2B5EF4-FFF2-40B4-BE49-F238E27FC236}">
                    <a16:creationId xmlns:a16="http://schemas.microsoft.com/office/drawing/2014/main" id="{00000000-0008-0000-0B00-00009E23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4275"/>
                <a:ext cx="0" cy="171443"/>
                <a:chOff x="5475762" y="47760700"/>
                <a:chExt cx="314325" cy="230200"/>
              </a:xfrm>
            </xdr:grpSpPr>
            <xdr:sp macro="" textlink="">
              <xdr:nvSpPr>
                <xdr:cNvPr id="9119" name="Shape 7500">
                  <a:extLst>
                    <a:ext uri="{FF2B5EF4-FFF2-40B4-BE49-F238E27FC236}">
                      <a16:creationId xmlns:a16="http://schemas.microsoft.com/office/drawing/2014/main" id="{00000000-0008-0000-0B00-00009F23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9120" name="Shape 7501">
                  <a:extLst>
                    <a:ext uri="{FF2B5EF4-FFF2-40B4-BE49-F238E27FC236}">
                      <a16:creationId xmlns:a16="http://schemas.microsoft.com/office/drawing/2014/main" id="{00000000-0008-0000-0B00-0000A0230000}"/>
                    </a:ext>
                  </a:extLst>
                </xdr:cNvPr>
                <xdr:cNvCxnSpPr/>
              </xdr:nvCxnSpPr>
              <xdr:spPr>
                <a:xfrm>
                  <a:off x="5758655" y="4785662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121" name="Shape 7502">
                  <a:extLst>
                    <a:ext uri="{FF2B5EF4-FFF2-40B4-BE49-F238E27FC236}">
                      <a16:creationId xmlns:a16="http://schemas.microsoft.com/office/drawing/2014/main" id="{00000000-0008-0000-0B00-0000A1230000}"/>
                    </a:ext>
                  </a:extLst>
                </xdr:cNvPr>
                <xdr:cNvCxnSpPr/>
              </xdr:nvCxnSpPr>
              <xdr:spPr>
                <a:xfrm>
                  <a:off x="5758655" y="4785662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122" name="Shape 7503">
                  <a:extLst>
                    <a:ext uri="{FF2B5EF4-FFF2-40B4-BE49-F238E27FC236}">
                      <a16:creationId xmlns:a16="http://schemas.microsoft.com/office/drawing/2014/main" id="{00000000-0008-0000-0B00-0000A2230000}"/>
                    </a:ext>
                  </a:extLst>
                </xdr:cNvPr>
                <xdr:cNvCxnSpPr/>
              </xdr:nvCxnSpPr>
              <xdr:spPr>
                <a:xfrm>
                  <a:off x="5758655" y="4785662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123" name="Shape 7504">
                  <a:extLst>
                    <a:ext uri="{FF2B5EF4-FFF2-40B4-BE49-F238E27FC236}">
                      <a16:creationId xmlns:a16="http://schemas.microsoft.com/office/drawing/2014/main" id="{00000000-0008-0000-0B00-0000A3230000}"/>
                    </a:ext>
                  </a:extLst>
                </xdr:cNvPr>
                <xdr:cNvCxnSpPr/>
              </xdr:nvCxnSpPr>
              <xdr:spPr>
                <a:xfrm>
                  <a:off x="5758655" y="4785662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124" name="Shape 7505">
                  <a:extLst>
                    <a:ext uri="{FF2B5EF4-FFF2-40B4-BE49-F238E27FC236}">
                      <a16:creationId xmlns:a16="http://schemas.microsoft.com/office/drawing/2014/main" id="{00000000-0008-0000-0B00-0000A4230000}"/>
                    </a:ext>
                  </a:extLst>
                </xdr:cNvPr>
                <xdr:cNvCxnSpPr/>
              </xdr:nvCxnSpPr>
              <xdr:spPr>
                <a:xfrm>
                  <a:off x="5758655" y="4785662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125" name="Shape 7506">
                  <a:extLst>
                    <a:ext uri="{FF2B5EF4-FFF2-40B4-BE49-F238E27FC236}">
                      <a16:creationId xmlns:a16="http://schemas.microsoft.com/office/drawing/2014/main" id="{00000000-0008-0000-0B00-0000A5230000}"/>
                    </a:ext>
                  </a:extLst>
                </xdr:cNvPr>
                <xdr:cNvCxnSpPr/>
              </xdr:nvCxnSpPr>
              <xdr:spPr>
                <a:xfrm>
                  <a:off x="5758655" y="4785662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127</xdr:row>
      <xdr:rowOff>104775</xdr:rowOff>
    </xdr:from>
    <xdr:ext cx="0" cy="161925"/>
    <xdr:grpSp>
      <xdr:nvGrpSpPr>
        <xdr:cNvPr id="9126" name="Shape 2">
          <a:extLst>
            <a:ext uri="{FF2B5EF4-FFF2-40B4-BE49-F238E27FC236}">
              <a16:creationId xmlns:a16="http://schemas.microsoft.com/office/drawing/2014/main" id="{00000000-0008-0000-0B00-0000A6230000}"/>
            </a:ext>
          </a:extLst>
        </xdr:cNvPr>
        <xdr:cNvGrpSpPr>
          <a:grpSpLocks/>
        </xdr:cNvGrpSpPr>
      </xdr:nvGrpSpPr>
      <xdr:grpSpPr>
        <a:xfrm>
          <a:off x="2466975" y="27993975"/>
          <a:ext cx="0" cy="161925"/>
          <a:chOff x="5346000" y="3699038"/>
          <a:chExt cx="0" cy="161925"/>
        </a:xfrm>
      </xdr:grpSpPr>
      <xdr:grpSp>
        <xdr:nvGrpSpPr>
          <xdr:cNvPr id="9127" name="Shape 7507">
            <a:extLst>
              <a:ext uri="{FF2B5EF4-FFF2-40B4-BE49-F238E27FC236}">
                <a16:creationId xmlns:a16="http://schemas.microsoft.com/office/drawing/2014/main" id="{00000000-0008-0000-0B00-0000A723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9128" name="Shape 6">
              <a:extLst>
                <a:ext uri="{FF2B5EF4-FFF2-40B4-BE49-F238E27FC236}">
                  <a16:creationId xmlns:a16="http://schemas.microsoft.com/office/drawing/2014/main" id="{00000000-0008-0000-0B00-0000A823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9129" name="Shape 7508">
              <a:extLst>
                <a:ext uri="{FF2B5EF4-FFF2-40B4-BE49-F238E27FC236}">
                  <a16:creationId xmlns:a16="http://schemas.microsoft.com/office/drawing/2014/main" id="{00000000-0008-0000-0B00-0000A923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9130" name="Shape 7509">
                <a:extLst>
                  <a:ext uri="{FF2B5EF4-FFF2-40B4-BE49-F238E27FC236}">
                    <a16:creationId xmlns:a16="http://schemas.microsoft.com/office/drawing/2014/main" id="{00000000-0008-0000-0B00-0000AA23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9131" name="Shape 7510">
                <a:extLst>
                  <a:ext uri="{FF2B5EF4-FFF2-40B4-BE49-F238E27FC236}">
                    <a16:creationId xmlns:a16="http://schemas.microsoft.com/office/drawing/2014/main" id="{00000000-0008-0000-0B00-0000AB23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9132" name="Shape 7511">
                  <a:extLst>
                    <a:ext uri="{FF2B5EF4-FFF2-40B4-BE49-F238E27FC236}">
                      <a16:creationId xmlns:a16="http://schemas.microsoft.com/office/drawing/2014/main" id="{00000000-0008-0000-0B00-0000AC23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9133" name="Shape 7512">
                  <a:extLst>
                    <a:ext uri="{FF2B5EF4-FFF2-40B4-BE49-F238E27FC236}">
                      <a16:creationId xmlns:a16="http://schemas.microsoft.com/office/drawing/2014/main" id="{00000000-0008-0000-0B00-0000AD2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134" name="Shape 7513">
                  <a:extLst>
                    <a:ext uri="{FF2B5EF4-FFF2-40B4-BE49-F238E27FC236}">
                      <a16:creationId xmlns:a16="http://schemas.microsoft.com/office/drawing/2014/main" id="{00000000-0008-0000-0B00-0000AE2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135" name="Shape 7514">
                  <a:extLst>
                    <a:ext uri="{FF2B5EF4-FFF2-40B4-BE49-F238E27FC236}">
                      <a16:creationId xmlns:a16="http://schemas.microsoft.com/office/drawing/2014/main" id="{00000000-0008-0000-0B00-0000AF23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136" name="Shape 7515">
                  <a:extLst>
                    <a:ext uri="{FF2B5EF4-FFF2-40B4-BE49-F238E27FC236}">
                      <a16:creationId xmlns:a16="http://schemas.microsoft.com/office/drawing/2014/main" id="{00000000-0008-0000-0B00-0000B02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137" name="Shape 7516">
                  <a:extLst>
                    <a:ext uri="{FF2B5EF4-FFF2-40B4-BE49-F238E27FC236}">
                      <a16:creationId xmlns:a16="http://schemas.microsoft.com/office/drawing/2014/main" id="{00000000-0008-0000-0B00-0000B12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138" name="Shape 7517">
                  <a:extLst>
                    <a:ext uri="{FF2B5EF4-FFF2-40B4-BE49-F238E27FC236}">
                      <a16:creationId xmlns:a16="http://schemas.microsoft.com/office/drawing/2014/main" id="{00000000-0008-0000-0B00-0000B22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127</xdr:row>
      <xdr:rowOff>104775</xdr:rowOff>
    </xdr:from>
    <xdr:ext cx="0" cy="161925"/>
    <xdr:grpSp>
      <xdr:nvGrpSpPr>
        <xdr:cNvPr id="9139" name="Shape 2">
          <a:extLst>
            <a:ext uri="{FF2B5EF4-FFF2-40B4-BE49-F238E27FC236}">
              <a16:creationId xmlns:a16="http://schemas.microsoft.com/office/drawing/2014/main" id="{00000000-0008-0000-0B00-0000B3230000}"/>
            </a:ext>
          </a:extLst>
        </xdr:cNvPr>
        <xdr:cNvGrpSpPr>
          <a:grpSpLocks/>
        </xdr:cNvGrpSpPr>
      </xdr:nvGrpSpPr>
      <xdr:grpSpPr>
        <a:xfrm>
          <a:off x="2466975" y="27993975"/>
          <a:ext cx="0" cy="161925"/>
          <a:chOff x="5346000" y="3699038"/>
          <a:chExt cx="0" cy="161925"/>
        </a:xfrm>
      </xdr:grpSpPr>
      <xdr:grpSp>
        <xdr:nvGrpSpPr>
          <xdr:cNvPr id="9140" name="Shape 7518">
            <a:extLst>
              <a:ext uri="{FF2B5EF4-FFF2-40B4-BE49-F238E27FC236}">
                <a16:creationId xmlns:a16="http://schemas.microsoft.com/office/drawing/2014/main" id="{00000000-0008-0000-0B00-0000B423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9141" name="Shape 6">
              <a:extLst>
                <a:ext uri="{FF2B5EF4-FFF2-40B4-BE49-F238E27FC236}">
                  <a16:creationId xmlns:a16="http://schemas.microsoft.com/office/drawing/2014/main" id="{00000000-0008-0000-0B00-0000B523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9142" name="Shape 7519">
              <a:extLst>
                <a:ext uri="{FF2B5EF4-FFF2-40B4-BE49-F238E27FC236}">
                  <a16:creationId xmlns:a16="http://schemas.microsoft.com/office/drawing/2014/main" id="{00000000-0008-0000-0B00-0000B623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9143" name="Shape 7520">
                <a:extLst>
                  <a:ext uri="{FF2B5EF4-FFF2-40B4-BE49-F238E27FC236}">
                    <a16:creationId xmlns:a16="http://schemas.microsoft.com/office/drawing/2014/main" id="{00000000-0008-0000-0B00-0000B723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9144" name="Shape 7521">
                <a:extLst>
                  <a:ext uri="{FF2B5EF4-FFF2-40B4-BE49-F238E27FC236}">
                    <a16:creationId xmlns:a16="http://schemas.microsoft.com/office/drawing/2014/main" id="{00000000-0008-0000-0B00-0000B823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9145" name="Shape 7522">
                  <a:extLst>
                    <a:ext uri="{FF2B5EF4-FFF2-40B4-BE49-F238E27FC236}">
                      <a16:creationId xmlns:a16="http://schemas.microsoft.com/office/drawing/2014/main" id="{00000000-0008-0000-0B00-0000B923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9146" name="Shape 7523">
                  <a:extLst>
                    <a:ext uri="{FF2B5EF4-FFF2-40B4-BE49-F238E27FC236}">
                      <a16:creationId xmlns:a16="http://schemas.microsoft.com/office/drawing/2014/main" id="{00000000-0008-0000-0B00-0000BA2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147" name="Shape 7524">
                  <a:extLst>
                    <a:ext uri="{FF2B5EF4-FFF2-40B4-BE49-F238E27FC236}">
                      <a16:creationId xmlns:a16="http://schemas.microsoft.com/office/drawing/2014/main" id="{00000000-0008-0000-0B00-0000BB2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148" name="Shape 7525">
                  <a:extLst>
                    <a:ext uri="{FF2B5EF4-FFF2-40B4-BE49-F238E27FC236}">
                      <a16:creationId xmlns:a16="http://schemas.microsoft.com/office/drawing/2014/main" id="{00000000-0008-0000-0B00-0000BC23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149" name="Shape 7526">
                  <a:extLst>
                    <a:ext uri="{FF2B5EF4-FFF2-40B4-BE49-F238E27FC236}">
                      <a16:creationId xmlns:a16="http://schemas.microsoft.com/office/drawing/2014/main" id="{00000000-0008-0000-0B00-0000BD2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150" name="Shape 7527">
                  <a:extLst>
                    <a:ext uri="{FF2B5EF4-FFF2-40B4-BE49-F238E27FC236}">
                      <a16:creationId xmlns:a16="http://schemas.microsoft.com/office/drawing/2014/main" id="{00000000-0008-0000-0B00-0000BE2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151" name="Shape 7528">
                  <a:extLst>
                    <a:ext uri="{FF2B5EF4-FFF2-40B4-BE49-F238E27FC236}">
                      <a16:creationId xmlns:a16="http://schemas.microsoft.com/office/drawing/2014/main" id="{00000000-0008-0000-0B00-0000BF2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127</xdr:row>
      <xdr:rowOff>104775</xdr:rowOff>
    </xdr:from>
    <xdr:ext cx="0" cy="161925"/>
    <xdr:grpSp>
      <xdr:nvGrpSpPr>
        <xdr:cNvPr id="9152" name="Shape 2">
          <a:extLst>
            <a:ext uri="{FF2B5EF4-FFF2-40B4-BE49-F238E27FC236}">
              <a16:creationId xmlns:a16="http://schemas.microsoft.com/office/drawing/2014/main" id="{00000000-0008-0000-0B00-0000C0230000}"/>
            </a:ext>
          </a:extLst>
        </xdr:cNvPr>
        <xdr:cNvGrpSpPr>
          <a:grpSpLocks/>
        </xdr:cNvGrpSpPr>
      </xdr:nvGrpSpPr>
      <xdr:grpSpPr>
        <a:xfrm>
          <a:off x="2466975" y="27993975"/>
          <a:ext cx="0" cy="161925"/>
          <a:chOff x="5346000" y="3699038"/>
          <a:chExt cx="0" cy="161925"/>
        </a:xfrm>
      </xdr:grpSpPr>
      <xdr:grpSp>
        <xdr:nvGrpSpPr>
          <xdr:cNvPr id="9153" name="Shape 7529">
            <a:extLst>
              <a:ext uri="{FF2B5EF4-FFF2-40B4-BE49-F238E27FC236}">
                <a16:creationId xmlns:a16="http://schemas.microsoft.com/office/drawing/2014/main" id="{00000000-0008-0000-0B00-0000C123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9154" name="Shape 6">
              <a:extLst>
                <a:ext uri="{FF2B5EF4-FFF2-40B4-BE49-F238E27FC236}">
                  <a16:creationId xmlns:a16="http://schemas.microsoft.com/office/drawing/2014/main" id="{00000000-0008-0000-0B00-0000C223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9155" name="Shape 7530">
              <a:extLst>
                <a:ext uri="{FF2B5EF4-FFF2-40B4-BE49-F238E27FC236}">
                  <a16:creationId xmlns:a16="http://schemas.microsoft.com/office/drawing/2014/main" id="{00000000-0008-0000-0B00-0000C323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9156" name="Shape 7531">
                <a:extLst>
                  <a:ext uri="{FF2B5EF4-FFF2-40B4-BE49-F238E27FC236}">
                    <a16:creationId xmlns:a16="http://schemas.microsoft.com/office/drawing/2014/main" id="{00000000-0008-0000-0B00-0000C423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9157" name="Shape 7532">
                <a:extLst>
                  <a:ext uri="{FF2B5EF4-FFF2-40B4-BE49-F238E27FC236}">
                    <a16:creationId xmlns:a16="http://schemas.microsoft.com/office/drawing/2014/main" id="{00000000-0008-0000-0B00-0000C523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9158" name="Shape 7533">
                  <a:extLst>
                    <a:ext uri="{FF2B5EF4-FFF2-40B4-BE49-F238E27FC236}">
                      <a16:creationId xmlns:a16="http://schemas.microsoft.com/office/drawing/2014/main" id="{00000000-0008-0000-0B00-0000C623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9159" name="Shape 7534">
                  <a:extLst>
                    <a:ext uri="{FF2B5EF4-FFF2-40B4-BE49-F238E27FC236}">
                      <a16:creationId xmlns:a16="http://schemas.microsoft.com/office/drawing/2014/main" id="{00000000-0008-0000-0B00-0000C72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160" name="Shape 7535">
                  <a:extLst>
                    <a:ext uri="{FF2B5EF4-FFF2-40B4-BE49-F238E27FC236}">
                      <a16:creationId xmlns:a16="http://schemas.microsoft.com/office/drawing/2014/main" id="{00000000-0008-0000-0B00-0000C82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161" name="Shape 7536">
                  <a:extLst>
                    <a:ext uri="{FF2B5EF4-FFF2-40B4-BE49-F238E27FC236}">
                      <a16:creationId xmlns:a16="http://schemas.microsoft.com/office/drawing/2014/main" id="{00000000-0008-0000-0B00-0000C923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162" name="Shape 7537">
                  <a:extLst>
                    <a:ext uri="{FF2B5EF4-FFF2-40B4-BE49-F238E27FC236}">
                      <a16:creationId xmlns:a16="http://schemas.microsoft.com/office/drawing/2014/main" id="{00000000-0008-0000-0B00-0000CA2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163" name="Shape 7538">
                  <a:extLst>
                    <a:ext uri="{FF2B5EF4-FFF2-40B4-BE49-F238E27FC236}">
                      <a16:creationId xmlns:a16="http://schemas.microsoft.com/office/drawing/2014/main" id="{00000000-0008-0000-0B00-0000CB2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164" name="Shape 7539">
                  <a:extLst>
                    <a:ext uri="{FF2B5EF4-FFF2-40B4-BE49-F238E27FC236}">
                      <a16:creationId xmlns:a16="http://schemas.microsoft.com/office/drawing/2014/main" id="{00000000-0008-0000-0B00-0000CC2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127</xdr:row>
      <xdr:rowOff>104775</xdr:rowOff>
    </xdr:from>
    <xdr:ext cx="0" cy="161925"/>
    <xdr:grpSp>
      <xdr:nvGrpSpPr>
        <xdr:cNvPr id="9165" name="Shape 2">
          <a:extLst>
            <a:ext uri="{FF2B5EF4-FFF2-40B4-BE49-F238E27FC236}">
              <a16:creationId xmlns:a16="http://schemas.microsoft.com/office/drawing/2014/main" id="{00000000-0008-0000-0B00-0000CD230000}"/>
            </a:ext>
          </a:extLst>
        </xdr:cNvPr>
        <xdr:cNvGrpSpPr>
          <a:grpSpLocks/>
        </xdr:cNvGrpSpPr>
      </xdr:nvGrpSpPr>
      <xdr:grpSpPr>
        <a:xfrm>
          <a:off x="2466975" y="27993975"/>
          <a:ext cx="0" cy="161925"/>
          <a:chOff x="5346000" y="3699038"/>
          <a:chExt cx="0" cy="161925"/>
        </a:xfrm>
      </xdr:grpSpPr>
      <xdr:grpSp>
        <xdr:nvGrpSpPr>
          <xdr:cNvPr id="9166" name="Shape 7540">
            <a:extLst>
              <a:ext uri="{FF2B5EF4-FFF2-40B4-BE49-F238E27FC236}">
                <a16:creationId xmlns:a16="http://schemas.microsoft.com/office/drawing/2014/main" id="{00000000-0008-0000-0B00-0000CE23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9167" name="Shape 6">
              <a:extLst>
                <a:ext uri="{FF2B5EF4-FFF2-40B4-BE49-F238E27FC236}">
                  <a16:creationId xmlns:a16="http://schemas.microsoft.com/office/drawing/2014/main" id="{00000000-0008-0000-0B00-0000CF23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9168" name="Shape 7541">
              <a:extLst>
                <a:ext uri="{FF2B5EF4-FFF2-40B4-BE49-F238E27FC236}">
                  <a16:creationId xmlns:a16="http://schemas.microsoft.com/office/drawing/2014/main" id="{00000000-0008-0000-0B00-0000D023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9169" name="Shape 7542">
                <a:extLst>
                  <a:ext uri="{FF2B5EF4-FFF2-40B4-BE49-F238E27FC236}">
                    <a16:creationId xmlns:a16="http://schemas.microsoft.com/office/drawing/2014/main" id="{00000000-0008-0000-0B00-0000D123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9170" name="Shape 7543">
                <a:extLst>
                  <a:ext uri="{FF2B5EF4-FFF2-40B4-BE49-F238E27FC236}">
                    <a16:creationId xmlns:a16="http://schemas.microsoft.com/office/drawing/2014/main" id="{00000000-0008-0000-0B00-0000D223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9171" name="Shape 7544">
                  <a:extLst>
                    <a:ext uri="{FF2B5EF4-FFF2-40B4-BE49-F238E27FC236}">
                      <a16:creationId xmlns:a16="http://schemas.microsoft.com/office/drawing/2014/main" id="{00000000-0008-0000-0B00-0000D323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9172" name="Shape 7545">
                  <a:extLst>
                    <a:ext uri="{FF2B5EF4-FFF2-40B4-BE49-F238E27FC236}">
                      <a16:creationId xmlns:a16="http://schemas.microsoft.com/office/drawing/2014/main" id="{00000000-0008-0000-0B00-0000D42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173" name="Shape 7546">
                  <a:extLst>
                    <a:ext uri="{FF2B5EF4-FFF2-40B4-BE49-F238E27FC236}">
                      <a16:creationId xmlns:a16="http://schemas.microsoft.com/office/drawing/2014/main" id="{00000000-0008-0000-0B00-0000D52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174" name="Shape 7547">
                  <a:extLst>
                    <a:ext uri="{FF2B5EF4-FFF2-40B4-BE49-F238E27FC236}">
                      <a16:creationId xmlns:a16="http://schemas.microsoft.com/office/drawing/2014/main" id="{00000000-0008-0000-0B00-0000D623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175" name="Shape 7548">
                  <a:extLst>
                    <a:ext uri="{FF2B5EF4-FFF2-40B4-BE49-F238E27FC236}">
                      <a16:creationId xmlns:a16="http://schemas.microsoft.com/office/drawing/2014/main" id="{00000000-0008-0000-0B00-0000D72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176" name="Shape 7549">
                  <a:extLst>
                    <a:ext uri="{FF2B5EF4-FFF2-40B4-BE49-F238E27FC236}">
                      <a16:creationId xmlns:a16="http://schemas.microsoft.com/office/drawing/2014/main" id="{00000000-0008-0000-0B00-0000D82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177" name="Shape 7550">
                  <a:extLst>
                    <a:ext uri="{FF2B5EF4-FFF2-40B4-BE49-F238E27FC236}">
                      <a16:creationId xmlns:a16="http://schemas.microsoft.com/office/drawing/2014/main" id="{00000000-0008-0000-0B00-0000D92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127</xdr:row>
      <xdr:rowOff>104775</xdr:rowOff>
    </xdr:from>
    <xdr:ext cx="0" cy="161925"/>
    <xdr:grpSp>
      <xdr:nvGrpSpPr>
        <xdr:cNvPr id="9178" name="Shape 2">
          <a:extLst>
            <a:ext uri="{FF2B5EF4-FFF2-40B4-BE49-F238E27FC236}">
              <a16:creationId xmlns:a16="http://schemas.microsoft.com/office/drawing/2014/main" id="{00000000-0008-0000-0B00-0000DA230000}"/>
            </a:ext>
          </a:extLst>
        </xdr:cNvPr>
        <xdr:cNvGrpSpPr>
          <a:grpSpLocks/>
        </xdr:cNvGrpSpPr>
      </xdr:nvGrpSpPr>
      <xdr:grpSpPr>
        <a:xfrm>
          <a:off x="2466975" y="27993975"/>
          <a:ext cx="0" cy="161925"/>
          <a:chOff x="5346000" y="3699038"/>
          <a:chExt cx="0" cy="161925"/>
        </a:xfrm>
      </xdr:grpSpPr>
      <xdr:grpSp>
        <xdr:nvGrpSpPr>
          <xdr:cNvPr id="9179" name="Shape 7551">
            <a:extLst>
              <a:ext uri="{FF2B5EF4-FFF2-40B4-BE49-F238E27FC236}">
                <a16:creationId xmlns:a16="http://schemas.microsoft.com/office/drawing/2014/main" id="{00000000-0008-0000-0B00-0000DB23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9180" name="Shape 6">
              <a:extLst>
                <a:ext uri="{FF2B5EF4-FFF2-40B4-BE49-F238E27FC236}">
                  <a16:creationId xmlns:a16="http://schemas.microsoft.com/office/drawing/2014/main" id="{00000000-0008-0000-0B00-0000DC23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9181" name="Shape 7552">
              <a:extLst>
                <a:ext uri="{FF2B5EF4-FFF2-40B4-BE49-F238E27FC236}">
                  <a16:creationId xmlns:a16="http://schemas.microsoft.com/office/drawing/2014/main" id="{00000000-0008-0000-0B00-0000DD23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9182" name="Shape 7553">
                <a:extLst>
                  <a:ext uri="{FF2B5EF4-FFF2-40B4-BE49-F238E27FC236}">
                    <a16:creationId xmlns:a16="http://schemas.microsoft.com/office/drawing/2014/main" id="{00000000-0008-0000-0B00-0000DE23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9183" name="Shape 7554">
                <a:extLst>
                  <a:ext uri="{FF2B5EF4-FFF2-40B4-BE49-F238E27FC236}">
                    <a16:creationId xmlns:a16="http://schemas.microsoft.com/office/drawing/2014/main" id="{00000000-0008-0000-0B00-0000DF23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9184" name="Shape 7555">
                  <a:extLst>
                    <a:ext uri="{FF2B5EF4-FFF2-40B4-BE49-F238E27FC236}">
                      <a16:creationId xmlns:a16="http://schemas.microsoft.com/office/drawing/2014/main" id="{00000000-0008-0000-0B00-0000E023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9185" name="Shape 7556">
                  <a:extLst>
                    <a:ext uri="{FF2B5EF4-FFF2-40B4-BE49-F238E27FC236}">
                      <a16:creationId xmlns:a16="http://schemas.microsoft.com/office/drawing/2014/main" id="{00000000-0008-0000-0B00-0000E12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186" name="Shape 7557">
                  <a:extLst>
                    <a:ext uri="{FF2B5EF4-FFF2-40B4-BE49-F238E27FC236}">
                      <a16:creationId xmlns:a16="http://schemas.microsoft.com/office/drawing/2014/main" id="{00000000-0008-0000-0B00-0000E22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187" name="Shape 7558">
                  <a:extLst>
                    <a:ext uri="{FF2B5EF4-FFF2-40B4-BE49-F238E27FC236}">
                      <a16:creationId xmlns:a16="http://schemas.microsoft.com/office/drawing/2014/main" id="{00000000-0008-0000-0B00-0000E323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188" name="Shape 7559">
                  <a:extLst>
                    <a:ext uri="{FF2B5EF4-FFF2-40B4-BE49-F238E27FC236}">
                      <a16:creationId xmlns:a16="http://schemas.microsoft.com/office/drawing/2014/main" id="{00000000-0008-0000-0B00-0000E42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189" name="Shape 7560">
                  <a:extLst>
                    <a:ext uri="{FF2B5EF4-FFF2-40B4-BE49-F238E27FC236}">
                      <a16:creationId xmlns:a16="http://schemas.microsoft.com/office/drawing/2014/main" id="{00000000-0008-0000-0B00-0000E52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190" name="Shape 7561">
                  <a:extLst>
                    <a:ext uri="{FF2B5EF4-FFF2-40B4-BE49-F238E27FC236}">
                      <a16:creationId xmlns:a16="http://schemas.microsoft.com/office/drawing/2014/main" id="{00000000-0008-0000-0B00-0000E62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127</xdr:row>
      <xdr:rowOff>104775</xdr:rowOff>
    </xdr:from>
    <xdr:ext cx="0" cy="161925"/>
    <xdr:grpSp>
      <xdr:nvGrpSpPr>
        <xdr:cNvPr id="9191" name="Shape 2">
          <a:extLst>
            <a:ext uri="{FF2B5EF4-FFF2-40B4-BE49-F238E27FC236}">
              <a16:creationId xmlns:a16="http://schemas.microsoft.com/office/drawing/2014/main" id="{00000000-0008-0000-0B00-0000E7230000}"/>
            </a:ext>
          </a:extLst>
        </xdr:cNvPr>
        <xdr:cNvGrpSpPr>
          <a:grpSpLocks/>
        </xdr:cNvGrpSpPr>
      </xdr:nvGrpSpPr>
      <xdr:grpSpPr>
        <a:xfrm>
          <a:off x="2466975" y="27993975"/>
          <a:ext cx="0" cy="161925"/>
          <a:chOff x="5346000" y="3699038"/>
          <a:chExt cx="0" cy="161925"/>
        </a:xfrm>
      </xdr:grpSpPr>
      <xdr:grpSp>
        <xdr:nvGrpSpPr>
          <xdr:cNvPr id="9192" name="Shape 7562">
            <a:extLst>
              <a:ext uri="{FF2B5EF4-FFF2-40B4-BE49-F238E27FC236}">
                <a16:creationId xmlns:a16="http://schemas.microsoft.com/office/drawing/2014/main" id="{00000000-0008-0000-0B00-0000E823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9193" name="Shape 6">
              <a:extLst>
                <a:ext uri="{FF2B5EF4-FFF2-40B4-BE49-F238E27FC236}">
                  <a16:creationId xmlns:a16="http://schemas.microsoft.com/office/drawing/2014/main" id="{00000000-0008-0000-0B00-0000E923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9194" name="Shape 7563">
              <a:extLst>
                <a:ext uri="{FF2B5EF4-FFF2-40B4-BE49-F238E27FC236}">
                  <a16:creationId xmlns:a16="http://schemas.microsoft.com/office/drawing/2014/main" id="{00000000-0008-0000-0B00-0000EA23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9195" name="Shape 7564">
                <a:extLst>
                  <a:ext uri="{FF2B5EF4-FFF2-40B4-BE49-F238E27FC236}">
                    <a16:creationId xmlns:a16="http://schemas.microsoft.com/office/drawing/2014/main" id="{00000000-0008-0000-0B00-0000EB23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9196" name="Shape 7565">
                <a:extLst>
                  <a:ext uri="{FF2B5EF4-FFF2-40B4-BE49-F238E27FC236}">
                    <a16:creationId xmlns:a16="http://schemas.microsoft.com/office/drawing/2014/main" id="{00000000-0008-0000-0B00-0000EC23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9197" name="Shape 7566">
                  <a:extLst>
                    <a:ext uri="{FF2B5EF4-FFF2-40B4-BE49-F238E27FC236}">
                      <a16:creationId xmlns:a16="http://schemas.microsoft.com/office/drawing/2014/main" id="{00000000-0008-0000-0B00-0000ED23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9198" name="Shape 7567">
                  <a:extLst>
                    <a:ext uri="{FF2B5EF4-FFF2-40B4-BE49-F238E27FC236}">
                      <a16:creationId xmlns:a16="http://schemas.microsoft.com/office/drawing/2014/main" id="{00000000-0008-0000-0B00-0000EE2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199" name="Shape 7568">
                  <a:extLst>
                    <a:ext uri="{FF2B5EF4-FFF2-40B4-BE49-F238E27FC236}">
                      <a16:creationId xmlns:a16="http://schemas.microsoft.com/office/drawing/2014/main" id="{00000000-0008-0000-0B00-0000EF2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200" name="Shape 7569">
                  <a:extLst>
                    <a:ext uri="{FF2B5EF4-FFF2-40B4-BE49-F238E27FC236}">
                      <a16:creationId xmlns:a16="http://schemas.microsoft.com/office/drawing/2014/main" id="{00000000-0008-0000-0B00-0000F023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201" name="Shape 7570">
                  <a:extLst>
                    <a:ext uri="{FF2B5EF4-FFF2-40B4-BE49-F238E27FC236}">
                      <a16:creationId xmlns:a16="http://schemas.microsoft.com/office/drawing/2014/main" id="{00000000-0008-0000-0B00-0000F12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202" name="Shape 7571">
                  <a:extLst>
                    <a:ext uri="{FF2B5EF4-FFF2-40B4-BE49-F238E27FC236}">
                      <a16:creationId xmlns:a16="http://schemas.microsoft.com/office/drawing/2014/main" id="{00000000-0008-0000-0B00-0000F22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203" name="Shape 7572">
                  <a:extLst>
                    <a:ext uri="{FF2B5EF4-FFF2-40B4-BE49-F238E27FC236}">
                      <a16:creationId xmlns:a16="http://schemas.microsoft.com/office/drawing/2014/main" id="{00000000-0008-0000-0B00-0000F32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127</xdr:row>
      <xdr:rowOff>104775</xdr:rowOff>
    </xdr:from>
    <xdr:ext cx="0" cy="161925"/>
    <xdr:grpSp>
      <xdr:nvGrpSpPr>
        <xdr:cNvPr id="9204" name="Shape 2">
          <a:extLst>
            <a:ext uri="{FF2B5EF4-FFF2-40B4-BE49-F238E27FC236}">
              <a16:creationId xmlns:a16="http://schemas.microsoft.com/office/drawing/2014/main" id="{00000000-0008-0000-0B00-0000F4230000}"/>
            </a:ext>
          </a:extLst>
        </xdr:cNvPr>
        <xdr:cNvGrpSpPr>
          <a:grpSpLocks/>
        </xdr:cNvGrpSpPr>
      </xdr:nvGrpSpPr>
      <xdr:grpSpPr>
        <a:xfrm>
          <a:off x="2466975" y="27993975"/>
          <a:ext cx="0" cy="161925"/>
          <a:chOff x="5346000" y="3699038"/>
          <a:chExt cx="0" cy="161925"/>
        </a:xfrm>
      </xdr:grpSpPr>
      <xdr:grpSp>
        <xdr:nvGrpSpPr>
          <xdr:cNvPr id="9205" name="Shape 7573">
            <a:extLst>
              <a:ext uri="{FF2B5EF4-FFF2-40B4-BE49-F238E27FC236}">
                <a16:creationId xmlns:a16="http://schemas.microsoft.com/office/drawing/2014/main" id="{00000000-0008-0000-0B00-0000F523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9206" name="Shape 6">
              <a:extLst>
                <a:ext uri="{FF2B5EF4-FFF2-40B4-BE49-F238E27FC236}">
                  <a16:creationId xmlns:a16="http://schemas.microsoft.com/office/drawing/2014/main" id="{00000000-0008-0000-0B00-0000F623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9207" name="Shape 7574">
              <a:extLst>
                <a:ext uri="{FF2B5EF4-FFF2-40B4-BE49-F238E27FC236}">
                  <a16:creationId xmlns:a16="http://schemas.microsoft.com/office/drawing/2014/main" id="{00000000-0008-0000-0B00-0000F723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9208" name="Shape 7575">
                <a:extLst>
                  <a:ext uri="{FF2B5EF4-FFF2-40B4-BE49-F238E27FC236}">
                    <a16:creationId xmlns:a16="http://schemas.microsoft.com/office/drawing/2014/main" id="{00000000-0008-0000-0B00-0000F823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9209" name="Shape 7576">
                <a:extLst>
                  <a:ext uri="{FF2B5EF4-FFF2-40B4-BE49-F238E27FC236}">
                    <a16:creationId xmlns:a16="http://schemas.microsoft.com/office/drawing/2014/main" id="{00000000-0008-0000-0B00-0000F923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9210" name="Shape 7577">
                  <a:extLst>
                    <a:ext uri="{FF2B5EF4-FFF2-40B4-BE49-F238E27FC236}">
                      <a16:creationId xmlns:a16="http://schemas.microsoft.com/office/drawing/2014/main" id="{00000000-0008-0000-0B00-0000FA23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9211" name="Shape 7578">
                  <a:extLst>
                    <a:ext uri="{FF2B5EF4-FFF2-40B4-BE49-F238E27FC236}">
                      <a16:creationId xmlns:a16="http://schemas.microsoft.com/office/drawing/2014/main" id="{00000000-0008-0000-0B00-0000FB2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212" name="Shape 7579">
                  <a:extLst>
                    <a:ext uri="{FF2B5EF4-FFF2-40B4-BE49-F238E27FC236}">
                      <a16:creationId xmlns:a16="http://schemas.microsoft.com/office/drawing/2014/main" id="{00000000-0008-0000-0B00-0000FC2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213" name="Shape 7580">
                  <a:extLst>
                    <a:ext uri="{FF2B5EF4-FFF2-40B4-BE49-F238E27FC236}">
                      <a16:creationId xmlns:a16="http://schemas.microsoft.com/office/drawing/2014/main" id="{00000000-0008-0000-0B00-0000FD23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214" name="Shape 7581">
                  <a:extLst>
                    <a:ext uri="{FF2B5EF4-FFF2-40B4-BE49-F238E27FC236}">
                      <a16:creationId xmlns:a16="http://schemas.microsoft.com/office/drawing/2014/main" id="{00000000-0008-0000-0B00-0000FE2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215" name="Shape 7582">
                  <a:extLst>
                    <a:ext uri="{FF2B5EF4-FFF2-40B4-BE49-F238E27FC236}">
                      <a16:creationId xmlns:a16="http://schemas.microsoft.com/office/drawing/2014/main" id="{00000000-0008-0000-0B00-0000FF2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216" name="Shape 7583">
                  <a:extLst>
                    <a:ext uri="{FF2B5EF4-FFF2-40B4-BE49-F238E27FC236}">
                      <a16:creationId xmlns:a16="http://schemas.microsoft.com/office/drawing/2014/main" id="{00000000-0008-0000-0B00-0000002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127</xdr:row>
      <xdr:rowOff>104775</xdr:rowOff>
    </xdr:from>
    <xdr:ext cx="0" cy="161925"/>
    <xdr:grpSp>
      <xdr:nvGrpSpPr>
        <xdr:cNvPr id="9217" name="Shape 2">
          <a:extLst>
            <a:ext uri="{FF2B5EF4-FFF2-40B4-BE49-F238E27FC236}">
              <a16:creationId xmlns:a16="http://schemas.microsoft.com/office/drawing/2014/main" id="{00000000-0008-0000-0B00-000001240000}"/>
            </a:ext>
          </a:extLst>
        </xdr:cNvPr>
        <xdr:cNvGrpSpPr>
          <a:grpSpLocks/>
        </xdr:cNvGrpSpPr>
      </xdr:nvGrpSpPr>
      <xdr:grpSpPr>
        <a:xfrm>
          <a:off x="2466975" y="27993975"/>
          <a:ext cx="0" cy="161925"/>
          <a:chOff x="5346000" y="3699038"/>
          <a:chExt cx="0" cy="161925"/>
        </a:xfrm>
      </xdr:grpSpPr>
      <xdr:grpSp>
        <xdr:nvGrpSpPr>
          <xdr:cNvPr id="9218" name="Shape 7584">
            <a:extLst>
              <a:ext uri="{FF2B5EF4-FFF2-40B4-BE49-F238E27FC236}">
                <a16:creationId xmlns:a16="http://schemas.microsoft.com/office/drawing/2014/main" id="{00000000-0008-0000-0B00-00000224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9219" name="Shape 6">
              <a:extLst>
                <a:ext uri="{FF2B5EF4-FFF2-40B4-BE49-F238E27FC236}">
                  <a16:creationId xmlns:a16="http://schemas.microsoft.com/office/drawing/2014/main" id="{00000000-0008-0000-0B00-00000324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9220" name="Shape 7585">
              <a:extLst>
                <a:ext uri="{FF2B5EF4-FFF2-40B4-BE49-F238E27FC236}">
                  <a16:creationId xmlns:a16="http://schemas.microsoft.com/office/drawing/2014/main" id="{00000000-0008-0000-0B00-00000424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9221" name="Shape 7586">
                <a:extLst>
                  <a:ext uri="{FF2B5EF4-FFF2-40B4-BE49-F238E27FC236}">
                    <a16:creationId xmlns:a16="http://schemas.microsoft.com/office/drawing/2014/main" id="{00000000-0008-0000-0B00-00000524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9222" name="Shape 7587">
                <a:extLst>
                  <a:ext uri="{FF2B5EF4-FFF2-40B4-BE49-F238E27FC236}">
                    <a16:creationId xmlns:a16="http://schemas.microsoft.com/office/drawing/2014/main" id="{00000000-0008-0000-0B00-00000624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9223" name="Shape 7588">
                  <a:extLst>
                    <a:ext uri="{FF2B5EF4-FFF2-40B4-BE49-F238E27FC236}">
                      <a16:creationId xmlns:a16="http://schemas.microsoft.com/office/drawing/2014/main" id="{00000000-0008-0000-0B00-00000724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9224" name="Shape 7589">
                  <a:extLst>
                    <a:ext uri="{FF2B5EF4-FFF2-40B4-BE49-F238E27FC236}">
                      <a16:creationId xmlns:a16="http://schemas.microsoft.com/office/drawing/2014/main" id="{00000000-0008-0000-0B00-0000082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225" name="Shape 7590">
                  <a:extLst>
                    <a:ext uri="{FF2B5EF4-FFF2-40B4-BE49-F238E27FC236}">
                      <a16:creationId xmlns:a16="http://schemas.microsoft.com/office/drawing/2014/main" id="{00000000-0008-0000-0B00-0000092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226" name="Shape 7591">
                  <a:extLst>
                    <a:ext uri="{FF2B5EF4-FFF2-40B4-BE49-F238E27FC236}">
                      <a16:creationId xmlns:a16="http://schemas.microsoft.com/office/drawing/2014/main" id="{00000000-0008-0000-0B00-00000A24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227" name="Shape 7592">
                  <a:extLst>
                    <a:ext uri="{FF2B5EF4-FFF2-40B4-BE49-F238E27FC236}">
                      <a16:creationId xmlns:a16="http://schemas.microsoft.com/office/drawing/2014/main" id="{00000000-0008-0000-0B00-00000B2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228" name="Shape 7593">
                  <a:extLst>
                    <a:ext uri="{FF2B5EF4-FFF2-40B4-BE49-F238E27FC236}">
                      <a16:creationId xmlns:a16="http://schemas.microsoft.com/office/drawing/2014/main" id="{00000000-0008-0000-0B00-00000C2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229" name="Shape 7594">
                  <a:extLst>
                    <a:ext uri="{FF2B5EF4-FFF2-40B4-BE49-F238E27FC236}">
                      <a16:creationId xmlns:a16="http://schemas.microsoft.com/office/drawing/2014/main" id="{00000000-0008-0000-0B00-00000D2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127</xdr:row>
      <xdr:rowOff>104775</xdr:rowOff>
    </xdr:from>
    <xdr:ext cx="0" cy="161925"/>
    <xdr:grpSp>
      <xdr:nvGrpSpPr>
        <xdr:cNvPr id="9230" name="Shape 2">
          <a:extLst>
            <a:ext uri="{FF2B5EF4-FFF2-40B4-BE49-F238E27FC236}">
              <a16:creationId xmlns:a16="http://schemas.microsoft.com/office/drawing/2014/main" id="{00000000-0008-0000-0B00-00000E240000}"/>
            </a:ext>
          </a:extLst>
        </xdr:cNvPr>
        <xdr:cNvGrpSpPr>
          <a:grpSpLocks/>
        </xdr:cNvGrpSpPr>
      </xdr:nvGrpSpPr>
      <xdr:grpSpPr>
        <a:xfrm>
          <a:off x="2466975" y="27993975"/>
          <a:ext cx="0" cy="161925"/>
          <a:chOff x="5346000" y="3699038"/>
          <a:chExt cx="0" cy="161925"/>
        </a:xfrm>
      </xdr:grpSpPr>
      <xdr:grpSp>
        <xdr:nvGrpSpPr>
          <xdr:cNvPr id="9231" name="Shape 7595">
            <a:extLst>
              <a:ext uri="{FF2B5EF4-FFF2-40B4-BE49-F238E27FC236}">
                <a16:creationId xmlns:a16="http://schemas.microsoft.com/office/drawing/2014/main" id="{00000000-0008-0000-0B00-00000F24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9232" name="Shape 6">
              <a:extLst>
                <a:ext uri="{FF2B5EF4-FFF2-40B4-BE49-F238E27FC236}">
                  <a16:creationId xmlns:a16="http://schemas.microsoft.com/office/drawing/2014/main" id="{00000000-0008-0000-0B00-00001024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9233" name="Shape 7596">
              <a:extLst>
                <a:ext uri="{FF2B5EF4-FFF2-40B4-BE49-F238E27FC236}">
                  <a16:creationId xmlns:a16="http://schemas.microsoft.com/office/drawing/2014/main" id="{00000000-0008-0000-0B00-00001124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9234" name="Shape 7597">
                <a:extLst>
                  <a:ext uri="{FF2B5EF4-FFF2-40B4-BE49-F238E27FC236}">
                    <a16:creationId xmlns:a16="http://schemas.microsoft.com/office/drawing/2014/main" id="{00000000-0008-0000-0B00-00001224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9235" name="Shape 7598">
                <a:extLst>
                  <a:ext uri="{FF2B5EF4-FFF2-40B4-BE49-F238E27FC236}">
                    <a16:creationId xmlns:a16="http://schemas.microsoft.com/office/drawing/2014/main" id="{00000000-0008-0000-0B00-00001324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9236" name="Shape 7599">
                  <a:extLst>
                    <a:ext uri="{FF2B5EF4-FFF2-40B4-BE49-F238E27FC236}">
                      <a16:creationId xmlns:a16="http://schemas.microsoft.com/office/drawing/2014/main" id="{00000000-0008-0000-0B00-00001424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9237" name="Shape 7600">
                  <a:extLst>
                    <a:ext uri="{FF2B5EF4-FFF2-40B4-BE49-F238E27FC236}">
                      <a16:creationId xmlns:a16="http://schemas.microsoft.com/office/drawing/2014/main" id="{00000000-0008-0000-0B00-0000152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238" name="Shape 7601">
                  <a:extLst>
                    <a:ext uri="{FF2B5EF4-FFF2-40B4-BE49-F238E27FC236}">
                      <a16:creationId xmlns:a16="http://schemas.microsoft.com/office/drawing/2014/main" id="{00000000-0008-0000-0B00-0000162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239" name="Shape 7602">
                  <a:extLst>
                    <a:ext uri="{FF2B5EF4-FFF2-40B4-BE49-F238E27FC236}">
                      <a16:creationId xmlns:a16="http://schemas.microsoft.com/office/drawing/2014/main" id="{00000000-0008-0000-0B00-00001724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240" name="Shape 7603">
                  <a:extLst>
                    <a:ext uri="{FF2B5EF4-FFF2-40B4-BE49-F238E27FC236}">
                      <a16:creationId xmlns:a16="http://schemas.microsoft.com/office/drawing/2014/main" id="{00000000-0008-0000-0B00-0000182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241" name="Shape 7604">
                  <a:extLst>
                    <a:ext uri="{FF2B5EF4-FFF2-40B4-BE49-F238E27FC236}">
                      <a16:creationId xmlns:a16="http://schemas.microsoft.com/office/drawing/2014/main" id="{00000000-0008-0000-0B00-0000192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242" name="Shape 7605">
                  <a:extLst>
                    <a:ext uri="{FF2B5EF4-FFF2-40B4-BE49-F238E27FC236}">
                      <a16:creationId xmlns:a16="http://schemas.microsoft.com/office/drawing/2014/main" id="{00000000-0008-0000-0B00-00001A2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127</xdr:row>
      <xdr:rowOff>104775</xdr:rowOff>
    </xdr:from>
    <xdr:ext cx="0" cy="161925"/>
    <xdr:grpSp>
      <xdr:nvGrpSpPr>
        <xdr:cNvPr id="9243" name="Shape 2">
          <a:extLst>
            <a:ext uri="{FF2B5EF4-FFF2-40B4-BE49-F238E27FC236}">
              <a16:creationId xmlns:a16="http://schemas.microsoft.com/office/drawing/2014/main" id="{00000000-0008-0000-0B00-00001B240000}"/>
            </a:ext>
          </a:extLst>
        </xdr:cNvPr>
        <xdr:cNvGrpSpPr>
          <a:grpSpLocks/>
        </xdr:cNvGrpSpPr>
      </xdr:nvGrpSpPr>
      <xdr:grpSpPr>
        <a:xfrm>
          <a:off x="2466975" y="27993975"/>
          <a:ext cx="0" cy="161925"/>
          <a:chOff x="5346000" y="3699038"/>
          <a:chExt cx="0" cy="161925"/>
        </a:xfrm>
      </xdr:grpSpPr>
      <xdr:grpSp>
        <xdr:nvGrpSpPr>
          <xdr:cNvPr id="9244" name="Shape 7606">
            <a:extLst>
              <a:ext uri="{FF2B5EF4-FFF2-40B4-BE49-F238E27FC236}">
                <a16:creationId xmlns:a16="http://schemas.microsoft.com/office/drawing/2014/main" id="{00000000-0008-0000-0B00-00001C24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9245" name="Shape 6">
              <a:extLst>
                <a:ext uri="{FF2B5EF4-FFF2-40B4-BE49-F238E27FC236}">
                  <a16:creationId xmlns:a16="http://schemas.microsoft.com/office/drawing/2014/main" id="{00000000-0008-0000-0B00-00001D24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9246" name="Shape 7607">
              <a:extLst>
                <a:ext uri="{FF2B5EF4-FFF2-40B4-BE49-F238E27FC236}">
                  <a16:creationId xmlns:a16="http://schemas.microsoft.com/office/drawing/2014/main" id="{00000000-0008-0000-0B00-00001E24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9247" name="Shape 7608">
                <a:extLst>
                  <a:ext uri="{FF2B5EF4-FFF2-40B4-BE49-F238E27FC236}">
                    <a16:creationId xmlns:a16="http://schemas.microsoft.com/office/drawing/2014/main" id="{00000000-0008-0000-0B00-00001F24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9248" name="Shape 7609">
                <a:extLst>
                  <a:ext uri="{FF2B5EF4-FFF2-40B4-BE49-F238E27FC236}">
                    <a16:creationId xmlns:a16="http://schemas.microsoft.com/office/drawing/2014/main" id="{00000000-0008-0000-0B00-00002024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9249" name="Shape 7610">
                  <a:extLst>
                    <a:ext uri="{FF2B5EF4-FFF2-40B4-BE49-F238E27FC236}">
                      <a16:creationId xmlns:a16="http://schemas.microsoft.com/office/drawing/2014/main" id="{00000000-0008-0000-0B00-00002124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9250" name="Shape 7611">
                  <a:extLst>
                    <a:ext uri="{FF2B5EF4-FFF2-40B4-BE49-F238E27FC236}">
                      <a16:creationId xmlns:a16="http://schemas.microsoft.com/office/drawing/2014/main" id="{00000000-0008-0000-0B00-0000222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251" name="Shape 7612">
                  <a:extLst>
                    <a:ext uri="{FF2B5EF4-FFF2-40B4-BE49-F238E27FC236}">
                      <a16:creationId xmlns:a16="http://schemas.microsoft.com/office/drawing/2014/main" id="{00000000-0008-0000-0B00-0000232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252" name="Shape 7613">
                  <a:extLst>
                    <a:ext uri="{FF2B5EF4-FFF2-40B4-BE49-F238E27FC236}">
                      <a16:creationId xmlns:a16="http://schemas.microsoft.com/office/drawing/2014/main" id="{00000000-0008-0000-0B00-00002424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253" name="Shape 7614">
                  <a:extLst>
                    <a:ext uri="{FF2B5EF4-FFF2-40B4-BE49-F238E27FC236}">
                      <a16:creationId xmlns:a16="http://schemas.microsoft.com/office/drawing/2014/main" id="{00000000-0008-0000-0B00-0000252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254" name="Shape 7615">
                  <a:extLst>
                    <a:ext uri="{FF2B5EF4-FFF2-40B4-BE49-F238E27FC236}">
                      <a16:creationId xmlns:a16="http://schemas.microsoft.com/office/drawing/2014/main" id="{00000000-0008-0000-0B00-0000262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255" name="Shape 7616">
                  <a:extLst>
                    <a:ext uri="{FF2B5EF4-FFF2-40B4-BE49-F238E27FC236}">
                      <a16:creationId xmlns:a16="http://schemas.microsoft.com/office/drawing/2014/main" id="{00000000-0008-0000-0B00-0000272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127</xdr:row>
      <xdr:rowOff>104775</xdr:rowOff>
    </xdr:from>
    <xdr:ext cx="0" cy="161925"/>
    <xdr:grpSp>
      <xdr:nvGrpSpPr>
        <xdr:cNvPr id="9256" name="Shape 2">
          <a:extLst>
            <a:ext uri="{FF2B5EF4-FFF2-40B4-BE49-F238E27FC236}">
              <a16:creationId xmlns:a16="http://schemas.microsoft.com/office/drawing/2014/main" id="{00000000-0008-0000-0B00-000028240000}"/>
            </a:ext>
          </a:extLst>
        </xdr:cNvPr>
        <xdr:cNvGrpSpPr>
          <a:grpSpLocks/>
        </xdr:cNvGrpSpPr>
      </xdr:nvGrpSpPr>
      <xdr:grpSpPr>
        <a:xfrm>
          <a:off x="2466975" y="27993975"/>
          <a:ext cx="0" cy="161925"/>
          <a:chOff x="5346000" y="3699038"/>
          <a:chExt cx="0" cy="161925"/>
        </a:xfrm>
      </xdr:grpSpPr>
      <xdr:grpSp>
        <xdr:nvGrpSpPr>
          <xdr:cNvPr id="9257" name="Shape 7617">
            <a:extLst>
              <a:ext uri="{FF2B5EF4-FFF2-40B4-BE49-F238E27FC236}">
                <a16:creationId xmlns:a16="http://schemas.microsoft.com/office/drawing/2014/main" id="{00000000-0008-0000-0B00-00002924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9258" name="Shape 6">
              <a:extLst>
                <a:ext uri="{FF2B5EF4-FFF2-40B4-BE49-F238E27FC236}">
                  <a16:creationId xmlns:a16="http://schemas.microsoft.com/office/drawing/2014/main" id="{00000000-0008-0000-0B00-00002A24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9259" name="Shape 7618">
              <a:extLst>
                <a:ext uri="{FF2B5EF4-FFF2-40B4-BE49-F238E27FC236}">
                  <a16:creationId xmlns:a16="http://schemas.microsoft.com/office/drawing/2014/main" id="{00000000-0008-0000-0B00-00002B24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9260" name="Shape 7619">
                <a:extLst>
                  <a:ext uri="{FF2B5EF4-FFF2-40B4-BE49-F238E27FC236}">
                    <a16:creationId xmlns:a16="http://schemas.microsoft.com/office/drawing/2014/main" id="{00000000-0008-0000-0B00-00002C24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9261" name="Shape 7620">
                <a:extLst>
                  <a:ext uri="{FF2B5EF4-FFF2-40B4-BE49-F238E27FC236}">
                    <a16:creationId xmlns:a16="http://schemas.microsoft.com/office/drawing/2014/main" id="{00000000-0008-0000-0B00-00002D24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9262" name="Shape 7621">
                  <a:extLst>
                    <a:ext uri="{FF2B5EF4-FFF2-40B4-BE49-F238E27FC236}">
                      <a16:creationId xmlns:a16="http://schemas.microsoft.com/office/drawing/2014/main" id="{00000000-0008-0000-0B00-00002E24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9263" name="Shape 7622">
                  <a:extLst>
                    <a:ext uri="{FF2B5EF4-FFF2-40B4-BE49-F238E27FC236}">
                      <a16:creationId xmlns:a16="http://schemas.microsoft.com/office/drawing/2014/main" id="{00000000-0008-0000-0B00-00002F2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264" name="Shape 7623">
                  <a:extLst>
                    <a:ext uri="{FF2B5EF4-FFF2-40B4-BE49-F238E27FC236}">
                      <a16:creationId xmlns:a16="http://schemas.microsoft.com/office/drawing/2014/main" id="{00000000-0008-0000-0B00-0000302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265" name="Shape 7624">
                  <a:extLst>
                    <a:ext uri="{FF2B5EF4-FFF2-40B4-BE49-F238E27FC236}">
                      <a16:creationId xmlns:a16="http://schemas.microsoft.com/office/drawing/2014/main" id="{00000000-0008-0000-0B00-00003124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266" name="Shape 7625">
                  <a:extLst>
                    <a:ext uri="{FF2B5EF4-FFF2-40B4-BE49-F238E27FC236}">
                      <a16:creationId xmlns:a16="http://schemas.microsoft.com/office/drawing/2014/main" id="{00000000-0008-0000-0B00-0000322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267" name="Shape 7626">
                  <a:extLst>
                    <a:ext uri="{FF2B5EF4-FFF2-40B4-BE49-F238E27FC236}">
                      <a16:creationId xmlns:a16="http://schemas.microsoft.com/office/drawing/2014/main" id="{00000000-0008-0000-0B00-0000332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268" name="Shape 7627">
                  <a:extLst>
                    <a:ext uri="{FF2B5EF4-FFF2-40B4-BE49-F238E27FC236}">
                      <a16:creationId xmlns:a16="http://schemas.microsoft.com/office/drawing/2014/main" id="{00000000-0008-0000-0B00-0000342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127</xdr:row>
      <xdr:rowOff>104775</xdr:rowOff>
    </xdr:from>
    <xdr:ext cx="0" cy="161925"/>
    <xdr:grpSp>
      <xdr:nvGrpSpPr>
        <xdr:cNvPr id="9269" name="Shape 2">
          <a:extLst>
            <a:ext uri="{FF2B5EF4-FFF2-40B4-BE49-F238E27FC236}">
              <a16:creationId xmlns:a16="http://schemas.microsoft.com/office/drawing/2014/main" id="{00000000-0008-0000-0B00-000035240000}"/>
            </a:ext>
          </a:extLst>
        </xdr:cNvPr>
        <xdr:cNvGrpSpPr>
          <a:grpSpLocks/>
        </xdr:cNvGrpSpPr>
      </xdr:nvGrpSpPr>
      <xdr:grpSpPr>
        <a:xfrm>
          <a:off x="2466975" y="27993975"/>
          <a:ext cx="0" cy="161925"/>
          <a:chOff x="5346000" y="3699038"/>
          <a:chExt cx="0" cy="161925"/>
        </a:xfrm>
      </xdr:grpSpPr>
      <xdr:grpSp>
        <xdr:nvGrpSpPr>
          <xdr:cNvPr id="9270" name="Shape 7628">
            <a:extLst>
              <a:ext uri="{FF2B5EF4-FFF2-40B4-BE49-F238E27FC236}">
                <a16:creationId xmlns:a16="http://schemas.microsoft.com/office/drawing/2014/main" id="{00000000-0008-0000-0B00-00003624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9271" name="Shape 6">
              <a:extLst>
                <a:ext uri="{FF2B5EF4-FFF2-40B4-BE49-F238E27FC236}">
                  <a16:creationId xmlns:a16="http://schemas.microsoft.com/office/drawing/2014/main" id="{00000000-0008-0000-0B00-00003724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9272" name="Shape 7629">
              <a:extLst>
                <a:ext uri="{FF2B5EF4-FFF2-40B4-BE49-F238E27FC236}">
                  <a16:creationId xmlns:a16="http://schemas.microsoft.com/office/drawing/2014/main" id="{00000000-0008-0000-0B00-00003824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9273" name="Shape 7630">
                <a:extLst>
                  <a:ext uri="{FF2B5EF4-FFF2-40B4-BE49-F238E27FC236}">
                    <a16:creationId xmlns:a16="http://schemas.microsoft.com/office/drawing/2014/main" id="{00000000-0008-0000-0B00-00003924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9274" name="Shape 7631">
                <a:extLst>
                  <a:ext uri="{FF2B5EF4-FFF2-40B4-BE49-F238E27FC236}">
                    <a16:creationId xmlns:a16="http://schemas.microsoft.com/office/drawing/2014/main" id="{00000000-0008-0000-0B00-00003A24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9275" name="Shape 7632">
                  <a:extLst>
                    <a:ext uri="{FF2B5EF4-FFF2-40B4-BE49-F238E27FC236}">
                      <a16:creationId xmlns:a16="http://schemas.microsoft.com/office/drawing/2014/main" id="{00000000-0008-0000-0B00-00003B24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9276" name="Shape 7633">
                  <a:extLst>
                    <a:ext uri="{FF2B5EF4-FFF2-40B4-BE49-F238E27FC236}">
                      <a16:creationId xmlns:a16="http://schemas.microsoft.com/office/drawing/2014/main" id="{00000000-0008-0000-0B00-00003C2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277" name="Shape 7634">
                  <a:extLst>
                    <a:ext uri="{FF2B5EF4-FFF2-40B4-BE49-F238E27FC236}">
                      <a16:creationId xmlns:a16="http://schemas.microsoft.com/office/drawing/2014/main" id="{00000000-0008-0000-0B00-00003D2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278" name="Shape 7635">
                  <a:extLst>
                    <a:ext uri="{FF2B5EF4-FFF2-40B4-BE49-F238E27FC236}">
                      <a16:creationId xmlns:a16="http://schemas.microsoft.com/office/drawing/2014/main" id="{00000000-0008-0000-0B00-00003E24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279" name="Shape 7636">
                  <a:extLst>
                    <a:ext uri="{FF2B5EF4-FFF2-40B4-BE49-F238E27FC236}">
                      <a16:creationId xmlns:a16="http://schemas.microsoft.com/office/drawing/2014/main" id="{00000000-0008-0000-0B00-00003F2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280" name="Shape 7637">
                  <a:extLst>
                    <a:ext uri="{FF2B5EF4-FFF2-40B4-BE49-F238E27FC236}">
                      <a16:creationId xmlns:a16="http://schemas.microsoft.com/office/drawing/2014/main" id="{00000000-0008-0000-0B00-0000402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281" name="Shape 7638">
                  <a:extLst>
                    <a:ext uri="{FF2B5EF4-FFF2-40B4-BE49-F238E27FC236}">
                      <a16:creationId xmlns:a16="http://schemas.microsoft.com/office/drawing/2014/main" id="{00000000-0008-0000-0B00-0000412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127</xdr:row>
      <xdr:rowOff>104775</xdr:rowOff>
    </xdr:from>
    <xdr:ext cx="0" cy="161925"/>
    <xdr:grpSp>
      <xdr:nvGrpSpPr>
        <xdr:cNvPr id="9282" name="Shape 2">
          <a:extLst>
            <a:ext uri="{FF2B5EF4-FFF2-40B4-BE49-F238E27FC236}">
              <a16:creationId xmlns:a16="http://schemas.microsoft.com/office/drawing/2014/main" id="{00000000-0008-0000-0B00-000042240000}"/>
            </a:ext>
          </a:extLst>
        </xdr:cNvPr>
        <xdr:cNvGrpSpPr>
          <a:grpSpLocks/>
        </xdr:cNvGrpSpPr>
      </xdr:nvGrpSpPr>
      <xdr:grpSpPr>
        <a:xfrm>
          <a:off x="2466975" y="27993975"/>
          <a:ext cx="0" cy="161925"/>
          <a:chOff x="5346000" y="3699038"/>
          <a:chExt cx="0" cy="161925"/>
        </a:xfrm>
      </xdr:grpSpPr>
      <xdr:grpSp>
        <xdr:nvGrpSpPr>
          <xdr:cNvPr id="9283" name="Shape 7639">
            <a:extLst>
              <a:ext uri="{FF2B5EF4-FFF2-40B4-BE49-F238E27FC236}">
                <a16:creationId xmlns:a16="http://schemas.microsoft.com/office/drawing/2014/main" id="{00000000-0008-0000-0B00-00004324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9284" name="Shape 6">
              <a:extLst>
                <a:ext uri="{FF2B5EF4-FFF2-40B4-BE49-F238E27FC236}">
                  <a16:creationId xmlns:a16="http://schemas.microsoft.com/office/drawing/2014/main" id="{00000000-0008-0000-0B00-00004424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9285" name="Shape 7640">
              <a:extLst>
                <a:ext uri="{FF2B5EF4-FFF2-40B4-BE49-F238E27FC236}">
                  <a16:creationId xmlns:a16="http://schemas.microsoft.com/office/drawing/2014/main" id="{00000000-0008-0000-0B00-00004524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9286" name="Shape 7641">
                <a:extLst>
                  <a:ext uri="{FF2B5EF4-FFF2-40B4-BE49-F238E27FC236}">
                    <a16:creationId xmlns:a16="http://schemas.microsoft.com/office/drawing/2014/main" id="{00000000-0008-0000-0B00-00004624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9287" name="Shape 7642">
                <a:extLst>
                  <a:ext uri="{FF2B5EF4-FFF2-40B4-BE49-F238E27FC236}">
                    <a16:creationId xmlns:a16="http://schemas.microsoft.com/office/drawing/2014/main" id="{00000000-0008-0000-0B00-00004724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9288" name="Shape 7643">
                  <a:extLst>
                    <a:ext uri="{FF2B5EF4-FFF2-40B4-BE49-F238E27FC236}">
                      <a16:creationId xmlns:a16="http://schemas.microsoft.com/office/drawing/2014/main" id="{00000000-0008-0000-0B00-00004824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9289" name="Shape 7644">
                  <a:extLst>
                    <a:ext uri="{FF2B5EF4-FFF2-40B4-BE49-F238E27FC236}">
                      <a16:creationId xmlns:a16="http://schemas.microsoft.com/office/drawing/2014/main" id="{00000000-0008-0000-0B00-0000492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290" name="Shape 7645">
                  <a:extLst>
                    <a:ext uri="{FF2B5EF4-FFF2-40B4-BE49-F238E27FC236}">
                      <a16:creationId xmlns:a16="http://schemas.microsoft.com/office/drawing/2014/main" id="{00000000-0008-0000-0B00-00004A2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291" name="Shape 7646">
                  <a:extLst>
                    <a:ext uri="{FF2B5EF4-FFF2-40B4-BE49-F238E27FC236}">
                      <a16:creationId xmlns:a16="http://schemas.microsoft.com/office/drawing/2014/main" id="{00000000-0008-0000-0B00-00004B24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292" name="Shape 7647">
                  <a:extLst>
                    <a:ext uri="{FF2B5EF4-FFF2-40B4-BE49-F238E27FC236}">
                      <a16:creationId xmlns:a16="http://schemas.microsoft.com/office/drawing/2014/main" id="{00000000-0008-0000-0B00-00004C2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293" name="Shape 7648">
                  <a:extLst>
                    <a:ext uri="{FF2B5EF4-FFF2-40B4-BE49-F238E27FC236}">
                      <a16:creationId xmlns:a16="http://schemas.microsoft.com/office/drawing/2014/main" id="{00000000-0008-0000-0B00-00004D2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294" name="Shape 7649">
                  <a:extLst>
                    <a:ext uri="{FF2B5EF4-FFF2-40B4-BE49-F238E27FC236}">
                      <a16:creationId xmlns:a16="http://schemas.microsoft.com/office/drawing/2014/main" id="{00000000-0008-0000-0B00-00004E2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127</xdr:row>
      <xdr:rowOff>104775</xdr:rowOff>
    </xdr:from>
    <xdr:ext cx="0" cy="161925"/>
    <xdr:grpSp>
      <xdr:nvGrpSpPr>
        <xdr:cNvPr id="9295" name="Shape 2">
          <a:extLst>
            <a:ext uri="{FF2B5EF4-FFF2-40B4-BE49-F238E27FC236}">
              <a16:creationId xmlns:a16="http://schemas.microsoft.com/office/drawing/2014/main" id="{00000000-0008-0000-0B00-00004F240000}"/>
            </a:ext>
          </a:extLst>
        </xdr:cNvPr>
        <xdr:cNvGrpSpPr>
          <a:grpSpLocks/>
        </xdr:cNvGrpSpPr>
      </xdr:nvGrpSpPr>
      <xdr:grpSpPr>
        <a:xfrm>
          <a:off x="2466975" y="27993975"/>
          <a:ext cx="0" cy="161925"/>
          <a:chOff x="5346000" y="3699038"/>
          <a:chExt cx="0" cy="161925"/>
        </a:xfrm>
      </xdr:grpSpPr>
      <xdr:grpSp>
        <xdr:nvGrpSpPr>
          <xdr:cNvPr id="9296" name="Shape 7650">
            <a:extLst>
              <a:ext uri="{FF2B5EF4-FFF2-40B4-BE49-F238E27FC236}">
                <a16:creationId xmlns:a16="http://schemas.microsoft.com/office/drawing/2014/main" id="{00000000-0008-0000-0B00-00005024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9297" name="Shape 6">
              <a:extLst>
                <a:ext uri="{FF2B5EF4-FFF2-40B4-BE49-F238E27FC236}">
                  <a16:creationId xmlns:a16="http://schemas.microsoft.com/office/drawing/2014/main" id="{00000000-0008-0000-0B00-00005124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9298" name="Shape 7651">
              <a:extLst>
                <a:ext uri="{FF2B5EF4-FFF2-40B4-BE49-F238E27FC236}">
                  <a16:creationId xmlns:a16="http://schemas.microsoft.com/office/drawing/2014/main" id="{00000000-0008-0000-0B00-00005224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9299" name="Shape 7652">
                <a:extLst>
                  <a:ext uri="{FF2B5EF4-FFF2-40B4-BE49-F238E27FC236}">
                    <a16:creationId xmlns:a16="http://schemas.microsoft.com/office/drawing/2014/main" id="{00000000-0008-0000-0B00-00005324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9300" name="Shape 7653">
                <a:extLst>
                  <a:ext uri="{FF2B5EF4-FFF2-40B4-BE49-F238E27FC236}">
                    <a16:creationId xmlns:a16="http://schemas.microsoft.com/office/drawing/2014/main" id="{00000000-0008-0000-0B00-00005424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9301" name="Shape 7654">
                  <a:extLst>
                    <a:ext uri="{FF2B5EF4-FFF2-40B4-BE49-F238E27FC236}">
                      <a16:creationId xmlns:a16="http://schemas.microsoft.com/office/drawing/2014/main" id="{00000000-0008-0000-0B00-00005524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9302" name="Shape 7655">
                  <a:extLst>
                    <a:ext uri="{FF2B5EF4-FFF2-40B4-BE49-F238E27FC236}">
                      <a16:creationId xmlns:a16="http://schemas.microsoft.com/office/drawing/2014/main" id="{00000000-0008-0000-0B00-0000562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303" name="Shape 7656">
                  <a:extLst>
                    <a:ext uri="{FF2B5EF4-FFF2-40B4-BE49-F238E27FC236}">
                      <a16:creationId xmlns:a16="http://schemas.microsoft.com/office/drawing/2014/main" id="{00000000-0008-0000-0B00-0000572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304" name="Shape 7657">
                  <a:extLst>
                    <a:ext uri="{FF2B5EF4-FFF2-40B4-BE49-F238E27FC236}">
                      <a16:creationId xmlns:a16="http://schemas.microsoft.com/office/drawing/2014/main" id="{00000000-0008-0000-0B00-00005824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305" name="Shape 7658">
                  <a:extLst>
                    <a:ext uri="{FF2B5EF4-FFF2-40B4-BE49-F238E27FC236}">
                      <a16:creationId xmlns:a16="http://schemas.microsoft.com/office/drawing/2014/main" id="{00000000-0008-0000-0B00-0000592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306" name="Shape 7659">
                  <a:extLst>
                    <a:ext uri="{FF2B5EF4-FFF2-40B4-BE49-F238E27FC236}">
                      <a16:creationId xmlns:a16="http://schemas.microsoft.com/office/drawing/2014/main" id="{00000000-0008-0000-0B00-00005A2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307" name="Shape 7660">
                  <a:extLst>
                    <a:ext uri="{FF2B5EF4-FFF2-40B4-BE49-F238E27FC236}">
                      <a16:creationId xmlns:a16="http://schemas.microsoft.com/office/drawing/2014/main" id="{00000000-0008-0000-0B00-00005B2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127</xdr:row>
      <xdr:rowOff>104775</xdr:rowOff>
    </xdr:from>
    <xdr:ext cx="0" cy="161925"/>
    <xdr:grpSp>
      <xdr:nvGrpSpPr>
        <xdr:cNvPr id="9308" name="Shape 2">
          <a:extLst>
            <a:ext uri="{FF2B5EF4-FFF2-40B4-BE49-F238E27FC236}">
              <a16:creationId xmlns:a16="http://schemas.microsoft.com/office/drawing/2014/main" id="{00000000-0008-0000-0B00-00005C240000}"/>
            </a:ext>
          </a:extLst>
        </xdr:cNvPr>
        <xdr:cNvGrpSpPr>
          <a:grpSpLocks/>
        </xdr:cNvGrpSpPr>
      </xdr:nvGrpSpPr>
      <xdr:grpSpPr>
        <a:xfrm>
          <a:off x="2466975" y="27993975"/>
          <a:ext cx="0" cy="161925"/>
          <a:chOff x="5346000" y="3699038"/>
          <a:chExt cx="0" cy="161925"/>
        </a:xfrm>
      </xdr:grpSpPr>
      <xdr:grpSp>
        <xdr:nvGrpSpPr>
          <xdr:cNvPr id="9309" name="Shape 7661">
            <a:extLst>
              <a:ext uri="{FF2B5EF4-FFF2-40B4-BE49-F238E27FC236}">
                <a16:creationId xmlns:a16="http://schemas.microsoft.com/office/drawing/2014/main" id="{00000000-0008-0000-0B00-00005D24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9310" name="Shape 6">
              <a:extLst>
                <a:ext uri="{FF2B5EF4-FFF2-40B4-BE49-F238E27FC236}">
                  <a16:creationId xmlns:a16="http://schemas.microsoft.com/office/drawing/2014/main" id="{00000000-0008-0000-0B00-00005E24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9311" name="Shape 7662">
              <a:extLst>
                <a:ext uri="{FF2B5EF4-FFF2-40B4-BE49-F238E27FC236}">
                  <a16:creationId xmlns:a16="http://schemas.microsoft.com/office/drawing/2014/main" id="{00000000-0008-0000-0B00-00005F24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9312" name="Shape 7663">
                <a:extLst>
                  <a:ext uri="{FF2B5EF4-FFF2-40B4-BE49-F238E27FC236}">
                    <a16:creationId xmlns:a16="http://schemas.microsoft.com/office/drawing/2014/main" id="{00000000-0008-0000-0B00-00006024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9313" name="Shape 7664">
                <a:extLst>
                  <a:ext uri="{FF2B5EF4-FFF2-40B4-BE49-F238E27FC236}">
                    <a16:creationId xmlns:a16="http://schemas.microsoft.com/office/drawing/2014/main" id="{00000000-0008-0000-0B00-00006124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9314" name="Shape 7665">
                  <a:extLst>
                    <a:ext uri="{FF2B5EF4-FFF2-40B4-BE49-F238E27FC236}">
                      <a16:creationId xmlns:a16="http://schemas.microsoft.com/office/drawing/2014/main" id="{00000000-0008-0000-0B00-00006224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9315" name="Shape 7666">
                  <a:extLst>
                    <a:ext uri="{FF2B5EF4-FFF2-40B4-BE49-F238E27FC236}">
                      <a16:creationId xmlns:a16="http://schemas.microsoft.com/office/drawing/2014/main" id="{00000000-0008-0000-0B00-0000632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316" name="Shape 7667">
                  <a:extLst>
                    <a:ext uri="{FF2B5EF4-FFF2-40B4-BE49-F238E27FC236}">
                      <a16:creationId xmlns:a16="http://schemas.microsoft.com/office/drawing/2014/main" id="{00000000-0008-0000-0B00-0000642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317" name="Shape 7668">
                  <a:extLst>
                    <a:ext uri="{FF2B5EF4-FFF2-40B4-BE49-F238E27FC236}">
                      <a16:creationId xmlns:a16="http://schemas.microsoft.com/office/drawing/2014/main" id="{00000000-0008-0000-0B00-00006524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318" name="Shape 7669">
                  <a:extLst>
                    <a:ext uri="{FF2B5EF4-FFF2-40B4-BE49-F238E27FC236}">
                      <a16:creationId xmlns:a16="http://schemas.microsoft.com/office/drawing/2014/main" id="{00000000-0008-0000-0B00-0000662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319" name="Shape 7670">
                  <a:extLst>
                    <a:ext uri="{FF2B5EF4-FFF2-40B4-BE49-F238E27FC236}">
                      <a16:creationId xmlns:a16="http://schemas.microsoft.com/office/drawing/2014/main" id="{00000000-0008-0000-0B00-0000672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320" name="Shape 7671">
                  <a:extLst>
                    <a:ext uri="{FF2B5EF4-FFF2-40B4-BE49-F238E27FC236}">
                      <a16:creationId xmlns:a16="http://schemas.microsoft.com/office/drawing/2014/main" id="{00000000-0008-0000-0B00-0000682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127</xdr:row>
      <xdr:rowOff>104775</xdr:rowOff>
    </xdr:from>
    <xdr:ext cx="0" cy="161925"/>
    <xdr:grpSp>
      <xdr:nvGrpSpPr>
        <xdr:cNvPr id="9321" name="Shape 2">
          <a:extLst>
            <a:ext uri="{FF2B5EF4-FFF2-40B4-BE49-F238E27FC236}">
              <a16:creationId xmlns:a16="http://schemas.microsoft.com/office/drawing/2014/main" id="{00000000-0008-0000-0B00-000069240000}"/>
            </a:ext>
          </a:extLst>
        </xdr:cNvPr>
        <xdr:cNvGrpSpPr>
          <a:grpSpLocks/>
        </xdr:cNvGrpSpPr>
      </xdr:nvGrpSpPr>
      <xdr:grpSpPr>
        <a:xfrm>
          <a:off x="2466975" y="27993975"/>
          <a:ext cx="0" cy="161925"/>
          <a:chOff x="5346000" y="3699038"/>
          <a:chExt cx="0" cy="161925"/>
        </a:xfrm>
      </xdr:grpSpPr>
      <xdr:grpSp>
        <xdr:nvGrpSpPr>
          <xdr:cNvPr id="9322" name="Shape 7672">
            <a:extLst>
              <a:ext uri="{FF2B5EF4-FFF2-40B4-BE49-F238E27FC236}">
                <a16:creationId xmlns:a16="http://schemas.microsoft.com/office/drawing/2014/main" id="{00000000-0008-0000-0B00-00006A24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9323" name="Shape 6">
              <a:extLst>
                <a:ext uri="{FF2B5EF4-FFF2-40B4-BE49-F238E27FC236}">
                  <a16:creationId xmlns:a16="http://schemas.microsoft.com/office/drawing/2014/main" id="{00000000-0008-0000-0B00-00006B24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9324" name="Shape 7673">
              <a:extLst>
                <a:ext uri="{FF2B5EF4-FFF2-40B4-BE49-F238E27FC236}">
                  <a16:creationId xmlns:a16="http://schemas.microsoft.com/office/drawing/2014/main" id="{00000000-0008-0000-0B00-00006C24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9325" name="Shape 7674">
                <a:extLst>
                  <a:ext uri="{FF2B5EF4-FFF2-40B4-BE49-F238E27FC236}">
                    <a16:creationId xmlns:a16="http://schemas.microsoft.com/office/drawing/2014/main" id="{00000000-0008-0000-0B00-00006D24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9326" name="Shape 7675">
                <a:extLst>
                  <a:ext uri="{FF2B5EF4-FFF2-40B4-BE49-F238E27FC236}">
                    <a16:creationId xmlns:a16="http://schemas.microsoft.com/office/drawing/2014/main" id="{00000000-0008-0000-0B00-00006E24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9327" name="Shape 7676">
                  <a:extLst>
                    <a:ext uri="{FF2B5EF4-FFF2-40B4-BE49-F238E27FC236}">
                      <a16:creationId xmlns:a16="http://schemas.microsoft.com/office/drawing/2014/main" id="{00000000-0008-0000-0B00-00006F24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9328" name="Shape 7677">
                  <a:extLst>
                    <a:ext uri="{FF2B5EF4-FFF2-40B4-BE49-F238E27FC236}">
                      <a16:creationId xmlns:a16="http://schemas.microsoft.com/office/drawing/2014/main" id="{00000000-0008-0000-0B00-0000702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329" name="Shape 7678">
                  <a:extLst>
                    <a:ext uri="{FF2B5EF4-FFF2-40B4-BE49-F238E27FC236}">
                      <a16:creationId xmlns:a16="http://schemas.microsoft.com/office/drawing/2014/main" id="{00000000-0008-0000-0B00-0000712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330" name="Shape 7679">
                  <a:extLst>
                    <a:ext uri="{FF2B5EF4-FFF2-40B4-BE49-F238E27FC236}">
                      <a16:creationId xmlns:a16="http://schemas.microsoft.com/office/drawing/2014/main" id="{00000000-0008-0000-0B00-00007224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331" name="Shape 7680">
                  <a:extLst>
                    <a:ext uri="{FF2B5EF4-FFF2-40B4-BE49-F238E27FC236}">
                      <a16:creationId xmlns:a16="http://schemas.microsoft.com/office/drawing/2014/main" id="{00000000-0008-0000-0B00-0000732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332" name="Shape 7681">
                  <a:extLst>
                    <a:ext uri="{FF2B5EF4-FFF2-40B4-BE49-F238E27FC236}">
                      <a16:creationId xmlns:a16="http://schemas.microsoft.com/office/drawing/2014/main" id="{00000000-0008-0000-0B00-0000742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333" name="Shape 7682">
                  <a:extLst>
                    <a:ext uri="{FF2B5EF4-FFF2-40B4-BE49-F238E27FC236}">
                      <a16:creationId xmlns:a16="http://schemas.microsoft.com/office/drawing/2014/main" id="{00000000-0008-0000-0B00-0000752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127</xdr:row>
      <xdr:rowOff>104775</xdr:rowOff>
    </xdr:from>
    <xdr:ext cx="0" cy="161925"/>
    <xdr:grpSp>
      <xdr:nvGrpSpPr>
        <xdr:cNvPr id="9334" name="Shape 2">
          <a:extLst>
            <a:ext uri="{FF2B5EF4-FFF2-40B4-BE49-F238E27FC236}">
              <a16:creationId xmlns:a16="http://schemas.microsoft.com/office/drawing/2014/main" id="{00000000-0008-0000-0B00-000076240000}"/>
            </a:ext>
          </a:extLst>
        </xdr:cNvPr>
        <xdr:cNvGrpSpPr>
          <a:grpSpLocks/>
        </xdr:cNvGrpSpPr>
      </xdr:nvGrpSpPr>
      <xdr:grpSpPr>
        <a:xfrm>
          <a:off x="2466975" y="27993975"/>
          <a:ext cx="0" cy="161925"/>
          <a:chOff x="5346000" y="3699038"/>
          <a:chExt cx="0" cy="161925"/>
        </a:xfrm>
      </xdr:grpSpPr>
      <xdr:grpSp>
        <xdr:nvGrpSpPr>
          <xdr:cNvPr id="9335" name="Shape 7683">
            <a:extLst>
              <a:ext uri="{FF2B5EF4-FFF2-40B4-BE49-F238E27FC236}">
                <a16:creationId xmlns:a16="http://schemas.microsoft.com/office/drawing/2014/main" id="{00000000-0008-0000-0B00-00007724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9336" name="Shape 6">
              <a:extLst>
                <a:ext uri="{FF2B5EF4-FFF2-40B4-BE49-F238E27FC236}">
                  <a16:creationId xmlns:a16="http://schemas.microsoft.com/office/drawing/2014/main" id="{00000000-0008-0000-0B00-00007824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9337" name="Shape 7684">
              <a:extLst>
                <a:ext uri="{FF2B5EF4-FFF2-40B4-BE49-F238E27FC236}">
                  <a16:creationId xmlns:a16="http://schemas.microsoft.com/office/drawing/2014/main" id="{00000000-0008-0000-0B00-00007924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9338" name="Shape 7685">
                <a:extLst>
                  <a:ext uri="{FF2B5EF4-FFF2-40B4-BE49-F238E27FC236}">
                    <a16:creationId xmlns:a16="http://schemas.microsoft.com/office/drawing/2014/main" id="{00000000-0008-0000-0B00-00007A24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9339" name="Shape 7686">
                <a:extLst>
                  <a:ext uri="{FF2B5EF4-FFF2-40B4-BE49-F238E27FC236}">
                    <a16:creationId xmlns:a16="http://schemas.microsoft.com/office/drawing/2014/main" id="{00000000-0008-0000-0B00-00007B24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9340" name="Shape 7687">
                  <a:extLst>
                    <a:ext uri="{FF2B5EF4-FFF2-40B4-BE49-F238E27FC236}">
                      <a16:creationId xmlns:a16="http://schemas.microsoft.com/office/drawing/2014/main" id="{00000000-0008-0000-0B00-00007C24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9341" name="Shape 7688">
                  <a:extLst>
                    <a:ext uri="{FF2B5EF4-FFF2-40B4-BE49-F238E27FC236}">
                      <a16:creationId xmlns:a16="http://schemas.microsoft.com/office/drawing/2014/main" id="{00000000-0008-0000-0B00-00007D2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342" name="Shape 7689">
                  <a:extLst>
                    <a:ext uri="{FF2B5EF4-FFF2-40B4-BE49-F238E27FC236}">
                      <a16:creationId xmlns:a16="http://schemas.microsoft.com/office/drawing/2014/main" id="{00000000-0008-0000-0B00-00007E2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343" name="Shape 7690">
                  <a:extLst>
                    <a:ext uri="{FF2B5EF4-FFF2-40B4-BE49-F238E27FC236}">
                      <a16:creationId xmlns:a16="http://schemas.microsoft.com/office/drawing/2014/main" id="{00000000-0008-0000-0B00-00007F24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344" name="Shape 7691">
                  <a:extLst>
                    <a:ext uri="{FF2B5EF4-FFF2-40B4-BE49-F238E27FC236}">
                      <a16:creationId xmlns:a16="http://schemas.microsoft.com/office/drawing/2014/main" id="{00000000-0008-0000-0B00-0000802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345" name="Shape 7692">
                  <a:extLst>
                    <a:ext uri="{FF2B5EF4-FFF2-40B4-BE49-F238E27FC236}">
                      <a16:creationId xmlns:a16="http://schemas.microsoft.com/office/drawing/2014/main" id="{00000000-0008-0000-0B00-0000812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346" name="Shape 7693">
                  <a:extLst>
                    <a:ext uri="{FF2B5EF4-FFF2-40B4-BE49-F238E27FC236}">
                      <a16:creationId xmlns:a16="http://schemas.microsoft.com/office/drawing/2014/main" id="{00000000-0008-0000-0B00-0000822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127</xdr:row>
      <xdr:rowOff>104775</xdr:rowOff>
    </xdr:from>
    <xdr:ext cx="0" cy="161925"/>
    <xdr:grpSp>
      <xdr:nvGrpSpPr>
        <xdr:cNvPr id="9347" name="Shape 2">
          <a:extLst>
            <a:ext uri="{FF2B5EF4-FFF2-40B4-BE49-F238E27FC236}">
              <a16:creationId xmlns:a16="http://schemas.microsoft.com/office/drawing/2014/main" id="{00000000-0008-0000-0B00-000083240000}"/>
            </a:ext>
          </a:extLst>
        </xdr:cNvPr>
        <xdr:cNvGrpSpPr>
          <a:grpSpLocks/>
        </xdr:cNvGrpSpPr>
      </xdr:nvGrpSpPr>
      <xdr:grpSpPr>
        <a:xfrm>
          <a:off x="2466975" y="27993975"/>
          <a:ext cx="0" cy="161925"/>
          <a:chOff x="5346000" y="3699038"/>
          <a:chExt cx="0" cy="161925"/>
        </a:xfrm>
      </xdr:grpSpPr>
      <xdr:grpSp>
        <xdr:nvGrpSpPr>
          <xdr:cNvPr id="9348" name="Shape 7694">
            <a:extLst>
              <a:ext uri="{FF2B5EF4-FFF2-40B4-BE49-F238E27FC236}">
                <a16:creationId xmlns:a16="http://schemas.microsoft.com/office/drawing/2014/main" id="{00000000-0008-0000-0B00-00008424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9349" name="Shape 6">
              <a:extLst>
                <a:ext uri="{FF2B5EF4-FFF2-40B4-BE49-F238E27FC236}">
                  <a16:creationId xmlns:a16="http://schemas.microsoft.com/office/drawing/2014/main" id="{00000000-0008-0000-0B00-00008524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9350" name="Shape 7695">
              <a:extLst>
                <a:ext uri="{FF2B5EF4-FFF2-40B4-BE49-F238E27FC236}">
                  <a16:creationId xmlns:a16="http://schemas.microsoft.com/office/drawing/2014/main" id="{00000000-0008-0000-0B00-00008624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9351" name="Shape 7696">
                <a:extLst>
                  <a:ext uri="{FF2B5EF4-FFF2-40B4-BE49-F238E27FC236}">
                    <a16:creationId xmlns:a16="http://schemas.microsoft.com/office/drawing/2014/main" id="{00000000-0008-0000-0B00-00008724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9352" name="Shape 7697">
                <a:extLst>
                  <a:ext uri="{FF2B5EF4-FFF2-40B4-BE49-F238E27FC236}">
                    <a16:creationId xmlns:a16="http://schemas.microsoft.com/office/drawing/2014/main" id="{00000000-0008-0000-0B00-00008824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9353" name="Shape 7698">
                  <a:extLst>
                    <a:ext uri="{FF2B5EF4-FFF2-40B4-BE49-F238E27FC236}">
                      <a16:creationId xmlns:a16="http://schemas.microsoft.com/office/drawing/2014/main" id="{00000000-0008-0000-0B00-00008924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9354" name="Shape 7699">
                  <a:extLst>
                    <a:ext uri="{FF2B5EF4-FFF2-40B4-BE49-F238E27FC236}">
                      <a16:creationId xmlns:a16="http://schemas.microsoft.com/office/drawing/2014/main" id="{00000000-0008-0000-0B00-00008A2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355" name="Shape 7700">
                  <a:extLst>
                    <a:ext uri="{FF2B5EF4-FFF2-40B4-BE49-F238E27FC236}">
                      <a16:creationId xmlns:a16="http://schemas.microsoft.com/office/drawing/2014/main" id="{00000000-0008-0000-0B00-00008B2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356" name="Shape 7701">
                  <a:extLst>
                    <a:ext uri="{FF2B5EF4-FFF2-40B4-BE49-F238E27FC236}">
                      <a16:creationId xmlns:a16="http://schemas.microsoft.com/office/drawing/2014/main" id="{00000000-0008-0000-0B00-00008C24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357" name="Shape 7702">
                  <a:extLst>
                    <a:ext uri="{FF2B5EF4-FFF2-40B4-BE49-F238E27FC236}">
                      <a16:creationId xmlns:a16="http://schemas.microsoft.com/office/drawing/2014/main" id="{00000000-0008-0000-0B00-00008D2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358" name="Shape 7703">
                  <a:extLst>
                    <a:ext uri="{FF2B5EF4-FFF2-40B4-BE49-F238E27FC236}">
                      <a16:creationId xmlns:a16="http://schemas.microsoft.com/office/drawing/2014/main" id="{00000000-0008-0000-0B00-00008E2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359" name="Shape 7704">
                  <a:extLst>
                    <a:ext uri="{FF2B5EF4-FFF2-40B4-BE49-F238E27FC236}">
                      <a16:creationId xmlns:a16="http://schemas.microsoft.com/office/drawing/2014/main" id="{00000000-0008-0000-0B00-00008F2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127</xdr:row>
      <xdr:rowOff>104775</xdr:rowOff>
    </xdr:from>
    <xdr:ext cx="0" cy="161925"/>
    <xdr:grpSp>
      <xdr:nvGrpSpPr>
        <xdr:cNvPr id="9360" name="Shape 2">
          <a:extLst>
            <a:ext uri="{FF2B5EF4-FFF2-40B4-BE49-F238E27FC236}">
              <a16:creationId xmlns:a16="http://schemas.microsoft.com/office/drawing/2014/main" id="{00000000-0008-0000-0B00-000090240000}"/>
            </a:ext>
          </a:extLst>
        </xdr:cNvPr>
        <xdr:cNvGrpSpPr>
          <a:grpSpLocks/>
        </xdr:cNvGrpSpPr>
      </xdr:nvGrpSpPr>
      <xdr:grpSpPr>
        <a:xfrm>
          <a:off x="2466975" y="27993975"/>
          <a:ext cx="0" cy="161925"/>
          <a:chOff x="5346000" y="3699038"/>
          <a:chExt cx="0" cy="161925"/>
        </a:xfrm>
      </xdr:grpSpPr>
      <xdr:grpSp>
        <xdr:nvGrpSpPr>
          <xdr:cNvPr id="9361" name="Shape 7705">
            <a:extLst>
              <a:ext uri="{FF2B5EF4-FFF2-40B4-BE49-F238E27FC236}">
                <a16:creationId xmlns:a16="http://schemas.microsoft.com/office/drawing/2014/main" id="{00000000-0008-0000-0B00-00009124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9362" name="Shape 6">
              <a:extLst>
                <a:ext uri="{FF2B5EF4-FFF2-40B4-BE49-F238E27FC236}">
                  <a16:creationId xmlns:a16="http://schemas.microsoft.com/office/drawing/2014/main" id="{00000000-0008-0000-0B00-00009224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9363" name="Shape 7706">
              <a:extLst>
                <a:ext uri="{FF2B5EF4-FFF2-40B4-BE49-F238E27FC236}">
                  <a16:creationId xmlns:a16="http://schemas.microsoft.com/office/drawing/2014/main" id="{00000000-0008-0000-0B00-00009324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9364" name="Shape 7707">
                <a:extLst>
                  <a:ext uri="{FF2B5EF4-FFF2-40B4-BE49-F238E27FC236}">
                    <a16:creationId xmlns:a16="http://schemas.microsoft.com/office/drawing/2014/main" id="{00000000-0008-0000-0B00-00009424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9365" name="Shape 7708">
                <a:extLst>
                  <a:ext uri="{FF2B5EF4-FFF2-40B4-BE49-F238E27FC236}">
                    <a16:creationId xmlns:a16="http://schemas.microsoft.com/office/drawing/2014/main" id="{00000000-0008-0000-0B00-00009524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9366" name="Shape 7709">
                  <a:extLst>
                    <a:ext uri="{FF2B5EF4-FFF2-40B4-BE49-F238E27FC236}">
                      <a16:creationId xmlns:a16="http://schemas.microsoft.com/office/drawing/2014/main" id="{00000000-0008-0000-0B00-00009624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9367" name="Shape 7710">
                  <a:extLst>
                    <a:ext uri="{FF2B5EF4-FFF2-40B4-BE49-F238E27FC236}">
                      <a16:creationId xmlns:a16="http://schemas.microsoft.com/office/drawing/2014/main" id="{00000000-0008-0000-0B00-0000972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368" name="Shape 7711">
                  <a:extLst>
                    <a:ext uri="{FF2B5EF4-FFF2-40B4-BE49-F238E27FC236}">
                      <a16:creationId xmlns:a16="http://schemas.microsoft.com/office/drawing/2014/main" id="{00000000-0008-0000-0B00-0000982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369" name="Shape 7712">
                  <a:extLst>
                    <a:ext uri="{FF2B5EF4-FFF2-40B4-BE49-F238E27FC236}">
                      <a16:creationId xmlns:a16="http://schemas.microsoft.com/office/drawing/2014/main" id="{00000000-0008-0000-0B00-00009924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370" name="Shape 7713">
                  <a:extLst>
                    <a:ext uri="{FF2B5EF4-FFF2-40B4-BE49-F238E27FC236}">
                      <a16:creationId xmlns:a16="http://schemas.microsoft.com/office/drawing/2014/main" id="{00000000-0008-0000-0B00-00009A2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371" name="Shape 7714">
                  <a:extLst>
                    <a:ext uri="{FF2B5EF4-FFF2-40B4-BE49-F238E27FC236}">
                      <a16:creationId xmlns:a16="http://schemas.microsoft.com/office/drawing/2014/main" id="{00000000-0008-0000-0B00-00009B2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372" name="Shape 7715">
                  <a:extLst>
                    <a:ext uri="{FF2B5EF4-FFF2-40B4-BE49-F238E27FC236}">
                      <a16:creationId xmlns:a16="http://schemas.microsoft.com/office/drawing/2014/main" id="{00000000-0008-0000-0B00-00009C2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127</xdr:row>
      <xdr:rowOff>104775</xdr:rowOff>
    </xdr:from>
    <xdr:ext cx="0" cy="161925"/>
    <xdr:grpSp>
      <xdr:nvGrpSpPr>
        <xdr:cNvPr id="9373" name="Shape 2">
          <a:extLst>
            <a:ext uri="{FF2B5EF4-FFF2-40B4-BE49-F238E27FC236}">
              <a16:creationId xmlns:a16="http://schemas.microsoft.com/office/drawing/2014/main" id="{00000000-0008-0000-0B00-00009D240000}"/>
            </a:ext>
          </a:extLst>
        </xdr:cNvPr>
        <xdr:cNvGrpSpPr>
          <a:grpSpLocks/>
        </xdr:cNvGrpSpPr>
      </xdr:nvGrpSpPr>
      <xdr:grpSpPr>
        <a:xfrm>
          <a:off x="2466975" y="27993975"/>
          <a:ext cx="0" cy="161925"/>
          <a:chOff x="5346000" y="3699038"/>
          <a:chExt cx="0" cy="161925"/>
        </a:xfrm>
      </xdr:grpSpPr>
      <xdr:grpSp>
        <xdr:nvGrpSpPr>
          <xdr:cNvPr id="9374" name="Shape 7716">
            <a:extLst>
              <a:ext uri="{FF2B5EF4-FFF2-40B4-BE49-F238E27FC236}">
                <a16:creationId xmlns:a16="http://schemas.microsoft.com/office/drawing/2014/main" id="{00000000-0008-0000-0B00-00009E24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9375" name="Shape 6">
              <a:extLst>
                <a:ext uri="{FF2B5EF4-FFF2-40B4-BE49-F238E27FC236}">
                  <a16:creationId xmlns:a16="http://schemas.microsoft.com/office/drawing/2014/main" id="{00000000-0008-0000-0B00-00009F24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9376" name="Shape 7717">
              <a:extLst>
                <a:ext uri="{FF2B5EF4-FFF2-40B4-BE49-F238E27FC236}">
                  <a16:creationId xmlns:a16="http://schemas.microsoft.com/office/drawing/2014/main" id="{00000000-0008-0000-0B00-0000A024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9377" name="Shape 7718">
                <a:extLst>
                  <a:ext uri="{FF2B5EF4-FFF2-40B4-BE49-F238E27FC236}">
                    <a16:creationId xmlns:a16="http://schemas.microsoft.com/office/drawing/2014/main" id="{00000000-0008-0000-0B00-0000A124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9378" name="Shape 7719">
                <a:extLst>
                  <a:ext uri="{FF2B5EF4-FFF2-40B4-BE49-F238E27FC236}">
                    <a16:creationId xmlns:a16="http://schemas.microsoft.com/office/drawing/2014/main" id="{00000000-0008-0000-0B00-0000A224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9379" name="Shape 7720">
                  <a:extLst>
                    <a:ext uri="{FF2B5EF4-FFF2-40B4-BE49-F238E27FC236}">
                      <a16:creationId xmlns:a16="http://schemas.microsoft.com/office/drawing/2014/main" id="{00000000-0008-0000-0B00-0000A324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9380" name="Shape 7721">
                  <a:extLst>
                    <a:ext uri="{FF2B5EF4-FFF2-40B4-BE49-F238E27FC236}">
                      <a16:creationId xmlns:a16="http://schemas.microsoft.com/office/drawing/2014/main" id="{00000000-0008-0000-0B00-0000A42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381" name="Shape 7722">
                  <a:extLst>
                    <a:ext uri="{FF2B5EF4-FFF2-40B4-BE49-F238E27FC236}">
                      <a16:creationId xmlns:a16="http://schemas.microsoft.com/office/drawing/2014/main" id="{00000000-0008-0000-0B00-0000A52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382" name="Shape 7723">
                  <a:extLst>
                    <a:ext uri="{FF2B5EF4-FFF2-40B4-BE49-F238E27FC236}">
                      <a16:creationId xmlns:a16="http://schemas.microsoft.com/office/drawing/2014/main" id="{00000000-0008-0000-0B00-0000A624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383" name="Shape 7724">
                  <a:extLst>
                    <a:ext uri="{FF2B5EF4-FFF2-40B4-BE49-F238E27FC236}">
                      <a16:creationId xmlns:a16="http://schemas.microsoft.com/office/drawing/2014/main" id="{00000000-0008-0000-0B00-0000A72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384" name="Shape 7725">
                  <a:extLst>
                    <a:ext uri="{FF2B5EF4-FFF2-40B4-BE49-F238E27FC236}">
                      <a16:creationId xmlns:a16="http://schemas.microsoft.com/office/drawing/2014/main" id="{00000000-0008-0000-0B00-0000A82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385" name="Shape 7726">
                  <a:extLst>
                    <a:ext uri="{FF2B5EF4-FFF2-40B4-BE49-F238E27FC236}">
                      <a16:creationId xmlns:a16="http://schemas.microsoft.com/office/drawing/2014/main" id="{00000000-0008-0000-0B00-0000A92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127</xdr:row>
      <xdr:rowOff>104775</xdr:rowOff>
    </xdr:from>
    <xdr:ext cx="0" cy="161925"/>
    <xdr:grpSp>
      <xdr:nvGrpSpPr>
        <xdr:cNvPr id="9386" name="Shape 2">
          <a:extLst>
            <a:ext uri="{FF2B5EF4-FFF2-40B4-BE49-F238E27FC236}">
              <a16:creationId xmlns:a16="http://schemas.microsoft.com/office/drawing/2014/main" id="{00000000-0008-0000-0B00-0000AA240000}"/>
            </a:ext>
          </a:extLst>
        </xdr:cNvPr>
        <xdr:cNvGrpSpPr>
          <a:grpSpLocks/>
        </xdr:cNvGrpSpPr>
      </xdr:nvGrpSpPr>
      <xdr:grpSpPr>
        <a:xfrm>
          <a:off x="2466975" y="27993975"/>
          <a:ext cx="0" cy="161925"/>
          <a:chOff x="5346000" y="3699038"/>
          <a:chExt cx="0" cy="161925"/>
        </a:xfrm>
      </xdr:grpSpPr>
      <xdr:grpSp>
        <xdr:nvGrpSpPr>
          <xdr:cNvPr id="9387" name="Shape 7727">
            <a:extLst>
              <a:ext uri="{FF2B5EF4-FFF2-40B4-BE49-F238E27FC236}">
                <a16:creationId xmlns:a16="http://schemas.microsoft.com/office/drawing/2014/main" id="{00000000-0008-0000-0B00-0000AB24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9388" name="Shape 6">
              <a:extLst>
                <a:ext uri="{FF2B5EF4-FFF2-40B4-BE49-F238E27FC236}">
                  <a16:creationId xmlns:a16="http://schemas.microsoft.com/office/drawing/2014/main" id="{00000000-0008-0000-0B00-0000AC24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9389" name="Shape 7728">
              <a:extLst>
                <a:ext uri="{FF2B5EF4-FFF2-40B4-BE49-F238E27FC236}">
                  <a16:creationId xmlns:a16="http://schemas.microsoft.com/office/drawing/2014/main" id="{00000000-0008-0000-0B00-0000AD24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9390" name="Shape 7729">
                <a:extLst>
                  <a:ext uri="{FF2B5EF4-FFF2-40B4-BE49-F238E27FC236}">
                    <a16:creationId xmlns:a16="http://schemas.microsoft.com/office/drawing/2014/main" id="{00000000-0008-0000-0B00-0000AE24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9391" name="Shape 7730">
                <a:extLst>
                  <a:ext uri="{FF2B5EF4-FFF2-40B4-BE49-F238E27FC236}">
                    <a16:creationId xmlns:a16="http://schemas.microsoft.com/office/drawing/2014/main" id="{00000000-0008-0000-0B00-0000AF24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9392" name="Shape 7731">
                  <a:extLst>
                    <a:ext uri="{FF2B5EF4-FFF2-40B4-BE49-F238E27FC236}">
                      <a16:creationId xmlns:a16="http://schemas.microsoft.com/office/drawing/2014/main" id="{00000000-0008-0000-0B00-0000B024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9393" name="Shape 7732">
                  <a:extLst>
                    <a:ext uri="{FF2B5EF4-FFF2-40B4-BE49-F238E27FC236}">
                      <a16:creationId xmlns:a16="http://schemas.microsoft.com/office/drawing/2014/main" id="{00000000-0008-0000-0B00-0000B12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394" name="Shape 7733">
                  <a:extLst>
                    <a:ext uri="{FF2B5EF4-FFF2-40B4-BE49-F238E27FC236}">
                      <a16:creationId xmlns:a16="http://schemas.microsoft.com/office/drawing/2014/main" id="{00000000-0008-0000-0B00-0000B22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395" name="Shape 7734">
                  <a:extLst>
                    <a:ext uri="{FF2B5EF4-FFF2-40B4-BE49-F238E27FC236}">
                      <a16:creationId xmlns:a16="http://schemas.microsoft.com/office/drawing/2014/main" id="{00000000-0008-0000-0B00-0000B324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396" name="Shape 7735">
                  <a:extLst>
                    <a:ext uri="{FF2B5EF4-FFF2-40B4-BE49-F238E27FC236}">
                      <a16:creationId xmlns:a16="http://schemas.microsoft.com/office/drawing/2014/main" id="{00000000-0008-0000-0B00-0000B42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397" name="Shape 7736">
                  <a:extLst>
                    <a:ext uri="{FF2B5EF4-FFF2-40B4-BE49-F238E27FC236}">
                      <a16:creationId xmlns:a16="http://schemas.microsoft.com/office/drawing/2014/main" id="{00000000-0008-0000-0B00-0000B52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398" name="Shape 7737">
                  <a:extLst>
                    <a:ext uri="{FF2B5EF4-FFF2-40B4-BE49-F238E27FC236}">
                      <a16:creationId xmlns:a16="http://schemas.microsoft.com/office/drawing/2014/main" id="{00000000-0008-0000-0B00-0000B62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127</xdr:row>
      <xdr:rowOff>104775</xdr:rowOff>
    </xdr:from>
    <xdr:ext cx="0" cy="161925"/>
    <xdr:grpSp>
      <xdr:nvGrpSpPr>
        <xdr:cNvPr id="9399" name="Shape 2">
          <a:extLst>
            <a:ext uri="{FF2B5EF4-FFF2-40B4-BE49-F238E27FC236}">
              <a16:creationId xmlns:a16="http://schemas.microsoft.com/office/drawing/2014/main" id="{00000000-0008-0000-0B00-0000B7240000}"/>
            </a:ext>
          </a:extLst>
        </xdr:cNvPr>
        <xdr:cNvGrpSpPr>
          <a:grpSpLocks/>
        </xdr:cNvGrpSpPr>
      </xdr:nvGrpSpPr>
      <xdr:grpSpPr>
        <a:xfrm>
          <a:off x="2466975" y="27993975"/>
          <a:ext cx="0" cy="161925"/>
          <a:chOff x="5346000" y="3699038"/>
          <a:chExt cx="0" cy="161925"/>
        </a:xfrm>
      </xdr:grpSpPr>
      <xdr:grpSp>
        <xdr:nvGrpSpPr>
          <xdr:cNvPr id="9400" name="Shape 7738">
            <a:extLst>
              <a:ext uri="{FF2B5EF4-FFF2-40B4-BE49-F238E27FC236}">
                <a16:creationId xmlns:a16="http://schemas.microsoft.com/office/drawing/2014/main" id="{00000000-0008-0000-0B00-0000B824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9401" name="Shape 6">
              <a:extLst>
                <a:ext uri="{FF2B5EF4-FFF2-40B4-BE49-F238E27FC236}">
                  <a16:creationId xmlns:a16="http://schemas.microsoft.com/office/drawing/2014/main" id="{00000000-0008-0000-0B00-0000B924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9402" name="Shape 7739">
              <a:extLst>
                <a:ext uri="{FF2B5EF4-FFF2-40B4-BE49-F238E27FC236}">
                  <a16:creationId xmlns:a16="http://schemas.microsoft.com/office/drawing/2014/main" id="{00000000-0008-0000-0B00-0000BA24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9403" name="Shape 7740">
                <a:extLst>
                  <a:ext uri="{FF2B5EF4-FFF2-40B4-BE49-F238E27FC236}">
                    <a16:creationId xmlns:a16="http://schemas.microsoft.com/office/drawing/2014/main" id="{00000000-0008-0000-0B00-0000BB24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9404" name="Shape 7741">
                <a:extLst>
                  <a:ext uri="{FF2B5EF4-FFF2-40B4-BE49-F238E27FC236}">
                    <a16:creationId xmlns:a16="http://schemas.microsoft.com/office/drawing/2014/main" id="{00000000-0008-0000-0B00-0000BC24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9405" name="Shape 7742">
                  <a:extLst>
                    <a:ext uri="{FF2B5EF4-FFF2-40B4-BE49-F238E27FC236}">
                      <a16:creationId xmlns:a16="http://schemas.microsoft.com/office/drawing/2014/main" id="{00000000-0008-0000-0B00-0000BD24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9406" name="Shape 7743">
                  <a:extLst>
                    <a:ext uri="{FF2B5EF4-FFF2-40B4-BE49-F238E27FC236}">
                      <a16:creationId xmlns:a16="http://schemas.microsoft.com/office/drawing/2014/main" id="{00000000-0008-0000-0B00-0000BE2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407" name="Shape 7744">
                  <a:extLst>
                    <a:ext uri="{FF2B5EF4-FFF2-40B4-BE49-F238E27FC236}">
                      <a16:creationId xmlns:a16="http://schemas.microsoft.com/office/drawing/2014/main" id="{00000000-0008-0000-0B00-0000BF2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408" name="Shape 7745">
                  <a:extLst>
                    <a:ext uri="{FF2B5EF4-FFF2-40B4-BE49-F238E27FC236}">
                      <a16:creationId xmlns:a16="http://schemas.microsoft.com/office/drawing/2014/main" id="{00000000-0008-0000-0B00-0000C024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409" name="Shape 7746">
                  <a:extLst>
                    <a:ext uri="{FF2B5EF4-FFF2-40B4-BE49-F238E27FC236}">
                      <a16:creationId xmlns:a16="http://schemas.microsoft.com/office/drawing/2014/main" id="{00000000-0008-0000-0B00-0000C12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410" name="Shape 7747">
                  <a:extLst>
                    <a:ext uri="{FF2B5EF4-FFF2-40B4-BE49-F238E27FC236}">
                      <a16:creationId xmlns:a16="http://schemas.microsoft.com/office/drawing/2014/main" id="{00000000-0008-0000-0B00-0000C22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411" name="Shape 7748">
                  <a:extLst>
                    <a:ext uri="{FF2B5EF4-FFF2-40B4-BE49-F238E27FC236}">
                      <a16:creationId xmlns:a16="http://schemas.microsoft.com/office/drawing/2014/main" id="{00000000-0008-0000-0B00-0000C32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136</xdr:row>
      <xdr:rowOff>104775</xdr:rowOff>
    </xdr:from>
    <xdr:ext cx="0" cy="161925"/>
    <xdr:grpSp>
      <xdr:nvGrpSpPr>
        <xdr:cNvPr id="9412" name="Shape 2">
          <a:extLst>
            <a:ext uri="{FF2B5EF4-FFF2-40B4-BE49-F238E27FC236}">
              <a16:creationId xmlns:a16="http://schemas.microsoft.com/office/drawing/2014/main" id="{00000000-0008-0000-0B00-0000C4240000}"/>
            </a:ext>
          </a:extLst>
        </xdr:cNvPr>
        <xdr:cNvGrpSpPr>
          <a:grpSpLocks/>
        </xdr:cNvGrpSpPr>
      </xdr:nvGrpSpPr>
      <xdr:grpSpPr>
        <a:xfrm>
          <a:off x="2466975" y="29975175"/>
          <a:ext cx="0" cy="161925"/>
          <a:chOff x="5346000" y="3699038"/>
          <a:chExt cx="0" cy="161925"/>
        </a:xfrm>
      </xdr:grpSpPr>
      <xdr:grpSp>
        <xdr:nvGrpSpPr>
          <xdr:cNvPr id="9413" name="Shape 7749">
            <a:extLst>
              <a:ext uri="{FF2B5EF4-FFF2-40B4-BE49-F238E27FC236}">
                <a16:creationId xmlns:a16="http://schemas.microsoft.com/office/drawing/2014/main" id="{00000000-0008-0000-0B00-0000C524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9414" name="Shape 6">
              <a:extLst>
                <a:ext uri="{FF2B5EF4-FFF2-40B4-BE49-F238E27FC236}">
                  <a16:creationId xmlns:a16="http://schemas.microsoft.com/office/drawing/2014/main" id="{00000000-0008-0000-0B00-0000C624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9415" name="Shape 7750">
              <a:extLst>
                <a:ext uri="{FF2B5EF4-FFF2-40B4-BE49-F238E27FC236}">
                  <a16:creationId xmlns:a16="http://schemas.microsoft.com/office/drawing/2014/main" id="{00000000-0008-0000-0B00-0000C724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9416" name="Shape 7751">
                <a:extLst>
                  <a:ext uri="{FF2B5EF4-FFF2-40B4-BE49-F238E27FC236}">
                    <a16:creationId xmlns:a16="http://schemas.microsoft.com/office/drawing/2014/main" id="{00000000-0008-0000-0B00-0000C824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9417" name="Shape 7752">
                <a:extLst>
                  <a:ext uri="{FF2B5EF4-FFF2-40B4-BE49-F238E27FC236}">
                    <a16:creationId xmlns:a16="http://schemas.microsoft.com/office/drawing/2014/main" id="{00000000-0008-0000-0B00-0000C924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9418" name="Shape 7753">
                  <a:extLst>
                    <a:ext uri="{FF2B5EF4-FFF2-40B4-BE49-F238E27FC236}">
                      <a16:creationId xmlns:a16="http://schemas.microsoft.com/office/drawing/2014/main" id="{00000000-0008-0000-0B00-0000CA24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9419" name="Shape 7754">
                  <a:extLst>
                    <a:ext uri="{FF2B5EF4-FFF2-40B4-BE49-F238E27FC236}">
                      <a16:creationId xmlns:a16="http://schemas.microsoft.com/office/drawing/2014/main" id="{00000000-0008-0000-0B00-0000CB2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420" name="Shape 7755">
                  <a:extLst>
                    <a:ext uri="{FF2B5EF4-FFF2-40B4-BE49-F238E27FC236}">
                      <a16:creationId xmlns:a16="http://schemas.microsoft.com/office/drawing/2014/main" id="{00000000-0008-0000-0B00-0000CC2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421" name="Shape 7756">
                  <a:extLst>
                    <a:ext uri="{FF2B5EF4-FFF2-40B4-BE49-F238E27FC236}">
                      <a16:creationId xmlns:a16="http://schemas.microsoft.com/office/drawing/2014/main" id="{00000000-0008-0000-0B00-0000CD24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422" name="Shape 7757">
                  <a:extLst>
                    <a:ext uri="{FF2B5EF4-FFF2-40B4-BE49-F238E27FC236}">
                      <a16:creationId xmlns:a16="http://schemas.microsoft.com/office/drawing/2014/main" id="{00000000-0008-0000-0B00-0000CE2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423" name="Shape 7758">
                  <a:extLst>
                    <a:ext uri="{FF2B5EF4-FFF2-40B4-BE49-F238E27FC236}">
                      <a16:creationId xmlns:a16="http://schemas.microsoft.com/office/drawing/2014/main" id="{00000000-0008-0000-0B00-0000CF2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424" name="Shape 7759">
                  <a:extLst>
                    <a:ext uri="{FF2B5EF4-FFF2-40B4-BE49-F238E27FC236}">
                      <a16:creationId xmlns:a16="http://schemas.microsoft.com/office/drawing/2014/main" id="{00000000-0008-0000-0B00-0000D02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136</xdr:row>
      <xdr:rowOff>104775</xdr:rowOff>
    </xdr:from>
    <xdr:ext cx="0" cy="161925"/>
    <xdr:grpSp>
      <xdr:nvGrpSpPr>
        <xdr:cNvPr id="9425" name="Shape 2">
          <a:extLst>
            <a:ext uri="{FF2B5EF4-FFF2-40B4-BE49-F238E27FC236}">
              <a16:creationId xmlns:a16="http://schemas.microsoft.com/office/drawing/2014/main" id="{00000000-0008-0000-0B00-0000D1240000}"/>
            </a:ext>
          </a:extLst>
        </xdr:cNvPr>
        <xdr:cNvGrpSpPr>
          <a:grpSpLocks/>
        </xdr:cNvGrpSpPr>
      </xdr:nvGrpSpPr>
      <xdr:grpSpPr>
        <a:xfrm>
          <a:off x="2466975" y="29975175"/>
          <a:ext cx="0" cy="161925"/>
          <a:chOff x="5346000" y="3699038"/>
          <a:chExt cx="0" cy="161925"/>
        </a:xfrm>
      </xdr:grpSpPr>
      <xdr:grpSp>
        <xdr:nvGrpSpPr>
          <xdr:cNvPr id="9426" name="Shape 7760">
            <a:extLst>
              <a:ext uri="{FF2B5EF4-FFF2-40B4-BE49-F238E27FC236}">
                <a16:creationId xmlns:a16="http://schemas.microsoft.com/office/drawing/2014/main" id="{00000000-0008-0000-0B00-0000D224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9427" name="Shape 6">
              <a:extLst>
                <a:ext uri="{FF2B5EF4-FFF2-40B4-BE49-F238E27FC236}">
                  <a16:creationId xmlns:a16="http://schemas.microsoft.com/office/drawing/2014/main" id="{00000000-0008-0000-0B00-0000D324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9428" name="Shape 7761">
              <a:extLst>
                <a:ext uri="{FF2B5EF4-FFF2-40B4-BE49-F238E27FC236}">
                  <a16:creationId xmlns:a16="http://schemas.microsoft.com/office/drawing/2014/main" id="{00000000-0008-0000-0B00-0000D424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9429" name="Shape 7762">
                <a:extLst>
                  <a:ext uri="{FF2B5EF4-FFF2-40B4-BE49-F238E27FC236}">
                    <a16:creationId xmlns:a16="http://schemas.microsoft.com/office/drawing/2014/main" id="{00000000-0008-0000-0B00-0000D524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9430" name="Shape 7763">
                <a:extLst>
                  <a:ext uri="{FF2B5EF4-FFF2-40B4-BE49-F238E27FC236}">
                    <a16:creationId xmlns:a16="http://schemas.microsoft.com/office/drawing/2014/main" id="{00000000-0008-0000-0B00-0000D624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314325" cy="230200"/>
              </a:xfrm>
            </xdr:grpSpPr>
            <xdr:sp macro="" textlink="">
              <xdr:nvSpPr>
                <xdr:cNvPr id="9431" name="Shape 7764">
                  <a:extLst>
                    <a:ext uri="{FF2B5EF4-FFF2-40B4-BE49-F238E27FC236}">
                      <a16:creationId xmlns:a16="http://schemas.microsoft.com/office/drawing/2014/main" id="{00000000-0008-0000-0B00-0000D724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9432" name="Shape 7765">
                  <a:extLst>
                    <a:ext uri="{FF2B5EF4-FFF2-40B4-BE49-F238E27FC236}">
                      <a16:creationId xmlns:a16="http://schemas.microsoft.com/office/drawing/2014/main" id="{00000000-0008-0000-0B00-0000D824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433" name="Shape 7766">
                  <a:extLst>
                    <a:ext uri="{FF2B5EF4-FFF2-40B4-BE49-F238E27FC236}">
                      <a16:creationId xmlns:a16="http://schemas.microsoft.com/office/drawing/2014/main" id="{00000000-0008-0000-0B00-0000D924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434" name="Shape 7767">
                  <a:extLst>
                    <a:ext uri="{FF2B5EF4-FFF2-40B4-BE49-F238E27FC236}">
                      <a16:creationId xmlns:a16="http://schemas.microsoft.com/office/drawing/2014/main" id="{00000000-0008-0000-0B00-0000DA24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435" name="Shape 7768">
                  <a:extLst>
                    <a:ext uri="{FF2B5EF4-FFF2-40B4-BE49-F238E27FC236}">
                      <a16:creationId xmlns:a16="http://schemas.microsoft.com/office/drawing/2014/main" id="{00000000-0008-0000-0B00-0000DB24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436" name="Shape 7769">
                  <a:extLst>
                    <a:ext uri="{FF2B5EF4-FFF2-40B4-BE49-F238E27FC236}">
                      <a16:creationId xmlns:a16="http://schemas.microsoft.com/office/drawing/2014/main" id="{00000000-0008-0000-0B00-0000DC24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437" name="Shape 7770">
                  <a:extLst>
                    <a:ext uri="{FF2B5EF4-FFF2-40B4-BE49-F238E27FC236}">
                      <a16:creationId xmlns:a16="http://schemas.microsoft.com/office/drawing/2014/main" id="{00000000-0008-0000-0B00-0000DD24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136</xdr:row>
      <xdr:rowOff>133350</xdr:rowOff>
    </xdr:from>
    <xdr:ext cx="0" cy="161925"/>
    <xdr:grpSp>
      <xdr:nvGrpSpPr>
        <xdr:cNvPr id="9438" name="Shape 2">
          <a:extLst>
            <a:ext uri="{FF2B5EF4-FFF2-40B4-BE49-F238E27FC236}">
              <a16:creationId xmlns:a16="http://schemas.microsoft.com/office/drawing/2014/main" id="{00000000-0008-0000-0B00-0000DE240000}"/>
            </a:ext>
          </a:extLst>
        </xdr:cNvPr>
        <xdr:cNvGrpSpPr>
          <a:grpSpLocks/>
        </xdr:cNvGrpSpPr>
      </xdr:nvGrpSpPr>
      <xdr:grpSpPr>
        <a:xfrm>
          <a:off x="2466975" y="30003750"/>
          <a:ext cx="0" cy="161925"/>
          <a:chOff x="5346000" y="3699038"/>
          <a:chExt cx="0" cy="161925"/>
        </a:xfrm>
      </xdr:grpSpPr>
      <xdr:grpSp>
        <xdr:nvGrpSpPr>
          <xdr:cNvPr id="9439" name="Shape 7771">
            <a:extLst>
              <a:ext uri="{FF2B5EF4-FFF2-40B4-BE49-F238E27FC236}">
                <a16:creationId xmlns:a16="http://schemas.microsoft.com/office/drawing/2014/main" id="{00000000-0008-0000-0B00-0000DF24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9440" name="Shape 6">
              <a:extLst>
                <a:ext uri="{FF2B5EF4-FFF2-40B4-BE49-F238E27FC236}">
                  <a16:creationId xmlns:a16="http://schemas.microsoft.com/office/drawing/2014/main" id="{00000000-0008-0000-0B00-0000E024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9441" name="Shape 7772">
              <a:extLst>
                <a:ext uri="{FF2B5EF4-FFF2-40B4-BE49-F238E27FC236}">
                  <a16:creationId xmlns:a16="http://schemas.microsoft.com/office/drawing/2014/main" id="{00000000-0008-0000-0B00-0000E124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9442" name="Shape 7773">
                <a:extLst>
                  <a:ext uri="{FF2B5EF4-FFF2-40B4-BE49-F238E27FC236}">
                    <a16:creationId xmlns:a16="http://schemas.microsoft.com/office/drawing/2014/main" id="{00000000-0008-0000-0B00-0000E224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9443" name="Shape 7774">
                <a:extLst>
                  <a:ext uri="{FF2B5EF4-FFF2-40B4-BE49-F238E27FC236}">
                    <a16:creationId xmlns:a16="http://schemas.microsoft.com/office/drawing/2014/main" id="{00000000-0008-0000-0B00-0000E324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314325" cy="230200"/>
              </a:xfrm>
            </xdr:grpSpPr>
            <xdr:sp macro="" textlink="">
              <xdr:nvSpPr>
                <xdr:cNvPr id="9444" name="Shape 7775">
                  <a:extLst>
                    <a:ext uri="{FF2B5EF4-FFF2-40B4-BE49-F238E27FC236}">
                      <a16:creationId xmlns:a16="http://schemas.microsoft.com/office/drawing/2014/main" id="{00000000-0008-0000-0B00-0000E424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9445" name="Shape 7776">
                  <a:extLst>
                    <a:ext uri="{FF2B5EF4-FFF2-40B4-BE49-F238E27FC236}">
                      <a16:creationId xmlns:a16="http://schemas.microsoft.com/office/drawing/2014/main" id="{00000000-0008-0000-0B00-0000E524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446" name="Shape 7777">
                  <a:extLst>
                    <a:ext uri="{FF2B5EF4-FFF2-40B4-BE49-F238E27FC236}">
                      <a16:creationId xmlns:a16="http://schemas.microsoft.com/office/drawing/2014/main" id="{00000000-0008-0000-0B00-0000E624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447" name="Shape 7778">
                  <a:extLst>
                    <a:ext uri="{FF2B5EF4-FFF2-40B4-BE49-F238E27FC236}">
                      <a16:creationId xmlns:a16="http://schemas.microsoft.com/office/drawing/2014/main" id="{00000000-0008-0000-0B00-0000E724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448" name="Shape 7779">
                  <a:extLst>
                    <a:ext uri="{FF2B5EF4-FFF2-40B4-BE49-F238E27FC236}">
                      <a16:creationId xmlns:a16="http://schemas.microsoft.com/office/drawing/2014/main" id="{00000000-0008-0000-0B00-0000E824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449" name="Shape 7780">
                  <a:extLst>
                    <a:ext uri="{FF2B5EF4-FFF2-40B4-BE49-F238E27FC236}">
                      <a16:creationId xmlns:a16="http://schemas.microsoft.com/office/drawing/2014/main" id="{00000000-0008-0000-0B00-0000E924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450" name="Shape 7781">
                  <a:extLst>
                    <a:ext uri="{FF2B5EF4-FFF2-40B4-BE49-F238E27FC236}">
                      <a16:creationId xmlns:a16="http://schemas.microsoft.com/office/drawing/2014/main" id="{00000000-0008-0000-0B00-0000EA24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136</xdr:row>
      <xdr:rowOff>133350</xdr:rowOff>
    </xdr:from>
    <xdr:ext cx="0" cy="171450"/>
    <xdr:grpSp>
      <xdr:nvGrpSpPr>
        <xdr:cNvPr id="9451" name="Shape 2">
          <a:extLst>
            <a:ext uri="{FF2B5EF4-FFF2-40B4-BE49-F238E27FC236}">
              <a16:creationId xmlns:a16="http://schemas.microsoft.com/office/drawing/2014/main" id="{00000000-0008-0000-0B00-0000EB240000}"/>
            </a:ext>
          </a:extLst>
        </xdr:cNvPr>
        <xdr:cNvGrpSpPr>
          <a:grpSpLocks/>
        </xdr:cNvGrpSpPr>
      </xdr:nvGrpSpPr>
      <xdr:grpSpPr>
        <a:xfrm>
          <a:off x="2466975" y="30003750"/>
          <a:ext cx="0" cy="171450"/>
          <a:chOff x="5346000" y="3694275"/>
          <a:chExt cx="0" cy="171450"/>
        </a:xfrm>
      </xdr:grpSpPr>
      <xdr:grpSp>
        <xdr:nvGrpSpPr>
          <xdr:cNvPr id="9452" name="Shape 7782">
            <a:extLst>
              <a:ext uri="{FF2B5EF4-FFF2-40B4-BE49-F238E27FC236}">
                <a16:creationId xmlns:a16="http://schemas.microsoft.com/office/drawing/2014/main" id="{00000000-0008-0000-0B00-0000EC240000}"/>
              </a:ext>
            </a:extLst>
          </xdr:cNvPr>
          <xdr:cNvGrpSpPr>
            <a:grpSpLocks/>
          </xdr:cNvGrpSpPr>
        </xdr:nvGrpSpPr>
        <xdr:grpSpPr>
          <a:xfrm>
            <a:off x="5346000" y="3694275"/>
            <a:ext cx="0" cy="171450"/>
            <a:chOff x="5346000" y="3694275"/>
            <a:chExt cx="0" cy="171450"/>
          </a:xfrm>
        </xdr:grpSpPr>
        <xdr:sp macro="" textlink="">
          <xdr:nvSpPr>
            <xdr:cNvPr id="9453" name="Shape 6">
              <a:extLst>
                <a:ext uri="{FF2B5EF4-FFF2-40B4-BE49-F238E27FC236}">
                  <a16:creationId xmlns:a16="http://schemas.microsoft.com/office/drawing/2014/main" id="{00000000-0008-0000-0B00-0000ED240000}"/>
                </a:ext>
              </a:extLst>
            </xdr:cNvPr>
            <xdr:cNvSpPr/>
          </xdr:nvSpPr>
          <xdr:spPr>
            <a:xfrm>
              <a:off x="5346000" y="3694275"/>
              <a:ext cx="0" cy="171450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9454" name="Shape 7783">
              <a:extLst>
                <a:ext uri="{FF2B5EF4-FFF2-40B4-BE49-F238E27FC236}">
                  <a16:creationId xmlns:a16="http://schemas.microsoft.com/office/drawing/2014/main" id="{00000000-0008-0000-0B00-0000EE24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4275"/>
              <a:ext cx="0" cy="171450"/>
              <a:chOff x="5346000" y="3694275"/>
              <a:chExt cx="0" cy="171443"/>
            </a:xfrm>
          </xdr:grpSpPr>
          <xdr:sp macro="" textlink="">
            <xdr:nvSpPr>
              <xdr:cNvPr id="9455" name="Shape 7784">
                <a:extLst>
                  <a:ext uri="{FF2B5EF4-FFF2-40B4-BE49-F238E27FC236}">
                    <a16:creationId xmlns:a16="http://schemas.microsoft.com/office/drawing/2014/main" id="{00000000-0008-0000-0B00-0000EF240000}"/>
                  </a:ext>
                </a:extLst>
              </xdr:cNvPr>
              <xdr:cNvSpPr/>
            </xdr:nvSpPr>
            <xdr:spPr>
              <a:xfrm>
                <a:off x="5346000" y="3694275"/>
                <a:ext cx="0" cy="171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9456" name="Shape 7785">
                <a:extLst>
                  <a:ext uri="{FF2B5EF4-FFF2-40B4-BE49-F238E27FC236}">
                    <a16:creationId xmlns:a16="http://schemas.microsoft.com/office/drawing/2014/main" id="{00000000-0008-0000-0B00-0000F024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4275"/>
                <a:ext cx="0" cy="171443"/>
                <a:chOff x="5475762" y="47760700"/>
                <a:chExt cx="314325" cy="230200"/>
              </a:xfrm>
            </xdr:grpSpPr>
            <xdr:sp macro="" textlink="">
              <xdr:nvSpPr>
                <xdr:cNvPr id="9457" name="Shape 7786">
                  <a:extLst>
                    <a:ext uri="{FF2B5EF4-FFF2-40B4-BE49-F238E27FC236}">
                      <a16:creationId xmlns:a16="http://schemas.microsoft.com/office/drawing/2014/main" id="{00000000-0008-0000-0B00-0000F124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9458" name="Shape 7787">
                  <a:extLst>
                    <a:ext uri="{FF2B5EF4-FFF2-40B4-BE49-F238E27FC236}">
                      <a16:creationId xmlns:a16="http://schemas.microsoft.com/office/drawing/2014/main" id="{00000000-0008-0000-0B00-0000F2240000}"/>
                    </a:ext>
                  </a:extLst>
                </xdr:cNvPr>
                <xdr:cNvCxnSpPr/>
              </xdr:nvCxnSpPr>
              <xdr:spPr>
                <a:xfrm>
                  <a:off x="5758655" y="4785662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459" name="Shape 7788">
                  <a:extLst>
                    <a:ext uri="{FF2B5EF4-FFF2-40B4-BE49-F238E27FC236}">
                      <a16:creationId xmlns:a16="http://schemas.microsoft.com/office/drawing/2014/main" id="{00000000-0008-0000-0B00-0000F3240000}"/>
                    </a:ext>
                  </a:extLst>
                </xdr:cNvPr>
                <xdr:cNvCxnSpPr/>
              </xdr:nvCxnSpPr>
              <xdr:spPr>
                <a:xfrm>
                  <a:off x="5758655" y="4785662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460" name="Shape 7789">
                  <a:extLst>
                    <a:ext uri="{FF2B5EF4-FFF2-40B4-BE49-F238E27FC236}">
                      <a16:creationId xmlns:a16="http://schemas.microsoft.com/office/drawing/2014/main" id="{00000000-0008-0000-0B00-0000F4240000}"/>
                    </a:ext>
                  </a:extLst>
                </xdr:cNvPr>
                <xdr:cNvCxnSpPr/>
              </xdr:nvCxnSpPr>
              <xdr:spPr>
                <a:xfrm>
                  <a:off x="5758655" y="4785662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461" name="Shape 7790">
                  <a:extLst>
                    <a:ext uri="{FF2B5EF4-FFF2-40B4-BE49-F238E27FC236}">
                      <a16:creationId xmlns:a16="http://schemas.microsoft.com/office/drawing/2014/main" id="{00000000-0008-0000-0B00-0000F5240000}"/>
                    </a:ext>
                  </a:extLst>
                </xdr:cNvPr>
                <xdr:cNvCxnSpPr/>
              </xdr:nvCxnSpPr>
              <xdr:spPr>
                <a:xfrm>
                  <a:off x="5758655" y="4785662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462" name="Shape 7791">
                  <a:extLst>
                    <a:ext uri="{FF2B5EF4-FFF2-40B4-BE49-F238E27FC236}">
                      <a16:creationId xmlns:a16="http://schemas.microsoft.com/office/drawing/2014/main" id="{00000000-0008-0000-0B00-0000F6240000}"/>
                    </a:ext>
                  </a:extLst>
                </xdr:cNvPr>
                <xdr:cNvCxnSpPr/>
              </xdr:nvCxnSpPr>
              <xdr:spPr>
                <a:xfrm>
                  <a:off x="5758655" y="4785662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463" name="Shape 7792">
                  <a:extLst>
                    <a:ext uri="{FF2B5EF4-FFF2-40B4-BE49-F238E27FC236}">
                      <a16:creationId xmlns:a16="http://schemas.microsoft.com/office/drawing/2014/main" id="{00000000-0008-0000-0B00-0000F7240000}"/>
                    </a:ext>
                  </a:extLst>
                </xdr:cNvPr>
                <xdr:cNvCxnSpPr/>
              </xdr:nvCxnSpPr>
              <xdr:spPr>
                <a:xfrm>
                  <a:off x="5758655" y="4785662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136</xdr:row>
      <xdr:rowOff>104775</xdr:rowOff>
    </xdr:from>
    <xdr:ext cx="0" cy="161925"/>
    <xdr:grpSp>
      <xdr:nvGrpSpPr>
        <xdr:cNvPr id="9464" name="Shape 2">
          <a:extLst>
            <a:ext uri="{FF2B5EF4-FFF2-40B4-BE49-F238E27FC236}">
              <a16:creationId xmlns:a16="http://schemas.microsoft.com/office/drawing/2014/main" id="{00000000-0008-0000-0B00-0000F8240000}"/>
            </a:ext>
          </a:extLst>
        </xdr:cNvPr>
        <xdr:cNvGrpSpPr>
          <a:grpSpLocks/>
        </xdr:cNvGrpSpPr>
      </xdr:nvGrpSpPr>
      <xdr:grpSpPr>
        <a:xfrm>
          <a:off x="2466975" y="29975175"/>
          <a:ext cx="0" cy="161925"/>
          <a:chOff x="5346000" y="3699038"/>
          <a:chExt cx="0" cy="161925"/>
        </a:xfrm>
      </xdr:grpSpPr>
      <xdr:grpSp>
        <xdr:nvGrpSpPr>
          <xdr:cNvPr id="9465" name="Shape 7793">
            <a:extLst>
              <a:ext uri="{FF2B5EF4-FFF2-40B4-BE49-F238E27FC236}">
                <a16:creationId xmlns:a16="http://schemas.microsoft.com/office/drawing/2014/main" id="{00000000-0008-0000-0B00-0000F924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9466" name="Shape 6">
              <a:extLst>
                <a:ext uri="{FF2B5EF4-FFF2-40B4-BE49-F238E27FC236}">
                  <a16:creationId xmlns:a16="http://schemas.microsoft.com/office/drawing/2014/main" id="{00000000-0008-0000-0B00-0000FA24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9467" name="Shape 7794">
              <a:extLst>
                <a:ext uri="{FF2B5EF4-FFF2-40B4-BE49-F238E27FC236}">
                  <a16:creationId xmlns:a16="http://schemas.microsoft.com/office/drawing/2014/main" id="{00000000-0008-0000-0B00-0000FB24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9468" name="Shape 7795">
                <a:extLst>
                  <a:ext uri="{FF2B5EF4-FFF2-40B4-BE49-F238E27FC236}">
                    <a16:creationId xmlns:a16="http://schemas.microsoft.com/office/drawing/2014/main" id="{00000000-0008-0000-0B00-0000FC24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9469" name="Shape 7796">
                <a:extLst>
                  <a:ext uri="{FF2B5EF4-FFF2-40B4-BE49-F238E27FC236}">
                    <a16:creationId xmlns:a16="http://schemas.microsoft.com/office/drawing/2014/main" id="{00000000-0008-0000-0B00-0000FD24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9470" name="Shape 7797">
                  <a:extLst>
                    <a:ext uri="{FF2B5EF4-FFF2-40B4-BE49-F238E27FC236}">
                      <a16:creationId xmlns:a16="http://schemas.microsoft.com/office/drawing/2014/main" id="{00000000-0008-0000-0B00-0000FE24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9471" name="Shape 7798">
                  <a:extLst>
                    <a:ext uri="{FF2B5EF4-FFF2-40B4-BE49-F238E27FC236}">
                      <a16:creationId xmlns:a16="http://schemas.microsoft.com/office/drawing/2014/main" id="{00000000-0008-0000-0B00-0000FF2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472" name="Shape 7799">
                  <a:extLst>
                    <a:ext uri="{FF2B5EF4-FFF2-40B4-BE49-F238E27FC236}">
                      <a16:creationId xmlns:a16="http://schemas.microsoft.com/office/drawing/2014/main" id="{00000000-0008-0000-0B00-0000002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473" name="Shape 7800">
                  <a:extLst>
                    <a:ext uri="{FF2B5EF4-FFF2-40B4-BE49-F238E27FC236}">
                      <a16:creationId xmlns:a16="http://schemas.microsoft.com/office/drawing/2014/main" id="{00000000-0008-0000-0B00-00000125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474" name="Shape 7801">
                  <a:extLst>
                    <a:ext uri="{FF2B5EF4-FFF2-40B4-BE49-F238E27FC236}">
                      <a16:creationId xmlns:a16="http://schemas.microsoft.com/office/drawing/2014/main" id="{00000000-0008-0000-0B00-0000022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475" name="Shape 7802">
                  <a:extLst>
                    <a:ext uri="{FF2B5EF4-FFF2-40B4-BE49-F238E27FC236}">
                      <a16:creationId xmlns:a16="http://schemas.microsoft.com/office/drawing/2014/main" id="{00000000-0008-0000-0B00-0000032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476" name="Shape 7803">
                  <a:extLst>
                    <a:ext uri="{FF2B5EF4-FFF2-40B4-BE49-F238E27FC236}">
                      <a16:creationId xmlns:a16="http://schemas.microsoft.com/office/drawing/2014/main" id="{00000000-0008-0000-0B00-0000042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136</xdr:row>
      <xdr:rowOff>104775</xdr:rowOff>
    </xdr:from>
    <xdr:ext cx="0" cy="161925"/>
    <xdr:grpSp>
      <xdr:nvGrpSpPr>
        <xdr:cNvPr id="9477" name="Shape 2">
          <a:extLst>
            <a:ext uri="{FF2B5EF4-FFF2-40B4-BE49-F238E27FC236}">
              <a16:creationId xmlns:a16="http://schemas.microsoft.com/office/drawing/2014/main" id="{00000000-0008-0000-0B00-000005250000}"/>
            </a:ext>
          </a:extLst>
        </xdr:cNvPr>
        <xdr:cNvGrpSpPr>
          <a:grpSpLocks/>
        </xdr:cNvGrpSpPr>
      </xdr:nvGrpSpPr>
      <xdr:grpSpPr>
        <a:xfrm>
          <a:off x="2466975" y="29975175"/>
          <a:ext cx="0" cy="161925"/>
          <a:chOff x="5346000" y="3699038"/>
          <a:chExt cx="0" cy="161925"/>
        </a:xfrm>
      </xdr:grpSpPr>
      <xdr:grpSp>
        <xdr:nvGrpSpPr>
          <xdr:cNvPr id="9478" name="Shape 7804">
            <a:extLst>
              <a:ext uri="{FF2B5EF4-FFF2-40B4-BE49-F238E27FC236}">
                <a16:creationId xmlns:a16="http://schemas.microsoft.com/office/drawing/2014/main" id="{00000000-0008-0000-0B00-00000625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9479" name="Shape 6">
              <a:extLst>
                <a:ext uri="{FF2B5EF4-FFF2-40B4-BE49-F238E27FC236}">
                  <a16:creationId xmlns:a16="http://schemas.microsoft.com/office/drawing/2014/main" id="{00000000-0008-0000-0B00-00000725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9480" name="Shape 7805">
              <a:extLst>
                <a:ext uri="{FF2B5EF4-FFF2-40B4-BE49-F238E27FC236}">
                  <a16:creationId xmlns:a16="http://schemas.microsoft.com/office/drawing/2014/main" id="{00000000-0008-0000-0B00-00000825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9481" name="Shape 7806">
                <a:extLst>
                  <a:ext uri="{FF2B5EF4-FFF2-40B4-BE49-F238E27FC236}">
                    <a16:creationId xmlns:a16="http://schemas.microsoft.com/office/drawing/2014/main" id="{00000000-0008-0000-0B00-00000925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9482" name="Shape 7807">
                <a:extLst>
                  <a:ext uri="{FF2B5EF4-FFF2-40B4-BE49-F238E27FC236}">
                    <a16:creationId xmlns:a16="http://schemas.microsoft.com/office/drawing/2014/main" id="{00000000-0008-0000-0B00-00000A25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9483" name="Shape 7808">
                  <a:extLst>
                    <a:ext uri="{FF2B5EF4-FFF2-40B4-BE49-F238E27FC236}">
                      <a16:creationId xmlns:a16="http://schemas.microsoft.com/office/drawing/2014/main" id="{00000000-0008-0000-0B00-00000B25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9484" name="Shape 7809">
                  <a:extLst>
                    <a:ext uri="{FF2B5EF4-FFF2-40B4-BE49-F238E27FC236}">
                      <a16:creationId xmlns:a16="http://schemas.microsoft.com/office/drawing/2014/main" id="{00000000-0008-0000-0B00-00000C2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485" name="Shape 7810">
                  <a:extLst>
                    <a:ext uri="{FF2B5EF4-FFF2-40B4-BE49-F238E27FC236}">
                      <a16:creationId xmlns:a16="http://schemas.microsoft.com/office/drawing/2014/main" id="{00000000-0008-0000-0B00-00000D2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486" name="Shape 7811">
                  <a:extLst>
                    <a:ext uri="{FF2B5EF4-FFF2-40B4-BE49-F238E27FC236}">
                      <a16:creationId xmlns:a16="http://schemas.microsoft.com/office/drawing/2014/main" id="{00000000-0008-0000-0B00-00000E25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487" name="Shape 7812">
                  <a:extLst>
                    <a:ext uri="{FF2B5EF4-FFF2-40B4-BE49-F238E27FC236}">
                      <a16:creationId xmlns:a16="http://schemas.microsoft.com/office/drawing/2014/main" id="{00000000-0008-0000-0B00-00000F2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488" name="Shape 7813">
                  <a:extLst>
                    <a:ext uri="{FF2B5EF4-FFF2-40B4-BE49-F238E27FC236}">
                      <a16:creationId xmlns:a16="http://schemas.microsoft.com/office/drawing/2014/main" id="{00000000-0008-0000-0B00-0000102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489" name="Shape 7814">
                  <a:extLst>
                    <a:ext uri="{FF2B5EF4-FFF2-40B4-BE49-F238E27FC236}">
                      <a16:creationId xmlns:a16="http://schemas.microsoft.com/office/drawing/2014/main" id="{00000000-0008-0000-0B00-0000112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136</xdr:row>
      <xdr:rowOff>104775</xdr:rowOff>
    </xdr:from>
    <xdr:ext cx="0" cy="161925"/>
    <xdr:grpSp>
      <xdr:nvGrpSpPr>
        <xdr:cNvPr id="9490" name="Shape 2">
          <a:extLst>
            <a:ext uri="{FF2B5EF4-FFF2-40B4-BE49-F238E27FC236}">
              <a16:creationId xmlns:a16="http://schemas.microsoft.com/office/drawing/2014/main" id="{00000000-0008-0000-0B00-000012250000}"/>
            </a:ext>
          </a:extLst>
        </xdr:cNvPr>
        <xdr:cNvGrpSpPr>
          <a:grpSpLocks/>
        </xdr:cNvGrpSpPr>
      </xdr:nvGrpSpPr>
      <xdr:grpSpPr>
        <a:xfrm>
          <a:off x="2466975" y="29975175"/>
          <a:ext cx="0" cy="161925"/>
          <a:chOff x="5346000" y="3699038"/>
          <a:chExt cx="0" cy="161925"/>
        </a:xfrm>
      </xdr:grpSpPr>
      <xdr:grpSp>
        <xdr:nvGrpSpPr>
          <xdr:cNvPr id="9491" name="Shape 7815">
            <a:extLst>
              <a:ext uri="{FF2B5EF4-FFF2-40B4-BE49-F238E27FC236}">
                <a16:creationId xmlns:a16="http://schemas.microsoft.com/office/drawing/2014/main" id="{00000000-0008-0000-0B00-00001325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9492" name="Shape 6">
              <a:extLst>
                <a:ext uri="{FF2B5EF4-FFF2-40B4-BE49-F238E27FC236}">
                  <a16:creationId xmlns:a16="http://schemas.microsoft.com/office/drawing/2014/main" id="{00000000-0008-0000-0B00-00001425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9493" name="Shape 7816">
              <a:extLst>
                <a:ext uri="{FF2B5EF4-FFF2-40B4-BE49-F238E27FC236}">
                  <a16:creationId xmlns:a16="http://schemas.microsoft.com/office/drawing/2014/main" id="{00000000-0008-0000-0B00-00001525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9494" name="Shape 7817">
                <a:extLst>
                  <a:ext uri="{FF2B5EF4-FFF2-40B4-BE49-F238E27FC236}">
                    <a16:creationId xmlns:a16="http://schemas.microsoft.com/office/drawing/2014/main" id="{00000000-0008-0000-0B00-00001625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9495" name="Shape 7818">
                <a:extLst>
                  <a:ext uri="{FF2B5EF4-FFF2-40B4-BE49-F238E27FC236}">
                    <a16:creationId xmlns:a16="http://schemas.microsoft.com/office/drawing/2014/main" id="{00000000-0008-0000-0B00-00001725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9496" name="Shape 7819">
                  <a:extLst>
                    <a:ext uri="{FF2B5EF4-FFF2-40B4-BE49-F238E27FC236}">
                      <a16:creationId xmlns:a16="http://schemas.microsoft.com/office/drawing/2014/main" id="{00000000-0008-0000-0B00-00001825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9497" name="Shape 7820">
                  <a:extLst>
                    <a:ext uri="{FF2B5EF4-FFF2-40B4-BE49-F238E27FC236}">
                      <a16:creationId xmlns:a16="http://schemas.microsoft.com/office/drawing/2014/main" id="{00000000-0008-0000-0B00-0000192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498" name="Shape 7821">
                  <a:extLst>
                    <a:ext uri="{FF2B5EF4-FFF2-40B4-BE49-F238E27FC236}">
                      <a16:creationId xmlns:a16="http://schemas.microsoft.com/office/drawing/2014/main" id="{00000000-0008-0000-0B00-00001A2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499" name="Shape 7822">
                  <a:extLst>
                    <a:ext uri="{FF2B5EF4-FFF2-40B4-BE49-F238E27FC236}">
                      <a16:creationId xmlns:a16="http://schemas.microsoft.com/office/drawing/2014/main" id="{00000000-0008-0000-0B00-00001B25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500" name="Shape 7823">
                  <a:extLst>
                    <a:ext uri="{FF2B5EF4-FFF2-40B4-BE49-F238E27FC236}">
                      <a16:creationId xmlns:a16="http://schemas.microsoft.com/office/drawing/2014/main" id="{00000000-0008-0000-0B00-00001C2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501" name="Shape 7824">
                  <a:extLst>
                    <a:ext uri="{FF2B5EF4-FFF2-40B4-BE49-F238E27FC236}">
                      <a16:creationId xmlns:a16="http://schemas.microsoft.com/office/drawing/2014/main" id="{00000000-0008-0000-0B00-00001D2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502" name="Shape 7825">
                  <a:extLst>
                    <a:ext uri="{FF2B5EF4-FFF2-40B4-BE49-F238E27FC236}">
                      <a16:creationId xmlns:a16="http://schemas.microsoft.com/office/drawing/2014/main" id="{00000000-0008-0000-0B00-00001E2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136</xdr:row>
      <xdr:rowOff>104775</xdr:rowOff>
    </xdr:from>
    <xdr:ext cx="0" cy="161925"/>
    <xdr:grpSp>
      <xdr:nvGrpSpPr>
        <xdr:cNvPr id="9503" name="Shape 2">
          <a:extLst>
            <a:ext uri="{FF2B5EF4-FFF2-40B4-BE49-F238E27FC236}">
              <a16:creationId xmlns:a16="http://schemas.microsoft.com/office/drawing/2014/main" id="{00000000-0008-0000-0B00-00001F250000}"/>
            </a:ext>
          </a:extLst>
        </xdr:cNvPr>
        <xdr:cNvGrpSpPr>
          <a:grpSpLocks/>
        </xdr:cNvGrpSpPr>
      </xdr:nvGrpSpPr>
      <xdr:grpSpPr>
        <a:xfrm>
          <a:off x="2466975" y="29975175"/>
          <a:ext cx="0" cy="161925"/>
          <a:chOff x="5346000" y="3699038"/>
          <a:chExt cx="0" cy="161925"/>
        </a:xfrm>
      </xdr:grpSpPr>
      <xdr:grpSp>
        <xdr:nvGrpSpPr>
          <xdr:cNvPr id="9504" name="Shape 7826">
            <a:extLst>
              <a:ext uri="{FF2B5EF4-FFF2-40B4-BE49-F238E27FC236}">
                <a16:creationId xmlns:a16="http://schemas.microsoft.com/office/drawing/2014/main" id="{00000000-0008-0000-0B00-00002025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9505" name="Shape 6">
              <a:extLst>
                <a:ext uri="{FF2B5EF4-FFF2-40B4-BE49-F238E27FC236}">
                  <a16:creationId xmlns:a16="http://schemas.microsoft.com/office/drawing/2014/main" id="{00000000-0008-0000-0B00-00002125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9506" name="Shape 7827">
              <a:extLst>
                <a:ext uri="{FF2B5EF4-FFF2-40B4-BE49-F238E27FC236}">
                  <a16:creationId xmlns:a16="http://schemas.microsoft.com/office/drawing/2014/main" id="{00000000-0008-0000-0B00-00002225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9507" name="Shape 7828">
                <a:extLst>
                  <a:ext uri="{FF2B5EF4-FFF2-40B4-BE49-F238E27FC236}">
                    <a16:creationId xmlns:a16="http://schemas.microsoft.com/office/drawing/2014/main" id="{00000000-0008-0000-0B00-00002325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9508" name="Shape 7829">
                <a:extLst>
                  <a:ext uri="{FF2B5EF4-FFF2-40B4-BE49-F238E27FC236}">
                    <a16:creationId xmlns:a16="http://schemas.microsoft.com/office/drawing/2014/main" id="{00000000-0008-0000-0B00-00002425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9509" name="Shape 7830">
                  <a:extLst>
                    <a:ext uri="{FF2B5EF4-FFF2-40B4-BE49-F238E27FC236}">
                      <a16:creationId xmlns:a16="http://schemas.microsoft.com/office/drawing/2014/main" id="{00000000-0008-0000-0B00-00002525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9510" name="Shape 7831">
                  <a:extLst>
                    <a:ext uri="{FF2B5EF4-FFF2-40B4-BE49-F238E27FC236}">
                      <a16:creationId xmlns:a16="http://schemas.microsoft.com/office/drawing/2014/main" id="{00000000-0008-0000-0B00-0000262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511" name="Shape 7832">
                  <a:extLst>
                    <a:ext uri="{FF2B5EF4-FFF2-40B4-BE49-F238E27FC236}">
                      <a16:creationId xmlns:a16="http://schemas.microsoft.com/office/drawing/2014/main" id="{00000000-0008-0000-0B00-0000272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512" name="Shape 7833">
                  <a:extLst>
                    <a:ext uri="{FF2B5EF4-FFF2-40B4-BE49-F238E27FC236}">
                      <a16:creationId xmlns:a16="http://schemas.microsoft.com/office/drawing/2014/main" id="{00000000-0008-0000-0B00-00002825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513" name="Shape 7834">
                  <a:extLst>
                    <a:ext uri="{FF2B5EF4-FFF2-40B4-BE49-F238E27FC236}">
                      <a16:creationId xmlns:a16="http://schemas.microsoft.com/office/drawing/2014/main" id="{00000000-0008-0000-0B00-0000292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514" name="Shape 7835">
                  <a:extLst>
                    <a:ext uri="{FF2B5EF4-FFF2-40B4-BE49-F238E27FC236}">
                      <a16:creationId xmlns:a16="http://schemas.microsoft.com/office/drawing/2014/main" id="{00000000-0008-0000-0B00-00002A2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515" name="Shape 7836">
                  <a:extLst>
                    <a:ext uri="{FF2B5EF4-FFF2-40B4-BE49-F238E27FC236}">
                      <a16:creationId xmlns:a16="http://schemas.microsoft.com/office/drawing/2014/main" id="{00000000-0008-0000-0B00-00002B2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136</xdr:row>
      <xdr:rowOff>104775</xdr:rowOff>
    </xdr:from>
    <xdr:ext cx="0" cy="161925"/>
    <xdr:grpSp>
      <xdr:nvGrpSpPr>
        <xdr:cNvPr id="9516" name="Shape 2">
          <a:extLst>
            <a:ext uri="{FF2B5EF4-FFF2-40B4-BE49-F238E27FC236}">
              <a16:creationId xmlns:a16="http://schemas.microsoft.com/office/drawing/2014/main" id="{00000000-0008-0000-0B00-00002C250000}"/>
            </a:ext>
          </a:extLst>
        </xdr:cNvPr>
        <xdr:cNvGrpSpPr>
          <a:grpSpLocks/>
        </xdr:cNvGrpSpPr>
      </xdr:nvGrpSpPr>
      <xdr:grpSpPr>
        <a:xfrm>
          <a:off x="2466975" y="29975175"/>
          <a:ext cx="0" cy="161925"/>
          <a:chOff x="5346000" y="3699038"/>
          <a:chExt cx="0" cy="161925"/>
        </a:xfrm>
      </xdr:grpSpPr>
      <xdr:grpSp>
        <xdr:nvGrpSpPr>
          <xdr:cNvPr id="9517" name="Shape 7837">
            <a:extLst>
              <a:ext uri="{FF2B5EF4-FFF2-40B4-BE49-F238E27FC236}">
                <a16:creationId xmlns:a16="http://schemas.microsoft.com/office/drawing/2014/main" id="{00000000-0008-0000-0B00-00002D25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9518" name="Shape 6">
              <a:extLst>
                <a:ext uri="{FF2B5EF4-FFF2-40B4-BE49-F238E27FC236}">
                  <a16:creationId xmlns:a16="http://schemas.microsoft.com/office/drawing/2014/main" id="{00000000-0008-0000-0B00-00002E25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9519" name="Shape 7838">
              <a:extLst>
                <a:ext uri="{FF2B5EF4-FFF2-40B4-BE49-F238E27FC236}">
                  <a16:creationId xmlns:a16="http://schemas.microsoft.com/office/drawing/2014/main" id="{00000000-0008-0000-0B00-00002F25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9520" name="Shape 7839">
                <a:extLst>
                  <a:ext uri="{FF2B5EF4-FFF2-40B4-BE49-F238E27FC236}">
                    <a16:creationId xmlns:a16="http://schemas.microsoft.com/office/drawing/2014/main" id="{00000000-0008-0000-0B00-00003025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9521" name="Shape 7840">
                <a:extLst>
                  <a:ext uri="{FF2B5EF4-FFF2-40B4-BE49-F238E27FC236}">
                    <a16:creationId xmlns:a16="http://schemas.microsoft.com/office/drawing/2014/main" id="{00000000-0008-0000-0B00-00003125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9522" name="Shape 7841">
                  <a:extLst>
                    <a:ext uri="{FF2B5EF4-FFF2-40B4-BE49-F238E27FC236}">
                      <a16:creationId xmlns:a16="http://schemas.microsoft.com/office/drawing/2014/main" id="{00000000-0008-0000-0B00-00003225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9523" name="Shape 7842">
                  <a:extLst>
                    <a:ext uri="{FF2B5EF4-FFF2-40B4-BE49-F238E27FC236}">
                      <a16:creationId xmlns:a16="http://schemas.microsoft.com/office/drawing/2014/main" id="{00000000-0008-0000-0B00-0000332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524" name="Shape 7843">
                  <a:extLst>
                    <a:ext uri="{FF2B5EF4-FFF2-40B4-BE49-F238E27FC236}">
                      <a16:creationId xmlns:a16="http://schemas.microsoft.com/office/drawing/2014/main" id="{00000000-0008-0000-0B00-0000342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525" name="Shape 7844">
                  <a:extLst>
                    <a:ext uri="{FF2B5EF4-FFF2-40B4-BE49-F238E27FC236}">
                      <a16:creationId xmlns:a16="http://schemas.microsoft.com/office/drawing/2014/main" id="{00000000-0008-0000-0B00-00003525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526" name="Shape 7845">
                  <a:extLst>
                    <a:ext uri="{FF2B5EF4-FFF2-40B4-BE49-F238E27FC236}">
                      <a16:creationId xmlns:a16="http://schemas.microsoft.com/office/drawing/2014/main" id="{00000000-0008-0000-0B00-0000362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527" name="Shape 7846">
                  <a:extLst>
                    <a:ext uri="{FF2B5EF4-FFF2-40B4-BE49-F238E27FC236}">
                      <a16:creationId xmlns:a16="http://schemas.microsoft.com/office/drawing/2014/main" id="{00000000-0008-0000-0B00-0000372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528" name="Shape 7847">
                  <a:extLst>
                    <a:ext uri="{FF2B5EF4-FFF2-40B4-BE49-F238E27FC236}">
                      <a16:creationId xmlns:a16="http://schemas.microsoft.com/office/drawing/2014/main" id="{00000000-0008-0000-0B00-0000382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136</xdr:row>
      <xdr:rowOff>104775</xdr:rowOff>
    </xdr:from>
    <xdr:ext cx="0" cy="161925"/>
    <xdr:grpSp>
      <xdr:nvGrpSpPr>
        <xdr:cNvPr id="9529" name="Shape 2">
          <a:extLst>
            <a:ext uri="{FF2B5EF4-FFF2-40B4-BE49-F238E27FC236}">
              <a16:creationId xmlns:a16="http://schemas.microsoft.com/office/drawing/2014/main" id="{00000000-0008-0000-0B00-000039250000}"/>
            </a:ext>
          </a:extLst>
        </xdr:cNvPr>
        <xdr:cNvGrpSpPr>
          <a:grpSpLocks/>
        </xdr:cNvGrpSpPr>
      </xdr:nvGrpSpPr>
      <xdr:grpSpPr>
        <a:xfrm>
          <a:off x="2466975" y="29975175"/>
          <a:ext cx="0" cy="161925"/>
          <a:chOff x="5346000" y="3699038"/>
          <a:chExt cx="0" cy="161925"/>
        </a:xfrm>
      </xdr:grpSpPr>
      <xdr:grpSp>
        <xdr:nvGrpSpPr>
          <xdr:cNvPr id="9530" name="Shape 7848">
            <a:extLst>
              <a:ext uri="{FF2B5EF4-FFF2-40B4-BE49-F238E27FC236}">
                <a16:creationId xmlns:a16="http://schemas.microsoft.com/office/drawing/2014/main" id="{00000000-0008-0000-0B00-00003A25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9531" name="Shape 6">
              <a:extLst>
                <a:ext uri="{FF2B5EF4-FFF2-40B4-BE49-F238E27FC236}">
                  <a16:creationId xmlns:a16="http://schemas.microsoft.com/office/drawing/2014/main" id="{00000000-0008-0000-0B00-00003B25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9532" name="Shape 7849">
              <a:extLst>
                <a:ext uri="{FF2B5EF4-FFF2-40B4-BE49-F238E27FC236}">
                  <a16:creationId xmlns:a16="http://schemas.microsoft.com/office/drawing/2014/main" id="{00000000-0008-0000-0B00-00003C25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9533" name="Shape 7850">
                <a:extLst>
                  <a:ext uri="{FF2B5EF4-FFF2-40B4-BE49-F238E27FC236}">
                    <a16:creationId xmlns:a16="http://schemas.microsoft.com/office/drawing/2014/main" id="{00000000-0008-0000-0B00-00003D25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9534" name="Shape 7851">
                <a:extLst>
                  <a:ext uri="{FF2B5EF4-FFF2-40B4-BE49-F238E27FC236}">
                    <a16:creationId xmlns:a16="http://schemas.microsoft.com/office/drawing/2014/main" id="{00000000-0008-0000-0B00-00003E25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9535" name="Shape 7852">
                  <a:extLst>
                    <a:ext uri="{FF2B5EF4-FFF2-40B4-BE49-F238E27FC236}">
                      <a16:creationId xmlns:a16="http://schemas.microsoft.com/office/drawing/2014/main" id="{00000000-0008-0000-0B00-00003F25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9536" name="Shape 7853">
                  <a:extLst>
                    <a:ext uri="{FF2B5EF4-FFF2-40B4-BE49-F238E27FC236}">
                      <a16:creationId xmlns:a16="http://schemas.microsoft.com/office/drawing/2014/main" id="{00000000-0008-0000-0B00-0000402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537" name="Shape 7854">
                  <a:extLst>
                    <a:ext uri="{FF2B5EF4-FFF2-40B4-BE49-F238E27FC236}">
                      <a16:creationId xmlns:a16="http://schemas.microsoft.com/office/drawing/2014/main" id="{00000000-0008-0000-0B00-0000412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538" name="Shape 7855">
                  <a:extLst>
                    <a:ext uri="{FF2B5EF4-FFF2-40B4-BE49-F238E27FC236}">
                      <a16:creationId xmlns:a16="http://schemas.microsoft.com/office/drawing/2014/main" id="{00000000-0008-0000-0B00-00004225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539" name="Shape 7856">
                  <a:extLst>
                    <a:ext uri="{FF2B5EF4-FFF2-40B4-BE49-F238E27FC236}">
                      <a16:creationId xmlns:a16="http://schemas.microsoft.com/office/drawing/2014/main" id="{00000000-0008-0000-0B00-0000432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540" name="Shape 7857">
                  <a:extLst>
                    <a:ext uri="{FF2B5EF4-FFF2-40B4-BE49-F238E27FC236}">
                      <a16:creationId xmlns:a16="http://schemas.microsoft.com/office/drawing/2014/main" id="{00000000-0008-0000-0B00-0000442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541" name="Shape 7858">
                  <a:extLst>
                    <a:ext uri="{FF2B5EF4-FFF2-40B4-BE49-F238E27FC236}">
                      <a16:creationId xmlns:a16="http://schemas.microsoft.com/office/drawing/2014/main" id="{00000000-0008-0000-0B00-0000452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136</xdr:row>
      <xdr:rowOff>104775</xdr:rowOff>
    </xdr:from>
    <xdr:ext cx="0" cy="161925"/>
    <xdr:grpSp>
      <xdr:nvGrpSpPr>
        <xdr:cNvPr id="9542" name="Shape 2">
          <a:extLst>
            <a:ext uri="{FF2B5EF4-FFF2-40B4-BE49-F238E27FC236}">
              <a16:creationId xmlns:a16="http://schemas.microsoft.com/office/drawing/2014/main" id="{00000000-0008-0000-0B00-000046250000}"/>
            </a:ext>
          </a:extLst>
        </xdr:cNvPr>
        <xdr:cNvGrpSpPr>
          <a:grpSpLocks/>
        </xdr:cNvGrpSpPr>
      </xdr:nvGrpSpPr>
      <xdr:grpSpPr>
        <a:xfrm>
          <a:off x="2466975" y="29975175"/>
          <a:ext cx="0" cy="161925"/>
          <a:chOff x="5346000" y="3699038"/>
          <a:chExt cx="0" cy="161925"/>
        </a:xfrm>
      </xdr:grpSpPr>
      <xdr:grpSp>
        <xdr:nvGrpSpPr>
          <xdr:cNvPr id="9543" name="Shape 7859">
            <a:extLst>
              <a:ext uri="{FF2B5EF4-FFF2-40B4-BE49-F238E27FC236}">
                <a16:creationId xmlns:a16="http://schemas.microsoft.com/office/drawing/2014/main" id="{00000000-0008-0000-0B00-00004725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9544" name="Shape 6">
              <a:extLst>
                <a:ext uri="{FF2B5EF4-FFF2-40B4-BE49-F238E27FC236}">
                  <a16:creationId xmlns:a16="http://schemas.microsoft.com/office/drawing/2014/main" id="{00000000-0008-0000-0B00-00004825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9545" name="Shape 7860">
              <a:extLst>
                <a:ext uri="{FF2B5EF4-FFF2-40B4-BE49-F238E27FC236}">
                  <a16:creationId xmlns:a16="http://schemas.microsoft.com/office/drawing/2014/main" id="{00000000-0008-0000-0B00-00004925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9546" name="Shape 7861">
                <a:extLst>
                  <a:ext uri="{FF2B5EF4-FFF2-40B4-BE49-F238E27FC236}">
                    <a16:creationId xmlns:a16="http://schemas.microsoft.com/office/drawing/2014/main" id="{00000000-0008-0000-0B00-00004A25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9547" name="Shape 7862">
                <a:extLst>
                  <a:ext uri="{FF2B5EF4-FFF2-40B4-BE49-F238E27FC236}">
                    <a16:creationId xmlns:a16="http://schemas.microsoft.com/office/drawing/2014/main" id="{00000000-0008-0000-0B00-00004B25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9548" name="Shape 7863">
                  <a:extLst>
                    <a:ext uri="{FF2B5EF4-FFF2-40B4-BE49-F238E27FC236}">
                      <a16:creationId xmlns:a16="http://schemas.microsoft.com/office/drawing/2014/main" id="{00000000-0008-0000-0B00-00004C25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9549" name="Shape 7864">
                  <a:extLst>
                    <a:ext uri="{FF2B5EF4-FFF2-40B4-BE49-F238E27FC236}">
                      <a16:creationId xmlns:a16="http://schemas.microsoft.com/office/drawing/2014/main" id="{00000000-0008-0000-0B00-00004D2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550" name="Shape 7865">
                  <a:extLst>
                    <a:ext uri="{FF2B5EF4-FFF2-40B4-BE49-F238E27FC236}">
                      <a16:creationId xmlns:a16="http://schemas.microsoft.com/office/drawing/2014/main" id="{00000000-0008-0000-0B00-00004E2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551" name="Shape 7866">
                  <a:extLst>
                    <a:ext uri="{FF2B5EF4-FFF2-40B4-BE49-F238E27FC236}">
                      <a16:creationId xmlns:a16="http://schemas.microsoft.com/office/drawing/2014/main" id="{00000000-0008-0000-0B00-00004F25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552" name="Shape 7867">
                  <a:extLst>
                    <a:ext uri="{FF2B5EF4-FFF2-40B4-BE49-F238E27FC236}">
                      <a16:creationId xmlns:a16="http://schemas.microsoft.com/office/drawing/2014/main" id="{00000000-0008-0000-0B00-0000502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553" name="Shape 7868">
                  <a:extLst>
                    <a:ext uri="{FF2B5EF4-FFF2-40B4-BE49-F238E27FC236}">
                      <a16:creationId xmlns:a16="http://schemas.microsoft.com/office/drawing/2014/main" id="{00000000-0008-0000-0B00-0000512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554" name="Shape 7869">
                  <a:extLst>
                    <a:ext uri="{FF2B5EF4-FFF2-40B4-BE49-F238E27FC236}">
                      <a16:creationId xmlns:a16="http://schemas.microsoft.com/office/drawing/2014/main" id="{00000000-0008-0000-0B00-0000522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136</xdr:row>
      <xdr:rowOff>104775</xdr:rowOff>
    </xdr:from>
    <xdr:ext cx="0" cy="161925"/>
    <xdr:grpSp>
      <xdr:nvGrpSpPr>
        <xdr:cNvPr id="9555" name="Shape 2">
          <a:extLst>
            <a:ext uri="{FF2B5EF4-FFF2-40B4-BE49-F238E27FC236}">
              <a16:creationId xmlns:a16="http://schemas.microsoft.com/office/drawing/2014/main" id="{00000000-0008-0000-0B00-000053250000}"/>
            </a:ext>
          </a:extLst>
        </xdr:cNvPr>
        <xdr:cNvGrpSpPr>
          <a:grpSpLocks/>
        </xdr:cNvGrpSpPr>
      </xdr:nvGrpSpPr>
      <xdr:grpSpPr>
        <a:xfrm>
          <a:off x="2466975" y="29975175"/>
          <a:ext cx="0" cy="161925"/>
          <a:chOff x="5346000" y="3699038"/>
          <a:chExt cx="0" cy="161925"/>
        </a:xfrm>
      </xdr:grpSpPr>
      <xdr:grpSp>
        <xdr:nvGrpSpPr>
          <xdr:cNvPr id="9556" name="Shape 7870">
            <a:extLst>
              <a:ext uri="{FF2B5EF4-FFF2-40B4-BE49-F238E27FC236}">
                <a16:creationId xmlns:a16="http://schemas.microsoft.com/office/drawing/2014/main" id="{00000000-0008-0000-0B00-00005425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9557" name="Shape 6">
              <a:extLst>
                <a:ext uri="{FF2B5EF4-FFF2-40B4-BE49-F238E27FC236}">
                  <a16:creationId xmlns:a16="http://schemas.microsoft.com/office/drawing/2014/main" id="{00000000-0008-0000-0B00-00005525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9558" name="Shape 7871">
              <a:extLst>
                <a:ext uri="{FF2B5EF4-FFF2-40B4-BE49-F238E27FC236}">
                  <a16:creationId xmlns:a16="http://schemas.microsoft.com/office/drawing/2014/main" id="{00000000-0008-0000-0B00-00005625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9559" name="Shape 7872">
                <a:extLst>
                  <a:ext uri="{FF2B5EF4-FFF2-40B4-BE49-F238E27FC236}">
                    <a16:creationId xmlns:a16="http://schemas.microsoft.com/office/drawing/2014/main" id="{00000000-0008-0000-0B00-00005725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9560" name="Shape 7873">
                <a:extLst>
                  <a:ext uri="{FF2B5EF4-FFF2-40B4-BE49-F238E27FC236}">
                    <a16:creationId xmlns:a16="http://schemas.microsoft.com/office/drawing/2014/main" id="{00000000-0008-0000-0B00-00005825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9561" name="Shape 7874">
                  <a:extLst>
                    <a:ext uri="{FF2B5EF4-FFF2-40B4-BE49-F238E27FC236}">
                      <a16:creationId xmlns:a16="http://schemas.microsoft.com/office/drawing/2014/main" id="{00000000-0008-0000-0B00-00005925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9562" name="Shape 7875">
                  <a:extLst>
                    <a:ext uri="{FF2B5EF4-FFF2-40B4-BE49-F238E27FC236}">
                      <a16:creationId xmlns:a16="http://schemas.microsoft.com/office/drawing/2014/main" id="{00000000-0008-0000-0B00-00005A2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563" name="Shape 7876">
                  <a:extLst>
                    <a:ext uri="{FF2B5EF4-FFF2-40B4-BE49-F238E27FC236}">
                      <a16:creationId xmlns:a16="http://schemas.microsoft.com/office/drawing/2014/main" id="{00000000-0008-0000-0B00-00005B2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564" name="Shape 7877">
                  <a:extLst>
                    <a:ext uri="{FF2B5EF4-FFF2-40B4-BE49-F238E27FC236}">
                      <a16:creationId xmlns:a16="http://schemas.microsoft.com/office/drawing/2014/main" id="{00000000-0008-0000-0B00-00005C25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565" name="Shape 7878">
                  <a:extLst>
                    <a:ext uri="{FF2B5EF4-FFF2-40B4-BE49-F238E27FC236}">
                      <a16:creationId xmlns:a16="http://schemas.microsoft.com/office/drawing/2014/main" id="{00000000-0008-0000-0B00-00005D2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566" name="Shape 7879">
                  <a:extLst>
                    <a:ext uri="{FF2B5EF4-FFF2-40B4-BE49-F238E27FC236}">
                      <a16:creationId xmlns:a16="http://schemas.microsoft.com/office/drawing/2014/main" id="{00000000-0008-0000-0B00-00005E2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567" name="Shape 7880">
                  <a:extLst>
                    <a:ext uri="{FF2B5EF4-FFF2-40B4-BE49-F238E27FC236}">
                      <a16:creationId xmlns:a16="http://schemas.microsoft.com/office/drawing/2014/main" id="{00000000-0008-0000-0B00-00005F2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136</xdr:row>
      <xdr:rowOff>104775</xdr:rowOff>
    </xdr:from>
    <xdr:ext cx="0" cy="161925"/>
    <xdr:grpSp>
      <xdr:nvGrpSpPr>
        <xdr:cNvPr id="9568" name="Shape 2">
          <a:extLst>
            <a:ext uri="{FF2B5EF4-FFF2-40B4-BE49-F238E27FC236}">
              <a16:creationId xmlns:a16="http://schemas.microsoft.com/office/drawing/2014/main" id="{00000000-0008-0000-0B00-000060250000}"/>
            </a:ext>
          </a:extLst>
        </xdr:cNvPr>
        <xdr:cNvGrpSpPr>
          <a:grpSpLocks/>
        </xdr:cNvGrpSpPr>
      </xdr:nvGrpSpPr>
      <xdr:grpSpPr>
        <a:xfrm>
          <a:off x="2466975" y="29975175"/>
          <a:ext cx="0" cy="161925"/>
          <a:chOff x="5346000" y="3699038"/>
          <a:chExt cx="0" cy="161925"/>
        </a:xfrm>
      </xdr:grpSpPr>
      <xdr:grpSp>
        <xdr:nvGrpSpPr>
          <xdr:cNvPr id="9569" name="Shape 7881">
            <a:extLst>
              <a:ext uri="{FF2B5EF4-FFF2-40B4-BE49-F238E27FC236}">
                <a16:creationId xmlns:a16="http://schemas.microsoft.com/office/drawing/2014/main" id="{00000000-0008-0000-0B00-00006125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9570" name="Shape 6">
              <a:extLst>
                <a:ext uri="{FF2B5EF4-FFF2-40B4-BE49-F238E27FC236}">
                  <a16:creationId xmlns:a16="http://schemas.microsoft.com/office/drawing/2014/main" id="{00000000-0008-0000-0B00-00006225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9571" name="Shape 7882">
              <a:extLst>
                <a:ext uri="{FF2B5EF4-FFF2-40B4-BE49-F238E27FC236}">
                  <a16:creationId xmlns:a16="http://schemas.microsoft.com/office/drawing/2014/main" id="{00000000-0008-0000-0B00-00006325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9572" name="Shape 7883">
                <a:extLst>
                  <a:ext uri="{FF2B5EF4-FFF2-40B4-BE49-F238E27FC236}">
                    <a16:creationId xmlns:a16="http://schemas.microsoft.com/office/drawing/2014/main" id="{00000000-0008-0000-0B00-00006425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9573" name="Shape 7884">
                <a:extLst>
                  <a:ext uri="{FF2B5EF4-FFF2-40B4-BE49-F238E27FC236}">
                    <a16:creationId xmlns:a16="http://schemas.microsoft.com/office/drawing/2014/main" id="{00000000-0008-0000-0B00-00006525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9574" name="Shape 7885">
                  <a:extLst>
                    <a:ext uri="{FF2B5EF4-FFF2-40B4-BE49-F238E27FC236}">
                      <a16:creationId xmlns:a16="http://schemas.microsoft.com/office/drawing/2014/main" id="{00000000-0008-0000-0B00-00006625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9575" name="Shape 7886">
                  <a:extLst>
                    <a:ext uri="{FF2B5EF4-FFF2-40B4-BE49-F238E27FC236}">
                      <a16:creationId xmlns:a16="http://schemas.microsoft.com/office/drawing/2014/main" id="{00000000-0008-0000-0B00-0000672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576" name="Shape 7887">
                  <a:extLst>
                    <a:ext uri="{FF2B5EF4-FFF2-40B4-BE49-F238E27FC236}">
                      <a16:creationId xmlns:a16="http://schemas.microsoft.com/office/drawing/2014/main" id="{00000000-0008-0000-0B00-0000682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577" name="Shape 7888">
                  <a:extLst>
                    <a:ext uri="{FF2B5EF4-FFF2-40B4-BE49-F238E27FC236}">
                      <a16:creationId xmlns:a16="http://schemas.microsoft.com/office/drawing/2014/main" id="{00000000-0008-0000-0B00-00006925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578" name="Shape 7889">
                  <a:extLst>
                    <a:ext uri="{FF2B5EF4-FFF2-40B4-BE49-F238E27FC236}">
                      <a16:creationId xmlns:a16="http://schemas.microsoft.com/office/drawing/2014/main" id="{00000000-0008-0000-0B00-00006A2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579" name="Shape 7890">
                  <a:extLst>
                    <a:ext uri="{FF2B5EF4-FFF2-40B4-BE49-F238E27FC236}">
                      <a16:creationId xmlns:a16="http://schemas.microsoft.com/office/drawing/2014/main" id="{00000000-0008-0000-0B00-00006B2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580" name="Shape 7891">
                  <a:extLst>
                    <a:ext uri="{FF2B5EF4-FFF2-40B4-BE49-F238E27FC236}">
                      <a16:creationId xmlns:a16="http://schemas.microsoft.com/office/drawing/2014/main" id="{00000000-0008-0000-0B00-00006C2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136</xdr:row>
      <xdr:rowOff>104775</xdr:rowOff>
    </xdr:from>
    <xdr:ext cx="0" cy="161925"/>
    <xdr:grpSp>
      <xdr:nvGrpSpPr>
        <xdr:cNvPr id="9581" name="Shape 2">
          <a:extLst>
            <a:ext uri="{FF2B5EF4-FFF2-40B4-BE49-F238E27FC236}">
              <a16:creationId xmlns:a16="http://schemas.microsoft.com/office/drawing/2014/main" id="{00000000-0008-0000-0B00-00006D250000}"/>
            </a:ext>
          </a:extLst>
        </xdr:cNvPr>
        <xdr:cNvGrpSpPr>
          <a:grpSpLocks/>
        </xdr:cNvGrpSpPr>
      </xdr:nvGrpSpPr>
      <xdr:grpSpPr>
        <a:xfrm>
          <a:off x="2466975" y="29975175"/>
          <a:ext cx="0" cy="161925"/>
          <a:chOff x="5346000" y="3699038"/>
          <a:chExt cx="0" cy="161925"/>
        </a:xfrm>
      </xdr:grpSpPr>
      <xdr:grpSp>
        <xdr:nvGrpSpPr>
          <xdr:cNvPr id="9582" name="Shape 7892">
            <a:extLst>
              <a:ext uri="{FF2B5EF4-FFF2-40B4-BE49-F238E27FC236}">
                <a16:creationId xmlns:a16="http://schemas.microsoft.com/office/drawing/2014/main" id="{00000000-0008-0000-0B00-00006E25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9583" name="Shape 6">
              <a:extLst>
                <a:ext uri="{FF2B5EF4-FFF2-40B4-BE49-F238E27FC236}">
                  <a16:creationId xmlns:a16="http://schemas.microsoft.com/office/drawing/2014/main" id="{00000000-0008-0000-0B00-00006F25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9584" name="Shape 7893">
              <a:extLst>
                <a:ext uri="{FF2B5EF4-FFF2-40B4-BE49-F238E27FC236}">
                  <a16:creationId xmlns:a16="http://schemas.microsoft.com/office/drawing/2014/main" id="{00000000-0008-0000-0B00-00007025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9585" name="Shape 7894">
                <a:extLst>
                  <a:ext uri="{FF2B5EF4-FFF2-40B4-BE49-F238E27FC236}">
                    <a16:creationId xmlns:a16="http://schemas.microsoft.com/office/drawing/2014/main" id="{00000000-0008-0000-0B00-00007125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9586" name="Shape 7895">
                <a:extLst>
                  <a:ext uri="{FF2B5EF4-FFF2-40B4-BE49-F238E27FC236}">
                    <a16:creationId xmlns:a16="http://schemas.microsoft.com/office/drawing/2014/main" id="{00000000-0008-0000-0B00-00007225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9587" name="Shape 7896">
                  <a:extLst>
                    <a:ext uri="{FF2B5EF4-FFF2-40B4-BE49-F238E27FC236}">
                      <a16:creationId xmlns:a16="http://schemas.microsoft.com/office/drawing/2014/main" id="{00000000-0008-0000-0B00-00007325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9588" name="Shape 7897">
                  <a:extLst>
                    <a:ext uri="{FF2B5EF4-FFF2-40B4-BE49-F238E27FC236}">
                      <a16:creationId xmlns:a16="http://schemas.microsoft.com/office/drawing/2014/main" id="{00000000-0008-0000-0B00-0000742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589" name="Shape 7898">
                  <a:extLst>
                    <a:ext uri="{FF2B5EF4-FFF2-40B4-BE49-F238E27FC236}">
                      <a16:creationId xmlns:a16="http://schemas.microsoft.com/office/drawing/2014/main" id="{00000000-0008-0000-0B00-0000752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590" name="Shape 7899">
                  <a:extLst>
                    <a:ext uri="{FF2B5EF4-FFF2-40B4-BE49-F238E27FC236}">
                      <a16:creationId xmlns:a16="http://schemas.microsoft.com/office/drawing/2014/main" id="{00000000-0008-0000-0B00-00007625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591" name="Shape 7900">
                  <a:extLst>
                    <a:ext uri="{FF2B5EF4-FFF2-40B4-BE49-F238E27FC236}">
                      <a16:creationId xmlns:a16="http://schemas.microsoft.com/office/drawing/2014/main" id="{00000000-0008-0000-0B00-0000772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592" name="Shape 7901">
                  <a:extLst>
                    <a:ext uri="{FF2B5EF4-FFF2-40B4-BE49-F238E27FC236}">
                      <a16:creationId xmlns:a16="http://schemas.microsoft.com/office/drawing/2014/main" id="{00000000-0008-0000-0B00-0000782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593" name="Shape 7902">
                  <a:extLst>
                    <a:ext uri="{FF2B5EF4-FFF2-40B4-BE49-F238E27FC236}">
                      <a16:creationId xmlns:a16="http://schemas.microsoft.com/office/drawing/2014/main" id="{00000000-0008-0000-0B00-0000792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136</xdr:row>
      <xdr:rowOff>104775</xdr:rowOff>
    </xdr:from>
    <xdr:ext cx="0" cy="161925"/>
    <xdr:grpSp>
      <xdr:nvGrpSpPr>
        <xdr:cNvPr id="9594" name="Shape 2">
          <a:extLst>
            <a:ext uri="{FF2B5EF4-FFF2-40B4-BE49-F238E27FC236}">
              <a16:creationId xmlns:a16="http://schemas.microsoft.com/office/drawing/2014/main" id="{00000000-0008-0000-0B00-00007A250000}"/>
            </a:ext>
          </a:extLst>
        </xdr:cNvPr>
        <xdr:cNvGrpSpPr>
          <a:grpSpLocks/>
        </xdr:cNvGrpSpPr>
      </xdr:nvGrpSpPr>
      <xdr:grpSpPr>
        <a:xfrm>
          <a:off x="2466975" y="29975175"/>
          <a:ext cx="0" cy="161925"/>
          <a:chOff x="5346000" y="3699038"/>
          <a:chExt cx="0" cy="161925"/>
        </a:xfrm>
      </xdr:grpSpPr>
      <xdr:grpSp>
        <xdr:nvGrpSpPr>
          <xdr:cNvPr id="9595" name="Shape 7903">
            <a:extLst>
              <a:ext uri="{FF2B5EF4-FFF2-40B4-BE49-F238E27FC236}">
                <a16:creationId xmlns:a16="http://schemas.microsoft.com/office/drawing/2014/main" id="{00000000-0008-0000-0B00-00007B25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9596" name="Shape 6">
              <a:extLst>
                <a:ext uri="{FF2B5EF4-FFF2-40B4-BE49-F238E27FC236}">
                  <a16:creationId xmlns:a16="http://schemas.microsoft.com/office/drawing/2014/main" id="{00000000-0008-0000-0B00-00007C25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9597" name="Shape 7904">
              <a:extLst>
                <a:ext uri="{FF2B5EF4-FFF2-40B4-BE49-F238E27FC236}">
                  <a16:creationId xmlns:a16="http://schemas.microsoft.com/office/drawing/2014/main" id="{00000000-0008-0000-0B00-00007D25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9598" name="Shape 7905">
                <a:extLst>
                  <a:ext uri="{FF2B5EF4-FFF2-40B4-BE49-F238E27FC236}">
                    <a16:creationId xmlns:a16="http://schemas.microsoft.com/office/drawing/2014/main" id="{00000000-0008-0000-0B00-00007E25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9599" name="Shape 7906">
                <a:extLst>
                  <a:ext uri="{FF2B5EF4-FFF2-40B4-BE49-F238E27FC236}">
                    <a16:creationId xmlns:a16="http://schemas.microsoft.com/office/drawing/2014/main" id="{00000000-0008-0000-0B00-00007F25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9600" name="Shape 7907">
                  <a:extLst>
                    <a:ext uri="{FF2B5EF4-FFF2-40B4-BE49-F238E27FC236}">
                      <a16:creationId xmlns:a16="http://schemas.microsoft.com/office/drawing/2014/main" id="{00000000-0008-0000-0B00-00008025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9601" name="Shape 7908">
                  <a:extLst>
                    <a:ext uri="{FF2B5EF4-FFF2-40B4-BE49-F238E27FC236}">
                      <a16:creationId xmlns:a16="http://schemas.microsoft.com/office/drawing/2014/main" id="{00000000-0008-0000-0B00-0000812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602" name="Shape 7909">
                  <a:extLst>
                    <a:ext uri="{FF2B5EF4-FFF2-40B4-BE49-F238E27FC236}">
                      <a16:creationId xmlns:a16="http://schemas.microsoft.com/office/drawing/2014/main" id="{00000000-0008-0000-0B00-0000822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603" name="Shape 7910">
                  <a:extLst>
                    <a:ext uri="{FF2B5EF4-FFF2-40B4-BE49-F238E27FC236}">
                      <a16:creationId xmlns:a16="http://schemas.microsoft.com/office/drawing/2014/main" id="{00000000-0008-0000-0B00-00008325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604" name="Shape 7911">
                  <a:extLst>
                    <a:ext uri="{FF2B5EF4-FFF2-40B4-BE49-F238E27FC236}">
                      <a16:creationId xmlns:a16="http://schemas.microsoft.com/office/drawing/2014/main" id="{00000000-0008-0000-0B00-0000842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605" name="Shape 7912">
                  <a:extLst>
                    <a:ext uri="{FF2B5EF4-FFF2-40B4-BE49-F238E27FC236}">
                      <a16:creationId xmlns:a16="http://schemas.microsoft.com/office/drawing/2014/main" id="{00000000-0008-0000-0B00-0000852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606" name="Shape 7913">
                  <a:extLst>
                    <a:ext uri="{FF2B5EF4-FFF2-40B4-BE49-F238E27FC236}">
                      <a16:creationId xmlns:a16="http://schemas.microsoft.com/office/drawing/2014/main" id="{00000000-0008-0000-0B00-0000862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136</xdr:row>
      <xdr:rowOff>104775</xdr:rowOff>
    </xdr:from>
    <xdr:ext cx="0" cy="161925"/>
    <xdr:grpSp>
      <xdr:nvGrpSpPr>
        <xdr:cNvPr id="9607" name="Shape 2">
          <a:extLst>
            <a:ext uri="{FF2B5EF4-FFF2-40B4-BE49-F238E27FC236}">
              <a16:creationId xmlns:a16="http://schemas.microsoft.com/office/drawing/2014/main" id="{00000000-0008-0000-0B00-000087250000}"/>
            </a:ext>
          </a:extLst>
        </xdr:cNvPr>
        <xdr:cNvGrpSpPr>
          <a:grpSpLocks/>
        </xdr:cNvGrpSpPr>
      </xdr:nvGrpSpPr>
      <xdr:grpSpPr>
        <a:xfrm>
          <a:off x="2466975" y="29975175"/>
          <a:ext cx="0" cy="161925"/>
          <a:chOff x="5346000" y="3699038"/>
          <a:chExt cx="0" cy="161925"/>
        </a:xfrm>
      </xdr:grpSpPr>
      <xdr:grpSp>
        <xdr:nvGrpSpPr>
          <xdr:cNvPr id="9608" name="Shape 7914">
            <a:extLst>
              <a:ext uri="{FF2B5EF4-FFF2-40B4-BE49-F238E27FC236}">
                <a16:creationId xmlns:a16="http://schemas.microsoft.com/office/drawing/2014/main" id="{00000000-0008-0000-0B00-00008825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9609" name="Shape 6">
              <a:extLst>
                <a:ext uri="{FF2B5EF4-FFF2-40B4-BE49-F238E27FC236}">
                  <a16:creationId xmlns:a16="http://schemas.microsoft.com/office/drawing/2014/main" id="{00000000-0008-0000-0B00-00008925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9610" name="Shape 7915">
              <a:extLst>
                <a:ext uri="{FF2B5EF4-FFF2-40B4-BE49-F238E27FC236}">
                  <a16:creationId xmlns:a16="http://schemas.microsoft.com/office/drawing/2014/main" id="{00000000-0008-0000-0B00-00008A25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9611" name="Shape 7916">
                <a:extLst>
                  <a:ext uri="{FF2B5EF4-FFF2-40B4-BE49-F238E27FC236}">
                    <a16:creationId xmlns:a16="http://schemas.microsoft.com/office/drawing/2014/main" id="{00000000-0008-0000-0B00-00008B25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9612" name="Shape 7917">
                <a:extLst>
                  <a:ext uri="{FF2B5EF4-FFF2-40B4-BE49-F238E27FC236}">
                    <a16:creationId xmlns:a16="http://schemas.microsoft.com/office/drawing/2014/main" id="{00000000-0008-0000-0B00-00008C25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9613" name="Shape 7918">
                  <a:extLst>
                    <a:ext uri="{FF2B5EF4-FFF2-40B4-BE49-F238E27FC236}">
                      <a16:creationId xmlns:a16="http://schemas.microsoft.com/office/drawing/2014/main" id="{00000000-0008-0000-0B00-00008D25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9614" name="Shape 7919">
                  <a:extLst>
                    <a:ext uri="{FF2B5EF4-FFF2-40B4-BE49-F238E27FC236}">
                      <a16:creationId xmlns:a16="http://schemas.microsoft.com/office/drawing/2014/main" id="{00000000-0008-0000-0B00-00008E2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615" name="Shape 7920">
                  <a:extLst>
                    <a:ext uri="{FF2B5EF4-FFF2-40B4-BE49-F238E27FC236}">
                      <a16:creationId xmlns:a16="http://schemas.microsoft.com/office/drawing/2014/main" id="{00000000-0008-0000-0B00-00008F2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616" name="Shape 7921">
                  <a:extLst>
                    <a:ext uri="{FF2B5EF4-FFF2-40B4-BE49-F238E27FC236}">
                      <a16:creationId xmlns:a16="http://schemas.microsoft.com/office/drawing/2014/main" id="{00000000-0008-0000-0B00-00009025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617" name="Shape 7922">
                  <a:extLst>
                    <a:ext uri="{FF2B5EF4-FFF2-40B4-BE49-F238E27FC236}">
                      <a16:creationId xmlns:a16="http://schemas.microsoft.com/office/drawing/2014/main" id="{00000000-0008-0000-0B00-0000912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618" name="Shape 7923">
                  <a:extLst>
                    <a:ext uri="{FF2B5EF4-FFF2-40B4-BE49-F238E27FC236}">
                      <a16:creationId xmlns:a16="http://schemas.microsoft.com/office/drawing/2014/main" id="{00000000-0008-0000-0B00-0000922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619" name="Shape 7924">
                  <a:extLst>
                    <a:ext uri="{FF2B5EF4-FFF2-40B4-BE49-F238E27FC236}">
                      <a16:creationId xmlns:a16="http://schemas.microsoft.com/office/drawing/2014/main" id="{00000000-0008-0000-0B00-0000932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136</xdr:row>
      <xdr:rowOff>104775</xdr:rowOff>
    </xdr:from>
    <xdr:ext cx="0" cy="161925"/>
    <xdr:grpSp>
      <xdr:nvGrpSpPr>
        <xdr:cNvPr id="9620" name="Shape 2">
          <a:extLst>
            <a:ext uri="{FF2B5EF4-FFF2-40B4-BE49-F238E27FC236}">
              <a16:creationId xmlns:a16="http://schemas.microsoft.com/office/drawing/2014/main" id="{00000000-0008-0000-0B00-000094250000}"/>
            </a:ext>
          </a:extLst>
        </xdr:cNvPr>
        <xdr:cNvGrpSpPr>
          <a:grpSpLocks/>
        </xdr:cNvGrpSpPr>
      </xdr:nvGrpSpPr>
      <xdr:grpSpPr>
        <a:xfrm>
          <a:off x="2466975" y="29975175"/>
          <a:ext cx="0" cy="161925"/>
          <a:chOff x="5346000" y="3699038"/>
          <a:chExt cx="0" cy="161925"/>
        </a:xfrm>
      </xdr:grpSpPr>
      <xdr:grpSp>
        <xdr:nvGrpSpPr>
          <xdr:cNvPr id="9621" name="Shape 7925">
            <a:extLst>
              <a:ext uri="{FF2B5EF4-FFF2-40B4-BE49-F238E27FC236}">
                <a16:creationId xmlns:a16="http://schemas.microsoft.com/office/drawing/2014/main" id="{00000000-0008-0000-0B00-00009525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9622" name="Shape 6">
              <a:extLst>
                <a:ext uri="{FF2B5EF4-FFF2-40B4-BE49-F238E27FC236}">
                  <a16:creationId xmlns:a16="http://schemas.microsoft.com/office/drawing/2014/main" id="{00000000-0008-0000-0B00-00009625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9623" name="Shape 7926">
              <a:extLst>
                <a:ext uri="{FF2B5EF4-FFF2-40B4-BE49-F238E27FC236}">
                  <a16:creationId xmlns:a16="http://schemas.microsoft.com/office/drawing/2014/main" id="{00000000-0008-0000-0B00-00009725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9624" name="Shape 7927">
                <a:extLst>
                  <a:ext uri="{FF2B5EF4-FFF2-40B4-BE49-F238E27FC236}">
                    <a16:creationId xmlns:a16="http://schemas.microsoft.com/office/drawing/2014/main" id="{00000000-0008-0000-0B00-00009825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9625" name="Shape 7928">
                <a:extLst>
                  <a:ext uri="{FF2B5EF4-FFF2-40B4-BE49-F238E27FC236}">
                    <a16:creationId xmlns:a16="http://schemas.microsoft.com/office/drawing/2014/main" id="{00000000-0008-0000-0B00-00009925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9626" name="Shape 7929">
                  <a:extLst>
                    <a:ext uri="{FF2B5EF4-FFF2-40B4-BE49-F238E27FC236}">
                      <a16:creationId xmlns:a16="http://schemas.microsoft.com/office/drawing/2014/main" id="{00000000-0008-0000-0B00-00009A25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9627" name="Shape 7930">
                  <a:extLst>
                    <a:ext uri="{FF2B5EF4-FFF2-40B4-BE49-F238E27FC236}">
                      <a16:creationId xmlns:a16="http://schemas.microsoft.com/office/drawing/2014/main" id="{00000000-0008-0000-0B00-00009B2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628" name="Shape 7931">
                  <a:extLst>
                    <a:ext uri="{FF2B5EF4-FFF2-40B4-BE49-F238E27FC236}">
                      <a16:creationId xmlns:a16="http://schemas.microsoft.com/office/drawing/2014/main" id="{00000000-0008-0000-0B00-00009C2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629" name="Shape 7932">
                  <a:extLst>
                    <a:ext uri="{FF2B5EF4-FFF2-40B4-BE49-F238E27FC236}">
                      <a16:creationId xmlns:a16="http://schemas.microsoft.com/office/drawing/2014/main" id="{00000000-0008-0000-0B00-00009D25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630" name="Shape 7933">
                  <a:extLst>
                    <a:ext uri="{FF2B5EF4-FFF2-40B4-BE49-F238E27FC236}">
                      <a16:creationId xmlns:a16="http://schemas.microsoft.com/office/drawing/2014/main" id="{00000000-0008-0000-0B00-00009E2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631" name="Shape 7934">
                  <a:extLst>
                    <a:ext uri="{FF2B5EF4-FFF2-40B4-BE49-F238E27FC236}">
                      <a16:creationId xmlns:a16="http://schemas.microsoft.com/office/drawing/2014/main" id="{00000000-0008-0000-0B00-00009F2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632" name="Shape 7935">
                  <a:extLst>
                    <a:ext uri="{FF2B5EF4-FFF2-40B4-BE49-F238E27FC236}">
                      <a16:creationId xmlns:a16="http://schemas.microsoft.com/office/drawing/2014/main" id="{00000000-0008-0000-0B00-0000A02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136</xdr:row>
      <xdr:rowOff>104775</xdr:rowOff>
    </xdr:from>
    <xdr:ext cx="0" cy="161925"/>
    <xdr:grpSp>
      <xdr:nvGrpSpPr>
        <xdr:cNvPr id="9633" name="Shape 2">
          <a:extLst>
            <a:ext uri="{FF2B5EF4-FFF2-40B4-BE49-F238E27FC236}">
              <a16:creationId xmlns:a16="http://schemas.microsoft.com/office/drawing/2014/main" id="{00000000-0008-0000-0B00-0000A1250000}"/>
            </a:ext>
          </a:extLst>
        </xdr:cNvPr>
        <xdr:cNvGrpSpPr>
          <a:grpSpLocks/>
        </xdr:cNvGrpSpPr>
      </xdr:nvGrpSpPr>
      <xdr:grpSpPr>
        <a:xfrm>
          <a:off x="2466975" y="29975175"/>
          <a:ext cx="0" cy="161925"/>
          <a:chOff x="5346000" y="3699038"/>
          <a:chExt cx="0" cy="161925"/>
        </a:xfrm>
      </xdr:grpSpPr>
      <xdr:grpSp>
        <xdr:nvGrpSpPr>
          <xdr:cNvPr id="9634" name="Shape 7936">
            <a:extLst>
              <a:ext uri="{FF2B5EF4-FFF2-40B4-BE49-F238E27FC236}">
                <a16:creationId xmlns:a16="http://schemas.microsoft.com/office/drawing/2014/main" id="{00000000-0008-0000-0B00-0000A225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9635" name="Shape 6">
              <a:extLst>
                <a:ext uri="{FF2B5EF4-FFF2-40B4-BE49-F238E27FC236}">
                  <a16:creationId xmlns:a16="http://schemas.microsoft.com/office/drawing/2014/main" id="{00000000-0008-0000-0B00-0000A325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9636" name="Shape 7937">
              <a:extLst>
                <a:ext uri="{FF2B5EF4-FFF2-40B4-BE49-F238E27FC236}">
                  <a16:creationId xmlns:a16="http://schemas.microsoft.com/office/drawing/2014/main" id="{00000000-0008-0000-0B00-0000A425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9637" name="Shape 7938">
                <a:extLst>
                  <a:ext uri="{FF2B5EF4-FFF2-40B4-BE49-F238E27FC236}">
                    <a16:creationId xmlns:a16="http://schemas.microsoft.com/office/drawing/2014/main" id="{00000000-0008-0000-0B00-0000A525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9638" name="Shape 7939">
                <a:extLst>
                  <a:ext uri="{FF2B5EF4-FFF2-40B4-BE49-F238E27FC236}">
                    <a16:creationId xmlns:a16="http://schemas.microsoft.com/office/drawing/2014/main" id="{00000000-0008-0000-0B00-0000A625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9639" name="Shape 7940">
                  <a:extLst>
                    <a:ext uri="{FF2B5EF4-FFF2-40B4-BE49-F238E27FC236}">
                      <a16:creationId xmlns:a16="http://schemas.microsoft.com/office/drawing/2014/main" id="{00000000-0008-0000-0B00-0000A725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9640" name="Shape 7941">
                  <a:extLst>
                    <a:ext uri="{FF2B5EF4-FFF2-40B4-BE49-F238E27FC236}">
                      <a16:creationId xmlns:a16="http://schemas.microsoft.com/office/drawing/2014/main" id="{00000000-0008-0000-0B00-0000A82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641" name="Shape 7942">
                  <a:extLst>
                    <a:ext uri="{FF2B5EF4-FFF2-40B4-BE49-F238E27FC236}">
                      <a16:creationId xmlns:a16="http://schemas.microsoft.com/office/drawing/2014/main" id="{00000000-0008-0000-0B00-0000A92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642" name="Shape 7943">
                  <a:extLst>
                    <a:ext uri="{FF2B5EF4-FFF2-40B4-BE49-F238E27FC236}">
                      <a16:creationId xmlns:a16="http://schemas.microsoft.com/office/drawing/2014/main" id="{00000000-0008-0000-0B00-0000AA25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643" name="Shape 7944">
                  <a:extLst>
                    <a:ext uri="{FF2B5EF4-FFF2-40B4-BE49-F238E27FC236}">
                      <a16:creationId xmlns:a16="http://schemas.microsoft.com/office/drawing/2014/main" id="{00000000-0008-0000-0B00-0000AB2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644" name="Shape 7945">
                  <a:extLst>
                    <a:ext uri="{FF2B5EF4-FFF2-40B4-BE49-F238E27FC236}">
                      <a16:creationId xmlns:a16="http://schemas.microsoft.com/office/drawing/2014/main" id="{00000000-0008-0000-0B00-0000AC2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645" name="Shape 7946">
                  <a:extLst>
                    <a:ext uri="{FF2B5EF4-FFF2-40B4-BE49-F238E27FC236}">
                      <a16:creationId xmlns:a16="http://schemas.microsoft.com/office/drawing/2014/main" id="{00000000-0008-0000-0B00-0000AD2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136</xdr:row>
      <xdr:rowOff>104775</xdr:rowOff>
    </xdr:from>
    <xdr:ext cx="0" cy="161925"/>
    <xdr:grpSp>
      <xdr:nvGrpSpPr>
        <xdr:cNvPr id="9646" name="Shape 2">
          <a:extLst>
            <a:ext uri="{FF2B5EF4-FFF2-40B4-BE49-F238E27FC236}">
              <a16:creationId xmlns:a16="http://schemas.microsoft.com/office/drawing/2014/main" id="{00000000-0008-0000-0B00-0000AE250000}"/>
            </a:ext>
          </a:extLst>
        </xdr:cNvPr>
        <xdr:cNvGrpSpPr>
          <a:grpSpLocks/>
        </xdr:cNvGrpSpPr>
      </xdr:nvGrpSpPr>
      <xdr:grpSpPr>
        <a:xfrm>
          <a:off x="2466975" y="29975175"/>
          <a:ext cx="0" cy="161925"/>
          <a:chOff x="5346000" y="3699038"/>
          <a:chExt cx="0" cy="161925"/>
        </a:xfrm>
      </xdr:grpSpPr>
      <xdr:grpSp>
        <xdr:nvGrpSpPr>
          <xdr:cNvPr id="9647" name="Shape 7947">
            <a:extLst>
              <a:ext uri="{FF2B5EF4-FFF2-40B4-BE49-F238E27FC236}">
                <a16:creationId xmlns:a16="http://schemas.microsoft.com/office/drawing/2014/main" id="{00000000-0008-0000-0B00-0000AF25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9648" name="Shape 6">
              <a:extLst>
                <a:ext uri="{FF2B5EF4-FFF2-40B4-BE49-F238E27FC236}">
                  <a16:creationId xmlns:a16="http://schemas.microsoft.com/office/drawing/2014/main" id="{00000000-0008-0000-0B00-0000B025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9649" name="Shape 7948">
              <a:extLst>
                <a:ext uri="{FF2B5EF4-FFF2-40B4-BE49-F238E27FC236}">
                  <a16:creationId xmlns:a16="http://schemas.microsoft.com/office/drawing/2014/main" id="{00000000-0008-0000-0B00-0000B125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9650" name="Shape 7949">
                <a:extLst>
                  <a:ext uri="{FF2B5EF4-FFF2-40B4-BE49-F238E27FC236}">
                    <a16:creationId xmlns:a16="http://schemas.microsoft.com/office/drawing/2014/main" id="{00000000-0008-0000-0B00-0000B225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9651" name="Shape 7950">
                <a:extLst>
                  <a:ext uri="{FF2B5EF4-FFF2-40B4-BE49-F238E27FC236}">
                    <a16:creationId xmlns:a16="http://schemas.microsoft.com/office/drawing/2014/main" id="{00000000-0008-0000-0B00-0000B325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9652" name="Shape 7951">
                  <a:extLst>
                    <a:ext uri="{FF2B5EF4-FFF2-40B4-BE49-F238E27FC236}">
                      <a16:creationId xmlns:a16="http://schemas.microsoft.com/office/drawing/2014/main" id="{00000000-0008-0000-0B00-0000B425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9653" name="Shape 7952">
                  <a:extLst>
                    <a:ext uri="{FF2B5EF4-FFF2-40B4-BE49-F238E27FC236}">
                      <a16:creationId xmlns:a16="http://schemas.microsoft.com/office/drawing/2014/main" id="{00000000-0008-0000-0B00-0000B52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654" name="Shape 7953">
                  <a:extLst>
                    <a:ext uri="{FF2B5EF4-FFF2-40B4-BE49-F238E27FC236}">
                      <a16:creationId xmlns:a16="http://schemas.microsoft.com/office/drawing/2014/main" id="{00000000-0008-0000-0B00-0000B62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655" name="Shape 7954">
                  <a:extLst>
                    <a:ext uri="{FF2B5EF4-FFF2-40B4-BE49-F238E27FC236}">
                      <a16:creationId xmlns:a16="http://schemas.microsoft.com/office/drawing/2014/main" id="{00000000-0008-0000-0B00-0000B725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656" name="Shape 7955">
                  <a:extLst>
                    <a:ext uri="{FF2B5EF4-FFF2-40B4-BE49-F238E27FC236}">
                      <a16:creationId xmlns:a16="http://schemas.microsoft.com/office/drawing/2014/main" id="{00000000-0008-0000-0B00-0000B82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657" name="Shape 7956">
                  <a:extLst>
                    <a:ext uri="{FF2B5EF4-FFF2-40B4-BE49-F238E27FC236}">
                      <a16:creationId xmlns:a16="http://schemas.microsoft.com/office/drawing/2014/main" id="{00000000-0008-0000-0B00-0000B92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658" name="Shape 7957">
                  <a:extLst>
                    <a:ext uri="{FF2B5EF4-FFF2-40B4-BE49-F238E27FC236}">
                      <a16:creationId xmlns:a16="http://schemas.microsoft.com/office/drawing/2014/main" id="{00000000-0008-0000-0B00-0000BA2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136</xdr:row>
      <xdr:rowOff>104775</xdr:rowOff>
    </xdr:from>
    <xdr:ext cx="0" cy="161925"/>
    <xdr:grpSp>
      <xdr:nvGrpSpPr>
        <xdr:cNvPr id="9659" name="Shape 2">
          <a:extLst>
            <a:ext uri="{FF2B5EF4-FFF2-40B4-BE49-F238E27FC236}">
              <a16:creationId xmlns:a16="http://schemas.microsoft.com/office/drawing/2014/main" id="{00000000-0008-0000-0B00-0000BB250000}"/>
            </a:ext>
          </a:extLst>
        </xdr:cNvPr>
        <xdr:cNvGrpSpPr>
          <a:grpSpLocks/>
        </xdr:cNvGrpSpPr>
      </xdr:nvGrpSpPr>
      <xdr:grpSpPr>
        <a:xfrm>
          <a:off x="2466975" y="29975175"/>
          <a:ext cx="0" cy="161925"/>
          <a:chOff x="5346000" y="3699038"/>
          <a:chExt cx="0" cy="161925"/>
        </a:xfrm>
      </xdr:grpSpPr>
      <xdr:grpSp>
        <xdr:nvGrpSpPr>
          <xdr:cNvPr id="9660" name="Shape 7958">
            <a:extLst>
              <a:ext uri="{FF2B5EF4-FFF2-40B4-BE49-F238E27FC236}">
                <a16:creationId xmlns:a16="http://schemas.microsoft.com/office/drawing/2014/main" id="{00000000-0008-0000-0B00-0000BC25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9661" name="Shape 6">
              <a:extLst>
                <a:ext uri="{FF2B5EF4-FFF2-40B4-BE49-F238E27FC236}">
                  <a16:creationId xmlns:a16="http://schemas.microsoft.com/office/drawing/2014/main" id="{00000000-0008-0000-0B00-0000BD25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9662" name="Shape 7959">
              <a:extLst>
                <a:ext uri="{FF2B5EF4-FFF2-40B4-BE49-F238E27FC236}">
                  <a16:creationId xmlns:a16="http://schemas.microsoft.com/office/drawing/2014/main" id="{00000000-0008-0000-0B00-0000BE25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9663" name="Shape 7960">
                <a:extLst>
                  <a:ext uri="{FF2B5EF4-FFF2-40B4-BE49-F238E27FC236}">
                    <a16:creationId xmlns:a16="http://schemas.microsoft.com/office/drawing/2014/main" id="{00000000-0008-0000-0B00-0000BF25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9664" name="Shape 7961">
                <a:extLst>
                  <a:ext uri="{FF2B5EF4-FFF2-40B4-BE49-F238E27FC236}">
                    <a16:creationId xmlns:a16="http://schemas.microsoft.com/office/drawing/2014/main" id="{00000000-0008-0000-0B00-0000C025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9665" name="Shape 7962">
                  <a:extLst>
                    <a:ext uri="{FF2B5EF4-FFF2-40B4-BE49-F238E27FC236}">
                      <a16:creationId xmlns:a16="http://schemas.microsoft.com/office/drawing/2014/main" id="{00000000-0008-0000-0B00-0000C125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9666" name="Shape 7963">
                  <a:extLst>
                    <a:ext uri="{FF2B5EF4-FFF2-40B4-BE49-F238E27FC236}">
                      <a16:creationId xmlns:a16="http://schemas.microsoft.com/office/drawing/2014/main" id="{00000000-0008-0000-0B00-0000C22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667" name="Shape 7964">
                  <a:extLst>
                    <a:ext uri="{FF2B5EF4-FFF2-40B4-BE49-F238E27FC236}">
                      <a16:creationId xmlns:a16="http://schemas.microsoft.com/office/drawing/2014/main" id="{00000000-0008-0000-0B00-0000C32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668" name="Shape 7965">
                  <a:extLst>
                    <a:ext uri="{FF2B5EF4-FFF2-40B4-BE49-F238E27FC236}">
                      <a16:creationId xmlns:a16="http://schemas.microsoft.com/office/drawing/2014/main" id="{00000000-0008-0000-0B00-0000C425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669" name="Shape 7966">
                  <a:extLst>
                    <a:ext uri="{FF2B5EF4-FFF2-40B4-BE49-F238E27FC236}">
                      <a16:creationId xmlns:a16="http://schemas.microsoft.com/office/drawing/2014/main" id="{00000000-0008-0000-0B00-0000C52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670" name="Shape 7967">
                  <a:extLst>
                    <a:ext uri="{FF2B5EF4-FFF2-40B4-BE49-F238E27FC236}">
                      <a16:creationId xmlns:a16="http://schemas.microsoft.com/office/drawing/2014/main" id="{00000000-0008-0000-0B00-0000C62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671" name="Shape 7968">
                  <a:extLst>
                    <a:ext uri="{FF2B5EF4-FFF2-40B4-BE49-F238E27FC236}">
                      <a16:creationId xmlns:a16="http://schemas.microsoft.com/office/drawing/2014/main" id="{00000000-0008-0000-0B00-0000C72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136</xdr:row>
      <xdr:rowOff>104775</xdr:rowOff>
    </xdr:from>
    <xdr:ext cx="0" cy="161925"/>
    <xdr:grpSp>
      <xdr:nvGrpSpPr>
        <xdr:cNvPr id="9672" name="Shape 2">
          <a:extLst>
            <a:ext uri="{FF2B5EF4-FFF2-40B4-BE49-F238E27FC236}">
              <a16:creationId xmlns:a16="http://schemas.microsoft.com/office/drawing/2014/main" id="{00000000-0008-0000-0B00-0000C8250000}"/>
            </a:ext>
          </a:extLst>
        </xdr:cNvPr>
        <xdr:cNvGrpSpPr>
          <a:grpSpLocks/>
        </xdr:cNvGrpSpPr>
      </xdr:nvGrpSpPr>
      <xdr:grpSpPr>
        <a:xfrm>
          <a:off x="2466975" y="29975175"/>
          <a:ext cx="0" cy="161925"/>
          <a:chOff x="5346000" y="3699038"/>
          <a:chExt cx="0" cy="161925"/>
        </a:xfrm>
      </xdr:grpSpPr>
      <xdr:grpSp>
        <xdr:nvGrpSpPr>
          <xdr:cNvPr id="9673" name="Shape 7969">
            <a:extLst>
              <a:ext uri="{FF2B5EF4-FFF2-40B4-BE49-F238E27FC236}">
                <a16:creationId xmlns:a16="http://schemas.microsoft.com/office/drawing/2014/main" id="{00000000-0008-0000-0B00-0000C925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9674" name="Shape 6">
              <a:extLst>
                <a:ext uri="{FF2B5EF4-FFF2-40B4-BE49-F238E27FC236}">
                  <a16:creationId xmlns:a16="http://schemas.microsoft.com/office/drawing/2014/main" id="{00000000-0008-0000-0B00-0000CA25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9675" name="Shape 7970">
              <a:extLst>
                <a:ext uri="{FF2B5EF4-FFF2-40B4-BE49-F238E27FC236}">
                  <a16:creationId xmlns:a16="http://schemas.microsoft.com/office/drawing/2014/main" id="{00000000-0008-0000-0B00-0000CB25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9676" name="Shape 7971">
                <a:extLst>
                  <a:ext uri="{FF2B5EF4-FFF2-40B4-BE49-F238E27FC236}">
                    <a16:creationId xmlns:a16="http://schemas.microsoft.com/office/drawing/2014/main" id="{00000000-0008-0000-0B00-0000CC25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9677" name="Shape 7972">
                <a:extLst>
                  <a:ext uri="{FF2B5EF4-FFF2-40B4-BE49-F238E27FC236}">
                    <a16:creationId xmlns:a16="http://schemas.microsoft.com/office/drawing/2014/main" id="{00000000-0008-0000-0B00-0000CD25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9678" name="Shape 7973">
                  <a:extLst>
                    <a:ext uri="{FF2B5EF4-FFF2-40B4-BE49-F238E27FC236}">
                      <a16:creationId xmlns:a16="http://schemas.microsoft.com/office/drawing/2014/main" id="{00000000-0008-0000-0B00-0000CE25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9679" name="Shape 7974">
                  <a:extLst>
                    <a:ext uri="{FF2B5EF4-FFF2-40B4-BE49-F238E27FC236}">
                      <a16:creationId xmlns:a16="http://schemas.microsoft.com/office/drawing/2014/main" id="{00000000-0008-0000-0B00-0000CF2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680" name="Shape 7975">
                  <a:extLst>
                    <a:ext uri="{FF2B5EF4-FFF2-40B4-BE49-F238E27FC236}">
                      <a16:creationId xmlns:a16="http://schemas.microsoft.com/office/drawing/2014/main" id="{00000000-0008-0000-0B00-0000D02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681" name="Shape 7976">
                  <a:extLst>
                    <a:ext uri="{FF2B5EF4-FFF2-40B4-BE49-F238E27FC236}">
                      <a16:creationId xmlns:a16="http://schemas.microsoft.com/office/drawing/2014/main" id="{00000000-0008-0000-0B00-0000D125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682" name="Shape 7977">
                  <a:extLst>
                    <a:ext uri="{FF2B5EF4-FFF2-40B4-BE49-F238E27FC236}">
                      <a16:creationId xmlns:a16="http://schemas.microsoft.com/office/drawing/2014/main" id="{00000000-0008-0000-0B00-0000D22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683" name="Shape 7978">
                  <a:extLst>
                    <a:ext uri="{FF2B5EF4-FFF2-40B4-BE49-F238E27FC236}">
                      <a16:creationId xmlns:a16="http://schemas.microsoft.com/office/drawing/2014/main" id="{00000000-0008-0000-0B00-0000D32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684" name="Shape 7979">
                  <a:extLst>
                    <a:ext uri="{FF2B5EF4-FFF2-40B4-BE49-F238E27FC236}">
                      <a16:creationId xmlns:a16="http://schemas.microsoft.com/office/drawing/2014/main" id="{00000000-0008-0000-0B00-0000D42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136</xdr:row>
      <xdr:rowOff>104775</xdr:rowOff>
    </xdr:from>
    <xdr:ext cx="0" cy="161925"/>
    <xdr:grpSp>
      <xdr:nvGrpSpPr>
        <xdr:cNvPr id="9685" name="Shape 2">
          <a:extLst>
            <a:ext uri="{FF2B5EF4-FFF2-40B4-BE49-F238E27FC236}">
              <a16:creationId xmlns:a16="http://schemas.microsoft.com/office/drawing/2014/main" id="{00000000-0008-0000-0B00-0000D5250000}"/>
            </a:ext>
          </a:extLst>
        </xdr:cNvPr>
        <xdr:cNvGrpSpPr>
          <a:grpSpLocks/>
        </xdr:cNvGrpSpPr>
      </xdr:nvGrpSpPr>
      <xdr:grpSpPr>
        <a:xfrm>
          <a:off x="2466975" y="29975175"/>
          <a:ext cx="0" cy="161925"/>
          <a:chOff x="5346000" y="3699038"/>
          <a:chExt cx="0" cy="161925"/>
        </a:xfrm>
      </xdr:grpSpPr>
      <xdr:grpSp>
        <xdr:nvGrpSpPr>
          <xdr:cNvPr id="9686" name="Shape 7980">
            <a:extLst>
              <a:ext uri="{FF2B5EF4-FFF2-40B4-BE49-F238E27FC236}">
                <a16:creationId xmlns:a16="http://schemas.microsoft.com/office/drawing/2014/main" id="{00000000-0008-0000-0B00-0000D625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9687" name="Shape 6">
              <a:extLst>
                <a:ext uri="{FF2B5EF4-FFF2-40B4-BE49-F238E27FC236}">
                  <a16:creationId xmlns:a16="http://schemas.microsoft.com/office/drawing/2014/main" id="{00000000-0008-0000-0B00-0000D725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9688" name="Shape 7981">
              <a:extLst>
                <a:ext uri="{FF2B5EF4-FFF2-40B4-BE49-F238E27FC236}">
                  <a16:creationId xmlns:a16="http://schemas.microsoft.com/office/drawing/2014/main" id="{00000000-0008-0000-0B00-0000D825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9689" name="Shape 7982">
                <a:extLst>
                  <a:ext uri="{FF2B5EF4-FFF2-40B4-BE49-F238E27FC236}">
                    <a16:creationId xmlns:a16="http://schemas.microsoft.com/office/drawing/2014/main" id="{00000000-0008-0000-0B00-0000D925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9690" name="Shape 7983">
                <a:extLst>
                  <a:ext uri="{FF2B5EF4-FFF2-40B4-BE49-F238E27FC236}">
                    <a16:creationId xmlns:a16="http://schemas.microsoft.com/office/drawing/2014/main" id="{00000000-0008-0000-0B00-0000DA25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9691" name="Shape 7984">
                  <a:extLst>
                    <a:ext uri="{FF2B5EF4-FFF2-40B4-BE49-F238E27FC236}">
                      <a16:creationId xmlns:a16="http://schemas.microsoft.com/office/drawing/2014/main" id="{00000000-0008-0000-0B00-0000DB25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9692" name="Shape 7985">
                  <a:extLst>
                    <a:ext uri="{FF2B5EF4-FFF2-40B4-BE49-F238E27FC236}">
                      <a16:creationId xmlns:a16="http://schemas.microsoft.com/office/drawing/2014/main" id="{00000000-0008-0000-0B00-0000DC2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693" name="Shape 7986">
                  <a:extLst>
                    <a:ext uri="{FF2B5EF4-FFF2-40B4-BE49-F238E27FC236}">
                      <a16:creationId xmlns:a16="http://schemas.microsoft.com/office/drawing/2014/main" id="{00000000-0008-0000-0B00-0000DD2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694" name="Shape 7987">
                  <a:extLst>
                    <a:ext uri="{FF2B5EF4-FFF2-40B4-BE49-F238E27FC236}">
                      <a16:creationId xmlns:a16="http://schemas.microsoft.com/office/drawing/2014/main" id="{00000000-0008-0000-0B00-0000DE25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695" name="Shape 7988">
                  <a:extLst>
                    <a:ext uri="{FF2B5EF4-FFF2-40B4-BE49-F238E27FC236}">
                      <a16:creationId xmlns:a16="http://schemas.microsoft.com/office/drawing/2014/main" id="{00000000-0008-0000-0B00-0000DF2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696" name="Shape 7989">
                  <a:extLst>
                    <a:ext uri="{FF2B5EF4-FFF2-40B4-BE49-F238E27FC236}">
                      <a16:creationId xmlns:a16="http://schemas.microsoft.com/office/drawing/2014/main" id="{00000000-0008-0000-0B00-0000E02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697" name="Shape 7990">
                  <a:extLst>
                    <a:ext uri="{FF2B5EF4-FFF2-40B4-BE49-F238E27FC236}">
                      <a16:creationId xmlns:a16="http://schemas.microsoft.com/office/drawing/2014/main" id="{00000000-0008-0000-0B00-0000E12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136</xdr:row>
      <xdr:rowOff>104775</xdr:rowOff>
    </xdr:from>
    <xdr:ext cx="0" cy="161925"/>
    <xdr:grpSp>
      <xdr:nvGrpSpPr>
        <xdr:cNvPr id="9698" name="Shape 2">
          <a:extLst>
            <a:ext uri="{FF2B5EF4-FFF2-40B4-BE49-F238E27FC236}">
              <a16:creationId xmlns:a16="http://schemas.microsoft.com/office/drawing/2014/main" id="{00000000-0008-0000-0B00-0000E2250000}"/>
            </a:ext>
          </a:extLst>
        </xdr:cNvPr>
        <xdr:cNvGrpSpPr>
          <a:grpSpLocks/>
        </xdr:cNvGrpSpPr>
      </xdr:nvGrpSpPr>
      <xdr:grpSpPr>
        <a:xfrm>
          <a:off x="2466975" y="29975175"/>
          <a:ext cx="0" cy="161925"/>
          <a:chOff x="5346000" y="3699038"/>
          <a:chExt cx="0" cy="161925"/>
        </a:xfrm>
      </xdr:grpSpPr>
      <xdr:grpSp>
        <xdr:nvGrpSpPr>
          <xdr:cNvPr id="9699" name="Shape 7991">
            <a:extLst>
              <a:ext uri="{FF2B5EF4-FFF2-40B4-BE49-F238E27FC236}">
                <a16:creationId xmlns:a16="http://schemas.microsoft.com/office/drawing/2014/main" id="{00000000-0008-0000-0B00-0000E325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9700" name="Shape 6">
              <a:extLst>
                <a:ext uri="{FF2B5EF4-FFF2-40B4-BE49-F238E27FC236}">
                  <a16:creationId xmlns:a16="http://schemas.microsoft.com/office/drawing/2014/main" id="{00000000-0008-0000-0B00-0000E425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9701" name="Shape 7992">
              <a:extLst>
                <a:ext uri="{FF2B5EF4-FFF2-40B4-BE49-F238E27FC236}">
                  <a16:creationId xmlns:a16="http://schemas.microsoft.com/office/drawing/2014/main" id="{00000000-0008-0000-0B00-0000E525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9702" name="Shape 7993">
                <a:extLst>
                  <a:ext uri="{FF2B5EF4-FFF2-40B4-BE49-F238E27FC236}">
                    <a16:creationId xmlns:a16="http://schemas.microsoft.com/office/drawing/2014/main" id="{00000000-0008-0000-0B00-0000E625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9703" name="Shape 7994">
                <a:extLst>
                  <a:ext uri="{FF2B5EF4-FFF2-40B4-BE49-F238E27FC236}">
                    <a16:creationId xmlns:a16="http://schemas.microsoft.com/office/drawing/2014/main" id="{00000000-0008-0000-0B00-0000E725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9704" name="Shape 7995">
                  <a:extLst>
                    <a:ext uri="{FF2B5EF4-FFF2-40B4-BE49-F238E27FC236}">
                      <a16:creationId xmlns:a16="http://schemas.microsoft.com/office/drawing/2014/main" id="{00000000-0008-0000-0B00-0000E825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9705" name="Shape 7996">
                  <a:extLst>
                    <a:ext uri="{FF2B5EF4-FFF2-40B4-BE49-F238E27FC236}">
                      <a16:creationId xmlns:a16="http://schemas.microsoft.com/office/drawing/2014/main" id="{00000000-0008-0000-0B00-0000E92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706" name="Shape 7997">
                  <a:extLst>
                    <a:ext uri="{FF2B5EF4-FFF2-40B4-BE49-F238E27FC236}">
                      <a16:creationId xmlns:a16="http://schemas.microsoft.com/office/drawing/2014/main" id="{00000000-0008-0000-0B00-0000EA2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707" name="Shape 7998">
                  <a:extLst>
                    <a:ext uri="{FF2B5EF4-FFF2-40B4-BE49-F238E27FC236}">
                      <a16:creationId xmlns:a16="http://schemas.microsoft.com/office/drawing/2014/main" id="{00000000-0008-0000-0B00-0000EB25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708" name="Shape 7999">
                  <a:extLst>
                    <a:ext uri="{FF2B5EF4-FFF2-40B4-BE49-F238E27FC236}">
                      <a16:creationId xmlns:a16="http://schemas.microsoft.com/office/drawing/2014/main" id="{00000000-0008-0000-0B00-0000EC2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709" name="Shape 8000">
                  <a:extLst>
                    <a:ext uri="{FF2B5EF4-FFF2-40B4-BE49-F238E27FC236}">
                      <a16:creationId xmlns:a16="http://schemas.microsoft.com/office/drawing/2014/main" id="{00000000-0008-0000-0B00-0000ED2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710" name="Shape 8001">
                  <a:extLst>
                    <a:ext uri="{FF2B5EF4-FFF2-40B4-BE49-F238E27FC236}">
                      <a16:creationId xmlns:a16="http://schemas.microsoft.com/office/drawing/2014/main" id="{00000000-0008-0000-0B00-0000EE2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136</xdr:row>
      <xdr:rowOff>104775</xdr:rowOff>
    </xdr:from>
    <xdr:ext cx="0" cy="161925"/>
    <xdr:grpSp>
      <xdr:nvGrpSpPr>
        <xdr:cNvPr id="9711" name="Shape 2">
          <a:extLst>
            <a:ext uri="{FF2B5EF4-FFF2-40B4-BE49-F238E27FC236}">
              <a16:creationId xmlns:a16="http://schemas.microsoft.com/office/drawing/2014/main" id="{00000000-0008-0000-0B00-0000EF250000}"/>
            </a:ext>
          </a:extLst>
        </xdr:cNvPr>
        <xdr:cNvGrpSpPr>
          <a:grpSpLocks/>
        </xdr:cNvGrpSpPr>
      </xdr:nvGrpSpPr>
      <xdr:grpSpPr>
        <a:xfrm>
          <a:off x="2466975" y="29975175"/>
          <a:ext cx="0" cy="161925"/>
          <a:chOff x="5346000" y="3699038"/>
          <a:chExt cx="0" cy="161925"/>
        </a:xfrm>
      </xdr:grpSpPr>
      <xdr:grpSp>
        <xdr:nvGrpSpPr>
          <xdr:cNvPr id="9712" name="Shape 8002">
            <a:extLst>
              <a:ext uri="{FF2B5EF4-FFF2-40B4-BE49-F238E27FC236}">
                <a16:creationId xmlns:a16="http://schemas.microsoft.com/office/drawing/2014/main" id="{00000000-0008-0000-0B00-0000F025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9713" name="Shape 6">
              <a:extLst>
                <a:ext uri="{FF2B5EF4-FFF2-40B4-BE49-F238E27FC236}">
                  <a16:creationId xmlns:a16="http://schemas.microsoft.com/office/drawing/2014/main" id="{00000000-0008-0000-0B00-0000F125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9714" name="Shape 8003">
              <a:extLst>
                <a:ext uri="{FF2B5EF4-FFF2-40B4-BE49-F238E27FC236}">
                  <a16:creationId xmlns:a16="http://schemas.microsoft.com/office/drawing/2014/main" id="{00000000-0008-0000-0B00-0000F225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9715" name="Shape 8004">
                <a:extLst>
                  <a:ext uri="{FF2B5EF4-FFF2-40B4-BE49-F238E27FC236}">
                    <a16:creationId xmlns:a16="http://schemas.microsoft.com/office/drawing/2014/main" id="{00000000-0008-0000-0B00-0000F325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9716" name="Shape 8005">
                <a:extLst>
                  <a:ext uri="{FF2B5EF4-FFF2-40B4-BE49-F238E27FC236}">
                    <a16:creationId xmlns:a16="http://schemas.microsoft.com/office/drawing/2014/main" id="{00000000-0008-0000-0B00-0000F425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9717" name="Shape 8006">
                  <a:extLst>
                    <a:ext uri="{FF2B5EF4-FFF2-40B4-BE49-F238E27FC236}">
                      <a16:creationId xmlns:a16="http://schemas.microsoft.com/office/drawing/2014/main" id="{00000000-0008-0000-0B00-0000F525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9718" name="Shape 8007">
                  <a:extLst>
                    <a:ext uri="{FF2B5EF4-FFF2-40B4-BE49-F238E27FC236}">
                      <a16:creationId xmlns:a16="http://schemas.microsoft.com/office/drawing/2014/main" id="{00000000-0008-0000-0B00-0000F62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719" name="Shape 8008">
                  <a:extLst>
                    <a:ext uri="{FF2B5EF4-FFF2-40B4-BE49-F238E27FC236}">
                      <a16:creationId xmlns:a16="http://schemas.microsoft.com/office/drawing/2014/main" id="{00000000-0008-0000-0B00-0000F72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720" name="Shape 8009">
                  <a:extLst>
                    <a:ext uri="{FF2B5EF4-FFF2-40B4-BE49-F238E27FC236}">
                      <a16:creationId xmlns:a16="http://schemas.microsoft.com/office/drawing/2014/main" id="{00000000-0008-0000-0B00-0000F825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721" name="Shape 8010">
                  <a:extLst>
                    <a:ext uri="{FF2B5EF4-FFF2-40B4-BE49-F238E27FC236}">
                      <a16:creationId xmlns:a16="http://schemas.microsoft.com/office/drawing/2014/main" id="{00000000-0008-0000-0B00-0000F92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722" name="Shape 8011">
                  <a:extLst>
                    <a:ext uri="{FF2B5EF4-FFF2-40B4-BE49-F238E27FC236}">
                      <a16:creationId xmlns:a16="http://schemas.microsoft.com/office/drawing/2014/main" id="{00000000-0008-0000-0B00-0000FA2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723" name="Shape 8012">
                  <a:extLst>
                    <a:ext uri="{FF2B5EF4-FFF2-40B4-BE49-F238E27FC236}">
                      <a16:creationId xmlns:a16="http://schemas.microsoft.com/office/drawing/2014/main" id="{00000000-0008-0000-0B00-0000FB2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136</xdr:row>
      <xdr:rowOff>104775</xdr:rowOff>
    </xdr:from>
    <xdr:ext cx="0" cy="161925"/>
    <xdr:grpSp>
      <xdr:nvGrpSpPr>
        <xdr:cNvPr id="9724" name="Shape 2">
          <a:extLst>
            <a:ext uri="{FF2B5EF4-FFF2-40B4-BE49-F238E27FC236}">
              <a16:creationId xmlns:a16="http://schemas.microsoft.com/office/drawing/2014/main" id="{00000000-0008-0000-0B00-0000FC250000}"/>
            </a:ext>
          </a:extLst>
        </xdr:cNvPr>
        <xdr:cNvGrpSpPr>
          <a:grpSpLocks/>
        </xdr:cNvGrpSpPr>
      </xdr:nvGrpSpPr>
      <xdr:grpSpPr>
        <a:xfrm>
          <a:off x="2466975" y="29975175"/>
          <a:ext cx="0" cy="161925"/>
          <a:chOff x="5346000" y="3699038"/>
          <a:chExt cx="0" cy="161925"/>
        </a:xfrm>
      </xdr:grpSpPr>
      <xdr:grpSp>
        <xdr:nvGrpSpPr>
          <xdr:cNvPr id="9725" name="Shape 8013">
            <a:extLst>
              <a:ext uri="{FF2B5EF4-FFF2-40B4-BE49-F238E27FC236}">
                <a16:creationId xmlns:a16="http://schemas.microsoft.com/office/drawing/2014/main" id="{00000000-0008-0000-0B00-0000FD25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9726" name="Shape 6">
              <a:extLst>
                <a:ext uri="{FF2B5EF4-FFF2-40B4-BE49-F238E27FC236}">
                  <a16:creationId xmlns:a16="http://schemas.microsoft.com/office/drawing/2014/main" id="{00000000-0008-0000-0B00-0000FE25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9727" name="Shape 8014">
              <a:extLst>
                <a:ext uri="{FF2B5EF4-FFF2-40B4-BE49-F238E27FC236}">
                  <a16:creationId xmlns:a16="http://schemas.microsoft.com/office/drawing/2014/main" id="{00000000-0008-0000-0B00-0000FF25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9728" name="Shape 8015">
                <a:extLst>
                  <a:ext uri="{FF2B5EF4-FFF2-40B4-BE49-F238E27FC236}">
                    <a16:creationId xmlns:a16="http://schemas.microsoft.com/office/drawing/2014/main" id="{00000000-0008-0000-0B00-00000026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9729" name="Shape 8016">
                <a:extLst>
                  <a:ext uri="{FF2B5EF4-FFF2-40B4-BE49-F238E27FC236}">
                    <a16:creationId xmlns:a16="http://schemas.microsoft.com/office/drawing/2014/main" id="{00000000-0008-0000-0B00-00000126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9730" name="Shape 8017">
                  <a:extLst>
                    <a:ext uri="{FF2B5EF4-FFF2-40B4-BE49-F238E27FC236}">
                      <a16:creationId xmlns:a16="http://schemas.microsoft.com/office/drawing/2014/main" id="{00000000-0008-0000-0B00-00000226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9731" name="Shape 8018">
                  <a:extLst>
                    <a:ext uri="{FF2B5EF4-FFF2-40B4-BE49-F238E27FC236}">
                      <a16:creationId xmlns:a16="http://schemas.microsoft.com/office/drawing/2014/main" id="{00000000-0008-0000-0B00-0000032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732" name="Shape 8019">
                  <a:extLst>
                    <a:ext uri="{FF2B5EF4-FFF2-40B4-BE49-F238E27FC236}">
                      <a16:creationId xmlns:a16="http://schemas.microsoft.com/office/drawing/2014/main" id="{00000000-0008-0000-0B00-0000042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733" name="Shape 8020">
                  <a:extLst>
                    <a:ext uri="{FF2B5EF4-FFF2-40B4-BE49-F238E27FC236}">
                      <a16:creationId xmlns:a16="http://schemas.microsoft.com/office/drawing/2014/main" id="{00000000-0008-0000-0B00-00000526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734" name="Shape 8021">
                  <a:extLst>
                    <a:ext uri="{FF2B5EF4-FFF2-40B4-BE49-F238E27FC236}">
                      <a16:creationId xmlns:a16="http://schemas.microsoft.com/office/drawing/2014/main" id="{00000000-0008-0000-0B00-0000062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735" name="Shape 8022">
                  <a:extLst>
                    <a:ext uri="{FF2B5EF4-FFF2-40B4-BE49-F238E27FC236}">
                      <a16:creationId xmlns:a16="http://schemas.microsoft.com/office/drawing/2014/main" id="{00000000-0008-0000-0B00-0000072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736" name="Shape 8023">
                  <a:extLst>
                    <a:ext uri="{FF2B5EF4-FFF2-40B4-BE49-F238E27FC236}">
                      <a16:creationId xmlns:a16="http://schemas.microsoft.com/office/drawing/2014/main" id="{00000000-0008-0000-0B00-0000082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136</xdr:row>
      <xdr:rowOff>104775</xdr:rowOff>
    </xdr:from>
    <xdr:ext cx="0" cy="161925"/>
    <xdr:grpSp>
      <xdr:nvGrpSpPr>
        <xdr:cNvPr id="9737" name="Shape 2">
          <a:extLst>
            <a:ext uri="{FF2B5EF4-FFF2-40B4-BE49-F238E27FC236}">
              <a16:creationId xmlns:a16="http://schemas.microsoft.com/office/drawing/2014/main" id="{00000000-0008-0000-0B00-000009260000}"/>
            </a:ext>
          </a:extLst>
        </xdr:cNvPr>
        <xdr:cNvGrpSpPr>
          <a:grpSpLocks/>
        </xdr:cNvGrpSpPr>
      </xdr:nvGrpSpPr>
      <xdr:grpSpPr>
        <a:xfrm>
          <a:off x="2466975" y="29975175"/>
          <a:ext cx="0" cy="161925"/>
          <a:chOff x="5346000" y="3699038"/>
          <a:chExt cx="0" cy="161925"/>
        </a:xfrm>
      </xdr:grpSpPr>
      <xdr:grpSp>
        <xdr:nvGrpSpPr>
          <xdr:cNvPr id="9738" name="Shape 8024">
            <a:extLst>
              <a:ext uri="{FF2B5EF4-FFF2-40B4-BE49-F238E27FC236}">
                <a16:creationId xmlns:a16="http://schemas.microsoft.com/office/drawing/2014/main" id="{00000000-0008-0000-0B00-00000A26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9739" name="Shape 6">
              <a:extLst>
                <a:ext uri="{FF2B5EF4-FFF2-40B4-BE49-F238E27FC236}">
                  <a16:creationId xmlns:a16="http://schemas.microsoft.com/office/drawing/2014/main" id="{00000000-0008-0000-0B00-00000B26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9740" name="Shape 8025">
              <a:extLst>
                <a:ext uri="{FF2B5EF4-FFF2-40B4-BE49-F238E27FC236}">
                  <a16:creationId xmlns:a16="http://schemas.microsoft.com/office/drawing/2014/main" id="{00000000-0008-0000-0B00-00000C26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9741" name="Shape 8026">
                <a:extLst>
                  <a:ext uri="{FF2B5EF4-FFF2-40B4-BE49-F238E27FC236}">
                    <a16:creationId xmlns:a16="http://schemas.microsoft.com/office/drawing/2014/main" id="{00000000-0008-0000-0B00-00000D26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9742" name="Shape 8027">
                <a:extLst>
                  <a:ext uri="{FF2B5EF4-FFF2-40B4-BE49-F238E27FC236}">
                    <a16:creationId xmlns:a16="http://schemas.microsoft.com/office/drawing/2014/main" id="{00000000-0008-0000-0B00-00000E26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9743" name="Shape 8028">
                  <a:extLst>
                    <a:ext uri="{FF2B5EF4-FFF2-40B4-BE49-F238E27FC236}">
                      <a16:creationId xmlns:a16="http://schemas.microsoft.com/office/drawing/2014/main" id="{00000000-0008-0000-0B00-00000F26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9744" name="Shape 8029">
                  <a:extLst>
                    <a:ext uri="{FF2B5EF4-FFF2-40B4-BE49-F238E27FC236}">
                      <a16:creationId xmlns:a16="http://schemas.microsoft.com/office/drawing/2014/main" id="{00000000-0008-0000-0B00-0000102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745" name="Shape 8030">
                  <a:extLst>
                    <a:ext uri="{FF2B5EF4-FFF2-40B4-BE49-F238E27FC236}">
                      <a16:creationId xmlns:a16="http://schemas.microsoft.com/office/drawing/2014/main" id="{00000000-0008-0000-0B00-0000112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746" name="Shape 8031">
                  <a:extLst>
                    <a:ext uri="{FF2B5EF4-FFF2-40B4-BE49-F238E27FC236}">
                      <a16:creationId xmlns:a16="http://schemas.microsoft.com/office/drawing/2014/main" id="{00000000-0008-0000-0B00-00001226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747" name="Shape 8032">
                  <a:extLst>
                    <a:ext uri="{FF2B5EF4-FFF2-40B4-BE49-F238E27FC236}">
                      <a16:creationId xmlns:a16="http://schemas.microsoft.com/office/drawing/2014/main" id="{00000000-0008-0000-0B00-0000132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748" name="Shape 8033">
                  <a:extLst>
                    <a:ext uri="{FF2B5EF4-FFF2-40B4-BE49-F238E27FC236}">
                      <a16:creationId xmlns:a16="http://schemas.microsoft.com/office/drawing/2014/main" id="{00000000-0008-0000-0B00-0000142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749" name="Shape 8034">
                  <a:extLst>
                    <a:ext uri="{FF2B5EF4-FFF2-40B4-BE49-F238E27FC236}">
                      <a16:creationId xmlns:a16="http://schemas.microsoft.com/office/drawing/2014/main" id="{00000000-0008-0000-0B00-0000152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136</xdr:row>
      <xdr:rowOff>104775</xdr:rowOff>
    </xdr:from>
    <xdr:ext cx="0" cy="161925"/>
    <xdr:grpSp>
      <xdr:nvGrpSpPr>
        <xdr:cNvPr id="9750" name="Shape 2">
          <a:extLst>
            <a:ext uri="{FF2B5EF4-FFF2-40B4-BE49-F238E27FC236}">
              <a16:creationId xmlns:a16="http://schemas.microsoft.com/office/drawing/2014/main" id="{00000000-0008-0000-0B00-000016260000}"/>
            </a:ext>
          </a:extLst>
        </xdr:cNvPr>
        <xdr:cNvGrpSpPr>
          <a:grpSpLocks/>
        </xdr:cNvGrpSpPr>
      </xdr:nvGrpSpPr>
      <xdr:grpSpPr>
        <a:xfrm>
          <a:off x="2466975" y="29975175"/>
          <a:ext cx="0" cy="161925"/>
          <a:chOff x="5346000" y="3699038"/>
          <a:chExt cx="0" cy="161925"/>
        </a:xfrm>
      </xdr:grpSpPr>
      <xdr:grpSp>
        <xdr:nvGrpSpPr>
          <xdr:cNvPr id="9751" name="Shape 8035">
            <a:extLst>
              <a:ext uri="{FF2B5EF4-FFF2-40B4-BE49-F238E27FC236}">
                <a16:creationId xmlns:a16="http://schemas.microsoft.com/office/drawing/2014/main" id="{00000000-0008-0000-0B00-00001726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9752" name="Shape 6">
              <a:extLst>
                <a:ext uri="{FF2B5EF4-FFF2-40B4-BE49-F238E27FC236}">
                  <a16:creationId xmlns:a16="http://schemas.microsoft.com/office/drawing/2014/main" id="{00000000-0008-0000-0B00-00001826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9753" name="Shape 8036">
              <a:extLst>
                <a:ext uri="{FF2B5EF4-FFF2-40B4-BE49-F238E27FC236}">
                  <a16:creationId xmlns:a16="http://schemas.microsoft.com/office/drawing/2014/main" id="{00000000-0008-0000-0B00-00001926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9754" name="Shape 8037">
                <a:extLst>
                  <a:ext uri="{FF2B5EF4-FFF2-40B4-BE49-F238E27FC236}">
                    <a16:creationId xmlns:a16="http://schemas.microsoft.com/office/drawing/2014/main" id="{00000000-0008-0000-0B00-00001A26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9755" name="Shape 8038">
                <a:extLst>
                  <a:ext uri="{FF2B5EF4-FFF2-40B4-BE49-F238E27FC236}">
                    <a16:creationId xmlns:a16="http://schemas.microsoft.com/office/drawing/2014/main" id="{00000000-0008-0000-0B00-00001B26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9756" name="Shape 8039">
                  <a:extLst>
                    <a:ext uri="{FF2B5EF4-FFF2-40B4-BE49-F238E27FC236}">
                      <a16:creationId xmlns:a16="http://schemas.microsoft.com/office/drawing/2014/main" id="{00000000-0008-0000-0B00-00001C26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9757" name="Shape 8040">
                  <a:extLst>
                    <a:ext uri="{FF2B5EF4-FFF2-40B4-BE49-F238E27FC236}">
                      <a16:creationId xmlns:a16="http://schemas.microsoft.com/office/drawing/2014/main" id="{00000000-0008-0000-0B00-00001D2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758" name="Shape 8041">
                  <a:extLst>
                    <a:ext uri="{FF2B5EF4-FFF2-40B4-BE49-F238E27FC236}">
                      <a16:creationId xmlns:a16="http://schemas.microsoft.com/office/drawing/2014/main" id="{00000000-0008-0000-0B00-00001E2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759" name="Shape 8042">
                  <a:extLst>
                    <a:ext uri="{FF2B5EF4-FFF2-40B4-BE49-F238E27FC236}">
                      <a16:creationId xmlns:a16="http://schemas.microsoft.com/office/drawing/2014/main" id="{00000000-0008-0000-0B00-00001F26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760" name="Shape 8043">
                  <a:extLst>
                    <a:ext uri="{FF2B5EF4-FFF2-40B4-BE49-F238E27FC236}">
                      <a16:creationId xmlns:a16="http://schemas.microsoft.com/office/drawing/2014/main" id="{00000000-0008-0000-0B00-0000202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761" name="Shape 8044">
                  <a:extLst>
                    <a:ext uri="{FF2B5EF4-FFF2-40B4-BE49-F238E27FC236}">
                      <a16:creationId xmlns:a16="http://schemas.microsoft.com/office/drawing/2014/main" id="{00000000-0008-0000-0B00-0000212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762" name="Shape 8045">
                  <a:extLst>
                    <a:ext uri="{FF2B5EF4-FFF2-40B4-BE49-F238E27FC236}">
                      <a16:creationId xmlns:a16="http://schemas.microsoft.com/office/drawing/2014/main" id="{00000000-0008-0000-0B00-0000222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136</xdr:row>
      <xdr:rowOff>104775</xdr:rowOff>
    </xdr:from>
    <xdr:ext cx="0" cy="161925"/>
    <xdr:grpSp>
      <xdr:nvGrpSpPr>
        <xdr:cNvPr id="9763" name="Shape 2">
          <a:extLst>
            <a:ext uri="{FF2B5EF4-FFF2-40B4-BE49-F238E27FC236}">
              <a16:creationId xmlns:a16="http://schemas.microsoft.com/office/drawing/2014/main" id="{00000000-0008-0000-0B00-000023260000}"/>
            </a:ext>
          </a:extLst>
        </xdr:cNvPr>
        <xdr:cNvGrpSpPr>
          <a:grpSpLocks/>
        </xdr:cNvGrpSpPr>
      </xdr:nvGrpSpPr>
      <xdr:grpSpPr>
        <a:xfrm>
          <a:off x="2466975" y="29975175"/>
          <a:ext cx="0" cy="161925"/>
          <a:chOff x="5346000" y="3699038"/>
          <a:chExt cx="0" cy="161925"/>
        </a:xfrm>
      </xdr:grpSpPr>
      <xdr:grpSp>
        <xdr:nvGrpSpPr>
          <xdr:cNvPr id="9764" name="Shape 8046">
            <a:extLst>
              <a:ext uri="{FF2B5EF4-FFF2-40B4-BE49-F238E27FC236}">
                <a16:creationId xmlns:a16="http://schemas.microsoft.com/office/drawing/2014/main" id="{00000000-0008-0000-0B00-00002426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9765" name="Shape 6">
              <a:extLst>
                <a:ext uri="{FF2B5EF4-FFF2-40B4-BE49-F238E27FC236}">
                  <a16:creationId xmlns:a16="http://schemas.microsoft.com/office/drawing/2014/main" id="{00000000-0008-0000-0B00-00002526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9766" name="Shape 8047">
              <a:extLst>
                <a:ext uri="{FF2B5EF4-FFF2-40B4-BE49-F238E27FC236}">
                  <a16:creationId xmlns:a16="http://schemas.microsoft.com/office/drawing/2014/main" id="{00000000-0008-0000-0B00-00002626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9767" name="Shape 8048">
                <a:extLst>
                  <a:ext uri="{FF2B5EF4-FFF2-40B4-BE49-F238E27FC236}">
                    <a16:creationId xmlns:a16="http://schemas.microsoft.com/office/drawing/2014/main" id="{00000000-0008-0000-0B00-00002726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9768" name="Shape 8049">
                <a:extLst>
                  <a:ext uri="{FF2B5EF4-FFF2-40B4-BE49-F238E27FC236}">
                    <a16:creationId xmlns:a16="http://schemas.microsoft.com/office/drawing/2014/main" id="{00000000-0008-0000-0B00-00002826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314325" cy="230200"/>
              </a:xfrm>
            </xdr:grpSpPr>
            <xdr:sp macro="" textlink="">
              <xdr:nvSpPr>
                <xdr:cNvPr id="9769" name="Shape 8050">
                  <a:extLst>
                    <a:ext uri="{FF2B5EF4-FFF2-40B4-BE49-F238E27FC236}">
                      <a16:creationId xmlns:a16="http://schemas.microsoft.com/office/drawing/2014/main" id="{00000000-0008-0000-0B00-00002926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9770" name="Shape 8051">
                  <a:extLst>
                    <a:ext uri="{FF2B5EF4-FFF2-40B4-BE49-F238E27FC236}">
                      <a16:creationId xmlns:a16="http://schemas.microsoft.com/office/drawing/2014/main" id="{00000000-0008-0000-0B00-00002A26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771" name="Shape 8052">
                  <a:extLst>
                    <a:ext uri="{FF2B5EF4-FFF2-40B4-BE49-F238E27FC236}">
                      <a16:creationId xmlns:a16="http://schemas.microsoft.com/office/drawing/2014/main" id="{00000000-0008-0000-0B00-00002B26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772" name="Shape 8053">
                  <a:extLst>
                    <a:ext uri="{FF2B5EF4-FFF2-40B4-BE49-F238E27FC236}">
                      <a16:creationId xmlns:a16="http://schemas.microsoft.com/office/drawing/2014/main" id="{00000000-0008-0000-0B00-00002C26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773" name="Shape 8054">
                  <a:extLst>
                    <a:ext uri="{FF2B5EF4-FFF2-40B4-BE49-F238E27FC236}">
                      <a16:creationId xmlns:a16="http://schemas.microsoft.com/office/drawing/2014/main" id="{00000000-0008-0000-0B00-00002D26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774" name="Shape 8055">
                  <a:extLst>
                    <a:ext uri="{FF2B5EF4-FFF2-40B4-BE49-F238E27FC236}">
                      <a16:creationId xmlns:a16="http://schemas.microsoft.com/office/drawing/2014/main" id="{00000000-0008-0000-0B00-00002E26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775" name="Shape 8056">
                  <a:extLst>
                    <a:ext uri="{FF2B5EF4-FFF2-40B4-BE49-F238E27FC236}">
                      <a16:creationId xmlns:a16="http://schemas.microsoft.com/office/drawing/2014/main" id="{00000000-0008-0000-0B00-00002F26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136</xdr:row>
      <xdr:rowOff>133350</xdr:rowOff>
    </xdr:from>
    <xdr:ext cx="0" cy="161925"/>
    <xdr:grpSp>
      <xdr:nvGrpSpPr>
        <xdr:cNvPr id="9776" name="Shape 2">
          <a:extLst>
            <a:ext uri="{FF2B5EF4-FFF2-40B4-BE49-F238E27FC236}">
              <a16:creationId xmlns:a16="http://schemas.microsoft.com/office/drawing/2014/main" id="{00000000-0008-0000-0B00-000030260000}"/>
            </a:ext>
          </a:extLst>
        </xdr:cNvPr>
        <xdr:cNvGrpSpPr>
          <a:grpSpLocks/>
        </xdr:cNvGrpSpPr>
      </xdr:nvGrpSpPr>
      <xdr:grpSpPr>
        <a:xfrm>
          <a:off x="2466975" y="30003750"/>
          <a:ext cx="0" cy="161925"/>
          <a:chOff x="5346000" y="3699038"/>
          <a:chExt cx="0" cy="161925"/>
        </a:xfrm>
      </xdr:grpSpPr>
      <xdr:grpSp>
        <xdr:nvGrpSpPr>
          <xdr:cNvPr id="9777" name="Shape 8057">
            <a:extLst>
              <a:ext uri="{FF2B5EF4-FFF2-40B4-BE49-F238E27FC236}">
                <a16:creationId xmlns:a16="http://schemas.microsoft.com/office/drawing/2014/main" id="{00000000-0008-0000-0B00-00003126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9778" name="Shape 6">
              <a:extLst>
                <a:ext uri="{FF2B5EF4-FFF2-40B4-BE49-F238E27FC236}">
                  <a16:creationId xmlns:a16="http://schemas.microsoft.com/office/drawing/2014/main" id="{00000000-0008-0000-0B00-00003226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9779" name="Shape 8058">
              <a:extLst>
                <a:ext uri="{FF2B5EF4-FFF2-40B4-BE49-F238E27FC236}">
                  <a16:creationId xmlns:a16="http://schemas.microsoft.com/office/drawing/2014/main" id="{00000000-0008-0000-0B00-00003326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9780" name="Shape 8059">
                <a:extLst>
                  <a:ext uri="{FF2B5EF4-FFF2-40B4-BE49-F238E27FC236}">
                    <a16:creationId xmlns:a16="http://schemas.microsoft.com/office/drawing/2014/main" id="{00000000-0008-0000-0B00-00003426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9781" name="Shape 8060">
                <a:extLst>
                  <a:ext uri="{FF2B5EF4-FFF2-40B4-BE49-F238E27FC236}">
                    <a16:creationId xmlns:a16="http://schemas.microsoft.com/office/drawing/2014/main" id="{00000000-0008-0000-0B00-00003526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314325" cy="230200"/>
              </a:xfrm>
            </xdr:grpSpPr>
            <xdr:sp macro="" textlink="">
              <xdr:nvSpPr>
                <xdr:cNvPr id="9782" name="Shape 8061">
                  <a:extLst>
                    <a:ext uri="{FF2B5EF4-FFF2-40B4-BE49-F238E27FC236}">
                      <a16:creationId xmlns:a16="http://schemas.microsoft.com/office/drawing/2014/main" id="{00000000-0008-0000-0B00-00003626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9783" name="Shape 8062">
                  <a:extLst>
                    <a:ext uri="{FF2B5EF4-FFF2-40B4-BE49-F238E27FC236}">
                      <a16:creationId xmlns:a16="http://schemas.microsoft.com/office/drawing/2014/main" id="{00000000-0008-0000-0B00-00003726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784" name="Shape 8063">
                  <a:extLst>
                    <a:ext uri="{FF2B5EF4-FFF2-40B4-BE49-F238E27FC236}">
                      <a16:creationId xmlns:a16="http://schemas.microsoft.com/office/drawing/2014/main" id="{00000000-0008-0000-0B00-00003826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785" name="Shape 8064">
                  <a:extLst>
                    <a:ext uri="{FF2B5EF4-FFF2-40B4-BE49-F238E27FC236}">
                      <a16:creationId xmlns:a16="http://schemas.microsoft.com/office/drawing/2014/main" id="{00000000-0008-0000-0B00-00003926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786" name="Shape 8065">
                  <a:extLst>
                    <a:ext uri="{FF2B5EF4-FFF2-40B4-BE49-F238E27FC236}">
                      <a16:creationId xmlns:a16="http://schemas.microsoft.com/office/drawing/2014/main" id="{00000000-0008-0000-0B00-00003A26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787" name="Shape 8066">
                  <a:extLst>
                    <a:ext uri="{FF2B5EF4-FFF2-40B4-BE49-F238E27FC236}">
                      <a16:creationId xmlns:a16="http://schemas.microsoft.com/office/drawing/2014/main" id="{00000000-0008-0000-0B00-00003B26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788" name="Shape 8067">
                  <a:extLst>
                    <a:ext uri="{FF2B5EF4-FFF2-40B4-BE49-F238E27FC236}">
                      <a16:creationId xmlns:a16="http://schemas.microsoft.com/office/drawing/2014/main" id="{00000000-0008-0000-0B00-00003C26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136</xdr:row>
      <xdr:rowOff>133350</xdr:rowOff>
    </xdr:from>
    <xdr:ext cx="0" cy="171450"/>
    <xdr:grpSp>
      <xdr:nvGrpSpPr>
        <xdr:cNvPr id="9789" name="Shape 2">
          <a:extLst>
            <a:ext uri="{FF2B5EF4-FFF2-40B4-BE49-F238E27FC236}">
              <a16:creationId xmlns:a16="http://schemas.microsoft.com/office/drawing/2014/main" id="{00000000-0008-0000-0B00-00003D260000}"/>
            </a:ext>
          </a:extLst>
        </xdr:cNvPr>
        <xdr:cNvGrpSpPr>
          <a:grpSpLocks/>
        </xdr:cNvGrpSpPr>
      </xdr:nvGrpSpPr>
      <xdr:grpSpPr>
        <a:xfrm>
          <a:off x="2466975" y="30003750"/>
          <a:ext cx="0" cy="171450"/>
          <a:chOff x="5346000" y="3694275"/>
          <a:chExt cx="0" cy="171450"/>
        </a:xfrm>
      </xdr:grpSpPr>
      <xdr:grpSp>
        <xdr:nvGrpSpPr>
          <xdr:cNvPr id="9790" name="Shape 8068">
            <a:extLst>
              <a:ext uri="{FF2B5EF4-FFF2-40B4-BE49-F238E27FC236}">
                <a16:creationId xmlns:a16="http://schemas.microsoft.com/office/drawing/2014/main" id="{00000000-0008-0000-0B00-00003E260000}"/>
              </a:ext>
            </a:extLst>
          </xdr:cNvPr>
          <xdr:cNvGrpSpPr>
            <a:grpSpLocks/>
          </xdr:cNvGrpSpPr>
        </xdr:nvGrpSpPr>
        <xdr:grpSpPr>
          <a:xfrm>
            <a:off x="5346000" y="3694275"/>
            <a:ext cx="0" cy="171450"/>
            <a:chOff x="5346000" y="3694275"/>
            <a:chExt cx="0" cy="171450"/>
          </a:xfrm>
        </xdr:grpSpPr>
        <xdr:sp macro="" textlink="">
          <xdr:nvSpPr>
            <xdr:cNvPr id="9791" name="Shape 6">
              <a:extLst>
                <a:ext uri="{FF2B5EF4-FFF2-40B4-BE49-F238E27FC236}">
                  <a16:creationId xmlns:a16="http://schemas.microsoft.com/office/drawing/2014/main" id="{00000000-0008-0000-0B00-00003F260000}"/>
                </a:ext>
              </a:extLst>
            </xdr:cNvPr>
            <xdr:cNvSpPr/>
          </xdr:nvSpPr>
          <xdr:spPr>
            <a:xfrm>
              <a:off x="5346000" y="3694275"/>
              <a:ext cx="0" cy="171450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9792" name="Shape 8069">
              <a:extLst>
                <a:ext uri="{FF2B5EF4-FFF2-40B4-BE49-F238E27FC236}">
                  <a16:creationId xmlns:a16="http://schemas.microsoft.com/office/drawing/2014/main" id="{00000000-0008-0000-0B00-00004026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4275"/>
              <a:ext cx="0" cy="171450"/>
              <a:chOff x="5346000" y="3694275"/>
              <a:chExt cx="0" cy="171443"/>
            </a:xfrm>
          </xdr:grpSpPr>
          <xdr:sp macro="" textlink="">
            <xdr:nvSpPr>
              <xdr:cNvPr id="9793" name="Shape 8070">
                <a:extLst>
                  <a:ext uri="{FF2B5EF4-FFF2-40B4-BE49-F238E27FC236}">
                    <a16:creationId xmlns:a16="http://schemas.microsoft.com/office/drawing/2014/main" id="{00000000-0008-0000-0B00-000041260000}"/>
                  </a:ext>
                </a:extLst>
              </xdr:cNvPr>
              <xdr:cNvSpPr/>
            </xdr:nvSpPr>
            <xdr:spPr>
              <a:xfrm>
                <a:off x="5346000" y="3694275"/>
                <a:ext cx="0" cy="171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9794" name="Shape 8071">
                <a:extLst>
                  <a:ext uri="{FF2B5EF4-FFF2-40B4-BE49-F238E27FC236}">
                    <a16:creationId xmlns:a16="http://schemas.microsoft.com/office/drawing/2014/main" id="{00000000-0008-0000-0B00-00004226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4275"/>
                <a:ext cx="0" cy="171443"/>
                <a:chOff x="5475762" y="47760700"/>
                <a:chExt cx="314325" cy="230200"/>
              </a:xfrm>
            </xdr:grpSpPr>
            <xdr:sp macro="" textlink="">
              <xdr:nvSpPr>
                <xdr:cNvPr id="9795" name="Shape 8072">
                  <a:extLst>
                    <a:ext uri="{FF2B5EF4-FFF2-40B4-BE49-F238E27FC236}">
                      <a16:creationId xmlns:a16="http://schemas.microsoft.com/office/drawing/2014/main" id="{00000000-0008-0000-0B00-00004326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9796" name="Shape 8073">
                  <a:extLst>
                    <a:ext uri="{FF2B5EF4-FFF2-40B4-BE49-F238E27FC236}">
                      <a16:creationId xmlns:a16="http://schemas.microsoft.com/office/drawing/2014/main" id="{00000000-0008-0000-0B00-000044260000}"/>
                    </a:ext>
                  </a:extLst>
                </xdr:cNvPr>
                <xdr:cNvCxnSpPr/>
              </xdr:nvCxnSpPr>
              <xdr:spPr>
                <a:xfrm>
                  <a:off x="5758655" y="4785662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797" name="Shape 8074">
                  <a:extLst>
                    <a:ext uri="{FF2B5EF4-FFF2-40B4-BE49-F238E27FC236}">
                      <a16:creationId xmlns:a16="http://schemas.microsoft.com/office/drawing/2014/main" id="{00000000-0008-0000-0B00-000045260000}"/>
                    </a:ext>
                  </a:extLst>
                </xdr:cNvPr>
                <xdr:cNvCxnSpPr/>
              </xdr:nvCxnSpPr>
              <xdr:spPr>
                <a:xfrm>
                  <a:off x="5758655" y="4785662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798" name="Shape 8075">
                  <a:extLst>
                    <a:ext uri="{FF2B5EF4-FFF2-40B4-BE49-F238E27FC236}">
                      <a16:creationId xmlns:a16="http://schemas.microsoft.com/office/drawing/2014/main" id="{00000000-0008-0000-0B00-000046260000}"/>
                    </a:ext>
                  </a:extLst>
                </xdr:cNvPr>
                <xdr:cNvCxnSpPr/>
              </xdr:nvCxnSpPr>
              <xdr:spPr>
                <a:xfrm>
                  <a:off x="5758655" y="4785662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799" name="Shape 8076">
                  <a:extLst>
                    <a:ext uri="{FF2B5EF4-FFF2-40B4-BE49-F238E27FC236}">
                      <a16:creationId xmlns:a16="http://schemas.microsoft.com/office/drawing/2014/main" id="{00000000-0008-0000-0B00-000047260000}"/>
                    </a:ext>
                  </a:extLst>
                </xdr:cNvPr>
                <xdr:cNvCxnSpPr/>
              </xdr:nvCxnSpPr>
              <xdr:spPr>
                <a:xfrm>
                  <a:off x="5758655" y="4785662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800" name="Shape 8077">
                  <a:extLst>
                    <a:ext uri="{FF2B5EF4-FFF2-40B4-BE49-F238E27FC236}">
                      <a16:creationId xmlns:a16="http://schemas.microsoft.com/office/drawing/2014/main" id="{00000000-0008-0000-0B00-000048260000}"/>
                    </a:ext>
                  </a:extLst>
                </xdr:cNvPr>
                <xdr:cNvCxnSpPr/>
              </xdr:nvCxnSpPr>
              <xdr:spPr>
                <a:xfrm>
                  <a:off x="5758655" y="4785662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801" name="Shape 8078">
                  <a:extLst>
                    <a:ext uri="{FF2B5EF4-FFF2-40B4-BE49-F238E27FC236}">
                      <a16:creationId xmlns:a16="http://schemas.microsoft.com/office/drawing/2014/main" id="{00000000-0008-0000-0B00-000049260000}"/>
                    </a:ext>
                  </a:extLst>
                </xdr:cNvPr>
                <xdr:cNvCxnSpPr/>
              </xdr:nvCxnSpPr>
              <xdr:spPr>
                <a:xfrm>
                  <a:off x="5758655" y="4785662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136</xdr:row>
      <xdr:rowOff>104775</xdr:rowOff>
    </xdr:from>
    <xdr:ext cx="0" cy="161925"/>
    <xdr:grpSp>
      <xdr:nvGrpSpPr>
        <xdr:cNvPr id="9802" name="Shape 2">
          <a:extLst>
            <a:ext uri="{FF2B5EF4-FFF2-40B4-BE49-F238E27FC236}">
              <a16:creationId xmlns:a16="http://schemas.microsoft.com/office/drawing/2014/main" id="{00000000-0008-0000-0B00-00004A260000}"/>
            </a:ext>
          </a:extLst>
        </xdr:cNvPr>
        <xdr:cNvGrpSpPr>
          <a:grpSpLocks/>
        </xdr:cNvGrpSpPr>
      </xdr:nvGrpSpPr>
      <xdr:grpSpPr>
        <a:xfrm>
          <a:off x="2466975" y="29975175"/>
          <a:ext cx="0" cy="161925"/>
          <a:chOff x="5346000" y="3699038"/>
          <a:chExt cx="0" cy="161925"/>
        </a:xfrm>
      </xdr:grpSpPr>
      <xdr:grpSp>
        <xdr:nvGrpSpPr>
          <xdr:cNvPr id="9803" name="Shape 8079">
            <a:extLst>
              <a:ext uri="{FF2B5EF4-FFF2-40B4-BE49-F238E27FC236}">
                <a16:creationId xmlns:a16="http://schemas.microsoft.com/office/drawing/2014/main" id="{00000000-0008-0000-0B00-00004B26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9804" name="Shape 6">
              <a:extLst>
                <a:ext uri="{FF2B5EF4-FFF2-40B4-BE49-F238E27FC236}">
                  <a16:creationId xmlns:a16="http://schemas.microsoft.com/office/drawing/2014/main" id="{00000000-0008-0000-0B00-00004C26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9805" name="Shape 8080">
              <a:extLst>
                <a:ext uri="{FF2B5EF4-FFF2-40B4-BE49-F238E27FC236}">
                  <a16:creationId xmlns:a16="http://schemas.microsoft.com/office/drawing/2014/main" id="{00000000-0008-0000-0B00-00004D26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9806" name="Shape 8081">
                <a:extLst>
                  <a:ext uri="{FF2B5EF4-FFF2-40B4-BE49-F238E27FC236}">
                    <a16:creationId xmlns:a16="http://schemas.microsoft.com/office/drawing/2014/main" id="{00000000-0008-0000-0B00-00004E26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9807" name="Shape 8082">
                <a:extLst>
                  <a:ext uri="{FF2B5EF4-FFF2-40B4-BE49-F238E27FC236}">
                    <a16:creationId xmlns:a16="http://schemas.microsoft.com/office/drawing/2014/main" id="{00000000-0008-0000-0B00-00004F26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9808" name="Shape 8083">
                  <a:extLst>
                    <a:ext uri="{FF2B5EF4-FFF2-40B4-BE49-F238E27FC236}">
                      <a16:creationId xmlns:a16="http://schemas.microsoft.com/office/drawing/2014/main" id="{00000000-0008-0000-0B00-00005026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9809" name="Shape 8084">
                  <a:extLst>
                    <a:ext uri="{FF2B5EF4-FFF2-40B4-BE49-F238E27FC236}">
                      <a16:creationId xmlns:a16="http://schemas.microsoft.com/office/drawing/2014/main" id="{00000000-0008-0000-0B00-0000512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810" name="Shape 8085">
                  <a:extLst>
                    <a:ext uri="{FF2B5EF4-FFF2-40B4-BE49-F238E27FC236}">
                      <a16:creationId xmlns:a16="http://schemas.microsoft.com/office/drawing/2014/main" id="{00000000-0008-0000-0B00-0000522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811" name="Shape 8086">
                  <a:extLst>
                    <a:ext uri="{FF2B5EF4-FFF2-40B4-BE49-F238E27FC236}">
                      <a16:creationId xmlns:a16="http://schemas.microsoft.com/office/drawing/2014/main" id="{00000000-0008-0000-0B00-00005326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812" name="Shape 8087">
                  <a:extLst>
                    <a:ext uri="{FF2B5EF4-FFF2-40B4-BE49-F238E27FC236}">
                      <a16:creationId xmlns:a16="http://schemas.microsoft.com/office/drawing/2014/main" id="{00000000-0008-0000-0B00-0000542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813" name="Shape 8088">
                  <a:extLst>
                    <a:ext uri="{FF2B5EF4-FFF2-40B4-BE49-F238E27FC236}">
                      <a16:creationId xmlns:a16="http://schemas.microsoft.com/office/drawing/2014/main" id="{00000000-0008-0000-0B00-0000552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814" name="Shape 8089">
                  <a:extLst>
                    <a:ext uri="{FF2B5EF4-FFF2-40B4-BE49-F238E27FC236}">
                      <a16:creationId xmlns:a16="http://schemas.microsoft.com/office/drawing/2014/main" id="{00000000-0008-0000-0B00-0000562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136</xdr:row>
      <xdr:rowOff>104775</xdr:rowOff>
    </xdr:from>
    <xdr:ext cx="0" cy="161925"/>
    <xdr:grpSp>
      <xdr:nvGrpSpPr>
        <xdr:cNvPr id="9815" name="Shape 2">
          <a:extLst>
            <a:ext uri="{FF2B5EF4-FFF2-40B4-BE49-F238E27FC236}">
              <a16:creationId xmlns:a16="http://schemas.microsoft.com/office/drawing/2014/main" id="{00000000-0008-0000-0B00-000057260000}"/>
            </a:ext>
          </a:extLst>
        </xdr:cNvPr>
        <xdr:cNvGrpSpPr>
          <a:grpSpLocks/>
        </xdr:cNvGrpSpPr>
      </xdr:nvGrpSpPr>
      <xdr:grpSpPr>
        <a:xfrm>
          <a:off x="2466975" y="29975175"/>
          <a:ext cx="0" cy="161925"/>
          <a:chOff x="5346000" y="3699038"/>
          <a:chExt cx="0" cy="161925"/>
        </a:xfrm>
      </xdr:grpSpPr>
      <xdr:grpSp>
        <xdr:nvGrpSpPr>
          <xdr:cNvPr id="9816" name="Shape 8090">
            <a:extLst>
              <a:ext uri="{FF2B5EF4-FFF2-40B4-BE49-F238E27FC236}">
                <a16:creationId xmlns:a16="http://schemas.microsoft.com/office/drawing/2014/main" id="{00000000-0008-0000-0B00-00005826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9817" name="Shape 6">
              <a:extLst>
                <a:ext uri="{FF2B5EF4-FFF2-40B4-BE49-F238E27FC236}">
                  <a16:creationId xmlns:a16="http://schemas.microsoft.com/office/drawing/2014/main" id="{00000000-0008-0000-0B00-00005926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9818" name="Shape 8091">
              <a:extLst>
                <a:ext uri="{FF2B5EF4-FFF2-40B4-BE49-F238E27FC236}">
                  <a16:creationId xmlns:a16="http://schemas.microsoft.com/office/drawing/2014/main" id="{00000000-0008-0000-0B00-00005A26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9819" name="Shape 8092">
                <a:extLst>
                  <a:ext uri="{FF2B5EF4-FFF2-40B4-BE49-F238E27FC236}">
                    <a16:creationId xmlns:a16="http://schemas.microsoft.com/office/drawing/2014/main" id="{00000000-0008-0000-0B00-00005B26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9820" name="Shape 8093">
                <a:extLst>
                  <a:ext uri="{FF2B5EF4-FFF2-40B4-BE49-F238E27FC236}">
                    <a16:creationId xmlns:a16="http://schemas.microsoft.com/office/drawing/2014/main" id="{00000000-0008-0000-0B00-00005C26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9821" name="Shape 8094">
                  <a:extLst>
                    <a:ext uri="{FF2B5EF4-FFF2-40B4-BE49-F238E27FC236}">
                      <a16:creationId xmlns:a16="http://schemas.microsoft.com/office/drawing/2014/main" id="{00000000-0008-0000-0B00-00005D26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9822" name="Shape 8095">
                  <a:extLst>
                    <a:ext uri="{FF2B5EF4-FFF2-40B4-BE49-F238E27FC236}">
                      <a16:creationId xmlns:a16="http://schemas.microsoft.com/office/drawing/2014/main" id="{00000000-0008-0000-0B00-00005E2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823" name="Shape 8096">
                  <a:extLst>
                    <a:ext uri="{FF2B5EF4-FFF2-40B4-BE49-F238E27FC236}">
                      <a16:creationId xmlns:a16="http://schemas.microsoft.com/office/drawing/2014/main" id="{00000000-0008-0000-0B00-00005F2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824" name="Shape 8097">
                  <a:extLst>
                    <a:ext uri="{FF2B5EF4-FFF2-40B4-BE49-F238E27FC236}">
                      <a16:creationId xmlns:a16="http://schemas.microsoft.com/office/drawing/2014/main" id="{00000000-0008-0000-0B00-00006026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825" name="Shape 8098">
                  <a:extLst>
                    <a:ext uri="{FF2B5EF4-FFF2-40B4-BE49-F238E27FC236}">
                      <a16:creationId xmlns:a16="http://schemas.microsoft.com/office/drawing/2014/main" id="{00000000-0008-0000-0B00-0000612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826" name="Shape 8099">
                  <a:extLst>
                    <a:ext uri="{FF2B5EF4-FFF2-40B4-BE49-F238E27FC236}">
                      <a16:creationId xmlns:a16="http://schemas.microsoft.com/office/drawing/2014/main" id="{00000000-0008-0000-0B00-0000622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827" name="Shape 8100">
                  <a:extLst>
                    <a:ext uri="{FF2B5EF4-FFF2-40B4-BE49-F238E27FC236}">
                      <a16:creationId xmlns:a16="http://schemas.microsoft.com/office/drawing/2014/main" id="{00000000-0008-0000-0B00-0000632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136</xdr:row>
      <xdr:rowOff>104775</xdr:rowOff>
    </xdr:from>
    <xdr:ext cx="0" cy="161925"/>
    <xdr:grpSp>
      <xdr:nvGrpSpPr>
        <xdr:cNvPr id="9828" name="Shape 2">
          <a:extLst>
            <a:ext uri="{FF2B5EF4-FFF2-40B4-BE49-F238E27FC236}">
              <a16:creationId xmlns:a16="http://schemas.microsoft.com/office/drawing/2014/main" id="{00000000-0008-0000-0B00-000064260000}"/>
            </a:ext>
          </a:extLst>
        </xdr:cNvPr>
        <xdr:cNvGrpSpPr>
          <a:grpSpLocks/>
        </xdr:cNvGrpSpPr>
      </xdr:nvGrpSpPr>
      <xdr:grpSpPr>
        <a:xfrm>
          <a:off x="2466975" y="29975175"/>
          <a:ext cx="0" cy="161925"/>
          <a:chOff x="5346000" y="3699038"/>
          <a:chExt cx="0" cy="161925"/>
        </a:xfrm>
      </xdr:grpSpPr>
      <xdr:grpSp>
        <xdr:nvGrpSpPr>
          <xdr:cNvPr id="9829" name="Shape 8101">
            <a:extLst>
              <a:ext uri="{FF2B5EF4-FFF2-40B4-BE49-F238E27FC236}">
                <a16:creationId xmlns:a16="http://schemas.microsoft.com/office/drawing/2014/main" id="{00000000-0008-0000-0B00-00006526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9830" name="Shape 6">
              <a:extLst>
                <a:ext uri="{FF2B5EF4-FFF2-40B4-BE49-F238E27FC236}">
                  <a16:creationId xmlns:a16="http://schemas.microsoft.com/office/drawing/2014/main" id="{00000000-0008-0000-0B00-00006626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9831" name="Shape 8102">
              <a:extLst>
                <a:ext uri="{FF2B5EF4-FFF2-40B4-BE49-F238E27FC236}">
                  <a16:creationId xmlns:a16="http://schemas.microsoft.com/office/drawing/2014/main" id="{00000000-0008-0000-0B00-00006726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9832" name="Shape 8103">
                <a:extLst>
                  <a:ext uri="{FF2B5EF4-FFF2-40B4-BE49-F238E27FC236}">
                    <a16:creationId xmlns:a16="http://schemas.microsoft.com/office/drawing/2014/main" id="{00000000-0008-0000-0B00-00006826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9833" name="Shape 8104">
                <a:extLst>
                  <a:ext uri="{FF2B5EF4-FFF2-40B4-BE49-F238E27FC236}">
                    <a16:creationId xmlns:a16="http://schemas.microsoft.com/office/drawing/2014/main" id="{00000000-0008-0000-0B00-00006926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9834" name="Shape 8105">
                  <a:extLst>
                    <a:ext uri="{FF2B5EF4-FFF2-40B4-BE49-F238E27FC236}">
                      <a16:creationId xmlns:a16="http://schemas.microsoft.com/office/drawing/2014/main" id="{00000000-0008-0000-0B00-00006A26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9835" name="Shape 8106">
                  <a:extLst>
                    <a:ext uri="{FF2B5EF4-FFF2-40B4-BE49-F238E27FC236}">
                      <a16:creationId xmlns:a16="http://schemas.microsoft.com/office/drawing/2014/main" id="{00000000-0008-0000-0B00-00006B2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836" name="Shape 8107">
                  <a:extLst>
                    <a:ext uri="{FF2B5EF4-FFF2-40B4-BE49-F238E27FC236}">
                      <a16:creationId xmlns:a16="http://schemas.microsoft.com/office/drawing/2014/main" id="{00000000-0008-0000-0B00-00006C2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837" name="Shape 8108">
                  <a:extLst>
                    <a:ext uri="{FF2B5EF4-FFF2-40B4-BE49-F238E27FC236}">
                      <a16:creationId xmlns:a16="http://schemas.microsoft.com/office/drawing/2014/main" id="{00000000-0008-0000-0B00-00006D26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838" name="Shape 8109">
                  <a:extLst>
                    <a:ext uri="{FF2B5EF4-FFF2-40B4-BE49-F238E27FC236}">
                      <a16:creationId xmlns:a16="http://schemas.microsoft.com/office/drawing/2014/main" id="{00000000-0008-0000-0B00-00006E2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839" name="Shape 8110">
                  <a:extLst>
                    <a:ext uri="{FF2B5EF4-FFF2-40B4-BE49-F238E27FC236}">
                      <a16:creationId xmlns:a16="http://schemas.microsoft.com/office/drawing/2014/main" id="{00000000-0008-0000-0B00-00006F2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840" name="Shape 8111">
                  <a:extLst>
                    <a:ext uri="{FF2B5EF4-FFF2-40B4-BE49-F238E27FC236}">
                      <a16:creationId xmlns:a16="http://schemas.microsoft.com/office/drawing/2014/main" id="{00000000-0008-0000-0B00-0000702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136</xdr:row>
      <xdr:rowOff>104775</xdr:rowOff>
    </xdr:from>
    <xdr:ext cx="0" cy="161925"/>
    <xdr:grpSp>
      <xdr:nvGrpSpPr>
        <xdr:cNvPr id="9841" name="Shape 2">
          <a:extLst>
            <a:ext uri="{FF2B5EF4-FFF2-40B4-BE49-F238E27FC236}">
              <a16:creationId xmlns:a16="http://schemas.microsoft.com/office/drawing/2014/main" id="{00000000-0008-0000-0B00-000071260000}"/>
            </a:ext>
          </a:extLst>
        </xdr:cNvPr>
        <xdr:cNvGrpSpPr>
          <a:grpSpLocks/>
        </xdr:cNvGrpSpPr>
      </xdr:nvGrpSpPr>
      <xdr:grpSpPr>
        <a:xfrm>
          <a:off x="2466975" y="29975175"/>
          <a:ext cx="0" cy="161925"/>
          <a:chOff x="5346000" y="3699038"/>
          <a:chExt cx="0" cy="161925"/>
        </a:xfrm>
      </xdr:grpSpPr>
      <xdr:grpSp>
        <xdr:nvGrpSpPr>
          <xdr:cNvPr id="9842" name="Shape 8112">
            <a:extLst>
              <a:ext uri="{FF2B5EF4-FFF2-40B4-BE49-F238E27FC236}">
                <a16:creationId xmlns:a16="http://schemas.microsoft.com/office/drawing/2014/main" id="{00000000-0008-0000-0B00-00007226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9843" name="Shape 6">
              <a:extLst>
                <a:ext uri="{FF2B5EF4-FFF2-40B4-BE49-F238E27FC236}">
                  <a16:creationId xmlns:a16="http://schemas.microsoft.com/office/drawing/2014/main" id="{00000000-0008-0000-0B00-00007326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9844" name="Shape 8113">
              <a:extLst>
                <a:ext uri="{FF2B5EF4-FFF2-40B4-BE49-F238E27FC236}">
                  <a16:creationId xmlns:a16="http://schemas.microsoft.com/office/drawing/2014/main" id="{00000000-0008-0000-0B00-00007426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9845" name="Shape 8114">
                <a:extLst>
                  <a:ext uri="{FF2B5EF4-FFF2-40B4-BE49-F238E27FC236}">
                    <a16:creationId xmlns:a16="http://schemas.microsoft.com/office/drawing/2014/main" id="{00000000-0008-0000-0B00-00007526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9846" name="Shape 8115">
                <a:extLst>
                  <a:ext uri="{FF2B5EF4-FFF2-40B4-BE49-F238E27FC236}">
                    <a16:creationId xmlns:a16="http://schemas.microsoft.com/office/drawing/2014/main" id="{00000000-0008-0000-0B00-00007626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9847" name="Shape 8116">
                  <a:extLst>
                    <a:ext uri="{FF2B5EF4-FFF2-40B4-BE49-F238E27FC236}">
                      <a16:creationId xmlns:a16="http://schemas.microsoft.com/office/drawing/2014/main" id="{00000000-0008-0000-0B00-00007726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9848" name="Shape 8117">
                  <a:extLst>
                    <a:ext uri="{FF2B5EF4-FFF2-40B4-BE49-F238E27FC236}">
                      <a16:creationId xmlns:a16="http://schemas.microsoft.com/office/drawing/2014/main" id="{00000000-0008-0000-0B00-0000782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849" name="Shape 8118">
                  <a:extLst>
                    <a:ext uri="{FF2B5EF4-FFF2-40B4-BE49-F238E27FC236}">
                      <a16:creationId xmlns:a16="http://schemas.microsoft.com/office/drawing/2014/main" id="{00000000-0008-0000-0B00-0000792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850" name="Shape 8119">
                  <a:extLst>
                    <a:ext uri="{FF2B5EF4-FFF2-40B4-BE49-F238E27FC236}">
                      <a16:creationId xmlns:a16="http://schemas.microsoft.com/office/drawing/2014/main" id="{00000000-0008-0000-0B00-00007A26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851" name="Shape 8120">
                  <a:extLst>
                    <a:ext uri="{FF2B5EF4-FFF2-40B4-BE49-F238E27FC236}">
                      <a16:creationId xmlns:a16="http://schemas.microsoft.com/office/drawing/2014/main" id="{00000000-0008-0000-0B00-00007B2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852" name="Shape 8121">
                  <a:extLst>
                    <a:ext uri="{FF2B5EF4-FFF2-40B4-BE49-F238E27FC236}">
                      <a16:creationId xmlns:a16="http://schemas.microsoft.com/office/drawing/2014/main" id="{00000000-0008-0000-0B00-00007C2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853" name="Shape 8122">
                  <a:extLst>
                    <a:ext uri="{FF2B5EF4-FFF2-40B4-BE49-F238E27FC236}">
                      <a16:creationId xmlns:a16="http://schemas.microsoft.com/office/drawing/2014/main" id="{00000000-0008-0000-0B00-00007D2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136</xdr:row>
      <xdr:rowOff>104775</xdr:rowOff>
    </xdr:from>
    <xdr:ext cx="0" cy="161925"/>
    <xdr:grpSp>
      <xdr:nvGrpSpPr>
        <xdr:cNvPr id="9854" name="Shape 2">
          <a:extLst>
            <a:ext uri="{FF2B5EF4-FFF2-40B4-BE49-F238E27FC236}">
              <a16:creationId xmlns:a16="http://schemas.microsoft.com/office/drawing/2014/main" id="{00000000-0008-0000-0B00-00007E260000}"/>
            </a:ext>
          </a:extLst>
        </xdr:cNvPr>
        <xdr:cNvGrpSpPr>
          <a:grpSpLocks/>
        </xdr:cNvGrpSpPr>
      </xdr:nvGrpSpPr>
      <xdr:grpSpPr>
        <a:xfrm>
          <a:off x="2466975" y="29975175"/>
          <a:ext cx="0" cy="161925"/>
          <a:chOff x="5346000" y="3699038"/>
          <a:chExt cx="0" cy="161925"/>
        </a:xfrm>
      </xdr:grpSpPr>
      <xdr:grpSp>
        <xdr:nvGrpSpPr>
          <xdr:cNvPr id="9855" name="Shape 8123">
            <a:extLst>
              <a:ext uri="{FF2B5EF4-FFF2-40B4-BE49-F238E27FC236}">
                <a16:creationId xmlns:a16="http://schemas.microsoft.com/office/drawing/2014/main" id="{00000000-0008-0000-0B00-00007F26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9856" name="Shape 6">
              <a:extLst>
                <a:ext uri="{FF2B5EF4-FFF2-40B4-BE49-F238E27FC236}">
                  <a16:creationId xmlns:a16="http://schemas.microsoft.com/office/drawing/2014/main" id="{00000000-0008-0000-0B00-00008026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9857" name="Shape 8124">
              <a:extLst>
                <a:ext uri="{FF2B5EF4-FFF2-40B4-BE49-F238E27FC236}">
                  <a16:creationId xmlns:a16="http://schemas.microsoft.com/office/drawing/2014/main" id="{00000000-0008-0000-0B00-00008126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9858" name="Shape 8125">
                <a:extLst>
                  <a:ext uri="{FF2B5EF4-FFF2-40B4-BE49-F238E27FC236}">
                    <a16:creationId xmlns:a16="http://schemas.microsoft.com/office/drawing/2014/main" id="{00000000-0008-0000-0B00-00008226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9859" name="Shape 8126">
                <a:extLst>
                  <a:ext uri="{FF2B5EF4-FFF2-40B4-BE49-F238E27FC236}">
                    <a16:creationId xmlns:a16="http://schemas.microsoft.com/office/drawing/2014/main" id="{00000000-0008-0000-0B00-00008326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9860" name="Shape 8127">
                  <a:extLst>
                    <a:ext uri="{FF2B5EF4-FFF2-40B4-BE49-F238E27FC236}">
                      <a16:creationId xmlns:a16="http://schemas.microsoft.com/office/drawing/2014/main" id="{00000000-0008-0000-0B00-00008426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9861" name="Shape 8128">
                  <a:extLst>
                    <a:ext uri="{FF2B5EF4-FFF2-40B4-BE49-F238E27FC236}">
                      <a16:creationId xmlns:a16="http://schemas.microsoft.com/office/drawing/2014/main" id="{00000000-0008-0000-0B00-0000852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862" name="Shape 8129">
                  <a:extLst>
                    <a:ext uri="{FF2B5EF4-FFF2-40B4-BE49-F238E27FC236}">
                      <a16:creationId xmlns:a16="http://schemas.microsoft.com/office/drawing/2014/main" id="{00000000-0008-0000-0B00-0000862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863" name="Shape 8130">
                  <a:extLst>
                    <a:ext uri="{FF2B5EF4-FFF2-40B4-BE49-F238E27FC236}">
                      <a16:creationId xmlns:a16="http://schemas.microsoft.com/office/drawing/2014/main" id="{00000000-0008-0000-0B00-00008726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864" name="Shape 8131">
                  <a:extLst>
                    <a:ext uri="{FF2B5EF4-FFF2-40B4-BE49-F238E27FC236}">
                      <a16:creationId xmlns:a16="http://schemas.microsoft.com/office/drawing/2014/main" id="{00000000-0008-0000-0B00-0000882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865" name="Shape 8132">
                  <a:extLst>
                    <a:ext uri="{FF2B5EF4-FFF2-40B4-BE49-F238E27FC236}">
                      <a16:creationId xmlns:a16="http://schemas.microsoft.com/office/drawing/2014/main" id="{00000000-0008-0000-0B00-0000892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866" name="Shape 8133">
                  <a:extLst>
                    <a:ext uri="{FF2B5EF4-FFF2-40B4-BE49-F238E27FC236}">
                      <a16:creationId xmlns:a16="http://schemas.microsoft.com/office/drawing/2014/main" id="{00000000-0008-0000-0B00-00008A2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136</xdr:row>
      <xdr:rowOff>104775</xdr:rowOff>
    </xdr:from>
    <xdr:ext cx="0" cy="161925"/>
    <xdr:grpSp>
      <xdr:nvGrpSpPr>
        <xdr:cNvPr id="9867" name="Shape 2">
          <a:extLst>
            <a:ext uri="{FF2B5EF4-FFF2-40B4-BE49-F238E27FC236}">
              <a16:creationId xmlns:a16="http://schemas.microsoft.com/office/drawing/2014/main" id="{00000000-0008-0000-0B00-00008B260000}"/>
            </a:ext>
          </a:extLst>
        </xdr:cNvPr>
        <xdr:cNvGrpSpPr>
          <a:grpSpLocks/>
        </xdr:cNvGrpSpPr>
      </xdr:nvGrpSpPr>
      <xdr:grpSpPr>
        <a:xfrm>
          <a:off x="2466975" y="29975175"/>
          <a:ext cx="0" cy="161925"/>
          <a:chOff x="5346000" y="3699038"/>
          <a:chExt cx="0" cy="161925"/>
        </a:xfrm>
      </xdr:grpSpPr>
      <xdr:grpSp>
        <xdr:nvGrpSpPr>
          <xdr:cNvPr id="9868" name="Shape 8134">
            <a:extLst>
              <a:ext uri="{FF2B5EF4-FFF2-40B4-BE49-F238E27FC236}">
                <a16:creationId xmlns:a16="http://schemas.microsoft.com/office/drawing/2014/main" id="{00000000-0008-0000-0B00-00008C26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9869" name="Shape 6">
              <a:extLst>
                <a:ext uri="{FF2B5EF4-FFF2-40B4-BE49-F238E27FC236}">
                  <a16:creationId xmlns:a16="http://schemas.microsoft.com/office/drawing/2014/main" id="{00000000-0008-0000-0B00-00008D26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9870" name="Shape 8135">
              <a:extLst>
                <a:ext uri="{FF2B5EF4-FFF2-40B4-BE49-F238E27FC236}">
                  <a16:creationId xmlns:a16="http://schemas.microsoft.com/office/drawing/2014/main" id="{00000000-0008-0000-0B00-00008E26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9871" name="Shape 8136">
                <a:extLst>
                  <a:ext uri="{FF2B5EF4-FFF2-40B4-BE49-F238E27FC236}">
                    <a16:creationId xmlns:a16="http://schemas.microsoft.com/office/drawing/2014/main" id="{00000000-0008-0000-0B00-00008F26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9872" name="Shape 8137">
                <a:extLst>
                  <a:ext uri="{FF2B5EF4-FFF2-40B4-BE49-F238E27FC236}">
                    <a16:creationId xmlns:a16="http://schemas.microsoft.com/office/drawing/2014/main" id="{00000000-0008-0000-0B00-00009026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9873" name="Shape 8138">
                  <a:extLst>
                    <a:ext uri="{FF2B5EF4-FFF2-40B4-BE49-F238E27FC236}">
                      <a16:creationId xmlns:a16="http://schemas.microsoft.com/office/drawing/2014/main" id="{00000000-0008-0000-0B00-00009126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9874" name="Shape 8139">
                  <a:extLst>
                    <a:ext uri="{FF2B5EF4-FFF2-40B4-BE49-F238E27FC236}">
                      <a16:creationId xmlns:a16="http://schemas.microsoft.com/office/drawing/2014/main" id="{00000000-0008-0000-0B00-0000922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875" name="Shape 8140">
                  <a:extLst>
                    <a:ext uri="{FF2B5EF4-FFF2-40B4-BE49-F238E27FC236}">
                      <a16:creationId xmlns:a16="http://schemas.microsoft.com/office/drawing/2014/main" id="{00000000-0008-0000-0B00-0000932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876" name="Shape 8141">
                  <a:extLst>
                    <a:ext uri="{FF2B5EF4-FFF2-40B4-BE49-F238E27FC236}">
                      <a16:creationId xmlns:a16="http://schemas.microsoft.com/office/drawing/2014/main" id="{00000000-0008-0000-0B00-00009426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877" name="Shape 8142">
                  <a:extLst>
                    <a:ext uri="{FF2B5EF4-FFF2-40B4-BE49-F238E27FC236}">
                      <a16:creationId xmlns:a16="http://schemas.microsoft.com/office/drawing/2014/main" id="{00000000-0008-0000-0B00-0000952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878" name="Shape 8143">
                  <a:extLst>
                    <a:ext uri="{FF2B5EF4-FFF2-40B4-BE49-F238E27FC236}">
                      <a16:creationId xmlns:a16="http://schemas.microsoft.com/office/drawing/2014/main" id="{00000000-0008-0000-0B00-0000962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879" name="Shape 8144">
                  <a:extLst>
                    <a:ext uri="{FF2B5EF4-FFF2-40B4-BE49-F238E27FC236}">
                      <a16:creationId xmlns:a16="http://schemas.microsoft.com/office/drawing/2014/main" id="{00000000-0008-0000-0B00-0000972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136</xdr:row>
      <xdr:rowOff>104775</xdr:rowOff>
    </xdr:from>
    <xdr:ext cx="0" cy="161925"/>
    <xdr:grpSp>
      <xdr:nvGrpSpPr>
        <xdr:cNvPr id="9880" name="Shape 2">
          <a:extLst>
            <a:ext uri="{FF2B5EF4-FFF2-40B4-BE49-F238E27FC236}">
              <a16:creationId xmlns:a16="http://schemas.microsoft.com/office/drawing/2014/main" id="{00000000-0008-0000-0B00-000098260000}"/>
            </a:ext>
          </a:extLst>
        </xdr:cNvPr>
        <xdr:cNvGrpSpPr>
          <a:grpSpLocks/>
        </xdr:cNvGrpSpPr>
      </xdr:nvGrpSpPr>
      <xdr:grpSpPr>
        <a:xfrm>
          <a:off x="2466975" y="29975175"/>
          <a:ext cx="0" cy="161925"/>
          <a:chOff x="5346000" y="3699038"/>
          <a:chExt cx="0" cy="161925"/>
        </a:xfrm>
      </xdr:grpSpPr>
      <xdr:grpSp>
        <xdr:nvGrpSpPr>
          <xdr:cNvPr id="9881" name="Shape 8145">
            <a:extLst>
              <a:ext uri="{FF2B5EF4-FFF2-40B4-BE49-F238E27FC236}">
                <a16:creationId xmlns:a16="http://schemas.microsoft.com/office/drawing/2014/main" id="{00000000-0008-0000-0B00-00009926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9882" name="Shape 6">
              <a:extLst>
                <a:ext uri="{FF2B5EF4-FFF2-40B4-BE49-F238E27FC236}">
                  <a16:creationId xmlns:a16="http://schemas.microsoft.com/office/drawing/2014/main" id="{00000000-0008-0000-0B00-00009A26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9883" name="Shape 8146">
              <a:extLst>
                <a:ext uri="{FF2B5EF4-FFF2-40B4-BE49-F238E27FC236}">
                  <a16:creationId xmlns:a16="http://schemas.microsoft.com/office/drawing/2014/main" id="{00000000-0008-0000-0B00-00009B26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9884" name="Shape 8147">
                <a:extLst>
                  <a:ext uri="{FF2B5EF4-FFF2-40B4-BE49-F238E27FC236}">
                    <a16:creationId xmlns:a16="http://schemas.microsoft.com/office/drawing/2014/main" id="{00000000-0008-0000-0B00-00009C26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9885" name="Shape 8148">
                <a:extLst>
                  <a:ext uri="{FF2B5EF4-FFF2-40B4-BE49-F238E27FC236}">
                    <a16:creationId xmlns:a16="http://schemas.microsoft.com/office/drawing/2014/main" id="{00000000-0008-0000-0B00-00009D26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9886" name="Shape 8149">
                  <a:extLst>
                    <a:ext uri="{FF2B5EF4-FFF2-40B4-BE49-F238E27FC236}">
                      <a16:creationId xmlns:a16="http://schemas.microsoft.com/office/drawing/2014/main" id="{00000000-0008-0000-0B00-00009E26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9887" name="Shape 8150">
                  <a:extLst>
                    <a:ext uri="{FF2B5EF4-FFF2-40B4-BE49-F238E27FC236}">
                      <a16:creationId xmlns:a16="http://schemas.microsoft.com/office/drawing/2014/main" id="{00000000-0008-0000-0B00-00009F2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888" name="Shape 8151">
                  <a:extLst>
                    <a:ext uri="{FF2B5EF4-FFF2-40B4-BE49-F238E27FC236}">
                      <a16:creationId xmlns:a16="http://schemas.microsoft.com/office/drawing/2014/main" id="{00000000-0008-0000-0B00-0000A02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889" name="Shape 8152">
                  <a:extLst>
                    <a:ext uri="{FF2B5EF4-FFF2-40B4-BE49-F238E27FC236}">
                      <a16:creationId xmlns:a16="http://schemas.microsoft.com/office/drawing/2014/main" id="{00000000-0008-0000-0B00-0000A126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890" name="Shape 8153">
                  <a:extLst>
                    <a:ext uri="{FF2B5EF4-FFF2-40B4-BE49-F238E27FC236}">
                      <a16:creationId xmlns:a16="http://schemas.microsoft.com/office/drawing/2014/main" id="{00000000-0008-0000-0B00-0000A22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891" name="Shape 8154">
                  <a:extLst>
                    <a:ext uri="{FF2B5EF4-FFF2-40B4-BE49-F238E27FC236}">
                      <a16:creationId xmlns:a16="http://schemas.microsoft.com/office/drawing/2014/main" id="{00000000-0008-0000-0B00-0000A32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892" name="Shape 8155">
                  <a:extLst>
                    <a:ext uri="{FF2B5EF4-FFF2-40B4-BE49-F238E27FC236}">
                      <a16:creationId xmlns:a16="http://schemas.microsoft.com/office/drawing/2014/main" id="{00000000-0008-0000-0B00-0000A42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136</xdr:row>
      <xdr:rowOff>104775</xdr:rowOff>
    </xdr:from>
    <xdr:ext cx="0" cy="161925"/>
    <xdr:grpSp>
      <xdr:nvGrpSpPr>
        <xdr:cNvPr id="9893" name="Shape 2">
          <a:extLst>
            <a:ext uri="{FF2B5EF4-FFF2-40B4-BE49-F238E27FC236}">
              <a16:creationId xmlns:a16="http://schemas.microsoft.com/office/drawing/2014/main" id="{00000000-0008-0000-0B00-0000A5260000}"/>
            </a:ext>
          </a:extLst>
        </xdr:cNvPr>
        <xdr:cNvGrpSpPr>
          <a:grpSpLocks/>
        </xdr:cNvGrpSpPr>
      </xdr:nvGrpSpPr>
      <xdr:grpSpPr>
        <a:xfrm>
          <a:off x="2466975" y="29975175"/>
          <a:ext cx="0" cy="161925"/>
          <a:chOff x="5346000" y="3699038"/>
          <a:chExt cx="0" cy="161925"/>
        </a:xfrm>
      </xdr:grpSpPr>
      <xdr:grpSp>
        <xdr:nvGrpSpPr>
          <xdr:cNvPr id="9894" name="Shape 8156">
            <a:extLst>
              <a:ext uri="{FF2B5EF4-FFF2-40B4-BE49-F238E27FC236}">
                <a16:creationId xmlns:a16="http://schemas.microsoft.com/office/drawing/2014/main" id="{00000000-0008-0000-0B00-0000A626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9895" name="Shape 6">
              <a:extLst>
                <a:ext uri="{FF2B5EF4-FFF2-40B4-BE49-F238E27FC236}">
                  <a16:creationId xmlns:a16="http://schemas.microsoft.com/office/drawing/2014/main" id="{00000000-0008-0000-0B00-0000A726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9896" name="Shape 8157">
              <a:extLst>
                <a:ext uri="{FF2B5EF4-FFF2-40B4-BE49-F238E27FC236}">
                  <a16:creationId xmlns:a16="http://schemas.microsoft.com/office/drawing/2014/main" id="{00000000-0008-0000-0B00-0000A826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9897" name="Shape 8158">
                <a:extLst>
                  <a:ext uri="{FF2B5EF4-FFF2-40B4-BE49-F238E27FC236}">
                    <a16:creationId xmlns:a16="http://schemas.microsoft.com/office/drawing/2014/main" id="{00000000-0008-0000-0B00-0000A926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9898" name="Shape 8159">
                <a:extLst>
                  <a:ext uri="{FF2B5EF4-FFF2-40B4-BE49-F238E27FC236}">
                    <a16:creationId xmlns:a16="http://schemas.microsoft.com/office/drawing/2014/main" id="{00000000-0008-0000-0B00-0000AA26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9899" name="Shape 8160">
                  <a:extLst>
                    <a:ext uri="{FF2B5EF4-FFF2-40B4-BE49-F238E27FC236}">
                      <a16:creationId xmlns:a16="http://schemas.microsoft.com/office/drawing/2014/main" id="{00000000-0008-0000-0B00-0000AB26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9900" name="Shape 8161">
                  <a:extLst>
                    <a:ext uri="{FF2B5EF4-FFF2-40B4-BE49-F238E27FC236}">
                      <a16:creationId xmlns:a16="http://schemas.microsoft.com/office/drawing/2014/main" id="{00000000-0008-0000-0B00-0000AC2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901" name="Shape 8162">
                  <a:extLst>
                    <a:ext uri="{FF2B5EF4-FFF2-40B4-BE49-F238E27FC236}">
                      <a16:creationId xmlns:a16="http://schemas.microsoft.com/office/drawing/2014/main" id="{00000000-0008-0000-0B00-0000AD2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902" name="Shape 8163">
                  <a:extLst>
                    <a:ext uri="{FF2B5EF4-FFF2-40B4-BE49-F238E27FC236}">
                      <a16:creationId xmlns:a16="http://schemas.microsoft.com/office/drawing/2014/main" id="{00000000-0008-0000-0B00-0000AE26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903" name="Shape 8164">
                  <a:extLst>
                    <a:ext uri="{FF2B5EF4-FFF2-40B4-BE49-F238E27FC236}">
                      <a16:creationId xmlns:a16="http://schemas.microsoft.com/office/drawing/2014/main" id="{00000000-0008-0000-0B00-0000AF2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904" name="Shape 8165">
                  <a:extLst>
                    <a:ext uri="{FF2B5EF4-FFF2-40B4-BE49-F238E27FC236}">
                      <a16:creationId xmlns:a16="http://schemas.microsoft.com/office/drawing/2014/main" id="{00000000-0008-0000-0B00-0000B02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905" name="Shape 8166">
                  <a:extLst>
                    <a:ext uri="{FF2B5EF4-FFF2-40B4-BE49-F238E27FC236}">
                      <a16:creationId xmlns:a16="http://schemas.microsoft.com/office/drawing/2014/main" id="{00000000-0008-0000-0B00-0000B12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136</xdr:row>
      <xdr:rowOff>104775</xdr:rowOff>
    </xdr:from>
    <xdr:ext cx="0" cy="161925"/>
    <xdr:grpSp>
      <xdr:nvGrpSpPr>
        <xdr:cNvPr id="9906" name="Shape 2">
          <a:extLst>
            <a:ext uri="{FF2B5EF4-FFF2-40B4-BE49-F238E27FC236}">
              <a16:creationId xmlns:a16="http://schemas.microsoft.com/office/drawing/2014/main" id="{00000000-0008-0000-0B00-0000B2260000}"/>
            </a:ext>
          </a:extLst>
        </xdr:cNvPr>
        <xdr:cNvGrpSpPr>
          <a:grpSpLocks/>
        </xdr:cNvGrpSpPr>
      </xdr:nvGrpSpPr>
      <xdr:grpSpPr>
        <a:xfrm>
          <a:off x="2466975" y="29975175"/>
          <a:ext cx="0" cy="161925"/>
          <a:chOff x="5346000" y="3699038"/>
          <a:chExt cx="0" cy="161925"/>
        </a:xfrm>
      </xdr:grpSpPr>
      <xdr:grpSp>
        <xdr:nvGrpSpPr>
          <xdr:cNvPr id="9907" name="Shape 8167">
            <a:extLst>
              <a:ext uri="{FF2B5EF4-FFF2-40B4-BE49-F238E27FC236}">
                <a16:creationId xmlns:a16="http://schemas.microsoft.com/office/drawing/2014/main" id="{00000000-0008-0000-0B00-0000B326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9908" name="Shape 6">
              <a:extLst>
                <a:ext uri="{FF2B5EF4-FFF2-40B4-BE49-F238E27FC236}">
                  <a16:creationId xmlns:a16="http://schemas.microsoft.com/office/drawing/2014/main" id="{00000000-0008-0000-0B00-0000B426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9909" name="Shape 8168">
              <a:extLst>
                <a:ext uri="{FF2B5EF4-FFF2-40B4-BE49-F238E27FC236}">
                  <a16:creationId xmlns:a16="http://schemas.microsoft.com/office/drawing/2014/main" id="{00000000-0008-0000-0B00-0000B526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9910" name="Shape 8169">
                <a:extLst>
                  <a:ext uri="{FF2B5EF4-FFF2-40B4-BE49-F238E27FC236}">
                    <a16:creationId xmlns:a16="http://schemas.microsoft.com/office/drawing/2014/main" id="{00000000-0008-0000-0B00-0000B626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9911" name="Shape 8170">
                <a:extLst>
                  <a:ext uri="{FF2B5EF4-FFF2-40B4-BE49-F238E27FC236}">
                    <a16:creationId xmlns:a16="http://schemas.microsoft.com/office/drawing/2014/main" id="{00000000-0008-0000-0B00-0000B726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9912" name="Shape 8171">
                  <a:extLst>
                    <a:ext uri="{FF2B5EF4-FFF2-40B4-BE49-F238E27FC236}">
                      <a16:creationId xmlns:a16="http://schemas.microsoft.com/office/drawing/2014/main" id="{00000000-0008-0000-0B00-0000B826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9913" name="Shape 8172">
                  <a:extLst>
                    <a:ext uri="{FF2B5EF4-FFF2-40B4-BE49-F238E27FC236}">
                      <a16:creationId xmlns:a16="http://schemas.microsoft.com/office/drawing/2014/main" id="{00000000-0008-0000-0B00-0000B92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914" name="Shape 8173">
                  <a:extLst>
                    <a:ext uri="{FF2B5EF4-FFF2-40B4-BE49-F238E27FC236}">
                      <a16:creationId xmlns:a16="http://schemas.microsoft.com/office/drawing/2014/main" id="{00000000-0008-0000-0B00-0000BA2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915" name="Shape 8174">
                  <a:extLst>
                    <a:ext uri="{FF2B5EF4-FFF2-40B4-BE49-F238E27FC236}">
                      <a16:creationId xmlns:a16="http://schemas.microsoft.com/office/drawing/2014/main" id="{00000000-0008-0000-0B00-0000BB26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916" name="Shape 8175">
                  <a:extLst>
                    <a:ext uri="{FF2B5EF4-FFF2-40B4-BE49-F238E27FC236}">
                      <a16:creationId xmlns:a16="http://schemas.microsoft.com/office/drawing/2014/main" id="{00000000-0008-0000-0B00-0000BC2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917" name="Shape 8176">
                  <a:extLst>
                    <a:ext uri="{FF2B5EF4-FFF2-40B4-BE49-F238E27FC236}">
                      <a16:creationId xmlns:a16="http://schemas.microsoft.com/office/drawing/2014/main" id="{00000000-0008-0000-0B00-0000BD2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918" name="Shape 8177">
                  <a:extLst>
                    <a:ext uri="{FF2B5EF4-FFF2-40B4-BE49-F238E27FC236}">
                      <a16:creationId xmlns:a16="http://schemas.microsoft.com/office/drawing/2014/main" id="{00000000-0008-0000-0B00-0000BE2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136</xdr:row>
      <xdr:rowOff>104775</xdr:rowOff>
    </xdr:from>
    <xdr:ext cx="0" cy="161925"/>
    <xdr:grpSp>
      <xdr:nvGrpSpPr>
        <xdr:cNvPr id="9919" name="Shape 2">
          <a:extLst>
            <a:ext uri="{FF2B5EF4-FFF2-40B4-BE49-F238E27FC236}">
              <a16:creationId xmlns:a16="http://schemas.microsoft.com/office/drawing/2014/main" id="{00000000-0008-0000-0B00-0000BF260000}"/>
            </a:ext>
          </a:extLst>
        </xdr:cNvPr>
        <xdr:cNvGrpSpPr>
          <a:grpSpLocks/>
        </xdr:cNvGrpSpPr>
      </xdr:nvGrpSpPr>
      <xdr:grpSpPr>
        <a:xfrm>
          <a:off x="2466975" y="29975175"/>
          <a:ext cx="0" cy="161925"/>
          <a:chOff x="5346000" y="3699038"/>
          <a:chExt cx="0" cy="161925"/>
        </a:xfrm>
      </xdr:grpSpPr>
      <xdr:grpSp>
        <xdr:nvGrpSpPr>
          <xdr:cNvPr id="9920" name="Shape 8178">
            <a:extLst>
              <a:ext uri="{FF2B5EF4-FFF2-40B4-BE49-F238E27FC236}">
                <a16:creationId xmlns:a16="http://schemas.microsoft.com/office/drawing/2014/main" id="{00000000-0008-0000-0B00-0000C026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9921" name="Shape 6">
              <a:extLst>
                <a:ext uri="{FF2B5EF4-FFF2-40B4-BE49-F238E27FC236}">
                  <a16:creationId xmlns:a16="http://schemas.microsoft.com/office/drawing/2014/main" id="{00000000-0008-0000-0B00-0000C126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9922" name="Shape 8179">
              <a:extLst>
                <a:ext uri="{FF2B5EF4-FFF2-40B4-BE49-F238E27FC236}">
                  <a16:creationId xmlns:a16="http://schemas.microsoft.com/office/drawing/2014/main" id="{00000000-0008-0000-0B00-0000C226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9923" name="Shape 8180">
                <a:extLst>
                  <a:ext uri="{FF2B5EF4-FFF2-40B4-BE49-F238E27FC236}">
                    <a16:creationId xmlns:a16="http://schemas.microsoft.com/office/drawing/2014/main" id="{00000000-0008-0000-0B00-0000C326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9924" name="Shape 8181">
                <a:extLst>
                  <a:ext uri="{FF2B5EF4-FFF2-40B4-BE49-F238E27FC236}">
                    <a16:creationId xmlns:a16="http://schemas.microsoft.com/office/drawing/2014/main" id="{00000000-0008-0000-0B00-0000C426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9925" name="Shape 8182">
                  <a:extLst>
                    <a:ext uri="{FF2B5EF4-FFF2-40B4-BE49-F238E27FC236}">
                      <a16:creationId xmlns:a16="http://schemas.microsoft.com/office/drawing/2014/main" id="{00000000-0008-0000-0B00-0000C526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9926" name="Shape 8183">
                  <a:extLst>
                    <a:ext uri="{FF2B5EF4-FFF2-40B4-BE49-F238E27FC236}">
                      <a16:creationId xmlns:a16="http://schemas.microsoft.com/office/drawing/2014/main" id="{00000000-0008-0000-0B00-0000C62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927" name="Shape 8184">
                  <a:extLst>
                    <a:ext uri="{FF2B5EF4-FFF2-40B4-BE49-F238E27FC236}">
                      <a16:creationId xmlns:a16="http://schemas.microsoft.com/office/drawing/2014/main" id="{00000000-0008-0000-0B00-0000C72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928" name="Shape 8185">
                  <a:extLst>
                    <a:ext uri="{FF2B5EF4-FFF2-40B4-BE49-F238E27FC236}">
                      <a16:creationId xmlns:a16="http://schemas.microsoft.com/office/drawing/2014/main" id="{00000000-0008-0000-0B00-0000C826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929" name="Shape 8186">
                  <a:extLst>
                    <a:ext uri="{FF2B5EF4-FFF2-40B4-BE49-F238E27FC236}">
                      <a16:creationId xmlns:a16="http://schemas.microsoft.com/office/drawing/2014/main" id="{00000000-0008-0000-0B00-0000C92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930" name="Shape 8187">
                  <a:extLst>
                    <a:ext uri="{FF2B5EF4-FFF2-40B4-BE49-F238E27FC236}">
                      <a16:creationId xmlns:a16="http://schemas.microsoft.com/office/drawing/2014/main" id="{00000000-0008-0000-0B00-0000CA2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931" name="Shape 8188">
                  <a:extLst>
                    <a:ext uri="{FF2B5EF4-FFF2-40B4-BE49-F238E27FC236}">
                      <a16:creationId xmlns:a16="http://schemas.microsoft.com/office/drawing/2014/main" id="{00000000-0008-0000-0B00-0000CB2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136</xdr:row>
      <xdr:rowOff>104775</xdr:rowOff>
    </xdr:from>
    <xdr:ext cx="0" cy="161925"/>
    <xdr:grpSp>
      <xdr:nvGrpSpPr>
        <xdr:cNvPr id="9932" name="Shape 2">
          <a:extLst>
            <a:ext uri="{FF2B5EF4-FFF2-40B4-BE49-F238E27FC236}">
              <a16:creationId xmlns:a16="http://schemas.microsoft.com/office/drawing/2014/main" id="{00000000-0008-0000-0B00-0000CC260000}"/>
            </a:ext>
          </a:extLst>
        </xdr:cNvPr>
        <xdr:cNvGrpSpPr>
          <a:grpSpLocks/>
        </xdr:cNvGrpSpPr>
      </xdr:nvGrpSpPr>
      <xdr:grpSpPr>
        <a:xfrm>
          <a:off x="2466975" y="29975175"/>
          <a:ext cx="0" cy="161925"/>
          <a:chOff x="5346000" y="3699038"/>
          <a:chExt cx="0" cy="161925"/>
        </a:xfrm>
      </xdr:grpSpPr>
      <xdr:grpSp>
        <xdr:nvGrpSpPr>
          <xdr:cNvPr id="9933" name="Shape 8189">
            <a:extLst>
              <a:ext uri="{FF2B5EF4-FFF2-40B4-BE49-F238E27FC236}">
                <a16:creationId xmlns:a16="http://schemas.microsoft.com/office/drawing/2014/main" id="{00000000-0008-0000-0B00-0000CD26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9934" name="Shape 6">
              <a:extLst>
                <a:ext uri="{FF2B5EF4-FFF2-40B4-BE49-F238E27FC236}">
                  <a16:creationId xmlns:a16="http://schemas.microsoft.com/office/drawing/2014/main" id="{00000000-0008-0000-0B00-0000CE26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9935" name="Shape 8190">
              <a:extLst>
                <a:ext uri="{FF2B5EF4-FFF2-40B4-BE49-F238E27FC236}">
                  <a16:creationId xmlns:a16="http://schemas.microsoft.com/office/drawing/2014/main" id="{00000000-0008-0000-0B00-0000CF26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9936" name="Shape 8191">
                <a:extLst>
                  <a:ext uri="{FF2B5EF4-FFF2-40B4-BE49-F238E27FC236}">
                    <a16:creationId xmlns:a16="http://schemas.microsoft.com/office/drawing/2014/main" id="{00000000-0008-0000-0B00-0000D026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9937" name="Shape 8192">
                <a:extLst>
                  <a:ext uri="{FF2B5EF4-FFF2-40B4-BE49-F238E27FC236}">
                    <a16:creationId xmlns:a16="http://schemas.microsoft.com/office/drawing/2014/main" id="{00000000-0008-0000-0B00-0000D126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9938" name="Shape 8193">
                  <a:extLst>
                    <a:ext uri="{FF2B5EF4-FFF2-40B4-BE49-F238E27FC236}">
                      <a16:creationId xmlns:a16="http://schemas.microsoft.com/office/drawing/2014/main" id="{00000000-0008-0000-0B00-0000D226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9939" name="Shape 8194">
                  <a:extLst>
                    <a:ext uri="{FF2B5EF4-FFF2-40B4-BE49-F238E27FC236}">
                      <a16:creationId xmlns:a16="http://schemas.microsoft.com/office/drawing/2014/main" id="{00000000-0008-0000-0B00-0000D32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940" name="Shape 8195">
                  <a:extLst>
                    <a:ext uri="{FF2B5EF4-FFF2-40B4-BE49-F238E27FC236}">
                      <a16:creationId xmlns:a16="http://schemas.microsoft.com/office/drawing/2014/main" id="{00000000-0008-0000-0B00-0000D42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941" name="Shape 8196">
                  <a:extLst>
                    <a:ext uri="{FF2B5EF4-FFF2-40B4-BE49-F238E27FC236}">
                      <a16:creationId xmlns:a16="http://schemas.microsoft.com/office/drawing/2014/main" id="{00000000-0008-0000-0B00-0000D526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942" name="Shape 8197">
                  <a:extLst>
                    <a:ext uri="{FF2B5EF4-FFF2-40B4-BE49-F238E27FC236}">
                      <a16:creationId xmlns:a16="http://schemas.microsoft.com/office/drawing/2014/main" id="{00000000-0008-0000-0B00-0000D62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943" name="Shape 8198">
                  <a:extLst>
                    <a:ext uri="{FF2B5EF4-FFF2-40B4-BE49-F238E27FC236}">
                      <a16:creationId xmlns:a16="http://schemas.microsoft.com/office/drawing/2014/main" id="{00000000-0008-0000-0B00-0000D72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944" name="Shape 8199">
                  <a:extLst>
                    <a:ext uri="{FF2B5EF4-FFF2-40B4-BE49-F238E27FC236}">
                      <a16:creationId xmlns:a16="http://schemas.microsoft.com/office/drawing/2014/main" id="{00000000-0008-0000-0B00-0000D82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136</xdr:row>
      <xdr:rowOff>104775</xdr:rowOff>
    </xdr:from>
    <xdr:ext cx="0" cy="161925"/>
    <xdr:grpSp>
      <xdr:nvGrpSpPr>
        <xdr:cNvPr id="9945" name="Shape 2">
          <a:extLst>
            <a:ext uri="{FF2B5EF4-FFF2-40B4-BE49-F238E27FC236}">
              <a16:creationId xmlns:a16="http://schemas.microsoft.com/office/drawing/2014/main" id="{00000000-0008-0000-0B00-0000D9260000}"/>
            </a:ext>
          </a:extLst>
        </xdr:cNvPr>
        <xdr:cNvGrpSpPr>
          <a:grpSpLocks/>
        </xdr:cNvGrpSpPr>
      </xdr:nvGrpSpPr>
      <xdr:grpSpPr>
        <a:xfrm>
          <a:off x="2466975" y="29975175"/>
          <a:ext cx="0" cy="161925"/>
          <a:chOff x="5346000" y="3699038"/>
          <a:chExt cx="0" cy="161925"/>
        </a:xfrm>
      </xdr:grpSpPr>
      <xdr:grpSp>
        <xdr:nvGrpSpPr>
          <xdr:cNvPr id="9946" name="Shape 8200">
            <a:extLst>
              <a:ext uri="{FF2B5EF4-FFF2-40B4-BE49-F238E27FC236}">
                <a16:creationId xmlns:a16="http://schemas.microsoft.com/office/drawing/2014/main" id="{00000000-0008-0000-0B00-0000DA26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9947" name="Shape 6">
              <a:extLst>
                <a:ext uri="{FF2B5EF4-FFF2-40B4-BE49-F238E27FC236}">
                  <a16:creationId xmlns:a16="http://schemas.microsoft.com/office/drawing/2014/main" id="{00000000-0008-0000-0B00-0000DB26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9948" name="Shape 8201">
              <a:extLst>
                <a:ext uri="{FF2B5EF4-FFF2-40B4-BE49-F238E27FC236}">
                  <a16:creationId xmlns:a16="http://schemas.microsoft.com/office/drawing/2014/main" id="{00000000-0008-0000-0B00-0000DC26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9949" name="Shape 8202">
                <a:extLst>
                  <a:ext uri="{FF2B5EF4-FFF2-40B4-BE49-F238E27FC236}">
                    <a16:creationId xmlns:a16="http://schemas.microsoft.com/office/drawing/2014/main" id="{00000000-0008-0000-0B00-0000DD26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9950" name="Shape 8203">
                <a:extLst>
                  <a:ext uri="{FF2B5EF4-FFF2-40B4-BE49-F238E27FC236}">
                    <a16:creationId xmlns:a16="http://schemas.microsoft.com/office/drawing/2014/main" id="{00000000-0008-0000-0B00-0000DE26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9951" name="Shape 8204">
                  <a:extLst>
                    <a:ext uri="{FF2B5EF4-FFF2-40B4-BE49-F238E27FC236}">
                      <a16:creationId xmlns:a16="http://schemas.microsoft.com/office/drawing/2014/main" id="{00000000-0008-0000-0B00-0000DF26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9952" name="Shape 8205">
                  <a:extLst>
                    <a:ext uri="{FF2B5EF4-FFF2-40B4-BE49-F238E27FC236}">
                      <a16:creationId xmlns:a16="http://schemas.microsoft.com/office/drawing/2014/main" id="{00000000-0008-0000-0B00-0000E02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953" name="Shape 8206">
                  <a:extLst>
                    <a:ext uri="{FF2B5EF4-FFF2-40B4-BE49-F238E27FC236}">
                      <a16:creationId xmlns:a16="http://schemas.microsoft.com/office/drawing/2014/main" id="{00000000-0008-0000-0B00-0000E12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954" name="Shape 8207">
                  <a:extLst>
                    <a:ext uri="{FF2B5EF4-FFF2-40B4-BE49-F238E27FC236}">
                      <a16:creationId xmlns:a16="http://schemas.microsoft.com/office/drawing/2014/main" id="{00000000-0008-0000-0B00-0000E226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955" name="Shape 8208">
                  <a:extLst>
                    <a:ext uri="{FF2B5EF4-FFF2-40B4-BE49-F238E27FC236}">
                      <a16:creationId xmlns:a16="http://schemas.microsoft.com/office/drawing/2014/main" id="{00000000-0008-0000-0B00-0000E32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956" name="Shape 8209">
                  <a:extLst>
                    <a:ext uri="{FF2B5EF4-FFF2-40B4-BE49-F238E27FC236}">
                      <a16:creationId xmlns:a16="http://schemas.microsoft.com/office/drawing/2014/main" id="{00000000-0008-0000-0B00-0000E42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957" name="Shape 8210">
                  <a:extLst>
                    <a:ext uri="{FF2B5EF4-FFF2-40B4-BE49-F238E27FC236}">
                      <a16:creationId xmlns:a16="http://schemas.microsoft.com/office/drawing/2014/main" id="{00000000-0008-0000-0B00-0000E52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136</xdr:row>
      <xdr:rowOff>104775</xdr:rowOff>
    </xdr:from>
    <xdr:ext cx="0" cy="161925"/>
    <xdr:grpSp>
      <xdr:nvGrpSpPr>
        <xdr:cNvPr id="9958" name="Shape 2">
          <a:extLst>
            <a:ext uri="{FF2B5EF4-FFF2-40B4-BE49-F238E27FC236}">
              <a16:creationId xmlns:a16="http://schemas.microsoft.com/office/drawing/2014/main" id="{00000000-0008-0000-0B00-0000E6260000}"/>
            </a:ext>
          </a:extLst>
        </xdr:cNvPr>
        <xdr:cNvGrpSpPr>
          <a:grpSpLocks/>
        </xdr:cNvGrpSpPr>
      </xdr:nvGrpSpPr>
      <xdr:grpSpPr>
        <a:xfrm>
          <a:off x="2466975" y="29975175"/>
          <a:ext cx="0" cy="161925"/>
          <a:chOff x="5346000" y="3699038"/>
          <a:chExt cx="0" cy="161925"/>
        </a:xfrm>
      </xdr:grpSpPr>
      <xdr:grpSp>
        <xdr:nvGrpSpPr>
          <xdr:cNvPr id="9959" name="Shape 8211">
            <a:extLst>
              <a:ext uri="{FF2B5EF4-FFF2-40B4-BE49-F238E27FC236}">
                <a16:creationId xmlns:a16="http://schemas.microsoft.com/office/drawing/2014/main" id="{00000000-0008-0000-0B00-0000E726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9960" name="Shape 6">
              <a:extLst>
                <a:ext uri="{FF2B5EF4-FFF2-40B4-BE49-F238E27FC236}">
                  <a16:creationId xmlns:a16="http://schemas.microsoft.com/office/drawing/2014/main" id="{00000000-0008-0000-0B00-0000E826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9961" name="Shape 8212">
              <a:extLst>
                <a:ext uri="{FF2B5EF4-FFF2-40B4-BE49-F238E27FC236}">
                  <a16:creationId xmlns:a16="http://schemas.microsoft.com/office/drawing/2014/main" id="{00000000-0008-0000-0B00-0000E926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9962" name="Shape 8213">
                <a:extLst>
                  <a:ext uri="{FF2B5EF4-FFF2-40B4-BE49-F238E27FC236}">
                    <a16:creationId xmlns:a16="http://schemas.microsoft.com/office/drawing/2014/main" id="{00000000-0008-0000-0B00-0000EA26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9963" name="Shape 8214">
                <a:extLst>
                  <a:ext uri="{FF2B5EF4-FFF2-40B4-BE49-F238E27FC236}">
                    <a16:creationId xmlns:a16="http://schemas.microsoft.com/office/drawing/2014/main" id="{00000000-0008-0000-0B00-0000EB26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9964" name="Shape 8215">
                  <a:extLst>
                    <a:ext uri="{FF2B5EF4-FFF2-40B4-BE49-F238E27FC236}">
                      <a16:creationId xmlns:a16="http://schemas.microsoft.com/office/drawing/2014/main" id="{00000000-0008-0000-0B00-0000EC26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9965" name="Shape 8216">
                  <a:extLst>
                    <a:ext uri="{FF2B5EF4-FFF2-40B4-BE49-F238E27FC236}">
                      <a16:creationId xmlns:a16="http://schemas.microsoft.com/office/drawing/2014/main" id="{00000000-0008-0000-0B00-0000ED2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966" name="Shape 8217">
                  <a:extLst>
                    <a:ext uri="{FF2B5EF4-FFF2-40B4-BE49-F238E27FC236}">
                      <a16:creationId xmlns:a16="http://schemas.microsoft.com/office/drawing/2014/main" id="{00000000-0008-0000-0B00-0000EE2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967" name="Shape 8218">
                  <a:extLst>
                    <a:ext uri="{FF2B5EF4-FFF2-40B4-BE49-F238E27FC236}">
                      <a16:creationId xmlns:a16="http://schemas.microsoft.com/office/drawing/2014/main" id="{00000000-0008-0000-0B00-0000EF26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968" name="Shape 8219">
                  <a:extLst>
                    <a:ext uri="{FF2B5EF4-FFF2-40B4-BE49-F238E27FC236}">
                      <a16:creationId xmlns:a16="http://schemas.microsoft.com/office/drawing/2014/main" id="{00000000-0008-0000-0B00-0000F02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969" name="Shape 8220">
                  <a:extLst>
                    <a:ext uri="{FF2B5EF4-FFF2-40B4-BE49-F238E27FC236}">
                      <a16:creationId xmlns:a16="http://schemas.microsoft.com/office/drawing/2014/main" id="{00000000-0008-0000-0B00-0000F12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970" name="Shape 8221">
                  <a:extLst>
                    <a:ext uri="{FF2B5EF4-FFF2-40B4-BE49-F238E27FC236}">
                      <a16:creationId xmlns:a16="http://schemas.microsoft.com/office/drawing/2014/main" id="{00000000-0008-0000-0B00-0000F22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136</xdr:row>
      <xdr:rowOff>104775</xdr:rowOff>
    </xdr:from>
    <xdr:ext cx="0" cy="161925"/>
    <xdr:grpSp>
      <xdr:nvGrpSpPr>
        <xdr:cNvPr id="9971" name="Shape 2">
          <a:extLst>
            <a:ext uri="{FF2B5EF4-FFF2-40B4-BE49-F238E27FC236}">
              <a16:creationId xmlns:a16="http://schemas.microsoft.com/office/drawing/2014/main" id="{00000000-0008-0000-0B00-0000F3260000}"/>
            </a:ext>
          </a:extLst>
        </xdr:cNvPr>
        <xdr:cNvGrpSpPr>
          <a:grpSpLocks/>
        </xdr:cNvGrpSpPr>
      </xdr:nvGrpSpPr>
      <xdr:grpSpPr>
        <a:xfrm>
          <a:off x="2466975" y="29975175"/>
          <a:ext cx="0" cy="161925"/>
          <a:chOff x="5346000" y="3699038"/>
          <a:chExt cx="0" cy="161925"/>
        </a:xfrm>
      </xdr:grpSpPr>
      <xdr:grpSp>
        <xdr:nvGrpSpPr>
          <xdr:cNvPr id="9972" name="Shape 8222">
            <a:extLst>
              <a:ext uri="{FF2B5EF4-FFF2-40B4-BE49-F238E27FC236}">
                <a16:creationId xmlns:a16="http://schemas.microsoft.com/office/drawing/2014/main" id="{00000000-0008-0000-0B00-0000F426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9973" name="Shape 6">
              <a:extLst>
                <a:ext uri="{FF2B5EF4-FFF2-40B4-BE49-F238E27FC236}">
                  <a16:creationId xmlns:a16="http://schemas.microsoft.com/office/drawing/2014/main" id="{00000000-0008-0000-0B00-0000F526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9974" name="Shape 8223">
              <a:extLst>
                <a:ext uri="{FF2B5EF4-FFF2-40B4-BE49-F238E27FC236}">
                  <a16:creationId xmlns:a16="http://schemas.microsoft.com/office/drawing/2014/main" id="{00000000-0008-0000-0B00-0000F626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9975" name="Shape 8224">
                <a:extLst>
                  <a:ext uri="{FF2B5EF4-FFF2-40B4-BE49-F238E27FC236}">
                    <a16:creationId xmlns:a16="http://schemas.microsoft.com/office/drawing/2014/main" id="{00000000-0008-0000-0B00-0000F726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9976" name="Shape 8225">
                <a:extLst>
                  <a:ext uri="{FF2B5EF4-FFF2-40B4-BE49-F238E27FC236}">
                    <a16:creationId xmlns:a16="http://schemas.microsoft.com/office/drawing/2014/main" id="{00000000-0008-0000-0B00-0000F826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9977" name="Shape 8226">
                  <a:extLst>
                    <a:ext uri="{FF2B5EF4-FFF2-40B4-BE49-F238E27FC236}">
                      <a16:creationId xmlns:a16="http://schemas.microsoft.com/office/drawing/2014/main" id="{00000000-0008-0000-0B00-0000F926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9978" name="Shape 8227">
                  <a:extLst>
                    <a:ext uri="{FF2B5EF4-FFF2-40B4-BE49-F238E27FC236}">
                      <a16:creationId xmlns:a16="http://schemas.microsoft.com/office/drawing/2014/main" id="{00000000-0008-0000-0B00-0000FA2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979" name="Shape 8228">
                  <a:extLst>
                    <a:ext uri="{FF2B5EF4-FFF2-40B4-BE49-F238E27FC236}">
                      <a16:creationId xmlns:a16="http://schemas.microsoft.com/office/drawing/2014/main" id="{00000000-0008-0000-0B00-0000FB2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980" name="Shape 8229">
                  <a:extLst>
                    <a:ext uri="{FF2B5EF4-FFF2-40B4-BE49-F238E27FC236}">
                      <a16:creationId xmlns:a16="http://schemas.microsoft.com/office/drawing/2014/main" id="{00000000-0008-0000-0B00-0000FC26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981" name="Shape 8230">
                  <a:extLst>
                    <a:ext uri="{FF2B5EF4-FFF2-40B4-BE49-F238E27FC236}">
                      <a16:creationId xmlns:a16="http://schemas.microsoft.com/office/drawing/2014/main" id="{00000000-0008-0000-0B00-0000FD2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982" name="Shape 8231">
                  <a:extLst>
                    <a:ext uri="{FF2B5EF4-FFF2-40B4-BE49-F238E27FC236}">
                      <a16:creationId xmlns:a16="http://schemas.microsoft.com/office/drawing/2014/main" id="{00000000-0008-0000-0B00-0000FE2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983" name="Shape 8232">
                  <a:extLst>
                    <a:ext uri="{FF2B5EF4-FFF2-40B4-BE49-F238E27FC236}">
                      <a16:creationId xmlns:a16="http://schemas.microsoft.com/office/drawing/2014/main" id="{00000000-0008-0000-0B00-0000FF2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136</xdr:row>
      <xdr:rowOff>104775</xdr:rowOff>
    </xdr:from>
    <xdr:ext cx="0" cy="161925"/>
    <xdr:grpSp>
      <xdr:nvGrpSpPr>
        <xdr:cNvPr id="9984" name="Shape 2">
          <a:extLst>
            <a:ext uri="{FF2B5EF4-FFF2-40B4-BE49-F238E27FC236}">
              <a16:creationId xmlns:a16="http://schemas.microsoft.com/office/drawing/2014/main" id="{00000000-0008-0000-0B00-000000270000}"/>
            </a:ext>
          </a:extLst>
        </xdr:cNvPr>
        <xdr:cNvGrpSpPr>
          <a:grpSpLocks/>
        </xdr:cNvGrpSpPr>
      </xdr:nvGrpSpPr>
      <xdr:grpSpPr>
        <a:xfrm>
          <a:off x="2466975" y="29975175"/>
          <a:ext cx="0" cy="161925"/>
          <a:chOff x="5346000" y="3699038"/>
          <a:chExt cx="0" cy="161925"/>
        </a:xfrm>
      </xdr:grpSpPr>
      <xdr:grpSp>
        <xdr:nvGrpSpPr>
          <xdr:cNvPr id="9985" name="Shape 8233">
            <a:extLst>
              <a:ext uri="{FF2B5EF4-FFF2-40B4-BE49-F238E27FC236}">
                <a16:creationId xmlns:a16="http://schemas.microsoft.com/office/drawing/2014/main" id="{00000000-0008-0000-0B00-00000127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9986" name="Shape 6">
              <a:extLst>
                <a:ext uri="{FF2B5EF4-FFF2-40B4-BE49-F238E27FC236}">
                  <a16:creationId xmlns:a16="http://schemas.microsoft.com/office/drawing/2014/main" id="{00000000-0008-0000-0B00-00000227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9987" name="Shape 8234">
              <a:extLst>
                <a:ext uri="{FF2B5EF4-FFF2-40B4-BE49-F238E27FC236}">
                  <a16:creationId xmlns:a16="http://schemas.microsoft.com/office/drawing/2014/main" id="{00000000-0008-0000-0B00-00000327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9988" name="Shape 8235">
                <a:extLst>
                  <a:ext uri="{FF2B5EF4-FFF2-40B4-BE49-F238E27FC236}">
                    <a16:creationId xmlns:a16="http://schemas.microsoft.com/office/drawing/2014/main" id="{00000000-0008-0000-0B00-00000427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9989" name="Shape 8236">
                <a:extLst>
                  <a:ext uri="{FF2B5EF4-FFF2-40B4-BE49-F238E27FC236}">
                    <a16:creationId xmlns:a16="http://schemas.microsoft.com/office/drawing/2014/main" id="{00000000-0008-0000-0B00-00000527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9990" name="Shape 8237">
                  <a:extLst>
                    <a:ext uri="{FF2B5EF4-FFF2-40B4-BE49-F238E27FC236}">
                      <a16:creationId xmlns:a16="http://schemas.microsoft.com/office/drawing/2014/main" id="{00000000-0008-0000-0B00-00000627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9991" name="Shape 8238">
                  <a:extLst>
                    <a:ext uri="{FF2B5EF4-FFF2-40B4-BE49-F238E27FC236}">
                      <a16:creationId xmlns:a16="http://schemas.microsoft.com/office/drawing/2014/main" id="{00000000-0008-0000-0B00-0000072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992" name="Shape 8239">
                  <a:extLst>
                    <a:ext uri="{FF2B5EF4-FFF2-40B4-BE49-F238E27FC236}">
                      <a16:creationId xmlns:a16="http://schemas.microsoft.com/office/drawing/2014/main" id="{00000000-0008-0000-0B00-0000082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993" name="Shape 8240">
                  <a:extLst>
                    <a:ext uri="{FF2B5EF4-FFF2-40B4-BE49-F238E27FC236}">
                      <a16:creationId xmlns:a16="http://schemas.microsoft.com/office/drawing/2014/main" id="{00000000-0008-0000-0B00-00000927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994" name="Shape 8241">
                  <a:extLst>
                    <a:ext uri="{FF2B5EF4-FFF2-40B4-BE49-F238E27FC236}">
                      <a16:creationId xmlns:a16="http://schemas.microsoft.com/office/drawing/2014/main" id="{00000000-0008-0000-0B00-00000A2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995" name="Shape 8242">
                  <a:extLst>
                    <a:ext uri="{FF2B5EF4-FFF2-40B4-BE49-F238E27FC236}">
                      <a16:creationId xmlns:a16="http://schemas.microsoft.com/office/drawing/2014/main" id="{00000000-0008-0000-0B00-00000B2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996" name="Shape 8243">
                  <a:extLst>
                    <a:ext uri="{FF2B5EF4-FFF2-40B4-BE49-F238E27FC236}">
                      <a16:creationId xmlns:a16="http://schemas.microsoft.com/office/drawing/2014/main" id="{00000000-0008-0000-0B00-00000C2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136</xdr:row>
      <xdr:rowOff>104775</xdr:rowOff>
    </xdr:from>
    <xdr:ext cx="0" cy="161925"/>
    <xdr:grpSp>
      <xdr:nvGrpSpPr>
        <xdr:cNvPr id="9997" name="Shape 2">
          <a:extLst>
            <a:ext uri="{FF2B5EF4-FFF2-40B4-BE49-F238E27FC236}">
              <a16:creationId xmlns:a16="http://schemas.microsoft.com/office/drawing/2014/main" id="{00000000-0008-0000-0B00-00000D270000}"/>
            </a:ext>
          </a:extLst>
        </xdr:cNvPr>
        <xdr:cNvGrpSpPr>
          <a:grpSpLocks/>
        </xdr:cNvGrpSpPr>
      </xdr:nvGrpSpPr>
      <xdr:grpSpPr>
        <a:xfrm>
          <a:off x="2466975" y="29975175"/>
          <a:ext cx="0" cy="161925"/>
          <a:chOff x="5346000" y="3699038"/>
          <a:chExt cx="0" cy="161925"/>
        </a:xfrm>
      </xdr:grpSpPr>
      <xdr:grpSp>
        <xdr:nvGrpSpPr>
          <xdr:cNvPr id="9998" name="Shape 8244">
            <a:extLst>
              <a:ext uri="{FF2B5EF4-FFF2-40B4-BE49-F238E27FC236}">
                <a16:creationId xmlns:a16="http://schemas.microsoft.com/office/drawing/2014/main" id="{00000000-0008-0000-0B00-00000E27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9999" name="Shape 6">
              <a:extLst>
                <a:ext uri="{FF2B5EF4-FFF2-40B4-BE49-F238E27FC236}">
                  <a16:creationId xmlns:a16="http://schemas.microsoft.com/office/drawing/2014/main" id="{00000000-0008-0000-0B00-00000F27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0000" name="Shape 8245">
              <a:extLst>
                <a:ext uri="{FF2B5EF4-FFF2-40B4-BE49-F238E27FC236}">
                  <a16:creationId xmlns:a16="http://schemas.microsoft.com/office/drawing/2014/main" id="{00000000-0008-0000-0B00-00001027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10001" name="Shape 8246">
                <a:extLst>
                  <a:ext uri="{FF2B5EF4-FFF2-40B4-BE49-F238E27FC236}">
                    <a16:creationId xmlns:a16="http://schemas.microsoft.com/office/drawing/2014/main" id="{00000000-0008-0000-0B00-00001127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0002" name="Shape 8247">
                <a:extLst>
                  <a:ext uri="{FF2B5EF4-FFF2-40B4-BE49-F238E27FC236}">
                    <a16:creationId xmlns:a16="http://schemas.microsoft.com/office/drawing/2014/main" id="{00000000-0008-0000-0B00-00001227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10003" name="Shape 8248">
                  <a:extLst>
                    <a:ext uri="{FF2B5EF4-FFF2-40B4-BE49-F238E27FC236}">
                      <a16:creationId xmlns:a16="http://schemas.microsoft.com/office/drawing/2014/main" id="{00000000-0008-0000-0B00-00001327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10004" name="Shape 8249">
                  <a:extLst>
                    <a:ext uri="{FF2B5EF4-FFF2-40B4-BE49-F238E27FC236}">
                      <a16:creationId xmlns:a16="http://schemas.microsoft.com/office/drawing/2014/main" id="{00000000-0008-0000-0B00-0000142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005" name="Shape 8250">
                  <a:extLst>
                    <a:ext uri="{FF2B5EF4-FFF2-40B4-BE49-F238E27FC236}">
                      <a16:creationId xmlns:a16="http://schemas.microsoft.com/office/drawing/2014/main" id="{00000000-0008-0000-0B00-0000152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006" name="Shape 8251">
                  <a:extLst>
                    <a:ext uri="{FF2B5EF4-FFF2-40B4-BE49-F238E27FC236}">
                      <a16:creationId xmlns:a16="http://schemas.microsoft.com/office/drawing/2014/main" id="{00000000-0008-0000-0B00-00001627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007" name="Shape 8252">
                  <a:extLst>
                    <a:ext uri="{FF2B5EF4-FFF2-40B4-BE49-F238E27FC236}">
                      <a16:creationId xmlns:a16="http://schemas.microsoft.com/office/drawing/2014/main" id="{00000000-0008-0000-0B00-0000172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008" name="Shape 8253">
                  <a:extLst>
                    <a:ext uri="{FF2B5EF4-FFF2-40B4-BE49-F238E27FC236}">
                      <a16:creationId xmlns:a16="http://schemas.microsoft.com/office/drawing/2014/main" id="{00000000-0008-0000-0B00-0000182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009" name="Shape 8254">
                  <a:extLst>
                    <a:ext uri="{FF2B5EF4-FFF2-40B4-BE49-F238E27FC236}">
                      <a16:creationId xmlns:a16="http://schemas.microsoft.com/office/drawing/2014/main" id="{00000000-0008-0000-0B00-0000192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136</xdr:row>
      <xdr:rowOff>104775</xdr:rowOff>
    </xdr:from>
    <xdr:ext cx="0" cy="161925"/>
    <xdr:grpSp>
      <xdr:nvGrpSpPr>
        <xdr:cNvPr id="10010" name="Shape 2">
          <a:extLst>
            <a:ext uri="{FF2B5EF4-FFF2-40B4-BE49-F238E27FC236}">
              <a16:creationId xmlns:a16="http://schemas.microsoft.com/office/drawing/2014/main" id="{00000000-0008-0000-0B00-00001A270000}"/>
            </a:ext>
          </a:extLst>
        </xdr:cNvPr>
        <xdr:cNvGrpSpPr>
          <a:grpSpLocks/>
        </xdr:cNvGrpSpPr>
      </xdr:nvGrpSpPr>
      <xdr:grpSpPr>
        <a:xfrm>
          <a:off x="2466975" y="29975175"/>
          <a:ext cx="0" cy="161925"/>
          <a:chOff x="5346000" y="3699038"/>
          <a:chExt cx="0" cy="161925"/>
        </a:xfrm>
      </xdr:grpSpPr>
      <xdr:grpSp>
        <xdr:nvGrpSpPr>
          <xdr:cNvPr id="10011" name="Shape 8255">
            <a:extLst>
              <a:ext uri="{FF2B5EF4-FFF2-40B4-BE49-F238E27FC236}">
                <a16:creationId xmlns:a16="http://schemas.microsoft.com/office/drawing/2014/main" id="{00000000-0008-0000-0B00-00001B27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10012" name="Shape 6">
              <a:extLst>
                <a:ext uri="{FF2B5EF4-FFF2-40B4-BE49-F238E27FC236}">
                  <a16:creationId xmlns:a16="http://schemas.microsoft.com/office/drawing/2014/main" id="{00000000-0008-0000-0B00-00001C27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0013" name="Shape 8256">
              <a:extLst>
                <a:ext uri="{FF2B5EF4-FFF2-40B4-BE49-F238E27FC236}">
                  <a16:creationId xmlns:a16="http://schemas.microsoft.com/office/drawing/2014/main" id="{00000000-0008-0000-0B00-00001D27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10014" name="Shape 8257">
                <a:extLst>
                  <a:ext uri="{FF2B5EF4-FFF2-40B4-BE49-F238E27FC236}">
                    <a16:creationId xmlns:a16="http://schemas.microsoft.com/office/drawing/2014/main" id="{00000000-0008-0000-0B00-00001E27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0015" name="Shape 8258">
                <a:extLst>
                  <a:ext uri="{FF2B5EF4-FFF2-40B4-BE49-F238E27FC236}">
                    <a16:creationId xmlns:a16="http://schemas.microsoft.com/office/drawing/2014/main" id="{00000000-0008-0000-0B00-00001F27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10016" name="Shape 8259">
                  <a:extLst>
                    <a:ext uri="{FF2B5EF4-FFF2-40B4-BE49-F238E27FC236}">
                      <a16:creationId xmlns:a16="http://schemas.microsoft.com/office/drawing/2014/main" id="{00000000-0008-0000-0B00-00002027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10017" name="Shape 8260">
                  <a:extLst>
                    <a:ext uri="{FF2B5EF4-FFF2-40B4-BE49-F238E27FC236}">
                      <a16:creationId xmlns:a16="http://schemas.microsoft.com/office/drawing/2014/main" id="{00000000-0008-0000-0B00-0000212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018" name="Shape 8261">
                  <a:extLst>
                    <a:ext uri="{FF2B5EF4-FFF2-40B4-BE49-F238E27FC236}">
                      <a16:creationId xmlns:a16="http://schemas.microsoft.com/office/drawing/2014/main" id="{00000000-0008-0000-0B00-0000222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019" name="Shape 8262">
                  <a:extLst>
                    <a:ext uri="{FF2B5EF4-FFF2-40B4-BE49-F238E27FC236}">
                      <a16:creationId xmlns:a16="http://schemas.microsoft.com/office/drawing/2014/main" id="{00000000-0008-0000-0B00-00002327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020" name="Shape 8263">
                  <a:extLst>
                    <a:ext uri="{FF2B5EF4-FFF2-40B4-BE49-F238E27FC236}">
                      <a16:creationId xmlns:a16="http://schemas.microsoft.com/office/drawing/2014/main" id="{00000000-0008-0000-0B00-0000242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021" name="Shape 8264">
                  <a:extLst>
                    <a:ext uri="{FF2B5EF4-FFF2-40B4-BE49-F238E27FC236}">
                      <a16:creationId xmlns:a16="http://schemas.microsoft.com/office/drawing/2014/main" id="{00000000-0008-0000-0B00-0000252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022" name="Shape 8265">
                  <a:extLst>
                    <a:ext uri="{FF2B5EF4-FFF2-40B4-BE49-F238E27FC236}">
                      <a16:creationId xmlns:a16="http://schemas.microsoft.com/office/drawing/2014/main" id="{00000000-0008-0000-0B00-0000262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136</xdr:row>
      <xdr:rowOff>104775</xdr:rowOff>
    </xdr:from>
    <xdr:ext cx="0" cy="161925"/>
    <xdr:grpSp>
      <xdr:nvGrpSpPr>
        <xdr:cNvPr id="10023" name="Shape 2">
          <a:extLst>
            <a:ext uri="{FF2B5EF4-FFF2-40B4-BE49-F238E27FC236}">
              <a16:creationId xmlns:a16="http://schemas.microsoft.com/office/drawing/2014/main" id="{00000000-0008-0000-0B00-000027270000}"/>
            </a:ext>
          </a:extLst>
        </xdr:cNvPr>
        <xdr:cNvGrpSpPr>
          <a:grpSpLocks/>
        </xdr:cNvGrpSpPr>
      </xdr:nvGrpSpPr>
      <xdr:grpSpPr>
        <a:xfrm>
          <a:off x="2466975" y="29975175"/>
          <a:ext cx="0" cy="161925"/>
          <a:chOff x="5346000" y="3699038"/>
          <a:chExt cx="0" cy="161925"/>
        </a:xfrm>
      </xdr:grpSpPr>
      <xdr:grpSp>
        <xdr:nvGrpSpPr>
          <xdr:cNvPr id="10024" name="Shape 8266">
            <a:extLst>
              <a:ext uri="{FF2B5EF4-FFF2-40B4-BE49-F238E27FC236}">
                <a16:creationId xmlns:a16="http://schemas.microsoft.com/office/drawing/2014/main" id="{00000000-0008-0000-0B00-00002827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10025" name="Shape 6">
              <a:extLst>
                <a:ext uri="{FF2B5EF4-FFF2-40B4-BE49-F238E27FC236}">
                  <a16:creationId xmlns:a16="http://schemas.microsoft.com/office/drawing/2014/main" id="{00000000-0008-0000-0B00-00002927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0026" name="Shape 8267">
              <a:extLst>
                <a:ext uri="{FF2B5EF4-FFF2-40B4-BE49-F238E27FC236}">
                  <a16:creationId xmlns:a16="http://schemas.microsoft.com/office/drawing/2014/main" id="{00000000-0008-0000-0B00-00002A27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10027" name="Shape 8268">
                <a:extLst>
                  <a:ext uri="{FF2B5EF4-FFF2-40B4-BE49-F238E27FC236}">
                    <a16:creationId xmlns:a16="http://schemas.microsoft.com/office/drawing/2014/main" id="{00000000-0008-0000-0B00-00002B27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0028" name="Shape 8269">
                <a:extLst>
                  <a:ext uri="{FF2B5EF4-FFF2-40B4-BE49-F238E27FC236}">
                    <a16:creationId xmlns:a16="http://schemas.microsoft.com/office/drawing/2014/main" id="{00000000-0008-0000-0B00-00002C27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10029" name="Shape 8270">
                  <a:extLst>
                    <a:ext uri="{FF2B5EF4-FFF2-40B4-BE49-F238E27FC236}">
                      <a16:creationId xmlns:a16="http://schemas.microsoft.com/office/drawing/2014/main" id="{00000000-0008-0000-0B00-00002D27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10030" name="Shape 8271">
                  <a:extLst>
                    <a:ext uri="{FF2B5EF4-FFF2-40B4-BE49-F238E27FC236}">
                      <a16:creationId xmlns:a16="http://schemas.microsoft.com/office/drawing/2014/main" id="{00000000-0008-0000-0B00-00002E2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031" name="Shape 8272">
                  <a:extLst>
                    <a:ext uri="{FF2B5EF4-FFF2-40B4-BE49-F238E27FC236}">
                      <a16:creationId xmlns:a16="http://schemas.microsoft.com/office/drawing/2014/main" id="{00000000-0008-0000-0B00-00002F2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032" name="Shape 8273">
                  <a:extLst>
                    <a:ext uri="{FF2B5EF4-FFF2-40B4-BE49-F238E27FC236}">
                      <a16:creationId xmlns:a16="http://schemas.microsoft.com/office/drawing/2014/main" id="{00000000-0008-0000-0B00-00003027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033" name="Shape 8274">
                  <a:extLst>
                    <a:ext uri="{FF2B5EF4-FFF2-40B4-BE49-F238E27FC236}">
                      <a16:creationId xmlns:a16="http://schemas.microsoft.com/office/drawing/2014/main" id="{00000000-0008-0000-0B00-0000312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034" name="Shape 8275">
                  <a:extLst>
                    <a:ext uri="{FF2B5EF4-FFF2-40B4-BE49-F238E27FC236}">
                      <a16:creationId xmlns:a16="http://schemas.microsoft.com/office/drawing/2014/main" id="{00000000-0008-0000-0B00-0000322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035" name="Shape 8276">
                  <a:extLst>
                    <a:ext uri="{FF2B5EF4-FFF2-40B4-BE49-F238E27FC236}">
                      <a16:creationId xmlns:a16="http://schemas.microsoft.com/office/drawing/2014/main" id="{00000000-0008-0000-0B00-0000332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136</xdr:row>
      <xdr:rowOff>104775</xdr:rowOff>
    </xdr:from>
    <xdr:ext cx="0" cy="161925"/>
    <xdr:grpSp>
      <xdr:nvGrpSpPr>
        <xdr:cNvPr id="10036" name="Shape 2">
          <a:extLst>
            <a:ext uri="{FF2B5EF4-FFF2-40B4-BE49-F238E27FC236}">
              <a16:creationId xmlns:a16="http://schemas.microsoft.com/office/drawing/2014/main" id="{00000000-0008-0000-0B00-000034270000}"/>
            </a:ext>
          </a:extLst>
        </xdr:cNvPr>
        <xdr:cNvGrpSpPr>
          <a:grpSpLocks/>
        </xdr:cNvGrpSpPr>
      </xdr:nvGrpSpPr>
      <xdr:grpSpPr>
        <a:xfrm>
          <a:off x="2466975" y="29975175"/>
          <a:ext cx="0" cy="161925"/>
          <a:chOff x="5346000" y="3699038"/>
          <a:chExt cx="0" cy="161925"/>
        </a:xfrm>
      </xdr:grpSpPr>
      <xdr:grpSp>
        <xdr:nvGrpSpPr>
          <xdr:cNvPr id="10037" name="Shape 8277">
            <a:extLst>
              <a:ext uri="{FF2B5EF4-FFF2-40B4-BE49-F238E27FC236}">
                <a16:creationId xmlns:a16="http://schemas.microsoft.com/office/drawing/2014/main" id="{00000000-0008-0000-0B00-00003527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10038" name="Shape 6">
              <a:extLst>
                <a:ext uri="{FF2B5EF4-FFF2-40B4-BE49-F238E27FC236}">
                  <a16:creationId xmlns:a16="http://schemas.microsoft.com/office/drawing/2014/main" id="{00000000-0008-0000-0B00-00003627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0039" name="Shape 8278">
              <a:extLst>
                <a:ext uri="{FF2B5EF4-FFF2-40B4-BE49-F238E27FC236}">
                  <a16:creationId xmlns:a16="http://schemas.microsoft.com/office/drawing/2014/main" id="{00000000-0008-0000-0B00-00003727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10040" name="Shape 8279">
                <a:extLst>
                  <a:ext uri="{FF2B5EF4-FFF2-40B4-BE49-F238E27FC236}">
                    <a16:creationId xmlns:a16="http://schemas.microsoft.com/office/drawing/2014/main" id="{00000000-0008-0000-0B00-00003827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0041" name="Shape 8280">
                <a:extLst>
                  <a:ext uri="{FF2B5EF4-FFF2-40B4-BE49-F238E27FC236}">
                    <a16:creationId xmlns:a16="http://schemas.microsoft.com/office/drawing/2014/main" id="{00000000-0008-0000-0B00-00003927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10042" name="Shape 8281">
                  <a:extLst>
                    <a:ext uri="{FF2B5EF4-FFF2-40B4-BE49-F238E27FC236}">
                      <a16:creationId xmlns:a16="http://schemas.microsoft.com/office/drawing/2014/main" id="{00000000-0008-0000-0B00-00003A27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10043" name="Shape 8282">
                  <a:extLst>
                    <a:ext uri="{FF2B5EF4-FFF2-40B4-BE49-F238E27FC236}">
                      <a16:creationId xmlns:a16="http://schemas.microsoft.com/office/drawing/2014/main" id="{00000000-0008-0000-0B00-00003B2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044" name="Shape 8283">
                  <a:extLst>
                    <a:ext uri="{FF2B5EF4-FFF2-40B4-BE49-F238E27FC236}">
                      <a16:creationId xmlns:a16="http://schemas.microsoft.com/office/drawing/2014/main" id="{00000000-0008-0000-0B00-00003C2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045" name="Shape 8284">
                  <a:extLst>
                    <a:ext uri="{FF2B5EF4-FFF2-40B4-BE49-F238E27FC236}">
                      <a16:creationId xmlns:a16="http://schemas.microsoft.com/office/drawing/2014/main" id="{00000000-0008-0000-0B00-00003D27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046" name="Shape 8285">
                  <a:extLst>
                    <a:ext uri="{FF2B5EF4-FFF2-40B4-BE49-F238E27FC236}">
                      <a16:creationId xmlns:a16="http://schemas.microsoft.com/office/drawing/2014/main" id="{00000000-0008-0000-0B00-00003E2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047" name="Shape 8286">
                  <a:extLst>
                    <a:ext uri="{FF2B5EF4-FFF2-40B4-BE49-F238E27FC236}">
                      <a16:creationId xmlns:a16="http://schemas.microsoft.com/office/drawing/2014/main" id="{00000000-0008-0000-0B00-00003F2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048" name="Shape 8287">
                  <a:extLst>
                    <a:ext uri="{FF2B5EF4-FFF2-40B4-BE49-F238E27FC236}">
                      <a16:creationId xmlns:a16="http://schemas.microsoft.com/office/drawing/2014/main" id="{00000000-0008-0000-0B00-0000402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136</xdr:row>
      <xdr:rowOff>104775</xdr:rowOff>
    </xdr:from>
    <xdr:ext cx="0" cy="161925"/>
    <xdr:grpSp>
      <xdr:nvGrpSpPr>
        <xdr:cNvPr id="10049" name="Shape 2">
          <a:extLst>
            <a:ext uri="{FF2B5EF4-FFF2-40B4-BE49-F238E27FC236}">
              <a16:creationId xmlns:a16="http://schemas.microsoft.com/office/drawing/2014/main" id="{00000000-0008-0000-0B00-000041270000}"/>
            </a:ext>
          </a:extLst>
        </xdr:cNvPr>
        <xdr:cNvGrpSpPr>
          <a:grpSpLocks/>
        </xdr:cNvGrpSpPr>
      </xdr:nvGrpSpPr>
      <xdr:grpSpPr>
        <a:xfrm>
          <a:off x="2466975" y="29975175"/>
          <a:ext cx="0" cy="161925"/>
          <a:chOff x="5346000" y="3699038"/>
          <a:chExt cx="0" cy="161925"/>
        </a:xfrm>
      </xdr:grpSpPr>
      <xdr:grpSp>
        <xdr:nvGrpSpPr>
          <xdr:cNvPr id="10050" name="Shape 8288">
            <a:extLst>
              <a:ext uri="{FF2B5EF4-FFF2-40B4-BE49-F238E27FC236}">
                <a16:creationId xmlns:a16="http://schemas.microsoft.com/office/drawing/2014/main" id="{00000000-0008-0000-0B00-00004227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10051" name="Shape 6">
              <a:extLst>
                <a:ext uri="{FF2B5EF4-FFF2-40B4-BE49-F238E27FC236}">
                  <a16:creationId xmlns:a16="http://schemas.microsoft.com/office/drawing/2014/main" id="{00000000-0008-0000-0B00-00004327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0052" name="Shape 8289">
              <a:extLst>
                <a:ext uri="{FF2B5EF4-FFF2-40B4-BE49-F238E27FC236}">
                  <a16:creationId xmlns:a16="http://schemas.microsoft.com/office/drawing/2014/main" id="{00000000-0008-0000-0B00-00004427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10053" name="Shape 8290">
                <a:extLst>
                  <a:ext uri="{FF2B5EF4-FFF2-40B4-BE49-F238E27FC236}">
                    <a16:creationId xmlns:a16="http://schemas.microsoft.com/office/drawing/2014/main" id="{00000000-0008-0000-0B00-00004527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0054" name="Shape 8291">
                <a:extLst>
                  <a:ext uri="{FF2B5EF4-FFF2-40B4-BE49-F238E27FC236}">
                    <a16:creationId xmlns:a16="http://schemas.microsoft.com/office/drawing/2014/main" id="{00000000-0008-0000-0B00-00004627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10055" name="Shape 8292">
                  <a:extLst>
                    <a:ext uri="{FF2B5EF4-FFF2-40B4-BE49-F238E27FC236}">
                      <a16:creationId xmlns:a16="http://schemas.microsoft.com/office/drawing/2014/main" id="{00000000-0008-0000-0B00-00004727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10056" name="Shape 8293">
                  <a:extLst>
                    <a:ext uri="{FF2B5EF4-FFF2-40B4-BE49-F238E27FC236}">
                      <a16:creationId xmlns:a16="http://schemas.microsoft.com/office/drawing/2014/main" id="{00000000-0008-0000-0B00-0000482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057" name="Shape 8294">
                  <a:extLst>
                    <a:ext uri="{FF2B5EF4-FFF2-40B4-BE49-F238E27FC236}">
                      <a16:creationId xmlns:a16="http://schemas.microsoft.com/office/drawing/2014/main" id="{00000000-0008-0000-0B00-0000492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058" name="Shape 8295">
                  <a:extLst>
                    <a:ext uri="{FF2B5EF4-FFF2-40B4-BE49-F238E27FC236}">
                      <a16:creationId xmlns:a16="http://schemas.microsoft.com/office/drawing/2014/main" id="{00000000-0008-0000-0B00-00004A27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059" name="Shape 8296">
                  <a:extLst>
                    <a:ext uri="{FF2B5EF4-FFF2-40B4-BE49-F238E27FC236}">
                      <a16:creationId xmlns:a16="http://schemas.microsoft.com/office/drawing/2014/main" id="{00000000-0008-0000-0B00-00004B2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060" name="Shape 8297">
                  <a:extLst>
                    <a:ext uri="{FF2B5EF4-FFF2-40B4-BE49-F238E27FC236}">
                      <a16:creationId xmlns:a16="http://schemas.microsoft.com/office/drawing/2014/main" id="{00000000-0008-0000-0B00-00004C2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061" name="Shape 8298">
                  <a:extLst>
                    <a:ext uri="{FF2B5EF4-FFF2-40B4-BE49-F238E27FC236}">
                      <a16:creationId xmlns:a16="http://schemas.microsoft.com/office/drawing/2014/main" id="{00000000-0008-0000-0B00-00004D2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136</xdr:row>
      <xdr:rowOff>104775</xdr:rowOff>
    </xdr:from>
    <xdr:ext cx="0" cy="161925"/>
    <xdr:grpSp>
      <xdr:nvGrpSpPr>
        <xdr:cNvPr id="10062" name="Shape 2">
          <a:extLst>
            <a:ext uri="{FF2B5EF4-FFF2-40B4-BE49-F238E27FC236}">
              <a16:creationId xmlns:a16="http://schemas.microsoft.com/office/drawing/2014/main" id="{00000000-0008-0000-0B00-00004E270000}"/>
            </a:ext>
          </a:extLst>
        </xdr:cNvPr>
        <xdr:cNvGrpSpPr>
          <a:grpSpLocks/>
        </xdr:cNvGrpSpPr>
      </xdr:nvGrpSpPr>
      <xdr:grpSpPr>
        <a:xfrm>
          <a:off x="2466975" y="29975175"/>
          <a:ext cx="0" cy="161925"/>
          <a:chOff x="5346000" y="3699038"/>
          <a:chExt cx="0" cy="161925"/>
        </a:xfrm>
      </xdr:grpSpPr>
      <xdr:grpSp>
        <xdr:nvGrpSpPr>
          <xdr:cNvPr id="10063" name="Shape 8299">
            <a:extLst>
              <a:ext uri="{FF2B5EF4-FFF2-40B4-BE49-F238E27FC236}">
                <a16:creationId xmlns:a16="http://schemas.microsoft.com/office/drawing/2014/main" id="{00000000-0008-0000-0B00-00004F27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10064" name="Shape 6">
              <a:extLst>
                <a:ext uri="{FF2B5EF4-FFF2-40B4-BE49-F238E27FC236}">
                  <a16:creationId xmlns:a16="http://schemas.microsoft.com/office/drawing/2014/main" id="{00000000-0008-0000-0B00-00005027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0065" name="Shape 8300">
              <a:extLst>
                <a:ext uri="{FF2B5EF4-FFF2-40B4-BE49-F238E27FC236}">
                  <a16:creationId xmlns:a16="http://schemas.microsoft.com/office/drawing/2014/main" id="{00000000-0008-0000-0B00-00005127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10066" name="Shape 8301">
                <a:extLst>
                  <a:ext uri="{FF2B5EF4-FFF2-40B4-BE49-F238E27FC236}">
                    <a16:creationId xmlns:a16="http://schemas.microsoft.com/office/drawing/2014/main" id="{00000000-0008-0000-0B00-00005227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0067" name="Shape 8302">
                <a:extLst>
                  <a:ext uri="{FF2B5EF4-FFF2-40B4-BE49-F238E27FC236}">
                    <a16:creationId xmlns:a16="http://schemas.microsoft.com/office/drawing/2014/main" id="{00000000-0008-0000-0B00-00005327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10068" name="Shape 8303">
                  <a:extLst>
                    <a:ext uri="{FF2B5EF4-FFF2-40B4-BE49-F238E27FC236}">
                      <a16:creationId xmlns:a16="http://schemas.microsoft.com/office/drawing/2014/main" id="{00000000-0008-0000-0B00-00005427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10069" name="Shape 8304">
                  <a:extLst>
                    <a:ext uri="{FF2B5EF4-FFF2-40B4-BE49-F238E27FC236}">
                      <a16:creationId xmlns:a16="http://schemas.microsoft.com/office/drawing/2014/main" id="{00000000-0008-0000-0B00-0000552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070" name="Shape 8305">
                  <a:extLst>
                    <a:ext uri="{FF2B5EF4-FFF2-40B4-BE49-F238E27FC236}">
                      <a16:creationId xmlns:a16="http://schemas.microsoft.com/office/drawing/2014/main" id="{00000000-0008-0000-0B00-0000562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071" name="Shape 8306">
                  <a:extLst>
                    <a:ext uri="{FF2B5EF4-FFF2-40B4-BE49-F238E27FC236}">
                      <a16:creationId xmlns:a16="http://schemas.microsoft.com/office/drawing/2014/main" id="{00000000-0008-0000-0B00-00005727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072" name="Shape 8307">
                  <a:extLst>
                    <a:ext uri="{FF2B5EF4-FFF2-40B4-BE49-F238E27FC236}">
                      <a16:creationId xmlns:a16="http://schemas.microsoft.com/office/drawing/2014/main" id="{00000000-0008-0000-0B00-0000582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073" name="Shape 8308">
                  <a:extLst>
                    <a:ext uri="{FF2B5EF4-FFF2-40B4-BE49-F238E27FC236}">
                      <a16:creationId xmlns:a16="http://schemas.microsoft.com/office/drawing/2014/main" id="{00000000-0008-0000-0B00-0000592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074" name="Shape 8309">
                  <a:extLst>
                    <a:ext uri="{FF2B5EF4-FFF2-40B4-BE49-F238E27FC236}">
                      <a16:creationId xmlns:a16="http://schemas.microsoft.com/office/drawing/2014/main" id="{00000000-0008-0000-0B00-00005A2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136</xdr:row>
      <xdr:rowOff>104775</xdr:rowOff>
    </xdr:from>
    <xdr:ext cx="0" cy="161925"/>
    <xdr:grpSp>
      <xdr:nvGrpSpPr>
        <xdr:cNvPr id="10075" name="Shape 2">
          <a:extLst>
            <a:ext uri="{FF2B5EF4-FFF2-40B4-BE49-F238E27FC236}">
              <a16:creationId xmlns:a16="http://schemas.microsoft.com/office/drawing/2014/main" id="{00000000-0008-0000-0B00-00005B270000}"/>
            </a:ext>
          </a:extLst>
        </xdr:cNvPr>
        <xdr:cNvGrpSpPr>
          <a:grpSpLocks/>
        </xdr:cNvGrpSpPr>
      </xdr:nvGrpSpPr>
      <xdr:grpSpPr>
        <a:xfrm>
          <a:off x="2466975" y="29975175"/>
          <a:ext cx="0" cy="161925"/>
          <a:chOff x="5346000" y="3699038"/>
          <a:chExt cx="0" cy="161925"/>
        </a:xfrm>
      </xdr:grpSpPr>
      <xdr:grpSp>
        <xdr:nvGrpSpPr>
          <xdr:cNvPr id="10076" name="Shape 8310">
            <a:extLst>
              <a:ext uri="{FF2B5EF4-FFF2-40B4-BE49-F238E27FC236}">
                <a16:creationId xmlns:a16="http://schemas.microsoft.com/office/drawing/2014/main" id="{00000000-0008-0000-0B00-00005C27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10077" name="Shape 6">
              <a:extLst>
                <a:ext uri="{FF2B5EF4-FFF2-40B4-BE49-F238E27FC236}">
                  <a16:creationId xmlns:a16="http://schemas.microsoft.com/office/drawing/2014/main" id="{00000000-0008-0000-0B00-00005D27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0078" name="Shape 8311">
              <a:extLst>
                <a:ext uri="{FF2B5EF4-FFF2-40B4-BE49-F238E27FC236}">
                  <a16:creationId xmlns:a16="http://schemas.microsoft.com/office/drawing/2014/main" id="{00000000-0008-0000-0B00-00005E27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10079" name="Shape 8312">
                <a:extLst>
                  <a:ext uri="{FF2B5EF4-FFF2-40B4-BE49-F238E27FC236}">
                    <a16:creationId xmlns:a16="http://schemas.microsoft.com/office/drawing/2014/main" id="{00000000-0008-0000-0B00-00005F27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0080" name="Shape 8313">
                <a:extLst>
                  <a:ext uri="{FF2B5EF4-FFF2-40B4-BE49-F238E27FC236}">
                    <a16:creationId xmlns:a16="http://schemas.microsoft.com/office/drawing/2014/main" id="{00000000-0008-0000-0B00-00006027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10081" name="Shape 8314">
                  <a:extLst>
                    <a:ext uri="{FF2B5EF4-FFF2-40B4-BE49-F238E27FC236}">
                      <a16:creationId xmlns:a16="http://schemas.microsoft.com/office/drawing/2014/main" id="{00000000-0008-0000-0B00-00006127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10082" name="Shape 8315">
                  <a:extLst>
                    <a:ext uri="{FF2B5EF4-FFF2-40B4-BE49-F238E27FC236}">
                      <a16:creationId xmlns:a16="http://schemas.microsoft.com/office/drawing/2014/main" id="{00000000-0008-0000-0B00-0000622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083" name="Shape 8316">
                  <a:extLst>
                    <a:ext uri="{FF2B5EF4-FFF2-40B4-BE49-F238E27FC236}">
                      <a16:creationId xmlns:a16="http://schemas.microsoft.com/office/drawing/2014/main" id="{00000000-0008-0000-0B00-0000632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084" name="Shape 8317">
                  <a:extLst>
                    <a:ext uri="{FF2B5EF4-FFF2-40B4-BE49-F238E27FC236}">
                      <a16:creationId xmlns:a16="http://schemas.microsoft.com/office/drawing/2014/main" id="{00000000-0008-0000-0B00-00006427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085" name="Shape 8318">
                  <a:extLst>
                    <a:ext uri="{FF2B5EF4-FFF2-40B4-BE49-F238E27FC236}">
                      <a16:creationId xmlns:a16="http://schemas.microsoft.com/office/drawing/2014/main" id="{00000000-0008-0000-0B00-0000652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086" name="Shape 8319">
                  <a:extLst>
                    <a:ext uri="{FF2B5EF4-FFF2-40B4-BE49-F238E27FC236}">
                      <a16:creationId xmlns:a16="http://schemas.microsoft.com/office/drawing/2014/main" id="{00000000-0008-0000-0B00-0000662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087" name="Shape 8320">
                  <a:extLst>
                    <a:ext uri="{FF2B5EF4-FFF2-40B4-BE49-F238E27FC236}">
                      <a16:creationId xmlns:a16="http://schemas.microsoft.com/office/drawing/2014/main" id="{00000000-0008-0000-0B00-0000672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136</xdr:row>
      <xdr:rowOff>104775</xdr:rowOff>
    </xdr:from>
    <xdr:ext cx="0" cy="161925"/>
    <xdr:grpSp>
      <xdr:nvGrpSpPr>
        <xdr:cNvPr id="10088" name="Shape 2">
          <a:extLst>
            <a:ext uri="{FF2B5EF4-FFF2-40B4-BE49-F238E27FC236}">
              <a16:creationId xmlns:a16="http://schemas.microsoft.com/office/drawing/2014/main" id="{00000000-0008-0000-0B00-000068270000}"/>
            </a:ext>
          </a:extLst>
        </xdr:cNvPr>
        <xdr:cNvGrpSpPr>
          <a:grpSpLocks/>
        </xdr:cNvGrpSpPr>
      </xdr:nvGrpSpPr>
      <xdr:grpSpPr>
        <a:xfrm>
          <a:off x="2466975" y="29975175"/>
          <a:ext cx="0" cy="161925"/>
          <a:chOff x="5346000" y="3699038"/>
          <a:chExt cx="0" cy="161925"/>
        </a:xfrm>
      </xdr:grpSpPr>
      <xdr:grpSp>
        <xdr:nvGrpSpPr>
          <xdr:cNvPr id="10089" name="Shape 8321">
            <a:extLst>
              <a:ext uri="{FF2B5EF4-FFF2-40B4-BE49-F238E27FC236}">
                <a16:creationId xmlns:a16="http://schemas.microsoft.com/office/drawing/2014/main" id="{00000000-0008-0000-0B00-00006927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10090" name="Shape 6">
              <a:extLst>
                <a:ext uri="{FF2B5EF4-FFF2-40B4-BE49-F238E27FC236}">
                  <a16:creationId xmlns:a16="http://schemas.microsoft.com/office/drawing/2014/main" id="{00000000-0008-0000-0B00-00006A27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0091" name="Shape 8322">
              <a:extLst>
                <a:ext uri="{FF2B5EF4-FFF2-40B4-BE49-F238E27FC236}">
                  <a16:creationId xmlns:a16="http://schemas.microsoft.com/office/drawing/2014/main" id="{00000000-0008-0000-0B00-00006B27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10092" name="Shape 8323">
                <a:extLst>
                  <a:ext uri="{FF2B5EF4-FFF2-40B4-BE49-F238E27FC236}">
                    <a16:creationId xmlns:a16="http://schemas.microsoft.com/office/drawing/2014/main" id="{00000000-0008-0000-0B00-00006C27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0093" name="Shape 8324">
                <a:extLst>
                  <a:ext uri="{FF2B5EF4-FFF2-40B4-BE49-F238E27FC236}">
                    <a16:creationId xmlns:a16="http://schemas.microsoft.com/office/drawing/2014/main" id="{00000000-0008-0000-0B00-00006D27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10094" name="Shape 8325">
                  <a:extLst>
                    <a:ext uri="{FF2B5EF4-FFF2-40B4-BE49-F238E27FC236}">
                      <a16:creationId xmlns:a16="http://schemas.microsoft.com/office/drawing/2014/main" id="{00000000-0008-0000-0B00-00006E27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10095" name="Shape 8326">
                  <a:extLst>
                    <a:ext uri="{FF2B5EF4-FFF2-40B4-BE49-F238E27FC236}">
                      <a16:creationId xmlns:a16="http://schemas.microsoft.com/office/drawing/2014/main" id="{00000000-0008-0000-0B00-00006F2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096" name="Shape 8327">
                  <a:extLst>
                    <a:ext uri="{FF2B5EF4-FFF2-40B4-BE49-F238E27FC236}">
                      <a16:creationId xmlns:a16="http://schemas.microsoft.com/office/drawing/2014/main" id="{00000000-0008-0000-0B00-0000702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097" name="Shape 8328">
                  <a:extLst>
                    <a:ext uri="{FF2B5EF4-FFF2-40B4-BE49-F238E27FC236}">
                      <a16:creationId xmlns:a16="http://schemas.microsoft.com/office/drawing/2014/main" id="{00000000-0008-0000-0B00-00007127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098" name="Shape 8329">
                  <a:extLst>
                    <a:ext uri="{FF2B5EF4-FFF2-40B4-BE49-F238E27FC236}">
                      <a16:creationId xmlns:a16="http://schemas.microsoft.com/office/drawing/2014/main" id="{00000000-0008-0000-0B00-0000722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099" name="Shape 8330">
                  <a:extLst>
                    <a:ext uri="{FF2B5EF4-FFF2-40B4-BE49-F238E27FC236}">
                      <a16:creationId xmlns:a16="http://schemas.microsoft.com/office/drawing/2014/main" id="{00000000-0008-0000-0B00-0000732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100" name="Shape 8331">
                  <a:extLst>
                    <a:ext uri="{FF2B5EF4-FFF2-40B4-BE49-F238E27FC236}">
                      <a16:creationId xmlns:a16="http://schemas.microsoft.com/office/drawing/2014/main" id="{00000000-0008-0000-0B00-0000742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136</xdr:row>
      <xdr:rowOff>104775</xdr:rowOff>
    </xdr:from>
    <xdr:ext cx="0" cy="161925"/>
    <xdr:grpSp>
      <xdr:nvGrpSpPr>
        <xdr:cNvPr id="10101" name="Shape 2">
          <a:extLst>
            <a:ext uri="{FF2B5EF4-FFF2-40B4-BE49-F238E27FC236}">
              <a16:creationId xmlns:a16="http://schemas.microsoft.com/office/drawing/2014/main" id="{00000000-0008-0000-0B00-000075270000}"/>
            </a:ext>
          </a:extLst>
        </xdr:cNvPr>
        <xdr:cNvGrpSpPr>
          <a:grpSpLocks/>
        </xdr:cNvGrpSpPr>
      </xdr:nvGrpSpPr>
      <xdr:grpSpPr>
        <a:xfrm>
          <a:off x="2466975" y="29975175"/>
          <a:ext cx="0" cy="161925"/>
          <a:chOff x="5346000" y="3699038"/>
          <a:chExt cx="0" cy="161925"/>
        </a:xfrm>
      </xdr:grpSpPr>
      <xdr:grpSp>
        <xdr:nvGrpSpPr>
          <xdr:cNvPr id="10102" name="Shape 8332">
            <a:extLst>
              <a:ext uri="{FF2B5EF4-FFF2-40B4-BE49-F238E27FC236}">
                <a16:creationId xmlns:a16="http://schemas.microsoft.com/office/drawing/2014/main" id="{00000000-0008-0000-0B00-00007627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10103" name="Shape 6">
              <a:extLst>
                <a:ext uri="{FF2B5EF4-FFF2-40B4-BE49-F238E27FC236}">
                  <a16:creationId xmlns:a16="http://schemas.microsoft.com/office/drawing/2014/main" id="{00000000-0008-0000-0B00-00007727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0104" name="Shape 8333">
              <a:extLst>
                <a:ext uri="{FF2B5EF4-FFF2-40B4-BE49-F238E27FC236}">
                  <a16:creationId xmlns:a16="http://schemas.microsoft.com/office/drawing/2014/main" id="{00000000-0008-0000-0B00-00007827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10105" name="Shape 8334">
                <a:extLst>
                  <a:ext uri="{FF2B5EF4-FFF2-40B4-BE49-F238E27FC236}">
                    <a16:creationId xmlns:a16="http://schemas.microsoft.com/office/drawing/2014/main" id="{00000000-0008-0000-0B00-00007927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0106" name="Shape 8335">
                <a:extLst>
                  <a:ext uri="{FF2B5EF4-FFF2-40B4-BE49-F238E27FC236}">
                    <a16:creationId xmlns:a16="http://schemas.microsoft.com/office/drawing/2014/main" id="{00000000-0008-0000-0B00-00007A27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314325" cy="230200"/>
              </a:xfrm>
            </xdr:grpSpPr>
            <xdr:sp macro="" textlink="">
              <xdr:nvSpPr>
                <xdr:cNvPr id="10107" name="Shape 8336">
                  <a:extLst>
                    <a:ext uri="{FF2B5EF4-FFF2-40B4-BE49-F238E27FC236}">
                      <a16:creationId xmlns:a16="http://schemas.microsoft.com/office/drawing/2014/main" id="{00000000-0008-0000-0B00-00007B27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10108" name="Shape 8337">
                  <a:extLst>
                    <a:ext uri="{FF2B5EF4-FFF2-40B4-BE49-F238E27FC236}">
                      <a16:creationId xmlns:a16="http://schemas.microsoft.com/office/drawing/2014/main" id="{00000000-0008-0000-0B00-00007C27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109" name="Shape 8338">
                  <a:extLst>
                    <a:ext uri="{FF2B5EF4-FFF2-40B4-BE49-F238E27FC236}">
                      <a16:creationId xmlns:a16="http://schemas.microsoft.com/office/drawing/2014/main" id="{00000000-0008-0000-0B00-00007D27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110" name="Shape 8339">
                  <a:extLst>
                    <a:ext uri="{FF2B5EF4-FFF2-40B4-BE49-F238E27FC236}">
                      <a16:creationId xmlns:a16="http://schemas.microsoft.com/office/drawing/2014/main" id="{00000000-0008-0000-0B00-00007E27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111" name="Shape 8340">
                  <a:extLst>
                    <a:ext uri="{FF2B5EF4-FFF2-40B4-BE49-F238E27FC236}">
                      <a16:creationId xmlns:a16="http://schemas.microsoft.com/office/drawing/2014/main" id="{00000000-0008-0000-0B00-00007F27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112" name="Shape 8341">
                  <a:extLst>
                    <a:ext uri="{FF2B5EF4-FFF2-40B4-BE49-F238E27FC236}">
                      <a16:creationId xmlns:a16="http://schemas.microsoft.com/office/drawing/2014/main" id="{00000000-0008-0000-0B00-00008027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113" name="Shape 8342">
                  <a:extLst>
                    <a:ext uri="{FF2B5EF4-FFF2-40B4-BE49-F238E27FC236}">
                      <a16:creationId xmlns:a16="http://schemas.microsoft.com/office/drawing/2014/main" id="{00000000-0008-0000-0B00-00008127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136</xdr:row>
      <xdr:rowOff>133350</xdr:rowOff>
    </xdr:from>
    <xdr:ext cx="0" cy="161925"/>
    <xdr:grpSp>
      <xdr:nvGrpSpPr>
        <xdr:cNvPr id="10114" name="Shape 2">
          <a:extLst>
            <a:ext uri="{FF2B5EF4-FFF2-40B4-BE49-F238E27FC236}">
              <a16:creationId xmlns:a16="http://schemas.microsoft.com/office/drawing/2014/main" id="{00000000-0008-0000-0B00-000082270000}"/>
            </a:ext>
          </a:extLst>
        </xdr:cNvPr>
        <xdr:cNvGrpSpPr>
          <a:grpSpLocks/>
        </xdr:cNvGrpSpPr>
      </xdr:nvGrpSpPr>
      <xdr:grpSpPr>
        <a:xfrm>
          <a:off x="2466975" y="30003750"/>
          <a:ext cx="0" cy="161925"/>
          <a:chOff x="5346000" y="3699038"/>
          <a:chExt cx="0" cy="161925"/>
        </a:xfrm>
      </xdr:grpSpPr>
      <xdr:grpSp>
        <xdr:nvGrpSpPr>
          <xdr:cNvPr id="10115" name="Shape 8343">
            <a:extLst>
              <a:ext uri="{FF2B5EF4-FFF2-40B4-BE49-F238E27FC236}">
                <a16:creationId xmlns:a16="http://schemas.microsoft.com/office/drawing/2014/main" id="{00000000-0008-0000-0B00-00008327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10116" name="Shape 6">
              <a:extLst>
                <a:ext uri="{FF2B5EF4-FFF2-40B4-BE49-F238E27FC236}">
                  <a16:creationId xmlns:a16="http://schemas.microsoft.com/office/drawing/2014/main" id="{00000000-0008-0000-0B00-00008427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0117" name="Shape 8344">
              <a:extLst>
                <a:ext uri="{FF2B5EF4-FFF2-40B4-BE49-F238E27FC236}">
                  <a16:creationId xmlns:a16="http://schemas.microsoft.com/office/drawing/2014/main" id="{00000000-0008-0000-0B00-00008527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10118" name="Shape 8345">
                <a:extLst>
                  <a:ext uri="{FF2B5EF4-FFF2-40B4-BE49-F238E27FC236}">
                    <a16:creationId xmlns:a16="http://schemas.microsoft.com/office/drawing/2014/main" id="{00000000-0008-0000-0B00-00008627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0119" name="Shape 8346">
                <a:extLst>
                  <a:ext uri="{FF2B5EF4-FFF2-40B4-BE49-F238E27FC236}">
                    <a16:creationId xmlns:a16="http://schemas.microsoft.com/office/drawing/2014/main" id="{00000000-0008-0000-0B00-00008727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314325" cy="230200"/>
              </a:xfrm>
            </xdr:grpSpPr>
            <xdr:sp macro="" textlink="">
              <xdr:nvSpPr>
                <xdr:cNvPr id="10120" name="Shape 8347">
                  <a:extLst>
                    <a:ext uri="{FF2B5EF4-FFF2-40B4-BE49-F238E27FC236}">
                      <a16:creationId xmlns:a16="http://schemas.microsoft.com/office/drawing/2014/main" id="{00000000-0008-0000-0B00-00008827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10121" name="Shape 8348">
                  <a:extLst>
                    <a:ext uri="{FF2B5EF4-FFF2-40B4-BE49-F238E27FC236}">
                      <a16:creationId xmlns:a16="http://schemas.microsoft.com/office/drawing/2014/main" id="{00000000-0008-0000-0B00-00008927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122" name="Shape 8349">
                  <a:extLst>
                    <a:ext uri="{FF2B5EF4-FFF2-40B4-BE49-F238E27FC236}">
                      <a16:creationId xmlns:a16="http://schemas.microsoft.com/office/drawing/2014/main" id="{00000000-0008-0000-0B00-00008A27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123" name="Shape 8350">
                  <a:extLst>
                    <a:ext uri="{FF2B5EF4-FFF2-40B4-BE49-F238E27FC236}">
                      <a16:creationId xmlns:a16="http://schemas.microsoft.com/office/drawing/2014/main" id="{00000000-0008-0000-0B00-00008B27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124" name="Shape 8351">
                  <a:extLst>
                    <a:ext uri="{FF2B5EF4-FFF2-40B4-BE49-F238E27FC236}">
                      <a16:creationId xmlns:a16="http://schemas.microsoft.com/office/drawing/2014/main" id="{00000000-0008-0000-0B00-00008C27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125" name="Shape 8352">
                  <a:extLst>
                    <a:ext uri="{FF2B5EF4-FFF2-40B4-BE49-F238E27FC236}">
                      <a16:creationId xmlns:a16="http://schemas.microsoft.com/office/drawing/2014/main" id="{00000000-0008-0000-0B00-00008D27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126" name="Shape 8353">
                  <a:extLst>
                    <a:ext uri="{FF2B5EF4-FFF2-40B4-BE49-F238E27FC236}">
                      <a16:creationId xmlns:a16="http://schemas.microsoft.com/office/drawing/2014/main" id="{00000000-0008-0000-0B00-00008E27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136</xdr:row>
      <xdr:rowOff>133350</xdr:rowOff>
    </xdr:from>
    <xdr:ext cx="0" cy="171450"/>
    <xdr:grpSp>
      <xdr:nvGrpSpPr>
        <xdr:cNvPr id="10127" name="Shape 2">
          <a:extLst>
            <a:ext uri="{FF2B5EF4-FFF2-40B4-BE49-F238E27FC236}">
              <a16:creationId xmlns:a16="http://schemas.microsoft.com/office/drawing/2014/main" id="{00000000-0008-0000-0B00-00008F270000}"/>
            </a:ext>
          </a:extLst>
        </xdr:cNvPr>
        <xdr:cNvGrpSpPr>
          <a:grpSpLocks/>
        </xdr:cNvGrpSpPr>
      </xdr:nvGrpSpPr>
      <xdr:grpSpPr>
        <a:xfrm>
          <a:off x="2466975" y="30003750"/>
          <a:ext cx="0" cy="171450"/>
          <a:chOff x="5346000" y="3694275"/>
          <a:chExt cx="0" cy="171450"/>
        </a:xfrm>
      </xdr:grpSpPr>
      <xdr:grpSp>
        <xdr:nvGrpSpPr>
          <xdr:cNvPr id="10128" name="Shape 8354">
            <a:extLst>
              <a:ext uri="{FF2B5EF4-FFF2-40B4-BE49-F238E27FC236}">
                <a16:creationId xmlns:a16="http://schemas.microsoft.com/office/drawing/2014/main" id="{00000000-0008-0000-0B00-000090270000}"/>
              </a:ext>
            </a:extLst>
          </xdr:cNvPr>
          <xdr:cNvGrpSpPr>
            <a:grpSpLocks/>
          </xdr:cNvGrpSpPr>
        </xdr:nvGrpSpPr>
        <xdr:grpSpPr>
          <a:xfrm>
            <a:off x="5346000" y="3694275"/>
            <a:ext cx="0" cy="171450"/>
            <a:chOff x="5346000" y="3694275"/>
            <a:chExt cx="0" cy="171450"/>
          </a:xfrm>
        </xdr:grpSpPr>
        <xdr:sp macro="" textlink="">
          <xdr:nvSpPr>
            <xdr:cNvPr id="10129" name="Shape 6">
              <a:extLst>
                <a:ext uri="{FF2B5EF4-FFF2-40B4-BE49-F238E27FC236}">
                  <a16:creationId xmlns:a16="http://schemas.microsoft.com/office/drawing/2014/main" id="{00000000-0008-0000-0B00-000091270000}"/>
                </a:ext>
              </a:extLst>
            </xdr:cNvPr>
            <xdr:cNvSpPr/>
          </xdr:nvSpPr>
          <xdr:spPr>
            <a:xfrm>
              <a:off x="5346000" y="3694275"/>
              <a:ext cx="0" cy="171450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0130" name="Shape 8355">
              <a:extLst>
                <a:ext uri="{FF2B5EF4-FFF2-40B4-BE49-F238E27FC236}">
                  <a16:creationId xmlns:a16="http://schemas.microsoft.com/office/drawing/2014/main" id="{00000000-0008-0000-0B00-00009227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4275"/>
              <a:ext cx="0" cy="171450"/>
              <a:chOff x="5346000" y="3694275"/>
              <a:chExt cx="0" cy="171443"/>
            </a:xfrm>
          </xdr:grpSpPr>
          <xdr:sp macro="" textlink="">
            <xdr:nvSpPr>
              <xdr:cNvPr id="10131" name="Shape 8356">
                <a:extLst>
                  <a:ext uri="{FF2B5EF4-FFF2-40B4-BE49-F238E27FC236}">
                    <a16:creationId xmlns:a16="http://schemas.microsoft.com/office/drawing/2014/main" id="{00000000-0008-0000-0B00-000093270000}"/>
                  </a:ext>
                </a:extLst>
              </xdr:cNvPr>
              <xdr:cNvSpPr/>
            </xdr:nvSpPr>
            <xdr:spPr>
              <a:xfrm>
                <a:off x="5346000" y="3694275"/>
                <a:ext cx="0" cy="171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0132" name="Shape 8357">
                <a:extLst>
                  <a:ext uri="{FF2B5EF4-FFF2-40B4-BE49-F238E27FC236}">
                    <a16:creationId xmlns:a16="http://schemas.microsoft.com/office/drawing/2014/main" id="{00000000-0008-0000-0B00-00009427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4275"/>
                <a:ext cx="0" cy="171443"/>
                <a:chOff x="5475762" y="47760700"/>
                <a:chExt cx="314325" cy="230200"/>
              </a:xfrm>
            </xdr:grpSpPr>
            <xdr:sp macro="" textlink="">
              <xdr:nvSpPr>
                <xdr:cNvPr id="10133" name="Shape 8358">
                  <a:extLst>
                    <a:ext uri="{FF2B5EF4-FFF2-40B4-BE49-F238E27FC236}">
                      <a16:creationId xmlns:a16="http://schemas.microsoft.com/office/drawing/2014/main" id="{00000000-0008-0000-0B00-00009527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10134" name="Shape 8359">
                  <a:extLst>
                    <a:ext uri="{FF2B5EF4-FFF2-40B4-BE49-F238E27FC236}">
                      <a16:creationId xmlns:a16="http://schemas.microsoft.com/office/drawing/2014/main" id="{00000000-0008-0000-0B00-000096270000}"/>
                    </a:ext>
                  </a:extLst>
                </xdr:cNvPr>
                <xdr:cNvCxnSpPr/>
              </xdr:nvCxnSpPr>
              <xdr:spPr>
                <a:xfrm>
                  <a:off x="5758655" y="4785662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135" name="Shape 8360">
                  <a:extLst>
                    <a:ext uri="{FF2B5EF4-FFF2-40B4-BE49-F238E27FC236}">
                      <a16:creationId xmlns:a16="http://schemas.microsoft.com/office/drawing/2014/main" id="{00000000-0008-0000-0B00-000097270000}"/>
                    </a:ext>
                  </a:extLst>
                </xdr:cNvPr>
                <xdr:cNvCxnSpPr/>
              </xdr:nvCxnSpPr>
              <xdr:spPr>
                <a:xfrm>
                  <a:off x="5758655" y="4785662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136" name="Shape 8361">
                  <a:extLst>
                    <a:ext uri="{FF2B5EF4-FFF2-40B4-BE49-F238E27FC236}">
                      <a16:creationId xmlns:a16="http://schemas.microsoft.com/office/drawing/2014/main" id="{00000000-0008-0000-0B00-000098270000}"/>
                    </a:ext>
                  </a:extLst>
                </xdr:cNvPr>
                <xdr:cNvCxnSpPr/>
              </xdr:nvCxnSpPr>
              <xdr:spPr>
                <a:xfrm>
                  <a:off x="5758655" y="4785662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137" name="Shape 8362">
                  <a:extLst>
                    <a:ext uri="{FF2B5EF4-FFF2-40B4-BE49-F238E27FC236}">
                      <a16:creationId xmlns:a16="http://schemas.microsoft.com/office/drawing/2014/main" id="{00000000-0008-0000-0B00-000099270000}"/>
                    </a:ext>
                  </a:extLst>
                </xdr:cNvPr>
                <xdr:cNvCxnSpPr/>
              </xdr:nvCxnSpPr>
              <xdr:spPr>
                <a:xfrm>
                  <a:off x="5758655" y="4785662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138" name="Shape 8363">
                  <a:extLst>
                    <a:ext uri="{FF2B5EF4-FFF2-40B4-BE49-F238E27FC236}">
                      <a16:creationId xmlns:a16="http://schemas.microsoft.com/office/drawing/2014/main" id="{00000000-0008-0000-0B00-00009A270000}"/>
                    </a:ext>
                  </a:extLst>
                </xdr:cNvPr>
                <xdr:cNvCxnSpPr/>
              </xdr:nvCxnSpPr>
              <xdr:spPr>
                <a:xfrm>
                  <a:off x="5758655" y="4785662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139" name="Shape 8364">
                  <a:extLst>
                    <a:ext uri="{FF2B5EF4-FFF2-40B4-BE49-F238E27FC236}">
                      <a16:creationId xmlns:a16="http://schemas.microsoft.com/office/drawing/2014/main" id="{00000000-0008-0000-0B00-00009B270000}"/>
                    </a:ext>
                  </a:extLst>
                </xdr:cNvPr>
                <xdr:cNvCxnSpPr/>
              </xdr:nvCxnSpPr>
              <xdr:spPr>
                <a:xfrm>
                  <a:off x="5758655" y="4785662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136</xdr:row>
      <xdr:rowOff>104775</xdr:rowOff>
    </xdr:from>
    <xdr:ext cx="0" cy="161925"/>
    <xdr:grpSp>
      <xdr:nvGrpSpPr>
        <xdr:cNvPr id="10140" name="Shape 2">
          <a:extLst>
            <a:ext uri="{FF2B5EF4-FFF2-40B4-BE49-F238E27FC236}">
              <a16:creationId xmlns:a16="http://schemas.microsoft.com/office/drawing/2014/main" id="{00000000-0008-0000-0B00-00009C270000}"/>
            </a:ext>
          </a:extLst>
        </xdr:cNvPr>
        <xdr:cNvGrpSpPr>
          <a:grpSpLocks/>
        </xdr:cNvGrpSpPr>
      </xdr:nvGrpSpPr>
      <xdr:grpSpPr>
        <a:xfrm>
          <a:off x="2466975" y="29975175"/>
          <a:ext cx="0" cy="161925"/>
          <a:chOff x="5346000" y="3699038"/>
          <a:chExt cx="0" cy="161925"/>
        </a:xfrm>
      </xdr:grpSpPr>
      <xdr:grpSp>
        <xdr:nvGrpSpPr>
          <xdr:cNvPr id="10141" name="Shape 8365">
            <a:extLst>
              <a:ext uri="{FF2B5EF4-FFF2-40B4-BE49-F238E27FC236}">
                <a16:creationId xmlns:a16="http://schemas.microsoft.com/office/drawing/2014/main" id="{00000000-0008-0000-0B00-00009D27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10142" name="Shape 6">
              <a:extLst>
                <a:ext uri="{FF2B5EF4-FFF2-40B4-BE49-F238E27FC236}">
                  <a16:creationId xmlns:a16="http://schemas.microsoft.com/office/drawing/2014/main" id="{00000000-0008-0000-0B00-00009E27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0143" name="Shape 8366">
              <a:extLst>
                <a:ext uri="{FF2B5EF4-FFF2-40B4-BE49-F238E27FC236}">
                  <a16:creationId xmlns:a16="http://schemas.microsoft.com/office/drawing/2014/main" id="{00000000-0008-0000-0B00-00009F27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10144" name="Shape 8367">
                <a:extLst>
                  <a:ext uri="{FF2B5EF4-FFF2-40B4-BE49-F238E27FC236}">
                    <a16:creationId xmlns:a16="http://schemas.microsoft.com/office/drawing/2014/main" id="{00000000-0008-0000-0B00-0000A027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0145" name="Shape 8368">
                <a:extLst>
                  <a:ext uri="{FF2B5EF4-FFF2-40B4-BE49-F238E27FC236}">
                    <a16:creationId xmlns:a16="http://schemas.microsoft.com/office/drawing/2014/main" id="{00000000-0008-0000-0B00-0000A127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10146" name="Shape 8369">
                  <a:extLst>
                    <a:ext uri="{FF2B5EF4-FFF2-40B4-BE49-F238E27FC236}">
                      <a16:creationId xmlns:a16="http://schemas.microsoft.com/office/drawing/2014/main" id="{00000000-0008-0000-0B00-0000A227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10147" name="Shape 8370">
                  <a:extLst>
                    <a:ext uri="{FF2B5EF4-FFF2-40B4-BE49-F238E27FC236}">
                      <a16:creationId xmlns:a16="http://schemas.microsoft.com/office/drawing/2014/main" id="{00000000-0008-0000-0B00-0000A32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148" name="Shape 8371">
                  <a:extLst>
                    <a:ext uri="{FF2B5EF4-FFF2-40B4-BE49-F238E27FC236}">
                      <a16:creationId xmlns:a16="http://schemas.microsoft.com/office/drawing/2014/main" id="{00000000-0008-0000-0B00-0000A42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149" name="Shape 8372">
                  <a:extLst>
                    <a:ext uri="{FF2B5EF4-FFF2-40B4-BE49-F238E27FC236}">
                      <a16:creationId xmlns:a16="http://schemas.microsoft.com/office/drawing/2014/main" id="{00000000-0008-0000-0B00-0000A527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150" name="Shape 8373">
                  <a:extLst>
                    <a:ext uri="{FF2B5EF4-FFF2-40B4-BE49-F238E27FC236}">
                      <a16:creationId xmlns:a16="http://schemas.microsoft.com/office/drawing/2014/main" id="{00000000-0008-0000-0B00-0000A62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151" name="Shape 8374">
                  <a:extLst>
                    <a:ext uri="{FF2B5EF4-FFF2-40B4-BE49-F238E27FC236}">
                      <a16:creationId xmlns:a16="http://schemas.microsoft.com/office/drawing/2014/main" id="{00000000-0008-0000-0B00-0000A72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152" name="Shape 8375">
                  <a:extLst>
                    <a:ext uri="{FF2B5EF4-FFF2-40B4-BE49-F238E27FC236}">
                      <a16:creationId xmlns:a16="http://schemas.microsoft.com/office/drawing/2014/main" id="{00000000-0008-0000-0B00-0000A82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136</xdr:row>
      <xdr:rowOff>104775</xdr:rowOff>
    </xdr:from>
    <xdr:ext cx="0" cy="161925"/>
    <xdr:grpSp>
      <xdr:nvGrpSpPr>
        <xdr:cNvPr id="10153" name="Shape 2">
          <a:extLst>
            <a:ext uri="{FF2B5EF4-FFF2-40B4-BE49-F238E27FC236}">
              <a16:creationId xmlns:a16="http://schemas.microsoft.com/office/drawing/2014/main" id="{00000000-0008-0000-0B00-0000A9270000}"/>
            </a:ext>
          </a:extLst>
        </xdr:cNvPr>
        <xdr:cNvGrpSpPr>
          <a:grpSpLocks/>
        </xdr:cNvGrpSpPr>
      </xdr:nvGrpSpPr>
      <xdr:grpSpPr>
        <a:xfrm>
          <a:off x="2466975" y="29975175"/>
          <a:ext cx="0" cy="161925"/>
          <a:chOff x="5346000" y="3699038"/>
          <a:chExt cx="0" cy="161925"/>
        </a:xfrm>
      </xdr:grpSpPr>
      <xdr:grpSp>
        <xdr:nvGrpSpPr>
          <xdr:cNvPr id="10154" name="Shape 8376">
            <a:extLst>
              <a:ext uri="{FF2B5EF4-FFF2-40B4-BE49-F238E27FC236}">
                <a16:creationId xmlns:a16="http://schemas.microsoft.com/office/drawing/2014/main" id="{00000000-0008-0000-0B00-0000AA27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10155" name="Shape 6">
              <a:extLst>
                <a:ext uri="{FF2B5EF4-FFF2-40B4-BE49-F238E27FC236}">
                  <a16:creationId xmlns:a16="http://schemas.microsoft.com/office/drawing/2014/main" id="{00000000-0008-0000-0B00-0000AB27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0156" name="Shape 8377">
              <a:extLst>
                <a:ext uri="{FF2B5EF4-FFF2-40B4-BE49-F238E27FC236}">
                  <a16:creationId xmlns:a16="http://schemas.microsoft.com/office/drawing/2014/main" id="{00000000-0008-0000-0B00-0000AC27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10157" name="Shape 8378">
                <a:extLst>
                  <a:ext uri="{FF2B5EF4-FFF2-40B4-BE49-F238E27FC236}">
                    <a16:creationId xmlns:a16="http://schemas.microsoft.com/office/drawing/2014/main" id="{00000000-0008-0000-0B00-0000AD27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0158" name="Shape 8379">
                <a:extLst>
                  <a:ext uri="{FF2B5EF4-FFF2-40B4-BE49-F238E27FC236}">
                    <a16:creationId xmlns:a16="http://schemas.microsoft.com/office/drawing/2014/main" id="{00000000-0008-0000-0B00-0000AE27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10159" name="Shape 8380">
                  <a:extLst>
                    <a:ext uri="{FF2B5EF4-FFF2-40B4-BE49-F238E27FC236}">
                      <a16:creationId xmlns:a16="http://schemas.microsoft.com/office/drawing/2014/main" id="{00000000-0008-0000-0B00-0000AF27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10160" name="Shape 8381">
                  <a:extLst>
                    <a:ext uri="{FF2B5EF4-FFF2-40B4-BE49-F238E27FC236}">
                      <a16:creationId xmlns:a16="http://schemas.microsoft.com/office/drawing/2014/main" id="{00000000-0008-0000-0B00-0000B02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161" name="Shape 8382">
                  <a:extLst>
                    <a:ext uri="{FF2B5EF4-FFF2-40B4-BE49-F238E27FC236}">
                      <a16:creationId xmlns:a16="http://schemas.microsoft.com/office/drawing/2014/main" id="{00000000-0008-0000-0B00-0000B12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162" name="Shape 8383">
                  <a:extLst>
                    <a:ext uri="{FF2B5EF4-FFF2-40B4-BE49-F238E27FC236}">
                      <a16:creationId xmlns:a16="http://schemas.microsoft.com/office/drawing/2014/main" id="{00000000-0008-0000-0B00-0000B227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163" name="Shape 8384">
                  <a:extLst>
                    <a:ext uri="{FF2B5EF4-FFF2-40B4-BE49-F238E27FC236}">
                      <a16:creationId xmlns:a16="http://schemas.microsoft.com/office/drawing/2014/main" id="{00000000-0008-0000-0B00-0000B32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164" name="Shape 8385">
                  <a:extLst>
                    <a:ext uri="{FF2B5EF4-FFF2-40B4-BE49-F238E27FC236}">
                      <a16:creationId xmlns:a16="http://schemas.microsoft.com/office/drawing/2014/main" id="{00000000-0008-0000-0B00-0000B42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165" name="Shape 8386">
                  <a:extLst>
                    <a:ext uri="{FF2B5EF4-FFF2-40B4-BE49-F238E27FC236}">
                      <a16:creationId xmlns:a16="http://schemas.microsoft.com/office/drawing/2014/main" id="{00000000-0008-0000-0B00-0000B52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136</xdr:row>
      <xdr:rowOff>104775</xdr:rowOff>
    </xdr:from>
    <xdr:ext cx="0" cy="161925"/>
    <xdr:grpSp>
      <xdr:nvGrpSpPr>
        <xdr:cNvPr id="10166" name="Shape 2">
          <a:extLst>
            <a:ext uri="{FF2B5EF4-FFF2-40B4-BE49-F238E27FC236}">
              <a16:creationId xmlns:a16="http://schemas.microsoft.com/office/drawing/2014/main" id="{00000000-0008-0000-0B00-0000B6270000}"/>
            </a:ext>
          </a:extLst>
        </xdr:cNvPr>
        <xdr:cNvGrpSpPr>
          <a:grpSpLocks/>
        </xdr:cNvGrpSpPr>
      </xdr:nvGrpSpPr>
      <xdr:grpSpPr>
        <a:xfrm>
          <a:off x="2466975" y="29975175"/>
          <a:ext cx="0" cy="161925"/>
          <a:chOff x="5346000" y="3699038"/>
          <a:chExt cx="0" cy="161925"/>
        </a:xfrm>
      </xdr:grpSpPr>
      <xdr:grpSp>
        <xdr:nvGrpSpPr>
          <xdr:cNvPr id="10167" name="Shape 8387">
            <a:extLst>
              <a:ext uri="{FF2B5EF4-FFF2-40B4-BE49-F238E27FC236}">
                <a16:creationId xmlns:a16="http://schemas.microsoft.com/office/drawing/2014/main" id="{00000000-0008-0000-0B00-0000B727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10168" name="Shape 6">
              <a:extLst>
                <a:ext uri="{FF2B5EF4-FFF2-40B4-BE49-F238E27FC236}">
                  <a16:creationId xmlns:a16="http://schemas.microsoft.com/office/drawing/2014/main" id="{00000000-0008-0000-0B00-0000B827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0169" name="Shape 8388">
              <a:extLst>
                <a:ext uri="{FF2B5EF4-FFF2-40B4-BE49-F238E27FC236}">
                  <a16:creationId xmlns:a16="http://schemas.microsoft.com/office/drawing/2014/main" id="{00000000-0008-0000-0B00-0000B927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10170" name="Shape 8389">
                <a:extLst>
                  <a:ext uri="{FF2B5EF4-FFF2-40B4-BE49-F238E27FC236}">
                    <a16:creationId xmlns:a16="http://schemas.microsoft.com/office/drawing/2014/main" id="{00000000-0008-0000-0B00-0000BA27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0171" name="Shape 8390">
                <a:extLst>
                  <a:ext uri="{FF2B5EF4-FFF2-40B4-BE49-F238E27FC236}">
                    <a16:creationId xmlns:a16="http://schemas.microsoft.com/office/drawing/2014/main" id="{00000000-0008-0000-0B00-0000BB27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10172" name="Shape 8391">
                  <a:extLst>
                    <a:ext uri="{FF2B5EF4-FFF2-40B4-BE49-F238E27FC236}">
                      <a16:creationId xmlns:a16="http://schemas.microsoft.com/office/drawing/2014/main" id="{00000000-0008-0000-0B00-0000BC27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10173" name="Shape 8392">
                  <a:extLst>
                    <a:ext uri="{FF2B5EF4-FFF2-40B4-BE49-F238E27FC236}">
                      <a16:creationId xmlns:a16="http://schemas.microsoft.com/office/drawing/2014/main" id="{00000000-0008-0000-0B00-0000BD2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174" name="Shape 8393">
                  <a:extLst>
                    <a:ext uri="{FF2B5EF4-FFF2-40B4-BE49-F238E27FC236}">
                      <a16:creationId xmlns:a16="http://schemas.microsoft.com/office/drawing/2014/main" id="{00000000-0008-0000-0B00-0000BE2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175" name="Shape 8394">
                  <a:extLst>
                    <a:ext uri="{FF2B5EF4-FFF2-40B4-BE49-F238E27FC236}">
                      <a16:creationId xmlns:a16="http://schemas.microsoft.com/office/drawing/2014/main" id="{00000000-0008-0000-0B00-0000BF27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176" name="Shape 8395">
                  <a:extLst>
                    <a:ext uri="{FF2B5EF4-FFF2-40B4-BE49-F238E27FC236}">
                      <a16:creationId xmlns:a16="http://schemas.microsoft.com/office/drawing/2014/main" id="{00000000-0008-0000-0B00-0000C02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177" name="Shape 8396">
                  <a:extLst>
                    <a:ext uri="{FF2B5EF4-FFF2-40B4-BE49-F238E27FC236}">
                      <a16:creationId xmlns:a16="http://schemas.microsoft.com/office/drawing/2014/main" id="{00000000-0008-0000-0B00-0000C12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178" name="Shape 8397">
                  <a:extLst>
                    <a:ext uri="{FF2B5EF4-FFF2-40B4-BE49-F238E27FC236}">
                      <a16:creationId xmlns:a16="http://schemas.microsoft.com/office/drawing/2014/main" id="{00000000-0008-0000-0B00-0000C22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136</xdr:row>
      <xdr:rowOff>104775</xdr:rowOff>
    </xdr:from>
    <xdr:ext cx="0" cy="161925"/>
    <xdr:grpSp>
      <xdr:nvGrpSpPr>
        <xdr:cNvPr id="10179" name="Shape 2">
          <a:extLst>
            <a:ext uri="{FF2B5EF4-FFF2-40B4-BE49-F238E27FC236}">
              <a16:creationId xmlns:a16="http://schemas.microsoft.com/office/drawing/2014/main" id="{00000000-0008-0000-0B00-0000C3270000}"/>
            </a:ext>
          </a:extLst>
        </xdr:cNvPr>
        <xdr:cNvGrpSpPr>
          <a:grpSpLocks/>
        </xdr:cNvGrpSpPr>
      </xdr:nvGrpSpPr>
      <xdr:grpSpPr>
        <a:xfrm>
          <a:off x="2466975" y="29975175"/>
          <a:ext cx="0" cy="161925"/>
          <a:chOff x="5346000" y="3699038"/>
          <a:chExt cx="0" cy="161925"/>
        </a:xfrm>
      </xdr:grpSpPr>
      <xdr:grpSp>
        <xdr:nvGrpSpPr>
          <xdr:cNvPr id="10180" name="Shape 8398">
            <a:extLst>
              <a:ext uri="{FF2B5EF4-FFF2-40B4-BE49-F238E27FC236}">
                <a16:creationId xmlns:a16="http://schemas.microsoft.com/office/drawing/2014/main" id="{00000000-0008-0000-0B00-0000C427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10181" name="Shape 6">
              <a:extLst>
                <a:ext uri="{FF2B5EF4-FFF2-40B4-BE49-F238E27FC236}">
                  <a16:creationId xmlns:a16="http://schemas.microsoft.com/office/drawing/2014/main" id="{00000000-0008-0000-0B00-0000C527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0182" name="Shape 8399">
              <a:extLst>
                <a:ext uri="{FF2B5EF4-FFF2-40B4-BE49-F238E27FC236}">
                  <a16:creationId xmlns:a16="http://schemas.microsoft.com/office/drawing/2014/main" id="{00000000-0008-0000-0B00-0000C627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10183" name="Shape 8400">
                <a:extLst>
                  <a:ext uri="{FF2B5EF4-FFF2-40B4-BE49-F238E27FC236}">
                    <a16:creationId xmlns:a16="http://schemas.microsoft.com/office/drawing/2014/main" id="{00000000-0008-0000-0B00-0000C727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0184" name="Shape 8401">
                <a:extLst>
                  <a:ext uri="{FF2B5EF4-FFF2-40B4-BE49-F238E27FC236}">
                    <a16:creationId xmlns:a16="http://schemas.microsoft.com/office/drawing/2014/main" id="{00000000-0008-0000-0B00-0000C827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10185" name="Shape 8402">
                  <a:extLst>
                    <a:ext uri="{FF2B5EF4-FFF2-40B4-BE49-F238E27FC236}">
                      <a16:creationId xmlns:a16="http://schemas.microsoft.com/office/drawing/2014/main" id="{00000000-0008-0000-0B00-0000C927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10186" name="Shape 8403">
                  <a:extLst>
                    <a:ext uri="{FF2B5EF4-FFF2-40B4-BE49-F238E27FC236}">
                      <a16:creationId xmlns:a16="http://schemas.microsoft.com/office/drawing/2014/main" id="{00000000-0008-0000-0B00-0000CA2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187" name="Shape 8404">
                  <a:extLst>
                    <a:ext uri="{FF2B5EF4-FFF2-40B4-BE49-F238E27FC236}">
                      <a16:creationId xmlns:a16="http://schemas.microsoft.com/office/drawing/2014/main" id="{00000000-0008-0000-0B00-0000CB2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188" name="Shape 8405">
                  <a:extLst>
                    <a:ext uri="{FF2B5EF4-FFF2-40B4-BE49-F238E27FC236}">
                      <a16:creationId xmlns:a16="http://schemas.microsoft.com/office/drawing/2014/main" id="{00000000-0008-0000-0B00-0000CC27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189" name="Shape 8406">
                  <a:extLst>
                    <a:ext uri="{FF2B5EF4-FFF2-40B4-BE49-F238E27FC236}">
                      <a16:creationId xmlns:a16="http://schemas.microsoft.com/office/drawing/2014/main" id="{00000000-0008-0000-0B00-0000CD2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190" name="Shape 8407">
                  <a:extLst>
                    <a:ext uri="{FF2B5EF4-FFF2-40B4-BE49-F238E27FC236}">
                      <a16:creationId xmlns:a16="http://schemas.microsoft.com/office/drawing/2014/main" id="{00000000-0008-0000-0B00-0000CE2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191" name="Shape 8408">
                  <a:extLst>
                    <a:ext uri="{FF2B5EF4-FFF2-40B4-BE49-F238E27FC236}">
                      <a16:creationId xmlns:a16="http://schemas.microsoft.com/office/drawing/2014/main" id="{00000000-0008-0000-0B00-0000CF2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136</xdr:row>
      <xdr:rowOff>104775</xdr:rowOff>
    </xdr:from>
    <xdr:ext cx="0" cy="161925"/>
    <xdr:grpSp>
      <xdr:nvGrpSpPr>
        <xdr:cNvPr id="10192" name="Shape 2">
          <a:extLst>
            <a:ext uri="{FF2B5EF4-FFF2-40B4-BE49-F238E27FC236}">
              <a16:creationId xmlns:a16="http://schemas.microsoft.com/office/drawing/2014/main" id="{00000000-0008-0000-0B00-0000D0270000}"/>
            </a:ext>
          </a:extLst>
        </xdr:cNvPr>
        <xdr:cNvGrpSpPr>
          <a:grpSpLocks/>
        </xdr:cNvGrpSpPr>
      </xdr:nvGrpSpPr>
      <xdr:grpSpPr>
        <a:xfrm>
          <a:off x="2466975" y="29975175"/>
          <a:ext cx="0" cy="161925"/>
          <a:chOff x="5346000" y="3699038"/>
          <a:chExt cx="0" cy="161925"/>
        </a:xfrm>
      </xdr:grpSpPr>
      <xdr:grpSp>
        <xdr:nvGrpSpPr>
          <xdr:cNvPr id="10193" name="Shape 8409">
            <a:extLst>
              <a:ext uri="{FF2B5EF4-FFF2-40B4-BE49-F238E27FC236}">
                <a16:creationId xmlns:a16="http://schemas.microsoft.com/office/drawing/2014/main" id="{00000000-0008-0000-0B00-0000D127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10194" name="Shape 6">
              <a:extLst>
                <a:ext uri="{FF2B5EF4-FFF2-40B4-BE49-F238E27FC236}">
                  <a16:creationId xmlns:a16="http://schemas.microsoft.com/office/drawing/2014/main" id="{00000000-0008-0000-0B00-0000D227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0195" name="Shape 8410">
              <a:extLst>
                <a:ext uri="{FF2B5EF4-FFF2-40B4-BE49-F238E27FC236}">
                  <a16:creationId xmlns:a16="http://schemas.microsoft.com/office/drawing/2014/main" id="{00000000-0008-0000-0B00-0000D327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10196" name="Shape 8411">
                <a:extLst>
                  <a:ext uri="{FF2B5EF4-FFF2-40B4-BE49-F238E27FC236}">
                    <a16:creationId xmlns:a16="http://schemas.microsoft.com/office/drawing/2014/main" id="{00000000-0008-0000-0B00-0000D427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0197" name="Shape 8412">
                <a:extLst>
                  <a:ext uri="{FF2B5EF4-FFF2-40B4-BE49-F238E27FC236}">
                    <a16:creationId xmlns:a16="http://schemas.microsoft.com/office/drawing/2014/main" id="{00000000-0008-0000-0B00-0000D527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10198" name="Shape 8413">
                  <a:extLst>
                    <a:ext uri="{FF2B5EF4-FFF2-40B4-BE49-F238E27FC236}">
                      <a16:creationId xmlns:a16="http://schemas.microsoft.com/office/drawing/2014/main" id="{00000000-0008-0000-0B00-0000D627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10199" name="Shape 8414">
                  <a:extLst>
                    <a:ext uri="{FF2B5EF4-FFF2-40B4-BE49-F238E27FC236}">
                      <a16:creationId xmlns:a16="http://schemas.microsoft.com/office/drawing/2014/main" id="{00000000-0008-0000-0B00-0000D72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200" name="Shape 8415">
                  <a:extLst>
                    <a:ext uri="{FF2B5EF4-FFF2-40B4-BE49-F238E27FC236}">
                      <a16:creationId xmlns:a16="http://schemas.microsoft.com/office/drawing/2014/main" id="{00000000-0008-0000-0B00-0000D82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201" name="Shape 8416">
                  <a:extLst>
                    <a:ext uri="{FF2B5EF4-FFF2-40B4-BE49-F238E27FC236}">
                      <a16:creationId xmlns:a16="http://schemas.microsoft.com/office/drawing/2014/main" id="{00000000-0008-0000-0B00-0000D927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202" name="Shape 8417">
                  <a:extLst>
                    <a:ext uri="{FF2B5EF4-FFF2-40B4-BE49-F238E27FC236}">
                      <a16:creationId xmlns:a16="http://schemas.microsoft.com/office/drawing/2014/main" id="{00000000-0008-0000-0B00-0000DA2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203" name="Shape 8418">
                  <a:extLst>
                    <a:ext uri="{FF2B5EF4-FFF2-40B4-BE49-F238E27FC236}">
                      <a16:creationId xmlns:a16="http://schemas.microsoft.com/office/drawing/2014/main" id="{00000000-0008-0000-0B00-0000DB2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204" name="Shape 8419">
                  <a:extLst>
                    <a:ext uri="{FF2B5EF4-FFF2-40B4-BE49-F238E27FC236}">
                      <a16:creationId xmlns:a16="http://schemas.microsoft.com/office/drawing/2014/main" id="{00000000-0008-0000-0B00-0000DC2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136</xdr:row>
      <xdr:rowOff>104775</xdr:rowOff>
    </xdr:from>
    <xdr:ext cx="0" cy="161925"/>
    <xdr:grpSp>
      <xdr:nvGrpSpPr>
        <xdr:cNvPr id="10205" name="Shape 2">
          <a:extLst>
            <a:ext uri="{FF2B5EF4-FFF2-40B4-BE49-F238E27FC236}">
              <a16:creationId xmlns:a16="http://schemas.microsoft.com/office/drawing/2014/main" id="{00000000-0008-0000-0B00-0000DD270000}"/>
            </a:ext>
          </a:extLst>
        </xdr:cNvPr>
        <xdr:cNvGrpSpPr>
          <a:grpSpLocks/>
        </xdr:cNvGrpSpPr>
      </xdr:nvGrpSpPr>
      <xdr:grpSpPr>
        <a:xfrm>
          <a:off x="2466975" y="29975175"/>
          <a:ext cx="0" cy="161925"/>
          <a:chOff x="5346000" y="3699038"/>
          <a:chExt cx="0" cy="161925"/>
        </a:xfrm>
      </xdr:grpSpPr>
      <xdr:grpSp>
        <xdr:nvGrpSpPr>
          <xdr:cNvPr id="10206" name="Shape 8420">
            <a:extLst>
              <a:ext uri="{FF2B5EF4-FFF2-40B4-BE49-F238E27FC236}">
                <a16:creationId xmlns:a16="http://schemas.microsoft.com/office/drawing/2014/main" id="{00000000-0008-0000-0B00-0000DE27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10207" name="Shape 6">
              <a:extLst>
                <a:ext uri="{FF2B5EF4-FFF2-40B4-BE49-F238E27FC236}">
                  <a16:creationId xmlns:a16="http://schemas.microsoft.com/office/drawing/2014/main" id="{00000000-0008-0000-0B00-0000DF27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0208" name="Shape 8421">
              <a:extLst>
                <a:ext uri="{FF2B5EF4-FFF2-40B4-BE49-F238E27FC236}">
                  <a16:creationId xmlns:a16="http://schemas.microsoft.com/office/drawing/2014/main" id="{00000000-0008-0000-0B00-0000E027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10209" name="Shape 8422">
                <a:extLst>
                  <a:ext uri="{FF2B5EF4-FFF2-40B4-BE49-F238E27FC236}">
                    <a16:creationId xmlns:a16="http://schemas.microsoft.com/office/drawing/2014/main" id="{00000000-0008-0000-0B00-0000E127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0210" name="Shape 8423">
                <a:extLst>
                  <a:ext uri="{FF2B5EF4-FFF2-40B4-BE49-F238E27FC236}">
                    <a16:creationId xmlns:a16="http://schemas.microsoft.com/office/drawing/2014/main" id="{00000000-0008-0000-0B00-0000E227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10211" name="Shape 8424">
                  <a:extLst>
                    <a:ext uri="{FF2B5EF4-FFF2-40B4-BE49-F238E27FC236}">
                      <a16:creationId xmlns:a16="http://schemas.microsoft.com/office/drawing/2014/main" id="{00000000-0008-0000-0B00-0000E327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10212" name="Shape 8425">
                  <a:extLst>
                    <a:ext uri="{FF2B5EF4-FFF2-40B4-BE49-F238E27FC236}">
                      <a16:creationId xmlns:a16="http://schemas.microsoft.com/office/drawing/2014/main" id="{00000000-0008-0000-0B00-0000E42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213" name="Shape 8426">
                  <a:extLst>
                    <a:ext uri="{FF2B5EF4-FFF2-40B4-BE49-F238E27FC236}">
                      <a16:creationId xmlns:a16="http://schemas.microsoft.com/office/drawing/2014/main" id="{00000000-0008-0000-0B00-0000E52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214" name="Shape 8427">
                  <a:extLst>
                    <a:ext uri="{FF2B5EF4-FFF2-40B4-BE49-F238E27FC236}">
                      <a16:creationId xmlns:a16="http://schemas.microsoft.com/office/drawing/2014/main" id="{00000000-0008-0000-0B00-0000E627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215" name="Shape 8428">
                  <a:extLst>
                    <a:ext uri="{FF2B5EF4-FFF2-40B4-BE49-F238E27FC236}">
                      <a16:creationId xmlns:a16="http://schemas.microsoft.com/office/drawing/2014/main" id="{00000000-0008-0000-0B00-0000E72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216" name="Shape 8429">
                  <a:extLst>
                    <a:ext uri="{FF2B5EF4-FFF2-40B4-BE49-F238E27FC236}">
                      <a16:creationId xmlns:a16="http://schemas.microsoft.com/office/drawing/2014/main" id="{00000000-0008-0000-0B00-0000E82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217" name="Shape 8430">
                  <a:extLst>
                    <a:ext uri="{FF2B5EF4-FFF2-40B4-BE49-F238E27FC236}">
                      <a16:creationId xmlns:a16="http://schemas.microsoft.com/office/drawing/2014/main" id="{00000000-0008-0000-0B00-0000E92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136</xdr:row>
      <xdr:rowOff>104775</xdr:rowOff>
    </xdr:from>
    <xdr:ext cx="0" cy="161925"/>
    <xdr:grpSp>
      <xdr:nvGrpSpPr>
        <xdr:cNvPr id="10218" name="Shape 2">
          <a:extLst>
            <a:ext uri="{FF2B5EF4-FFF2-40B4-BE49-F238E27FC236}">
              <a16:creationId xmlns:a16="http://schemas.microsoft.com/office/drawing/2014/main" id="{00000000-0008-0000-0B00-0000EA270000}"/>
            </a:ext>
          </a:extLst>
        </xdr:cNvPr>
        <xdr:cNvGrpSpPr>
          <a:grpSpLocks/>
        </xdr:cNvGrpSpPr>
      </xdr:nvGrpSpPr>
      <xdr:grpSpPr>
        <a:xfrm>
          <a:off x="2466975" y="29975175"/>
          <a:ext cx="0" cy="161925"/>
          <a:chOff x="5346000" y="3699038"/>
          <a:chExt cx="0" cy="161925"/>
        </a:xfrm>
      </xdr:grpSpPr>
      <xdr:grpSp>
        <xdr:nvGrpSpPr>
          <xdr:cNvPr id="10219" name="Shape 8431">
            <a:extLst>
              <a:ext uri="{FF2B5EF4-FFF2-40B4-BE49-F238E27FC236}">
                <a16:creationId xmlns:a16="http://schemas.microsoft.com/office/drawing/2014/main" id="{00000000-0008-0000-0B00-0000EB27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10220" name="Shape 6">
              <a:extLst>
                <a:ext uri="{FF2B5EF4-FFF2-40B4-BE49-F238E27FC236}">
                  <a16:creationId xmlns:a16="http://schemas.microsoft.com/office/drawing/2014/main" id="{00000000-0008-0000-0B00-0000EC27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0221" name="Shape 8432">
              <a:extLst>
                <a:ext uri="{FF2B5EF4-FFF2-40B4-BE49-F238E27FC236}">
                  <a16:creationId xmlns:a16="http://schemas.microsoft.com/office/drawing/2014/main" id="{00000000-0008-0000-0B00-0000ED27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10222" name="Shape 8433">
                <a:extLst>
                  <a:ext uri="{FF2B5EF4-FFF2-40B4-BE49-F238E27FC236}">
                    <a16:creationId xmlns:a16="http://schemas.microsoft.com/office/drawing/2014/main" id="{00000000-0008-0000-0B00-0000EE27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0223" name="Shape 8434">
                <a:extLst>
                  <a:ext uri="{FF2B5EF4-FFF2-40B4-BE49-F238E27FC236}">
                    <a16:creationId xmlns:a16="http://schemas.microsoft.com/office/drawing/2014/main" id="{00000000-0008-0000-0B00-0000EF27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10224" name="Shape 8435">
                  <a:extLst>
                    <a:ext uri="{FF2B5EF4-FFF2-40B4-BE49-F238E27FC236}">
                      <a16:creationId xmlns:a16="http://schemas.microsoft.com/office/drawing/2014/main" id="{00000000-0008-0000-0B00-0000F027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10225" name="Shape 8436">
                  <a:extLst>
                    <a:ext uri="{FF2B5EF4-FFF2-40B4-BE49-F238E27FC236}">
                      <a16:creationId xmlns:a16="http://schemas.microsoft.com/office/drawing/2014/main" id="{00000000-0008-0000-0B00-0000F12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226" name="Shape 8437">
                  <a:extLst>
                    <a:ext uri="{FF2B5EF4-FFF2-40B4-BE49-F238E27FC236}">
                      <a16:creationId xmlns:a16="http://schemas.microsoft.com/office/drawing/2014/main" id="{00000000-0008-0000-0B00-0000F22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227" name="Shape 8438">
                  <a:extLst>
                    <a:ext uri="{FF2B5EF4-FFF2-40B4-BE49-F238E27FC236}">
                      <a16:creationId xmlns:a16="http://schemas.microsoft.com/office/drawing/2014/main" id="{00000000-0008-0000-0B00-0000F327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228" name="Shape 8439">
                  <a:extLst>
                    <a:ext uri="{FF2B5EF4-FFF2-40B4-BE49-F238E27FC236}">
                      <a16:creationId xmlns:a16="http://schemas.microsoft.com/office/drawing/2014/main" id="{00000000-0008-0000-0B00-0000F42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229" name="Shape 8440">
                  <a:extLst>
                    <a:ext uri="{FF2B5EF4-FFF2-40B4-BE49-F238E27FC236}">
                      <a16:creationId xmlns:a16="http://schemas.microsoft.com/office/drawing/2014/main" id="{00000000-0008-0000-0B00-0000F52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230" name="Shape 8441">
                  <a:extLst>
                    <a:ext uri="{FF2B5EF4-FFF2-40B4-BE49-F238E27FC236}">
                      <a16:creationId xmlns:a16="http://schemas.microsoft.com/office/drawing/2014/main" id="{00000000-0008-0000-0B00-0000F62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136</xdr:row>
      <xdr:rowOff>104775</xdr:rowOff>
    </xdr:from>
    <xdr:ext cx="0" cy="161925"/>
    <xdr:grpSp>
      <xdr:nvGrpSpPr>
        <xdr:cNvPr id="10231" name="Shape 2">
          <a:extLst>
            <a:ext uri="{FF2B5EF4-FFF2-40B4-BE49-F238E27FC236}">
              <a16:creationId xmlns:a16="http://schemas.microsoft.com/office/drawing/2014/main" id="{00000000-0008-0000-0B00-0000F7270000}"/>
            </a:ext>
          </a:extLst>
        </xdr:cNvPr>
        <xdr:cNvGrpSpPr>
          <a:grpSpLocks/>
        </xdr:cNvGrpSpPr>
      </xdr:nvGrpSpPr>
      <xdr:grpSpPr>
        <a:xfrm>
          <a:off x="2466975" y="29975175"/>
          <a:ext cx="0" cy="161925"/>
          <a:chOff x="5346000" y="3699038"/>
          <a:chExt cx="0" cy="161925"/>
        </a:xfrm>
      </xdr:grpSpPr>
      <xdr:grpSp>
        <xdr:nvGrpSpPr>
          <xdr:cNvPr id="10232" name="Shape 8442">
            <a:extLst>
              <a:ext uri="{FF2B5EF4-FFF2-40B4-BE49-F238E27FC236}">
                <a16:creationId xmlns:a16="http://schemas.microsoft.com/office/drawing/2014/main" id="{00000000-0008-0000-0B00-0000F827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10233" name="Shape 6">
              <a:extLst>
                <a:ext uri="{FF2B5EF4-FFF2-40B4-BE49-F238E27FC236}">
                  <a16:creationId xmlns:a16="http://schemas.microsoft.com/office/drawing/2014/main" id="{00000000-0008-0000-0B00-0000F927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0234" name="Shape 8443">
              <a:extLst>
                <a:ext uri="{FF2B5EF4-FFF2-40B4-BE49-F238E27FC236}">
                  <a16:creationId xmlns:a16="http://schemas.microsoft.com/office/drawing/2014/main" id="{00000000-0008-0000-0B00-0000FA27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10235" name="Shape 8444">
                <a:extLst>
                  <a:ext uri="{FF2B5EF4-FFF2-40B4-BE49-F238E27FC236}">
                    <a16:creationId xmlns:a16="http://schemas.microsoft.com/office/drawing/2014/main" id="{00000000-0008-0000-0B00-0000FB27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0236" name="Shape 8445">
                <a:extLst>
                  <a:ext uri="{FF2B5EF4-FFF2-40B4-BE49-F238E27FC236}">
                    <a16:creationId xmlns:a16="http://schemas.microsoft.com/office/drawing/2014/main" id="{00000000-0008-0000-0B00-0000FC27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10237" name="Shape 8446">
                  <a:extLst>
                    <a:ext uri="{FF2B5EF4-FFF2-40B4-BE49-F238E27FC236}">
                      <a16:creationId xmlns:a16="http://schemas.microsoft.com/office/drawing/2014/main" id="{00000000-0008-0000-0B00-0000FD27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10238" name="Shape 8447">
                  <a:extLst>
                    <a:ext uri="{FF2B5EF4-FFF2-40B4-BE49-F238E27FC236}">
                      <a16:creationId xmlns:a16="http://schemas.microsoft.com/office/drawing/2014/main" id="{00000000-0008-0000-0B00-0000FE2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239" name="Shape 8448">
                  <a:extLst>
                    <a:ext uri="{FF2B5EF4-FFF2-40B4-BE49-F238E27FC236}">
                      <a16:creationId xmlns:a16="http://schemas.microsoft.com/office/drawing/2014/main" id="{00000000-0008-0000-0B00-0000FF2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240" name="Shape 8449">
                  <a:extLst>
                    <a:ext uri="{FF2B5EF4-FFF2-40B4-BE49-F238E27FC236}">
                      <a16:creationId xmlns:a16="http://schemas.microsoft.com/office/drawing/2014/main" id="{00000000-0008-0000-0B00-00000028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241" name="Shape 8450">
                  <a:extLst>
                    <a:ext uri="{FF2B5EF4-FFF2-40B4-BE49-F238E27FC236}">
                      <a16:creationId xmlns:a16="http://schemas.microsoft.com/office/drawing/2014/main" id="{00000000-0008-0000-0B00-0000012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242" name="Shape 8451">
                  <a:extLst>
                    <a:ext uri="{FF2B5EF4-FFF2-40B4-BE49-F238E27FC236}">
                      <a16:creationId xmlns:a16="http://schemas.microsoft.com/office/drawing/2014/main" id="{00000000-0008-0000-0B00-0000022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243" name="Shape 8452">
                  <a:extLst>
                    <a:ext uri="{FF2B5EF4-FFF2-40B4-BE49-F238E27FC236}">
                      <a16:creationId xmlns:a16="http://schemas.microsoft.com/office/drawing/2014/main" id="{00000000-0008-0000-0B00-0000032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136</xdr:row>
      <xdr:rowOff>104775</xdr:rowOff>
    </xdr:from>
    <xdr:ext cx="0" cy="161925"/>
    <xdr:grpSp>
      <xdr:nvGrpSpPr>
        <xdr:cNvPr id="10244" name="Shape 2">
          <a:extLst>
            <a:ext uri="{FF2B5EF4-FFF2-40B4-BE49-F238E27FC236}">
              <a16:creationId xmlns:a16="http://schemas.microsoft.com/office/drawing/2014/main" id="{00000000-0008-0000-0B00-000004280000}"/>
            </a:ext>
          </a:extLst>
        </xdr:cNvPr>
        <xdr:cNvGrpSpPr>
          <a:grpSpLocks/>
        </xdr:cNvGrpSpPr>
      </xdr:nvGrpSpPr>
      <xdr:grpSpPr>
        <a:xfrm>
          <a:off x="2466975" y="29975175"/>
          <a:ext cx="0" cy="161925"/>
          <a:chOff x="5346000" y="3699038"/>
          <a:chExt cx="0" cy="161925"/>
        </a:xfrm>
      </xdr:grpSpPr>
      <xdr:grpSp>
        <xdr:nvGrpSpPr>
          <xdr:cNvPr id="10245" name="Shape 8453">
            <a:extLst>
              <a:ext uri="{FF2B5EF4-FFF2-40B4-BE49-F238E27FC236}">
                <a16:creationId xmlns:a16="http://schemas.microsoft.com/office/drawing/2014/main" id="{00000000-0008-0000-0B00-00000528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10246" name="Shape 6">
              <a:extLst>
                <a:ext uri="{FF2B5EF4-FFF2-40B4-BE49-F238E27FC236}">
                  <a16:creationId xmlns:a16="http://schemas.microsoft.com/office/drawing/2014/main" id="{00000000-0008-0000-0B00-00000628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0247" name="Shape 8454">
              <a:extLst>
                <a:ext uri="{FF2B5EF4-FFF2-40B4-BE49-F238E27FC236}">
                  <a16:creationId xmlns:a16="http://schemas.microsoft.com/office/drawing/2014/main" id="{00000000-0008-0000-0B00-00000728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10248" name="Shape 8455">
                <a:extLst>
                  <a:ext uri="{FF2B5EF4-FFF2-40B4-BE49-F238E27FC236}">
                    <a16:creationId xmlns:a16="http://schemas.microsoft.com/office/drawing/2014/main" id="{00000000-0008-0000-0B00-00000828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0249" name="Shape 8456">
                <a:extLst>
                  <a:ext uri="{FF2B5EF4-FFF2-40B4-BE49-F238E27FC236}">
                    <a16:creationId xmlns:a16="http://schemas.microsoft.com/office/drawing/2014/main" id="{00000000-0008-0000-0B00-00000928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10250" name="Shape 8457">
                  <a:extLst>
                    <a:ext uri="{FF2B5EF4-FFF2-40B4-BE49-F238E27FC236}">
                      <a16:creationId xmlns:a16="http://schemas.microsoft.com/office/drawing/2014/main" id="{00000000-0008-0000-0B00-00000A28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10251" name="Shape 8458">
                  <a:extLst>
                    <a:ext uri="{FF2B5EF4-FFF2-40B4-BE49-F238E27FC236}">
                      <a16:creationId xmlns:a16="http://schemas.microsoft.com/office/drawing/2014/main" id="{00000000-0008-0000-0B00-00000B2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252" name="Shape 8459">
                  <a:extLst>
                    <a:ext uri="{FF2B5EF4-FFF2-40B4-BE49-F238E27FC236}">
                      <a16:creationId xmlns:a16="http://schemas.microsoft.com/office/drawing/2014/main" id="{00000000-0008-0000-0B00-00000C2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253" name="Shape 8460">
                  <a:extLst>
                    <a:ext uri="{FF2B5EF4-FFF2-40B4-BE49-F238E27FC236}">
                      <a16:creationId xmlns:a16="http://schemas.microsoft.com/office/drawing/2014/main" id="{00000000-0008-0000-0B00-00000D28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254" name="Shape 8461">
                  <a:extLst>
                    <a:ext uri="{FF2B5EF4-FFF2-40B4-BE49-F238E27FC236}">
                      <a16:creationId xmlns:a16="http://schemas.microsoft.com/office/drawing/2014/main" id="{00000000-0008-0000-0B00-00000E2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255" name="Shape 8462">
                  <a:extLst>
                    <a:ext uri="{FF2B5EF4-FFF2-40B4-BE49-F238E27FC236}">
                      <a16:creationId xmlns:a16="http://schemas.microsoft.com/office/drawing/2014/main" id="{00000000-0008-0000-0B00-00000F2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256" name="Shape 8463">
                  <a:extLst>
                    <a:ext uri="{FF2B5EF4-FFF2-40B4-BE49-F238E27FC236}">
                      <a16:creationId xmlns:a16="http://schemas.microsoft.com/office/drawing/2014/main" id="{00000000-0008-0000-0B00-0000102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136</xdr:row>
      <xdr:rowOff>104775</xdr:rowOff>
    </xdr:from>
    <xdr:ext cx="0" cy="161925"/>
    <xdr:grpSp>
      <xdr:nvGrpSpPr>
        <xdr:cNvPr id="10257" name="Shape 2">
          <a:extLst>
            <a:ext uri="{FF2B5EF4-FFF2-40B4-BE49-F238E27FC236}">
              <a16:creationId xmlns:a16="http://schemas.microsoft.com/office/drawing/2014/main" id="{00000000-0008-0000-0B00-000011280000}"/>
            </a:ext>
          </a:extLst>
        </xdr:cNvPr>
        <xdr:cNvGrpSpPr>
          <a:grpSpLocks/>
        </xdr:cNvGrpSpPr>
      </xdr:nvGrpSpPr>
      <xdr:grpSpPr>
        <a:xfrm>
          <a:off x="2466975" y="29975175"/>
          <a:ext cx="0" cy="161925"/>
          <a:chOff x="5346000" y="3699038"/>
          <a:chExt cx="0" cy="161925"/>
        </a:xfrm>
      </xdr:grpSpPr>
      <xdr:grpSp>
        <xdr:nvGrpSpPr>
          <xdr:cNvPr id="10258" name="Shape 8464">
            <a:extLst>
              <a:ext uri="{FF2B5EF4-FFF2-40B4-BE49-F238E27FC236}">
                <a16:creationId xmlns:a16="http://schemas.microsoft.com/office/drawing/2014/main" id="{00000000-0008-0000-0B00-00001228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10259" name="Shape 6">
              <a:extLst>
                <a:ext uri="{FF2B5EF4-FFF2-40B4-BE49-F238E27FC236}">
                  <a16:creationId xmlns:a16="http://schemas.microsoft.com/office/drawing/2014/main" id="{00000000-0008-0000-0B00-00001328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0260" name="Shape 8465">
              <a:extLst>
                <a:ext uri="{FF2B5EF4-FFF2-40B4-BE49-F238E27FC236}">
                  <a16:creationId xmlns:a16="http://schemas.microsoft.com/office/drawing/2014/main" id="{00000000-0008-0000-0B00-00001428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10261" name="Shape 8466">
                <a:extLst>
                  <a:ext uri="{FF2B5EF4-FFF2-40B4-BE49-F238E27FC236}">
                    <a16:creationId xmlns:a16="http://schemas.microsoft.com/office/drawing/2014/main" id="{00000000-0008-0000-0B00-00001528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0262" name="Shape 8467">
                <a:extLst>
                  <a:ext uri="{FF2B5EF4-FFF2-40B4-BE49-F238E27FC236}">
                    <a16:creationId xmlns:a16="http://schemas.microsoft.com/office/drawing/2014/main" id="{00000000-0008-0000-0B00-00001628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10263" name="Shape 8468">
                  <a:extLst>
                    <a:ext uri="{FF2B5EF4-FFF2-40B4-BE49-F238E27FC236}">
                      <a16:creationId xmlns:a16="http://schemas.microsoft.com/office/drawing/2014/main" id="{00000000-0008-0000-0B00-00001728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10264" name="Shape 8469">
                  <a:extLst>
                    <a:ext uri="{FF2B5EF4-FFF2-40B4-BE49-F238E27FC236}">
                      <a16:creationId xmlns:a16="http://schemas.microsoft.com/office/drawing/2014/main" id="{00000000-0008-0000-0B00-0000182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265" name="Shape 8470">
                  <a:extLst>
                    <a:ext uri="{FF2B5EF4-FFF2-40B4-BE49-F238E27FC236}">
                      <a16:creationId xmlns:a16="http://schemas.microsoft.com/office/drawing/2014/main" id="{00000000-0008-0000-0B00-0000192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266" name="Shape 8471">
                  <a:extLst>
                    <a:ext uri="{FF2B5EF4-FFF2-40B4-BE49-F238E27FC236}">
                      <a16:creationId xmlns:a16="http://schemas.microsoft.com/office/drawing/2014/main" id="{00000000-0008-0000-0B00-00001A28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267" name="Shape 8472">
                  <a:extLst>
                    <a:ext uri="{FF2B5EF4-FFF2-40B4-BE49-F238E27FC236}">
                      <a16:creationId xmlns:a16="http://schemas.microsoft.com/office/drawing/2014/main" id="{00000000-0008-0000-0B00-00001B2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268" name="Shape 8473">
                  <a:extLst>
                    <a:ext uri="{FF2B5EF4-FFF2-40B4-BE49-F238E27FC236}">
                      <a16:creationId xmlns:a16="http://schemas.microsoft.com/office/drawing/2014/main" id="{00000000-0008-0000-0B00-00001C2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269" name="Shape 8474">
                  <a:extLst>
                    <a:ext uri="{FF2B5EF4-FFF2-40B4-BE49-F238E27FC236}">
                      <a16:creationId xmlns:a16="http://schemas.microsoft.com/office/drawing/2014/main" id="{00000000-0008-0000-0B00-00001D2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136</xdr:row>
      <xdr:rowOff>104775</xdr:rowOff>
    </xdr:from>
    <xdr:ext cx="0" cy="161925"/>
    <xdr:grpSp>
      <xdr:nvGrpSpPr>
        <xdr:cNvPr id="10270" name="Shape 2">
          <a:extLst>
            <a:ext uri="{FF2B5EF4-FFF2-40B4-BE49-F238E27FC236}">
              <a16:creationId xmlns:a16="http://schemas.microsoft.com/office/drawing/2014/main" id="{00000000-0008-0000-0B00-00001E280000}"/>
            </a:ext>
          </a:extLst>
        </xdr:cNvPr>
        <xdr:cNvGrpSpPr>
          <a:grpSpLocks/>
        </xdr:cNvGrpSpPr>
      </xdr:nvGrpSpPr>
      <xdr:grpSpPr>
        <a:xfrm>
          <a:off x="2466975" y="29975175"/>
          <a:ext cx="0" cy="161925"/>
          <a:chOff x="5346000" y="3699038"/>
          <a:chExt cx="0" cy="161925"/>
        </a:xfrm>
      </xdr:grpSpPr>
      <xdr:grpSp>
        <xdr:nvGrpSpPr>
          <xdr:cNvPr id="10271" name="Shape 8475">
            <a:extLst>
              <a:ext uri="{FF2B5EF4-FFF2-40B4-BE49-F238E27FC236}">
                <a16:creationId xmlns:a16="http://schemas.microsoft.com/office/drawing/2014/main" id="{00000000-0008-0000-0B00-00001F28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10272" name="Shape 6">
              <a:extLst>
                <a:ext uri="{FF2B5EF4-FFF2-40B4-BE49-F238E27FC236}">
                  <a16:creationId xmlns:a16="http://schemas.microsoft.com/office/drawing/2014/main" id="{00000000-0008-0000-0B00-00002028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0273" name="Shape 8476">
              <a:extLst>
                <a:ext uri="{FF2B5EF4-FFF2-40B4-BE49-F238E27FC236}">
                  <a16:creationId xmlns:a16="http://schemas.microsoft.com/office/drawing/2014/main" id="{00000000-0008-0000-0B00-00002128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10274" name="Shape 8477">
                <a:extLst>
                  <a:ext uri="{FF2B5EF4-FFF2-40B4-BE49-F238E27FC236}">
                    <a16:creationId xmlns:a16="http://schemas.microsoft.com/office/drawing/2014/main" id="{00000000-0008-0000-0B00-00002228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0275" name="Shape 8478">
                <a:extLst>
                  <a:ext uri="{FF2B5EF4-FFF2-40B4-BE49-F238E27FC236}">
                    <a16:creationId xmlns:a16="http://schemas.microsoft.com/office/drawing/2014/main" id="{00000000-0008-0000-0B00-00002328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10276" name="Shape 8479">
                  <a:extLst>
                    <a:ext uri="{FF2B5EF4-FFF2-40B4-BE49-F238E27FC236}">
                      <a16:creationId xmlns:a16="http://schemas.microsoft.com/office/drawing/2014/main" id="{00000000-0008-0000-0B00-00002428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10277" name="Shape 8480">
                  <a:extLst>
                    <a:ext uri="{FF2B5EF4-FFF2-40B4-BE49-F238E27FC236}">
                      <a16:creationId xmlns:a16="http://schemas.microsoft.com/office/drawing/2014/main" id="{00000000-0008-0000-0B00-0000252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278" name="Shape 8481">
                  <a:extLst>
                    <a:ext uri="{FF2B5EF4-FFF2-40B4-BE49-F238E27FC236}">
                      <a16:creationId xmlns:a16="http://schemas.microsoft.com/office/drawing/2014/main" id="{00000000-0008-0000-0B00-0000262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279" name="Shape 8482">
                  <a:extLst>
                    <a:ext uri="{FF2B5EF4-FFF2-40B4-BE49-F238E27FC236}">
                      <a16:creationId xmlns:a16="http://schemas.microsoft.com/office/drawing/2014/main" id="{00000000-0008-0000-0B00-00002728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280" name="Shape 8483">
                  <a:extLst>
                    <a:ext uri="{FF2B5EF4-FFF2-40B4-BE49-F238E27FC236}">
                      <a16:creationId xmlns:a16="http://schemas.microsoft.com/office/drawing/2014/main" id="{00000000-0008-0000-0B00-0000282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281" name="Shape 8484">
                  <a:extLst>
                    <a:ext uri="{FF2B5EF4-FFF2-40B4-BE49-F238E27FC236}">
                      <a16:creationId xmlns:a16="http://schemas.microsoft.com/office/drawing/2014/main" id="{00000000-0008-0000-0B00-0000292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282" name="Shape 8485">
                  <a:extLst>
                    <a:ext uri="{FF2B5EF4-FFF2-40B4-BE49-F238E27FC236}">
                      <a16:creationId xmlns:a16="http://schemas.microsoft.com/office/drawing/2014/main" id="{00000000-0008-0000-0B00-00002A2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136</xdr:row>
      <xdr:rowOff>104775</xdr:rowOff>
    </xdr:from>
    <xdr:ext cx="0" cy="161925"/>
    <xdr:grpSp>
      <xdr:nvGrpSpPr>
        <xdr:cNvPr id="10283" name="Shape 2">
          <a:extLst>
            <a:ext uri="{FF2B5EF4-FFF2-40B4-BE49-F238E27FC236}">
              <a16:creationId xmlns:a16="http://schemas.microsoft.com/office/drawing/2014/main" id="{00000000-0008-0000-0B00-00002B280000}"/>
            </a:ext>
          </a:extLst>
        </xdr:cNvPr>
        <xdr:cNvGrpSpPr>
          <a:grpSpLocks/>
        </xdr:cNvGrpSpPr>
      </xdr:nvGrpSpPr>
      <xdr:grpSpPr>
        <a:xfrm>
          <a:off x="2466975" y="29975175"/>
          <a:ext cx="0" cy="161925"/>
          <a:chOff x="5346000" y="3699038"/>
          <a:chExt cx="0" cy="161925"/>
        </a:xfrm>
      </xdr:grpSpPr>
      <xdr:grpSp>
        <xdr:nvGrpSpPr>
          <xdr:cNvPr id="10284" name="Shape 8486">
            <a:extLst>
              <a:ext uri="{FF2B5EF4-FFF2-40B4-BE49-F238E27FC236}">
                <a16:creationId xmlns:a16="http://schemas.microsoft.com/office/drawing/2014/main" id="{00000000-0008-0000-0B00-00002C28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10285" name="Shape 6">
              <a:extLst>
                <a:ext uri="{FF2B5EF4-FFF2-40B4-BE49-F238E27FC236}">
                  <a16:creationId xmlns:a16="http://schemas.microsoft.com/office/drawing/2014/main" id="{00000000-0008-0000-0B00-00002D28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0286" name="Shape 8487">
              <a:extLst>
                <a:ext uri="{FF2B5EF4-FFF2-40B4-BE49-F238E27FC236}">
                  <a16:creationId xmlns:a16="http://schemas.microsoft.com/office/drawing/2014/main" id="{00000000-0008-0000-0B00-00002E28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10287" name="Shape 8488">
                <a:extLst>
                  <a:ext uri="{FF2B5EF4-FFF2-40B4-BE49-F238E27FC236}">
                    <a16:creationId xmlns:a16="http://schemas.microsoft.com/office/drawing/2014/main" id="{00000000-0008-0000-0B00-00002F28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0288" name="Shape 8489">
                <a:extLst>
                  <a:ext uri="{FF2B5EF4-FFF2-40B4-BE49-F238E27FC236}">
                    <a16:creationId xmlns:a16="http://schemas.microsoft.com/office/drawing/2014/main" id="{00000000-0008-0000-0B00-00003028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10289" name="Shape 8490">
                  <a:extLst>
                    <a:ext uri="{FF2B5EF4-FFF2-40B4-BE49-F238E27FC236}">
                      <a16:creationId xmlns:a16="http://schemas.microsoft.com/office/drawing/2014/main" id="{00000000-0008-0000-0B00-00003128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10290" name="Shape 8491">
                  <a:extLst>
                    <a:ext uri="{FF2B5EF4-FFF2-40B4-BE49-F238E27FC236}">
                      <a16:creationId xmlns:a16="http://schemas.microsoft.com/office/drawing/2014/main" id="{00000000-0008-0000-0B00-0000322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291" name="Shape 8492">
                  <a:extLst>
                    <a:ext uri="{FF2B5EF4-FFF2-40B4-BE49-F238E27FC236}">
                      <a16:creationId xmlns:a16="http://schemas.microsoft.com/office/drawing/2014/main" id="{00000000-0008-0000-0B00-0000332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292" name="Shape 8493">
                  <a:extLst>
                    <a:ext uri="{FF2B5EF4-FFF2-40B4-BE49-F238E27FC236}">
                      <a16:creationId xmlns:a16="http://schemas.microsoft.com/office/drawing/2014/main" id="{00000000-0008-0000-0B00-00003428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293" name="Shape 8494">
                  <a:extLst>
                    <a:ext uri="{FF2B5EF4-FFF2-40B4-BE49-F238E27FC236}">
                      <a16:creationId xmlns:a16="http://schemas.microsoft.com/office/drawing/2014/main" id="{00000000-0008-0000-0B00-0000352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294" name="Shape 8495">
                  <a:extLst>
                    <a:ext uri="{FF2B5EF4-FFF2-40B4-BE49-F238E27FC236}">
                      <a16:creationId xmlns:a16="http://schemas.microsoft.com/office/drawing/2014/main" id="{00000000-0008-0000-0B00-0000362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295" name="Shape 8496">
                  <a:extLst>
                    <a:ext uri="{FF2B5EF4-FFF2-40B4-BE49-F238E27FC236}">
                      <a16:creationId xmlns:a16="http://schemas.microsoft.com/office/drawing/2014/main" id="{00000000-0008-0000-0B00-0000372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136</xdr:row>
      <xdr:rowOff>104775</xdr:rowOff>
    </xdr:from>
    <xdr:ext cx="0" cy="161925"/>
    <xdr:grpSp>
      <xdr:nvGrpSpPr>
        <xdr:cNvPr id="10296" name="Shape 2">
          <a:extLst>
            <a:ext uri="{FF2B5EF4-FFF2-40B4-BE49-F238E27FC236}">
              <a16:creationId xmlns:a16="http://schemas.microsoft.com/office/drawing/2014/main" id="{00000000-0008-0000-0B00-000038280000}"/>
            </a:ext>
          </a:extLst>
        </xdr:cNvPr>
        <xdr:cNvGrpSpPr>
          <a:grpSpLocks/>
        </xdr:cNvGrpSpPr>
      </xdr:nvGrpSpPr>
      <xdr:grpSpPr>
        <a:xfrm>
          <a:off x="2466975" y="29975175"/>
          <a:ext cx="0" cy="161925"/>
          <a:chOff x="5346000" y="3699038"/>
          <a:chExt cx="0" cy="161925"/>
        </a:xfrm>
      </xdr:grpSpPr>
      <xdr:grpSp>
        <xdr:nvGrpSpPr>
          <xdr:cNvPr id="10297" name="Shape 8497">
            <a:extLst>
              <a:ext uri="{FF2B5EF4-FFF2-40B4-BE49-F238E27FC236}">
                <a16:creationId xmlns:a16="http://schemas.microsoft.com/office/drawing/2014/main" id="{00000000-0008-0000-0B00-00003928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10298" name="Shape 6">
              <a:extLst>
                <a:ext uri="{FF2B5EF4-FFF2-40B4-BE49-F238E27FC236}">
                  <a16:creationId xmlns:a16="http://schemas.microsoft.com/office/drawing/2014/main" id="{00000000-0008-0000-0B00-00003A28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0299" name="Shape 8498">
              <a:extLst>
                <a:ext uri="{FF2B5EF4-FFF2-40B4-BE49-F238E27FC236}">
                  <a16:creationId xmlns:a16="http://schemas.microsoft.com/office/drawing/2014/main" id="{00000000-0008-0000-0B00-00003B28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10300" name="Shape 8499">
                <a:extLst>
                  <a:ext uri="{FF2B5EF4-FFF2-40B4-BE49-F238E27FC236}">
                    <a16:creationId xmlns:a16="http://schemas.microsoft.com/office/drawing/2014/main" id="{00000000-0008-0000-0B00-00003C28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0301" name="Shape 8500">
                <a:extLst>
                  <a:ext uri="{FF2B5EF4-FFF2-40B4-BE49-F238E27FC236}">
                    <a16:creationId xmlns:a16="http://schemas.microsoft.com/office/drawing/2014/main" id="{00000000-0008-0000-0B00-00003D28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10302" name="Shape 8501">
                  <a:extLst>
                    <a:ext uri="{FF2B5EF4-FFF2-40B4-BE49-F238E27FC236}">
                      <a16:creationId xmlns:a16="http://schemas.microsoft.com/office/drawing/2014/main" id="{00000000-0008-0000-0B00-00003E28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10303" name="Shape 8502">
                  <a:extLst>
                    <a:ext uri="{FF2B5EF4-FFF2-40B4-BE49-F238E27FC236}">
                      <a16:creationId xmlns:a16="http://schemas.microsoft.com/office/drawing/2014/main" id="{00000000-0008-0000-0B00-00003F2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304" name="Shape 8503">
                  <a:extLst>
                    <a:ext uri="{FF2B5EF4-FFF2-40B4-BE49-F238E27FC236}">
                      <a16:creationId xmlns:a16="http://schemas.microsoft.com/office/drawing/2014/main" id="{00000000-0008-0000-0B00-0000402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305" name="Shape 8504">
                  <a:extLst>
                    <a:ext uri="{FF2B5EF4-FFF2-40B4-BE49-F238E27FC236}">
                      <a16:creationId xmlns:a16="http://schemas.microsoft.com/office/drawing/2014/main" id="{00000000-0008-0000-0B00-00004128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306" name="Shape 8505">
                  <a:extLst>
                    <a:ext uri="{FF2B5EF4-FFF2-40B4-BE49-F238E27FC236}">
                      <a16:creationId xmlns:a16="http://schemas.microsoft.com/office/drawing/2014/main" id="{00000000-0008-0000-0B00-0000422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307" name="Shape 8506">
                  <a:extLst>
                    <a:ext uri="{FF2B5EF4-FFF2-40B4-BE49-F238E27FC236}">
                      <a16:creationId xmlns:a16="http://schemas.microsoft.com/office/drawing/2014/main" id="{00000000-0008-0000-0B00-0000432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308" name="Shape 8507">
                  <a:extLst>
                    <a:ext uri="{FF2B5EF4-FFF2-40B4-BE49-F238E27FC236}">
                      <a16:creationId xmlns:a16="http://schemas.microsoft.com/office/drawing/2014/main" id="{00000000-0008-0000-0B00-0000442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136</xdr:row>
      <xdr:rowOff>104775</xdr:rowOff>
    </xdr:from>
    <xdr:ext cx="0" cy="161925"/>
    <xdr:grpSp>
      <xdr:nvGrpSpPr>
        <xdr:cNvPr id="10309" name="Shape 2">
          <a:extLst>
            <a:ext uri="{FF2B5EF4-FFF2-40B4-BE49-F238E27FC236}">
              <a16:creationId xmlns:a16="http://schemas.microsoft.com/office/drawing/2014/main" id="{00000000-0008-0000-0B00-000045280000}"/>
            </a:ext>
          </a:extLst>
        </xdr:cNvPr>
        <xdr:cNvGrpSpPr>
          <a:grpSpLocks/>
        </xdr:cNvGrpSpPr>
      </xdr:nvGrpSpPr>
      <xdr:grpSpPr>
        <a:xfrm>
          <a:off x="2466975" y="29975175"/>
          <a:ext cx="0" cy="161925"/>
          <a:chOff x="5346000" y="3699038"/>
          <a:chExt cx="0" cy="161925"/>
        </a:xfrm>
      </xdr:grpSpPr>
      <xdr:grpSp>
        <xdr:nvGrpSpPr>
          <xdr:cNvPr id="10310" name="Shape 8508">
            <a:extLst>
              <a:ext uri="{FF2B5EF4-FFF2-40B4-BE49-F238E27FC236}">
                <a16:creationId xmlns:a16="http://schemas.microsoft.com/office/drawing/2014/main" id="{00000000-0008-0000-0B00-00004628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10311" name="Shape 6">
              <a:extLst>
                <a:ext uri="{FF2B5EF4-FFF2-40B4-BE49-F238E27FC236}">
                  <a16:creationId xmlns:a16="http://schemas.microsoft.com/office/drawing/2014/main" id="{00000000-0008-0000-0B00-00004728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0312" name="Shape 8509">
              <a:extLst>
                <a:ext uri="{FF2B5EF4-FFF2-40B4-BE49-F238E27FC236}">
                  <a16:creationId xmlns:a16="http://schemas.microsoft.com/office/drawing/2014/main" id="{00000000-0008-0000-0B00-00004828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10313" name="Shape 8510">
                <a:extLst>
                  <a:ext uri="{FF2B5EF4-FFF2-40B4-BE49-F238E27FC236}">
                    <a16:creationId xmlns:a16="http://schemas.microsoft.com/office/drawing/2014/main" id="{00000000-0008-0000-0B00-00004928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0314" name="Shape 8511">
                <a:extLst>
                  <a:ext uri="{FF2B5EF4-FFF2-40B4-BE49-F238E27FC236}">
                    <a16:creationId xmlns:a16="http://schemas.microsoft.com/office/drawing/2014/main" id="{00000000-0008-0000-0B00-00004A28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10315" name="Shape 8512">
                  <a:extLst>
                    <a:ext uri="{FF2B5EF4-FFF2-40B4-BE49-F238E27FC236}">
                      <a16:creationId xmlns:a16="http://schemas.microsoft.com/office/drawing/2014/main" id="{00000000-0008-0000-0B00-00004B28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10316" name="Shape 8513">
                  <a:extLst>
                    <a:ext uri="{FF2B5EF4-FFF2-40B4-BE49-F238E27FC236}">
                      <a16:creationId xmlns:a16="http://schemas.microsoft.com/office/drawing/2014/main" id="{00000000-0008-0000-0B00-00004C2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317" name="Shape 8514">
                  <a:extLst>
                    <a:ext uri="{FF2B5EF4-FFF2-40B4-BE49-F238E27FC236}">
                      <a16:creationId xmlns:a16="http://schemas.microsoft.com/office/drawing/2014/main" id="{00000000-0008-0000-0B00-00004D2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318" name="Shape 8515">
                  <a:extLst>
                    <a:ext uri="{FF2B5EF4-FFF2-40B4-BE49-F238E27FC236}">
                      <a16:creationId xmlns:a16="http://schemas.microsoft.com/office/drawing/2014/main" id="{00000000-0008-0000-0B00-00004E28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319" name="Shape 8516">
                  <a:extLst>
                    <a:ext uri="{FF2B5EF4-FFF2-40B4-BE49-F238E27FC236}">
                      <a16:creationId xmlns:a16="http://schemas.microsoft.com/office/drawing/2014/main" id="{00000000-0008-0000-0B00-00004F2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320" name="Shape 8517">
                  <a:extLst>
                    <a:ext uri="{FF2B5EF4-FFF2-40B4-BE49-F238E27FC236}">
                      <a16:creationId xmlns:a16="http://schemas.microsoft.com/office/drawing/2014/main" id="{00000000-0008-0000-0B00-0000502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321" name="Shape 8518">
                  <a:extLst>
                    <a:ext uri="{FF2B5EF4-FFF2-40B4-BE49-F238E27FC236}">
                      <a16:creationId xmlns:a16="http://schemas.microsoft.com/office/drawing/2014/main" id="{00000000-0008-0000-0B00-0000512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136</xdr:row>
      <xdr:rowOff>104775</xdr:rowOff>
    </xdr:from>
    <xdr:ext cx="0" cy="161925"/>
    <xdr:grpSp>
      <xdr:nvGrpSpPr>
        <xdr:cNvPr id="10322" name="Shape 2">
          <a:extLst>
            <a:ext uri="{FF2B5EF4-FFF2-40B4-BE49-F238E27FC236}">
              <a16:creationId xmlns:a16="http://schemas.microsoft.com/office/drawing/2014/main" id="{00000000-0008-0000-0B00-000052280000}"/>
            </a:ext>
          </a:extLst>
        </xdr:cNvPr>
        <xdr:cNvGrpSpPr>
          <a:grpSpLocks/>
        </xdr:cNvGrpSpPr>
      </xdr:nvGrpSpPr>
      <xdr:grpSpPr>
        <a:xfrm>
          <a:off x="2466975" y="29975175"/>
          <a:ext cx="0" cy="161925"/>
          <a:chOff x="5346000" y="3699038"/>
          <a:chExt cx="0" cy="161925"/>
        </a:xfrm>
      </xdr:grpSpPr>
      <xdr:grpSp>
        <xdr:nvGrpSpPr>
          <xdr:cNvPr id="10323" name="Shape 8519">
            <a:extLst>
              <a:ext uri="{FF2B5EF4-FFF2-40B4-BE49-F238E27FC236}">
                <a16:creationId xmlns:a16="http://schemas.microsoft.com/office/drawing/2014/main" id="{00000000-0008-0000-0B00-00005328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10324" name="Shape 6">
              <a:extLst>
                <a:ext uri="{FF2B5EF4-FFF2-40B4-BE49-F238E27FC236}">
                  <a16:creationId xmlns:a16="http://schemas.microsoft.com/office/drawing/2014/main" id="{00000000-0008-0000-0B00-00005428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0325" name="Shape 8520">
              <a:extLst>
                <a:ext uri="{FF2B5EF4-FFF2-40B4-BE49-F238E27FC236}">
                  <a16:creationId xmlns:a16="http://schemas.microsoft.com/office/drawing/2014/main" id="{00000000-0008-0000-0B00-00005528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10326" name="Shape 8521">
                <a:extLst>
                  <a:ext uri="{FF2B5EF4-FFF2-40B4-BE49-F238E27FC236}">
                    <a16:creationId xmlns:a16="http://schemas.microsoft.com/office/drawing/2014/main" id="{00000000-0008-0000-0B00-00005628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0327" name="Shape 8522">
                <a:extLst>
                  <a:ext uri="{FF2B5EF4-FFF2-40B4-BE49-F238E27FC236}">
                    <a16:creationId xmlns:a16="http://schemas.microsoft.com/office/drawing/2014/main" id="{00000000-0008-0000-0B00-00005728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10328" name="Shape 8523">
                  <a:extLst>
                    <a:ext uri="{FF2B5EF4-FFF2-40B4-BE49-F238E27FC236}">
                      <a16:creationId xmlns:a16="http://schemas.microsoft.com/office/drawing/2014/main" id="{00000000-0008-0000-0B00-00005828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10329" name="Shape 8524">
                  <a:extLst>
                    <a:ext uri="{FF2B5EF4-FFF2-40B4-BE49-F238E27FC236}">
                      <a16:creationId xmlns:a16="http://schemas.microsoft.com/office/drawing/2014/main" id="{00000000-0008-0000-0B00-0000592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330" name="Shape 8525">
                  <a:extLst>
                    <a:ext uri="{FF2B5EF4-FFF2-40B4-BE49-F238E27FC236}">
                      <a16:creationId xmlns:a16="http://schemas.microsoft.com/office/drawing/2014/main" id="{00000000-0008-0000-0B00-00005A2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331" name="Shape 8526">
                  <a:extLst>
                    <a:ext uri="{FF2B5EF4-FFF2-40B4-BE49-F238E27FC236}">
                      <a16:creationId xmlns:a16="http://schemas.microsoft.com/office/drawing/2014/main" id="{00000000-0008-0000-0B00-00005B28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332" name="Shape 8527">
                  <a:extLst>
                    <a:ext uri="{FF2B5EF4-FFF2-40B4-BE49-F238E27FC236}">
                      <a16:creationId xmlns:a16="http://schemas.microsoft.com/office/drawing/2014/main" id="{00000000-0008-0000-0B00-00005C2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333" name="Shape 8528">
                  <a:extLst>
                    <a:ext uri="{FF2B5EF4-FFF2-40B4-BE49-F238E27FC236}">
                      <a16:creationId xmlns:a16="http://schemas.microsoft.com/office/drawing/2014/main" id="{00000000-0008-0000-0B00-00005D2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334" name="Shape 8529">
                  <a:extLst>
                    <a:ext uri="{FF2B5EF4-FFF2-40B4-BE49-F238E27FC236}">
                      <a16:creationId xmlns:a16="http://schemas.microsoft.com/office/drawing/2014/main" id="{00000000-0008-0000-0B00-00005E2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136</xdr:row>
      <xdr:rowOff>104775</xdr:rowOff>
    </xdr:from>
    <xdr:ext cx="0" cy="161925"/>
    <xdr:grpSp>
      <xdr:nvGrpSpPr>
        <xdr:cNvPr id="10335" name="Shape 2">
          <a:extLst>
            <a:ext uri="{FF2B5EF4-FFF2-40B4-BE49-F238E27FC236}">
              <a16:creationId xmlns:a16="http://schemas.microsoft.com/office/drawing/2014/main" id="{00000000-0008-0000-0B00-00005F280000}"/>
            </a:ext>
          </a:extLst>
        </xdr:cNvPr>
        <xdr:cNvGrpSpPr>
          <a:grpSpLocks/>
        </xdr:cNvGrpSpPr>
      </xdr:nvGrpSpPr>
      <xdr:grpSpPr>
        <a:xfrm>
          <a:off x="2466975" y="29975175"/>
          <a:ext cx="0" cy="161925"/>
          <a:chOff x="5346000" y="3699038"/>
          <a:chExt cx="0" cy="161925"/>
        </a:xfrm>
      </xdr:grpSpPr>
      <xdr:grpSp>
        <xdr:nvGrpSpPr>
          <xdr:cNvPr id="10336" name="Shape 8530">
            <a:extLst>
              <a:ext uri="{FF2B5EF4-FFF2-40B4-BE49-F238E27FC236}">
                <a16:creationId xmlns:a16="http://schemas.microsoft.com/office/drawing/2014/main" id="{00000000-0008-0000-0B00-00006028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10337" name="Shape 6">
              <a:extLst>
                <a:ext uri="{FF2B5EF4-FFF2-40B4-BE49-F238E27FC236}">
                  <a16:creationId xmlns:a16="http://schemas.microsoft.com/office/drawing/2014/main" id="{00000000-0008-0000-0B00-00006128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0338" name="Shape 8531">
              <a:extLst>
                <a:ext uri="{FF2B5EF4-FFF2-40B4-BE49-F238E27FC236}">
                  <a16:creationId xmlns:a16="http://schemas.microsoft.com/office/drawing/2014/main" id="{00000000-0008-0000-0B00-00006228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10339" name="Shape 8532">
                <a:extLst>
                  <a:ext uri="{FF2B5EF4-FFF2-40B4-BE49-F238E27FC236}">
                    <a16:creationId xmlns:a16="http://schemas.microsoft.com/office/drawing/2014/main" id="{00000000-0008-0000-0B00-00006328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0340" name="Shape 8533">
                <a:extLst>
                  <a:ext uri="{FF2B5EF4-FFF2-40B4-BE49-F238E27FC236}">
                    <a16:creationId xmlns:a16="http://schemas.microsoft.com/office/drawing/2014/main" id="{00000000-0008-0000-0B00-00006428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10341" name="Shape 8534">
                  <a:extLst>
                    <a:ext uri="{FF2B5EF4-FFF2-40B4-BE49-F238E27FC236}">
                      <a16:creationId xmlns:a16="http://schemas.microsoft.com/office/drawing/2014/main" id="{00000000-0008-0000-0B00-00006528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10342" name="Shape 8535">
                  <a:extLst>
                    <a:ext uri="{FF2B5EF4-FFF2-40B4-BE49-F238E27FC236}">
                      <a16:creationId xmlns:a16="http://schemas.microsoft.com/office/drawing/2014/main" id="{00000000-0008-0000-0B00-0000662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343" name="Shape 8536">
                  <a:extLst>
                    <a:ext uri="{FF2B5EF4-FFF2-40B4-BE49-F238E27FC236}">
                      <a16:creationId xmlns:a16="http://schemas.microsoft.com/office/drawing/2014/main" id="{00000000-0008-0000-0B00-0000672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344" name="Shape 8537">
                  <a:extLst>
                    <a:ext uri="{FF2B5EF4-FFF2-40B4-BE49-F238E27FC236}">
                      <a16:creationId xmlns:a16="http://schemas.microsoft.com/office/drawing/2014/main" id="{00000000-0008-0000-0B00-00006828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345" name="Shape 8538">
                  <a:extLst>
                    <a:ext uri="{FF2B5EF4-FFF2-40B4-BE49-F238E27FC236}">
                      <a16:creationId xmlns:a16="http://schemas.microsoft.com/office/drawing/2014/main" id="{00000000-0008-0000-0B00-0000692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346" name="Shape 8539">
                  <a:extLst>
                    <a:ext uri="{FF2B5EF4-FFF2-40B4-BE49-F238E27FC236}">
                      <a16:creationId xmlns:a16="http://schemas.microsoft.com/office/drawing/2014/main" id="{00000000-0008-0000-0B00-00006A2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347" name="Shape 8540">
                  <a:extLst>
                    <a:ext uri="{FF2B5EF4-FFF2-40B4-BE49-F238E27FC236}">
                      <a16:creationId xmlns:a16="http://schemas.microsoft.com/office/drawing/2014/main" id="{00000000-0008-0000-0B00-00006B2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136</xdr:row>
      <xdr:rowOff>104775</xdr:rowOff>
    </xdr:from>
    <xdr:ext cx="0" cy="161925"/>
    <xdr:grpSp>
      <xdr:nvGrpSpPr>
        <xdr:cNvPr id="10348" name="Shape 2">
          <a:extLst>
            <a:ext uri="{FF2B5EF4-FFF2-40B4-BE49-F238E27FC236}">
              <a16:creationId xmlns:a16="http://schemas.microsoft.com/office/drawing/2014/main" id="{00000000-0008-0000-0B00-00006C280000}"/>
            </a:ext>
          </a:extLst>
        </xdr:cNvPr>
        <xdr:cNvGrpSpPr>
          <a:grpSpLocks/>
        </xdr:cNvGrpSpPr>
      </xdr:nvGrpSpPr>
      <xdr:grpSpPr>
        <a:xfrm>
          <a:off x="2466975" y="29975175"/>
          <a:ext cx="0" cy="161925"/>
          <a:chOff x="5346000" y="3699038"/>
          <a:chExt cx="0" cy="161925"/>
        </a:xfrm>
      </xdr:grpSpPr>
      <xdr:grpSp>
        <xdr:nvGrpSpPr>
          <xdr:cNvPr id="10349" name="Shape 8541">
            <a:extLst>
              <a:ext uri="{FF2B5EF4-FFF2-40B4-BE49-F238E27FC236}">
                <a16:creationId xmlns:a16="http://schemas.microsoft.com/office/drawing/2014/main" id="{00000000-0008-0000-0B00-00006D28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10350" name="Shape 6">
              <a:extLst>
                <a:ext uri="{FF2B5EF4-FFF2-40B4-BE49-F238E27FC236}">
                  <a16:creationId xmlns:a16="http://schemas.microsoft.com/office/drawing/2014/main" id="{00000000-0008-0000-0B00-00006E28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0351" name="Shape 8542">
              <a:extLst>
                <a:ext uri="{FF2B5EF4-FFF2-40B4-BE49-F238E27FC236}">
                  <a16:creationId xmlns:a16="http://schemas.microsoft.com/office/drawing/2014/main" id="{00000000-0008-0000-0B00-00006F28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10352" name="Shape 8543">
                <a:extLst>
                  <a:ext uri="{FF2B5EF4-FFF2-40B4-BE49-F238E27FC236}">
                    <a16:creationId xmlns:a16="http://schemas.microsoft.com/office/drawing/2014/main" id="{00000000-0008-0000-0B00-00007028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0353" name="Shape 8544">
                <a:extLst>
                  <a:ext uri="{FF2B5EF4-FFF2-40B4-BE49-F238E27FC236}">
                    <a16:creationId xmlns:a16="http://schemas.microsoft.com/office/drawing/2014/main" id="{00000000-0008-0000-0B00-00007128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10354" name="Shape 8545">
                  <a:extLst>
                    <a:ext uri="{FF2B5EF4-FFF2-40B4-BE49-F238E27FC236}">
                      <a16:creationId xmlns:a16="http://schemas.microsoft.com/office/drawing/2014/main" id="{00000000-0008-0000-0B00-00007228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10355" name="Shape 8546">
                  <a:extLst>
                    <a:ext uri="{FF2B5EF4-FFF2-40B4-BE49-F238E27FC236}">
                      <a16:creationId xmlns:a16="http://schemas.microsoft.com/office/drawing/2014/main" id="{00000000-0008-0000-0B00-0000732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356" name="Shape 8547">
                  <a:extLst>
                    <a:ext uri="{FF2B5EF4-FFF2-40B4-BE49-F238E27FC236}">
                      <a16:creationId xmlns:a16="http://schemas.microsoft.com/office/drawing/2014/main" id="{00000000-0008-0000-0B00-0000742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357" name="Shape 8548">
                  <a:extLst>
                    <a:ext uri="{FF2B5EF4-FFF2-40B4-BE49-F238E27FC236}">
                      <a16:creationId xmlns:a16="http://schemas.microsoft.com/office/drawing/2014/main" id="{00000000-0008-0000-0B00-00007528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358" name="Shape 8549">
                  <a:extLst>
                    <a:ext uri="{FF2B5EF4-FFF2-40B4-BE49-F238E27FC236}">
                      <a16:creationId xmlns:a16="http://schemas.microsoft.com/office/drawing/2014/main" id="{00000000-0008-0000-0B00-0000762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359" name="Shape 8550">
                  <a:extLst>
                    <a:ext uri="{FF2B5EF4-FFF2-40B4-BE49-F238E27FC236}">
                      <a16:creationId xmlns:a16="http://schemas.microsoft.com/office/drawing/2014/main" id="{00000000-0008-0000-0B00-0000772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360" name="Shape 8551">
                  <a:extLst>
                    <a:ext uri="{FF2B5EF4-FFF2-40B4-BE49-F238E27FC236}">
                      <a16:creationId xmlns:a16="http://schemas.microsoft.com/office/drawing/2014/main" id="{00000000-0008-0000-0B00-0000782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136</xdr:row>
      <xdr:rowOff>104775</xdr:rowOff>
    </xdr:from>
    <xdr:ext cx="0" cy="161925"/>
    <xdr:grpSp>
      <xdr:nvGrpSpPr>
        <xdr:cNvPr id="10361" name="Shape 2">
          <a:extLst>
            <a:ext uri="{FF2B5EF4-FFF2-40B4-BE49-F238E27FC236}">
              <a16:creationId xmlns:a16="http://schemas.microsoft.com/office/drawing/2014/main" id="{00000000-0008-0000-0B00-000079280000}"/>
            </a:ext>
          </a:extLst>
        </xdr:cNvPr>
        <xdr:cNvGrpSpPr>
          <a:grpSpLocks/>
        </xdr:cNvGrpSpPr>
      </xdr:nvGrpSpPr>
      <xdr:grpSpPr>
        <a:xfrm>
          <a:off x="2466975" y="29975175"/>
          <a:ext cx="0" cy="161925"/>
          <a:chOff x="5346000" y="3699038"/>
          <a:chExt cx="0" cy="161925"/>
        </a:xfrm>
      </xdr:grpSpPr>
      <xdr:grpSp>
        <xdr:nvGrpSpPr>
          <xdr:cNvPr id="10362" name="Shape 8552">
            <a:extLst>
              <a:ext uri="{FF2B5EF4-FFF2-40B4-BE49-F238E27FC236}">
                <a16:creationId xmlns:a16="http://schemas.microsoft.com/office/drawing/2014/main" id="{00000000-0008-0000-0B00-00007A28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10363" name="Shape 6">
              <a:extLst>
                <a:ext uri="{FF2B5EF4-FFF2-40B4-BE49-F238E27FC236}">
                  <a16:creationId xmlns:a16="http://schemas.microsoft.com/office/drawing/2014/main" id="{00000000-0008-0000-0B00-00007B28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0364" name="Shape 8553">
              <a:extLst>
                <a:ext uri="{FF2B5EF4-FFF2-40B4-BE49-F238E27FC236}">
                  <a16:creationId xmlns:a16="http://schemas.microsoft.com/office/drawing/2014/main" id="{00000000-0008-0000-0B00-00007C28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10365" name="Shape 8554">
                <a:extLst>
                  <a:ext uri="{FF2B5EF4-FFF2-40B4-BE49-F238E27FC236}">
                    <a16:creationId xmlns:a16="http://schemas.microsoft.com/office/drawing/2014/main" id="{00000000-0008-0000-0B00-00007D28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0366" name="Shape 8555">
                <a:extLst>
                  <a:ext uri="{FF2B5EF4-FFF2-40B4-BE49-F238E27FC236}">
                    <a16:creationId xmlns:a16="http://schemas.microsoft.com/office/drawing/2014/main" id="{00000000-0008-0000-0B00-00007E28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10367" name="Shape 8556">
                  <a:extLst>
                    <a:ext uri="{FF2B5EF4-FFF2-40B4-BE49-F238E27FC236}">
                      <a16:creationId xmlns:a16="http://schemas.microsoft.com/office/drawing/2014/main" id="{00000000-0008-0000-0B00-00007F28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10368" name="Shape 8557">
                  <a:extLst>
                    <a:ext uri="{FF2B5EF4-FFF2-40B4-BE49-F238E27FC236}">
                      <a16:creationId xmlns:a16="http://schemas.microsoft.com/office/drawing/2014/main" id="{00000000-0008-0000-0B00-0000802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369" name="Shape 8558">
                  <a:extLst>
                    <a:ext uri="{FF2B5EF4-FFF2-40B4-BE49-F238E27FC236}">
                      <a16:creationId xmlns:a16="http://schemas.microsoft.com/office/drawing/2014/main" id="{00000000-0008-0000-0B00-0000812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370" name="Shape 8559">
                  <a:extLst>
                    <a:ext uri="{FF2B5EF4-FFF2-40B4-BE49-F238E27FC236}">
                      <a16:creationId xmlns:a16="http://schemas.microsoft.com/office/drawing/2014/main" id="{00000000-0008-0000-0B00-00008228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371" name="Shape 8560">
                  <a:extLst>
                    <a:ext uri="{FF2B5EF4-FFF2-40B4-BE49-F238E27FC236}">
                      <a16:creationId xmlns:a16="http://schemas.microsoft.com/office/drawing/2014/main" id="{00000000-0008-0000-0B00-0000832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372" name="Shape 8561">
                  <a:extLst>
                    <a:ext uri="{FF2B5EF4-FFF2-40B4-BE49-F238E27FC236}">
                      <a16:creationId xmlns:a16="http://schemas.microsoft.com/office/drawing/2014/main" id="{00000000-0008-0000-0B00-0000842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373" name="Shape 8562">
                  <a:extLst>
                    <a:ext uri="{FF2B5EF4-FFF2-40B4-BE49-F238E27FC236}">
                      <a16:creationId xmlns:a16="http://schemas.microsoft.com/office/drawing/2014/main" id="{00000000-0008-0000-0B00-0000852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136</xdr:row>
      <xdr:rowOff>104775</xdr:rowOff>
    </xdr:from>
    <xdr:ext cx="0" cy="161925"/>
    <xdr:grpSp>
      <xdr:nvGrpSpPr>
        <xdr:cNvPr id="10374" name="Shape 2">
          <a:extLst>
            <a:ext uri="{FF2B5EF4-FFF2-40B4-BE49-F238E27FC236}">
              <a16:creationId xmlns:a16="http://schemas.microsoft.com/office/drawing/2014/main" id="{00000000-0008-0000-0B00-000086280000}"/>
            </a:ext>
          </a:extLst>
        </xdr:cNvPr>
        <xdr:cNvGrpSpPr>
          <a:grpSpLocks/>
        </xdr:cNvGrpSpPr>
      </xdr:nvGrpSpPr>
      <xdr:grpSpPr>
        <a:xfrm>
          <a:off x="2466975" y="29975175"/>
          <a:ext cx="0" cy="161925"/>
          <a:chOff x="5346000" y="3699038"/>
          <a:chExt cx="0" cy="161925"/>
        </a:xfrm>
      </xdr:grpSpPr>
      <xdr:grpSp>
        <xdr:nvGrpSpPr>
          <xdr:cNvPr id="10375" name="Shape 8563">
            <a:extLst>
              <a:ext uri="{FF2B5EF4-FFF2-40B4-BE49-F238E27FC236}">
                <a16:creationId xmlns:a16="http://schemas.microsoft.com/office/drawing/2014/main" id="{00000000-0008-0000-0B00-00008728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10376" name="Shape 6">
              <a:extLst>
                <a:ext uri="{FF2B5EF4-FFF2-40B4-BE49-F238E27FC236}">
                  <a16:creationId xmlns:a16="http://schemas.microsoft.com/office/drawing/2014/main" id="{00000000-0008-0000-0B00-00008828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0377" name="Shape 8564">
              <a:extLst>
                <a:ext uri="{FF2B5EF4-FFF2-40B4-BE49-F238E27FC236}">
                  <a16:creationId xmlns:a16="http://schemas.microsoft.com/office/drawing/2014/main" id="{00000000-0008-0000-0B00-00008928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10378" name="Shape 8565">
                <a:extLst>
                  <a:ext uri="{FF2B5EF4-FFF2-40B4-BE49-F238E27FC236}">
                    <a16:creationId xmlns:a16="http://schemas.microsoft.com/office/drawing/2014/main" id="{00000000-0008-0000-0B00-00008A28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0379" name="Shape 8566">
                <a:extLst>
                  <a:ext uri="{FF2B5EF4-FFF2-40B4-BE49-F238E27FC236}">
                    <a16:creationId xmlns:a16="http://schemas.microsoft.com/office/drawing/2014/main" id="{00000000-0008-0000-0B00-00008B28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10380" name="Shape 8567">
                  <a:extLst>
                    <a:ext uri="{FF2B5EF4-FFF2-40B4-BE49-F238E27FC236}">
                      <a16:creationId xmlns:a16="http://schemas.microsoft.com/office/drawing/2014/main" id="{00000000-0008-0000-0B00-00008C28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10381" name="Shape 8568">
                  <a:extLst>
                    <a:ext uri="{FF2B5EF4-FFF2-40B4-BE49-F238E27FC236}">
                      <a16:creationId xmlns:a16="http://schemas.microsoft.com/office/drawing/2014/main" id="{00000000-0008-0000-0B00-00008D2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382" name="Shape 8569">
                  <a:extLst>
                    <a:ext uri="{FF2B5EF4-FFF2-40B4-BE49-F238E27FC236}">
                      <a16:creationId xmlns:a16="http://schemas.microsoft.com/office/drawing/2014/main" id="{00000000-0008-0000-0B00-00008E2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383" name="Shape 8570">
                  <a:extLst>
                    <a:ext uri="{FF2B5EF4-FFF2-40B4-BE49-F238E27FC236}">
                      <a16:creationId xmlns:a16="http://schemas.microsoft.com/office/drawing/2014/main" id="{00000000-0008-0000-0B00-00008F28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384" name="Shape 8571">
                  <a:extLst>
                    <a:ext uri="{FF2B5EF4-FFF2-40B4-BE49-F238E27FC236}">
                      <a16:creationId xmlns:a16="http://schemas.microsoft.com/office/drawing/2014/main" id="{00000000-0008-0000-0B00-0000902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385" name="Shape 8572">
                  <a:extLst>
                    <a:ext uri="{FF2B5EF4-FFF2-40B4-BE49-F238E27FC236}">
                      <a16:creationId xmlns:a16="http://schemas.microsoft.com/office/drawing/2014/main" id="{00000000-0008-0000-0B00-0000912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386" name="Shape 8573">
                  <a:extLst>
                    <a:ext uri="{FF2B5EF4-FFF2-40B4-BE49-F238E27FC236}">
                      <a16:creationId xmlns:a16="http://schemas.microsoft.com/office/drawing/2014/main" id="{00000000-0008-0000-0B00-0000922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136</xdr:row>
      <xdr:rowOff>104775</xdr:rowOff>
    </xdr:from>
    <xdr:ext cx="0" cy="161925"/>
    <xdr:grpSp>
      <xdr:nvGrpSpPr>
        <xdr:cNvPr id="10387" name="Shape 2">
          <a:extLst>
            <a:ext uri="{FF2B5EF4-FFF2-40B4-BE49-F238E27FC236}">
              <a16:creationId xmlns:a16="http://schemas.microsoft.com/office/drawing/2014/main" id="{00000000-0008-0000-0B00-000093280000}"/>
            </a:ext>
          </a:extLst>
        </xdr:cNvPr>
        <xdr:cNvGrpSpPr>
          <a:grpSpLocks/>
        </xdr:cNvGrpSpPr>
      </xdr:nvGrpSpPr>
      <xdr:grpSpPr>
        <a:xfrm>
          <a:off x="2466975" y="29975175"/>
          <a:ext cx="0" cy="161925"/>
          <a:chOff x="5346000" y="3699038"/>
          <a:chExt cx="0" cy="161925"/>
        </a:xfrm>
      </xdr:grpSpPr>
      <xdr:grpSp>
        <xdr:nvGrpSpPr>
          <xdr:cNvPr id="10388" name="Shape 8574">
            <a:extLst>
              <a:ext uri="{FF2B5EF4-FFF2-40B4-BE49-F238E27FC236}">
                <a16:creationId xmlns:a16="http://schemas.microsoft.com/office/drawing/2014/main" id="{00000000-0008-0000-0B00-00009428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10389" name="Shape 6">
              <a:extLst>
                <a:ext uri="{FF2B5EF4-FFF2-40B4-BE49-F238E27FC236}">
                  <a16:creationId xmlns:a16="http://schemas.microsoft.com/office/drawing/2014/main" id="{00000000-0008-0000-0B00-00009528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0390" name="Shape 8575">
              <a:extLst>
                <a:ext uri="{FF2B5EF4-FFF2-40B4-BE49-F238E27FC236}">
                  <a16:creationId xmlns:a16="http://schemas.microsoft.com/office/drawing/2014/main" id="{00000000-0008-0000-0B00-00009628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10391" name="Shape 8576">
                <a:extLst>
                  <a:ext uri="{FF2B5EF4-FFF2-40B4-BE49-F238E27FC236}">
                    <a16:creationId xmlns:a16="http://schemas.microsoft.com/office/drawing/2014/main" id="{00000000-0008-0000-0B00-00009728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0392" name="Shape 8577">
                <a:extLst>
                  <a:ext uri="{FF2B5EF4-FFF2-40B4-BE49-F238E27FC236}">
                    <a16:creationId xmlns:a16="http://schemas.microsoft.com/office/drawing/2014/main" id="{00000000-0008-0000-0B00-00009828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10393" name="Shape 8578">
                  <a:extLst>
                    <a:ext uri="{FF2B5EF4-FFF2-40B4-BE49-F238E27FC236}">
                      <a16:creationId xmlns:a16="http://schemas.microsoft.com/office/drawing/2014/main" id="{00000000-0008-0000-0B00-00009928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10394" name="Shape 8579">
                  <a:extLst>
                    <a:ext uri="{FF2B5EF4-FFF2-40B4-BE49-F238E27FC236}">
                      <a16:creationId xmlns:a16="http://schemas.microsoft.com/office/drawing/2014/main" id="{00000000-0008-0000-0B00-00009A2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395" name="Shape 8580">
                  <a:extLst>
                    <a:ext uri="{FF2B5EF4-FFF2-40B4-BE49-F238E27FC236}">
                      <a16:creationId xmlns:a16="http://schemas.microsoft.com/office/drawing/2014/main" id="{00000000-0008-0000-0B00-00009B2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396" name="Shape 8581">
                  <a:extLst>
                    <a:ext uri="{FF2B5EF4-FFF2-40B4-BE49-F238E27FC236}">
                      <a16:creationId xmlns:a16="http://schemas.microsoft.com/office/drawing/2014/main" id="{00000000-0008-0000-0B00-00009C28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397" name="Shape 8582">
                  <a:extLst>
                    <a:ext uri="{FF2B5EF4-FFF2-40B4-BE49-F238E27FC236}">
                      <a16:creationId xmlns:a16="http://schemas.microsoft.com/office/drawing/2014/main" id="{00000000-0008-0000-0B00-00009D2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398" name="Shape 8583">
                  <a:extLst>
                    <a:ext uri="{FF2B5EF4-FFF2-40B4-BE49-F238E27FC236}">
                      <a16:creationId xmlns:a16="http://schemas.microsoft.com/office/drawing/2014/main" id="{00000000-0008-0000-0B00-00009E2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399" name="Shape 8584">
                  <a:extLst>
                    <a:ext uri="{FF2B5EF4-FFF2-40B4-BE49-F238E27FC236}">
                      <a16:creationId xmlns:a16="http://schemas.microsoft.com/office/drawing/2014/main" id="{00000000-0008-0000-0B00-00009F2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136</xdr:row>
      <xdr:rowOff>104775</xdr:rowOff>
    </xdr:from>
    <xdr:ext cx="0" cy="161925"/>
    <xdr:grpSp>
      <xdr:nvGrpSpPr>
        <xdr:cNvPr id="10400" name="Shape 2">
          <a:extLst>
            <a:ext uri="{FF2B5EF4-FFF2-40B4-BE49-F238E27FC236}">
              <a16:creationId xmlns:a16="http://schemas.microsoft.com/office/drawing/2014/main" id="{00000000-0008-0000-0B00-0000A0280000}"/>
            </a:ext>
          </a:extLst>
        </xdr:cNvPr>
        <xdr:cNvGrpSpPr>
          <a:grpSpLocks/>
        </xdr:cNvGrpSpPr>
      </xdr:nvGrpSpPr>
      <xdr:grpSpPr>
        <a:xfrm>
          <a:off x="2466975" y="29975175"/>
          <a:ext cx="0" cy="161925"/>
          <a:chOff x="5346000" y="3699038"/>
          <a:chExt cx="0" cy="161925"/>
        </a:xfrm>
      </xdr:grpSpPr>
      <xdr:grpSp>
        <xdr:nvGrpSpPr>
          <xdr:cNvPr id="10401" name="Shape 8585">
            <a:extLst>
              <a:ext uri="{FF2B5EF4-FFF2-40B4-BE49-F238E27FC236}">
                <a16:creationId xmlns:a16="http://schemas.microsoft.com/office/drawing/2014/main" id="{00000000-0008-0000-0B00-0000A128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10402" name="Shape 6">
              <a:extLst>
                <a:ext uri="{FF2B5EF4-FFF2-40B4-BE49-F238E27FC236}">
                  <a16:creationId xmlns:a16="http://schemas.microsoft.com/office/drawing/2014/main" id="{00000000-0008-0000-0B00-0000A228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0403" name="Shape 8586">
              <a:extLst>
                <a:ext uri="{FF2B5EF4-FFF2-40B4-BE49-F238E27FC236}">
                  <a16:creationId xmlns:a16="http://schemas.microsoft.com/office/drawing/2014/main" id="{00000000-0008-0000-0B00-0000A328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10404" name="Shape 8587">
                <a:extLst>
                  <a:ext uri="{FF2B5EF4-FFF2-40B4-BE49-F238E27FC236}">
                    <a16:creationId xmlns:a16="http://schemas.microsoft.com/office/drawing/2014/main" id="{00000000-0008-0000-0B00-0000A428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0405" name="Shape 8588">
                <a:extLst>
                  <a:ext uri="{FF2B5EF4-FFF2-40B4-BE49-F238E27FC236}">
                    <a16:creationId xmlns:a16="http://schemas.microsoft.com/office/drawing/2014/main" id="{00000000-0008-0000-0B00-0000A528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10406" name="Shape 8589">
                  <a:extLst>
                    <a:ext uri="{FF2B5EF4-FFF2-40B4-BE49-F238E27FC236}">
                      <a16:creationId xmlns:a16="http://schemas.microsoft.com/office/drawing/2014/main" id="{00000000-0008-0000-0B00-0000A628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10407" name="Shape 8590">
                  <a:extLst>
                    <a:ext uri="{FF2B5EF4-FFF2-40B4-BE49-F238E27FC236}">
                      <a16:creationId xmlns:a16="http://schemas.microsoft.com/office/drawing/2014/main" id="{00000000-0008-0000-0B00-0000A72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408" name="Shape 8591">
                  <a:extLst>
                    <a:ext uri="{FF2B5EF4-FFF2-40B4-BE49-F238E27FC236}">
                      <a16:creationId xmlns:a16="http://schemas.microsoft.com/office/drawing/2014/main" id="{00000000-0008-0000-0B00-0000A82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409" name="Shape 8592">
                  <a:extLst>
                    <a:ext uri="{FF2B5EF4-FFF2-40B4-BE49-F238E27FC236}">
                      <a16:creationId xmlns:a16="http://schemas.microsoft.com/office/drawing/2014/main" id="{00000000-0008-0000-0B00-0000A928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410" name="Shape 8593">
                  <a:extLst>
                    <a:ext uri="{FF2B5EF4-FFF2-40B4-BE49-F238E27FC236}">
                      <a16:creationId xmlns:a16="http://schemas.microsoft.com/office/drawing/2014/main" id="{00000000-0008-0000-0B00-0000AA2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411" name="Shape 8594">
                  <a:extLst>
                    <a:ext uri="{FF2B5EF4-FFF2-40B4-BE49-F238E27FC236}">
                      <a16:creationId xmlns:a16="http://schemas.microsoft.com/office/drawing/2014/main" id="{00000000-0008-0000-0B00-0000AB2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412" name="Shape 8595">
                  <a:extLst>
                    <a:ext uri="{FF2B5EF4-FFF2-40B4-BE49-F238E27FC236}">
                      <a16:creationId xmlns:a16="http://schemas.microsoft.com/office/drawing/2014/main" id="{00000000-0008-0000-0B00-0000AC2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136</xdr:row>
      <xdr:rowOff>104775</xdr:rowOff>
    </xdr:from>
    <xdr:ext cx="0" cy="161925"/>
    <xdr:grpSp>
      <xdr:nvGrpSpPr>
        <xdr:cNvPr id="10413" name="Shape 2">
          <a:extLst>
            <a:ext uri="{FF2B5EF4-FFF2-40B4-BE49-F238E27FC236}">
              <a16:creationId xmlns:a16="http://schemas.microsoft.com/office/drawing/2014/main" id="{00000000-0008-0000-0B00-0000AD280000}"/>
            </a:ext>
          </a:extLst>
        </xdr:cNvPr>
        <xdr:cNvGrpSpPr>
          <a:grpSpLocks/>
        </xdr:cNvGrpSpPr>
      </xdr:nvGrpSpPr>
      <xdr:grpSpPr>
        <a:xfrm>
          <a:off x="2466975" y="29975175"/>
          <a:ext cx="0" cy="161925"/>
          <a:chOff x="5346000" y="3699038"/>
          <a:chExt cx="0" cy="161925"/>
        </a:xfrm>
      </xdr:grpSpPr>
      <xdr:grpSp>
        <xdr:nvGrpSpPr>
          <xdr:cNvPr id="10414" name="Shape 8596">
            <a:extLst>
              <a:ext uri="{FF2B5EF4-FFF2-40B4-BE49-F238E27FC236}">
                <a16:creationId xmlns:a16="http://schemas.microsoft.com/office/drawing/2014/main" id="{00000000-0008-0000-0B00-0000AE28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10415" name="Shape 6">
              <a:extLst>
                <a:ext uri="{FF2B5EF4-FFF2-40B4-BE49-F238E27FC236}">
                  <a16:creationId xmlns:a16="http://schemas.microsoft.com/office/drawing/2014/main" id="{00000000-0008-0000-0B00-0000AF28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0416" name="Shape 8597">
              <a:extLst>
                <a:ext uri="{FF2B5EF4-FFF2-40B4-BE49-F238E27FC236}">
                  <a16:creationId xmlns:a16="http://schemas.microsoft.com/office/drawing/2014/main" id="{00000000-0008-0000-0B00-0000B028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10417" name="Shape 8598">
                <a:extLst>
                  <a:ext uri="{FF2B5EF4-FFF2-40B4-BE49-F238E27FC236}">
                    <a16:creationId xmlns:a16="http://schemas.microsoft.com/office/drawing/2014/main" id="{00000000-0008-0000-0B00-0000B128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0418" name="Shape 8599">
                <a:extLst>
                  <a:ext uri="{FF2B5EF4-FFF2-40B4-BE49-F238E27FC236}">
                    <a16:creationId xmlns:a16="http://schemas.microsoft.com/office/drawing/2014/main" id="{00000000-0008-0000-0B00-0000B228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10419" name="Shape 8600">
                  <a:extLst>
                    <a:ext uri="{FF2B5EF4-FFF2-40B4-BE49-F238E27FC236}">
                      <a16:creationId xmlns:a16="http://schemas.microsoft.com/office/drawing/2014/main" id="{00000000-0008-0000-0B00-0000B328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10420" name="Shape 8601">
                  <a:extLst>
                    <a:ext uri="{FF2B5EF4-FFF2-40B4-BE49-F238E27FC236}">
                      <a16:creationId xmlns:a16="http://schemas.microsoft.com/office/drawing/2014/main" id="{00000000-0008-0000-0B00-0000B42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421" name="Shape 8602">
                  <a:extLst>
                    <a:ext uri="{FF2B5EF4-FFF2-40B4-BE49-F238E27FC236}">
                      <a16:creationId xmlns:a16="http://schemas.microsoft.com/office/drawing/2014/main" id="{00000000-0008-0000-0B00-0000B52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422" name="Shape 8603">
                  <a:extLst>
                    <a:ext uri="{FF2B5EF4-FFF2-40B4-BE49-F238E27FC236}">
                      <a16:creationId xmlns:a16="http://schemas.microsoft.com/office/drawing/2014/main" id="{00000000-0008-0000-0B00-0000B628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423" name="Shape 8604">
                  <a:extLst>
                    <a:ext uri="{FF2B5EF4-FFF2-40B4-BE49-F238E27FC236}">
                      <a16:creationId xmlns:a16="http://schemas.microsoft.com/office/drawing/2014/main" id="{00000000-0008-0000-0B00-0000B72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424" name="Shape 8605">
                  <a:extLst>
                    <a:ext uri="{FF2B5EF4-FFF2-40B4-BE49-F238E27FC236}">
                      <a16:creationId xmlns:a16="http://schemas.microsoft.com/office/drawing/2014/main" id="{00000000-0008-0000-0B00-0000B82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425" name="Shape 8606">
                  <a:extLst>
                    <a:ext uri="{FF2B5EF4-FFF2-40B4-BE49-F238E27FC236}">
                      <a16:creationId xmlns:a16="http://schemas.microsoft.com/office/drawing/2014/main" id="{00000000-0008-0000-0B00-0000B92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4</xdr:col>
      <xdr:colOff>0</xdr:colOff>
      <xdr:row>108</xdr:row>
      <xdr:rowOff>28575</xdr:rowOff>
    </xdr:from>
    <xdr:ext cx="438150" cy="352425"/>
    <xdr:sp macro="" textlink="">
      <xdr:nvSpPr>
        <xdr:cNvPr id="10426" name="Shape 1996">
          <a:extLst>
            <a:ext uri="{FF2B5EF4-FFF2-40B4-BE49-F238E27FC236}">
              <a16:creationId xmlns:a16="http://schemas.microsoft.com/office/drawing/2014/main" id="{00000000-0008-0000-0B00-0000BA280000}"/>
            </a:ext>
          </a:extLst>
        </xdr:cNvPr>
        <xdr:cNvSpPr/>
      </xdr:nvSpPr>
      <xdr:spPr>
        <a:xfrm>
          <a:off x="1533525" y="23774400"/>
          <a:ext cx="438150" cy="352425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6</xdr:col>
      <xdr:colOff>0</xdr:colOff>
      <xdr:row>108</xdr:row>
      <xdr:rowOff>28575</xdr:rowOff>
    </xdr:from>
    <xdr:ext cx="438150" cy="352425"/>
    <xdr:sp macro="" textlink="">
      <xdr:nvSpPr>
        <xdr:cNvPr id="10427" name="Shape 1996">
          <a:extLst>
            <a:ext uri="{FF2B5EF4-FFF2-40B4-BE49-F238E27FC236}">
              <a16:creationId xmlns:a16="http://schemas.microsoft.com/office/drawing/2014/main" id="{00000000-0008-0000-0B00-0000BB280000}"/>
            </a:ext>
          </a:extLst>
        </xdr:cNvPr>
        <xdr:cNvSpPr/>
      </xdr:nvSpPr>
      <xdr:spPr>
        <a:xfrm>
          <a:off x="2466975" y="23774400"/>
          <a:ext cx="438150" cy="352425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8</xdr:col>
      <xdr:colOff>0</xdr:colOff>
      <xdr:row>108</xdr:row>
      <xdr:rowOff>28575</xdr:rowOff>
    </xdr:from>
    <xdr:ext cx="438150" cy="352425"/>
    <xdr:sp macro="" textlink="">
      <xdr:nvSpPr>
        <xdr:cNvPr id="10428" name="Shape 1997">
          <a:extLst>
            <a:ext uri="{FF2B5EF4-FFF2-40B4-BE49-F238E27FC236}">
              <a16:creationId xmlns:a16="http://schemas.microsoft.com/office/drawing/2014/main" id="{00000000-0008-0000-0B00-0000BC280000}"/>
            </a:ext>
          </a:extLst>
        </xdr:cNvPr>
        <xdr:cNvSpPr/>
      </xdr:nvSpPr>
      <xdr:spPr>
        <a:xfrm>
          <a:off x="3400425" y="23774400"/>
          <a:ext cx="438150" cy="352425"/>
        </a:xfrm>
        <a:prstGeom prst="triangle">
          <a:avLst>
            <a:gd name="adj" fmla="val 50000"/>
          </a:avLst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10</xdr:col>
      <xdr:colOff>0</xdr:colOff>
      <xdr:row>108</xdr:row>
      <xdr:rowOff>28575</xdr:rowOff>
    </xdr:from>
    <xdr:ext cx="438150" cy="352425"/>
    <xdr:sp macro="" textlink="">
      <xdr:nvSpPr>
        <xdr:cNvPr id="10429" name="Shape 1997">
          <a:extLst>
            <a:ext uri="{FF2B5EF4-FFF2-40B4-BE49-F238E27FC236}">
              <a16:creationId xmlns:a16="http://schemas.microsoft.com/office/drawing/2014/main" id="{00000000-0008-0000-0B00-0000BD280000}"/>
            </a:ext>
          </a:extLst>
        </xdr:cNvPr>
        <xdr:cNvSpPr/>
      </xdr:nvSpPr>
      <xdr:spPr>
        <a:xfrm>
          <a:off x="4333875" y="23774400"/>
          <a:ext cx="438150" cy="352425"/>
        </a:xfrm>
        <a:prstGeom prst="triangle">
          <a:avLst>
            <a:gd name="adj" fmla="val 50000"/>
          </a:avLst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12</xdr:col>
      <xdr:colOff>0</xdr:colOff>
      <xdr:row>108</xdr:row>
      <xdr:rowOff>28575</xdr:rowOff>
    </xdr:from>
    <xdr:ext cx="438150" cy="352425"/>
    <xdr:sp macro="" textlink="">
      <xdr:nvSpPr>
        <xdr:cNvPr id="10430" name="Shape 3723">
          <a:extLst>
            <a:ext uri="{FF2B5EF4-FFF2-40B4-BE49-F238E27FC236}">
              <a16:creationId xmlns:a16="http://schemas.microsoft.com/office/drawing/2014/main" id="{00000000-0008-0000-0B00-0000BE280000}"/>
            </a:ext>
          </a:extLst>
        </xdr:cNvPr>
        <xdr:cNvSpPr/>
      </xdr:nvSpPr>
      <xdr:spPr>
        <a:xfrm>
          <a:off x="5267325" y="23774400"/>
          <a:ext cx="438150" cy="352425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14</xdr:col>
      <xdr:colOff>0</xdr:colOff>
      <xdr:row>108</xdr:row>
      <xdr:rowOff>28575</xdr:rowOff>
    </xdr:from>
    <xdr:ext cx="438150" cy="352425"/>
    <xdr:sp macro="" textlink="">
      <xdr:nvSpPr>
        <xdr:cNvPr id="10431" name="Shape 1997">
          <a:extLst>
            <a:ext uri="{FF2B5EF4-FFF2-40B4-BE49-F238E27FC236}">
              <a16:creationId xmlns:a16="http://schemas.microsoft.com/office/drawing/2014/main" id="{00000000-0008-0000-0B00-0000BF280000}"/>
            </a:ext>
          </a:extLst>
        </xdr:cNvPr>
        <xdr:cNvSpPr/>
      </xdr:nvSpPr>
      <xdr:spPr>
        <a:xfrm>
          <a:off x="6200775" y="23774400"/>
          <a:ext cx="438150" cy="352425"/>
        </a:xfrm>
        <a:prstGeom prst="triangle">
          <a:avLst>
            <a:gd name="adj" fmla="val 50000"/>
          </a:avLst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16</xdr:col>
      <xdr:colOff>0</xdr:colOff>
      <xdr:row>91</xdr:row>
      <xdr:rowOff>28575</xdr:rowOff>
    </xdr:from>
    <xdr:ext cx="447675" cy="342900"/>
    <xdr:sp macro="" textlink="">
      <xdr:nvSpPr>
        <xdr:cNvPr id="10432" name="Shape 2858">
          <a:extLst>
            <a:ext uri="{FF2B5EF4-FFF2-40B4-BE49-F238E27FC236}">
              <a16:creationId xmlns:a16="http://schemas.microsoft.com/office/drawing/2014/main" id="{00000000-0008-0000-0B00-0000C0280000}"/>
            </a:ext>
          </a:extLst>
        </xdr:cNvPr>
        <xdr:cNvSpPr/>
      </xdr:nvSpPr>
      <xdr:spPr>
        <a:xfrm>
          <a:off x="7134225" y="20040600"/>
          <a:ext cx="447675" cy="342900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16</xdr:col>
      <xdr:colOff>0</xdr:colOff>
      <xdr:row>108</xdr:row>
      <xdr:rowOff>28575</xdr:rowOff>
    </xdr:from>
    <xdr:ext cx="438150" cy="352425"/>
    <xdr:sp macro="" textlink="">
      <xdr:nvSpPr>
        <xdr:cNvPr id="10433" name="Shape 1997">
          <a:extLst>
            <a:ext uri="{FF2B5EF4-FFF2-40B4-BE49-F238E27FC236}">
              <a16:creationId xmlns:a16="http://schemas.microsoft.com/office/drawing/2014/main" id="{00000000-0008-0000-0B00-0000C1280000}"/>
            </a:ext>
          </a:extLst>
        </xdr:cNvPr>
        <xdr:cNvSpPr/>
      </xdr:nvSpPr>
      <xdr:spPr>
        <a:xfrm>
          <a:off x="7134225" y="23774400"/>
          <a:ext cx="438150" cy="352425"/>
        </a:xfrm>
        <a:prstGeom prst="triangle">
          <a:avLst>
            <a:gd name="adj" fmla="val 50000"/>
          </a:avLst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18</xdr:col>
      <xdr:colOff>0</xdr:colOff>
      <xdr:row>91</xdr:row>
      <xdr:rowOff>28575</xdr:rowOff>
    </xdr:from>
    <xdr:ext cx="447675" cy="342900"/>
    <xdr:sp macro="" textlink="">
      <xdr:nvSpPr>
        <xdr:cNvPr id="10434" name="Shape 8607">
          <a:extLst>
            <a:ext uri="{FF2B5EF4-FFF2-40B4-BE49-F238E27FC236}">
              <a16:creationId xmlns:a16="http://schemas.microsoft.com/office/drawing/2014/main" id="{00000000-0008-0000-0B00-0000C2280000}"/>
            </a:ext>
          </a:extLst>
        </xdr:cNvPr>
        <xdr:cNvSpPr/>
      </xdr:nvSpPr>
      <xdr:spPr>
        <a:xfrm>
          <a:off x="8067675" y="20040600"/>
          <a:ext cx="447675" cy="342900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18</xdr:col>
      <xdr:colOff>0</xdr:colOff>
      <xdr:row>108</xdr:row>
      <xdr:rowOff>28575</xdr:rowOff>
    </xdr:from>
    <xdr:ext cx="438150" cy="352425"/>
    <xdr:sp macro="" textlink="">
      <xdr:nvSpPr>
        <xdr:cNvPr id="10435" name="Shape 1997">
          <a:extLst>
            <a:ext uri="{FF2B5EF4-FFF2-40B4-BE49-F238E27FC236}">
              <a16:creationId xmlns:a16="http://schemas.microsoft.com/office/drawing/2014/main" id="{00000000-0008-0000-0B00-0000C3280000}"/>
            </a:ext>
          </a:extLst>
        </xdr:cNvPr>
        <xdr:cNvSpPr/>
      </xdr:nvSpPr>
      <xdr:spPr>
        <a:xfrm>
          <a:off x="8067675" y="23774400"/>
          <a:ext cx="438150" cy="352425"/>
        </a:xfrm>
        <a:prstGeom prst="triangle">
          <a:avLst>
            <a:gd name="adj" fmla="val 50000"/>
          </a:avLst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20</xdr:col>
      <xdr:colOff>0</xdr:colOff>
      <xdr:row>91</xdr:row>
      <xdr:rowOff>28575</xdr:rowOff>
    </xdr:from>
    <xdr:ext cx="447675" cy="342900"/>
    <xdr:sp macro="" textlink="">
      <xdr:nvSpPr>
        <xdr:cNvPr id="10436" name="Shape 2858">
          <a:extLst>
            <a:ext uri="{FF2B5EF4-FFF2-40B4-BE49-F238E27FC236}">
              <a16:creationId xmlns:a16="http://schemas.microsoft.com/office/drawing/2014/main" id="{00000000-0008-0000-0B00-0000C4280000}"/>
            </a:ext>
          </a:extLst>
        </xdr:cNvPr>
        <xdr:cNvSpPr/>
      </xdr:nvSpPr>
      <xdr:spPr>
        <a:xfrm>
          <a:off x="9001125" y="20040600"/>
          <a:ext cx="447675" cy="342900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20</xdr:col>
      <xdr:colOff>0</xdr:colOff>
      <xdr:row>108</xdr:row>
      <xdr:rowOff>28575</xdr:rowOff>
    </xdr:from>
    <xdr:ext cx="438150" cy="352425"/>
    <xdr:sp macro="" textlink="">
      <xdr:nvSpPr>
        <xdr:cNvPr id="10437" name="Shape 1997">
          <a:extLst>
            <a:ext uri="{FF2B5EF4-FFF2-40B4-BE49-F238E27FC236}">
              <a16:creationId xmlns:a16="http://schemas.microsoft.com/office/drawing/2014/main" id="{00000000-0008-0000-0B00-0000C5280000}"/>
            </a:ext>
          </a:extLst>
        </xdr:cNvPr>
        <xdr:cNvSpPr/>
      </xdr:nvSpPr>
      <xdr:spPr>
        <a:xfrm>
          <a:off x="9001125" y="23774400"/>
          <a:ext cx="438150" cy="352425"/>
        </a:xfrm>
        <a:prstGeom prst="triangle">
          <a:avLst>
            <a:gd name="adj" fmla="val 50000"/>
          </a:avLst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22</xdr:col>
      <xdr:colOff>0</xdr:colOff>
      <xdr:row>91</xdr:row>
      <xdr:rowOff>28575</xdr:rowOff>
    </xdr:from>
    <xdr:ext cx="447675" cy="342900"/>
    <xdr:sp macro="" textlink="">
      <xdr:nvSpPr>
        <xdr:cNvPr id="10438" name="Shape 8607">
          <a:extLst>
            <a:ext uri="{FF2B5EF4-FFF2-40B4-BE49-F238E27FC236}">
              <a16:creationId xmlns:a16="http://schemas.microsoft.com/office/drawing/2014/main" id="{00000000-0008-0000-0B00-0000C6280000}"/>
            </a:ext>
          </a:extLst>
        </xdr:cNvPr>
        <xdr:cNvSpPr/>
      </xdr:nvSpPr>
      <xdr:spPr>
        <a:xfrm>
          <a:off x="9934575" y="20040600"/>
          <a:ext cx="447675" cy="342900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22</xdr:col>
      <xdr:colOff>0</xdr:colOff>
      <xdr:row>108</xdr:row>
      <xdr:rowOff>28575</xdr:rowOff>
    </xdr:from>
    <xdr:ext cx="438150" cy="352425"/>
    <xdr:sp macro="" textlink="">
      <xdr:nvSpPr>
        <xdr:cNvPr id="10439" name="Shape 1997">
          <a:extLst>
            <a:ext uri="{FF2B5EF4-FFF2-40B4-BE49-F238E27FC236}">
              <a16:creationId xmlns:a16="http://schemas.microsoft.com/office/drawing/2014/main" id="{00000000-0008-0000-0B00-0000C7280000}"/>
            </a:ext>
          </a:extLst>
        </xdr:cNvPr>
        <xdr:cNvSpPr/>
      </xdr:nvSpPr>
      <xdr:spPr>
        <a:xfrm>
          <a:off x="9934575" y="23774400"/>
          <a:ext cx="438150" cy="352425"/>
        </a:xfrm>
        <a:prstGeom prst="triangle">
          <a:avLst>
            <a:gd name="adj" fmla="val 50000"/>
          </a:avLst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24</xdr:col>
      <xdr:colOff>0</xdr:colOff>
      <xdr:row>108</xdr:row>
      <xdr:rowOff>28575</xdr:rowOff>
    </xdr:from>
    <xdr:ext cx="438150" cy="352425"/>
    <xdr:sp macro="" textlink="">
      <xdr:nvSpPr>
        <xdr:cNvPr id="10440" name="Shape 1997">
          <a:extLst>
            <a:ext uri="{FF2B5EF4-FFF2-40B4-BE49-F238E27FC236}">
              <a16:creationId xmlns:a16="http://schemas.microsoft.com/office/drawing/2014/main" id="{00000000-0008-0000-0B00-0000C8280000}"/>
            </a:ext>
          </a:extLst>
        </xdr:cNvPr>
        <xdr:cNvSpPr/>
      </xdr:nvSpPr>
      <xdr:spPr>
        <a:xfrm>
          <a:off x="10868025" y="23774400"/>
          <a:ext cx="438150" cy="352425"/>
        </a:xfrm>
        <a:prstGeom prst="triangle">
          <a:avLst>
            <a:gd name="adj" fmla="val 50000"/>
          </a:avLst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26</xdr:col>
      <xdr:colOff>0</xdr:colOff>
      <xdr:row>108</xdr:row>
      <xdr:rowOff>28575</xdr:rowOff>
    </xdr:from>
    <xdr:ext cx="438150" cy="352425"/>
    <xdr:sp macro="" textlink="">
      <xdr:nvSpPr>
        <xdr:cNvPr id="10441" name="Shape 1997">
          <a:extLst>
            <a:ext uri="{FF2B5EF4-FFF2-40B4-BE49-F238E27FC236}">
              <a16:creationId xmlns:a16="http://schemas.microsoft.com/office/drawing/2014/main" id="{00000000-0008-0000-0B00-0000C9280000}"/>
            </a:ext>
          </a:extLst>
        </xdr:cNvPr>
        <xdr:cNvSpPr/>
      </xdr:nvSpPr>
      <xdr:spPr>
        <a:xfrm>
          <a:off x="11801475" y="23774400"/>
          <a:ext cx="438150" cy="352425"/>
        </a:xfrm>
        <a:prstGeom prst="triangle">
          <a:avLst>
            <a:gd name="adj" fmla="val 50000"/>
          </a:avLst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28</xdr:col>
      <xdr:colOff>0</xdr:colOff>
      <xdr:row>108</xdr:row>
      <xdr:rowOff>28575</xdr:rowOff>
    </xdr:from>
    <xdr:ext cx="438150" cy="352425"/>
    <xdr:sp macro="" textlink="">
      <xdr:nvSpPr>
        <xdr:cNvPr id="10442" name="Shape 1997">
          <a:extLst>
            <a:ext uri="{FF2B5EF4-FFF2-40B4-BE49-F238E27FC236}">
              <a16:creationId xmlns:a16="http://schemas.microsoft.com/office/drawing/2014/main" id="{00000000-0008-0000-0B00-0000CA280000}"/>
            </a:ext>
          </a:extLst>
        </xdr:cNvPr>
        <xdr:cNvSpPr/>
      </xdr:nvSpPr>
      <xdr:spPr>
        <a:xfrm>
          <a:off x="12734925" y="23774400"/>
          <a:ext cx="438150" cy="352425"/>
        </a:xfrm>
        <a:prstGeom prst="triangle">
          <a:avLst>
            <a:gd name="adj" fmla="val 50000"/>
          </a:avLst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29</xdr:col>
      <xdr:colOff>495300</xdr:colOff>
      <xdr:row>91</xdr:row>
      <xdr:rowOff>38100</xdr:rowOff>
    </xdr:from>
    <xdr:ext cx="447675" cy="342900"/>
    <xdr:sp macro="" textlink="">
      <xdr:nvSpPr>
        <xdr:cNvPr id="10443" name="Shape 8607">
          <a:extLst>
            <a:ext uri="{FF2B5EF4-FFF2-40B4-BE49-F238E27FC236}">
              <a16:creationId xmlns:a16="http://schemas.microsoft.com/office/drawing/2014/main" id="{00000000-0008-0000-0B00-0000CB280000}"/>
            </a:ext>
          </a:extLst>
        </xdr:cNvPr>
        <xdr:cNvSpPr/>
      </xdr:nvSpPr>
      <xdr:spPr>
        <a:xfrm>
          <a:off x="13649325" y="20050125"/>
          <a:ext cx="447675" cy="342900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30</xdr:col>
      <xdr:colOff>0</xdr:colOff>
      <xdr:row>108</xdr:row>
      <xdr:rowOff>28575</xdr:rowOff>
    </xdr:from>
    <xdr:ext cx="438150" cy="352425"/>
    <xdr:sp macro="" textlink="">
      <xdr:nvSpPr>
        <xdr:cNvPr id="10444" name="Shape 1997">
          <a:extLst>
            <a:ext uri="{FF2B5EF4-FFF2-40B4-BE49-F238E27FC236}">
              <a16:creationId xmlns:a16="http://schemas.microsoft.com/office/drawing/2014/main" id="{00000000-0008-0000-0B00-0000CC280000}"/>
            </a:ext>
          </a:extLst>
        </xdr:cNvPr>
        <xdr:cNvSpPr/>
      </xdr:nvSpPr>
      <xdr:spPr>
        <a:xfrm>
          <a:off x="13668375" y="23774400"/>
          <a:ext cx="438150" cy="352425"/>
        </a:xfrm>
        <a:prstGeom prst="triangle">
          <a:avLst>
            <a:gd name="adj" fmla="val 50000"/>
          </a:avLst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32</xdr:col>
      <xdr:colOff>0</xdr:colOff>
      <xdr:row>108</xdr:row>
      <xdr:rowOff>28575</xdr:rowOff>
    </xdr:from>
    <xdr:ext cx="438150" cy="352425"/>
    <xdr:sp macro="" textlink="">
      <xdr:nvSpPr>
        <xdr:cNvPr id="10445" name="Shape 1997">
          <a:extLst>
            <a:ext uri="{FF2B5EF4-FFF2-40B4-BE49-F238E27FC236}">
              <a16:creationId xmlns:a16="http://schemas.microsoft.com/office/drawing/2014/main" id="{00000000-0008-0000-0B00-0000CD280000}"/>
            </a:ext>
          </a:extLst>
        </xdr:cNvPr>
        <xdr:cNvSpPr/>
      </xdr:nvSpPr>
      <xdr:spPr>
        <a:xfrm>
          <a:off x="14601825" y="23774400"/>
          <a:ext cx="438150" cy="352425"/>
        </a:xfrm>
        <a:prstGeom prst="triangle">
          <a:avLst>
            <a:gd name="adj" fmla="val 50000"/>
          </a:avLst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34</xdr:col>
      <xdr:colOff>0</xdr:colOff>
      <xdr:row>108</xdr:row>
      <xdr:rowOff>28575</xdr:rowOff>
    </xdr:from>
    <xdr:ext cx="438150" cy="352425"/>
    <xdr:sp macro="" textlink="">
      <xdr:nvSpPr>
        <xdr:cNvPr id="10446" name="Shape 1997">
          <a:extLst>
            <a:ext uri="{FF2B5EF4-FFF2-40B4-BE49-F238E27FC236}">
              <a16:creationId xmlns:a16="http://schemas.microsoft.com/office/drawing/2014/main" id="{00000000-0008-0000-0B00-0000CE280000}"/>
            </a:ext>
          </a:extLst>
        </xdr:cNvPr>
        <xdr:cNvSpPr/>
      </xdr:nvSpPr>
      <xdr:spPr>
        <a:xfrm>
          <a:off x="15535275" y="23774400"/>
          <a:ext cx="438150" cy="352425"/>
        </a:xfrm>
        <a:prstGeom prst="triangle">
          <a:avLst>
            <a:gd name="adj" fmla="val 50000"/>
          </a:avLst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14</xdr:col>
      <xdr:colOff>0</xdr:colOff>
      <xdr:row>108</xdr:row>
      <xdr:rowOff>28575</xdr:rowOff>
    </xdr:from>
    <xdr:ext cx="438150" cy="352425"/>
    <xdr:sp macro="" textlink="">
      <xdr:nvSpPr>
        <xdr:cNvPr id="10447" name="Shape 1997">
          <a:extLst>
            <a:ext uri="{FF2B5EF4-FFF2-40B4-BE49-F238E27FC236}">
              <a16:creationId xmlns:a16="http://schemas.microsoft.com/office/drawing/2014/main" id="{00000000-0008-0000-0B00-0000CF280000}"/>
            </a:ext>
          </a:extLst>
        </xdr:cNvPr>
        <xdr:cNvSpPr/>
      </xdr:nvSpPr>
      <xdr:spPr>
        <a:xfrm>
          <a:off x="6200775" y="23774400"/>
          <a:ext cx="438150" cy="352425"/>
        </a:xfrm>
        <a:prstGeom prst="triangle">
          <a:avLst>
            <a:gd name="adj" fmla="val 50000"/>
          </a:avLst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16</xdr:col>
      <xdr:colOff>0</xdr:colOff>
      <xdr:row>108</xdr:row>
      <xdr:rowOff>28575</xdr:rowOff>
    </xdr:from>
    <xdr:ext cx="438150" cy="352425"/>
    <xdr:sp macro="" textlink="">
      <xdr:nvSpPr>
        <xdr:cNvPr id="10448" name="Shape 1997">
          <a:extLst>
            <a:ext uri="{FF2B5EF4-FFF2-40B4-BE49-F238E27FC236}">
              <a16:creationId xmlns:a16="http://schemas.microsoft.com/office/drawing/2014/main" id="{00000000-0008-0000-0B00-0000D0280000}"/>
            </a:ext>
          </a:extLst>
        </xdr:cNvPr>
        <xdr:cNvSpPr/>
      </xdr:nvSpPr>
      <xdr:spPr>
        <a:xfrm>
          <a:off x="7134225" y="23774400"/>
          <a:ext cx="438150" cy="352425"/>
        </a:xfrm>
        <a:prstGeom prst="triangle">
          <a:avLst>
            <a:gd name="adj" fmla="val 50000"/>
          </a:avLst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18</xdr:col>
      <xdr:colOff>0</xdr:colOff>
      <xdr:row>108</xdr:row>
      <xdr:rowOff>28575</xdr:rowOff>
    </xdr:from>
    <xdr:ext cx="438150" cy="352425"/>
    <xdr:sp macro="" textlink="">
      <xdr:nvSpPr>
        <xdr:cNvPr id="10449" name="Shape 3723">
          <a:extLst>
            <a:ext uri="{FF2B5EF4-FFF2-40B4-BE49-F238E27FC236}">
              <a16:creationId xmlns:a16="http://schemas.microsoft.com/office/drawing/2014/main" id="{00000000-0008-0000-0B00-0000D1280000}"/>
            </a:ext>
          </a:extLst>
        </xdr:cNvPr>
        <xdr:cNvSpPr/>
      </xdr:nvSpPr>
      <xdr:spPr>
        <a:xfrm>
          <a:off x="8067675" y="23774400"/>
          <a:ext cx="438150" cy="352425"/>
        </a:xfrm>
        <a:prstGeom prst="triangle">
          <a:avLst>
            <a:gd name="adj" fmla="val 50000"/>
          </a:avLst>
        </a:prstGeom>
        <a:solidFill>
          <a:srgbClr val="FFFF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20</xdr:col>
      <xdr:colOff>0</xdr:colOff>
      <xdr:row>108</xdr:row>
      <xdr:rowOff>28575</xdr:rowOff>
    </xdr:from>
    <xdr:ext cx="438150" cy="352425"/>
    <xdr:sp macro="" textlink="">
      <xdr:nvSpPr>
        <xdr:cNvPr id="10450" name="Shape 1997">
          <a:extLst>
            <a:ext uri="{FF2B5EF4-FFF2-40B4-BE49-F238E27FC236}">
              <a16:creationId xmlns:a16="http://schemas.microsoft.com/office/drawing/2014/main" id="{00000000-0008-0000-0B00-0000D2280000}"/>
            </a:ext>
          </a:extLst>
        </xdr:cNvPr>
        <xdr:cNvSpPr/>
      </xdr:nvSpPr>
      <xdr:spPr>
        <a:xfrm>
          <a:off x="9001125" y="23774400"/>
          <a:ext cx="438150" cy="352425"/>
        </a:xfrm>
        <a:prstGeom prst="triangle">
          <a:avLst>
            <a:gd name="adj" fmla="val 50000"/>
          </a:avLst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22</xdr:col>
      <xdr:colOff>0</xdr:colOff>
      <xdr:row>108</xdr:row>
      <xdr:rowOff>28575</xdr:rowOff>
    </xdr:from>
    <xdr:ext cx="438150" cy="352425"/>
    <xdr:sp macro="" textlink="">
      <xdr:nvSpPr>
        <xdr:cNvPr id="10451" name="Shape 1997">
          <a:extLst>
            <a:ext uri="{FF2B5EF4-FFF2-40B4-BE49-F238E27FC236}">
              <a16:creationId xmlns:a16="http://schemas.microsoft.com/office/drawing/2014/main" id="{00000000-0008-0000-0B00-0000D3280000}"/>
            </a:ext>
          </a:extLst>
        </xdr:cNvPr>
        <xdr:cNvSpPr/>
      </xdr:nvSpPr>
      <xdr:spPr>
        <a:xfrm>
          <a:off x="9934575" y="23774400"/>
          <a:ext cx="438150" cy="352425"/>
        </a:xfrm>
        <a:prstGeom prst="triangle">
          <a:avLst>
            <a:gd name="adj" fmla="val 50000"/>
          </a:avLst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24</xdr:col>
      <xdr:colOff>0</xdr:colOff>
      <xdr:row>108</xdr:row>
      <xdr:rowOff>28575</xdr:rowOff>
    </xdr:from>
    <xdr:ext cx="438150" cy="352425"/>
    <xdr:sp macro="" textlink="">
      <xdr:nvSpPr>
        <xdr:cNvPr id="10452" name="Shape 1997">
          <a:extLst>
            <a:ext uri="{FF2B5EF4-FFF2-40B4-BE49-F238E27FC236}">
              <a16:creationId xmlns:a16="http://schemas.microsoft.com/office/drawing/2014/main" id="{00000000-0008-0000-0B00-0000D4280000}"/>
            </a:ext>
          </a:extLst>
        </xdr:cNvPr>
        <xdr:cNvSpPr/>
      </xdr:nvSpPr>
      <xdr:spPr>
        <a:xfrm>
          <a:off x="10868025" y="23774400"/>
          <a:ext cx="438150" cy="352425"/>
        </a:xfrm>
        <a:prstGeom prst="triangle">
          <a:avLst>
            <a:gd name="adj" fmla="val 50000"/>
          </a:avLst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26</xdr:col>
      <xdr:colOff>0</xdr:colOff>
      <xdr:row>108</xdr:row>
      <xdr:rowOff>28575</xdr:rowOff>
    </xdr:from>
    <xdr:ext cx="438150" cy="352425"/>
    <xdr:sp macro="" textlink="">
      <xdr:nvSpPr>
        <xdr:cNvPr id="10453" name="Shape 1997">
          <a:extLst>
            <a:ext uri="{FF2B5EF4-FFF2-40B4-BE49-F238E27FC236}">
              <a16:creationId xmlns:a16="http://schemas.microsoft.com/office/drawing/2014/main" id="{00000000-0008-0000-0B00-0000D5280000}"/>
            </a:ext>
          </a:extLst>
        </xdr:cNvPr>
        <xdr:cNvSpPr/>
      </xdr:nvSpPr>
      <xdr:spPr>
        <a:xfrm>
          <a:off x="11801475" y="23774400"/>
          <a:ext cx="438150" cy="352425"/>
        </a:xfrm>
        <a:prstGeom prst="triangle">
          <a:avLst>
            <a:gd name="adj" fmla="val 50000"/>
          </a:avLst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28</xdr:col>
      <xdr:colOff>0</xdr:colOff>
      <xdr:row>108</xdr:row>
      <xdr:rowOff>28575</xdr:rowOff>
    </xdr:from>
    <xdr:ext cx="438150" cy="352425"/>
    <xdr:sp macro="" textlink="">
      <xdr:nvSpPr>
        <xdr:cNvPr id="10454" name="Shape 1997">
          <a:extLst>
            <a:ext uri="{FF2B5EF4-FFF2-40B4-BE49-F238E27FC236}">
              <a16:creationId xmlns:a16="http://schemas.microsoft.com/office/drawing/2014/main" id="{00000000-0008-0000-0B00-0000D6280000}"/>
            </a:ext>
          </a:extLst>
        </xdr:cNvPr>
        <xdr:cNvSpPr/>
      </xdr:nvSpPr>
      <xdr:spPr>
        <a:xfrm>
          <a:off x="12734925" y="23774400"/>
          <a:ext cx="438150" cy="352425"/>
        </a:xfrm>
        <a:prstGeom prst="triangle">
          <a:avLst>
            <a:gd name="adj" fmla="val 50000"/>
          </a:avLst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30</xdr:col>
      <xdr:colOff>0</xdr:colOff>
      <xdr:row>108</xdr:row>
      <xdr:rowOff>28575</xdr:rowOff>
    </xdr:from>
    <xdr:ext cx="438150" cy="352425"/>
    <xdr:sp macro="" textlink="">
      <xdr:nvSpPr>
        <xdr:cNvPr id="10455" name="Shape 1997">
          <a:extLst>
            <a:ext uri="{FF2B5EF4-FFF2-40B4-BE49-F238E27FC236}">
              <a16:creationId xmlns:a16="http://schemas.microsoft.com/office/drawing/2014/main" id="{00000000-0008-0000-0B00-0000D7280000}"/>
            </a:ext>
          </a:extLst>
        </xdr:cNvPr>
        <xdr:cNvSpPr/>
      </xdr:nvSpPr>
      <xdr:spPr>
        <a:xfrm>
          <a:off x="13668375" y="23774400"/>
          <a:ext cx="438150" cy="352425"/>
        </a:xfrm>
        <a:prstGeom prst="triangle">
          <a:avLst>
            <a:gd name="adj" fmla="val 50000"/>
          </a:avLst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32</xdr:col>
      <xdr:colOff>0</xdr:colOff>
      <xdr:row>108</xdr:row>
      <xdr:rowOff>28575</xdr:rowOff>
    </xdr:from>
    <xdr:ext cx="438150" cy="352425"/>
    <xdr:sp macro="" textlink="">
      <xdr:nvSpPr>
        <xdr:cNvPr id="10456" name="Shape 1997">
          <a:extLst>
            <a:ext uri="{FF2B5EF4-FFF2-40B4-BE49-F238E27FC236}">
              <a16:creationId xmlns:a16="http://schemas.microsoft.com/office/drawing/2014/main" id="{00000000-0008-0000-0B00-0000D8280000}"/>
            </a:ext>
          </a:extLst>
        </xdr:cNvPr>
        <xdr:cNvSpPr/>
      </xdr:nvSpPr>
      <xdr:spPr>
        <a:xfrm>
          <a:off x="14601825" y="23774400"/>
          <a:ext cx="438150" cy="352425"/>
        </a:xfrm>
        <a:prstGeom prst="triangle">
          <a:avLst>
            <a:gd name="adj" fmla="val 50000"/>
          </a:avLst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34</xdr:col>
      <xdr:colOff>0</xdr:colOff>
      <xdr:row>108</xdr:row>
      <xdr:rowOff>28575</xdr:rowOff>
    </xdr:from>
    <xdr:ext cx="438150" cy="352425"/>
    <xdr:sp macro="" textlink="">
      <xdr:nvSpPr>
        <xdr:cNvPr id="10457" name="Shape 1996">
          <a:extLst>
            <a:ext uri="{FF2B5EF4-FFF2-40B4-BE49-F238E27FC236}">
              <a16:creationId xmlns:a16="http://schemas.microsoft.com/office/drawing/2014/main" id="{00000000-0008-0000-0B00-0000D9280000}"/>
            </a:ext>
          </a:extLst>
        </xdr:cNvPr>
        <xdr:cNvSpPr/>
      </xdr:nvSpPr>
      <xdr:spPr>
        <a:xfrm>
          <a:off x="15535275" y="23774400"/>
          <a:ext cx="438150" cy="352425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36</xdr:col>
      <xdr:colOff>0</xdr:colOff>
      <xdr:row>108</xdr:row>
      <xdr:rowOff>28575</xdr:rowOff>
    </xdr:from>
    <xdr:ext cx="438150" cy="352425"/>
    <xdr:sp macro="" textlink="">
      <xdr:nvSpPr>
        <xdr:cNvPr id="10458" name="Shape 1997">
          <a:extLst>
            <a:ext uri="{FF2B5EF4-FFF2-40B4-BE49-F238E27FC236}">
              <a16:creationId xmlns:a16="http://schemas.microsoft.com/office/drawing/2014/main" id="{00000000-0008-0000-0B00-0000DA280000}"/>
            </a:ext>
          </a:extLst>
        </xdr:cNvPr>
        <xdr:cNvSpPr/>
      </xdr:nvSpPr>
      <xdr:spPr>
        <a:xfrm>
          <a:off x="16468725" y="23774400"/>
          <a:ext cx="438150" cy="352425"/>
        </a:xfrm>
        <a:prstGeom prst="triangle">
          <a:avLst>
            <a:gd name="adj" fmla="val 50000"/>
          </a:avLst>
        </a:prstGeom>
        <a:solidFill>
          <a:srgbClr val="FFFF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38</xdr:col>
      <xdr:colOff>0</xdr:colOff>
      <xdr:row>108</xdr:row>
      <xdr:rowOff>28575</xdr:rowOff>
    </xdr:from>
    <xdr:ext cx="438150" cy="352425"/>
    <xdr:sp macro="" textlink="">
      <xdr:nvSpPr>
        <xdr:cNvPr id="10459" name="Shape 1997">
          <a:extLst>
            <a:ext uri="{FF2B5EF4-FFF2-40B4-BE49-F238E27FC236}">
              <a16:creationId xmlns:a16="http://schemas.microsoft.com/office/drawing/2014/main" id="{00000000-0008-0000-0B00-0000DB280000}"/>
            </a:ext>
          </a:extLst>
        </xdr:cNvPr>
        <xdr:cNvSpPr/>
      </xdr:nvSpPr>
      <xdr:spPr>
        <a:xfrm>
          <a:off x="17402175" y="23774400"/>
          <a:ext cx="438150" cy="352425"/>
        </a:xfrm>
        <a:prstGeom prst="triangle">
          <a:avLst>
            <a:gd name="adj" fmla="val 50000"/>
          </a:avLst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40</xdr:col>
      <xdr:colOff>0</xdr:colOff>
      <xdr:row>108</xdr:row>
      <xdr:rowOff>28575</xdr:rowOff>
    </xdr:from>
    <xdr:ext cx="438150" cy="352425"/>
    <xdr:sp macro="" textlink="">
      <xdr:nvSpPr>
        <xdr:cNvPr id="10460" name="Shape 1997">
          <a:extLst>
            <a:ext uri="{FF2B5EF4-FFF2-40B4-BE49-F238E27FC236}">
              <a16:creationId xmlns:a16="http://schemas.microsoft.com/office/drawing/2014/main" id="{00000000-0008-0000-0B00-0000DC280000}"/>
            </a:ext>
          </a:extLst>
        </xdr:cNvPr>
        <xdr:cNvSpPr/>
      </xdr:nvSpPr>
      <xdr:spPr>
        <a:xfrm>
          <a:off x="18335625" y="23774400"/>
          <a:ext cx="438150" cy="352425"/>
        </a:xfrm>
        <a:prstGeom prst="triangle">
          <a:avLst>
            <a:gd name="adj" fmla="val 50000"/>
          </a:avLst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42</xdr:col>
      <xdr:colOff>0</xdr:colOff>
      <xdr:row>108</xdr:row>
      <xdr:rowOff>28575</xdr:rowOff>
    </xdr:from>
    <xdr:ext cx="438150" cy="352425"/>
    <xdr:sp macro="" textlink="">
      <xdr:nvSpPr>
        <xdr:cNvPr id="10461" name="Shape 1997">
          <a:extLst>
            <a:ext uri="{FF2B5EF4-FFF2-40B4-BE49-F238E27FC236}">
              <a16:creationId xmlns:a16="http://schemas.microsoft.com/office/drawing/2014/main" id="{00000000-0008-0000-0B00-0000DD280000}"/>
            </a:ext>
          </a:extLst>
        </xdr:cNvPr>
        <xdr:cNvSpPr/>
      </xdr:nvSpPr>
      <xdr:spPr>
        <a:xfrm>
          <a:off x="19269075" y="23774400"/>
          <a:ext cx="438150" cy="352425"/>
        </a:xfrm>
        <a:prstGeom prst="triangle">
          <a:avLst>
            <a:gd name="adj" fmla="val 50000"/>
          </a:avLst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44</xdr:col>
      <xdr:colOff>0</xdr:colOff>
      <xdr:row>108</xdr:row>
      <xdr:rowOff>28575</xdr:rowOff>
    </xdr:from>
    <xdr:ext cx="438150" cy="352425"/>
    <xdr:sp macro="" textlink="">
      <xdr:nvSpPr>
        <xdr:cNvPr id="10462" name="Shape 1997">
          <a:extLst>
            <a:ext uri="{FF2B5EF4-FFF2-40B4-BE49-F238E27FC236}">
              <a16:creationId xmlns:a16="http://schemas.microsoft.com/office/drawing/2014/main" id="{00000000-0008-0000-0B00-0000DE280000}"/>
            </a:ext>
          </a:extLst>
        </xdr:cNvPr>
        <xdr:cNvSpPr/>
      </xdr:nvSpPr>
      <xdr:spPr>
        <a:xfrm>
          <a:off x="20202525" y="23774400"/>
          <a:ext cx="438150" cy="352425"/>
        </a:xfrm>
        <a:prstGeom prst="triangle">
          <a:avLst>
            <a:gd name="adj" fmla="val 50000"/>
          </a:avLst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35</xdr:col>
      <xdr:colOff>19050</xdr:colOff>
      <xdr:row>43</xdr:row>
      <xdr:rowOff>76200</xdr:rowOff>
    </xdr:from>
    <xdr:ext cx="381000" cy="400050"/>
    <xdr:sp macro="" textlink="">
      <xdr:nvSpPr>
        <xdr:cNvPr id="10463" name="Shape 8608">
          <a:extLst>
            <a:ext uri="{FF2B5EF4-FFF2-40B4-BE49-F238E27FC236}">
              <a16:creationId xmlns:a16="http://schemas.microsoft.com/office/drawing/2014/main" id="{00000000-0008-0000-0B00-0000DF280000}"/>
            </a:ext>
          </a:extLst>
        </xdr:cNvPr>
        <xdr:cNvSpPr/>
      </xdr:nvSpPr>
      <xdr:spPr>
        <a:xfrm rot="-4768921" flipH="1">
          <a:off x="15973425" y="9496425"/>
          <a:ext cx="381000" cy="400050"/>
        </a:xfrm>
        <a:prstGeom prst="lightningBolt">
          <a:avLst/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41</xdr:col>
      <xdr:colOff>47625</xdr:colOff>
      <xdr:row>63</xdr:row>
      <xdr:rowOff>-9524</xdr:rowOff>
    </xdr:from>
    <xdr:ext cx="381000" cy="400050"/>
    <xdr:sp macro="" textlink="">
      <xdr:nvSpPr>
        <xdr:cNvPr id="10464" name="Shape 8608">
          <a:extLst>
            <a:ext uri="{FF2B5EF4-FFF2-40B4-BE49-F238E27FC236}">
              <a16:creationId xmlns:a16="http://schemas.microsoft.com/office/drawing/2014/main" id="{00000000-0008-0000-0B00-0000E0280000}"/>
            </a:ext>
          </a:extLst>
        </xdr:cNvPr>
        <xdr:cNvSpPr/>
      </xdr:nvSpPr>
      <xdr:spPr>
        <a:xfrm rot="-4768921" flipH="1">
          <a:off x="18802350" y="13820775"/>
          <a:ext cx="381000" cy="400050"/>
        </a:xfrm>
        <a:prstGeom prst="lightningBolt">
          <a:avLst/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45</xdr:col>
      <xdr:colOff>19050</xdr:colOff>
      <xdr:row>63</xdr:row>
      <xdr:rowOff>0</xdr:rowOff>
    </xdr:from>
    <xdr:ext cx="381000" cy="400050"/>
    <xdr:sp macro="" textlink="">
      <xdr:nvSpPr>
        <xdr:cNvPr id="10465" name="Shape 8608">
          <a:extLst>
            <a:ext uri="{FF2B5EF4-FFF2-40B4-BE49-F238E27FC236}">
              <a16:creationId xmlns:a16="http://schemas.microsoft.com/office/drawing/2014/main" id="{00000000-0008-0000-0B00-0000E1280000}"/>
            </a:ext>
          </a:extLst>
        </xdr:cNvPr>
        <xdr:cNvSpPr/>
      </xdr:nvSpPr>
      <xdr:spPr>
        <a:xfrm rot="-4768921" flipH="1">
          <a:off x="20640675" y="13830300"/>
          <a:ext cx="381000" cy="400050"/>
        </a:xfrm>
        <a:prstGeom prst="lightningBolt">
          <a:avLst/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29</xdr:col>
      <xdr:colOff>-28574</xdr:colOff>
      <xdr:row>53</xdr:row>
      <xdr:rowOff>28575</xdr:rowOff>
    </xdr:from>
    <xdr:ext cx="523875" cy="476250"/>
    <xdr:sp macro="" textlink="">
      <xdr:nvSpPr>
        <xdr:cNvPr id="10466" name="Shape 8609">
          <a:extLst>
            <a:ext uri="{FF2B5EF4-FFF2-40B4-BE49-F238E27FC236}">
              <a16:creationId xmlns:a16="http://schemas.microsoft.com/office/drawing/2014/main" id="{00000000-0008-0000-0B00-0000E2280000}"/>
            </a:ext>
          </a:extLst>
        </xdr:cNvPr>
        <xdr:cNvSpPr/>
      </xdr:nvSpPr>
      <xdr:spPr>
        <a:xfrm rot="-4768921" flipH="1">
          <a:off x="13115925" y="11658600"/>
          <a:ext cx="523875" cy="476250"/>
        </a:xfrm>
        <a:prstGeom prst="lightningBolt">
          <a:avLst/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19</xdr:col>
      <xdr:colOff>0</xdr:colOff>
      <xdr:row>72</xdr:row>
      <xdr:rowOff>28575</xdr:rowOff>
    </xdr:from>
    <xdr:ext cx="381000" cy="400050"/>
    <xdr:sp macro="" textlink="">
      <xdr:nvSpPr>
        <xdr:cNvPr id="10467" name="Shape 8608">
          <a:extLst>
            <a:ext uri="{FF2B5EF4-FFF2-40B4-BE49-F238E27FC236}">
              <a16:creationId xmlns:a16="http://schemas.microsoft.com/office/drawing/2014/main" id="{00000000-0008-0000-0B00-0000E3280000}"/>
            </a:ext>
          </a:extLst>
        </xdr:cNvPr>
        <xdr:cNvSpPr/>
      </xdr:nvSpPr>
      <xdr:spPr>
        <a:xfrm rot="-4768921" flipH="1">
          <a:off x="8486775" y="15849600"/>
          <a:ext cx="381000" cy="400050"/>
        </a:xfrm>
        <a:prstGeom prst="lightningBolt">
          <a:avLst/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45</xdr:col>
      <xdr:colOff>57150</xdr:colOff>
      <xdr:row>122</xdr:row>
      <xdr:rowOff>0</xdr:rowOff>
    </xdr:from>
    <xdr:ext cx="381000" cy="400050"/>
    <xdr:sp macro="" textlink="">
      <xdr:nvSpPr>
        <xdr:cNvPr id="10468" name="Shape 8608">
          <a:extLst>
            <a:ext uri="{FF2B5EF4-FFF2-40B4-BE49-F238E27FC236}">
              <a16:creationId xmlns:a16="http://schemas.microsoft.com/office/drawing/2014/main" id="{00000000-0008-0000-0B00-0000E4280000}"/>
            </a:ext>
          </a:extLst>
        </xdr:cNvPr>
        <xdr:cNvSpPr/>
      </xdr:nvSpPr>
      <xdr:spPr>
        <a:xfrm rot="-4768921" flipH="1">
          <a:off x="20678775" y="26793825"/>
          <a:ext cx="381000" cy="400050"/>
        </a:xfrm>
        <a:prstGeom prst="lightningBolt">
          <a:avLst/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</xdr:col>
      <xdr:colOff>57150</xdr:colOff>
      <xdr:row>11</xdr:row>
      <xdr:rowOff>104775</xdr:rowOff>
    </xdr:from>
    <xdr:ext cx="514350" cy="447675"/>
    <xdr:sp macro="" textlink="">
      <xdr:nvSpPr>
        <xdr:cNvPr id="10469" name="Shape 8610">
          <a:extLst>
            <a:ext uri="{FF2B5EF4-FFF2-40B4-BE49-F238E27FC236}">
              <a16:creationId xmlns:a16="http://schemas.microsoft.com/office/drawing/2014/main" id="{00000000-0008-0000-0B00-0000E5280000}"/>
            </a:ext>
          </a:extLst>
        </xdr:cNvPr>
        <xdr:cNvSpPr/>
      </xdr:nvSpPr>
      <xdr:spPr>
        <a:xfrm>
          <a:off x="295275" y="2514600"/>
          <a:ext cx="514350" cy="447675"/>
        </a:xfrm>
        <a:prstGeom prst="rect">
          <a:avLst/>
        </a:prstGeom>
        <a:noFill/>
        <a:ln w="28575" cap="flat" cmpd="sng">
          <a:solidFill>
            <a:srgbClr val="FF0000"/>
          </a:solidFill>
          <a:prstDash val="sysDash"/>
          <a:round/>
          <a:headEnd type="none" w="sm" len="sm"/>
          <a:tailEnd type="none" w="sm" len="sm"/>
        </a:ln>
      </xdr:spPr>
      <xdr:txBody>
        <a:bodyPr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25</xdr:col>
      <xdr:colOff>428625</xdr:colOff>
      <xdr:row>53</xdr:row>
      <xdr:rowOff>0</xdr:rowOff>
    </xdr:from>
    <xdr:ext cx="1600200" cy="2228850"/>
    <xdr:sp macro="" textlink="">
      <xdr:nvSpPr>
        <xdr:cNvPr id="10470" name="Shape 8611">
          <a:extLst>
            <a:ext uri="{FF2B5EF4-FFF2-40B4-BE49-F238E27FC236}">
              <a16:creationId xmlns:a16="http://schemas.microsoft.com/office/drawing/2014/main" id="{00000000-0008-0000-0B00-0000E6280000}"/>
            </a:ext>
          </a:extLst>
        </xdr:cNvPr>
        <xdr:cNvSpPr/>
      </xdr:nvSpPr>
      <xdr:spPr>
        <a:xfrm>
          <a:off x="11715750" y="11630025"/>
          <a:ext cx="1600200" cy="2228850"/>
        </a:xfrm>
        <a:prstGeom prst="rect">
          <a:avLst/>
        </a:prstGeom>
        <a:noFill/>
        <a:ln w="28575" cap="flat" cmpd="sng">
          <a:solidFill>
            <a:srgbClr val="FF0000"/>
          </a:solidFill>
          <a:prstDash val="sysDash"/>
          <a:round/>
          <a:headEnd type="none" w="sm" len="sm"/>
          <a:tailEnd type="none" w="sm" len="sm"/>
        </a:ln>
      </xdr:spPr>
      <xdr:txBody>
        <a:bodyPr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9</xdr:col>
      <xdr:colOff>390525</xdr:colOff>
      <xdr:row>71</xdr:row>
      <xdr:rowOff>123825</xdr:rowOff>
    </xdr:from>
    <xdr:ext cx="3571875" cy="2095500"/>
    <xdr:sp macro="" textlink="">
      <xdr:nvSpPr>
        <xdr:cNvPr id="10471" name="Shape 8612">
          <a:extLst>
            <a:ext uri="{FF2B5EF4-FFF2-40B4-BE49-F238E27FC236}">
              <a16:creationId xmlns:a16="http://schemas.microsoft.com/office/drawing/2014/main" id="{00000000-0008-0000-0B00-0000E7280000}"/>
            </a:ext>
          </a:extLst>
        </xdr:cNvPr>
        <xdr:cNvSpPr/>
      </xdr:nvSpPr>
      <xdr:spPr>
        <a:xfrm>
          <a:off x="4210050" y="15763875"/>
          <a:ext cx="3571875" cy="2095500"/>
        </a:xfrm>
        <a:prstGeom prst="rect">
          <a:avLst/>
        </a:prstGeom>
        <a:noFill/>
        <a:ln w="28575" cap="flat" cmpd="sng">
          <a:solidFill>
            <a:srgbClr val="FF0000"/>
          </a:solidFill>
          <a:prstDash val="sysDash"/>
          <a:round/>
          <a:headEnd type="none" w="sm" len="sm"/>
          <a:tailEnd type="none" w="sm" len="sm"/>
        </a:ln>
      </xdr:spPr>
      <xdr:txBody>
        <a:bodyPr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15</xdr:col>
      <xdr:colOff>466725</xdr:colOff>
      <xdr:row>98</xdr:row>
      <xdr:rowOff>0</xdr:rowOff>
    </xdr:from>
    <xdr:ext cx="571500" cy="1600200"/>
    <xdr:sp macro="" textlink="">
      <xdr:nvSpPr>
        <xdr:cNvPr id="10473" name="Shape 8614">
          <a:extLst>
            <a:ext uri="{FF2B5EF4-FFF2-40B4-BE49-F238E27FC236}">
              <a16:creationId xmlns:a16="http://schemas.microsoft.com/office/drawing/2014/main" id="{00000000-0008-0000-0B00-0000E9280000}"/>
            </a:ext>
          </a:extLst>
        </xdr:cNvPr>
        <xdr:cNvSpPr/>
      </xdr:nvSpPr>
      <xdr:spPr>
        <a:xfrm>
          <a:off x="7086600" y="21536025"/>
          <a:ext cx="571500" cy="1600200"/>
        </a:xfrm>
        <a:prstGeom prst="roundRect">
          <a:avLst>
            <a:gd name="adj" fmla="val 16667"/>
          </a:avLst>
        </a:prstGeom>
        <a:noFill/>
        <a:ln w="25400" cap="flat" cmpd="sng">
          <a:solidFill>
            <a:srgbClr val="00B0F0"/>
          </a:solidFill>
          <a:prstDash val="solid"/>
          <a:round/>
          <a:headEnd type="none" w="sm" len="sm"/>
          <a:tailEnd type="none" w="sm" len="sm"/>
        </a:ln>
      </xdr:spPr>
      <xdr:txBody>
        <a:bodyPr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28</xdr:col>
      <xdr:colOff>0</xdr:colOff>
      <xdr:row>124</xdr:row>
      <xdr:rowOff>28575</xdr:rowOff>
    </xdr:from>
    <xdr:ext cx="438150" cy="342900"/>
    <xdr:sp macro="" textlink="">
      <xdr:nvSpPr>
        <xdr:cNvPr id="10474" name="Shape 2861">
          <a:extLst>
            <a:ext uri="{FF2B5EF4-FFF2-40B4-BE49-F238E27FC236}">
              <a16:creationId xmlns:a16="http://schemas.microsoft.com/office/drawing/2014/main" id="{00000000-0008-0000-0B00-0000EA280000}"/>
            </a:ext>
          </a:extLst>
        </xdr:cNvPr>
        <xdr:cNvSpPr/>
      </xdr:nvSpPr>
      <xdr:spPr>
        <a:xfrm>
          <a:off x="12734925" y="27279600"/>
          <a:ext cx="438150" cy="342900"/>
        </a:xfrm>
        <a:prstGeom prst="triangle">
          <a:avLst>
            <a:gd name="adj" fmla="val 50000"/>
          </a:avLst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28</xdr:col>
      <xdr:colOff>0</xdr:colOff>
      <xdr:row>133</xdr:row>
      <xdr:rowOff>28575</xdr:rowOff>
    </xdr:from>
    <xdr:ext cx="438150" cy="342900"/>
    <xdr:sp macro="" textlink="">
      <xdr:nvSpPr>
        <xdr:cNvPr id="10475" name="Shape 2861">
          <a:extLst>
            <a:ext uri="{FF2B5EF4-FFF2-40B4-BE49-F238E27FC236}">
              <a16:creationId xmlns:a16="http://schemas.microsoft.com/office/drawing/2014/main" id="{00000000-0008-0000-0B00-0000EB280000}"/>
            </a:ext>
          </a:extLst>
        </xdr:cNvPr>
        <xdr:cNvSpPr/>
      </xdr:nvSpPr>
      <xdr:spPr>
        <a:xfrm>
          <a:off x="12734925" y="29260800"/>
          <a:ext cx="438150" cy="342900"/>
        </a:xfrm>
        <a:prstGeom prst="triangle">
          <a:avLst>
            <a:gd name="adj" fmla="val 50000"/>
          </a:avLst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19</xdr:col>
      <xdr:colOff>-28574</xdr:colOff>
      <xdr:row>11</xdr:row>
      <xdr:rowOff>-28574</xdr:rowOff>
    </xdr:from>
    <xdr:ext cx="523875" cy="476250"/>
    <xdr:sp macro="" textlink="">
      <xdr:nvSpPr>
        <xdr:cNvPr id="10476" name="Shape 8609">
          <a:extLst>
            <a:ext uri="{FF2B5EF4-FFF2-40B4-BE49-F238E27FC236}">
              <a16:creationId xmlns:a16="http://schemas.microsoft.com/office/drawing/2014/main" id="{00000000-0008-0000-0B00-0000EC280000}"/>
            </a:ext>
          </a:extLst>
        </xdr:cNvPr>
        <xdr:cNvSpPr/>
      </xdr:nvSpPr>
      <xdr:spPr>
        <a:xfrm rot="-4768921" flipH="1">
          <a:off x="8448675" y="2371725"/>
          <a:ext cx="523875" cy="476250"/>
        </a:xfrm>
        <a:prstGeom prst="lightningBolt">
          <a:avLst/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17</xdr:col>
      <xdr:colOff>438150</xdr:colOff>
      <xdr:row>10</xdr:row>
      <xdr:rowOff>123825</xdr:rowOff>
    </xdr:from>
    <xdr:ext cx="1524000" cy="1666875"/>
    <xdr:sp macro="" textlink="">
      <xdr:nvSpPr>
        <xdr:cNvPr id="10477" name="Shape 8615">
          <a:extLst>
            <a:ext uri="{FF2B5EF4-FFF2-40B4-BE49-F238E27FC236}">
              <a16:creationId xmlns:a16="http://schemas.microsoft.com/office/drawing/2014/main" id="{00000000-0008-0000-0B00-0000ED280000}"/>
            </a:ext>
          </a:extLst>
        </xdr:cNvPr>
        <xdr:cNvSpPr/>
      </xdr:nvSpPr>
      <xdr:spPr>
        <a:xfrm>
          <a:off x="7991475" y="2352675"/>
          <a:ext cx="1524000" cy="1666875"/>
        </a:xfrm>
        <a:prstGeom prst="rect">
          <a:avLst/>
        </a:prstGeom>
        <a:noFill/>
        <a:ln w="28575" cap="flat" cmpd="sng">
          <a:solidFill>
            <a:srgbClr val="FF0000"/>
          </a:solidFill>
          <a:prstDash val="sysDash"/>
          <a:round/>
          <a:headEnd type="none" w="sm" len="sm"/>
          <a:tailEnd type="none" w="sm" len="sm"/>
        </a:ln>
      </xdr:spPr>
      <xdr:txBody>
        <a:bodyPr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27</xdr:col>
      <xdr:colOff>-9524</xdr:colOff>
      <xdr:row>17</xdr:row>
      <xdr:rowOff>0</xdr:rowOff>
    </xdr:from>
    <xdr:ext cx="390525" cy="200025"/>
    <xdr:grpSp>
      <xdr:nvGrpSpPr>
        <xdr:cNvPr id="10478" name="Shape 2">
          <a:extLst>
            <a:ext uri="{FF2B5EF4-FFF2-40B4-BE49-F238E27FC236}">
              <a16:creationId xmlns:a16="http://schemas.microsoft.com/office/drawing/2014/main" id="{00000000-0008-0000-0B00-0000EE280000}"/>
            </a:ext>
          </a:extLst>
        </xdr:cNvPr>
        <xdr:cNvGrpSpPr>
          <a:grpSpLocks/>
        </xdr:cNvGrpSpPr>
      </xdr:nvGrpSpPr>
      <xdr:grpSpPr>
        <a:xfrm>
          <a:off x="12211051" y="3752850"/>
          <a:ext cx="390525" cy="200025"/>
          <a:chOff x="5150738" y="3679988"/>
          <a:chExt cx="390525" cy="200025"/>
        </a:xfrm>
      </xdr:grpSpPr>
      <xdr:grpSp>
        <xdr:nvGrpSpPr>
          <xdr:cNvPr id="10479" name="Shape 8616">
            <a:extLst>
              <a:ext uri="{FF2B5EF4-FFF2-40B4-BE49-F238E27FC236}">
                <a16:creationId xmlns:a16="http://schemas.microsoft.com/office/drawing/2014/main" id="{00000000-0008-0000-0B00-0000EF280000}"/>
              </a:ext>
            </a:extLst>
          </xdr:cNvPr>
          <xdr:cNvGrpSpPr>
            <a:grpSpLocks/>
          </xdr:cNvGrpSpPr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0480" name="Shape 6">
              <a:extLst>
                <a:ext uri="{FF2B5EF4-FFF2-40B4-BE49-F238E27FC236}">
                  <a16:creationId xmlns:a16="http://schemas.microsoft.com/office/drawing/2014/main" id="{00000000-0008-0000-0B00-0000F028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0481" name="Shape 8617">
              <a:extLst>
                <a:ext uri="{FF2B5EF4-FFF2-40B4-BE49-F238E27FC236}">
                  <a16:creationId xmlns:a16="http://schemas.microsoft.com/office/drawing/2014/main" id="{00000000-0008-0000-0B00-0000F1280000}"/>
                </a:ext>
              </a:extLst>
            </xdr:cNvPr>
            <xdr:cNvGrpSpPr>
              <a:grpSpLocks/>
            </xdr:cNvGrpSpPr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0482" name="Shape 8618">
                <a:extLst>
                  <a:ext uri="{FF2B5EF4-FFF2-40B4-BE49-F238E27FC236}">
                    <a16:creationId xmlns:a16="http://schemas.microsoft.com/office/drawing/2014/main" id="{00000000-0008-0000-0B00-0000F228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0483" name="Shape 8619">
                <a:extLst>
                  <a:ext uri="{FF2B5EF4-FFF2-40B4-BE49-F238E27FC236}">
                    <a16:creationId xmlns:a16="http://schemas.microsoft.com/office/drawing/2014/main" id="{00000000-0008-0000-0B00-0000F328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29</xdr:col>
      <xdr:colOff>-9524</xdr:colOff>
      <xdr:row>17</xdr:row>
      <xdr:rowOff>0</xdr:rowOff>
    </xdr:from>
    <xdr:ext cx="390525" cy="200025"/>
    <xdr:grpSp>
      <xdr:nvGrpSpPr>
        <xdr:cNvPr id="10484" name="Shape 2">
          <a:extLst>
            <a:ext uri="{FF2B5EF4-FFF2-40B4-BE49-F238E27FC236}">
              <a16:creationId xmlns:a16="http://schemas.microsoft.com/office/drawing/2014/main" id="{00000000-0008-0000-0B00-0000F4280000}"/>
            </a:ext>
          </a:extLst>
        </xdr:cNvPr>
        <xdr:cNvGrpSpPr>
          <a:grpSpLocks/>
        </xdr:cNvGrpSpPr>
      </xdr:nvGrpSpPr>
      <xdr:grpSpPr>
        <a:xfrm>
          <a:off x="13144501" y="3752850"/>
          <a:ext cx="390525" cy="200025"/>
          <a:chOff x="5150738" y="3679988"/>
          <a:chExt cx="390525" cy="200025"/>
        </a:xfrm>
      </xdr:grpSpPr>
      <xdr:grpSp>
        <xdr:nvGrpSpPr>
          <xdr:cNvPr id="10485" name="Shape 8620">
            <a:extLst>
              <a:ext uri="{FF2B5EF4-FFF2-40B4-BE49-F238E27FC236}">
                <a16:creationId xmlns:a16="http://schemas.microsoft.com/office/drawing/2014/main" id="{00000000-0008-0000-0B00-0000F5280000}"/>
              </a:ext>
            </a:extLst>
          </xdr:cNvPr>
          <xdr:cNvGrpSpPr>
            <a:grpSpLocks/>
          </xdr:cNvGrpSpPr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0486" name="Shape 6">
              <a:extLst>
                <a:ext uri="{FF2B5EF4-FFF2-40B4-BE49-F238E27FC236}">
                  <a16:creationId xmlns:a16="http://schemas.microsoft.com/office/drawing/2014/main" id="{00000000-0008-0000-0B00-0000F628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0487" name="Shape 8621">
              <a:extLst>
                <a:ext uri="{FF2B5EF4-FFF2-40B4-BE49-F238E27FC236}">
                  <a16:creationId xmlns:a16="http://schemas.microsoft.com/office/drawing/2014/main" id="{00000000-0008-0000-0B00-0000F7280000}"/>
                </a:ext>
              </a:extLst>
            </xdr:cNvPr>
            <xdr:cNvGrpSpPr>
              <a:grpSpLocks/>
            </xdr:cNvGrpSpPr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0488" name="Shape 8622">
                <a:extLst>
                  <a:ext uri="{FF2B5EF4-FFF2-40B4-BE49-F238E27FC236}">
                    <a16:creationId xmlns:a16="http://schemas.microsoft.com/office/drawing/2014/main" id="{00000000-0008-0000-0B00-0000F828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0489" name="Shape 8623">
                <a:extLst>
                  <a:ext uri="{FF2B5EF4-FFF2-40B4-BE49-F238E27FC236}">
                    <a16:creationId xmlns:a16="http://schemas.microsoft.com/office/drawing/2014/main" id="{00000000-0008-0000-0B00-0000F928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31</xdr:col>
      <xdr:colOff>-9524</xdr:colOff>
      <xdr:row>17</xdr:row>
      <xdr:rowOff>0</xdr:rowOff>
    </xdr:from>
    <xdr:ext cx="390525" cy="200025"/>
    <xdr:grpSp>
      <xdr:nvGrpSpPr>
        <xdr:cNvPr id="10490" name="Shape 2">
          <a:extLst>
            <a:ext uri="{FF2B5EF4-FFF2-40B4-BE49-F238E27FC236}">
              <a16:creationId xmlns:a16="http://schemas.microsoft.com/office/drawing/2014/main" id="{00000000-0008-0000-0B00-0000FA280000}"/>
            </a:ext>
          </a:extLst>
        </xdr:cNvPr>
        <xdr:cNvGrpSpPr>
          <a:grpSpLocks/>
        </xdr:cNvGrpSpPr>
      </xdr:nvGrpSpPr>
      <xdr:grpSpPr>
        <a:xfrm>
          <a:off x="14077951" y="3752850"/>
          <a:ext cx="390525" cy="200025"/>
          <a:chOff x="5150738" y="3679988"/>
          <a:chExt cx="390525" cy="200025"/>
        </a:xfrm>
      </xdr:grpSpPr>
      <xdr:grpSp>
        <xdr:nvGrpSpPr>
          <xdr:cNvPr id="10491" name="Shape 8624">
            <a:extLst>
              <a:ext uri="{FF2B5EF4-FFF2-40B4-BE49-F238E27FC236}">
                <a16:creationId xmlns:a16="http://schemas.microsoft.com/office/drawing/2014/main" id="{00000000-0008-0000-0B00-0000FB280000}"/>
              </a:ext>
            </a:extLst>
          </xdr:cNvPr>
          <xdr:cNvGrpSpPr>
            <a:grpSpLocks/>
          </xdr:cNvGrpSpPr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0492" name="Shape 6">
              <a:extLst>
                <a:ext uri="{FF2B5EF4-FFF2-40B4-BE49-F238E27FC236}">
                  <a16:creationId xmlns:a16="http://schemas.microsoft.com/office/drawing/2014/main" id="{00000000-0008-0000-0B00-0000FC28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0493" name="Shape 8625">
              <a:extLst>
                <a:ext uri="{FF2B5EF4-FFF2-40B4-BE49-F238E27FC236}">
                  <a16:creationId xmlns:a16="http://schemas.microsoft.com/office/drawing/2014/main" id="{00000000-0008-0000-0B00-0000FD280000}"/>
                </a:ext>
              </a:extLst>
            </xdr:cNvPr>
            <xdr:cNvGrpSpPr>
              <a:grpSpLocks/>
            </xdr:cNvGrpSpPr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0494" name="Shape 8626">
                <a:extLst>
                  <a:ext uri="{FF2B5EF4-FFF2-40B4-BE49-F238E27FC236}">
                    <a16:creationId xmlns:a16="http://schemas.microsoft.com/office/drawing/2014/main" id="{00000000-0008-0000-0B00-0000FE28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0495" name="Shape 8627">
                <a:extLst>
                  <a:ext uri="{FF2B5EF4-FFF2-40B4-BE49-F238E27FC236}">
                    <a16:creationId xmlns:a16="http://schemas.microsoft.com/office/drawing/2014/main" id="{00000000-0008-0000-0B00-0000FF28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6</xdr:col>
      <xdr:colOff>0</xdr:colOff>
      <xdr:row>11</xdr:row>
      <xdr:rowOff>19050</xdr:rowOff>
    </xdr:from>
    <xdr:ext cx="428625" cy="495300"/>
    <xdr:sp macro="" textlink="">
      <xdr:nvSpPr>
        <xdr:cNvPr id="10496" name="Shape 8628">
          <a:extLst>
            <a:ext uri="{FF2B5EF4-FFF2-40B4-BE49-F238E27FC236}">
              <a16:creationId xmlns:a16="http://schemas.microsoft.com/office/drawing/2014/main" id="{00000000-0008-0000-0B00-000000290000}"/>
            </a:ext>
          </a:extLst>
        </xdr:cNvPr>
        <xdr:cNvSpPr/>
      </xdr:nvSpPr>
      <xdr:spPr>
        <a:xfrm>
          <a:off x="2457450" y="2428875"/>
          <a:ext cx="428625" cy="495300"/>
        </a:xfrm>
        <a:prstGeom prst="rect">
          <a:avLst/>
        </a:prstGeom>
        <a:noFill/>
        <a:ln w="28575" cap="flat" cmpd="sng">
          <a:solidFill>
            <a:schemeClr val="tx2"/>
          </a:solidFill>
          <a:prstDash val="sysDash"/>
          <a:round/>
          <a:headEnd type="none" w="sm" len="sm"/>
          <a:tailEnd type="none" w="sm" len="sm"/>
        </a:ln>
      </xdr:spPr>
      <xdr:txBody>
        <a:bodyPr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 b="1"/>
        </a:p>
      </xdr:txBody>
    </xdr:sp>
    <xdr:clientData fLocksWithSheet="0"/>
  </xdr:oneCellAnchor>
  <xdr:oneCellAnchor>
    <xdr:from>
      <xdr:col>31</xdr:col>
      <xdr:colOff>428625</xdr:colOff>
      <xdr:row>88</xdr:row>
      <xdr:rowOff>161925</xdr:rowOff>
    </xdr:from>
    <xdr:ext cx="552450" cy="1571625"/>
    <xdr:sp macro="" textlink="">
      <xdr:nvSpPr>
        <xdr:cNvPr id="10497" name="Shape 8629">
          <a:extLst>
            <a:ext uri="{FF2B5EF4-FFF2-40B4-BE49-F238E27FC236}">
              <a16:creationId xmlns:a16="http://schemas.microsoft.com/office/drawing/2014/main" id="{00000000-0008-0000-0B00-000001290000}"/>
            </a:ext>
          </a:extLst>
        </xdr:cNvPr>
        <xdr:cNvSpPr/>
      </xdr:nvSpPr>
      <xdr:spPr>
        <a:xfrm>
          <a:off x="14516100" y="19526250"/>
          <a:ext cx="552450" cy="1571625"/>
        </a:xfrm>
        <a:prstGeom prst="roundRect">
          <a:avLst>
            <a:gd name="adj" fmla="val 16667"/>
          </a:avLst>
        </a:prstGeom>
        <a:noFill/>
        <a:ln w="25400" cap="flat" cmpd="sng">
          <a:solidFill>
            <a:srgbClr val="00B0F0"/>
          </a:solidFill>
          <a:prstDash val="solid"/>
          <a:round/>
          <a:headEnd type="none" w="sm" len="sm"/>
          <a:tailEnd type="none" w="sm" len="sm"/>
        </a:ln>
      </xdr:spPr>
      <xdr:txBody>
        <a:bodyPr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22</xdr:col>
      <xdr:colOff>0</xdr:colOff>
      <xdr:row>45</xdr:row>
      <xdr:rowOff>28575</xdr:rowOff>
    </xdr:from>
    <xdr:ext cx="419100" cy="342900"/>
    <xdr:sp macro="" textlink="">
      <xdr:nvSpPr>
        <xdr:cNvPr id="10498" name="Shape 8630">
          <a:extLst>
            <a:ext uri="{FF2B5EF4-FFF2-40B4-BE49-F238E27FC236}">
              <a16:creationId xmlns:a16="http://schemas.microsoft.com/office/drawing/2014/main" id="{00000000-0008-0000-0B00-000002290000}"/>
            </a:ext>
          </a:extLst>
        </xdr:cNvPr>
        <xdr:cNvSpPr/>
      </xdr:nvSpPr>
      <xdr:spPr>
        <a:xfrm>
          <a:off x="9934575" y="9906000"/>
          <a:ext cx="419100" cy="342900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44</xdr:col>
      <xdr:colOff>0</xdr:colOff>
      <xdr:row>37</xdr:row>
      <xdr:rowOff>28575</xdr:rowOff>
    </xdr:from>
    <xdr:ext cx="419100" cy="342900"/>
    <xdr:sp macro="" textlink="">
      <xdr:nvSpPr>
        <xdr:cNvPr id="10499" name="Shape 8631">
          <a:extLst>
            <a:ext uri="{FF2B5EF4-FFF2-40B4-BE49-F238E27FC236}">
              <a16:creationId xmlns:a16="http://schemas.microsoft.com/office/drawing/2014/main" id="{00000000-0008-0000-0B00-000003290000}"/>
            </a:ext>
          </a:extLst>
        </xdr:cNvPr>
        <xdr:cNvSpPr/>
      </xdr:nvSpPr>
      <xdr:spPr>
        <a:xfrm>
          <a:off x="20202525" y="8153400"/>
          <a:ext cx="419100" cy="342900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6</xdr:col>
      <xdr:colOff>0</xdr:colOff>
      <xdr:row>65</xdr:row>
      <xdr:rowOff>28575</xdr:rowOff>
    </xdr:from>
    <xdr:ext cx="428625" cy="342900"/>
    <xdr:sp macro="" textlink="">
      <xdr:nvSpPr>
        <xdr:cNvPr id="10500" name="Shape 8632">
          <a:extLst>
            <a:ext uri="{FF2B5EF4-FFF2-40B4-BE49-F238E27FC236}">
              <a16:creationId xmlns:a16="http://schemas.microsoft.com/office/drawing/2014/main" id="{00000000-0008-0000-0B00-000004290000}"/>
            </a:ext>
          </a:extLst>
        </xdr:cNvPr>
        <xdr:cNvSpPr/>
      </xdr:nvSpPr>
      <xdr:spPr>
        <a:xfrm>
          <a:off x="2466975" y="14325600"/>
          <a:ext cx="428625" cy="342900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42</xdr:col>
      <xdr:colOff>0</xdr:colOff>
      <xdr:row>37</xdr:row>
      <xdr:rowOff>28575</xdr:rowOff>
    </xdr:from>
    <xdr:ext cx="419100" cy="342900"/>
    <xdr:sp macro="" textlink="">
      <xdr:nvSpPr>
        <xdr:cNvPr id="10501" name="Shape 8631">
          <a:extLst>
            <a:ext uri="{FF2B5EF4-FFF2-40B4-BE49-F238E27FC236}">
              <a16:creationId xmlns:a16="http://schemas.microsoft.com/office/drawing/2014/main" id="{00000000-0008-0000-0B00-000005290000}"/>
            </a:ext>
          </a:extLst>
        </xdr:cNvPr>
        <xdr:cNvSpPr/>
      </xdr:nvSpPr>
      <xdr:spPr>
        <a:xfrm>
          <a:off x="19269075" y="8153400"/>
          <a:ext cx="419100" cy="342900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20</xdr:col>
      <xdr:colOff>0</xdr:colOff>
      <xdr:row>45</xdr:row>
      <xdr:rowOff>28575</xdr:rowOff>
    </xdr:from>
    <xdr:ext cx="428625" cy="342900"/>
    <xdr:sp macro="" textlink="">
      <xdr:nvSpPr>
        <xdr:cNvPr id="10502" name="Shape 8633">
          <a:extLst>
            <a:ext uri="{FF2B5EF4-FFF2-40B4-BE49-F238E27FC236}">
              <a16:creationId xmlns:a16="http://schemas.microsoft.com/office/drawing/2014/main" id="{00000000-0008-0000-0B00-000006290000}"/>
            </a:ext>
          </a:extLst>
        </xdr:cNvPr>
        <xdr:cNvSpPr/>
      </xdr:nvSpPr>
      <xdr:spPr>
        <a:xfrm>
          <a:off x="9001125" y="9906000"/>
          <a:ext cx="428625" cy="342900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6</xdr:col>
      <xdr:colOff>0</xdr:colOff>
      <xdr:row>37</xdr:row>
      <xdr:rowOff>38100</xdr:rowOff>
    </xdr:from>
    <xdr:ext cx="428625" cy="352425"/>
    <xdr:sp macro="" textlink="">
      <xdr:nvSpPr>
        <xdr:cNvPr id="10503" name="Shape 553">
          <a:extLst>
            <a:ext uri="{FF2B5EF4-FFF2-40B4-BE49-F238E27FC236}">
              <a16:creationId xmlns:a16="http://schemas.microsoft.com/office/drawing/2014/main" id="{00000000-0008-0000-0B00-000007290000}"/>
            </a:ext>
          </a:extLst>
        </xdr:cNvPr>
        <xdr:cNvSpPr/>
      </xdr:nvSpPr>
      <xdr:spPr>
        <a:xfrm>
          <a:off x="2466975" y="8162925"/>
          <a:ext cx="428625" cy="352425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38</xdr:col>
      <xdr:colOff>0</xdr:colOff>
      <xdr:row>37</xdr:row>
      <xdr:rowOff>28575</xdr:rowOff>
    </xdr:from>
    <xdr:ext cx="419100" cy="342900"/>
    <xdr:sp macro="" textlink="">
      <xdr:nvSpPr>
        <xdr:cNvPr id="10504" name="Shape 8631">
          <a:extLst>
            <a:ext uri="{FF2B5EF4-FFF2-40B4-BE49-F238E27FC236}">
              <a16:creationId xmlns:a16="http://schemas.microsoft.com/office/drawing/2014/main" id="{00000000-0008-0000-0B00-000008290000}"/>
            </a:ext>
          </a:extLst>
        </xdr:cNvPr>
        <xdr:cNvSpPr/>
      </xdr:nvSpPr>
      <xdr:spPr>
        <a:xfrm>
          <a:off x="17402175" y="8153400"/>
          <a:ext cx="419100" cy="342900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10</xdr:col>
      <xdr:colOff>0</xdr:colOff>
      <xdr:row>65</xdr:row>
      <xdr:rowOff>38100</xdr:rowOff>
    </xdr:from>
    <xdr:ext cx="428625" cy="352425"/>
    <xdr:sp macro="" textlink="">
      <xdr:nvSpPr>
        <xdr:cNvPr id="10505" name="Shape 553">
          <a:extLst>
            <a:ext uri="{FF2B5EF4-FFF2-40B4-BE49-F238E27FC236}">
              <a16:creationId xmlns:a16="http://schemas.microsoft.com/office/drawing/2014/main" id="{00000000-0008-0000-0B00-000009290000}"/>
            </a:ext>
          </a:extLst>
        </xdr:cNvPr>
        <xdr:cNvSpPr/>
      </xdr:nvSpPr>
      <xdr:spPr>
        <a:xfrm>
          <a:off x="4333875" y="14335125"/>
          <a:ext cx="428625" cy="352425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18</xdr:col>
      <xdr:colOff>0</xdr:colOff>
      <xdr:row>45</xdr:row>
      <xdr:rowOff>38100</xdr:rowOff>
    </xdr:from>
    <xdr:ext cx="419100" cy="342900"/>
    <xdr:sp macro="" textlink="">
      <xdr:nvSpPr>
        <xdr:cNvPr id="10506" name="Shape 8631">
          <a:extLst>
            <a:ext uri="{FF2B5EF4-FFF2-40B4-BE49-F238E27FC236}">
              <a16:creationId xmlns:a16="http://schemas.microsoft.com/office/drawing/2014/main" id="{00000000-0008-0000-0B00-00000A290000}"/>
            </a:ext>
          </a:extLst>
        </xdr:cNvPr>
        <xdr:cNvSpPr/>
      </xdr:nvSpPr>
      <xdr:spPr>
        <a:xfrm>
          <a:off x="8067675" y="9915525"/>
          <a:ext cx="419100" cy="342900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18</xdr:col>
      <xdr:colOff>0</xdr:colOff>
      <xdr:row>65</xdr:row>
      <xdr:rowOff>38100</xdr:rowOff>
    </xdr:from>
    <xdr:ext cx="428625" cy="352425"/>
    <xdr:sp macro="" textlink="">
      <xdr:nvSpPr>
        <xdr:cNvPr id="10507" name="Shape 553">
          <a:extLst>
            <a:ext uri="{FF2B5EF4-FFF2-40B4-BE49-F238E27FC236}">
              <a16:creationId xmlns:a16="http://schemas.microsoft.com/office/drawing/2014/main" id="{00000000-0008-0000-0B00-00000B290000}"/>
            </a:ext>
          </a:extLst>
        </xdr:cNvPr>
        <xdr:cNvSpPr/>
      </xdr:nvSpPr>
      <xdr:spPr>
        <a:xfrm>
          <a:off x="8067675" y="14335125"/>
          <a:ext cx="428625" cy="352425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16</xdr:col>
      <xdr:colOff>0</xdr:colOff>
      <xdr:row>45</xdr:row>
      <xdr:rowOff>28575</xdr:rowOff>
    </xdr:from>
    <xdr:ext cx="428625" cy="352425"/>
    <xdr:sp macro="" textlink="">
      <xdr:nvSpPr>
        <xdr:cNvPr id="10508" name="Shape 553">
          <a:extLst>
            <a:ext uri="{FF2B5EF4-FFF2-40B4-BE49-F238E27FC236}">
              <a16:creationId xmlns:a16="http://schemas.microsoft.com/office/drawing/2014/main" id="{00000000-0008-0000-0B00-00000C290000}"/>
            </a:ext>
          </a:extLst>
        </xdr:cNvPr>
        <xdr:cNvSpPr/>
      </xdr:nvSpPr>
      <xdr:spPr>
        <a:xfrm>
          <a:off x="7134225" y="9906000"/>
          <a:ext cx="428625" cy="352425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</xdr:col>
      <xdr:colOff>66675</xdr:colOff>
      <xdr:row>15</xdr:row>
      <xdr:rowOff>190500</xdr:rowOff>
    </xdr:from>
    <xdr:ext cx="466725" cy="409575"/>
    <xdr:sp macro="" textlink="">
      <xdr:nvSpPr>
        <xdr:cNvPr id="10509" name="Shape 8634">
          <a:extLst>
            <a:ext uri="{FF2B5EF4-FFF2-40B4-BE49-F238E27FC236}">
              <a16:creationId xmlns:a16="http://schemas.microsoft.com/office/drawing/2014/main" id="{00000000-0008-0000-0B00-00000D290000}"/>
            </a:ext>
          </a:extLst>
        </xdr:cNvPr>
        <xdr:cNvSpPr/>
      </xdr:nvSpPr>
      <xdr:spPr>
        <a:xfrm>
          <a:off x="304800" y="3438525"/>
          <a:ext cx="466725" cy="409575"/>
        </a:xfrm>
        <a:prstGeom prst="roundRect">
          <a:avLst>
            <a:gd name="adj" fmla="val 16667"/>
          </a:avLst>
        </a:prstGeom>
        <a:noFill/>
        <a:ln w="25400" cap="flat" cmpd="sng">
          <a:solidFill>
            <a:srgbClr val="FF0000"/>
          </a:solidFill>
          <a:prstDash val="solid"/>
          <a:round/>
          <a:headEnd type="none" w="sm" len="sm"/>
          <a:tailEnd type="none" w="sm" len="sm"/>
        </a:ln>
      </xdr:spPr>
      <xdr:txBody>
        <a:bodyPr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5</xdr:col>
      <xdr:colOff>247650</xdr:colOff>
      <xdr:row>16</xdr:row>
      <xdr:rowOff>85725</xdr:rowOff>
    </xdr:from>
    <xdr:ext cx="666750" cy="104775"/>
    <xdr:sp macro="" textlink="">
      <xdr:nvSpPr>
        <xdr:cNvPr id="10511" name="Shape 8636">
          <a:extLst>
            <a:ext uri="{FF2B5EF4-FFF2-40B4-BE49-F238E27FC236}">
              <a16:creationId xmlns:a16="http://schemas.microsoft.com/office/drawing/2014/main" id="{00000000-0008-0000-0B00-00000F290000}"/>
            </a:ext>
          </a:extLst>
        </xdr:cNvPr>
        <xdr:cNvSpPr/>
      </xdr:nvSpPr>
      <xdr:spPr>
        <a:xfrm>
          <a:off x="2200275" y="3581400"/>
          <a:ext cx="666750" cy="104775"/>
        </a:xfrm>
        <a:custGeom>
          <a:avLst/>
          <a:gdLst/>
          <a:ahLst/>
          <a:cxnLst/>
          <a:rect l="l" t="t" r="r" b="b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FFFFFF"/>
        </a:solidFill>
        <a:ln w="15875" cap="flat" cmpd="sng">
          <a:solidFill>
            <a:srgbClr val="FF0000"/>
          </a:solidFill>
          <a:prstDash val="dash"/>
          <a:round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12</xdr:col>
      <xdr:colOff>19050</xdr:colOff>
      <xdr:row>11</xdr:row>
      <xdr:rowOff>66675</xdr:rowOff>
    </xdr:from>
    <xdr:ext cx="428625" cy="495300"/>
    <xdr:sp macro="" textlink="">
      <xdr:nvSpPr>
        <xdr:cNvPr id="10512" name="Shape 8637">
          <a:extLst>
            <a:ext uri="{FF2B5EF4-FFF2-40B4-BE49-F238E27FC236}">
              <a16:creationId xmlns:a16="http://schemas.microsoft.com/office/drawing/2014/main" id="{00000000-0008-0000-0B00-000010290000}"/>
            </a:ext>
          </a:extLst>
        </xdr:cNvPr>
        <xdr:cNvSpPr/>
      </xdr:nvSpPr>
      <xdr:spPr>
        <a:xfrm>
          <a:off x="5286375" y="2476500"/>
          <a:ext cx="428625" cy="495300"/>
        </a:xfrm>
        <a:prstGeom prst="rect">
          <a:avLst/>
        </a:prstGeom>
        <a:noFill/>
        <a:ln w="28575" cap="flat" cmpd="sng">
          <a:solidFill>
            <a:schemeClr val="tx1"/>
          </a:solidFill>
          <a:prstDash val="sysDash"/>
          <a:round/>
          <a:headEnd type="none" w="sm" len="sm"/>
          <a:tailEnd type="none" w="sm" len="sm"/>
        </a:ln>
      </xdr:spPr>
      <xdr:txBody>
        <a:bodyPr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28</xdr:col>
      <xdr:colOff>0</xdr:colOff>
      <xdr:row>37</xdr:row>
      <xdr:rowOff>28575</xdr:rowOff>
    </xdr:from>
    <xdr:ext cx="428625" cy="352425"/>
    <xdr:sp macro="" textlink="">
      <xdr:nvSpPr>
        <xdr:cNvPr id="10513" name="Shape 553">
          <a:extLst>
            <a:ext uri="{FF2B5EF4-FFF2-40B4-BE49-F238E27FC236}">
              <a16:creationId xmlns:a16="http://schemas.microsoft.com/office/drawing/2014/main" id="{00000000-0008-0000-0B00-000011290000}"/>
            </a:ext>
          </a:extLst>
        </xdr:cNvPr>
        <xdr:cNvSpPr/>
      </xdr:nvSpPr>
      <xdr:spPr>
        <a:xfrm>
          <a:off x="12734925" y="8153400"/>
          <a:ext cx="428625" cy="352425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17</xdr:col>
      <xdr:colOff>476250</xdr:colOff>
      <xdr:row>98</xdr:row>
      <xdr:rowOff>0</xdr:rowOff>
    </xdr:from>
    <xdr:ext cx="561975" cy="1571625"/>
    <xdr:sp macro="" textlink="">
      <xdr:nvSpPr>
        <xdr:cNvPr id="10514" name="Shape 8638">
          <a:extLst>
            <a:ext uri="{FF2B5EF4-FFF2-40B4-BE49-F238E27FC236}">
              <a16:creationId xmlns:a16="http://schemas.microsoft.com/office/drawing/2014/main" id="{00000000-0008-0000-0B00-000012290000}"/>
            </a:ext>
          </a:extLst>
        </xdr:cNvPr>
        <xdr:cNvSpPr/>
      </xdr:nvSpPr>
      <xdr:spPr>
        <a:xfrm>
          <a:off x="8029575" y="21536025"/>
          <a:ext cx="561975" cy="1571625"/>
        </a:xfrm>
        <a:prstGeom prst="roundRect">
          <a:avLst>
            <a:gd name="adj" fmla="val 16667"/>
          </a:avLst>
        </a:prstGeom>
        <a:noFill/>
        <a:ln w="25400" cap="flat" cmpd="sng">
          <a:solidFill>
            <a:srgbClr val="FF0000"/>
          </a:solidFill>
          <a:prstDash val="solid"/>
          <a:round/>
          <a:headEnd type="none" w="sm" len="sm"/>
          <a:tailEnd type="none" w="sm" len="sm"/>
        </a:ln>
      </xdr:spPr>
      <xdr:txBody>
        <a:bodyPr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44</xdr:col>
      <xdr:colOff>0</xdr:colOff>
      <xdr:row>91</xdr:row>
      <xdr:rowOff>28575</xdr:rowOff>
    </xdr:from>
    <xdr:ext cx="447675" cy="352425"/>
    <xdr:sp macro="" textlink="">
      <xdr:nvSpPr>
        <xdr:cNvPr id="10515" name="Shape 8639">
          <a:extLst>
            <a:ext uri="{FF2B5EF4-FFF2-40B4-BE49-F238E27FC236}">
              <a16:creationId xmlns:a16="http://schemas.microsoft.com/office/drawing/2014/main" id="{00000000-0008-0000-0B00-000013290000}"/>
            </a:ext>
          </a:extLst>
        </xdr:cNvPr>
        <xdr:cNvSpPr/>
      </xdr:nvSpPr>
      <xdr:spPr>
        <a:xfrm>
          <a:off x="20202525" y="20040600"/>
          <a:ext cx="447675" cy="352425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16</xdr:col>
      <xdr:colOff>0</xdr:colOff>
      <xdr:row>65</xdr:row>
      <xdr:rowOff>28575</xdr:rowOff>
    </xdr:from>
    <xdr:ext cx="428625" cy="352425"/>
    <xdr:sp macro="" textlink="">
      <xdr:nvSpPr>
        <xdr:cNvPr id="10516" name="Shape 553">
          <a:extLst>
            <a:ext uri="{FF2B5EF4-FFF2-40B4-BE49-F238E27FC236}">
              <a16:creationId xmlns:a16="http://schemas.microsoft.com/office/drawing/2014/main" id="{00000000-0008-0000-0B00-000014290000}"/>
            </a:ext>
          </a:extLst>
        </xdr:cNvPr>
        <xdr:cNvSpPr/>
      </xdr:nvSpPr>
      <xdr:spPr>
        <a:xfrm>
          <a:off x="7134225" y="14325600"/>
          <a:ext cx="428625" cy="352425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33</xdr:col>
      <xdr:colOff>457200</xdr:colOff>
      <xdr:row>88</xdr:row>
      <xdr:rowOff>161925</xdr:rowOff>
    </xdr:from>
    <xdr:ext cx="581025" cy="1581150"/>
    <xdr:sp macro="" textlink="">
      <xdr:nvSpPr>
        <xdr:cNvPr id="10517" name="Shape 8640">
          <a:extLst>
            <a:ext uri="{FF2B5EF4-FFF2-40B4-BE49-F238E27FC236}">
              <a16:creationId xmlns:a16="http://schemas.microsoft.com/office/drawing/2014/main" id="{00000000-0008-0000-0B00-000015290000}"/>
            </a:ext>
          </a:extLst>
        </xdr:cNvPr>
        <xdr:cNvSpPr/>
      </xdr:nvSpPr>
      <xdr:spPr>
        <a:xfrm>
          <a:off x="15478125" y="19526250"/>
          <a:ext cx="581025" cy="1581150"/>
        </a:xfrm>
        <a:prstGeom prst="roundRect">
          <a:avLst>
            <a:gd name="adj" fmla="val 16667"/>
          </a:avLst>
        </a:prstGeom>
        <a:noFill/>
        <a:ln w="25400" cap="flat" cmpd="sng">
          <a:solidFill>
            <a:srgbClr val="FF0000"/>
          </a:solidFill>
          <a:prstDash val="solid"/>
          <a:round/>
          <a:headEnd type="none" w="sm" len="sm"/>
          <a:tailEnd type="none" w="sm" len="sm"/>
        </a:ln>
      </xdr:spPr>
      <xdr:txBody>
        <a:bodyPr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34</xdr:col>
      <xdr:colOff>0</xdr:colOff>
      <xdr:row>37</xdr:row>
      <xdr:rowOff>28575</xdr:rowOff>
    </xdr:from>
    <xdr:ext cx="419100" cy="342900"/>
    <xdr:sp macro="" textlink="">
      <xdr:nvSpPr>
        <xdr:cNvPr id="10518" name="Shape 8631">
          <a:extLst>
            <a:ext uri="{FF2B5EF4-FFF2-40B4-BE49-F238E27FC236}">
              <a16:creationId xmlns:a16="http://schemas.microsoft.com/office/drawing/2014/main" id="{00000000-0008-0000-0B00-000016290000}"/>
            </a:ext>
          </a:extLst>
        </xdr:cNvPr>
        <xdr:cNvSpPr/>
      </xdr:nvSpPr>
      <xdr:spPr>
        <a:xfrm>
          <a:off x="15535275" y="8153400"/>
          <a:ext cx="419100" cy="342900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28</xdr:col>
      <xdr:colOff>0</xdr:colOff>
      <xdr:row>45</xdr:row>
      <xdr:rowOff>38100</xdr:rowOff>
    </xdr:from>
    <xdr:ext cx="428625" cy="352425"/>
    <xdr:sp macro="" textlink="">
      <xdr:nvSpPr>
        <xdr:cNvPr id="10519" name="Shape 553">
          <a:extLst>
            <a:ext uri="{FF2B5EF4-FFF2-40B4-BE49-F238E27FC236}">
              <a16:creationId xmlns:a16="http://schemas.microsoft.com/office/drawing/2014/main" id="{00000000-0008-0000-0B00-000017290000}"/>
            </a:ext>
          </a:extLst>
        </xdr:cNvPr>
        <xdr:cNvSpPr/>
      </xdr:nvSpPr>
      <xdr:spPr>
        <a:xfrm>
          <a:off x="12734925" y="9915525"/>
          <a:ext cx="428625" cy="352425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42</xdr:col>
      <xdr:colOff>0</xdr:colOff>
      <xdr:row>91</xdr:row>
      <xdr:rowOff>28575</xdr:rowOff>
    </xdr:from>
    <xdr:ext cx="447675" cy="352425"/>
    <xdr:sp macro="" textlink="">
      <xdr:nvSpPr>
        <xdr:cNvPr id="10520" name="Shape 8639">
          <a:extLst>
            <a:ext uri="{FF2B5EF4-FFF2-40B4-BE49-F238E27FC236}">
              <a16:creationId xmlns:a16="http://schemas.microsoft.com/office/drawing/2014/main" id="{00000000-0008-0000-0B00-000018290000}"/>
            </a:ext>
          </a:extLst>
        </xdr:cNvPr>
        <xdr:cNvSpPr/>
      </xdr:nvSpPr>
      <xdr:spPr>
        <a:xfrm>
          <a:off x="19269075" y="20040600"/>
          <a:ext cx="447675" cy="352425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22</xdr:col>
      <xdr:colOff>0</xdr:colOff>
      <xdr:row>65</xdr:row>
      <xdr:rowOff>28575</xdr:rowOff>
    </xdr:from>
    <xdr:ext cx="438150" cy="352425"/>
    <xdr:sp macro="" textlink="">
      <xdr:nvSpPr>
        <xdr:cNvPr id="10521" name="Shape 1996">
          <a:extLst>
            <a:ext uri="{FF2B5EF4-FFF2-40B4-BE49-F238E27FC236}">
              <a16:creationId xmlns:a16="http://schemas.microsoft.com/office/drawing/2014/main" id="{00000000-0008-0000-0B00-000019290000}"/>
            </a:ext>
          </a:extLst>
        </xdr:cNvPr>
        <xdr:cNvSpPr/>
      </xdr:nvSpPr>
      <xdr:spPr>
        <a:xfrm>
          <a:off x="9934575" y="14325600"/>
          <a:ext cx="438150" cy="352425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32</xdr:col>
      <xdr:colOff>0</xdr:colOff>
      <xdr:row>37</xdr:row>
      <xdr:rowOff>28575</xdr:rowOff>
    </xdr:from>
    <xdr:ext cx="428625" cy="352425"/>
    <xdr:sp macro="" textlink="">
      <xdr:nvSpPr>
        <xdr:cNvPr id="10522" name="Shape 553">
          <a:extLst>
            <a:ext uri="{FF2B5EF4-FFF2-40B4-BE49-F238E27FC236}">
              <a16:creationId xmlns:a16="http://schemas.microsoft.com/office/drawing/2014/main" id="{00000000-0008-0000-0B00-00001A290000}"/>
            </a:ext>
          </a:extLst>
        </xdr:cNvPr>
        <xdr:cNvSpPr/>
      </xdr:nvSpPr>
      <xdr:spPr>
        <a:xfrm>
          <a:off x="14601825" y="8153400"/>
          <a:ext cx="428625" cy="352425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30</xdr:col>
      <xdr:colOff>0</xdr:colOff>
      <xdr:row>45</xdr:row>
      <xdr:rowOff>28575</xdr:rowOff>
    </xdr:from>
    <xdr:ext cx="419100" cy="342900"/>
    <xdr:sp macro="" textlink="">
      <xdr:nvSpPr>
        <xdr:cNvPr id="10523" name="Shape 8631">
          <a:extLst>
            <a:ext uri="{FF2B5EF4-FFF2-40B4-BE49-F238E27FC236}">
              <a16:creationId xmlns:a16="http://schemas.microsoft.com/office/drawing/2014/main" id="{00000000-0008-0000-0B00-00001B290000}"/>
            </a:ext>
          </a:extLst>
        </xdr:cNvPr>
        <xdr:cNvSpPr/>
      </xdr:nvSpPr>
      <xdr:spPr>
        <a:xfrm>
          <a:off x="13668375" y="9906000"/>
          <a:ext cx="419100" cy="342900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20</xdr:col>
      <xdr:colOff>0</xdr:colOff>
      <xdr:row>65</xdr:row>
      <xdr:rowOff>28575</xdr:rowOff>
    </xdr:from>
    <xdr:ext cx="438150" cy="352425"/>
    <xdr:sp macro="" textlink="">
      <xdr:nvSpPr>
        <xdr:cNvPr id="10524" name="Shape 1996">
          <a:extLst>
            <a:ext uri="{FF2B5EF4-FFF2-40B4-BE49-F238E27FC236}">
              <a16:creationId xmlns:a16="http://schemas.microsoft.com/office/drawing/2014/main" id="{00000000-0008-0000-0B00-00001C290000}"/>
            </a:ext>
          </a:extLst>
        </xdr:cNvPr>
        <xdr:cNvSpPr/>
      </xdr:nvSpPr>
      <xdr:spPr>
        <a:xfrm>
          <a:off x="9001125" y="14325600"/>
          <a:ext cx="438150" cy="352425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38</xdr:col>
      <xdr:colOff>0</xdr:colOff>
      <xdr:row>91</xdr:row>
      <xdr:rowOff>28575</xdr:rowOff>
    </xdr:from>
    <xdr:ext cx="447675" cy="352425"/>
    <xdr:sp macro="" textlink="">
      <xdr:nvSpPr>
        <xdr:cNvPr id="10525" name="Shape 8639">
          <a:extLst>
            <a:ext uri="{FF2B5EF4-FFF2-40B4-BE49-F238E27FC236}">
              <a16:creationId xmlns:a16="http://schemas.microsoft.com/office/drawing/2014/main" id="{00000000-0008-0000-0B00-00001D290000}"/>
            </a:ext>
          </a:extLst>
        </xdr:cNvPr>
        <xdr:cNvSpPr/>
      </xdr:nvSpPr>
      <xdr:spPr>
        <a:xfrm>
          <a:off x="17402175" y="20040600"/>
          <a:ext cx="447675" cy="352425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18</xdr:col>
      <xdr:colOff>0</xdr:colOff>
      <xdr:row>14</xdr:row>
      <xdr:rowOff>171450</xdr:rowOff>
    </xdr:from>
    <xdr:ext cx="419100" cy="276225"/>
    <xdr:grpSp>
      <xdr:nvGrpSpPr>
        <xdr:cNvPr id="10526" name="Shape 2">
          <a:extLst>
            <a:ext uri="{FF2B5EF4-FFF2-40B4-BE49-F238E27FC236}">
              <a16:creationId xmlns:a16="http://schemas.microsoft.com/office/drawing/2014/main" id="{00000000-0008-0000-0B00-00001E290000}"/>
            </a:ext>
          </a:extLst>
        </xdr:cNvPr>
        <xdr:cNvGrpSpPr>
          <a:grpSpLocks/>
        </xdr:cNvGrpSpPr>
      </xdr:nvGrpSpPr>
      <xdr:grpSpPr>
        <a:xfrm>
          <a:off x="8067675" y="3238500"/>
          <a:ext cx="419100" cy="276225"/>
          <a:chOff x="5136450" y="3641888"/>
          <a:chExt cx="419100" cy="276225"/>
        </a:xfrm>
      </xdr:grpSpPr>
      <xdr:grpSp>
        <xdr:nvGrpSpPr>
          <xdr:cNvPr id="10527" name="Shape 8641">
            <a:extLst>
              <a:ext uri="{FF2B5EF4-FFF2-40B4-BE49-F238E27FC236}">
                <a16:creationId xmlns:a16="http://schemas.microsoft.com/office/drawing/2014/main" id="{00000000-0008-0000-0B00-00001F290000}"/>
              </a:ext>
            </a:extLst>
          </xdr:cNvPr>
          <xdr:cNvGrpSpPr>
            <a:grpSpLocks/>
          </xdr:cNvGrpSpPr>
        </xdr:nvGrpSpPr>
        <xdr:grpSpPr>
          <a:xfrm>
            <a:off x="5136450" y="3641888"/>
            <a:ext cx="419100" cy="276225"/>
            <a:chOff x="5136450" y="3641888"/>
            <a:chExt cx="419100" cy="276225"/>
          </a:xfrm>
        </xdr:grpSpPr>
        <xdr:sp macro="" textlink="">
          <xdr:nvSpPr>
            <xdr:cNvPr id="10528" name="Shape 6">
              <a:extLst>
                <a:ext uri="{FF2B5EF4-FFF2-40B4-BE49-F238E27FC236}">
                  <a16:creationId xmlns:a16="http://schemas.microsoft.com/office/drawing/2014/main" id="{00000000-0008-0000-0B00-000020290000}"/>
                </a:ext>
              </a:extLst>
            </xdr:cNvPr>
            <xdr:cNvSpPr/>
          </xdr:nvSpPr>
          <xdr:spPr>
            <a:xfrm>
              <a:off x="5136450" y="3641888"/>
              <a:ext cx="419100" cy="2762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0529" name="Shape 8642">
              <a:extLst>
                <a:ext uri="{FF2B5EF4-FFF2-40B4-BE49-F238E27FC236}">
                  <a16:creationId xmlns:a16="http://schemas.microsoft.com/office/drawing/2014/main" id="{00000000-0008-0000-0B00-000021290000}"/>
                </a:ext>
              </a:extLst>
            </xdr:cNvPr>
            <xdr:cNvGrpSpPr>
              <a:grpSpLocks/>
            </xdr:cNvGrpSpPr>
          </xdr:nvGrpSpPr>
          <xdr:grpSpPr>
            <a:xfrm>
              <a:off x="5136450" y="3641888"/>
              <a:ext cx="419100" cy="276225"/>
              <a:chOff x="5136450" y="3646650"/>
              <a:chExt cx="419100" cy="266700"/>
            </a:xfrm>
          </xdr:grpSpPr>
          <xdr:sp macro="" textlink="">
            <xdr:nvSpPr>
              <xdr:cNvPr id="10530" name="Shape 8643">
                <a:extLst>
                  <a:ext uri="{FF2B5EF4-FFF2-40B4-BE49-F238E27FC236}">
                    <a16:creationId xmlns:a16="http://schemas.microsoft.com/office/drawing/2014/main" id="{00000000-0008-0000-0B00-000022290000}"/>
                  </a:ext>
                </a:extLst>
              </xdr:cNvPr>
              <xdr:cNvSpPr/>
            </xdr:nvSpPr>
            <xdr:spPr>
              <a:xfrm>
                <a:off x="5136450" y="3646650"/>
                <a:ext cx="419100" cy="2667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0531" name="Shape 8644">
                <a:extLst>
                  <a:ext uri="{FF2B5EF4-FFF2-40B4-BE49-F238E27FC236}">
                    <a16:creationId xmlns:a16="http://schemas.microsoft.com/office/drawing/2014/main" id="{00000000-0008-0000-0B00-000023290000}"/>
                  </a:ext>
                </a:extLst>
              </xdr:cNvPr>
              <xdr:cNvCxnSpPr/>
            </xdr:nvCxnSpPr>
            <xdr:spPr>
              <a:xfrm>
                <a:off x="5136450" y="3646650"/>
                <a:ext cx="419100" cy="266700"/>
              </a:xfrm>
              <a:prstGeom prst="straightConnector1">
                <a:avLst/>
              </a:prstGeom>
              <a:noFill/>
              <a:ln w="9525" cap="flat" cmpd="sng">
                <a:solidFill>
                  <a:srgbClr val="000000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18</xdr:col>
      <xdr:colOff>0</xdr:colOff>
      <xdr:row>15</xdr:row>
      <xdr:rowOff>0</xdr:rowOff>
    </xdr:from>
    <xdr:ext cx="419100" cy="238125"/>
    <xdr:grpSp>
      <xdr:nvGrpSpPr>
        <xdr:cNvPr id="10532" name="Shape 2">
          <a:extLst>
            <a:ext uri="{FF2B5EF4-FFF2-40B4-BE49-F238E27FC236}">
              <a16:creationId xmlns:a16="http://schemas.microsoft.com/office/drawing/2014/main" id="{00000000-0008-0000-0B00-000024290000}"/>
            </a:ext>
          </a:extLst>
        </xdr:cNvPr>
        <xdr:cNvGrpSpPr>
          <a:grpSpLocks/>
        </xdr:cNvGrpSpPr>
      </xdr:nvGrpSpPr>
      <xdr:grpSpPr>
        <a:xfrm>
          <a:off x="8067675" y="3257550"/>
          <a:ext cx="419100" cy="238125"/>
          <a:chOff x="5136450" y="3660938"/>
          <a:chExt cx="419100" cy="238125"/>
        </a:xfrm>
      </xdr:grpSpPr>
      <xdr:grpSp>
        <xdr:nvGrpSpPr>
          <xdr:cNvPr id="10533" name="Shape 8645">
            <a:extLst>
              <a:ext uri="{FF2B5EF4-FFF2-40B4-BE49-F238E27FC236}">
                <a16:creationId xmlns:a16="http://schemas.microsoft.com/office/drawing/2014/main" id="{00000000-0008-0000-0B00-000025290000}"/>
              </a:ext>
            </a:extLst>
          </xdr:cNvPr>
          <xdr:cNvGrpSpPr>
            <a:grpSpLocks/>
          </xdr:cNvGrpSpPr>
        </xdr:nvGrpSpPr>
        <xdr:grpSpPr>
          <a:xfrm>
            <a:off x="5136450" y="3660938"/>
            <a:ext cx="419100" cy="238125"/>
            <a:chOff x="5136450" y="3660938"/>
            <a:chExt cx="419100" cy="238125"/>
          </a:xfrm>
        </xdr:grpSpPr>
        <xdr:sp macro="" textlink="">
          <xdr:nvSpPr>
            <xdr:cNvPr id="10534" name="Shape 6">
              <a:extLst>
                <a:ext uri="{FF2B5EF4-FFF2-40B4-BE49-F238E27FC236}">
                  <a16:creationId xmlns:a16="http://schemas.microsoft.com/office/drawing/2014/main" id="{00000000-0008-0000-0B00-000026290000}"/>
                </a:ext>
              </a:extLst>
            </xdr:cNvPr>
            <xdr:cNvSpPr/>
          </xdr:nvSpPr>
          <xdr:spPr>
            <a:xfrm>
              <a:off x="5136450" y="3660938"/>
              <a:ext cx="419100" cy="2381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0535" name="Shape 8646">
              <a:extLst>
                <a:ext uri="{FF2B5EF4-FFF2-40B4-BE49-F238E27FC236}">
                  <a16:creationId xmlns:a16="http://schemas.microsoft.com/office/drawing/2014/main" id="{00000000-0008-0000-0B00-000027290000}"/>
                </a:ext>
              </a:extLst>
            </xdr:cNvPr>
            <xdr:cNvGrpSpPr>
              <a:grpSpLocks/>
            </xdr:cNvGrpSpPr>
          </xdr:nvGrpSpPr>
          <xdr:grpSpPr>
            <a:xfrm>
              <a:off x="5136450" y="3660938"/>
              <a:ext cx="419100" cy="238125"/>
              <a:chOff x="5136450" y="3660938"/>
              <a:chExt cx="419100" cy="238200"/>
            </a:xfrm>
          </xdr:grpSpPr>
          <xdr:sp macro="" textlink="">
            <xdr:nvSpPr>
              <xdr:cNvPr id="10536" name="Shape 8647">
                <a:extLst>
                  <a:ext uri="{FF2B5EF4-FFF2-40B4-BE49-F238E27FC236}">
                    <a16:creationId xmlns:a16="http://schemas.microsoft.com/office/drawing/2014/main" id="{00000000-0008-0000-0B00-000028290000}"/>
                  </a:ext>
                </a:extLst>
              </xdr:cNvPr>
              <xdr:cNvSpPr/>
            </xdr:nvSpPr>
            <xdr:spPr>
              <a:xfrm>
                <a:off x="5136450" y="3660938"/>
                <a:ext cx="419100" cy="2382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0537" name="Shape 8648">
                <a:extLst>
                  <a:ext uri="{FF2B5EF4-FFF2-40B4-BE49-F238E27FC236}">
                    <a16:creationId xmlns:a16="http://schemas.microsoft.com/office/drawing/2014/main" id="{00000000-0008-0000-0B00-000029290000}"/>
                  </a:ext>
                </a:extLst>
              </xdr:cNvPr>
              <xdr:cNvCxnSpPr>
                <a:stCxn id="319" idx="4"/>
              </xdr:cNvCxnSpPr>
            </xdr:nvCxnSpPr>
            <xdr:spPr>
              <a:xfrm flipH="1">
                <a:off x="5136450" y="3660938"/>
                <a:ext cx="419100" cy="238200"/>
              </a:xfrm>
              <a:prstGeom prst="straightConnector1">
                <a:avLst/>
              </a:prstGeom>
              <a:noFill/>
              <a:ln w="9525" cap="flat" cmpd="sng">
                <a:solidFill>
                  <a:srgbClr val="000000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20</xdr:col>
      <xdr:colOff>0</xdr:colOff>
      <xdr:row>15</xdr:row>
      <xdr:rowOff>0</xdr:rowOff>
    </xdr:from>
    <xdr:ext cx="419100" cy="266700"/>
    <xdr:grpSp>
      <xdr:nvGrpSpPr>
        <xdr:cNvPr id="10538" name="Shape 2">
          <a:extLst>
            <a:ext uri="{FF2B5EF4-FFF2-40B4-BE49-F238E27FC236}">
              <a16:creationId xmlns:a16="http://schemas.microsoft.com/office/drawing/2014/main" id="{00000000-0008-0000-0B00-00002A290000}"/>
            </a:ext>
          </a:extLst>
        </xdr:cNvPr>
        <xdr:cNvGrpSpPr>
          <a:grpSpLocks/>
        </xdr:cNvGrpSpPr>
      </xdr:nvGrpSpPr>
      <xdr:grpSpPr>
        <a:xfrm>
          <a:off x="9001125" y="3257550"/>
          <a:ext cx="419100" cy="266700"/>
          <a:chOff x="5136450" y="3646650"/>
          <a:chExt cx="419100" cy="266700"/>
        </a:xfrm>
      </xdr:grpSpPr>
      <xdr:grpSp>
        <xdr:nvGrpSpPr>
          <xdr:cNvPr id="10539" name="Shape 8649">
            <a:extLst>
              <a:ext uri="{FF2B5EF4-FFF2-40B4-BE49-F238E27FC236}">
                <a16:creationId xmlns:a16="http://schemas.microsoft.com/office/drawing/2014/main" id="{00000000-0008-0000-0B00-00002B290000}"/>
              </a:ext>
            </a:extLst>
          </xdr:cNvPr>
          <xdr:cNvGrpSpPr>
            <a:grpSpLocks/>
          </xdr:cNvGrpSpPr>
        </xdr:nvGrpSpPr>
        <xdr:grpSpPr>
          <a:xfrm>
            <a:off x="5136450" y="3646650"/>
            <a:ext cx="419100" cy="266700"/>
            <a:chOff x="5136450" y="3646650"/>
            <a:chExt cx="419100" cy="266700"/>
          </a:xfrm>
        </xdr:grpSpPr>
        <xdr:sp macro="" textlink="">
          <xdr:nvSpPr>
            <xdr:cNvPr id="10540" name="Shape 6">
              <a:extLst>
                <a:ext uri="{FF2B5EF4-FFF2-40B4-BE49-F238E27FC236}">
                  <a16:creationId xmlns:a16="http://schemas.microsoft.com/office/drawing/2014/main" id="{00000000-0008-0000-0B00-00002C290000}"/>
                </a:ext>
              </a:extLst>
            </xdr:cNvPr>
            <xdr:cNvSpPr/>
          </xdr:nvSpPr>
          <xdr:spPr>
            <a:xfrm>
              <a:off x="5136450" y="3646650"/>
              <a:ext cx="419100" cy="266700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0541" name="Shape 8650">
              <a:extLst>
                <a:ext uri="{FF2B5EF4-FFF2-40B4-BE49-F238E27FC236}">
                  <a16:creationId xmlns:a16="http://schemas.microsoft.com/office/drawing/2014/main" id="{00000000-0008-0000-0B00-00002D290000}"/>
                </a:ext>
              </a:extLst>
            </xdr:cNvPr>
            <xdr:cNvGrpSpPr>
              <a:grpSpLocks/>
            </xdr:cNvGrpSpPr>
          </xdr:nvGrpSpPr>
          <xdr:grpSpPr>
            <a:xfrm>
              <a:off x="5136450" y="3646650"/>
              <a:ext cx="419100" cy="266700"/>
              <a:chOff x="5136450" y="3646650"/>
              <a:chExt cx="419100" cy="266700"/>
            </a:xfrm>
          </xdr:grpSpPr>
          <xdr:sp macro="" textlink="">
            <xdr:nvSpPr>
              <xdr:cNvPr id="10542" name="Shape 8651">
                <a:extLst>
                  <a:ext uri="{FF2B5EF4-FFF2-40B4-BE49-F238E27FC236}">
                    <a16:creationId xmlns:a16="http://schemas.microsoft.com/office/drawing/2014/main" id="{00000000-0008-0000-0B00-00002E290000}"/>
                  </a:ext>
                </a:extLst>
              </xdr:cNvPr>
              <xdr:cNvSpPr/>
            </xdr:nvSpPr>
            <xdr:spPr>
              <a:xfrm>
                <a:off x="5136450" y="3646650"/>
                <a:ext cx="419100" cy="2667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0543" name="Shape 8652">
                <a:extLst>
                  <a:ext uri="{FF2B5EF4-FFF2-40B4-BE49-F238E27FC236}">
                    <a16:creationId xmlns:a16="http://schemas.microsoft.com/office/drawing/2014/main" id="{00000000-0008-0000-0B00-00002F290000}"/>
                  </a:ext>
                </a:extLst>
              </xdr:cNvPr>
              <xdr:cNvCxnSpPr/>
            </xdr:nvCxnSpPr>
            <xdr:spPr>
              <a:xfrm>
                <a:off x="5136450" y="3646650"/>
                <a:ext cx="419100" cy="266700"/>
              </a:xfrm>
              <a:prstGeom prst="straightConnector1">
                <a:avLst/>
              </a:prstGeom>
              <a:noFill/>
              <a:ln w="9525" cap="flat" cmpd="sng">
                <a:solidFill>
                  <a:srgbClr val="000000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20</xdr:col>
      <xdr:colOff>0</xdr:colOff>
      <xdr:row>15</xdr:row>
      <xdr:rowOff>0</xdr:rowOff>
    </xdr:from>
    <xdr:ext cx="419100" cy="247650"/>
    <xdr:grpSp>
      <xdr:nvGrpSpPr>
        <xdr:cNvPr id="10544" name="Shape 2">
          <a:extLst>
            <a:ext uri="{FF2B5EF4-FFF2-40B4-BE49-F238E27FC236}">
              <a16:creationId xmlns:a16="http://schemas.microsoft.com/office/drawing/2014/main" id="{00000000-0008-0000-0B00-000030290000}"/>
            </a:ext>
          </a:extLst>
        </xdr:cNvPr>
        <xdr:cNvGrpSpPr>
          <a:grpSpLocks/>
        </xdr:cNvGrpSpPr>
      </xdr:nvGrpSpPr>
      <xdr:grpSpPr>
        <a:xfrm>
          <a:off x="9001125" y="3257550"/>
          <a:ext cx="419100" cy="247650"/>
          <a:chOff x="5136450" y="3656175"/>
          <a:chExt cx="419100" cy="247650"/>
        </a:xfrm>
      </xdr:grpSpPr>
      <xdr:grpSp>
        <xdr:nvGrpSpPr>
          <xdr:cNvPr id="10545" name="Shape 8653">
            <a:extLst>
              <a:ext uri="{FF2B5EF4-FFF2-40B4-BE49-F238E27FC236}">
                <a16:creationId xmlns:a16="http://schemas.microsoft.com/office/drawing/2014/main" id="{00000000-0008-0000-0B00-000031290000}"/>
              </a:ext>
            </a:extLst>
          </xdr:cNvPr>
          <xdr:cNvGrpSpPr>
            <a:grpSpLocks/>
          </xdr:cNvGrpSpPr>
        </xdr:nvGrpSpPr>
        <xdr:grpSpPr>
          <a:xfrm>
            <a:off x="5136450" y="3656175"/>
            <a:ext cx="419100" cy="247650"/>
            <a:chOff x="5136450" y="3656175"/>
            <a:chExt cx="419100" cy="247650"/>
          </a:xfrm>
        </xdr:grpSpPr>
        <xdr:sp macro="" textlink="">
          <xdr:nvSpPr>
            <xdr:cNvPr id="10546" name="Shape 6">
              <a:extLst>
                <a:ext uri="{FF2B5EF4-FFF2-40B4-BE49-F238E27FC236}">
                  <a16:creationId xmlns:a16="http://schemas.microsoft.com/office/drawing/2014/main" id="{00000000-0008-0000-0B00-000032290000}"/>
                </a:ext>
              </a:extLst>
            </xdr:cNvPr>
            <xdr:cNvSpPr/>
          </xdr:nvSpPr>
          <xdr:spPr>
            <a:xfrm>
              <a:off x="5136450" y="3656175"/>
              <a:ext cx="419100" cy="247650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0547" name="Shape 8654">
              <a:extLst>
                <a:ext uri="{FF2B5EF4-FFF2-40B4-BE49-F238E27FC236}">
                  <a16:creationId xmlns:a16="http://schemas.microsoft.com/office/drawing/2014/main" id="{00000000-0008-0000-0B00-000033290000}"/>
                </a:ext>
              </a:extLst>
            </xdr:cNvPr>
            <xdr:cNvGrpSpPr>
              <a:grpSpLocks/>
            </xdr:cNvGrpSpPr>
          </xdr:nvGrpSpPr>
          <xdr:grpSpPr>
            <a:xfrm>
              <a:off x="5136450" y="3656175"/>
              <a:ext cx="419100" cy="247650"/>
              <a:chOff x="5136450" y="3660938"/>
              <a:chExt cx="419100" cy="238125"/>
            </a:xfrm>
          </xdr:grpSpPr>
          <xdr:sp macro="" textlink="">
            <xdr:nvSpPr>
              <xdr:cNvPr id="10548" name="Shape 8655">
                <a:extLst>
                  <a:ext uri="{FF2B5EF4-FFF2-40B4-BE49-F238E27FC236}">
                    <a16:creationId xmlns:a16="http://schemas.microsoft.com/office/drawing/2014/main" id="{00000000-0008-0000-0B00-000034290000}"/>
                  </a:ext>
                </a:extLst>
              </xdr:cNvPr>
              <xdr:cNvSpPr/>
            </xdr:nvSpPr>
            <xdr:spPr>
              <a:xfrm>
                <a:off x="5136450" y="3660938"/>
                <a:ext cx="419100" cy="2381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0549" name="Shape 8656">
                <a:extLst>
                  <a:ext uri="{FF2B5EF4-FFF2-40B4-BE49-F238E27FC236}">
                    <a16:creationId xmlns:a16="http://schemas.microsoft.com/office/drawing/2014/main" id="{00000000-0008-0000-0B00-000035290000}"/>
                  </a:ext>
                </a:extLst>
              </xdr:cNvPr>
              <xdr:cNvCxnSpPr/>
            </xdr:nvCxnSpPr>
            <xdr:spPr>
              <a:xfrm flipH="1">
                <a:off x="5136450" y="3660938"/>
                <a:ext cx="419100" cy="238125"/>
              </a:xfrm>
              <a:prstGeom prst="straightConnector1">
                <a:avLst/>
              </a:prstGeom>
              <a:noFill/>
              <a:ln w="9525" cap="flat" cmpd="sng">
                <a:solidFill>
                  <a:srgbClr val="000000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24</xdr:col>
      <xdr:colOff>0</xdr:colOff>
      <xdr:row>15</xdr:row>
      <xdr:rowOff>0</xdr:rowOff>
    </xdr:from>
    <xdr:ext cx="419100" cy="266700"/>
    <xdr:grpSp>
      <xdr:nvGrpSpPr>
        <xdr:cNvPr id="10550" name="Shape 2">
          <a:extLst>
            <a:ext uri="{FF2B5EF4-FFF2-40B4-BE49-F238E27FC236}">
              <a16:creationId xmlns:a16="http://schemas.microsoft.com/office/drawing/2014/main" id="{00000000-0008-0000-0B00-000036290000}"/>
            </a:ext>
          </a:extLst>
        </xdr:cNvPr>
        <xdr:cNvGrpSpPr>
          <a:grpSpLocks/>
        </xdr:cNvGrpSpPr>
      </xdr:nvGrpSpPr>
      <xdr:grpSpPr>
        <a:xfrm>
          <a:off x="10868025" y="3257550"/>
          <a:ext cx="419100" cy="266700"/>
          <a:chOff x="5136450" y="3646650"/>
          <a:chExt cx="419100" cy="266700"/>
        </a:xfrm>
      </xdr:grpSpPr>
      <xdr:grpSp>
        <xdr:nvGrpSpPr>
          <xdr:cNvPr id="10551" name="Shape 8657">
            <a:extLst>
              <a:ext uri="{FF2B5EF4-FFF2-40B4-BE49-F238E27FC236}">
                <a16:creationId xmlns:a16="http://schemas.microsoft.com/office/drawing/2014/main" id="{00000000-0008-0000-0B00-000037290000}"/>
              </a:ext>
            </a:extLst>
          </xdr:cNvPr>
          <xdr:cNvGrpSpPr>
            <a:grpSpLocks/>
          </xdr:cNvGrpSpPr>
        </xdr:nvGrpSpPr>
        <xdr:grpSpPr>
          <a:xfrm>
            <a:off x="5136450" y="3646650"/>
            <a:ext cx="419100" cy="266700"/>
            <a:chOff x="5136450" y="3646650"/>
            <a:chExt cx="419100" cy="266700"/>
          </a:xfrm>
        </xdr:grpSpPr>
        <xdr:sp macro="" textlink="">
          <xdr:nvSpPr>
            <xdr:cNvPr id="10552" name="Shape 6">
              <a:extLst>
                <a:ext uri="{FF2B5EF4-FFF2-40B4-BE49-F238E27FC236}">
                  <a16:creationId xmlns:a16="http://schemas.microsoft.com/office/drawing/2014/main" id="{00000000-0008-0000-0B00-000038290000}"/>
                </a:ext>
              </a:extLst>
            </xdr:cNvPr>
            <xdr:cNvSpPr/>
          </xdr:nvSpPr>
          <xdr:spPr>
            <a:xfrm>
              <a:off x="5136450" y="3646650"/>
              <a:ext cx="419100" cy="266700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0553" name="Shape 8658">
              <a:extLst>
                <a:ext uri="{FF2B5EF4-FFF2-40B4-BE49-F238E27FC236}">
                  <a16:creationId xmlns:a16="http://schemas.microsoft.com/office/drawing/2014/main" id="{00000000-0008-0000-0B00-000039290000}"/>
                </a:ext>
              </a:extLst>
            </xdr:cNvPr>
            <xdr:cNvGrpSpPr>
              <a:grpSpLocks/>
            </xdr:cNvGrpSpPr>
          </xdr:nvGrpSpPr>
          <xdr:grpSpPr>
            <a:xfrm>
              <a:off x="5136450" y="3646650"/>
              <a:ext cx="419100" cy="266700"/>
              <a:chOff x="5136450" y="3646650"/>
              <a:chExt cx="419100" cy="266700"/>
            </a:xfrm>
          </xdr:grpSpPr>
          <xdr:sp macro="" textlink="">
            <xdr:nvSpPr>
              <xdr:cNvPr id="10554" name="Shape 8659">
                <a:extLst>
                  <a:ext uri="{FF2B5EF4-FFF2-40B4-BE49-F238E27FC236}">
                    <a16:creationId xmlns:a16="http://schemas.microsoft.com/office/drawing/2014/main" id="{00000000-0008-0000-0B00-00003A290000}"/>
                  </a:ext>
                </a:extLst>
              </xdr:cNvPr>
              <xdr:cNvSpPr/>
            </xdr:nvSpPr>
            <xdr:spPr>
              <a:xfrm>
                <a:off x="5136450" y="3646650"/>
                <a:ext cx="419100" cy="2667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0555" name="Shape 8660">
                <a:extLst>
                  <a:ext uri="{FF2B5EF4-FFF2-40B4-BE49-F238E27FC236}">
                    <a16:creationId xmlns:a16="http://schemas.microsoft.com/office/drawing/2014/main" id="{00000000-0008-0000-0B00-00003B290000}"/>
                  </a:ext>
                </a:extLst>
              </xdr:cNvPr>
              <xdr:cNvCxnSpPr/>
            </xdr:nvCxnSpPr>
            <xdr:spPr>
              <a:xfrm>
                <a:off x="5136450" y="3646650"/>
                <a:ext cx="419100" cy="266700"/>
              </a:xfrm>
              <a:prstGeom prst="straightConnector1">
                <a:avLst/>
              </a:prstGeom>
              <a:noFill/>
              <a:ln w="9525" cap="flat" cmpd="sng">
                <a:solidFill>
                  <a:srgbClr val="000000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24</xdr:col>
      <xdr:colOff>0</xdr:colOff>
      <xdr:row>15</xdr:row>
      <xdr:rowOff>0</xdr:rowOff>
    </xdr:from>
    <xdr:ext cx="419100" cy="247650"/>
    <xdr:grpSp>
      <xdr:nvGrpSpPr>
        <xdr:cNvPr id="10556" name="Shape 2">
          <a:extLst>
            <a:ext uri="{FF2B5EF4-FFF2-40B4-BE49-F238E27FC236}">
              <a16:creationId xmlns:a16="http://schemas.microsoft.com/office/drawing/2014/main" id="{00000000-0008-0000-0B00-00003C290000}"/>
            </a:ext>
          </a:extLst>
        </xdr:cNvPr>
        <xdr:cNvGrpSpPr>
          <a:grpSpLocks/>
        </xdr:cNvGrpSpPr>
      </xdr:nvGrpSpPr>
      <xdr:grpSpPr>
        <a:xfrm>
          <a:off x="10868025" y="3257550"/>
          <a:ext cx="419100" cy="247650"/>
          <a:chOff x="5136450" y="3656175"/>
          <a:chExt cx="419100" cy="247650"/>
        </a:xfrm>
      </xdr:grpSpPr>
      <xdr:grpSp>
        <xdr:nvGrpSpPr>
          <xdr:cNvPr id="10557" name="Shape 8661">
            <a:extLst>
              <a:ext uri="{FF2B5EF4-FFF2-40B4-BE49-F238E27FC236}">
                <a16:creationId xmlns:a16="http://schemas.microsoft.com/office/drawing/2014/main" id="{00000000-0008-0000-0B00-00003D290000}"/>
              </a:ext>
            </a:extLst>
          </xdr:cNvPr>
          <xdr:cNvGrpSpPr>
            <a:grpSpLocks/>
          </xdr:cNvGrpSpPr>
        </xdr:nvGrpSpPr>
        <xdr:grpSpPr>
          <a:xfrm>
            <a:off x="5136450" y="3656175"/>
            <a:ext cx="419100" cy="247650"/>
            <a:chOff x="5136450" y="3656175"/>
            <a:chExt cx="419100" cy="247650"/>
          </a:xfrm>
        </xdr:grpSpPr>
        <xdr:sp macro="" textlink="">
          <xdr:nvSpPr>
            <xdr:cNvPr id="10558" name="Shape 6">
              <a:extLst>
                <a:ext uri="{FF2B5EF4-FFF2-40B4-BE49-F238E27FC236}">
                  <a16:creationId xmlns:a16="http://schemas.microsoft.com/office/drawing/2014/main" id="{00000000-0008-0000-0B00-00003E290000}"/>
                </a:ext>
              </a:extLst>
            </xdr:cNvPr>
            <xdr:cNvSpPr/>
          </xdr:nvSpPr>
          <xdr:spPr>
            <a:xfrm>
              <a:off x="5136450" y="3656175"/>
              <a:ext cx="419100" cy="247650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0559" name="Shape 8662">
              <a:extLst>
                <a:ext uri="{FF2B5EF4-FFF2-40B4-BE49-F238E27FC236}">
                  <a16:creationId xmlns:a16="http://schemas.microsoft.com/office/drawing/2014/main" id="{00000000-0008-0000-0B00-00003F290000}"/>
                </a:ext>
              </a:extLst>
            </xdr:cNvPr>
            <xdr:cNvGrpSpPr>
              <a:grpSpLocks/>
            </xdr:cNvGrpSpPr>
          </xdr:nvGrpSpPr>
          <xdr:grpSpPr>
            <a:xfrm>
              <a:off x="5136450" y="3656175"/>
              <a:ext cx="419100" cy="247650"/>
              <a:chOff x="5136450" y="3660938"/>
              <a:chExt cx="419100" cy="238125"/>
            </a:xfrm>
          </xdr:grpSpPr>
          <xdr:sp macro="" textlink="">
            <xdr:nvSpPr>
              <xdr:cNvPr id="10560" name="Shape 8663">
                <a:extLst>
                  <a:ext uri="{FF2B5EF4-FFF2-40B4-BE49-F238E27FC236}">
                    <a16:creationId xmlns:a16="http://schemas.microsoft.com/office/drawing/2014/main" id="{00000000-0008-0000-0B00-000040290000}"/>
                  </a:ext>
                </a:extLst>
              </xdr:cNvPr>
              <xdr:cNvSpPr/>
            </xdr:nvSpPr>
            <xdr:spPr>
              <a:xfrm>
                <a:off x="5136450" y="3660938"/>
                <a:ext cx="419100" cy="2381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0561" name="Shape 8664">
                <a:extLst>
                  <a:ext uri="{FF2B5EF4-FFF2-40B4-BE49-F238E27FC236}">
                    <a16:creationId xmlns:a16="http://schemas.microsoft.com/office/drawing/2014/main" id="{00000000-0008-0000-0B00-000041290000}"/>
                  </a:ext>
                </a:extLst>
              </xdr:cNvPr>
              <xdr:cNvCxnSpPr/>
            </xdr:nvCxnSpPr>
            <xdr:spPr>
              <a:xfrm flipH="1">
                <a:off x="5136450" y="3660938"/>
                <a:ext cx="419100" cy="238125"/>
              </a:xfrm>
              <a:prstGeom prst="straightConnector1">
                <a:avLst/>
              </a:prstGeom>
              <a:noFill/>
              <a:ln w="9525" cap="flat" cmpd="sng">
                <a:solidFill>
                  <a:srgbClr val="000000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32</xdr:col>
      <xdr:colOff>0</xdr:colOff>
      <xdr:row>15</xdr:row>
      <xdr:rowOff>0</xdr:rowOff>
    </xdr:from>
    <xdr:ext cx="419100" cy="266700"/>
    <xdr:grpSp>
      <xdr:nvGrpSpPr>
        <xdr:cNvPr id="10562" name="Shape 2">
          <a:extLst>
            <a:ext uri="{FF2B5EF4-FFF2-40B4-BE49-F238E27FC236}">
              <a16:creationId xmlns:a16="http://schemas.microsoft.com/office/drawing/2014/main" id="{00000000-0008-0000-0B00-000042290000}"/>
            </a:ext>
          </a:extLst>
        </xdr:cNvPr>
        <xdr:cNvGrpSpPr>
          <a:grpSpLocks/>
        </xdr:cNvGrpSpPr>
      </xdr:nvGrpSpPr>
      <xdr:grpSpPr>
        <a:xfrm>
          <a:off x="14601825" y="3257550"/>
          <a:ext cx="419100" cy="266700"/>
          <a:chOff x="5136450" y="3646650"/>
          <a:chExt cx="419100" cy="266700"/>
        </a:xfrm>
      </xdr:grpSpPr>
      <xdr:grpSp>
        <xdr:nvGrpSpPr>
          <xdr:cNvPr id="10563" name="Shape 8665">
            <a:extLst>
              <a:ext uri="{FF2B5EF4-FFF2-40B4-BE49-F238E27FC236}">
                <a16:creationId xmlns:a16="http://schemas.microsoft.com/office/drawing/2014/main" id="{00000000-0008-0000-0B00-000043290000}"/>
              </a:ext>
            </a:extLst>
          </xdr:cNvPr>
          <xdr:cNvGrpSpPr>
            <a:grpSpLocks/>
          </xdr:cNvGrpSpPr>
        </xdr:nvGrpSpPr>
        <xdr:grpSpPr>
          <a:xfrm>
            <a:off x="5136450" y="3646650"/>
            <a:ext cx="419100" cy="266700"/>
            <a:chOff x="5136450" y="3646650"/>
            <a:chExt cx="419100" cy="266700"/>
          </a:xfrm>
        </xdr:grpSpPr>
        <xdr:sp macro="" textlink="">
          <xdr:nvSpPr>
            <xdr:cNvPr id="10564" name="Shape 6">
              <a:extLst>
                <a:ext uri="{FF2B5EF4-FFF2-40B4-BE49-F238E27FC236}">
                  <a16:creationId xmlns:a16="http://schemas.microsoft.com/office/drawing/2014/main" id="{00000000-0008-0000-0B00-000044290000}"/>
                </a:ext>
              </a:extLst>
            </xdr:cNvPr>
            <xdr:cNvSpPr/>
          </xdr:nvSpPr>
          <xdr:spPr>
            <a:xfrm>
              <a:off x="5136450" y="3646650"/>
              <a:ext cx="419100" cy="266700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0565" name="Shape 8666">
              <a:extLst>
                <a:ext uri="{FF2B5EF4-FFF2-40B4-BE49-F238E27FC236}">
                  <a16:creationId xmlns:a16="http://schemas.microsoft.com/office/drawing/2014/main" id="{00000000-0008-0000-0B00-000045290000}"/>
                </a:ext>
              </a:extLst>
            </xdr:cNvPr>
            <xdr:cNvGrpSpPr>
              <a:grpSpLocks/>
            </xdr:cNvGrpSpPr>
          </xdr:nvGrpSpPr>
          <xdr:grpSpPr>
            <a:xfrm>
              <a:off x="5136450" y="3646650"/>
              <a:ext cx="419100" cy="266700"/>
              <a:chOff x="5136450" y="3646650"/>
              <a:chExt cx="419100" cy="266700"/>
            </a:xfrm>
          </xdr:grpSpPr>
          <xdr:sp macro="" textlink="">
            <xdr:nvSpPr>
              <xdr:cNvPr id="10566" name="Shape 8667">
                <a:extLst>
                  <a:ext uri="{FF2B5EF4-FFF2-40B4-BE49-F238E27FC236}">
                    <a16:creationId xmlns:a16="http://schemas.microsoft.com/office/drawing/2014/main" id="{00000000-0008-0000-0B00-000046290000}"/>
                  </a:ext>
                </a:extLst>
              </xdr:cNvPr>
              <xdr:cNvSpPr/>
            </xdr:nvSpPr>
            <xdr:spPr>
              <a:xfrm>
                <a:off x="5136450" y="3646650"/>
                <a:ext cx="419100" cy="2667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0567" name="Shape 8668">
                <a:extLst>
                  <a:ext uri="{FF2B5EF4-FFF2-40B4-BE49-F238E27FC236}">
                    <a16:creationId xmlns:a16="http://schemas.microsoft.com/office/drawing/2014/main" id="{00000000-0008-0000-0B00-000047290000}"/>
                  </a:ext>
                </a:extLst>
              </xdr:cNvPr>
              <xdr:cNvCxnSpPr/>
            </xdr:nvCxnSpPr>
            <xdr:spPr>
              <a:xfrm>
                <a:off x="5136450" y="3646650"/>
                <a:ext cx="419100" cy="266700"/>
              </a:xfrm>
              <a:prstGeom prst="straightConnector1">
                <a:avLst/>
              </a:prstGeom>
              <a:noFill/>
              <a:ln w="9525" cap="flat" cmpd="sng">
                <a:solidFill>
                  <a:srgbClr val="000000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32</xdr:col>
      <xdr:colOff>0</xdr:colOff>
      <xdr:row>15</xdr:row>
      <xdr:rowOff>0</xdr:rowOff>
    </xdr:from>
    <xdr:ext cx="419100" cy="247650"/>
    <xdr:grpSp>
      <xdr:nvGrpSpPr>
        <xdr:cNvPr id="10568" name="Shape 2">
          <a:extLst>
            <a:ext uri="{FF2B5EF4-FFF2-40B4-BE49-F238E27FC236}">
              <a16:creationId xmlns:a16="http://schemas.microsoft.com/office/drawing/2014/main" id="{00000000-0008-0000-0B00-000048290000}"/>
            </a:ext>
          </a:extLst>
        </xdr:cNvPr>
        <xdr:cNvGrpSpPr>
          <a:grpSpLocks/>
        </xdr:cNvGrpSpPr>
      </xdr:nvGrpSpPr>
      <xdr:grpSpPr>
        <a:xfrm>
          <a:off x="14601825" y="3257550"/>
          <a:ext cx="419100" cy="247650"/>
          <a:chOff x="5136450" y="3656175"/>
          <a:chExt cx="419100" cy="247650"/>
        </a:xfrm>
      </xdr:grpSpPr>
      <xdr:grpSp>
        <xdr:nvGrpSpPr>
          <xdr:cNvPr id="10569" name="Shape 8669">
            <a:extLst>
              <a:ext uri="{FF2B5EF4-FFF2-40B4-BE49-F238E27FC236}">
                <a16:creationId xmlns:a16="http://schemas.microsoft.com/office/drawing/2014/main" id="{00000000-0008-0000-0B00-000049290000}"/>
              </a:ext>
            </a:extLst>
          </xdr:cNvPr>
          <xdr:cNvGrpSpPr>
            <a:grpSpLocks/>
          </xdr:cNvGrpSpPr>
        </xdr:nvGrpSpPr>
        <xdr:grpSpPr>
          <a:xfrm>
            <a:off x="5136450" y="3656175"/>
            <a:ext cx="419100" cy="247650"/>
            <a:chOff x="5136450" y="3656175"/>
            <a:chExt cx="419100" cy="247650"/>
          </a:xfrm>
        </xdr:grpSpPr>
        <xdr:sp macro="" textlink="">
          <xdr:nvSpPr>
            <xdr:cNvPr id="10570" name="Shape 6">
              <a:extLst>
                <a:ext uri="{FF2B5EF4-FFF2-40B4-BE49-F238E27FC236}">
                  <a16:creationId xmlns:a16="http://schemas.microsoft.com/office/drawing/2014/main" id="{00000000-0008-0000-0B00-00004A290000}"/>
                </a:ext>
              </a:extLst>
            </xdr:cNvPr>
            <xdr:cNvSpPr/>
          </xdr:nvSpPr>
          <xdr:spPr>
            <a:xfrm>
              <a:off x="5136450" y="3656175"/>
              <a:ext cx="419100" cy="247650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0571" name="Shape 8670">
              <a:extLst>
                <a:ext uri="{FF2B5EF4-FFF2-40B4-BE49-F238E27FC236}">
                  <a16:creationId xmlns:a16="http://schemas.microsoft.com/office/drawing/2014/main" id="{00000000-0008-0000-0B00-00004B290000}"/>
                </a:ext>
              </a:extLst>
            </xdr:cNvPr>
            <xdr:cNvGrpSpPr>
              <a:grpSpLocks/>
            </xdr:cNvGrpSpPr>
          </xdr:nvGrpSpPr>
          <xdr:grpSpPr>
            <a:xfrm>
              <a:off x="5136450" y="3656175"/>
              <a:ext cx="419100" cy="247650"/>
              <a:chOff x="5136450" y="3660938"/>
              <a:chExt cx="419100" cy="238125"/>
            </a:xfrm>
          </xdr:grpSpPr>
          <xdr:sp macro="" textlink="">
            <xdr:nvSpPr>
              <xdr:cNvPr id="10572" name="Shape 8671">
                <a:extLst>
                  <a:ext uri="{FF2B5EF4-FFF2-40B4-BE49-F238E27FC236}">
                    <a16:creationId xmlns:a16="http://schemas.microsoft.com/office/drawing/2014/main" id="{00000000-0008-0000-0B00-00004C290000}"/>
                  </a:ext>
                </a:extLst>
              </xdr:cNvPr>
              <xdr:cNvSpPr/>
            </xdr:nvSpPr>
            <xdr:spPr>
              <a:xfrm>
                <a:off x="5136450" y="3660938"/>
                <a:ext cx="419100" cy="2381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0573" name="Shape 8672">
                <a:extLst>
                  <a:ext uri="{FF2B5EF4-FFF2-40B4-BE49-F238E27FC236}">
                    <a16:creationId xmlns:a16="http://schemas.microsoft.com/office/drawing/2014/main" id="{00000000-0008-0000-0B00-00004D290000}"/>
                  </a:ext>
                </a:extLst>
              </xdr:cNvPr>
              <xdr:cNvCxnSpPr/>
            </xdr:nvCxnSpPr>
            <xdr:spPr>
              <a:xfrm flipH="1">
                <a:off x="5136450" y="3660938"/>
                <a:ext cx="419100" cy="238125"/>
              </a:xfrm>
              <a:prstGeom prst="straightConnector1">
                <a:avLst/>
              </a:prstGeom>
              <a:noFill/>
              <a:ln w="9525" cap="flat" cmpd="sng">
                <a:solidFill>
                  <a:srgbClr val="000000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2</xdr:col>
      <xdr:colOff>0</xdr:colOff>
      <xdr:row>23</xdr:row>
      <xdr:rowOff>0</xdr:rowOff>
    </xdr:from>
    <xdr:ext cx="419100" cy="266700"/>
    <xdr:grpSp>
      <xdr:nvGrpSpPr>
        <xdr:cNvPr id="10574" name="Shape 2">
          <a:extLst>
            <a:ext uri="{FF2B5EF4-FFF2-40B4-BE49-F238E27FC236}">
              <a16:creationId xmlns:a16="http://schemas.microsoft.com/office/drawing/2014/main" id="{00000000-0008-0000-0B00-00004E290000}"/>
            </a:ext>
          </a:extLst>
        </xdr:cNvPr>
        <xdr:cNvGrpSpPr>
          <a:grpSpLocks/>
        </xdr:cNvGrpSpPr>
      </xdr:nvGrpSpPr>
      <xdr:grpSpPr>
        <a:xfrm>
          <a:off x="600075" y="5010150"/>
          <a:ext cx="419100" cy="266700"/>
          <a:chOff x="5136450" y="3646650"/>
          <a:chExt cx="419100" cy="266700"/>
        </a:xfrm>
      </xdr:grpSpPr>
      <xdr:grpSp>
        <xdr:nvGrpSpPr>
          <xdr:cNvPr id="10575" name="Shape 8673">
            <a:extLst>
              <a:ext uri="{FF2B5EF4-FFF2-40B4-BE49-F238E27FC236}">
                <a16:creationId xmlns:a16="http://schemas.microsoft.com/office/drawing/2014/main" id="{00000000-0008-0000-0B00-00004F290000}"/>
              </a:ext>
            </a:extLst>
          </xdr:cNvPr>
          <xdr:cNvGrpSpPr>
            <a:grpSpLocks/>
          </xdr:cNvGrpSpPr>
        </xdr:nvGrpSpPr>
        <xdr:grpSpPr>
          <a:xfrm>
            <a:off x="5136450" y="3646650"/>
            <a:ext cx="419100" cy="266700"/>
            <a:chOff x="5136450" y="3646650"/>
            <a:chExt cx="419100" cy="266700"/>
          </a:xfrm>
        </xdr:grpSpPr>
        <xdr:sp macro="" textlink="">
          <xdr:nvSpPr>
            <xdr:cNvPr id="10576" name="Shape 6">
              <a:extLst>
                <a:ext uri="{FF2B5EF4-FFF2-40B4-BE49-F238E27FC236}">
                  <a16:creationId xmlns:a16="http://schemas.microsoft.com/office/drawing/2014/main" id="{00000000-0008-0000-0B00-000050290000}"/>
                </a:ext>
              </a:extLst>
            </xdr:cNvPr>
            <xdr:cNvSpPr/>
          </xdr:nvSpPr>
          <xdr:spPr>
            <a:xfrm>
              <a:off x="5136450" y="3646650"/>
              <a:ext cx="419100" cy="266700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0577" name="Shape 8674">
              <a:extLst>
                <a:ext uri="{FF2B5EF4-FFF2-40B4-BE49-F238E27FC236}">
                  <a16:creationId xmlns:a16="http://schemas.microsoft.com/office/drawing/2014/main" id="{00000000-0008-0000-0B00-000051290000}"/>
                </a:ext>
              </a:extLst>
            </xdr:cNvPr>
            <xdr:cNvGrpSpPr>
              <a:grpSpLocks/>
            </xdr:cNvGrpSpPr>
          </xdr:nvGrpSpPr>
          <xdr:grpSpPr>
            <a:xfrm>
              <a:off x="5136450" y="3646650"/>
              <a:ext cx="419100" cy="266700"/>
              <a:chOff x="5136450" y="3646650"/>
              <a:chExt cx="419100" cy="266700"/>
            </a:xfrm>
          </xdr:grpSpPr>
          <xdr:sp macro="" textlink="">
            <xdr:nvSpPr>
              <xdr:cNvPr id="10578" name="Shape 8675">
                <a:extLst>
                  <a:ext uri="{FF2B5EF4-FFF2-40B4-BE49-F238E27FC236}">
                    <a16:creationId xmlns:a16="http://schemas.microsoft.com/office/drawing/2014/main" id="{00000000-0008-0000-0B00-000052290000}"/>
                  </a:ext>
                </a:extLst>
              </xdr:cNvPr>
              <xdr:cNvSpPr/>
            </xdr:nvSpPr>
            <xdr:spPr>
              <a:xfrm>
                <a:off x="5136450" y="3646650"/>
                <a:ext cx="419100" cy="2667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0579" name="Shape 8676">
                <a:extLst>
                  <a:ext uri="{FF2B5EF4-FFF2-40B4-BE49-F238E27FC236}">
                    <a16:creationId xmlns:a16="http://schemas.microsoft.com/office/drawing/2014/main" id="{00000000-0008-0000-0B00-000053290000}"/>
                  </a:ext>
                </a:extLst>
              </xdr:cNvPr>
              <xdr:cNvCxnSpPr/>
            </xdr:nvCxnSpPr>
            <xdr:spPr>
              <a:xfrm>
                <a:off x="5136450" y="3646650"/>
                <a:ext cx="419100" cy="266700"/>
              </a:xfrm>
              <a:prstGeom prst="straightConnector1">
                <a:avLst/>
              </a:prstGeom>
              <a:noFill/>
              <a:ln w="9525" cap="flat" cmpd="sng">
                <a:solidFill>
                  <a:srgbClr val="000000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2</xdr:col>
      <xdr:colOff>0</xdr:colOff>
      <xdr:row>23</xdr:row>
      <xdr:rowOff>0</xdr:rowOff>
    </xdr:from>
    <xdr:ext cx="419100" cy="247650"/>
    <xdr:grpSp>
      <xdr:nvGrpSpPr>
        <xdr:cNvPr id="10580" name="Shape 2">
          <a:extLst>
            <a:ext uri="{FF2B5EF4-FFF2-40B4-BE49-F238E27FC236}">
              <a16:creationId xmlns:a16="http://schemas.microsoft.com/office/drawing/2014/main" id="{00000000-0008-0000-0B00-000054290000}"/>
            </a:ext>
          </a:extLst>
        </xdr:cNvPr>
        <xdr:cNvGrpSpPr>
          <a:grpSpLocks/>
        </xdr:cNvGrpSpPr>
      </xdr:nvGrpSpPr>
      <xdr:grpSpPr>
        <a:xfrm>
          <a:off x="600075" y="5010150"/>
          <a:ext cx="419100" cy="247650"/>
          <a:chOff x="5136450" y="3656175"/>
          <a:chExt cx="419100" cy="247650"/>
        </a:xfrm>
      </xdr:grpSpPr>
      <xdr:grpSp>
        <xdr:nvGrpSpPr>
          <xdr:cNvPr id="10581" name="Shape 8677">
            <a:extLst>
              <a:ext uri="{FF2B5EF4-FFF2-40B4-BE49-F238E27FC236}">
                <a16:creationId xmlns:a16="http://schemas.microsoft.com/office/drawing/2014/main" id="{00000000-0008-0000-0B00-000055290000}"/>
              </a:ext>
            </a:extLst>
          </xdr:cNvPr>
          <xdr:cNvGrpSpPr>
            <a:grpSpLocks/>
          </xdr:cNvGrpSpPr>
        </xdr:nvGrpSpPr>
        <xdr:grpSpPr>
          <a:xfrm>
            <a:off x="5136450" y="3656175"/>
            <a:ext cx="419100" cy="247650"/>
            <a:chOff x="5136450" y="3656175"/>
            <a:chExt cx="419100" cy="247650"/>
          </a:xfrm>
        </xdr:grpSpPr>
        <xdr:sp macro="" textlink="">
          <xdr:nvSpPr>
            <xdr:cNvPr id="10582" name="Shape 6">
              <a:extLst>
                <a:ext uri="{FF2B5EF4-FFF2-40B4-BE49-F238E27FC236}">
                  <a16:creationId xmlns:a16="http://schemas.microsoft.com/office/drawing/2014/main" id="{00000000-0008-0000-0B00-000056290000}"/>
                </a:ext>
              </a:extLst>
            </xdr:cNvPr>
            <xdr:cNvSpPr/>
          </xdr:nvSpPr>
          <xdr:spPr>
            <a:xfrm>
              <a:off x="5136450" y="3656175"/>
              <a:ext cx="419100" cy="247650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0583" name="Shape 8678">
              <a:extLst>
                <a:ext uri="{FF2B5EF4-FFF2-40B4-BE49-F238E27FC236}">
                  <a16:creationId xmlns:a16="http://schemas.microsoft.com/office/drawing/2014/main" id="{00000000-0008-0000-0B00-000057290000}"/>
                </a:ext>
              </a:extLst>
            </xdr:cNvPr>
            <xdr:cNvGrpSpPr>
              <a:grpSpLocks/>
            </xdr:cNvGrpSpPr>
          </xdr:nvGrpSpPr>
          <xdr:grpSpPr>
            <a:xfrm>
              <a:off x="5136450" y="3656175"/>
              <a:ext cx="419100" cy="247650"/>
              <a:chOff x="5136450" y="3660938"/>
              <a:chExt cx="419100" cy="238125"/>
            </a:xfrm>
          </xdr:grpSpPr>
          <xdr:sp macro="" textlink="">
            <xdr:nvSpPr>
              <xdr:cNvPr id="10584" name="Shape 8679">
                <a:extLst>
                  <a:ext uri="{FF2B5EF4-FFF2-40B4-BE49-F238E27FC236}">
                    <a16:creationId xmlns:a16="http://schemas.microsoft.com/office/drawing/2014/main" id="{00000000-0008-0000-0B00-000058290000}"/>
                  </a:ext>
                </a:extLst>
              </xdr:cNvPr>
              <xdr:cNvSpPr/>
            </xdr:nvSpPr>
            <xdr:spPr>
              <a:xfrm>
                <a:off x="5136450" y="3660938"/>
                <a:ext cx="419100" cy="2381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0585" name="Shape 8680">
                <a:extLst>
                  <a:ext uri="{FF2B5EF4-FFF2-40B4-BE49-F238E27FC236}">
                    <a16:creationId xmlns:a16="http://schemas.microsoft.com/office/drawing/2014/main" id="{00000000-0008-0000-0B00-000059290000}"/>
                  </a:ext>
                </a:extLst>
              </xdr:cNvPr>
              <xdr:cNvCxnSpPr/>
            </xdr:nvCxnSpPr>
            <xdr:spPr>
              <a:xfrm flipH="1">
                <a:off x="5136450" y="3660938"/>
                <a:ext cx="419100" cy="238125"/>
              </a:xfrm>
              <a:prstGeom prst="straightConnector1">
                <a:avLst/>
              </a:prstGeom>
              <a:noFill/>
              <a:ln w="9525" cap="flat" cmpd="sng">
                <a:solidFill>
                  <a:srgbClr val="000000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14</xdr:col>
      <xdr:colOff>0</xdr:colOff>
      <xdr:row>23</xdr:row>
      <xdr:rowOff>0</xdr:rowOff>
    </xdr:from>
    <xdr:ext cx="419100" cy="266700"/>
    <xdr:grpSp>
      <xdr:nvGrpSpPr>
        <xdr:cNvPr id="10586" name="Shape 2">
          <a:extLst>
            <a:ext uri="{FF2B5EF4-FFF2-40B4-BE49-F238E27FC236}">
              <a16:creationId xmlns:a16="http://schemas.microsoft.com/office/drawing/2014/main" id="{00000000-0008-0000-0B00-00005A290000}"/>
            </a:ext>
          </a:extLst>
        </xdr:cNvPr>
        <xdr:cNvGrpSpPr>
          <a:grpSpLocks/>
        </xdr:cNvGrpSpPr>
      </xdr:nvGrpSpPr>
      <xdr:grpSpPr>
        <a:xfrm>
          <a:off x="6200775" y="5010150"/>
          <a:ext cx="419100" cy="266700"/>
          <a:chOff x="5136450" y="3646650"/>
          <a:chExt cx="419100" cy="266700"/>
        </a:xfrm>
      </xdr:grpSpPr>
      <xdr:grpSp>
        <xdr:nvGrpSpPr>
          <xdr:cNvPr id="10587" name="Shape 8681">
            <a:extLst>
              <a:ext uri="{FF2B5EF4-FFF2-40B4-BE49-F238E27FC236}">
                <a16:creationId xmlns:a16="http://schemas.microsoft.com/office/drawing/2014/main" id="{00000000-0008-0000-0B00-00005B290000}"/>
              </a:ext>
            </a:extLst>
          </xdr:cNvPr>
          <xdr:cNvGrpSpPr>
            <a:grpSpLocks/>
          </xdr:cNvGrpSpPr>
        </xdr:nvGrpSpPr>
        <xdr:grpSpPr>
          <a:xfrm>
            <a:off x="5136450" y="3646650"/>
            <a:ext cx="419100" cy="266700"/>
            <a:chOff x="5136450" y="3646650"/>
            <a:chExt cx="419100" cy="266700"/>
          </a:xfrm>
        </xdr:grpSpPr>
        <xdr:sp macro="" textlink="">
          <xdr:nvSpPr>
            <xdr:cNvPr id="10588" name="Shape 6">
              <a:extLst>
                <a:ext uri="{FF2B5EF4-FFF2-40B4-BE49-F238E27FC236}">
                  <a16:creationId xmlns:a16="http://schemas.microsoft.com/office/drawing/2014/main" id="{00000000-0008-0000-0B00-00005C290000}"/>
                </a:ext>
              </a:extLst>
            </xdr:cNvPr>
            <xdr:cNvSpPr/>
          </xdr:nvSpPr>
          <xdr:spPr>
            <a:xfrm>
              <a:off x="5136450" y="3646650"/>
              <a:ext cx="419100" cy="266700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0589" name="Shape 8682">
              <a:extLst>
                <a:ext uri="{FF2B5EF4-FFF2-40B4-BE49-F238E27FC236}">
                  <a16:creationId xmlns:a16="http://schemas.microsoft.com/office/drawing/2014/main" id="{00000000-0008-0000-0B00-00005D290000}"/>
                </a:ext>
              </a:extLst>
            </xdr:cNvPr>
            <xdr:cNvGrpSpPr>
              <a:grpSpLocks/>
            </xdr:cNvGrpSpPr>
          </xdr:nvGrpSpPr>
          <xdr:grpSpPr>
            <a:xfrm>
              <a:off x="5136450" y="3646650"/>
              <a:ext cx="419100" cy="266700"/>
              <a:chOff x="5136450" y="3646650"/>
              <a:chExt cx="419100" cy="266700"/>
            </a:xfrm>
          </xdr:grpSpPr>
          <xdr:sp macro="" textlink="">
            <xdr:nvSpPr>
              <xdr:cNvPr id="10590" name="Shape 8683">
                <a:extLst>
                  <a:ext uri="{FF2B5EF4-FFF2-40B4-BE49-F238E27FC236}">
                    <a16:creationId xmlns:a16="http://schemas.microsoft.com/office/drawing/2014/main" id="{00000000-0008-0000-0B00-00005E290000}"/>
                  </a:ext>
                </a:extLst>
              </xdr:cNvPr>
              <xdr:cNvSpPr/>
            </xdr:nvSpPr>
            <xdr:spPr>
              <a:xfrm>
                <a:off x="5136450" y="3646650"/>
                <a:ext cx="419100" cy="2667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0591" name="Shape 8684">
                <a:extLst>
                  <a:ext uri="{FF2B5EF4-FFF2-40B4-BE49-F238E27FC236}">
                    <a16:creationId xmlns:a16="http://schemas.microsoft.com/office/drawing/2014/main" id="{00000000-0008-0000-0B00-00005F290000}"/>
                  </a:ext>
                </a:extLst>
              </xdr:cNvPr>
              <xdr:cNvCxnSpPr/>
            </xdr:nvCxnSpPr>
            <xdr:spPr>
              <a:xfrm>
                <a:off x="5136450" y="3646650"/>
                <a:ext cx="419100" cy="266700"/>
              </a:xfrm>
              <a:prstGeom prst="straightConnector1">
                <a:avLst/>
              </a:prstGeom>
              <a:noFill/>
              <a:ln w="9525" cap="flat" cmpd="sng">
                <a:solidFill>
                  <a:srgbClr val="000000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14</xdr:col>
      <xdr:colOff>0</xdr:colOff>
      <xdr:row>23</xdr:row>
      <xdr:rowOff>0</xdr:rowOff>
    </xdr:from>
    <xdr:ext cx="419100" cy="247650"/>
    <xdr:grpSp>
      <xdr:nvGrpSpPr>
        <xdr:cNvPr id="10592" name="Shape 2">
          <a:extLst>
            <a:ext uri="{FF2B5EF4-FFF2-40B4-BE49-F238E27FC236}">
              <a16:creationId xmlns:a16="http://schemas.microsoft.com/office/drawing/2014/main" id="{00000000-0008-0000-0B00-000060290000}"/>
            </a:ext>
          </a:extLst>
        </xdr:cNvPr>
        <xdr:cNvGrpSpPr>
          <a:grpSpLocks/>
        </xdr:cNvGrpSpPr>
      </xdr:nvGrpSpPr>
      <xdr:grpSpPr>
        <a:xfrm>
          <a:off x="6200775" y="5010150"/>
          <a:ext cx="419100" cy="247650"/>
          <a:chOff x="5136450" y="3656175"/>
          <a:chExt cx="419100" cy="247650"/>
        </a:xfrm>
      </xdr:grpSpPr>
      <xdr:grpSp>
        <xdr:nvGrpSpPr>
          <xdr:cNvPr id="10593" name="Shape 8685">
            <a:extLst>
              <a:ext uri="{FF2B5EF4-FFF2-40B4-BE49-F238E27FC236}">
                <a16:creationId xmlns:a16="http://schemas.microsoft.com/office/drawing/2014/main" id="{00000000-0008-0000-0B00-000061290000}"/>
              </a:ext>
            </a:extLst>
          </xdr:cNvPr>
          <xdr:cNvGrpSpPr>
            <a:grpSpLocks/>
          </xdr:cNvGrpSpPr>
        </xdr:nvGrpSpPr>
        <xdr:grpSpPr>
          <a:xfrm>
            <a:off x="5136450" y="3656175"/>
            <a:ext cx="419100" cy="247650"/>
            <a:chOff x="5136450" y="3656175"/>
            <a:chExt cx="419100" cy="247650"/>
          </a:xfrm>
        </xdr:grpSpPr>
        <xdr:sp macro="" textlink="">
          <xdr:nvSpPr>
            <xdr:cNvPr id="10594" name="Shape 6">
              <a:extLst>
                <a:ext uri="{FF2B5EF4-FFF2-40B4-BE49-F238E27FC236}">
                  <a16:creationId xmlns:a16="http://schemas.microsoft.com/office/drawing/2014/main" id="{00000000-0008-0000-0B00-000062290000}"/>
                </a:ext>
              </a:extLst>
            </xdr:cNvPr>
            <xdr:cNvSpPr/>
          </xdr:nvSpPr>
          <xdr:spPr>
            <a:xfrm>
              <a:off x="5136450" y="3656175"/>
              <a:ext cx="419100" cy="247650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0595" name="Shape 8686">
              <a:extLst>
                <a:ext uri="{FF2B5EF4-FFF2-40B4-BE49-F238E27FC236}">
                  <a16:creationId xmlns:a16="http://schemas.microsoft.com/office/drawing/2014/main" id="{00000000-0008-0000-0B00-000063290000}"/>
                </a:ext>
              </a:extLst>
            </xdr:cNvPr>
            <xdr:cNvGrpSpPr>
              <a:grpSpLocks/>
            </xdr:cNvGrpSpPr>
          </xdr:nvGrpSpPr>
          <xdr:grpSpPr>
            <a:xfrm>
              <a:off x="5136450" y="3656175"/>
              <a:ext cx="419100" cy="247650"/>
              <a:chOff x="5136450" y="3660938"/>
              <a:chExt cx="419100" cy="238125"/>
            </a:xfrm>
          </xdr:grpSpPr>
          <xdr:sp macro="" textlink="">
            <xdr:nvSpPr>
              <xdr:cNvPr id="10596" name="Shape 8687">
                <a:extLst>
                  <a:ext uri="{FF2B5EF4-FFF2-40B4-BE49-F238E27FC236}">
                    <a16:creationId xmlns:a16="http://schemas.microsoft.com/office/drawing/2014/main" id="{00000000-0008-0000-0B00-000064290000}"/>
                  </a:ext>
                </a:extLst>
              </xdr:cNvPr>
              <xdr:cNvSpPr/>
            </xdr:nvSpPr>
            <xdr:spPr>
              <a:xfrm>
                <a:off x="5136450" y="3660938"/>
                <a:ext cx="419100" cy="2381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0597" name="Shape 8688">
                <a:extLst>
                  <a:ext uri="{FF2B5EF4-FFF2-40B4-BE49-F238E27FC236}">
                    <a16:creationId xmlns:a16="http://schemas.microsoft.com/office/drawing/2014/main" id="{00000000-0008-0000-0B00-000065290000}"/>
                  </a:ext>
                </a:extLst>
              </xdr:cNvPr>
              <xdr:cNvCxnSpPr/>
            </xdr:nvCxnSpPr>
            <xdr:spPr>
              <a:xfrm flipH="1">
                <a:off x="5136450" y="3660938"/>
                <a:ext cx="419100" cy="238125"/>
              </a:xfrm>
              <a:prstGeom prst="straightConnector1">
                <a:avLst/>
              </a:prstGeom>
              <a:noFill/>
              <a:ln w="9525" cap="flat" cmpd="sng">
                <a:solidFill>
                  <a:srgbClr val="000000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16</xdr:col>
      <xdr:colOff>0</xdr:colOff>
      <xdr:row>23</xdr:row>
      <xdr:rowOff>0</xdr:rowOff>
    </xdr:from>
    <xdr:ext cx="419100" cy="266700"/>
    <xdr:grpSp>
      <xdr:nvGrpSpPr>
        <xdr:cNvPr id="10598" name="Shape 2">
          <a:extLst>
            <a:ext uri="{FF2B5EF4-FFF2-40B4-BE49-F238E27FC236}">
              <a16:creationId xmlns:a16="http://schemas.microsoft.com/office/drawing/2014/main" id="{00000000-0008-0000-0B00-000066290000}"/>
            </a:ext>
          </a:extLst>
        </xdr:cNvPr>
        <xdr:cNvGrpSpPr>
          <a:grpSpLocks/>
        </xdr:cNvGrpSpPr>
      </xdr:nvGrpSpPr>
      <xdr:grpSpPr>
        <a:xfrm>
          <a:off x="7134225" y="5010150"/>
          <a:ext cx="419100" cy="266700"/>
          <a:chOff x="5136450" y="3646650"/>
          <a:chExt cx="419100" cy="266700"/>
        </a:xfrm>
      </xdr:grpSpPr>
      <xdr:grpSp>
        <xdr:nvGrpSpPr>
          <xdr:cNvPr id="10599" name="Shape 8689">
            <a:extLst>
              <a:ext uri="{FF2B5EF4-FFF2-40B4-BE49-F238E27FC236}">
                <a16:creationId xmlns:a16="http://schemas.microsoft.com/office/drawing/2014/main" id="{00000000-0008-0000-0B00-000067290000}"/>
              </a:ext>
            </a:extLst>
          </xdr:cNvPr>
          <xdr:cNvGrpSpPr>
            <a:grpSpLocks/>
          </xdr:cNvGrpSpPr>
        </xdr:nvGrpSpPr>
        <xdr:grpSpPr>
          <a:xfrm>
            <a:off x="5136450" y="3646650"/>
            <a:ext cx="419100" cy="266700"/>
            <a:chOff x="5136450" y="3646650"/>
            <a:chExt cx="419100" cy="266700"/>
          </a:xfrm>
        </xdr:grpSpPr>
        <xdr:sp macro="" textlink="">
          <xdr:nvSpPr>
            <xdr:cNvPr id="10600" name="Shape 6">
              <a:extLst>
                <a:ext uri="{FF2B5EF4-FFF2-40B4-BE49-F238E27FC236}">
                  <a16:creationId xmlns:a16="http://schemas.microsoft.com/office/drawing/2014/main" id="{00000000-0008-0000-0B00-000068290000}"/>
                </a:ext>
              </a:extLst>
            </xdr:cNvPr>
            <xdr:cNvSpPr/>
          </xdr:nvSpPr>
          <xdr:spPr>
            <a:xfrm>
              <a:off x="5136450" y="3646650"/>
              <a:ext cx="419100" cy="266700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0601" name="Shape 8690">
              <a:extLst>
                <a:ext uri="{FF2B5EF4-FFF2-40B4-BE49-F238E27FC236}">
                  <a16:creationId xmlns:a16="http://schemas.microsoft.com/office/drawing/2014/main" id="{00000000-0008-0000-0B00-000069290000}"/>
                </a:ext>
              </a:extLst>
            </xdr:cNvPr>
            <xdr:cNvGrpSpPr>
              <a:grpSpLocks/>
            </xdr:cNvGrpSpPr>
          </xdr:nvGrpSpPr>
          <xdr:grpSpPr>
            <a:xfrm>
              <a:off x="5136450" y="3646650"/>
              <a:ext cx="419100" cy="266700"/>
              <a:chOff x="5136450" y="3646650"/>
              <a:chExt cx="419100" cy="266700"/>
            </a:xfrm>
          </xdr:grpSpPr>
          <xdr:sp macro="" textlink="">
            <xdr:nvSpPr>
              <xdr:cNvPr id="10602" name="Shape 8691">
                <a:extLst>
                  <a:ext uri="{FF2B5EF4-FFF2-40B4-BE49-F238E27FC236}">
                    <a16:creationId xmlns:a16="http://schemas.microsoft.com/office/drawing/2014/main" id="{00000000-0008-0000-0B00-00006A290000}"/>
                  </a:ext>
                </a:extLst>
              </xdr:cNvPr>
              <xdr:cNvSpPr/>
            </xdr:nvSpPr>
            <xdr:spPr>
              <a:xfrm>
                <a:off x="5136450" y="3646650"/>
                <a:ext cx="419100" cy="2667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0603" name="Shape 8692">
                <a:extLst>
                  <a:ext uri="{FF2B5EF4-FFF2-40B4-BE49-F238E27FC236}">
                    <a16:creationId xmlns:a16="http://schemas.microsoft.com/office/drawing/2014/main" id="{00000000-0008-0000-0B00-00006B290000}"/>
                  </a:ext>
                </a:extLst>
              </xdr:cNvPr>
              <xdr:cNvCxnSpPr/>
            </xdr:nvCxnSpPr>
            <xdr:spPr>
              <a:xfrm>
                <a:off x="5136450" y="3646650"/>
                <a:ext cx="419100" cy="266700"/>
              </a:xfrm>
              <a:prstGeom prst="straightConnector1">
                <a:avLst/>
              </a:prstGeom>
              <a:noFill/>
              <a:ln w="9525" cap="flat" cmpd="sng">
                <a:solidFill>
                  <a:srgbClr val="000000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16</xdr:col>
      <xdr:colOff>0</xdr:colOff>
      <xdr:row>23</xdr:row>
      <xdr:rowOff>0</xdr:rowOff>
    </xdr:from>
    <xdr:ext cx="419100" cy="247650"/>
    <xdr:grpSp>
      <xdr:nvGrpSpPr>
        <xdr:cNvPr id="10604" name="Shape 2">
          <a:extLst>
            <a:ext uri="{FF2B5EF4-FFF2-40B4-BE49-F238E27FC236}">
              <a16:creationId xmlns:a16="http://schemas.microsoft.com/office/drawing/2014/main" id="{00000000-0008-0000-0B00-00006C290000}"/>
            </a:ext>
          </a:extLst>
        </xdr:cNvPr>
        <xdr:cNvGrpSpPr>
          <a:grpSpLocks/>
        </xdr:cNvGrpSpPr>
      </xdr:nvGrpSpPr>
      <xdr:grpSpPr>
        <a:xfrm>
          <a:off x="7134225" y="5010150"/>
          <a:ext cx="419100" cy="247650"/>
          <a:chOff x="5136450" y="3656175"/>
          <a:chExt cx="419100" cy="247650"/>
        </a:xfrm>
      </xdr:grpSpPr>
      <xdr:grpSp>
        <xdr:nvGrpSpPr>
          <xdr:cNvPr id="10605" name="Shape 8693">
            <a:extLst>
              <a:ext uri="{FF2B5EF4-FFF2-40B4-BE49-F238E27FC236}">
                <a16:creationId xmlns:a16="http://schemas.microsoft.com/office/drawing/2014/main" id="{00000000-0008-0000-0B00-00006D290000}"/>
              </a:ext>
            </a:extLst>
          </xdr:cNvPr>
          <xdr:cNvGrpSpPr>
            <a:grpSpLocks/>
          </xdr:cNvGrpSpPr>
        </xdr:nvGrpSpPr>
        <xdr:grpSpPr>
          <a:xfrm>
            <a:off x="5136450" y="3656175"/>
            <a:ext cx="419100" cy="247650"/>
            <a:chOff x="5136450" y="3656175"/>
            <a:chExt cx="419100" cy="247650"/>
          </a:xfrm>
        </xdr:grpSpPr>
        <xdr:sp macro="" textlink="">
          <xdr:nvSpPr>
            <xdr:cNvPr id="10606" name="Shape 6">
              <a:extLst>
                <a:ext uri="{FF2B5EF4-FFF2-40B4-BE49-F238E27FC236}">
                  <a16:creationId xmlns:a16="http://schemas.microsoft.com/office/drawing/2014/main" id="{00000000-0008-0000-0B00-00006E290000}"/>
                </a:ext>
              </a:extLst>
            </xdr:cNvPr>
            <xdr:cNvSpPr/>
          </xdr:nvSpPr>
          <xdr:spPr>
            <a:xfrm>
              <a:off x="5136450" y="3656175"/>
              <a:ext cx="419100" cy="247650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0607" name="Shape 8694">
              <a:extLst>
                <a:ext uri="{FF2B5EF4-FFF2-40B4-BE49-F238E27FC236}">
                  <a16:creationId xmlns:a16="http://schemas.microsoft.com/office/drawing/2014/main" id="{00000000-0008-0000-0B00-00006F290000}"/>
                </a:ext>
              </a:extLst>
            </xdr:cNvPr>
            <xdr:cNvGrpSpPr>
              <a:grpSpLocks/>
            </xdr:cNvGrpSpPr>
          </xdr:nvGrpSpPr>
          <xdr:grpSpPr>
            <a:xfrm>
              <a:off x="5136450" y="3656175"/>
              <a:ext cx="419100" cy="247650"/>
              <a:chOff x="5136450" y="3660938"/>
              <a:chExt cx="419100" cy="238125"/>
            </a:xfrm>
          </xdr:grpSpPr>
          <xdr:sp macro="" textlink="">
            <xdr:nvSpPr>
              <xdr:cNvPr id="10608" name="Shape 8695">
                <a:extLst>
                  <a:ext uri="{FF2B5EF4-FFF2-40B4-BE49-F238E27FC236}">
                    <a16:creationId xmlns:a16="http://schemas.microsoft.com/office/drawing/2014/main" id="{00000000-0008-0000-0B00-000070290000}"/>
                  </a:ext>
                </a:extLst>
              </xdr:cNvPr>
              <xdr:cNvSpPr/>
            </xdr:nvSpPr>
            <xdr:spPr>
              <a:xfrm>
                <a:off x="5136450" y="3660938"/>
                <a:ext cx="419100" cy="2381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0609" name="Shape 8696">
                <a:extLst>
                  <a:ext uri="{FF2B5EF4-FFF2-40B4-BE49-F238E27FC236}">
                    <a16:creationId xmlns:a16="http://schemas.microsoft.com/office/drawing/2014/main" id="{00000000-0008-0000-0B00-000071290000}"/>
                  </a:ext>
                </a:extLst>
              </xdr:cNvPr>
              <xdr:cNvCxnSpPr/>
            </xdr:nvCxnSpPr>
            <xdr:spPr>
              <a:xfrm flipH="1">
                <a:off x="5136450" y="3660938"/>
                <a:ext cx="419100" cy="238125"/>
              </a:xfrm>
              <a:prstGeom prst="straightConnector1">
                <a:avLst/>
              </a:prstGeom>
              <a:noFill/>
              <a:ln w="9525" cap="flat" cmpd="sng">
                <a:solidFill>
                  <a:srgbClr val="000000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30</xdr:col>
      <xdr:colOff>0</xdr:colOff>
      <xdr:row>23</xdr:row>
      <xdr:rowOff>0</xdr:rowOff>
    </xdr:from>
    <xdr:ext cx="419100" cy="266700"/>
    <xdr:grpSp>
      <xdr:nvGrpSpPr>
        <xdr:cNvPr id="10610" name="Shape 2">
          <a:extLst>
            <a:ext uri="{FF2B5EF4-FFF2-40B4-BE49-F238E27FC236}">
              <a16:creationId xmlns:a16="http://schemas.microsoft.com/office/drawing/2014/main" id="{00000000-0008-0000-0B00-000072290000}"/>
            </a:ext>
          </a:extLst>
        </xdr:cNvPr>
        <xdr:cNvGrpSpPr>
          <a:grpSpLocks/>
        </xdr:cNvGrpSpPr>
      </xdr:nvGrpSpPr>
      <xdr:grpSpPr>
        <a:xfrm>
          <a:off x="13668375" y="5010150"/>
          <a:ext cx="419100" cy="266700"/>
          <a:chOff x="5136450" y="3646650"/>
          <a:chExt cx="419100" cy="266700"/>
        </a:xfrm>
      </xdr:grpSpPr>
      <xdr:grpSp>
        <xdr:nvGrpSpPr>
          <xdr:cNvPr id="10611" name="Shape 8697">
            <a:extLst>
              <a:ext uri="{FF2B5EF4-FFF2-40B4-BE49-F238E27FC236}">
                <a16:creationId xmlns:a16="http://schemas.microsoft.com/office/drawing/2014/main" id="{00000000-0008-0000-0B00-000073290000}"/>
              </a:ext>
            </a:extLst>
          </xdr:cNvPr>
          <xdr:cNvGrpSpPr>
            <a:grpSpLocks/>
          </xdr:cNvGrpSpPr>
        </xdr:nvGrpSpPr>
        <xdr:grpSpPr>
          <a:xfrm>
            <a:off x="5136450" y="3646650"/>
            <a:ext cx="419100" cy="266700"/>
            <a:chOff x="5136450" y="3646650"/>
            <a:chExt cx="419100" cy="266700"/>
          </a:xfrm>
        </xdr:grpSpPr>
        <xdr:sp macro="" textlink="">
          <xdr:nvSpPr>
            <xdr:cNvPr id="10612" name="Shape 6">
              <a:extLst>
                <a:ext uri="{FF2B5EF4-FFF2-40B4-BE49-F238E27FC236}">
                  <a16:creationId xmlns:a16="http://schemas.microsoft.com/office/drawing/2014/main" id="{00000000-0008-0000-0B00-000074290000}"/>
                </a:ext>
              </a:extLst>
            </xdr:cNvPr>
            <xdr:cNvSpPr/>
          </xdr:nvSpPr>
          <xdr:spPr>
            <a:xfrm>
              <a:off x="5136450" y="3646650"/>
              <a:ext cx="419100" cy="266700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0613" name="Shape 8698">
              <a:extLst>
                <a:ext uri="{FF2B5EF4-FFF2-40B4-BE49-F238E27FC236}">
                  <a16:creationId xmlns:a16="http://schemas.microsoft.com/office/drawing/2014/main" id="{00000000-0008-0000-0B00-000075290000}"/>
                </a:ext>
              </a:extLst>
            </xdr:cNvPr>
            <xdr:cNvGrpSpPr>
              <a:grpSpLocks/>
            </xdr:cNvGrpSpPr>
          </xdr:nvGrpSpPr>
          <xdr:grpSpPr>
            <a:xfrm>
              <a:off x="5136450" y="3646650"/>
              <a:ext cx="419100" cy="266700"/>
              <a:chOff x="5136450" y="3646650"/>
              <a:chExt cx="419100" cy="266700"/>
            </a:xfrm>
          </xdr:grpSpPr>
          <xdr:sp macro="" textlink="">
            <xdr:nvSpPr>
              <xdr:cNvPr id="10614" name="Shape 8699">
                <a:extLst>
                  <a:ext uri="{FF2B5EF4-FFF2-40B4-BE49-F238E27FC236}">
                    <a16:creationId xmlns:a16="http://schemas.microsoft.com/office/drawing/2014/main" id="{00000000-0008-0000-0B00-000076290000}"/>
                  </a:ext>
                </a:extLst>
              </xdr:cNvPr>
              <xdr:cNvSpPr/>
            </xdr:nvSpPr>
            <xdr:spPr>
              <a:xfrm>
                <a:off x="5136450" y="3646650"/>
                <a:ext cx="419100" cy="2667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0615" name="Shape 8700">
                <a:extLst>
                  <a:ext uri="{FF2B5EF4-FFF2-40B4-BE49-F238E27FC236}">
                    <a16:creationId xmlns:a16="http://schemas.microsoft.com/office/drawing/2014/main" id="{00000000-0008-0000-0B00-000077290000}"/>
                  </a:ext>
                </a:extLst>
              </xdr:cNvPr>
              <xdr:cNvCxnSpPr/>
            </xdr:nvCxnSpPr>
            <xdr:spPr>
              <a:xfrm>
                <a:off x="5136450" y="3646650"/>
                <a:ext cx="419100" cy="266700"/>
              </a:xfrm>
              <a:prstGeom prst="straightConnector1">
                <a:avLst/>
              </a:prstGeom>
              <a:noFill/>
              <a:ln w="9525" cap="flat" cmpd="sng">
                <a:solidFill>
                  <a:srgbClr val="000000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30</xdr:col>
      <xdr:colOff>0</xdr:colOff>
      <xdr:row>23</xdr:row>
      <xdr:rowOff>0</xdr:rowOff>
    </xdr:from>
    <xdr:ext cx="419100" cy="247650"/>
    <xdr:grpSp>
      <xdr:nvGrpSpPr>
        <xdr:cNvPr id="10616" name="Shape 2">
          <a:extLst>
            <a:ext uri="{FF2B5EF4-FFF2-40B4-BE49-F238E27FC236}">
              <a16:creationId xmlns:a16="http://schemas.microsoft.com/office/drawing/2014/main" id="{00000000-0008-0000-0B00-000078290000}"/>
            </a:ext>
          </a:extLst>
        </xdr:cNvPr>
        <xdr:cNvGrpSpPr>
          <a:grpSpLocks/>
        </xdr:cNvGrpSpPr>
      </xdr:nvGrpSpPr>
      <xdr:grpSpPr>
        <a:xfrm>
          <a:off x="13668375" y="5010150"/>
          <a:ext cx="419100" cy="247650"/>
          <a:chOff x="5136450" y="3656175"/>
          <a:chExt cx="419100" cy="247650"/>
        </a:xfrm>
      </xdr:grpSpPr>
      <xdr:grpSp>
        <xdr:nvGrpSpPr>
          <xdr:cNvPr id="10617" name="Shape 8701">
            <a:extLst>
              <a:ext uri="{FF2B5EF4-FFF2-40B4-BE49-F238E27FC236}">
                <a16:creationId xmlns:a16="http://schemas.microsoft.com/office/drawing/2014/main" id="{00000000-0008-0000-0B00-000079290000}"/>
              </a:ext>
            </a:extLst>
          </xdr:cNvPr>
          <xdr:cNvGrpSpPr>
            <a:grpSpLocks/>
          </xdr:cNvGrpSpPr>
        </xdr:nvGrpSpPr>
        <xdr:grpSpPr>
          <a:xfrm>
            <a:off x="5136450" y="3656175"/>
            <a:ext cx="419100" cy="247650"/>
            <a:chOff x="5136450" y="3656175"/>
            <a:chExt cx="419100" cy="247650"/>
          </a:xfrm>
        </xdr:grpSpPr>
        <xdr:sp macro="" textlink="">
          <xdr:nvSpPr>
            <xdr:cNvPr id="10618" name="Shape 6">
              <a:extLst>
                <a:ext uri="{FF2B5EF4-FFF2-40B4-BE49-F238E27FC236}">
                  <a16:creationId xmlns:a16="http://schemas.microsoft.com/office/drawing/2014/main" id="{00000000-0008-0000-0B00-00007A290000}"/>
                </a:ext>
              </a:extLst>
            </xdr:cNvPr>
            <xdr:cNvSpPr/>
          </xdr:nvSpPr>
          <xdr:spPr>
            <a:xfrm>
              <a:off x="5136450" y="3656175"/>
              <a:ext cx="419100" cy="247650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0619" name="Shape 8702">
              <a:extLst>
                <a:ext uri="{FF2B5EF4-FFF2-40B4-BE49-F238E27FC236}">
                  <a16:creationId xmlns:a16="http://schemas.microsoft.com/office/drawing/2014/main" id="{00000000-0008-0000-0B00-00007B290000}"/>
                </a:ext>
              </a:extLst>
            </xdr:cNvPr>
            <xdr:cNvGrpSpPr>
              <a:grpSpLocks/>
            </xdr:cNvGrpSpPr>
          </xdr:nvGrpSpPr>
          <xdr:grpSpPr>
            <a:xfrm>
              <a:off x="5136450" y="3656175"/>
              <a:ext cx="419100" cy="247650"/>
              <a:chOff x="5136450" y="3660938"/>
              <a:chExt cx="419100" cy="238125"/>
            </a:xfrm>
          </xdr:grpSpPr>
          <xdr:sp macro="" textlink="">
            <xdr:nvSpPr>
              <xdr:cNvPr id="10620" name="Shape 8703">
                <a:extLst>
                  <a:ext uri="{FF2B5EF4-FFF2-40B4-BE49-F238E27FC236}">
                    <a16:creationId xmlns:a16="http://schemas.microsoft.com/office/drawing/2014/main" id="{00000000-0008-0000-0B00-00007C290000}"/>
                  </a:ext>
                </a:extLst>
              </xdr:cNvPr>
              <xdr:cNvSpPr/>
            </xdr:nvSpPr>
            <xdr:spPr>
              <a:xfrm>
                <a:off x="5136450" y="3660938"/>
                <a:ext cx="419100" cy="2381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0621" name="Shape 8704">
                <a:extLst>
                  <a:ext uri="{FF2B5EF4-FFF2-40B4-BE49-F238E27FC236}">
                    <a16:creationId xmlns:a16="http://schemas.microsoft.com/office/drawing/2014/main" id="{00000000-0008-0000-0B00-00007D290000}"/>
                  </a:ext>
                </a:extLst>
              </xdr:cNvPr>
              <xdr:cNvCxnSpPr/>
            </xdr:nvCxnSpPr>
            <xdr:spPr>
              <a:xfrm flipH="1">
                <a:off x="5136450" y="3660938"/>
                <a:ext cx="419100" cy="238125"/>
              </a:xfrm>
              <a:prstGeom prst="straightConnector1">
                <a:avLst/>
              </a:prstGeom>
              <a:noFill/>
              <a:ln w="9525" cap="flat" cmpd="sng">
                <a:solidFill>
                  <a:srgbClr val="000000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38</xdr:col>
      <xdr:colOff>0</xdr:colOff>
      <xdr:row>23</xdr:row>
      <xdr:rowOff>0</xdr:rowOff>
    </xdr:from>
    <xdr:ext cx="419100" cy="266700"/>
    <xdr:grpSp>
      <xdr:nvGrpSpPr>
        <xdr:cNvPr id="10622" name="Shape 2">
          <a:extLst>
            <a:ext uri="{FF2B5EF4-FFF2-40B4-BE49-F238E27FC236}">
              <a16:creationId xmlns:a16="http://schemas.microsoft.com/office/drawing/2014/main" id="{00000000-0008-0000-0B00-00007E290000}"/>
            </a:ext>
          </a:extLst>
        </xdr:cNvPr>
        <xdr:cNvGrpSpPr>
          <a:grpSpLocks/>
        </xdr:cNvGrpSpPr>
      </xdr:nvGrpSpPr>
      <xdr:grpSpPr>
        <a:xfrm>
          <a:off x="17402175" y="5010150"/>
          <a:ext cx="419100" cy="266700"/>
          <a:chOff x="5136450" y="3646650"/>
          <a:chExt cx="419100" cy="266700"/>
        </a:xfrm>
      </xdr:grpSpPr>
      <xdr:grpSp>
        <xdr:nvGrpSpPr>
          <xdr:cNvPr id="10623" name="Shape 8705">
            <a:extLst>
              <a:ext uri="{FF2B5EF4-FFF2-40B4-BE49-F238E27FC236}">
                <a16:creationId xmlns:a16="http://schemas.microsoft.com/office/drawing/2014/main" id="{00000000-0008-0000-0B00-00007F290000}"/>
              </a:ext>
            </a:extLst>
          </xdr:cNvPr>
          <xdr:cNvGrpSpPr>
            <a:grpSpLocks/>
          </xdr:cNvGrpSpPr>
        </xdr:nvGrpSpPr>
        <xdr:grpSpPr>
          <a:xfrm>
            <a:off x="5136450" y="3646650"/>
            <a:ext cx="419100" cy="266700"/>
            <a:chOff x="5136450" y="3646650"/>
            <a:chExt cx="419100" cy="266700"/>
          </a:xfrm>
        </xdr:grpSpPr>
        <xdr:sp macro="" textlink="">
          <xdr:nvSpPr>
            <xdr:cNvPr id="10624" name="Shape 6">
              <a:extLst>
                <a:ext uri="{FF2B5EF4-FFF2-40B4-BE49-F238E27FC236}">
                  <a16:creationId xmlns:a16="http://schemas.microsoft.com/office/drawing/2014/main" id="{00000000-0008-0000-0B00-000080290000}"/>
                </a:ext>
              </a:extLst>
            </xdr:cNvPr>
            <xdr:cNvSpPr/>
          </xdr:nvSpPr>
          <xdr:spPr>
            <a:xfrm>
              <a:off x="5136450" y="3646650"/>
              <a:ext cx="419100" cy="266700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0625" name="Shape 8706">
              <a:extLst>
                <a:ext uri="{FF2B5EF4-FFF2-40B4-BE49-F238E27FC236}">
                  <a16:creationId xmlns:a16="http://schemas.microsoft.com/office/drawing/2014/main" id="{00000000-0008-0000-0B00-000081290000}"/>
                </a:ext>
              </a:extLst>
            </xdr:cNvPr>
            <xdr:cNvGrpSpPr>
              <a:grpSpLocks/>
            </xdr:cNvGrpSpPr>
          </xdr:nvGrpSpPr>
          <xdr:grpSpPr>
            <a:xfrm>
              <a:off x="5136450" y="3646650"/>
              <a:ext cx="419100" cy="266700"/>
              <a:chOff x="5136450" y="3646650"/>
              <a:chExt cx="419100" cy="266700"/>
            </a:xfrm>
          </xdr:grpSpPr>
          <xdr:sp macro="" textlink="">
            <xdr:nvSpPr>
              <xdr:cNvPr id="10626" name="Shape 8707">
                <a:extLst>
                  <a:ext uri="{FF2B5EF4-FFF2-40B4-BE49-F238E27FC236}">
                    <a16:creationId xmlns:a16="http://schemas.microsoft.com/office/drawing/2014/main" id="{00000000-0008-0000-0B00-000082290000}"/>
                  </a:ext>
                </a:extLst>
              </xdr:cNvPr>
              <xdr:cNvSpPr/>
            </xdr:nvSpPr>
            <xdr:spPr>
              <a:xfrm>
                <a:off x="5136450" y="3646650"/>
                <a:ext cx="419100" cy="2667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0627" name="Shape 8708">
                <a:extLst>
                  <a:ext uri="{FF2B5EF4-FFF2-40B4-BE49-F238E27FC236}">
                    <a16:creationId xmlns:a16="http://schemas.microsoft.com/office/drawing/2014/main" id="{00000000-0008-0000-0B00-000083290000}"/>
                  </a:ext>
                </a:extLst>
              </xdr:cNvPr>
              <xdr:cNvCxnSpPr/>
            </xdr:nvCxnSpPr>
            <xdr:spPr>
              <a:xfrm>
                <a:off x="5136450" y="3646650"/>
                <a:ext cx="419100" cy="266700"/>
              </a:xfrm>
              <a:prstGeom prst="straightConnector1">
                <a:avLst/>
              </a:prstGeom>
              <a:noFill/>
              <a:ln w="9525" cap="flat" cmpd="sng">
                <a:solidFill>
                  <a:srgbClr val="000000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38</xdr:col>
      <xdr:colOff>0</xdr:colOff>
      <xdr:row>23</xdr:row>
      <xdr:rowOff>0</xdr:rowOff>
    </xdr:from>
    <xdr:ext cx="419100" cy="247650"/>
    <xdr:grpSp>
      <xdr:nvGrpSpPr>
        <xdr:cNvPr id="10628" name="Shape 2">
          <a:extLst>
            <a:ext uri="{FF2B5EF4-FFF2-40B4-BE49-F238E27FC236}">
              <a16:creationId xmlns:a16="http://schemas.microsoft.com/office/drawing/2014/main" id="{00000000-0008-0000-0B00-000084290000}"/>
            </a:ext>
          </a:extLst>
        </xdr:cNvPr>
        <xdr:cNvGrpSpPr>
          <a:grpSpLocks/>
        </xdr:cNvGrpSpPr>
      </xdr:nvGrpSpPr>
      <xdr:grpSpPr>
        <a:xfrm>
          <a:off x="17402175" y="5010150"/>
          <a:ext cx="419100" cy="247650"/>
          <a:chOff x="5136450" y="3656175"/>
          <a:chExt cx="419100" cy="247650"/>
        </a:xfrm>
      </xdr:grpSpPr>
      <xdr:grpSp>
        <xdr:nvGrpSpPr>
          <xdr:cNvPr id="10629" name="Shape 8709">
            <a:extLst>
              <a:ext uri="{FF2B5EF4-FFF2-40B4-BE49-F238E27FC236}">
                <a16:creationId xmlns:a16="http://schemas.microsoft.com/office/drawing/2014/main" id="{00000000-0008-0000-0B00-000085290000}"/>
              </a:ext>
            </a:extLst>
          </xdr:cNvPr>
          <xdr:cNvGrpSpPr>
            <a:grpSpLocks/>
          </xdr:cNvGrpSpPr>
        </xdr:nvGrpSpPr>
        <xdr:grpSpPr>
          <a:xfrm>
            <a:off x="5136450" y="3656175"/>
            <a:ext cx="419100" cy="247650"/>
            <a:chOff x="5136450" y="3656175"/>
            <a:chExt cx="419100" cy="247650"/>
          </a:xfrm>
        </xdr:grpSpPr>
        <xdr:sp macro="" textlink="">
          <xdr:nvSpPr>
            <xdr:cNvPr id="10630" name="Shape 6">
              <a:extLst>
                <a:ext uri="{FF2B5EF4-FFF2-40B4-BE49-F238E27FC236}">
                  <a16:creationId xmlns:a16="http://schemas.microsoft.com/office/drawing/2014/main" id="{00000000-0008-0000-0B00-000086290000}"/>
                </a:ext>
              </a:extLst>
            </xdr:cNvPr>
            <xdr:cNvSpPr/>
          </xdr:nvSpPr>
          <xdr:spPr>
            <a:xfrm>
              <a:off x="5136450" y="3656175"/>
              <a:ext cx="419100" cy="247650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0631" name="Shape 8710">
              <a:extLst>
                <a:ext uri="{FF2B5EF4-FFF2-40B4-BE49-F238E27FC236}">
                  <a16:creationId xmlns:a16="http://schemas.microsoft.com/office/drawing/2014/main" id="{00000000-0008-0000-0B00-000087290000}"/>
                </a:ext>
              </a:extLst>
            </xdr:cNvPr>
            <xdr:cNvGrpSpPr>
              <a:grpSpLocks/>
            </xdr:cNvGrpSpPr>
          </xdr:nvGrpSpPr>
          <xdr:grpSpPr>
            <a:xfrm>
              <a:off x="5136450" y="3656175"/>
              <a:ext cx="419100" cy="247650"/>
              <a:chOff x="5136450" y="3660938"/>
              <a:chExt cx="419100" cy="238125"/>
            </a:xfrm>
          </xdr:grpSpPr>
          <xdr:sp macro="" textlink="">
            <xdr:nvSpPr>
              <xdr:cNvPr id="10632" name="Shape 8711">
                <a:extLst>
                  <a:ext uri="{FF2B5EF4-FFF2-40B4-BE49-F238E27FC236}">
                    <a16:creationId xmlns:a16="http://schemas.microsoft.com/office/drawing/2014/main" id="{00000000-0008-0000-0B00-000088290000}"/>
                  </a:ext>
                </a:extLst>
              </xdr:cNvPr>
              <xdr:cNvSpPr/>
            </xdr:nvSpPr>
            <xdr:spPr>
              <a:xfrm>
                <a:off x="5136450" y="3660938"/>
                <a:ext cx="419100" cy="2381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0633" name="Shape 8712">
                <a:extLst>
                  <a:ext uri="{FF2B5EF4-FFF2-40B4-BE49-F238E27FC236}">
                    <a16:creationId xmlns:a16="http://schemas.microsoft.com/office/drawing/2014/main" id="{00000000-0008-0000-0B00-000089290000}"/>
                  </a:ext>
                </a:extLst>
              </xdr:cNvPr>
              <xdr:cNvCxnSpPr/>
            </xdr:nvCxnSpPr>
            <xdr:spPr>
              <a:xfrm flipH="1">
                <a:off x="5136450" y="3660938"/>
                <a:ext cx="419100" cy="238125"/>
              </a:xfrm>
              <a:prstGeom prst="straightConnector1">
                <a:avLst/>
              </a:prstGeom>
              <a:noFill/>
              <a:ln w="9525" cap="flat" cmpd="sng">
                <a:solidFill>
                  <a:srgbClr val="000000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8</xdr:col>
      <xdr:colOff>0</xdr:colOff>
      <xdr:row>31</xdr:row>
      <xdr:rowOff>0</xdr:rowOff>
    </xdr:from>
    <xdr:ext cx="419100" cy="266700"/>
    <xdr:grpSp>
      <xdr:nvGrpSpPr>
        <xdr:cNvPr id="10634" name="Shape 2">
          <a:extLst>
            <a:ext uri="{FF2B5EF4-FFF2-40B4-BE49-F238E27FC236}">
              <a16:creationId xmlns:a16="http://schemas.microsoft.com/office/drawing/2014/main" id="{00000000-0008-0000-0B00-00008A290000}"/>
            </a:ext>
          </a:extLst>
        </xdr:cNvPr>
        <xdr:cNvGrpSpPr>
          <a:grpSpLocks/>
        </xdr:cNvGrpSpPr>
      </xdr:nvGrpSpPr>
      <xdr:grpSpPr>
        <a:xfrm>
          <a:off x="3400425" y="6762750"/>
          <a:ext cx="419100" cy="266700"/>
          <a:chOff x="5136450" y="3646650"/>
          <a:chExt cx="419100" cy="266700"/>
        </a:xfrm>
      </xdr:grpSpPr>
      <xdr:grpSp>
        <xdr:nvGrpSpPr>
          <xdr:cNvPr id="10635" name="Shape 8713">
            <a:extLst>
              <a:ext uri="{FF2B5EF4-FFF2-40B4-BE49-F238E27FC236}">
                <a16:creationId xmlns:a16="http://schemas.microsoft.com/office/drawing/2014/main" id="{00000000-0008-0000-0B00-00008B290000}"/>
              </a:ext>
            </a:extLst>
          </xdr:cNvPr>
          <xdr:cNvGrpSpPr>
            <a:grpSpLocks/>
          </xdr:cNvGrpSpPr>
        </xdr:nvGrpSpPr>
        <xdr:grpSpPr>
          <a:xfrm>
            <a:off x="5136450" y="3646650"/>
            <a:ext cx="419100" cy="266700"/>
            <a:chOff x="5136450" y="3646650"/>
            <a:chExt cx="419100" cy="266700"/>
          </a:xfrm>
        </xdr:grpSpPr>
        <xdr:sp macro="" textlink="">
          <xdr:nvSpPr>
            <xdr:cNvPr id="10636" name="Shape 6">
              <a:extLst>
                <a:ext uri="{FF2B5EF4-FFF2-40B4-BE49-F238E27FC236}">
                  <a16:creationId xmlns:a16="http://schemas.microsoft.com/office/drawing/2014/main" id="{00000000-0008-0000-0B00-00008C290000}"/>
                </a:ext>
              </a:extLst>
            </xdr:cNvPr>
            <xdr:cNvSpPr/>
          </xdr:nvSpPr>
          <xdr:spPr>
            <a:xfrm>
              <a:off x="5136450" y="3646650"/>
              <a:ext cx="419100" cy="266700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0637" name="Shape 8714">
              <a:extLst>
                <a:ext uri="{FF2B5EF4-FFF2-40B4-BE49-F238E27FC236}">
                  <a16:creationId xmlns:a16="http://schemas.microsoft.com/office/drawing/2014/main" id="{00000000-0008-0000-0B00-00008D290000}"/>
                </a:ext>
              </a:extLst>
            </xdr:cNvPr>
            <xdr:cNvGrpSpPr>
              <a:grpSpLocks/>
            </xdr:cNvGrpSpPr>
          </xdr:nvGrpSpPr>
          <xdr:grpSpPr>
            <a:xfrm>
              <a:off x="5136450" y="3646650"/>
              <a:ext cx="419100" cy="266700"/>
              <a:chOff x="5136450" y="3646650"/>
              <a:chExt cx="419100" cy="266700"/>
            </a:xfrm>
          </xdr:grpSpPr>
          <xdr:sp macro="" textlink="">
            <xdr:nvSpPr>
              <xdr:cNvPr id="10638" name="Shape 8715">
                <a:extLst>
                  <a:ext uri="{FF2B5EF4-FFF2-40B4-BE49-F238E27FC236}">
                    <a16:creationId xmlns:a16="http://schemas.microsoft.com/office/drawing/2014/main" id="{00000000-0008-0000-0B00-00008E290000}"/>
                  </a:ext>
                </a:extLst>
              </xdr:cNvPr>
              <xdr:cNvSpPr/>
            </xdr:nvSpPr>
            <xdr:spPr>
              <a:xfrm>
                <a:off x="5136450" y="3646650"/>
                <a:ext cx="419100" cy="2667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0639" name="Shape 8716">
                <a:extLst>
                  <a:ext uri="{FF2B5EF4-FFF2-40B4-BE49-F238E27FC236}">
                    <a16:creationId xmlns:a16="http://schemas.microsoft.com/office/drawing/2014/main" id="{00000000-0008-0000-0B00-00008F290000}"/>
                  </a:ext>
                </a:extLst>
              </xdr:cNvPr>
              <xdr:cNvCxnSpPr/>
            </xdr:nvCxnSpPr>
            <xdr:spPr>
              <a:xfrm>
                <a:off x="5136450" y="3646650"/>
                <a:ext cx="419100" cy="266700"/>
              </a:xfrm>
              <a:prstGeom prst="straightConnector1">
                <a:avLst/>
              </a:prstGeom>
              <a:noFill/>
              <a:ln w="9525" cap="flat" cmpd="sng">
                <a:solidFill>
                  <a:srgbClr val="000000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8</xdr:col>
      <xdr:colOff>0</xdr:colOff>
      <xdr:row>31</xdr:row>
      <xdr:rowOff>0</xdr:rowOff>
    </xdr:from>
    <xdr:ext cx="419100" cy="247650"/>
    <xdr:grpSp>
      <xdr:nvGrpSpPr>
        <xdr:cNvPr id="10640" name="Shape 2">
          <a:extLst>
            <a:ext uri="{FF2B5EF4-FFF2-40B4-BE49-F238E27FC236}">
              <a16:creationId xmlns:a16="http://schemas.microsoft.com/office/drawing/2014/main" id="{00000000-0008-0000-0B00-000090290000}"/>
            </a:ext>
          </a:extLst>
        </xdr:cNvPr>
        <xdr:cNvGrpSpPr>
          <a:grpSpLocks/>
        </xdr:cNvGrpSpPr>
      </xdr:nvGrpSpPr>
      <xdr:grpSpPr>
        <a:xfrm>
          <a:off x="3400425" y="6762750"/>
          <a:ext cx="419100" cy="247650"/>
          <a:chOff x="5136450" y="3656175"/>
          <a:chExt cx="419100" cy="247650"/>
        </a:xfrm>
      </xdr:grpSpPr>
      <xdr:grpSp>
        <xdr:nvGrpSpPr>
          <xdr:cNvPr id="10641" name="Shape 8717">
            <a:extLst>
              <a:ext uri="{FF2B5EF4-FFF2-40B4-BE49-F238E27FC236}">
                <a16:creationId xmlns:a16="http://schemas.microsoft.com/office/drawing/2014/main" id="{00000000-0008-0000-0B00-000091290000}"/>
              </a:ext>
            </a:extLst>
          </xdr:cNvPr>
          <xdr:cNvGrpSpPr>
            <a:grpSpLocks/>
          </xdr:cNvGrpSpPr>
        </xdr:nvGrpSpPr>
        <xdr:grpSpPr>
          <a:xfrm>
            <a:off x="5136450" y="3656175"/>
            <a:ext cx="419100" cy="247650"/>
            <a:chOff x="5136450" y="3656175"/>
            <a:chExt cx="419100" cy="247650"/>
          </a:xfrm>
        </xdr:grpSpPr>
        <xdr:sp macro="" textlink="">
          <xdr:nvSpPr>
            <xdr:cNvPr id="10642" name="Shape 6">
              <a:extLst>
                <a:ext uri="{FF2B5EF4-FFF2-40B4-BE49-F238E27FC236}">
                  <a16:creationId xmlns:a16="http://schemas.microsoft.com/office/drawing/2014/main" id="{00000000-0008-0000-0B00-000092290000}"/>
                </a:ext>
              </a:extLst>
            </xdr:cNvPr>
            <xdr:cNvSpPr/>
          </xdr:nvSpPr>
          <xdr:spPr>
            <a:xfrm>
              <a:off x="5136450" y="3656175"/>
              <a:ext cx="419100" cy="247650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0643" name="Shape 8718">
              <a:extLst>
                <a:ext uri="{FF2B5EF4-FFF2-40B4-BE49-F238E27FC236}">
                  <a16:creationId xmlns:a16="http://schemas.microsoft.com/office/drawing/2014/main" id="{00000000-0008-0000-0B00-000093290000}"/>
                </a:ext>
              </a:extLst>
            </xdr:cNvPr>
            <xdr:cNvGrpSpPr>
              <a:grpSpLocks/>
            </xdr:cNvGrpSpPr>
          </xdr:nvGrpSpPr>
          <xdr:grpSpPr>
            <a:xfrm>
              <a:off x="5136450" y="3656175"/>
              <a:ext cx="419100" cy="247650"/>
              <a:chOff x="5136450" y="3660938"/>
              <a:chExt cx="419100" cy="238125"/>
            </a:xfrm>
          </xdr:grpSpPr>
          <xdr:sp macro="" textlink="">
            <xdr:nvSpPr>
              <xdr:cNvPr id="10644" name="Shape 8719">
                <a:extLst>
                  <a:ext uri="{FF2B5EF4-FFF2-40B4-BE49-F238E27FC236}">
                    <a16:creationId xmlns:a16="http://schemas.microsoft.com/office/drawing/2014/main" id="{00000000-0008-0000-0B00-000094290000}"/>
                  </a:ext>
                </a:extLst>
              </xdr:cNvPr>
              <xdr:cNvSpPr/>
            </xdr:nvSpPr>
            <xdr:spPr>
              <a:xfrm>
                <a:off x="5136450" y="3660938"/>
                <a:ext cx="419100" cy="2381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0645" name="Shape 8720">
                <a:extLst>
                  <a:ext uri="{FF2B5EF4-FFF2-40B4-BE49-F238E27FC236}">
                    <a16:creationId xmlns:a16="http://schemas.microsoft.com/office/drawing/2014/main" id="{00000000-0008-0000-0B00-000095290000}"/>
                  </a:ext>
                </a:extLst>
              </xdr:cNvPr>
              <xdr:cNvCxnSpPr/>
            </xdr:nvCxnSpPr>
            <xdr:spPr>
              <a:xfrm flipH="1">
                <a:off x="5136450" y="3660938"/>
                <a:ext cx="419100" cy="238125"/>
              </a:xfrm>
              <a:prstGeom prst="straightConnector1">
                <a:avLst/>
              </a:prstGeom>
              <a:noFill/>
              <a:ln w="9525" cap="flat" cmpd="sng">
                <a:solidFill>
                  <a:srgbClr val="000000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24</xdr:col>
      <xdr:colOff>0</xdr:colOff>
      <xdr:row>31</xdr:row>
      <xdr:rowOff>0</xdr:rowOff>
    </xdr:from>
    <xdr:ext cx="419100" cy="266700"/>
    <xdr:grpSp>
      <xdr:nvGrpSpPr>
        <xdr:cNvPr id="10646" name="Shape 2">
          <a:extLst>
            <a:ext uri="{FF2B5EF4-FFF2-40B4-BE49-F238E27FC236}">
              <a16:creationId xmlns:a16="http://schemas.microsoft.com/office/drawing/2014/main" id="{00000000-0008-0000-0B00-000096290000}"/>
            </a:ext>
          </a:extLst>
        </xdr:cNvPr>
        <xdr:cNvGrpSpPr>
          <a:grpSpLocks/>
        </xdr:cNvGrpSpPr>
      </xdr:nvGrpSpPr>
      <xdr:grpSpPr>
        <a:xfrm>
          <a:off x="10868025" y="6762750"/>
          <a:ext cx="419100" cy="266700"/>
          <a:chOff x="5136450" y="3646650"/>
          <a:chExt cx="419100" cy="266700"/>
        </a:xfrm>
      </xdr:grpSpPr>
      <xdr:grpSp>
        <xdr:nvGrpSpPr>
          <xdr:cNvPr id="10647" name="Shape 8721">
            <a:extLst>
              <a:ext uri="{FF2B5EF4-FFF2-40B4-BE49-F238E27FC236}">
                <a16:creationId xmlns:a16="http://schemas.microsoft.com/office/drawing/2014/main" id="{00000000-0008-0000-0B00-000097290000}"/>
              </a:ext>
            </a:extLst>
          </xdr:cNvPr>
          <xdr:cNvGrpSpPr>
            <a:grpSpLocks/>
          </xdr:cNvGrpSpPr>
        </xdr:nvGrpSpPr>
        <xdr:grpSpPr>
          <a:xfrm>
            <a:off x="5136450" y="3646650"/>
            <a:ext cx="419100" cy="266700"/>
            <a:chOff x="5136450" y="3646650"/>
            <a:chExt cx="419100" cy="266700"/>
          </a:xfrm>
        </xdr:grpSpPr>
        <xdr:sp macro="" textlink="">
          <xdr:nvSpPr>
            <xdr:cNvPr id="10648" name="Shape 6">
              <a:extLst>
                <a:ext uri="{FF2B5EF4-FFF2-40B4-BE49-F238E27FC236}">
                  <a16:creationId xmlns:a16="http://schemas.microsoft.com/office/drawing/2014/main" id="{00000000-0008-0000-0B00-000098290000}"/>
                </a:ext>
              </a:extLst>
            </xdr:cNvPr>
            <xdr:cNvSpPr/>
          </xdr:nvSpPr>
          <xdr:spPr>
            <a:xfrm>
              <a:off x="5136450" y="3646650"/>
              <a:ext cx="419100" cy="266700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0649" name="Shape 8722">
              <a:extLst>
                <a:ext uri="{FF2B5EF4-FFF2-40B4-BE49-F238E27FC236}">
                  <a16:creationId xmlns:a16="http://schemas.microsoft.com/office/drawing/2014/main" id="{00000000-0008-0000-0B00-000099290000}"/>
                </a:ext>
              </a:extLst>
            </xdr:cNvPr>
            <xdr:cNvGrpSpPr>
              <a:grpSpLocks/>
            </xdr:cNvGrpSpPr>
          </xdr:nvGrpSpPr>
          <xdr:grpSpPr>
            <a:xfrm>
              <a:off x="5136450" y="3646650"/>
              <a:ext cx="419100" cy="266700"/>
              <a:chOff x="5136450" y="3646650"/>
              <a:chExt cx="419100" cy="266700"/>
            </a:xfrm>
          </xdr:grpSpPr>
          <xdr:sp macro="" textlink="">
            <xdr:nvSpPr>
              <xdr:cNvPr id="10650" name="Shape 8723">
                <a:extLst>
                  <a:ext uri="{FF2B5EF4-FFF2-40B4-BE49-F238E27FC236}">
                    <a16:creationId xmlns:a16="http://schemas.microsoft.com/office/drawing/2014/main" id="{00000000-0008-0000-0B00-00009A290000}"/>
                  </a:ext>
                </a:extLst>
              </xdr:cNvPr>
              <xdr:cNvSpPr/>
            </xdr:nvSpPr>
            <xdr:spPr>
              <a:xfrm>
                <a:off x="5136450" y="3646650"/>
                <a:ext cx="419100" cy="2667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0651" name="Shape 8724">
                <a:extLst>
                  <a:ext uri="{FF2B5EF4-FFF2-40B4-BE49-F238E27FC236}">
                    <a16:creationId xmlns:a16="http://schemas.microsoft.com/office/drawing/2014/main" id="{00000000-0008-0000-0B00-00009B290000}"/>
                  </a:ext>
                </a:extLst>
              </xdr:cNvPr>
              <xdr:cNvCxnSpPr/>
            </xdr:nvCxnSpPr>
            <xdr:spPr>
              <a:xfrm>
                <a:off x="5136450" y="3646650"/>
                <a:ext cx="419100" cy="266700"/>
              </a:xfrm>
              <a:prstGeom prst="straightConnector1">
                <a:avLst/>
              </a:prstGeom>
              <a:noFill/>
              <a:ln w="9525" cap="flat" cmpd="sng">
                <a:solidFill>
                  <a:srgbClr val="000000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24</xdr:col>
      <xdr:colOff>0</xdr:colOff>
      <xdr:row>31</xdr:row>
      <xdr:rowOff>0</xdr:rowOff>
    </xdr:from>
    <xdr:ext cx="419100" cy="247650"/>
    <xdr:grpSp>
      <xdr:nvGrpSpPr>
        <xdr:cNvPr id="10652" name="Shape 2">
          <a:extLst>
            <a:ext uri="{FF2B5EF4-FFF2-40B4-BE49-F238E27FC236}">
              <a16:creationId xmlns:a16="http://schemas.microsoft.com/office/drawing/2014/main" id="{00000000-0008-0000-0B00-00009C290000}"/>
            </a:ext>
          </a:extLst>
        </xdr:cNvPr>
        <xdr:cNvGrpSpPr>
          <a:grpSpLocks/>
        </xdr:cNvGrpSpPr>
      </xdr:nvGrpSpPr>
      <xdr:grpSpPr>
        <a:xfrm>
          <a:off x="10868025" y="6762750"/>
          <a:ext cx="419100" cy="247650"/>
          <a:chOff x="5136450" y="3656175"/>
          <a:chExt cx="419100" cy="247650"/>
        </a:xfrm>
      </xdr:grpSpPr>
      <xdr:grpSp>
        <xdr:nvGrpSpPr>
          <xdr:cNvPr id="10653" name="Shape 8725">
            <a:extLst>
              <a:ext uri="{FF2B5EF4-FFF2-40B4-BE49-F238E27FC236}">
                <a16:creationId xmlns:a16="http://schemas.microsoft.com/office/drawing/2014/main" id="{00000000-0008-0000-0B00-00009D290000}"/>
              </a:ext>
            </a:extLst>
          </xdr:cNvPr>
          <xdr:cNvGrpSpPr>
            <a:grpSpLocks/>
          </xdr:cNvGrpSpPr>
        </xdr:nvGrpSpPr>
        <xdr:grpSpPr>
          <a:xfrm>
            <a:off x="5136450" y="3656175"/>
            <a:ext cx="419100" cy="247650"/>
            <a:chOff x="5136450" y="3656175"/>
            <a:chExt cx="419100" cy="247650"/>
          </a:xfrm>
        </xdr:grpSpPr>
        <xdr:sp macro="" textlink="">
          <xdr:nvSpPr>
            <xdr:cNvPr id="10654" name="Shape 6">
              <a:extLst>
                <a:ext uri="{FF2B5EF4-FFF2-40B4-BE49-F238E27FC236}">
                  <a16:creationId xmlns:a16="http://schemas.microsoft.com/office/drawing/2014/main" id="{00000000-0008-0000-0B00-00009E290000}"/>
                </a:ext>
              </a:extLst>
            </xdr:cNvPr>
            <xdr:cNvSpPr/>
          </xdr:nvSpPr>
          <xdr:spPr>
            <a:xfrm>
              <a:off x="5136450" y="3656175"/>
              <a:ext cx="419100" cy="247650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0655" name="Shape 8726">
              <a:extLst>
                <a:ext uri="{FF2B5EF4-FFF2-40B4-BE49-F238E27FC236}">
                  <a16:creationId xmlns:a16="http://schemas.microsoft.com/office/drawing/2014/main" id="{00000000-0008-0000-0B00-00009F290000}"/>
                </a:ext>
              </a:extLst>
            </xdr:cNvPr>
            <xdr:cNvGrpSpPr>
              <a:grpSpLocks/>
            </xdr:cNvGrpSpPr>
          </xdr:nvGrpSpPr>
          <xdr:grpSpPr>
            <a:xfrm>
              <a:off x="5136450" y="3656175"/>
              <a:ext cx="419100" cy="247650"/>
              <a:chOff x="5136450" y="3660938"/>
              <a:chExt cx="419100" cy="238125"/>
            </a:xfrm>
          </xdr:grpSpPr>
          <xdr:sp macro="" textlink="">
            <xdr:nvSpPr>
              <xdr:cNvPr id="10656" name="Shape 8727">
                <a:extLst>
                  <a:ext uri="{FF2B5EF4-FFF2-40B4-BE49-F238E27FC236}">
                    <a16:creationId xmlns:a16="http://schemas.microsoft.com/office/drawing/2014/main" id="{00000000-0008-0000-0B00-0000A0290000}"/>
                  </a:ext>
                </a:extLst>
              </xdr:cNvPr>
              <xdr:cNvSpPr/>
            </xdr:nvSpPr>
            <xdr:spPr>
              <a:xfrm>
                <a:off x="5136450" y="3660938"/>
                <a:ext cx="419100" cy="2381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0657" name="Shape 8728">
                <a:extLst>
                  <a:ext uri="{FF2B5EF4-FFF2-40B4-BE49-F238E27FC236}">
                    <a16:creationId xmlns:a16="http://schemas.microsoft.com/office/drawing/2014/main" id="{00000000-0008-0000-0B00-0000A1290000}"/>
                  </a:ext>
                </a:extLst>
              </xdr:cNvPr>
              <xdr:cNvCxnSpPr/>
            </xdr:nvCxnSpPr>
            <xdr:spPr>
              <a:xfrm flipH="1">
                <a:off x="5136450" y="3660938"/>
                <a:ext cx="419100" cy="238125"/>
              </a:xfrm>
              <a:prstGeom prst="straightConnector1">
                <a:avLst/>
              </a:prstGeom>
              <a:noFill/>
              <a:ln w="9525" cap="flat" cmpd="sng">
                <a:solidFill>
                  <a:srgbClr val="000000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38</xdr:col>
      <xdr:colOff>0</xdr:colOff>
      <xdr:row>31</xdr:row>
      <xdr:rowOff>0</xdr:rowOff>
    </xdr:from>
    <xdr:ext cx="419100" cy="266700"/>
    <xdr:grpSp>
      <xdr:nvGrpSpPr>
        <xdr:cNvPr id="10658" name="Shape 2">
          <a:extLst>
            <a:ext uri="{FF2B5EF4-FFF2-40B4-BE49-F238E27FC236}">
              <a16:creationId xmlns:a16="http://schemas.microsoft.com/office/drawing/2014/main" id="{00000000-0008-0000-0B00-0000A2290000}"/>
            </a:ext>
          </a:extLst>
        </xdr:cNvPr>
        <xdr:cNvGrpSpPr>
          <a:grpSpLocks/>
        </xdr:cNvGrpSpPr>
      </xdr:nvGrpSpPr>
      <xdr:grpSpPr>
        <a:xfrm>
          <a:off x="17402175" y="6762750"/>
          <a:ext cx="419100" cy="266700"/>
          <a:chOff x="5136450" y="3646650"/>
          <a:chExt cx="419100" cy="266700"/>
        </a:xfrm>
      </xdr:grpSpPr>
      <xdr:grpSp>
        <xdr:nvGrpSpPr>
          <xdr:cNvPr id="10659" name="Shape 8729">
            <a:extLst>
              <a:ext uri="{FF2B5EF4-FFF2-40B4-BE49-F238E27FC236}">
                <a16:creationId xmlns:a16="http://schemas.microsoft.com/office/drawing/2014/main" id="{00000000-0008-0000-0B00-0000A3290000}"/>
              </a:ext>
            </a:extLst>
          </xdr:cNvPr>
          <xdr:cNvGrpSpPr>
            <a:grpSpLocks/>
          </xdr:cNvGrpSpPr>
        </xdr:nvGrpSpPr>
        <xdr:grpSpPr>
          <a:xfrm>
            <a:off x="5136450" y="3646650"/>
            <a:ext cx="419100" cy="266700"/>
            <a:chOff x="5136450" y="3646650"/>
            <a:chExt cx="419100" cy="266700"/>
          </a:xfrm>
        </xdr:grpSpPr>
        <xdr:sp macro="" textlink="">
          <xdr:nvSpPr>
            <xdr:cNvPr id="10660" name="Shape 6">
              <a:extLst>
                <a:ext uri="{FF2B5EF4-FFF2-40B4-BE49-F238E27FC236}">
                  <a16:creationId xmlns:a16="http://schemas.microsoft.com/office/drawing/2014/main" id="{00000000-0008-0000-0B00-0000A4290000}"/>
                </a:ext>
              </a:extLst>
            </xdr:cNvPr>
            <xdr:cNvSpPr/>
          </xdr:nvSpPr>
          <xdr:spPr>
            <a:xfrm>
              <a:off x="5136450" y="3646650"/>
              <a:ext cx="419100" cy="266700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0661" name="Shape 8730">
              <a:extLst>
                <a:ext uri="{FF2B5EF4-FFF2-40B4-BE49-F238E27FC236}">
                  <a16:creationId xmlns:a16="http://schemas.microsoft.com/office/drawing/2014/main" id="{00000000-0008-0000-0B00-0000A5290000}"/>
                </a:ext>
              </a:extLst>
            </xdr:cNvPr>
            <xdr:cNvGrpSpPr>
              <a:grpSpLocks/>
            </xdr:cNvGrpSpPr>
          </xdr:nvGrpSpPr>
          <xdr:grpSpPr>
            <a:xfrm>
              <a:off x="5136450" y="3646650"/>
              <a:ext cx="419100" cy="266700"/>
              <a:chOff x="5136450" y="3646650"/>
              <a:chExt cx="419100" cy="266700"/>
            </a:xfrm>
          </xdr:grpSpPr>
          <xdr:sp macro="" textlink="">
            <xdr:nvSpPr>
              <xdr:cNvPr id="10662" name="Shape 8731">
                <a:extLst>
                  <a:ext uri="{FF2B5EF4-FFF2-40B4-BE49-F238E27FC236}">
                    <a16:creationId xmlns:a16="http://schemas.microsoft.com/office/drawing/2014/main" id="{00000000-0008-0000-0B00-0000A6290000}"/>
                  </a:ext>
                </a:extLst>
              </xdr:cNvPr>
              <xdr:cNvSpPr/>
            </xdr:nvSpPr>
            <xdr:spPr>
              <a:xfrm>
                <a:off x="5136450" y="3646650"/>
                <a:ext cx="419100" cy="2667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0663" name="Shape 8732">
                <a:extLst>
                  <a:ext uri="{FF2B5EF4-FFF2-40B4-BE49-F238E27FC236}">
                    <a16:creationId xmlns:a16="http://schemas.microsoft.com/office/drawing/2014/main" id="{00000000-0008-0000-0B00-0000A7290000}"/>
                  </a:ext>
                </a:extLst>
              </xdr:cNvPr>
              <xdr:cNvCxnSpPr/>
            </xdr:nvCxnSpPr>
            <xdr:spPr>
              <a:xfrm>
                <a:off x="5136450" y="3646650"/>
                <a:ext cx="419100" cy="266700"/>
              </a:xfrm>
              <a:prstGeom prst="straightConnector1">
                <a:avLst/>
              </a:prstGeom>
              <a:noFill/>
              <a:ln w="9525" cap="flat" cmpd="sng">
                <a:solidFill>
                  <a:srgbClr val="000000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38</xdr:col>
      <xdr:colOff>0</xdr:colOff>
      <xdr:row>31</xdr:row>
      <xdr:rowOff>0</xdr:rowOff>
    </xdr:from>
    <xdr:ext cx="419100" cy="247650"/>
    <xdr:grpSp>
      <xdr:nvGrpSpPr>
        <xdr:cNvPr id="10664" name="Shape 2">
          <a:extLst>
            <a:ext uri="{FF2B5EF4-FFF2-40B4-BE49-F238E27FC236}">
              <a16:creationId xmlns:a16="http://schemas.microsoft.com/office/drawing/2014/main" id="{00000000-0008-0000-0B00-0000A8290000}"/>
            </a:ext>
          </a:extLst>
        </xdr:cNvPr>
        <xdr:cNvGrpSpPr>
          <a:grpSpLocks/>
        </xdr:cNvGrpSpPr>
      </xdr:nvGrpSpPr>
      <xdr:grpSpPr>
        <a:xfrm>
          <a:off x="17402175" y="6762750"/>
          <a:ext cx="419100" cy="247650"/>
          <a:chOff x="5136450" y="3656175"/>
          <a:chExt cx="419100" cy="247650"/>
        </a:xfrm>
      </xdr:grpSpPr>
      <xdr:grpSp>
        <xdr:nvGrpSpPr>
          <xdr:cNvPr id="10665" name="Shape 8733">
            <a:extLst>
              <a:ext uri="{FF2B5EF4-FFF2-40B4-BE49-F238E27FC236}">
                <a16:creationId xmlns:a16="http://schemas.microsoft.com/office/drawing/2014/main" id="{00000000-0008-0000-0B00-0000A9290000}"/>
              </a:ext>
            </a:extLst>
          </xdr:cNvPr>
          <xdr:cNvGrpSpPr>
            <a:grpSpLocks/>
          </xdr:cNvGrpSpPr>
        </xdr:nvGrpSpPr>
        <xdr:grpSpPr>
          <a:xfrm>
            <a:off x="5136450" y="3656175"/>
            <a:ext cx="419100" cy="247650"/>
            <a:chOff x="5136450" y="3656175"/>
            <a:chExt cx="419100" cy="247650"/>
          </a:xfrm>
        </xdr:grpSpPr>
        <xdr:sp macro="" textlink="">
          <xdr:nvSpPr>
            <xdr:cNvPr id="10666" name="Shape 6">
              <a:extLst>
                <a:ext uri="{FF2B5EF4-FFF2-40B4-BE49-F238E27FC236}">
                  <a16:creationId xmlns:a16="http://schemas.microsoft.com/office/drawing/2014/main" id="{00000000-0008-0000-0B00-0000AA290000}"/>
                </a:ext>
              </a:extLst>
            </xdr:cNvPr>
            <xdr:cNvSpPr/>
          </xdr:nvSpPr>
          <xdr:spPr>
            <a:xfrm>
              <a:off x="5136450" y="3656175"/>
              <a:ext cx="419100" cy="247650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0667" name="Shape 8734">
              <a:extLst>
                <a:ext uri="{FF2B5EF4-FFF2-40B4-BE49-F238E27FC236}">
                  <a16:creationId xmlns:a16="http://schemas.microsoft.com/office/drawing/2014/main" id="{00000000-0008-0000-0B00-0000AB290000}"/>
                </a:ext>
              </a:extLst>
            </xdr:cNvPr>
            <xdr:cNvGrpSpPr>
              <a:grpSpLocks/>
            </xdr:cNvGrpSpPr>
          </xdr:nvGrpSpPr>
          <xdr:grpSpPr>
            <a:xfrm>
              <a:off x="5136450" y="3656175"/>
              <a:ext cx="419100" cy="247650"/>
              <a:chOff x="5136450" y="3660938"/>
              <a:chExt cx="419100" cy="238125"/>
            </a:xfrm>
          </xdr:grpSpPr>
          <xdr:sp macro="" textlink="">
            <xdr:nvSpPr>
              <xdr:cNvPr id="10668" name="Shape 8735">
                <a:extLst>
                  <a:ext uri="{FF2B5EF4-FFF2-40B4-BE49-F238E27FC236}">
                    <a16:creationId xmlns:a16="http://schemas.microsoft.com/office/drawing/2014/main" id="{00000000-0008-0000-0B00-0000AC290000}"/>
                  </a:ext>
                </a:extLst>
              </xdr:cNvPr>
              <xdr:cNvSpPr/>
            </xdr:nvSpPr>
            <xdr:spPr>
              <a:xfrm>
                <a:off x="5136450" y="3660938"/>
                <a:ext cx="419100" cy="2381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0669" name="Shape 8736">
                <a:extLst>
                  <a:ext uri="{FF2B5EF4-FFF2-40B4-BE49-F238E27FC236}">
                    <a16:creationId xmlns:a16="http://schemas.microsoft.com/office/drawing/2014/main" id="{00000000-0008-0000-0B00-0000AD290000}"/>
                  </a:ext>
                </a:extLst>
              </xdr:cNvPr>
              <xdr:cNvCxnSpPr/>
            </xdr:nvCxnSpPr>
            <xdr:spPr>
              <a:xfrm flipH="1">
                <a:off x="5136450" y="3660938"/>
                <a:ext cx="419100" cy="238125"/>
              </a:xfrm>
              <a:prstGeom prst="straightConnector1">
                <a:avLst/>
              </a:prstGeom>
              <a:noFill/>
              <a:ln w="9525" cap="flat" cmpd="sng">
                <a:solidFill>
                  <a:srgbClr val="000000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4</xdr:col>
      <xdr:colOff>0</xdr:colOff>
      <xdr:row>39</xdr:row>
      <xdr:rowOff>0</xdr:rowOff>
    </xdr:from>
    <xdr:ext cx="419100" cy="266700"/>
    <xdr:grpSp>
      <xdr:nvGrpSpPr>
        <xdr:cNvPr id="10670" name="Shape 2">
          <a:extLst>
            <a:ext uri="{FF2B5EF4-FFF2-40B4-BE49-F238E27FC236}">
              <a16:creationId xmlns:a16="http://schemas.microsoft.com/office/drawing/2014/main" id="{00000000-0008-0000-0B00-0000AE290000}"/>
            </a:ext>
          </a:extLst>
        </xdr:cNvPr>
        <xdr:cNvGrpSpPr>
          <a:grpSpLocks/>
        </xdr:cNvGrpSpPr>
      </xdr:nvGrpSpPr>
      <xdr:grpSpPr>
        <a:xfrm>
          <a:off x="1533525" y="8515350"/>
          <a:ext cx="419100" cy="266700"/>
          <a:chOff x="5136450" y="3646650"/>
          <a:chExt cx="419100" cy="266700"/>
        </a:xfrm>
      </xdr:grpSpPr>
      <xdr:grpSp>
        <xdr:nvGrpSpPr>
          <xdr:cNvPr id="10671" name="Shape 8737">
            <a:extLst>
              <a:ext uri="{FF2B5EF4-FFF2-40B4-BE49-F238E27FC236}">
                <a16:creationId xmlns:a16="http://schemas.microsoft.com/office/drawing/2014/main" id="{00000000-0008-0000-0B00-0000AF290000}"/>
              </a:ext>
            </a:extLst>
          </xdr:cNvPr>
          <xdr:cNvGrpSpPr>
            <a:grpSpLocks/>
          </xdr:cNvGrpSpPr>
        </xdr:nvGrpSpPr>
        <xdr:grpSpPr>
          <a:xfrm>
            <a:off x="5136450" y="3646650"/>
            <a:ext cx="419100" cy="266700"/>
            <a:chOff x="5136450" y="3646650"/>
            <a:chExt cx="419100" cy="266700"/>
          </a:xfrm>
        </xdr:grpSpPr>
        <xdr:sp macro="" textlink="">
          <xdr:nvSpPr>
            <xdr:cNvPr id="10672" name="Shape 6">
              <a:extLst>
                <a:ext uri="{FF2B5EF4-FFF2-40B4-BE49-F238E27FC236}">
                  <a16:creationId xmlns:a16="http://schemas.microsoft.com/office/drawing/2014/main" id="{00000000-0008-0000-0B00-0000B0290000}"/>
                </a:ext>
              </a:extLst>
            </xdr:cNvPr>
            <xdr:cNvSpPr/>
          </xdr:nvSpPr>
          <xdr:spPr>
            <a:xfrm>
              <a:off x="5136450" y="3646650"/>
              <a:ext cx="419100" cy="266700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0673" name="Shape 8738">
              <a:extLst>
                <a:ext uri="{FF2B5EF4-FFF2-40B4-BE49-F238E27FC236}">
                  <a16:creationId xmlns:a16="http://schemas.microsoft.com/office/drawing/2014/main" id="{00000000-0008-0000-0B00-0000B1290000}"/>
                </a:ext>
              </a:extLst>
            </xdr:cNvPr>
            <xdr:cNvGrpSpPr>
              <a:grpSpLocks/>
            </xdr:cNvGrpSpPr>
          </xdr:nvGrpSpPr>
          <xdr:grpSpPr>
            <a:xfrm>
              <a:off x="5136450" y="3646650"/>
              <a:ext cx="419100" cy="266700"/>
              <a:chOff x="5136450" y="3646650"/>
              <a:chExt cx="419100" cy="266700"/>
            </a:xfrm>
          </xdr:grpSpPr>
          <xdr:sp macro="" textlink="">
            <xdr:nvSpPr>
              <xdr:cNvPr id="10674" name="Shape 8739">
                <a:extLst>
                  <a:ext uri="{FF2B5EF4-FFF2-40B4-BE49-F238E27FC236}">
                    <a16:creationId xmlns:a16="http://schemas.microsoft.com/office/drawing/2014/main" id="{00000000-0008-0000-0B00-0000B2290000}"/>
                  </a:ext>
                </a:extLst>
              </xdr:cNvPr>
              <xdr:cNvSpPr/>
            </xdr:nvSpPr>
            <xdr:spPr>
              <a:xfrm>
                <a:off x="5136450" y="3646650"/>
                <a:ext cx="419100" cy="2667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0675" name="Shape 8740">
                <a:extLst>
                  <a:ext uri="{FF2B5EF4-FFF2-40B4-BE49-F238E27FC236}">
                    <a16:creationId xmlns:a16="http://schemas.microsoft.com/office/drawing/2014/main" id="{00000000-0008-0000-0B00-0000B3290000}"/>
                  </a:ext>
                </a:extLst>
              </xdr:cNvPr>
              <xdr:cNvCxnSpPr/>
            </xdr:nvCxnSpPr>
            <xdr:spPr>
              <a:xfrm>
                <a:off x="5136450" y="3646650"/>
                <a:ext cx="419100" cy="266700"/>
              </a:xfrm>
              <a:prstGeom prst="straightConnector1">
                <a:avLst/>
              </a:prstGeom>
              <a:noFill/>
              <a:ln w="9525" cap="flat" cmpd="sng">
                <a:solidFill>
                  <a:srgbClr val="000000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4</xdr:col>
      <xdr:colOff>0</xdr:colOff>
      <xdr:row>39</xdr:row>
      <xdr:rowOff>0</xdr:rowOff>
    </xdr:from>
    <xdr:ext cx="419100" cy="247650"/>
    <xdr:grpSp>
      <xdr:nvGrpSpPr>
        <xdr:cNvPr id="10676" name="Shape 2">
          <a:extLst>
            <a:ext uri="{FF2B5EF4-FFF2-40B4-BE49-F238E27FC236}">
              <a16:creationId xmlns:a16="http://schemas.microsoft.com/office/drawing/2014/main" id="{00000000-0008-0000-0B00-0000B4290000}"/>
            </a:ext>
          </a:extLst>
        </xdr:cNvPr>
        <xdr:cNvGrpSpPr>
          <a:grpSpLocks/>
        </xdr:cNvGrpSpPr>
      </xdr:nvGrpSpPr>
      <xdr:grpSpPr>
        <a:xfrm>
          <a:off x="1533525" y="8515350"/>
          <a:ext cx="419100" cy="247650"/>
          <a:chOff x="5136450" y="3656175"/>
          <a:chExt cx="419100" cy="247650"/>
        </a:xfrm>
      </xdr:grpSpPr>
      <xdr:grpSp>
        <xdr:nvGrpSpPr>
          <xdr:cNvPr id="10677" name="Shape 8741">
            <a:extLst>
              <a:ext uri="{FF2B5EF4-FFF2-40B4-BE49-F238E27FC236}">
                <a16:creationId xmlns:a16="http://schemas.microsoft.com/office/drawing/2014/main" id="{00000000-0008-0000-0B00-0000B5290000}"/>
              </a:ext>
            </a:extLst>
          </xdr:cNvPr>
          <xdr:cNvGrpSpPr>
            <a:grpSpLocks/>
          </xdr:cNvGrpSpPr>
        </xdr:nvGrpSpPr>
        <xdr:grpSpPr>
          <a:xfrm>
            <a:off x="5136450" y="3656175"/>
            <a:ext cx="419100" cy="247650"/>
            <a:chOff x="5136450" y="3656175"/>
            <a:chExt cx="419100" cy="247650"/>
          </a:xfrm>
        </xdr:grpSpPr>
        <xdr:sp macro="" textlink="">
          <xdr:nvSpPr>
            <xdr:cNvPr id="10678" name="Shape 6">
              <a:extLst>
                <a:ext uri="{FF2B5EF4-FFF2-40B4-BE49-F238E27FC236}">
                  <a16:creationId xmlns:a16="http://schemas.microsoft.com/office/drawing/2014/main" id="{00000000-0008-0000-0B00-0000B6290000}"/>
                </a:ext>
              </a:extLst>
            </xdr:cNvPr>
            <xdr:cNvSpPr/>
          </xdr:nvSpPr>
          <xdr:spPr>
            <a:xfrm>
              <a:off x="5136450" y="3656175"/>
              <a:ext cx="419100" cy="247650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0679" name="Shape 8742">
              <a:extLst>
                <a:ext uri="{FF2B5EF4-FFF2-40B4-BE49-F238E27FC236}">
                  <a16:creationId xmlns:a16="http://schemas.microsoft.com/office/drawing/2014/main" id="{00000000-0008-0000-0B00-0000B7290000}"/>
                </a:ext>
              </a:extLst>
            </xdr:cNvPr>
            <xdr:cNvGrpSpPr>
              <a:grpSpLocks/>
            </xdr:cNvGrpSpPr>
          </xdr:nvGrpSpPr>
          <xdr:grpSpPr>
            <a:xfrm>
              <a:off x="5136450" y="3656175"/>
              <a:ext cx="419100" cy="247650"/>
              <a:chOff x="5136450" y="3660938"/>
              <a:chExt cx="419100" cy="238125"/>
            </a:xfrm>
          </xdr:grpSpPr>
          <xdr:sp macro="" textlink="">
            <xdr:nvSpPr>
              <xdr:cNvPr id="10680" name="Shape 8743">
                <a:extLst>
                  <a:ext uri="{FF2B5EF4-FFF2-40B4-BE49-F238E27FC236}">
                    <a16:creationId xmlns:a16="http://schemas.microsoft.com/office/drawing/2014/main" id="{00000000-0008-0000-0B00-0000B8290000}"/>
                  </a:ext>
                </a:extLst>
              </xdr:cNvPr>
              <xdr:cNvSpPr/>
            </xdr:nvSpPr>
            <xdr:spPr>
              <a:xfrm>
                <a:off x="5136450" y="3660938"/>
                <a:ext cx="419100" cy="2381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0681" name="Shape 8744">
                <a:extLst>
                  <a:ext uri="{FF2B5EF4-FFF2-40B4-BE49-F238E27FC236}">
                    <a16:creationId xmlns:a16="http://schemas.microsoft.com/office/drawing/2014/main" id="{00000000-0008-0000-0B00-0000B9290000}"/>
                  </a:ext>
                </a:extLst>
              </xdr:cNvPr>
              <xdr:cNvCxnSpPr/>
            </xdr:nvCxnSpPr>
            <xdr:spPr>
              <a:xfrm flipH="1">
                <a:off x="5136450" y="3660938"/>
                <a:ext cx="419100" cy="238125"/>
              </a:xfrm>
              <a:prstGeom prst="straightConnector1">
                <a:avLst/>
              </a:prstGeom>
              <a:noFill/>
              <a:ln w="9525" cap="flat" cmpd="sng">
                <a:solidFill>
                  <a:srgbClr val="000000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16</xdr:col>
      <xdr:colOff>0</xdr:colOff>
      <xdr:row>39</xdr:row>
      <xdr:rowOff>0</xdr:rowOff>
    </xdr:from>
    <xdr:ext cx="419100" cy="266700"/>
    <xdr:grpSp>
      <xdr:nvGrpSpPr>
        <xdr:cNvPr id="10682" name="Shape 2">
          <a:extLst>
            <a:ext uri="{FF2B5EF4-FFF2-40B4-BE49-F238E27FC236}">
              <a16:creationId xmlns:a16="http://schemas.microsoft.com/office/drawing/2014/main" id="{00000000-0008-0000-0B00-0000BA290000}"/>
            </a:ext>
          </a:extLst>
        </xdr:cNvPr>
        <xdr:cNvGrpSpPr>
          <a:grpSpLocks/>
        </xdr:cNvGrpSpPr>
      </xdr:nvGrpSpPr>
      <xdr:grpSpPr>
        <a:xfrm>
          <a:off x="7134225" y="8515350"/>
          <a:ext cx="419100" cy="266700"/>
          <a:chOff x="5136450" y="3646650"/>
          <a:chExt cx="419100" cy="266700"/>
        </a:xfrm>
      </xdr:grpSpPr>
      <xdr:grpSp>
        <xdr:nvGrpSpPr>
          <xdr:cNvPr id="10683" name="Shape 8745">
            <a:extLst>
              <a:ext uri="{FF2B5EF4-FFF2-40B4-BE49-F238E27FC236}">
                <a16:creationId xmlns:a16="http://schemas.microsoft.com/office/drawing/2014/main" id="{00000000-0008-0000-0B00-0000BB290000}"/>
              </a:ext>
            </a:extLst>
          </xdr:cNvPr>
          <xdr:cNvGrpSpPr>
            <a:grpSpLocks/>
          </xdr:cNvGrpSpPr>
        </xdr:nvGrpSpPr>
        <xdr:grpSpPr>
          <a:xfrm>
            <a:off x="5136450" y="3646650"/>
            <a:ext cx="419100" cy="266700"/>
            <a:chOff x="5136450" y="3646650"/>
            <a:chExt cx="419100" cy="266700"/>
          </a:xfrm>
        </xdr:grpSpPr>
        <xdr:sp macro="" textlink="">
          <xdr:nvSpPr>
            <xdr:cNvPr id="10684" name="Shape 6">
              <a:extLst>
                <a:ext uri="{FF2B5EF4-FFF2-40B4-BE49-F238E27FC236}">
                  <a16:creationId xmlns:a16="http://schemas.microsoft.com/office/drawing/2014/main" id="{00000000-0008-0000-0B00-0000BC290000}"/>
                </a:ext>
              </a:extLst>
            </xdr:cNvPr>
            <xdr:cNvSpPr/>
          </xdr:nvSpPr>
          <xdr:spPr>
            <a:xfrm>
              <a:off x="5136450" y="3646650"/>
              <a:ext cx="419100" cy="266700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0685" name="Shape 8746">
              <a:extLst>
                <a:ext uri="{FF2B5EF4-FFF2-40B4-BE49-F238E27FC236}">
                  <a16:creationId xmlns:a16="http://schemas.microsoft.com/office/drawing/2014/main" id="{00000000-0008-0000-0B00-0000BD290000}"/>
                </a:ext>
              </a:extLst>
            </xdr:cNvPr>
            <xdr:cNvGrpSpPr>
              <a:grpSpLocks/>
            </xdr:cNvGrpSpPr>
          </xdr:nvGrpSpPr>
          <xdr:grpSpPr>
            <a:xfrm>
              <a:off x="5136450" y="3646650"/>
              <a:ext cx="419100" cy="266700"/>
              <a:chOff x="5136450" y="3646650"/>
              <a:chExt cx="419100" cy="266700"/>
            </a:xfrm>
          </xdr:grpSpPr>
          <xdr:sp macro="" textlink="">
            <xdr:nvSpPr>
              <xdr:cNvPr id="10686" name="Shape 8747">
                <a:extLst>
                  <a:ext uri="{FF2B5EF4-FFF2-40B4-BE49-F238E27FC236}">
                    <a16:creationId xmlns:a16="http://schemas.microsoft.com/office/drawing/2014/main" id="{00000000-0008-0000-0B00-0000BE290000}"/>
                  </a:ext>
                </a:extLst>
              </xdr:cNvPr>
              <xdr:cNvSpPr/>
            </xdr:nvSpPr>
            <xdr:spPr>
              <a:xfrm>
                <a:off x="5136450" y="3646650"/>
                <a:ext cx="419100" cy="2667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0687" name="Shape 8748">
                <a:extLst>
                  <a:ext uri="{FF2B5EF4-FFF2-40B4-BE49-F238E27FC236}">
                    <a16:creationId xmlns:a16="http://schemas.microsoft.com/office/drawing/2014/main" id="{00000000-0008-0000-0B00-0000BF290000}"/>
                  </a:ext>
                </a:extLst>
              </xdr:cNvPr>
              <xdr:cNvCxnSpPr/>
            </xdr:nvCxnSpPr>
            <xdr:spPr>
              <a:xfrm>
                <a:off x="5136450" y="3646650"/>
                <a:ext cx="419100" cy="266700"/>
              </a:xfrm>
              <a:prstGeom prst="straightConnector1">
                <a:avLst/>
              </a:prstGeom>
              <a:noFill/>
              <a:ln w="9525" cap="flat" cmpd="sng">
                <a:solidFill>
                  <a:srgbClr val="000000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16</xdr:col>
      <xdr:colOff>0</xdr:colOff>
      <xdr:row>39</xdr:row>
      <xdr:rowOff>0</xdr:rowOff>
    </xdr:from>
    <xdr:ext cx="419100" cy="247650"/>
    <xdr:grpSp>
      <xdr:nvGrpSpPr>
        <xdr:cNvPr id="10688" name="Shape 2">
          <a:extLst>
            <a:ext uri="{FF2B5EF4-FFF2-40B4-BE49-F238E27FC236}">
              <a16:creationId xmlns:a16="http://schemas.microsoft.com/office/drawing/2014/main" id="{00000000-0008-0000-0B00-0000C0290000}"/>
            </a:ext>
          </a:extLst>
        </xdr:cNvPr>
        <xdr:cNvGrpSpPr>
          <a:grpSpLocks/>
        </xdr:cNvGrpSpPr>
      </xdr:nvGrpSpPr>
      <xdr:grpSpPr>
        <a:xfrm>
          <a:off x="7134225" y="8515350"/>
          <a:ext cx="419100" cy="247650"/>
          <a:chOff x="5136450" y="3656175"/>
          <a:chExt cx="419100" cy="247650"/>
        </a:xfrm>
      </xdr:grpSpPr>
      <xdr:grpSp>
        <xdr:nvGrpSpPr>
          <xdr:cNvPr id="10689" name="Shape 8749">
            <a:extLst>
              <a:ext uri="{FF2B5EF4-FFF2-40B4-BE49-F238E27FC236}">
                <a16:creationId xmlns:a16="http://schemas.microsoft.com/office/drawing/2014/main" id="{00000000-0008-0000-0B00-0000C1290000}"/>
              </a:ext>
            </a:extLst>
          </xdr:cNvPr>
          <xdr:cNvGrpSpPr>
            <a:grpSpLocks/>
          </xdr:cNvGrpSpPr>
        </xdr:nvGrpSpPr>
        <xdr:grpSpPr>
          <a:xfrm>
            <a:off x="5136450" y="3656175"/>
            <a:ext cx="419100" cy="247650"/>
            <a:chOff x="5136450" y="3656175"/>
            <a:chExt cx="419100" cy="247650"/>
          </a:xfrm>
        </xdr:grpSpPr>
        <xdr:sp macro="" textlink="">
          <xdr:nvSpPr>
            <xdr:cNvPr id="10690" name="Shape 6">
              <a:extLst>
                <a:ext uri="{FF2B5EF4-FFF2-40B4-BE49-F238E27FC236}">
                  <a16:creationId xmlns:a16="http://schemas.microsoft.com/office/drawing/2014/main" id="{00000000-0008-0000-0B00-0000C2290000}"/>
                </a:ext>
              </a:extLst>
            </xdr:cNvPr>
            <xdr:cNvSpPr/>
          </xdr:nvSpPr>
          <xdr:spPr>
            <a:xfrm>
              <a:off x="5136450" y="3656175"/>
              <a:ext cx="419100" cy="247650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0691" name="Shape 8750">
              <a:extLst>
                <a:ext uri="{FF2B5EF4-FFF2-40B4-BE49-F238E27FC236}">
                  <a16:creationId xmlns:a16="http://schemas.microsoft.com/office/drawing/2014/main" id="{00000000-0008-0000-0B00-0000C3290000}"/>
                </a:ext>
              </a:extLst>
            </xdr:cNvPr>
            <xdr:cNvGrpSpPr>
              <a:grpSpLocks/>
            </xdr:cNvGrpSpPr>
          </xdr:nvGrpSpPr>
          <xdr:grpSpPr>
            <a:xfrm>
              <a:off x="5136450" y="3656175"/>
              <a:ext cx="419100" cy="247650"/>
              <a:chOff x="5136450" y="3660938"/>
              <a:chExt cx="419100" cy="238125"/>
            </a:xfrm>
          </xdr:grpSpPr>
          <xdr:sp macro="" textlink="">
            <xdr:nvSpPr>
              <xdr:cNvPr id="10692" name="Shape 8751">
                <a:extLst>
                  <a:ext uri="{FF2B5EF4-FFF2-40B4-BE49-F238E27FC236}">
                    <a16:creationId xmlns:a16="http://schemas.microsoft.com/office/drawing/2014/main" id="{00000000-0008-0000-0B00-0000C4290000}"/>
                  </a:ext>
                </a:extLst>
              </xdr:cNvPr>
              <xdr:cNvSpPr/>
            </xdr:nvSpPr>
            <xdr:spPr>
              <a:xfrm>
                <a:off x="5136450" y="3660938"/>
                <a:ext cx="419100" cy="2381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0693" name="Shape 8752">
                <a:extLst>
                  <a:ext uri="{FF2B5EF4-FFF2-40B4-BE49-F238E27FC236}">
                    <a16:creationId xmlns:a16="http://schemas.microsoft.com/office/drawing/2014/main" id="{00000000-0008-0000-0B00-0000C5290000}"/>
                  </a:ext>
                </a:extLst>
              </xdr:cNvPr>
              <xdr:cNvCxnSpPr/>
            </xdr:nvCxnSpPr>
            <xdr:spPr>
              <a:xfrm flipH="1">
                <a:off x="5136450" y="3660938"/>
                <a:ext cx="419100" cy="238125"/>
              </a:xfrm>
              <a:prstGeom prst="straightConnector1">
                <a:avLst/>
              </a:prstGeom>
              <a:noFill/>
              <a:ln w="9525" cap="flat" cmpd="sng">
                <a:solidFill>
                  <a:srgbClr val="000000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26</xdr:col>
      <xdr:colOff>0</xdr:colOff>
      <xdr:row>39</xdr:row>
      <xdr:rowOff>0</xdr:rowOff>
    </xdr:from>
    <xdr:ext cx="419100" cy="266700"/>
    <xdr:grpSp>
      <xdr:nvGrpSpPr>
        <xdr:cNvPr id="10694" name="Shape 2">
          <a:extLst>
            <a:ext uri="{FF2B5EF4-FFF2-40B4-BE49-F238E27FC236}">
              <a16:creationId xmlns:a16="http://schemas.microsoft.com/office/drawing/2014/main" id="{00000000-0008-0000-0B00-0000C6290000}"/>
            </a:ext>
          </a:extLst>
        </xdr:cNvPr>
        <xdr:cNvGrpSpPr>
          <a:grpSpLocks/>
        </xdr:cNvGrpSpPr>
      </xdr:nvGrpSpPr>
      <xdr:grpSpPr>
        <a:xfrm>
          <a:off x="11801475" y="8515350"/>
          <a:ext cx="419100" cy="266700"/>
          <a:chOff x="5136450" y="3646650"/>
          <a:chExt cx="419100" cy="266700"/>
        </a:xfrm>
      </xdr:grpSpPr>
      <xdr:grpSp>
        <xdr:nvGrpSpPr>
          <xdr:cNvPr id="10695" name="Shape 8753">
            <a:extLst>
              <a:ext uri="{FF2B5EF4-FFF2-40B4-BE49-F238E27FC236}">
                <a16:creationId xmlns:a16="http://schemas.microsoft.com/office/drawing/2014/main" id="{00000000-0008-0000-0B00-0000C7290000}"/>
              </a:ext>
            </a:extLst>
          </xdr:cNvPr>
          <xdr:cNvGrpSpPr>
            <a:grpSpLocks/>
          </xdr:cNvGrpSpPr>
        </xdr:nvGrpSpPr>
        <xdr:grpSpPr>
          <a:xfrm>
            <a:off x="5136450" y="3646650"/>
            <a:ext cx="419100" cy="266700"/>
            <a:chOff x="5136450" y="3646650"/>
            <a:chExt cx="419100" cy="266700"/>
          </a:xfrm>
        </xdr:grpSpPr>
        <xdr:sp macro="" textlink="">
          <xdr:nvSpPr>
            <xdr:cNvPr id="10696" name="Shape 6">
              <a:extLst>
                <a:ext uri="{FF2B5EF4-FFF2-40B4-BE49-F238E27FC236}">
                  <a16:creationId xmlns:a16="http://schemas.microsoft.com/office/drawing/2014/main" id="{00000000-0008-0000-0B00-0000C8290000}"/>
                </a:ext>
              </a:extLst>
            </xdr:cNvPr>
            <xdr:cNvSpPr/>
          </xdr:nvSpPr>
          <xdr:spPr>
            <a:xfrm>
              <a:off x="5136450" y="3646650"/>
              <a:ext cx="419100" cy="266700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0697" name="Shape 8754">
              <a:extLst>
                <a:ext uri="{FF2B5EF4-FFF2-40B4-BE49-F238E27FC236}">
                  <a16:creationId xmlns:a16="http://schemas.microsoft.com/office/drawing/2014/main" id="{00000000-0008-0000-0B00-0000C9290000}"/>
                </a:ext>
              </a:extLst>
            </xdr:cNvPr>
            <xdr:cNvGrpSpPr>
              <a:grpSpLocks/>
            </xdr:cNvGrpSpPr>
          </xdr:nvGrpSpPr>
          <xdr:grpSpPr>
            <a:xfrm>
              <a:off x="5136450" y="3646650"/>
              <a:ext cx="419100" cy="266700"/>
              <a:chOff x="5136450" y="3646650"/>
              <a:chExt cx="419100" cy="266700"/>
            </a:xfrm>
          </xdr:grpSpPr>
          <xdr:sp macro="" textlink="">
            <xdr:nvSpPr>
              <xdr:cNvPr id="10698" name="Shape 8755">
                <a:extLst>
                  <a:ext uri="{FF2B5EF4-FFF2-40B4-BE49-F238E27FC236}">
                    <a16:creationId xmlns:a16="http://schemas.microsoft.com/office/drawing/2014/main" id="{00000000-0008-0000-0B00-0000CA290000}"/>
                  </a:ext>
                </a:extLst>
              </xdr:cNvPr>
              <xdr:cNvSpPr/>
            </xdr:nvSpPr>
            <xdr:spPr>
              <a:xfrm>
                <a:off x="5136450" y="3646650"/>
                <a:ext cx="419100" cy="2667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0699" name="Shape 8756">
                <a:extLst>
                  <a:ext uri="{FF2B5EF4-FFF2-40B4-BE49-F238E27FC236}">
                    <a16:creationId xmlns:a16="http://schemas.microsoft.com/office/drawing/2014/main" id="{00000000-0008-0000-0B00-0000CB290000}"/>
                  </a:ext>
                </a:extLst>
              </xdr:cNvPr>
              <xdr:cNvCxnSpPr/>
            </xdr:nvCxnSpPr>
            <xdr:spPr>
              <a:xfrm>
                <a:off x="5136450" y="3646650"/>
                <a:ext cx="419100" cy="266700"/>
              </a:xfrm>
              <a:prstGeom prst="straightConnector1">
                <a:avLst/>
              </a:prstGeom>
              <a:noFill/>
              <a:ln w="9525" cap="flat" cmpd="sng">
                <a:solidFill>
                  <a:srgbClr val="000000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26</xdr:col>
      <xdr:colOff>0</xdr:colOff>
      <xdr:row>39</xdr:row>
      <xdr:rowOff>0</xdr:rowOff>
    </xdr:from>
    <xdr:ext cx="419100" cy="247650"/>
    <xdr:grpSp>
      <xdr:nvGrpSpPr>
        <xdr:cNvPr id="10700" name="Shape 2">
          <a:extLst>
            <a:ext uri="{FF2B5EF4-FFF2-40B4-BE49-F238E27FC236}">
              <a16:creationId xmlns:a16="http://schemas.microsoft.com/office/drawing/2014/main" id="{00000000-0008-0000-0B00-0000CC290000}"/>
            </a:ext>
          </a:extLst>
        </xdr:cNvPr>
        <xdr:cNvGrpSpPr>
          <a:grpSpLocks/>
        </xdr:cNvGrpSpPr>
      </xdr:nvGrpSpPr>
      <xdr:grpSpPr>
        <a:xfrm>
          <a:off x="11801475" y="8515350"/>
          <a:ext cx="419100" cy="247650"/>
          <a:chOff x="5136450" y="3656175"/>
          <a:chExt cx="419100" cy="247650"/>
        </a:xfrm>
      </xdr:grpSpPr>
      <xdr:grpSp>
        <xdr:nvGrpSpPr>
          <xdr:cNvPr id="10701" name="Shape 8757">
            <a:extLst>
              <a:ext uri="{FF2B5EF4-FFF2-40B4-BE49-F238E27FC236}">
                <a16:creationId xmlns:a16="http://schemas.microsoft.com/office/drawing/2014/main" id="{00000000-0008-0000-0B00-0000CD290000}"/>
              </a:ext>
            </a:extLst>
          </xdr:cNvPr>
          <xdr:cNvGrpSpPr>
            <a:grpSpLocks/>
          </xdr:cNvGrpSpPr>
        </xdr:nvGrpSpPr>
        <xdr:grpSpPr>
          <a:xfrm>
            <a:off x="5136450" y="3656175"/>
            <a:ext cx="419100" cy="247650"/>
            <a:chOff x="5136450" y="3656175"/>
            <a:chExt cx="419100" cy="247650"/>
          </a:xfrm>
        </xdr:grpSpPr>
        <xdr:sp macro="" textlink="">
          <xdr:nvSpPr>
            <xdr:cNvPr id="10702" name="Shape 6">
              <a:extLst>
                <a:ext uri="{FF2B5EF4-FFF2-40B4-BE49-F238E27FC236}">
                  <a16:creationId xmlns:a16="http://schemas.microsoft.com/office/drawing/2014/main" id="{00000000-0008-0000-0B00-0000CE290000}"/>
                </a:ext>
              </a:extLst>
            </xdr:cNvPr>
            <xdr:cNvSpPr/>
          </xdr:nvSpPr>
          <xdr:spPr>
            <a:xfrm>
              <a:off x="5136450" y="3656175"/>
              <a:ext cx="419100" cy="247650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0703" name="Shape 8758">
              <a:extLst>
                <a:ext uri="{FF2B5EF4-FFF2-40B4-BE49-F238E27FC236}">
                  <a16:creationId xmlns:a16="http://schemas.microsoft.com/office/drawing/2014/main" id="{00000000-0008-0000-0B00-0000CF290000}"/>
                </a:ext>
              </a:extLst>
            </xdr:cNvPr>
            <xdr:cNvGrpSpPr>
              <a:grpSpLocks/>
            </xdr:cNvGrpSpPr>
          </xdr:nvGrpSpPr>
          <xdr:grpSpPr>
            <a:xfrm>
              <a:off x="5136450" y="3656175"/>
              <a:ext cx="419100" cy="247650"/>
              <a:chOff x="5136450" y="3660938"/>
              <a:chExt cx="419100" cy="238125"/>
            </a:xfrm>
          </xdr:grpSpPr>
          <xdr:sp macro="" textlink="">
            <xdr:nvSpPr>
              <xdr:cNvPr id="10704" name="Shape 8759">
                <a:extLst>
                  <a:ext uri="{FF2B5EF4-FFF2-40B4-BE49-F238E27FC236}">
                    <a16:creationId xmlns:a16="http://schemas.microsoft.com/office/drawing/2014/main" id="{00000000-0008-0000-0B00-0000D0290000}"/>
                  </a:ext>
                </a:extLst>
              </xdr:cNvPr>
              <xdr:cNvSpPr/>
            </xdr:nvSpPr>
            <xdr:spPr>
              <a:xfrm>
                <a:off x="5136450" y="3660938"/>
                <a:ext cx="419100" cy="2381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0705" name="Shape 8760">
                <a:extLst>
                  <a:ext uri="{FF2B5EF4-FFF2-40B4-BE49-F238E27FC236}">
                    <a16:creationId xmlns:a16="http://schemas.microsoft.com/office/drawing/2014/main" id="{00000000-0008-0000-0B00-0000D1290000}"/>
                  </a:ext>
                </a:extLst>
              </xdr:cNvPr>
              <xdr:cNvCxnSpPr/>
            </xdr:nvCxnSpPr>
            <xdr:spPr>
              <a:xfrm flipH="1">
                <a:off x="5136450" y="3660938"/>
                <a:ext cx="419100" cy="238125"/>
              </a:xfrm>
              <a:prstGeom prst="straightConnector1">
                <a:avLst/>
              </a:prstGeom>
              <a:noFill/>
              <a:ln w="9525" cap="flat" cmpd="sng">
                <a:solidFill>
                  <a:srgbClr val="000000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6</xdr:col>
      <xdr:colOff>0</xdr:colOff>
      <xdr:row>47</xdr:row>
      <xdr:rowOff>0</xdr:rowOff>
    </xdr:from>
    <xdr:ext cx="419100" cy="266700"/>
    <xdr:grpSp>
      <xdr:nvGrpSpPr>
        <xdr:cNvPr id="10706" name="Shape 2">
          <a:extLst>
            <a:ext uri="{FF2B5EF4-FFF2-40B4-BE49-F238E27FC236}">
              <a16:creationId xmlns:a16="http://schemas.microsoft.com/office/drawing/2014/main" id="{00000000-0008-0000-0B00-0000D2290000}"/>
            </a:ext>
          </a:extLst>
        </xdr:cNvPr>
        <xdr:cNvGrpSpPr>
          <a:grpSpLocks/>
        </xdr:cNvGrpSpPr>
      </xdr:nvGrpSpPr>
      <xdr:grpSpPr>
        <a:xfrm>
          <a:off x="2466975" y="10267950"/>
          <a:ext cx="419100" cy="266700"/>
          <a:chOff x="5136450" y="3646650"/>
          <a:chExt cx="419100" cy="266700"/>
        </a:xfrm>
      </xdr:grpSpPr>
      <xdr:grpSp>
        <xdr:nvGrpSpPr>
          <xdr:cNvPr id="10707" name="Shape 8761">
            <a:extLst>
              <a:ext uri="{FF2B5EF4-FFF2-40B4-BE49-F238E27FC236}">
                <a16:creationId xmlns:a16="http://schemas.microsoft.com/office/drawing/2014/main" id="{00000000-0008-0000-0B00-0000D3290000}"/>
              </a:ext>
            </a:extLst>
          </xdr:cNvPr>
          <xdr:cNvGrpSpPr>
            <a:grpSpLocks/>
          </xdr:cNvGrpSpPr>
        </xdr:nvGrpSpPr>
        <xdr:grpSpPr>
          <a:xfrm>
            <a:off x="5136450" y="3646650"/>
            <a:ext cx="419100" cy="266700"/>
            <a:chOff x="5136450" y="3646650"/>
            <a:chExt cx="419100" cy="266700"/>
          </a:xfrm>
        </xdr:grpSpPr>
        <xdr:sp macro="" textlink="">
          <xdr:nvSpPr>
            <xdr:cNvPr id="10708" name="Shape 6">
              <a:extLst>
                <a:ext uri="{FF2B5EF4-FFF2-40B4-BE49-F238E27FC236}">
                  <a16:creationId xmlns:a16="http://schemas.microsoft.com/office/drawing/2014/main" id="{00000000-0008-0000-0B00-0000D4290000}"/>
                </a:ext>
              </a:extLst>
            </xdr:cNvPr>
            <xdr:cNvSpPr/>
          </xdr:nvSpPr>
          <xdr:spPr>
            <a:xfrm>
              <a:off x="5136450" y="3646650"/>
              <a:ext cx="419100" cy="266700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0709" name="Shape 8762">
              <a:extLst>
                <a:ext uri="{FF2B5EF4-FFF2-40B4-BE49-F238E27FC236}">
                  <a16:creationId xmlns:a16="http://schemas.microsoft.com/office/drawing/2014/main" id="{00000000-0008-0000-0B00-0000D5290000}"/>
                </a:ext>
              </a:extLst>
            </xdr:cNvPr>
            <xdr:cNvGrpSpPr>
              <a:grpSpLocks/>
            </xdr:cNvGrpSpPr>
          </xdr:nvGrpSpPr>
          <xdr:grpSpPr>
            <a:xfrm>
              <a:off x="5136450" y="3646650"/>
              <a:ext cx="419100" cy="266700"/>
              <a:chOff x="5136450" y="3646650"/>
              <a:chExt cx="419100" cy="266700"/>
            </a:xfrm>
          </xdr:grpSpPr>
          <xdr:sp macro="" textlink="">
            <xdr:nvSpPr>
              <xdr:cNvPr id="10710" name="Shape 8763">
                <a:extLst>
                  <a:ext uri="{FF2B5EF4-FFF2-40B4-BE49-F238E27FC236}">
                    <a16:creationId xmlns:a16="http://schemas.microsoft.com/office/drawing/2014/main" id="{00000000-0008-0000-0B00-0000D6290000}"/>
                  </a:ext>
                </a:extLst>
              </xdr:cNvPr>
              <xdr:cNvSpPr/>
            </xdr:nvSpPr>
            <xdr:spPr>
              <a:xfrm>
                <a:off x="5136450" y="3646650"/>
                <a:ext cx="419100" cy="2667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0711" name="Shape 8764">
                <a:extLst>
                  <a:ext uri="{FF2B5EF4-FFF2-40B4-BE49-F238E27FC236}">
                    <a16:creationId xmlns:a16="http://schemas.microsoft.com/office/drawing/2014/main" id="{00000000-0008-0000-0B00-0000D7290000}"/>
                  </a:ext>
                </a:extLst>
              </xdr:cNvPr>
              <xdr:cNvCxnSpPr/>
            </xdr:nvCxnSpPr>
            <xdr:spPr>
              <a:xfrm>
                <a:off x="5136450" y="3646650"/>
                <a:ext cx="419100" cy="266700"/>
              </a:xfrm>
              <a:prstGeom prst="straightConnector1">
                <a:avLst/>
              </a:prstGeom>
              <a:noFill/>
              <a:ln w="9525" cap="flat" cmpd="sng">
                <a:solidFill>
                  <a:srgbClr val="000000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6</xdr:col>
      <xdr:colOff>0</xdr:colOff>
      <xdr:row>47</xdr:row>
      <xdr:rowOff>0</xdr:rowOff>
    </xdr:from>
    <xdr:ext cx="419100" cy="247650"/>
    <xdr:grpSp>
      <xdr:nvGrpSpPr>
        <xdr:cNvPr id="10712" name="Shape 2">
          <a:extLst>
            <a:ext uri="{FF2B5EF4-FFF2-40B4-BE49-F238E27FC236}">
              <a16:creationId xmlns:a16="http://schemas.microsoft.com/office/drawing/2014/main" id="{00000000-0008-0000-0B00-0000D8290000}"/>
            </a:ext>
          </a:extLst>
        </xdr:cNvPr>
        <xdr:cNvGrpSpPr>
          <a:grpSpLocks/>
        </xdr:cNvGrpSpPr>
      </xdr:nvGrpSpPr>
      <xdr:grpSpPr>
        <a:xfrm>
          <a:off x="2466975" y="10267950"/>
          <a:ext cx="419100" cy="247650"/>
          <a:chOff x="5136450" y="3656175"/>
          <a:chExt cx="419100" cy="247650"/>
        </a:xfrm>
      </xdr:grpSpPr>
      <xdr:grpSp>
        <xdr:nvGrpSpPr>
          <xdr:cNvPr id="10713" name="Shape 8765">
            <a:extLst>
              <a:ext uri="{FF2B5EF4-FFF2-40B4-BE49-F238E27FC236}">
                <a16:creationId xmlns:a16="http://schemas.microsoft.com/office/drawing/2014/main" id="{00000000-0008-0000-0B00-0000D9290000}"/>
              </a:ext>
            </a:extLst>
          </xdr:cNvPr>
          <xdr:cNvGrpSpPr>
            <a:grpSpLocks/>
          </xdr:cNvGrpSpPr>
        </xdr:nvGrpSpPr>
        <xdr:grpSpPr>
          <a:xfrm>
            <a:off x="5136450" y="3656175"/>
            <a:ext cx="419100" cy="247650"/>
            <a:chOff x="5136450" y="3656175"/>
            <a:chExt cx="419100" cy="247650"/>
          </a:xfrm>
        </xdr:grpSpPr>
        <xdr:sp macro="" textlink="">
          <xdr:nvSpPr>
            <xdr:cNvPr id="10714" name="Shape 6">
              <a:extLst>
                <a:ext uri="{FF2B5EF4-FFF2-40B4-BE49-F238E27FC236}">
                  <a16:creationId xmlns:a16="http://schemas.microsoft.com/office/drawing/2014/main" id="{00000000-0008-0000-0B00-0000DA290000}"/>
                </a:ext>
              </a:extLst>
            </xdr:cNvPr>
            <xdr:cNvSpPr/>
          </xdr:nvSpPr>
          <xdr:spPr>
            <a:xfrm>
              <a:off x="5136450" y="3656175"/>
              <a:ext cx="419100" cy="247650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0715" name="Shape 8766">
              <a:extLst>
                <a:ext uri="{FF2B5EF4-FFF2-40B4-BE49-F238E27FC236}">
                  <a16:creationId xmlns:a16="http://schemas.microsoft.com/office/drawing/2014/main" id="{00000000-0008-0000-0B00-0000DB290000}"/>
                </a:ext>
              </a:extLst>
            </xdr:cNvPr>
            <xdr:cNvGrpSpPr>
              <a:grpSpLocks/>
            </xdr:cNvGrpSpPr>
          </xdr:nvGrpSpPr>
          <xdr:grpSpPr>
            <a:xfrm>
              <a:off x="5136450" y="3656175"/>
              <a:ext cx="419100" cy="247650"/>
              <a:chOff x="5136450" y="3660938"/>
              <a:chExt cx="419100" cy="238125"/>
            </a:xfrm>
          </xdr:grpSpPr>
          <xdr:sp macro="" textlink="">
            <xdr:nvSpPr>
              <xdr:cNvPr id="10716" name="Shape 8767">
                <a:extLst>
                  <a:ext uri="{FF2B5EF4-FFF2-40B4-BE49-F238E27FC236}">
                    <a16:creationId xmlns:a16="http://schemas.microsoft.com/office/drawing/2014/main" id="{00000000-0008-0000-0B00-0000DC290000}"/>
                  </a:ext>
                </a:extLst>
              </xdr:cNvPr>
              <xdr:cNvSpPr/>
            </xdr:nvSpPr>
            <xdr:spPr>
              <a:xfrm>
                <a:off x="5136450" y="3660938"/>
                <a:ext cx="419100" cy="2381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0717" name="Shape 8768">
                <a:extLst>
                  <a:ext uri="{FF2B5EF4-FFF2-40B4-BE49-F238E27FC236}">
                    <a16:creationId xmlns:a16="http://schemas.microsoft.com/office/drawing/2014/main" id="{00000000-0008-0000-0B00-0000DD290000}"/>
                  </a:ext>
                </a:extLst>
              </xdr:cNvPr>
              <xdr:cNvCxnSpPr/>
            </xdr:nvCxnSpPr>
            <xdr:spPr>
              <a:xfrm flipH="1">
                <a:off x="5136450" y="3660938"/>
                <a:ext cx="419100" cy="238125"/>
              </a:xfrm>
              <a:prstGeom prst="straightConnector1">
                <a:avLst/>
              </a:prstGeom>
              <a:noFill/>
              <a:ln w="9525" cap="flat" cmpd="sng">
                <a:solidFill>
                  <a:srgbClr val="000000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24</xdr:col>
      <xdr:colOff>0</xdr:colOff>
      <xdr:row>47</xdr:row>
      <xdr:rowOff>0</xdr:rowOff>
    </xdr:from>
    <xdr:ext cx="419100" cy="266700"/>
    <xdr:grpSp>
      <xdr:nvGrpSpPr>
        <xdr:cNvPr id="10718" name="Shape 2">
          <a:extLst>
            <a:ext uri="{FF2B5EF4-FFF2-40B4-BE49-F238E27FC236}">
              <a16:creationId xmlns:a16="http://schemas.microsoft.com/office/drawing/2014/main" id="{00000000-0008-0000-0B00-0000DE290000}"/>
            </a:ext>
          </a:extLst>
        </xdr:cNvPr>
        <xdr:cNvGrpSpPr>
          <a:grpSpLocks/>
        </xdr:cNvGrpSpPr>
      </xdr:nvGrpSpPr>
      <xdr:grpSpPr>
        <a:xfrm>
          <a:off x="10868025" y="10267950"/>
          <a:ext cx="419100" cy="266700"/>
          <a:chOff x="5136450" y="3646650"/>
          <a:chExt cx="419100" cy="266700"/>
        </a:xfrm>
      </xdr:grpSpPr>
      <xdr:grpSp>
        <xdr:nvGrpSpPr>
          <xdr:cNvPr id="10719" name="Shape 8769">
            <a:extLst>
              <a:ext uri="{FF2B5EF4-FFF2-40B4-BE49-F238E27FC236}">
                <a16:creationId xmlns:a16="http://schemas.microsoft.com/office/drawing/2014/main" id="{00000000-0008-0000-0B00-0000DF290000}"/>
              </a:ext>
            </a:extLst>
          </xdr:cNvPr>
          <xdr:cNvGrpSpPr>
            <a:grpSpLocks/>
          </xdr:cNvGrpSpPr>
        </xdr:nvGrpSpPr>
        <xdr:grpSpPr>
          <a:xfrm>
            <a:off x="5136450" y="3646650"/>
            <a:ext cx="419100" cy="266700"/>
            <a:chOff x="5136450" y="3646650"/>
            <a:chExt cx="419100" cy="266700"/>
          </a:xfrm>
        </xdr:grpSpPr>
        <xdr:sp macro="" textlink="">
          <xdr:nvSpPr>
            <xdr:cNvPr id="10720" name="Shape 6">
              <a:extLst>
                <a:ext uri="{FF2B5EF4-FFF2-40B4-BE49-F238E27FC236}">
                  <a16:creationId xmlns:a16="http://schemas.microsoft.com/office/drawing/2014/main" id="{00000000-0008-0000-0B00-0000E0290000}"/>
                </a:ext>
              </a:extLst>
            </xdr:cNvPr>
            <xdr:cNvSpPr/>
          </xdr:nvSpPr>
          <xdr:spPr>
            <a:xfrm>
              <a:off x="5136450" y="3646650"/>
              <a:ext cx="419100" cy="266700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0721" name="Shape 8770">
              <a:extLst>
                <a:ext uri="{FF2B5EF4-FFF2-40B4-BE49-F238E27FC236}">
                  <a16:creationId xmlns:a16="http://schemas.microsoft.com/office/drawing/2014/main" id="{00000000-0008-0000-0B00-0000E1290000}"/>
                </a:ext>
              </a:extLst>
            </xdr:cNvPr>
            <xdr:cNvGrpSpPr>
              <a:grpSpLocks/>
            </xdr:cNvGrpSpPr>
          </xdr:nvGrpSpPr>
          <xdr:grpSpPr>
            <a:xfrm>
              <a:off x="5136450" y="3646650"/>
              <a:ext cx="419100" cy="266700"/>
              <a:chOff x="5136450" y="3646650"/>
              <a:chExt cx="419100" cy="266700"/>
            </a:xfrm>
          </xdr:grpSpPr>
          <xdr:sp macro="" textlink="">
            <xdr:nvSpPr>
              <xdr:cNvPr id="10722" name="Shape 8771">
                <a:extLst>
                  <a:ext uri="{FF2B5EF4-FFF2-40B4-BE49-F238E27FC236}">
                    <a16:creationId xmlns:a16="http://schemas.microsoft.com/office/drawing/2014/main" id="{00000000-0008-0000-0B00-0000E2290000}"/>
                  </a:ext>
                </a:extLst>
              </xdr:cNvPr>
              <xdr:cNvSpPr/>
            </xdr:nvSpPr>
            <xdr:spPr>
              <a:xfrm>
                <a:off x="5136450" y="3646650"/>
                <a:ext cx="419100" cy="2667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0723" name="Shape 8772">
                <a:extLst>
                  <a:ext uri="{FF2B5EF4-FFF2-40B4-BE49-F238E27FC236}">
                    <a16:creationId xmlns:a16="http://schemas.microsoft.com/office/drawing/2014/main" id="{00000000-0008-0000-0B00-0000E3290000}"/>
                  </a:ext>
                </a:extLst>
              </xdr:cNvPr>
              <xdr:cNvCxnSpPr/>
            </xdr:nvCxnSpPr>
            <xdr:spPr>
              <a:xfrm>
                <a:off x="5136450" y="3646650"/>
                <a:ext cx="419100" cy="266700"/>
              </a:xfrm>
              <a:prstGeom prst="straightConnector1">
                <a:avLst/>
              </a:prstGeom>
              <a:noFill/>
              <a:ln w="9525" cap="flat" cmpd="sng">
                <a:solidFill>
                  <a:srgbClr val="000000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24</xdr:col>
      <xdr:colOff>0</xdr:colOff>
      <xdr:row>47</xdr:row>
      <xdr:rowOff>0</xdr:rowOff>
    </xdr:from>
    <xdr:ext cx="419100" cy="247650"/>
    <xdr:grpSp>
      <xdr:nvGrpSpPr>
        <xdr:cNvPr id="10724" name="Shape 2">
          <a:extLst>
            <a:ext uri="{FF2B5EF4-FFF2-40B4-BE49-F238E27FC236}">
              <a16:creationId xmlns:a16="http://schemas.microsoft.com/office/drawing/2014/main" id="{00000000-0008-0000-0B00-0000E4290000}"/>
            </a:ext>
          </a:extLst>
        </xdr:cNvPr>
        <xdr:cNvGrpSpPr>
          <a:grpSpLocks/>
        </xdr:cNvGrpSpPr>
      </xdr:nvGrpSpPr>
      <xdr:grpSpPr>
        <a:xfrm>
          <a:off x="10868025" y="10267950"/>
          <a:ext cx="419100" cy="247650"/>
          <a:chOff x="5136450" y="3656175"/>
          <a:chExt cx="419100" cy="247650"/>
        </a:xfrm>
      </xdr:grpSpPr>
      <xdr:grpSp>
        <xdr:nvGrpSpPr>
          <xdr:cNvPr id="10725" name="Shape 8773">
            <a:extLst>
              <a:ext uri="{FF2B5EF4-FFF2-40B4-BE49-F238E27FC236}">
                <a16:creationId xmlns:a16="http://schemas.microsoft.com/office/drawing/2014/main" id="{00000000-0008-0000-0B00-0000E5290000}"/>
              </a:ext>
            </a:extLst>
          </xdr:cNvPr>
          <xdr:cNvGrpSpPr>
            <a:grpSpLocks/>
          </xdr:cNvGrpSpPr>
        </xdr:nvGrpSpPr>
        <xdr:grpSpPr>
          <a:xfrm>
            <a:off x="5136450" y="3656175"/>
            <a:ext cx="419100" cy="247650"/>
            <a:chOff x="5136450" y="3656175"/>
            <a:chExt cx="419100" cy="247650"/>
          </a:xfrm>
        </xdr:grpSpPr>
        <xdr:sp macro="" textlink="">
          <xdr:nvSpPr>
            <xdr:cNvPr id="10726" name="Shape 6">
              <a:extLst>
                <a:ext uri="{FF2B5EF4-FFF2-40B4-BE49-F238E27FC236}">
                  <a16:creationId xmlns:a16="http://schemas.microsoft.com/office/drawing/2014/main" id="{00000000-0008-0000-0B00-0000E6290000}"/>
                </a:ext>
              </a:extLst>
            </xdr:cNvPr>
            <xdr:cNvSpPr/>
          </xdr:nvSpPr>
          <xdr:spPr>
            <a:xfrm>
              <a:off x="5136450" y="3656175"/>
              <a:ext cx="419100" cy="247650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0727" name="Shape 8774">
              <a:extLst>
                <a:ext uri="{FF2B5EF4-FFF2-40B4-BE49-F238E27FC236}">
                  <a16:creationId xmlns:a16="http://schemas.microsoft.com/office/drawing/2014/main" id="{00000000-0008-0000-0B00-0000E7290000}"/>
                </a:ext>
              </a:extLst>
            </xdr:cNvPr>
            <xdr:cNvGrpSpPr>
              <a:grpSpLocks/>
            </xdr:cNvGrpSpPr>
          </xdr:nvGrpSpPr>
          <xdr:grpSpPr>
            <a:xfrm>
              <a:off x="5136450" y="3656175"/>
              <a:ext cx="419100" cy="247650"/>
              <a:chOff x="5136450" y="3660938"/>
              <a:chExt cx="419100" cy="238125"/>
            </a:xfrm>
          </xdr:grpSpPr>
          <xdr:sp macro="" textlink="">
            <xdr:nvSpPr>
              <xdr:cNvPr id="10728" name="Shape 8775">
                <a:extLst>
                  <a:ext uri="{FF2B5EF4-FFF2-40B4-BE49-F238E27FC236}">
                    <a16:creationId xmlns:a16="http://schemas.microsoft.com/office/drawing/2014/main" id="{00000000-0008-0000-0B00-0000E8290000}"/>
                  </a:ext>
                </a:extLst>
              </xdr:cNvPr>
              <xdr:cNvSpPr/>
            </xdr:nvSpPr>
            <xdr:spPr>
              <a:xfrm>
                <a:off x="5136450" y="3660938"/>
                <a:ext cx="419100" cy="2381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0729" name="Shape 8776">
                <a:extLst>
                  <a:ext uri="{FF2B5EF4-FFF2-40B4-BE49-F238E27FC236}">
                    <a16:creationId xmlns:a16="http://schemas.microsoft.com/office/drawing/2014/main" id="{00000000-0008-0000-0B00-0000E9290000}"/>
                  </a:ext>
                </a:extLst>
              </xdr:cNvPr>
              <xdr:cNvCxnSpPr/>
            </xdr:nvCxnSpPr>
            <xdr:spPr>
              <a:xfrm flipH="1">
                <a:off x="5136450" y="3660938"/>
                <a:ext cx="419100" cy="238125"/>
              </a:xfrm>
              <a:prstGeom prst="straightConnector1">
                <a:avLst/>
              </a:prstGeom>
              <a:noFill/>
              <a:ln w="9525" cap="flat" cmpd="sng">
                <a:solidFill>
                  <a:srgbClr val="000000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34</xdr:col>
      <xdr:colOff>0</xdr:colOff>
      <xdr:row>47</xdr:row>
      <xdr:rowOff>0</xdr:rowOff>
    </xdr:from>
    <xdr:ext cx="419100" cy="266700"/>
    <xdr:grpSp>
      <xdr:nvGrpSpPr>
        <xdr:cNvPr id="10730" name="Shape 2">
          <a:extLst>
            <a:ext uri="{FF2B5EF4-FFF2-40B4-BE49-F238E27FC236}">
              <a16:creationId xmlns:a16="http://schemas.microsoft.com/office/drawing/2014/main" id="{00000000-0008-0000-0B00-0000EA290000}"/>
            </a:ext>
          </a:extLst>
        </xdr:cNvPr>
        <xdr:cNvGrpSpPr>
          <a:grpSpLocks/>
        </xdr:cNvGrpSpPr>
      </xdr:nvGrpSpPr>
      <xdr:grpSpPr>
        <a:xfrm>
          <a:off x="15535275" y="10267950"/>
          <a:ext cx="419100" cy="266700"/>
          <a:chOff x="5136450" y="3646650"/>
          <a:chExt cx="419100" cy="266700"/>
        </a:xfrm>
      </xdr:grpSpPr>
      <xdr:grpSp>
        <xdr:nvGrpSpPr>
          <xdr:cNvPr id="10731" name="Shape 8777">
            <a:extLst>
              <a:ext uri="{FF2B5EF4-FFF2-40B4-BE49-F238E27FC236}">
                <a16:creationId xmlns:a16="http://schemas.microsoft.com/office/drawing/2014/main" id="{00000000-0008-0000-0B00-0000EB290000}"/>
              </a:ext>
            </a:extLst>
          </xdr:cNvPr>
          <xdr:cNvGrpSpPr>
            <a:grpSpLocks/>
          </xdr:cNvGrpSpPr>
        </xdr:nvGrpSpPr>
        <xdr:grpSpPr>
          <a:xfrm>
            <a:off x="5136450" y="3646650"/>
            <a:ext cx="419100" cy="266700"/>
            <a:chOff x="5136450" y="3646650"/>
            <a:chExt cx="419100" cy="266700"/>
          </a:xfrm>
        </xdr:grpSpPr>
        <xdr:sp macro="" textlink="">
          <xdr:nvSpPr>
            <xdr:cNvPr id="10732" name="Shape 6">
              <a:extLst>
                <a:ext uri="{FF2B5EF4-FFF2-40B4-BE49-F238E27FC236}">
                  <a16:creationId xmlns:a16="http://schemas.microsoft.com/office/drawing/2014/main" id="{00000000-0008-0000-0B00-0000EC290000}"/>
                </a:ext>
              </a:extLst>
            </xdr:cNvPr>
            <xdr:cNvSpPr/>
          </xdr:nvSpPr>
          <xdr:spPr>
            <a:xfrm>
              <a:off x="5136450" y="3646650"/>
              <a:ext cx="419100" cy="266700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0733" name="Shape 8778">
              <a:extLst>
                <a:ext uri="{FF2B5EF4-FFF2-40B4-BE49-F238E27FC236}">
                  <a16:creationId xmlns:a16="http://schemas.microsoft.com/office/drawing/2014/main" id="{00000000-0008-0000-0B00-0000ED290000}"/>
                </a:ext>
              </a:extLst>
            </xdr:cNvPr>
            <xdr:cNvGrpSpPr>
              <a:grpSpLocks/>
            </xdr:cNvGrpSpPr>
          </xdr:nvGrpSpPr>
          <xdr:grpSpPr>
            <a:xfrm>
              <a:off x="5136450" y="3646650"/>
              <a:ext cx="419100" cy="266700"/>
              <a:chOff x="5136450" y="3646650"/>
              <a:chExt cx="419100" cy="266700"/>
            </a:xfrm>
          </xdr:grpSpPr>
          <xdr:sp macro="" textlink="">
            <xdr:nvSpPr>
              <xdr:cNvPr id="10734" name="Shape 8779">
                <a:extLst>
                  <a:ext uri="{FF2B5EF4-FFF2-40B4-BE49-F238E27FC236}">
                    <a16:creationId xmlns:a16="http://schemas.microsoft.com/office/drawing/2014/main" id="{00000000-0008-0000-0B00-0000EE290000}"/>
                  </a:ext>
                </a:extLst>
              </xdr:cNvPr>
              <xdr:cNvSpPr/>
            </xdr:nvSpPr>
            <xdr:spPr>
              <a:xfrm>
                <a:off x="5136450" y="3646650"/>
                <a:ext cx="419100" cy="2667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0735" name="Shape 8780">
                <a:extLst>
                  <a:ext uri="{FF2B5EF4-FFF2-40B4-BE49-F238E27FC236}">
                    <a16:creationId xmlns:a16="http://schemas.microsoft.com/office/drawing/2014/main" id="{00000000-0008-0000-0B00-0000EF290000}"/>
                  </a:ext>
                </a:extLst>
              </xdr:cNvPr>
              <xdr:cNvCxnSpPr/>
            </xdr:nvCxnSpPr>
            <xdr:spPr>
              <a:xfrm>
                <a:off x="5136450" y="3646650"/>
                <a:ext cx="419100" cy="266700"/>
              </a:xfrm>
              <a:prstGeom prst="straightConnector1">
                <a:avLst/>
              </a:prstGeom>
              <a:noFill/>
              <a:ln w="9525" cap="flat" cmpd="sng">
                <a:solidFill>
                  <a:srgbClr val="000000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34</xdr:col>
      <xdr:colOff>0</xdr:colOff>
      <xdr:row>47</xdr:row>
      <xdr:rowOff>0</xdr:rowOff>
    </xdr:from>
    <xdr:ext cx="419100" cy="247650"/>
    <xdr:grpSp>
      <xdr:nvGrpSpPr>
        <xdr:cNvPr id="10736" name="Shape 2">
          <a:extLst>
            <a:ext uri="{FF2B5EF4-FFF2-40B4-BE49-F238E27FC236}">
              <a16:creationId xmlns:a16="http://schemas.microsoft.com/office/drawing/2014/main" id="{00000000-0008-0000-0B00-0000F0290000}"/>
            </a:ext>
          </a:extLst>
        </xdr:cNvPr>
        <xdr:cNvGrpSpPr>
          <a:grpSpLocks/>
        </xdr:cNvGrpSpPr>
      </xdr:nvGrpSpPr>
      <xdr:grpSpPr>
        <a:xfrm>
          <a:off x="15535275" y="10267950"/>
          <a:ext cx="419100" cy="247650"/>
          <a:chOff x="5136450" y="3656175"/>
          <a:chExt cx="419100" cy="247650"/>
        </a:xfrm>
      </xdr:grpSpPr>
      <xdr:grpSp>
        <xdr:nvGrpSpPr>
          <xdr:cNvPr id="10737" name="Shape 8781">
            <a:extLst>
              <a:ext uri="{FF2B5EF4-FFF2-40B4-BE49-F238E27FC236}">
                <a16:creationId xmlns:a16="http://schemas.microsoft.com/office/drawing/2014/main" id="{00000000-0008-0000-0B00-0000F1290000}"/>
              </a:ext>
            </a:extLst>
          </xdr:cNvPr>
          <xdr:cNvGrpSpPr>
            <a:grpSpLocks/>
          </xdr:cNvGrpSpPr>
        </xdr:nvGrpSpPr>
        <xdr:grpSpPr>
          <a:xfrm>
            <a:off x="5136450" y="3656175"/>
            <a:ext cx="419100" cy="247650"/>
            <a:chOff x="5136450" y="3656175"/>
            <a:chExt cx="419100" cy="247650"/>
          </a:xfrm>
        </xdr:grpSpPr>
        <xdr:sp macro="" textlink="">
          <xdr:nvSpPr>
            <xdr:cNvPr id="10738" name="Shape 6">
              <a:extLst>
                <a:ext uri="{FF2B5EF4-FFF2-40B4-BE49-F238E27FC236}">
                  <a16:creationId xmlns:a16="http://schemas.microsoft.com/office/drawing/2014/main" id="{00000000-0008-0000-0B00-0000F2290000}"/>
                </a:ext>
              </a:extLst>
            </xdr:cNvPr>
            <xdr:cNvSpPr/>
          </xdr:nvSpPr>
          <xdr:spPr>
            <a:xfrm>
              <a:off x="5136450" y="3656175"/>
              <a:ext cx="419100" cy="247650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0739" name="Shape 8782">
              <a:extLst>
                <a:ext uri="{FF2B5EF4-FFF2-40B4-BE49-F238E27FC236}">
                  <a16:creationId xmlns:a16="http://schemas.microsoft.com/office/drawing/2014/main" id="{00000000-0008-0000-0B00-0000F3290000}"/>
                </a:ext>
              </a:extLst>
            </xdr:cNvPr>
            <xdr:cNvGrpSpPr>
              <a:grpSpLocks/>
            </xdr:cNvGrpSpPr>
          </xdr:nvGrpSpPr>
          <xdr:grpSpPr>
            <a:xfrm>
              <a:off x="5136450" y="3656175"/>
              <a:ext cx="419100" cy="247650"/>
              <a:chOff x="5136450" y="3660938"/>
              <a:chExt cx="419100" cy="238125"/>
            </a:xfrm>
          </xdr:grpSpPr>
          <xdr:sp macro="" textlink="">
            <xdr:nvSpPr>
              <xdr:cNvPr id="10740" name="Shape 8783">
                <a:extLst>
                  <a:ext uri="{FF2B5EF4-FFF2-40B4-BE49-F238E27FC236}">
                    <a16:creationId xmlns:a16="http://schemas.microsoft.com/office/drawing/2014/main" id="{00000000-0008-0000-0B00-0000F4290000}"/>
                  </a:ext>
                </a:extLst>
              </xdr:cNvPr>
              <xdr:cNvSpPr/>
            </xdr:nvSpPr>
            <xdr:spPr>
              <a:xfrm>
                <a:off x="5136450" y="3660938"/>
                <a:ext cx="419100" cy="2381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0741" name="Shape 8784">
                <a:extLst>
                  <a:ext uri="{FF2B5EF4-FFF2-40B4-BE49-F238E27FC236}">
                    <a16:creationId xmlns:a16="http://schemas.microsoft.com/office/drawing/2014/main" id="{00000000-0008-0000-0B00-0000F5290000}"/>
                  </a:ext>
                </a:extLst>
              </xdr:cNvPr>
              <xdr:cNvCxnSpPr/>
            </xdr:nvCxnSpPr>
            <xdr:spPr>
              <a:xfrm flipH="1">
                <a:off x="5136450" y="3660938"/>
                <a:ext cx="419100" cy="238125"/>
              </a:xfrm>
              <a:prstGeom prst="straightConnector1">
                <a:avLst/>
              </a:prstGeom>
              <a:noFill/>
              <a:ln w="9525" cap="flat" cmpd="sng">
                <a:solidFill>
                  <a:srgbClr val="000000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36</xdr:col>
      <xdr:colOff>0</xdr:colOff>
      <xdr:row>47</xdr:row>
      <xdr:rowOff>0</xdr:rowOff>
    </xdr:from>
    <xdr:ext cx="419100" cy="266700"/>
    <xdr:grpSp>
      <xdr:nvGrpSpPr>
        <xdr:cNvPr id="10742" name="Shape 2">
          <a:extLst>
            <a:ext uri="{FF2B5EF4-FFF2-40B4-BE49-F238E27FC236}">
              <a16:creationId xmlns:a16="http://schemas.microsoft.com/office/drawing/2014/main" id="{00000000-0008-0000-0B00-0000F6290000}"/>
            </a:ext>
          </a:extLst>
        </xdr:cNvPr>
        <xdr:cNvGrpSpPr>
          <a:grpSpLocks/>
        </xdr:cNvGrpSpPr>
      </xdr:nvGrpSpPr>
      <xdr:grpSpPr>
        <a:xfrm>
          <a:off x="16468725" y="10267950"/>
          <a:ext cx="419100" cy="266700"/>
          <a:chOff x="5136450" y="3646650"/>
          <a:chExt cx="419100" cy="266700"/>
        </a:xfrm>
      </xdr:grpSpPr>
      <xdr:grpSp>
        <xdr:nvGrpSpPr>
          <xdr:cNvPr id="10743" name="Shape 8785">
            <a:extLst>
              <a:ext uri="{FF2B5EF4-FFF2-40B4-BE49-F238E27FC236}">
                <a16:creationId xmlns:a16="http://schemas.microsoft.com/office/drawing/2014/main" id="{00000000-0008-0000-0B00-0000F7290000}"/>
              </a:ext>
            </a:extLst>
          </xdr:cNvPr>
          <xdr:cNvGrpSpPr>
            <a:grpSpLocks/>
          </xdr:cNvGrpSpPr>
        </xdr:nvGrpSpPr>
        <xdr:grpSpPr>
          <a:xfrm>
            <a:off x="5136450" y="3646650"/>
            <a:ext cx="419100" cy="266700"/>
            <a:chOff x="5136450" y="3646650"/>
            <a:chExt cx="419100" cy="266700"/>
          </a:xfrm>
        </xdr:grpSpPr>
        <xdr:sp macro="" textlink="">
          <xdr:nvSpPr>
            <xdr:cNvPr id="10744" name="Shape 6">
              <a:extLst>
                <a:ext uri="{FF2B5EF4-FFF2-40B4-BE49-F238E27FC236}">
                  <a16:creationId xmlns:a16="http://schemas.microsoft.com/office/drawing/2014/main" id="{00000000-0008-0000-0B00-0000F8290000}"/>
                </a:ext>
              </a:extLst>
            </xdr:cNvPr>
            <xdr:cNvSpPr/>
          </xdr:nvSpPr>
          <xdr:spPr>
            <a:xfrm>
              <a:off x="5136450" y="3646650"/>
              <a:ext cx="419100" cy="266700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0745" name="Shape 8786">
              <a:extLst>
                <a:ext uri="{FF2B5EF4-FFF2-40B4-BE49-F238E27FC236}">
                  <a16:creationId xmlns:a16="http://schemas.microsoft.com/office/drawing/2014/main" id="{00000000-0008-0000-0B00-0000F9290000}"/>
                </a:ext>
              </a:extLst>
            </xdr:cNvPr>
            <xdr:cNvGrpSpPr>
              <a:grpSpLocks/>
            </xdr:cNvGrpSpPr>
          </xdr:nvGrpSpPr>
          <xdr:grpSpPr>
            <a:xfrm>
              <a:off x="5136450" y="3646650"/>
              <a:ext cx="419100" cy="266700"/>
              <a:chOff x="5136450" y="3646650"/>
              <a:chExt cx="419100" cy="266700"/>
            </a:xfrm>
          </xdr:grpSpPr>
          <xdr:sp macro="" textlink="">
            <xdr:nvSpPr>
              <xdr:cNvPr id="10746" name="Shape 8787">
                <a:extLst>
                  <a:ext uri="{FF2B5EF4-FFF2-40B4-BE49-F238E27FC236}">
                    <a16:creationId xmlns:a16="http://schemas.microsoft.com/office/drawing/2014/main" id="{00000000-0008-0000-0B00-0000FA290000}"/>
                  </a:ext>
                </a:extLst>
              </xdr:cNvPr>
              <xdr:cNvSpPr/>
            </xdr:nvSpPr>
            <xdr:spPr>
              <a:xfrm>
                <a:off x="5136450" y="3646650"/>
                <a:ext cx="419100" cy="2667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0747" name="Shape 8788">
                <a:extLst>
                  <a:ext uri="{FF2B5EF4-FFF2-40B4-BE49-F238E27FC236}">
                    <a16:creationId xmlns:a16="http://schemas.microsoft.com/office/drawing/2014/main" id="{00000000-0008-0000-0B00-0000FB290000}"/>
                  </a:ext>
                </a:extLst>
              </xdr:cNvPr>
              <xdr:cNvCxnSpPr/>
            </xdr:nvCxnSpPr>
            <xdr:spPr>
              <a:xfrm>
                <a:off x="5136450" y="3646650"/>
                <a:ext cx="419100" cy="266700"/>
              </a:xfrm>
              <a:prstGeom prst="straightConnector1">
                <a:avLst/>
              </a:prstGeom>
              <a:noFill/>
              <a:ln w="9525" cap="flat" cmpd="sng">
                <a:solidFill>
                  <a:srgbClr val="000000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36</xdr:col>
      <xdr:colOff>0</xdr:colOff>
      <xdr:row>47</xdr:row>
      <xdr:rowOff>0</xdr:rowOff>
    </xdr:from>
    <xdr:ext cx="419100" cy="247650"/>
    <xdr:grpSp>
      <xdr:nvGrpSpPr>
        <xdr:cNvPr id="10748" name="Shape 2">
          <a:extLst>
            <a:ext uri="{FF2B5EF4-FFF2-40B4-BE49-F238E27FC236}">
              <a16:creationId xmlns:a16="http://schemas.microsoft.com/office/drawing/2014/main" id="{00000000-0008-0000-0B00-0000FC290000}"/>
            </a:ext>
          </a:extLst>
        </xdr:cNvPr>
        <xdr:cNvGrpSpPr>
          <a:grpSpLocks/>
        </xdr:cNvGrpSpPr>
      </xdr:nvGrpSpPr>
      <xdr:grpSpPr>
        <a:xfrm>
          <a:off x="16468725" y="10267950"/>
          <a:ext cx="419100" cy="247650"/>
          <a:chOff x="5136450" y="3656175"/>
          <a:chExt cx="419100" cy="247650"/>
        </a:xfrm>
      </xdr:grpSpPr>
      <xdr:grpSp>
        <xdr:nvGrpSpPr>
          <xdr:cNvPr id="10749" name="Shape 8789">
            <a:extLst>
              <a:ext uri="{FF2B5EF4-FFF2-40B4-BE49-F238E27FC236}">
                <a16:creationId xmlns:a16="http://schemas.microsoft.com/office/drawing/2014/main" id="{00000000-0008-0000-0B00-0000FD290000}"/>
              </a:ext>
            </a:extLst>
          </xdr:cNvPr>
          <xdr:cNvGrpSpPr>
            <a:grpSpLocks/>
          </xdr:cNvGrpSpPr>
        </xdr:nvGrpSpPr>
        <xdr:grpSpPr>
          <a:xfrm>
            <a:off x="5136450" y="3656175"/>
            <a:ext cx="419100" cy="247650"/>
            <a:chOff x="5136450" y="3656175"/>
            <a:chExt cx="419100" cy="247650"/>
          </a:xfrm>
        </xdr:grpSpPr>
        <xdr:sp macro="" textlink="">
          <xdr:nvSpPr>
            <xdr:cNvPr id="10750" name="Shape 6">
              <a:extLst>
                <a:ext uri="{FF2B5EF4-FFF2-40B4-BE49-F238E27FC236}">
                  <a16:creationId xmlns:a16="http://schemas.microsoft.com/office/drawing/2014/main" id="{00000000-0008-0000-0B00-0000FE290000}"/>
                </a:ext>
              </a:extLst>
            </xdr:cNvPr>
            <xdr:cNvSpPr/>
          </xdr:nvSpPr>
          <xdr:spPr>
            <a:xfrm>
              <a:off x="5136450" y="3656175"/>
              <a:ext cx="419100" cy="247650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0751" name="Shape 8790">
              <a:extLst>
                <a:ext uri="{FF2B5EF4-FFF2-40B4-BE49-F238E27FC236}">
                  <a16:creationId xmlns:a16="http://schemas.microsoft.com/office/drawing/2014/main" id="{00000000-0008-0000-0B00-0000FF290000}"/>
                </a:ext>
              </a:extLst>
            </xdr:cNvPr>
            <xdr:cNvGrpSpPr>
              <a:grpSpLocks/>
            </xdr:cNvGrpSpPr>
          </xdr:nvGrpSpPr>
          <xdr:grpSpPr>
            <a:xfrm>
              <a:off x="5136450" y="3656175"/>
              <a:ext cx="419100" cy="247650"/>
              <a:chOff x="5136450" y="3660938"/>
              <a:chExt cx="419100" cy="238125"/>
            </a:xfrm>
          </xdr:grpSpPr>
          <xdr:sp macro="" textlink="">
            <xdr:nvSpPr>
              <xdr:cNvPr id="10752" name="Shape 8791">
                <a:extLst>
                  <a:ext uri="{FF2B5EF4-FFF2-40B4-BE49-F238E27FC236}">
                    <a16:creationId xmlns:a16="http://schemas.microsoft.com/office/drawing/2014/main" id="{00000000-0008-0000-0B00-0000002A0000}"/>
                  </a:ext>
                </a:extLst>
              </xdr:cNvPr>
              <xdr:cNvSpPr/>
            </xdr:nvSpPr>
            <xdr:spPr>
              <a:xfrm>
                <a:off x="5136450" y="3660938"/>
                <a:ext cx="419100" cy="2381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0753" name="Shape 8792">
                <a:extLst>
                  <a:ext uri="{FF2B5EF4-FFF2-40B4-BE49-F238E27FC236}">
                    <a16:creationId xmlns:a16="http://schemas.microsoft.com/office/drawing/2014/main" id="{00000000-0008-0000-0B00-0000012A0000}"/>
                  </a:ext>
                </a:extLst>
              </xdr:cNvPr>
              <xdr:cNvCxnSpPr/>
            </xdr:nvCxnSpPr>
            <xdr:spPr>
              <a:xfrm flipH="1">
                <a:off x="5136450" y="3660938"/>
                <a:ext cx="419100" cy="238125"/>
              </a:xfrm>
              <a:prstGeom prst="straightConnector1">
                <a:avLst/>
              </a:prstGeom>
              <a:noFill/>
              <a:ln w="9525" cap="flat" cmpd="sng">
                <a:solidFill>
                  <a:srgbClr val="000000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10</xdr:col>
      <xdr:colOff>0</xdr:colOff>
      <xdr:row>57</xdr:row>
      <xdr:rowOff>0</xdr:rowOff>
    </xdr:from>
    <xdr:ext cx="419100" cy="266700"/>
    <xdr:grpSp>
      <xdr:nvGrpSpPr>
        <xdr:cNvPr id="10754" name="Shape 2">
          <a:extLst>
            <a:ext uri="{FF2B5EF4-FFF2-40B4-BE49-F238E27FC236}">
              <a16:creationId xmlns:a16="http://schemas.microsoft.com/office/drawing/2014/main" id="{00000000-0008-0000-0B00-0000022A0000}"/>
            </a:ext>
          </a:extLst>
        </xdr:cNvPr>
        <xdr:cNvGrpSpPr>
          <a:grpSpLocks/>
        </xdr:cNvGrpSpPr>
      </xdr:nvGrpSpPr>
      <xdr:grpSpPr>
        <a:xfrm>
          <a:off x="4333875" y="12477750"/>
          <a:ext cx="419100" cy="266700"/>
          <a:chOff x="5136450" y="3646650"/>
          <a:chExt cx="419100" cy="266700"/>
        </a:xfrm>
      </xdr:grpSpPr>
      <xdr:grpSp>
        <xdr:nvGrpSpPr>
          <xdr:cNvPr id="10755" name="Shape 8793">
            <a:extLst>
              <a:ext uri="{FF2B5EF4-FFF2-40B4-BE49-F238E27FC236}">
                <a16:creationId xmlns:a16="http://schemas.microsoft.com/office/drawing/2014/main" id="{00000000-0008-0000-0B00-0000032A0000}"/>
              </a:ext>
            </a:extLst>
          </xdr:cNvPr>
          <xdr:cNvGrpSpPr>
            <a:grpSpLocks/>
          </xdr:cNvGrpSpPr>
        </xdr:nvGrpSpPr>
        <xdr:grpSpPr>
          <a:xfrm>
            <a:off x="5136450" y="3646650"/>
            <a:ext cx="419100" cy="266700"/>
            <a:chOff x="5136450" y="3646650"/>
            <a:chExt cx="419100" cy="266700"/>
          </a:xfrm>
        </xdr:grpSpPr>
        <xdr:sp macro="" textlink="">
          <xdr:nvSpPr>
            <xdr:cNvPr id="10756" name="Shape 6">
              <a:extLst>
                <a:ext uri="{FF2B5EF4-FFF2-40B4-BE49-F238E27FC236}">
                  <a16:creationId xmlns:a16="http://schemas.microsoft.com/office/drawing/2014/main" id="{00000000-0008-0000-0B00-0000042A0000}"/>
                </a:ext>
              </a:extLst>
            </xdr:cNvPr>
            <xdr:cNvSpPr/>
          </xdr:nvSpPr>
          <xdr:spPr>
            <a:xfrm>
              <a:off x="5136450" y="3646650"/>
              <a:ext cx="419100" cy="266700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0757" name="Shape 8794">
              <a:extLst>
                <a:ext uri="{FF2B5EF4-FFF2-40B4-BE49-F238E27FC236}">
                  <a16:creationId xmlns:a16="http://schemas.microsoft.com/office/drawing/2014/main" id="{00000000-0008-0000-0B00-0000052A0000}"/>
                </a:ext>
              </a:extLst>
            </xdr:cNvPr>
            <xdr:cNvGrpSpPr>
              <a:grpSpLocks/>
            </xdr:cNvGrpSpPr>
          </xdr:nvGrpSpPr>
          <xdr:grpSpPr>
            <a:xfrm>
              <a:off x="5136450" y="3646650"/>
              <a:ext cx="419100" cy="266700"/>
              <a:chOff x="5136450" y="3646650"/>
              <a:chExt cx="419100" cy="266700"/>
            </a:xfrm>
          </xdr:grpSpPr>
          <xdr:sp macro="" textlink="">
            <xdr:nvSpPr>
              <xdr:cNvPr id="10758" name="Shape 8795">
                <a:extLst>
                  <a:ext uri="{FF2B5EF4-FFF2-40B4-BE49-F238E27FC236}">
                    <a16:creationId xmlns:a16="http://schemas.microsoft.com/office/drawing/2014/main" id="{00000000-0008-0000-0B00-0000062A0000}"/>
                  </a:ext>
                </a:extLst>
              </xdr:cNvPr>
              <xdr:cNvSpPr/>
            </xdr:nvSpPr>
            <xdr:spPr>
              <a:xfrm>
                <a:off x="5136450" y="3646650"/>
                <a:ext cx="419100" cy="2667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0759" name="Shape 8796">
                <a:extLst>
                  <a:ext uri="{FF2B5EF4-FFF2-40B4-BE49-F238E27FC236}">
                    <a16:creationId xmlns:a16="http://schemas.microsoft.com/office/drawing/2014/main" id="{00000000-0008-0000-0B00-0000072A0000}"/>
                  </a:ext>
                </a:extLst>
              </xdr:cNvPr>
              <xdr:cNvCxnSpPr/>
            </xdr:nvCxnSpPr>
            <xdr:spPr>
              <a:xfrm>
                <a:off x="5136450" y="3646650"/>
                <a:ext cx="419100" cy="266700"/>
              </a:xfrm>
              <a:prstGeom prst="straightConnector1">
                <a:avLst/>
              </a:prstGeom>
              <a:noFill/>
              <a:ln w="9525" cap="flat" cmpd="sng">
                <a:solidFill>
                  <a:srgbClr val="000000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10</xdr:col>
      <xdr:colOff>0</xdr:colOff>
      <xdr:row>57</xdr:row>
      <xdr:rowOff>0</xdr:rowOff>
    </xdr:from>
    <xdr:ext cx="419100" cy="247650"/>
    <xdr:grpSp>
      <xdr:nvGrpSpPr>
        <xdr:cNvPr id="10760" name="Shape 2">
          <a:extLst>
            <a:ext uri="{FF2B5EF4-FFF2-40B4-BE49-F238E27FC236}">
              <a16:creationId xmlns:a16="http://schemas.microsoft.com/office/drawing/2014/main" id="{00000000-0008-0000-0B00-0000082A0000}"/>
            </a:ext>
          </a:extLst>
        </xdr:cNvPr>
        <xdr:cNvGrpSpPr>
          <a:grpSpLocks/>
        </xdr:cNvGrpSpPr>
      </xdr:nvGrpSpPr>
      <xdr:grpSpPr>
        <a:xfrm>
          <a:off x="4333875" y="12477750"/>
          <a:ext cx="419100" cy="247650"/>
          <a:chOff x="5136450" y="3656175"/>
          <a:chExt cx="419100" cy="247650"/>
        </a:xfrm>
      </xdr:grpSpPr>
      <xdr:grpSp>
        <xdr:nvGrpSpPr>
          <xdr:cNvPr id="10761" name="Shape 8797">
            <a:extLst>
              <a:ext uri="{FF2B5EF4-FFF2-40B4-BE49-F238E27FC236}">
                <a16:creationId xmlns:a16="http://schemas.microsoft.com/office/drawing/2014/main" id="{00000000-0008-0000-0B00-0000092A0000}"/>
              </a:ext>
            </a:extLst>
          </xdr:cNvPr>
          <xdr:cNvGrpSpPr>
            <a:grpSpLocks/>
          </xdr:cNvGrpSpPr>
        </xdr:nvGrpSpPr>
        <xdr:grpSpPr>
          <a:xfrm>
            <a:off x="5136450" y="3656175"/>
            <a:ext cx="419100" cy="247650"/>
            <a:chOff x="5136450" y="3656175"/>
            <a:chExt cx="419100" cy="247650"/>
          </a:xfrm>
        </xdr:grpSpPr>
        <xdr:sp macro="" textlink="">
          <xdr:nvSpPr>
            <xdr:cNvPr id="10762" name="Shape 6">
              <a:extLst>
                <a:ext uri="{FF2B5EF4-FFF2-40B4-BE49-F238E27FC236}">
                  <a16:creationId xmlns:a16="http://schemas.microsoft.com/office/drawing/2014/main" id="{00000000-0008-0000-0B00-00000A2A0000}"/>
                </a:ext>
              </a:extLst>
            </xdr:cNvPr>
            <xdr:cNvSpPr/>
          </xdr:nvSpPr>
          <xdr:spPr>
            <a:xfrm>
              <a:off x="5136450" y="3656175"/>
              <a:ext cx="419100" cy="247650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0763" name="Shape 8798">
              <a:extLst>
                <a:ext uri="{FF2B5EF4-FFF2-40B4-BE49-F238E27FC236}">
                  <a16:creationId xmlns:a16="http://schemas.microsoft.com/office/drawing/2014/main" id="{00000000-0008-0000-0B00-00000B2A0000}"/>
                </a:ext>
              </a:extLst>
            </xdr:cNvPr>
            <xdr:cNvGrpSpPr>
              <a:grpSpLocks/>
            </xdr:cNvGrpSpPr>
          </xdr:nvGrpSpPr>
          <xdr:grpSpPr>
            <a:xfrm>
              <a:off x="5136450" y="3656175"/>
              <a:ext cx="419100" cy="247650"/>
              <a:chOff x="5136450" y="3660938"/>
              <a:chExt cx="419100" cy="238125"/>
            </a:xfrm>
          </xdr:grpSpPr>
          <xdr:sp macro="" textlink="">
            <xdr:nvSpPr>
              <xdr:cNvPr id="10764" name="Shape 8799">
                <a:extLst>
                  <a:ext uri="{FF2B5EF4-FFF2-40B4-BE49-F238E27FC236}">
                    <a16:creationId xmlns:a16="http://schemas.microsoft.com/office/drawing/2014/main" id="{00000000-0008-0000-0B00-00000C2A0000}"/>
                  </a:ext>
                </a:extLst>
              </xdr:cNvPr>
              <xdr:cNvSpPr/>
            </xdr:nvSpPr>
            <xdr:spPr>
              <a:xfrm>
                <a:off x="5136450" y="3660938"/>
                <a:ext cx="419100" cy="2381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0765" name="Shape 8800">
                <a:extLst>
                  <a:ext uri="{FF2B5EF4-FFF2-40B4-BE49-F238E27FC236}">
                    <a16:creationId xmlns:a16="http://schemas.microsoft.com/office/drawing/2014/main" id="{00000000-0008-0000-0B00-00000D2A0000}"/>
                  </a:ext>
                </a:extLst>
              </xdr:cNvPr>
              <xdr:cNvCxnSpPr/>
            </xdr:nvCxnSpPr>
            <xdr:spPr>
              <a:xfrm flipH="1">
                <a:off x="5136450" y="3660938"/>
                <a:ext cx="419100" cy="238125"/>
              </a:xfrm>
              <a:prstGeom prst="straightConnector1">
                <a:avLst/>
              </a:prstGeom>
              <a:noFill/>
              <a:ln w="9525" cap="flat" cmpd="sng">
                <a:solidFill>
                  <a:srgbClr val="000000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22</xdr:col>
      <xdr:colOff>0</xdr:colOff>
      <xdr:row>57</xdr:row>
      <xdr:rowOff>0</xdr:rowOff>
    </xdr:from>
    <xdr:ext cx="419100" cy="266700"/>
    <xdr:grpSp>
      <xdr:nvGrpSpPr>
        <xdr:cNvPr id="10766" name="Shape 2">
          <a:extLst>
            <a:ext uri="{FF2B5EF4-FFF2-40B4-BE49-F238E27FC236}">
              <a16:creationId xmlns:a16="http://schemas.microsoft.com/office/drawing/2014/main" id="{00000000-0008-0000-0B00-00000E2A0000}"/>
            </a:ext>
          </a:extLst>
        </xdr:cNvPr>
        <xdr:cNvGrpSpPr>
          <a:grpSpLocks/>
        </xdr:cNvGrpSpPr>
      </xdr:nvGrpSpPr>
      <xdr:grpSpPr>
        <a:xfrm>
          <a:off x="9934575" y="12477750"/>
          <a:ext cx="419100" cy="266700"/>
          <a:chOff x="5136450" y="3646650"/>
          <a:chExt cx="419100" cy="266700"/>
        </a:xfrm>
      </xdr:grpSpPr>
      <xdr:grpSp>
        <xdr:nvGrpSpPr>
          <xdr:cNvPr id="10767" name="Shape 8801">
            <a:extLst>
              <a:ext uri="{FF2B5EF4-FFF2-40B4-BE49-F238E27FC236}">
                <a16:creationId xmlns:a16="http://schemas.microsoft.com/office/drawing/2014/main" id="{00000000-0008-0000-0B00-00000F2A0000}"/>
              </a:ext>
            </a:extLst>
          </xdr:cNvPr>
          <xdr:cNvGrpSpPr>
            <a:grpSpLocks/>
          </xdr:cNvGrpSpPr>
        </xdr:nvGrpSpPr>
        <xdr:grpSpPr>
          <a:xfrm>
            <a:off x="5136450" y="3646650"/>
            <a:ext cx="419100" cy="266700"/>
            <a:chOff x="5136450" y="3646650"/>
            <a:chExt cx="419100" cy="266700"/>
          </a:xfrm>
        </xdr:grpSpPr>
        <xdr:sp macro="" textlink="">
          <xdr:nvSpPr>
            <xdr:cNvPr id="10768" name="Shape 6">
              <a:extLst>
                <a:ext uri="{FF2B5EF4-FFF2-40B4-BE49-F238E27FC236}">
                  <a16:creationId xmlns:a16="http://schemas.microsoft.com/office/drawing/2014/main" id="{00000000-0008-0000-0B00-0000102A0000}"/>
                </a:ext>
              </a:extLst>
            </xdr:cNvPr>
            <xdr:cNvSpPr/>
          </xdr:nvSpPr>
          <xdr:spPr>
            <a:xfrm>
              <a:off x="5136450" y="3646650"/>
              <a:ext cx="419100" cy="266700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0769" name="Shape 8802">
              <a:extLst>
                <a:ext uri="{FF2B5EF4-FFF2-40B4-BE49-F238E27FC236}">
                  <a16:creationId xmlns:a16="http://schemas.microsoft.com/office/drawing/2014/main" id="{00000000-0008-0000-0B00-0000112A0000}"/>
                </a:ext>
              </a:extLst>
            </xdr:cNvPr>
            <xdr:cNvGrpSpPr>
              <a:grpSpLocks/>
            </xdr:cNvGrpSpPr>
          </xdr:nvGrpSpPr>
          <xdr:grpSpPr>
            <a:xfrm>
              <a:off x="5136450" y="3646650"/>
              <a:ext cx="419100" cy="266700"/>
              <a:chOff x="5136450" y="3646650"/>
              <a:chExt cx="419100" cy="266700"/>
            </a:xfrm>
          </xdr:grpSpPr>
          <xdr:sp macro="" textlink="">
            <xdr:nvSpPr>
              <xdr:cNvPr id="10770" name="Shape 8803">
                <a:extLst>
                  <a:ext uri="{FF2B5EF4-FFF2-40B4-BE49-F238E27FC236}">
                    <a16:creationId xmlns:a16="http://schemas.microsoft.com/office/drawing/2014/main" id="{00000000-0008-0000-0B00-0000122A0000}"/>
                  </a:ext>
                </a:extLst>
              </xdr:cNvPr>
              <xdr:cNvSpPr/>
            </xdr:nvSpPr>
            <xdr:spPr>
              <a:xfrm>
                <a:off x="5136450" y="3646650"/>
                <a:ext cx="419100" cy="2667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0771" name="Shape 8804">
                <a:extLst>
                  <a:ext uri="{FF2B5EF4-FFF2-40B4-BE49-F238E27FC236}">
                    <a16:creationId xmlns:a16="http://schemas.microsoft.com/office/drawing/2014/main" id="{00000000-0008-0000-0B00-0000132A0000}"/>
                  </a:ext>
                </a:extLst>
              </xdr:cNvPr>
              <xdr:cNvCxnSpPr/>
            </xdr:nvCxnSpPr>
            <xdr:spPr>
              <a:xfrm>
                <a:off x="5136450" y="3646650"/>
                <a:ext cx="419100" cy="266700"/>
              </a:xfrm>
              <a:prstGeom prst="straightConnector1">
                <a:avLst/>
              </a:prstGeom>
              <a:noFill/>
              <a:ln w="9525" cap="flat" cmpd="sng">
                <a:solidFill>
                  <a:srgbClr val="000000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22</xdr:col>
      <xdr:colOff>0</xdr:colOff>
      <xdr:row>57</xdr:row>
      <xdr:rowOff>0</xdr:rowOff>
    </xdr:from>
    <xdr:ext cx="419100" cy="247650"/>
    <xdr:grpSp>
      <xdr:nvGrpSpPr>
        <xdr:cNvPr id="10772" name="Shape 2">
          <a:extLst>
            <a:ext uri="{FF2B5EF4-FFF2-40B4-BE49-F238E27FC236}">
              <a16:creationId xmlns:a16="http://schemas.microsoft.com/office/drawing/2014/main" id="{00000000-0008-0000-0B00-0000142A0000}"/>
            </a:ext>
          </a:extLst>
        </xdr:cNvPr>
        <xdr:cNvGrpSpPr>
          <a:grpSpLocks/>
        </xdr:cNvGrpSpPr>
      </xdr:nvGrpSpPr>
      <xdr:grpSpPr>
        <a:xfrm>
          <a:off x="9934575" y="12477750"/>
          <a:ext cx="419100" cy="247650"/>
          <a:chOff x="5136450" y="3656175"/>
          <a:chExt cx="419100" cy="247650"/>
        </a:xfrm>
      </xdr:grpSpPr>
      <xdr:grpSp>
        <xdr:nvGrpSpPr>
          <xdr:cNvPr id="10773" name="Shape 8805">
            <a:extLst>
              <a:ext uri="{FF2B5EF4-FFF2-40B4-BE49-F238E27FC236}">
                <a16:creationId xmlns:a16="http://schemas.microsoft.com/office/drawing/2014/main" id="{00000000-0008-0000-0B00-0000152A0000}"/>
              </a:ext>
            </a:extLst>
          </xdr:cNvPr>
          <xdr:cNvGrpSpPr>
            <a:grpSpLocks/>
          </xdr:cNvGrpSpPr>
        </xdr:nvGrpSpPr>
        <xdr:grpSpPr>
          <a:xfrm>
            <a:off x="5136450" y="3656175"/>
            <a:ext cx="419100" cy="247650"/>
            <a:chOff x="5136450" y="3656175"/>
            <a:chExt cx="419100" cy="247650"/>
          </a:xfrm>
        </xdr:grpSpPr>
        <xdr:sp macro="" textlink="">
          <xdr:nvSpPr>
            <xdr:cNvPr id="10774" name="Shape 6">
              <a:extLst>
                <a:ext uri="{FF2B5EF4-FFF2-40B4-BE49-F238E27FC236}">
                  <a16:creationId xmlns:a16="http://schemas.microsoft.com/office/drawing/2014/main" id="{00000000-0008-0000-0B00-0000162A0000}"/>
                </a:ext>
              </a:extLst>
            </xdr:cNvPr>
            <xdr:cNvSpPr/>
          </xdr:nvSpPr>
          <xdr:spPr>
            <a:xfrm>
              <a:off x="5136450" y="3656175"/>
              <a:ext cx="419100" cy="247650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0775" name="Shape 8806">
              <a:extLst>
                <a:ext uri="{FF2B5EF4-FFF2-40B4-BE49-F238E27FC236}">
                  <a16:creationId xmlns:a16="http://schemas.microsoft.com/office/drawing/2014/main" id="{00000000-0008-0000-0B00-0000172A0000}"/>
                </a:ext>
              </a:extLst>
            </xdr:cNvPr>
            <xdr:cNvGrpSpPr>
              <a:grpSpLocks/>
            </xdr:cNvGrpSpPr>
          </xdr:nvGrpSpPr>
          <xdr:grpSpPr>
            <a:xfrm>
              <a:off x="5136450" y="3656175"/>
              <a:ext cx="419100" cy="247650"/>
              <a:chOff x="5136450" y="3660938"/>
              <a:chExt cx="419100" cy="238125"/>
            </a:xfrm>
          </xdr:grpSpPr>
          <xdr:sp macro="" textlink="">
            <xdr:nvSpPr>
              <xdr:cNvPr id="10776" name="Shape 8807">
                <a:extLst>
                  <a:ext uri="{FF2B5EF4-FFF2-40B4-BE49-F238E27FC236}">
                    <a16:creationId xmlns:a16="http://schemas.microsoft.com/office/drawing/2014/main" id="{00000000-0008-0000-0B00-0000182A0000}"/>
                  </a:ext>
                </a:extLst>
              </xdr:cNvPr>
              <xdr:cNvSpPr/>
            </xdr:nvSpPr>
            <xdr:spPr>
              <a:xfrm>
                <a:off x="5136450" y="3660938"/>
                <a:ext cx="419100" cy="2381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0777" name="Shape 8808">
                <a:extLst>
                  <a:ext uri="{FF2B5EF4-FFF2-40B4-BE49-F238E27FC236}">
                    <a16:creationId xmlns:a16="http://schemas.microsoft.com/office/drawing/2014/main" id="{00000000-0008-0000-0B00-0000192A0000}"/>
                  </a:ext>
                </a:extLst>
              </xdr:cNvPr>
              <xdr:cNvCxnSpPr/>
            </xdr:nvCxnSpPr>
            <xdr:spPr>
              <a:xfrm flipH="1">
                <a:off x="5136450" y="3660938"/>
                <a:ext cx="419100" cy="238125"/>
              </a:xfrm>
              <a:prstGeom prst="straightConnector1">
                <a:avLst/>
              </a:prstGeom>
              <a:noFill/>
              <a:ln w="9525" cap="flat" cmpd="sng">
                <a:solidFill>
                  <a:srgbClr val="000000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26</xdr:col>
      <xdr:colOff>0</xdr:colOff>
      <xdr:row>57</xdr:row>
      <xdr:rowOff>0</xdr:rowOff>
    </xdr:from>
    <xdr:ext cx="419100" cy="266700"/>
    <xdr:grpSp>
      <xdr:nvGrpSpPr>
        <xdr:cNvPr id="10778" name="Shape 2">
          <a:extLst>
            <a:ext uri="{FF2B5EF4-FFF2-40B4-BE49-F238E27FC236}">
              <a16:creationId xmlns:a16="http://schemas.microsoft.com/office/drawing/2014/main" id="{00000000-0008-0000-0B00-00001A2A0000}"/>
            </a:ext>
          </a:extLst>
        </xdr:cNvPr>
        <xdr:cNvGrpSpPr>
          <a:grpSpLocks/>
        </xdr:cNvGrpSpPr>
      </xdr:nvGrpSpPr>
      <xdr:grpSpPr>
        <a:xfrm>
          <a:off x="11801475" y="12477750"/>
          <a:ext cx="419100" cy="266700"/>
          <a:chOff x="5136450" y="3646650"/>
          <a:chExt cx="419100" cy="266700"/>
        </a:xfrm>
      </xdr:grpSpPr>
      <xdr:grpSp>
        <xdr:nvGrpSpPr>
          <xdr:cNvPr id="10779" name="Shape 8809">
            <a:extLst>
              <a:ext uri="{FF2B5EF4-FFF2-40B4-BE49-F238E27FC236}">
                <a16:creationId xmlns:a16="http://schemas.microsoft.com/office/drawing/2014/main" id="{00000000-0008-0000-0B00-00001B2A0000}"/>
              </a:ext>
            </a:extLst>
          </xdr:cNvPr>
          <xdr:cNvGrpSpPr>
            <a:grpSpLocks/>
          </xdr:cNvGrpSpPr>
        </xdr:nvGrpSpPr>
        <xdr:grpSpPr>
          <a:xfrm>
            <a:off x="5136450" y="3646650"/>
            <a:ext cx="419100" cy="266700"/>
            <a:chOff x="5136450" y="3646650"/>
            <a:chExt cx="419100" cy="266700"/>
          </a:xfrm>
        </xdr:grpSpPr>
        <xdr:sp macro="" textlink="">
          <xdr:nvSpPr>
            <xdr:cNvPr id="10780" name="Shape 6">
              <a:extLst>
                <a:ext uri="{FF2B5EF4-FFF2-40B4-BE49-F238E27FC236}">
                  <a16:creationId xmlns:a16="http://schemas.microsoft.com/office/drawing/2014/main" id="{00000000-0008-0000-0B00-00001C2A0000}"/>
                </a:ext>
              </a:extLst>
            </xdr:cNvPr>
            <xdr:cNvSpPr/>
          </xdr:nvSpPr>
          <xdr:spPr>
            <a:xfrm>
              <a:off x="5136450" y="3646650"/>
              <a:ext cx="419100" cy="266700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0781" name="Shape 8810">
              <a:extLst>
                <a:ext uri="{FF2B5EF4-FFF2-40B4-BE49-F238E27FC236}">
                  <a16:creationId xmlns:a16="http://schemas.microsoft.com/office/drawing/2014/main" id="{00000000-0008-0000-0B00-00001D2A0000}"/>
                </a:ext>
              </a:extLst>
            </xdr:cNvPr>
            <xdr:cNvGrpSpPr>
              <a:grpSpLocks/>
            </xdr:cNvGrpSpPr>
          </xdr:nvGrpSpPr>
          <xdr:grpSpPr>
            <a:xfrm>
              <a:off x="5136450" y="3646650"/>
              <a:ext cx="419100" cy="266700"/>
              <a:chOff x="5136450" y="3646650"/>
              <a:chExt cx="419100" cy="266700"/>
            </a:xfrm>
          </xdr:grpSpPr>
          <xdr:sp macro="" textlink="">
            <xdr:nvSpPr>
              <xdr:cNvPr id="10782" name="Shape 8811">
                <a:extLst>
                  <a:ext uri="{FF2B5EF4-FFF2-40B4-BE49-F238E27FC236}">
                    <a16:creationId xmlns:a16="http://schemas.microsoft.com/office/drawing/2014/main" id="{00000000-0008-0000-0B00-00001E2A0000}"/>
                  </a:ext>
                </a:extLst>
              </xdr:cNvPr>
              <xdr:cNvSpPr/>
            </xdr:nvSpPr>
            <xdr:spPr>
              <a:xfrm>
                <a:off x="5136450" y="3646650"/>
                <a:ext cx="419100" cy="2667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0783" name="Shape 8812">
                <a:extLst>
                  <a:ext uri="{FF2B5EF4-FFF2-40B4-BE49-F238E27FC236}">
                    <a16:creationId xmlns:a16="http://schemas.microsoft.com/office/drawing/2014/main" id="{00000000-0008-0000-0B00-00001F2A0000}"/>
                  </a:ext>
                </a:extLst>
              </xdr:cNvPr>
              <xdr:cNvCxnSpPr/>
            </xdr:nvCxnSpPr>
            <xdr:spPr>
              <a:xfrm>
                <a:off x="5136450" y="3646650"/>
                <a:ext cx="419100" cy="266700"/>
              </a:xfrm>
              <a:prstGeom prst="straightConnector1">
                <a:avLst/>
              </a:prstGeom>
              <a:noFill/>
              <a:ln w="9525" cap="flat" cmpd="sng">
                <a:solidFill>
                  <a:srgbClr val="000000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26</xdr:col>
      <xdr:colOff>0</xdr:colOff>
      <xdr:row>57</xdr:row>
      <xdr:rowOff>0</xdr:rowOff>
    </xdr:from>
    <xdr:ext cx="419100" cy="247650"/>
    <xdr:grpSp>
      <xdr:nvGrpSpPr>
        <xdr:cNvPr id="10784" name="Shape 2">
          <a:extLst>
            <a:ext uri="{FF2B5EF4-FFF2-40B4-BE49-F238E27FC236}">
              <a16:creationId xmlns:a16="http://schemas.microsoft.com/office/drawing/2014/main" id="{00000000-0008-0000-0B00-0000202A0000}"/>
            </a:ext>
          </a:extLst>
        </xdr:cNvPr>
        <xdr:cNvGrpSpPr>
          <a:grpSpLocks/>
        </xdr:cNvGrpSpPr>
      </xdr:nvGrpSpPr>
      <xdr:grpSpPr>
        <a:xfrm>
          <a:off x="11801475" y="12477750"/>
          <a:ext cx="419100" cy="247650"/>
          <a:chOff x="5136450" y="3656175"/>
          <a:chExt cx="419100" cy="247650"/>
        </a:xfrm>
      </xdr:grpSpPr>
      <xdr:grpSp>
        <xdr:nvGrpSpPr>
          <xdr:cNvPr id="10785" name="Shape 8813">
            <a:extLst>
              <a:ext uri="{FF2B5EF4-FFF2-40B4-BE49-F238E27FC236}">
                <a16:creationId xmlns:a16="http://schemas.microsoft.com/office/drawing/2014/main" id="{00000000-0008-0000-0B00-0000212A0000}"/>
              </a:ext>
            </a:extLst>
          </xdr:cNvPr>
          <xdr:cNvGrpSpPr>
            <a:grpSpLocks/>
          </xdr:cNvGrpSpPr>
        </xdr:nvGrpSpPr>
        <xdr:grpSpPr>
          <a:xfrm>
            <a:off x="5136450" y="3656175"/>
            <a:ext cx="419100" cy="247650"/>
            <a:chOff x="5136450" y="3656175"/>
            <a:chExt cx="419100" cy="247650"/>
          </a:xfrm>
        </xdr:grpSpPr>
        <xdr:sp macro="" textlink="">
          <xdr:nvSpPr>
            <xdr:cNvPr id="10786" name="Shape 6">
              <a:extLst>
                <a:ext uri="{FF2B5EF4-FFF2-40B4-BE49-F238E27FC236}">
                  <a16:creationId xmlns:a16="http://schemas.microsoft.com/office/drawing/2014/main" id="{00000000-0008-0000-0B00-0000222A0000}"/>
                </a:ext>
              </a:extLst>
            </xdr:cNvPr>
            <xdr:cNvSpPr/>
          </xdr:nvSpPr>
          <xdr:spPr>
            <a:xfrm>
              <a:off x="5136450" y="3656175"/>
              <a:ext cx="419100" cy="247650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0787" name="Shape 8814">
              <a:extLst>
                <a:ext uri="{FF2B5EF4-FFF2-40B4-BE49-F238E27FC236}">
                  <a16:creationId xmlns:a16="http://schemas.microsoft.com/office/drawing/2014/main" id="{00000000-0008-0000-0B00-0000232A0000}"/>
                </a:ext>
              </a:extLst>
            </xdr:cNvPr>
            <xdr:cNvGrpSpPr>
              <a:grpSpLocks/>
            </xdr:cNvGrpSpPr>
          </xdr:nvGrpSpPr>
          <xdr:grpSpPr>
            <a:xfrm>
              <a:off x="5136450" y="3656175"/>
              <a:ext cx="419100" cy="247650"/>
              <a:chOff x="5136450" y="3660938"/>
              <a:chExt cx="419100" cy="238125"/>
            </a:xfrm>
          </xdr:grpSpPr>
          <xdr:sp macro="" textlink="">
            <xdr:nvSpPr>
              <xdr:cNvPr id="10788" name="Shape 8815">
                <a:extLst>
                  <a:ext uri="{FF2B5EF4-FFF2-40B4-BE49-F238E27FC236}">
                    <a16:creationId xmlns:a16="http://schemas.microsoft.com/office/drawing/2014/main" id="{00000000-0008-0000-0B00-0000242A0000}"/>
                  </a:ext>
                </a:extLst>
              </xdr:cNvPr>
              <xdr:cNvSpPr/>
            </xdr:nvSpPr>
            <xdr:spPr>
              <a:xfrm>
                <a:off x="5136450" y="3660938"/>
                <a:ext cx="419100" cy="2381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0789" name="Shape 8816">
                <a:extLst>
                  <a:ext uri="{FF2B5EF4-FFF2-40B4-BE49-F238E27FC236}">
                    <a16:creationId xmlns:a16="http://schemas.microsoft.com/office/drawing/2014/main" id="{00000000-0008-0000-0B00-0000252A0000}"/>
                  </a:ext>
                </a:extLst>
              </xdr:cNvPr>
              <xdr:cNvCxnSpPr/>
            </xdr:nvCxnSpPr>
            <xdr:spPr>
              <a:xfrm flipH="1">
                <a:off x="5136450" y="3660938"/>
                <a:ext cx="419100" cy="238125"/>
              </a:xfrm>
              <a:prstGeom prst="straightConnector1">
                <a:avLst/>
              </a:prstGeom>
              <a:noFill/>
              <a:ln w="9525" cap="flat" cmpd="sng">
                <a:solidFill>
                  <a:srgbClr val="000000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28</xdr:col>
      <xdr:colOff>0</xdr:colOff>
      <xdr:row>57</xdr:row>
      <xdr:rowOff>0</xdr:rowOff>
    </xdr:from>
    <xdr:ext cx="419100" cy="266700"/>
    <xdr:grpSp>
      <xdr:nvGrpSpPr>
        <xdr:cNvPr id="10790" name="Shape 2">
          <a:extLst>
            <a:ext uri="{FF2B5EF4-FFF2-40B4-BE49-F238E27FC236}">
              <a16:creationId xmlns:a16="http://schemas.microsoft.com/office/drawing/2014/main" id="{00000000-0008-0000-0B00-0000262A0000}"/>
            </a:ext>
          </a:extLst>
        </xdr:cNvPr>
        <xdr:cNvGrpSpPr>
          <a:grpSpLocks/>
        </xdr:cNvGrpSpPr>
      </xdr:nvGrpSpPr>
      <xdr:grpSpPr>
        <a:xfrm>
          <a:off x="12734925" y="12477750"/>
          <a:ext cx="419100" cy="266700"/>
          <a:chOff x="5136450" y="3646650"/>
          <a:chExt cx="419100" cy="266700"/>
        </a:xfrm>
      </xdr:grpSpPr>
      <xdr:grpSp>
        <xdr:nvGrpSpPr>
          <xdr:cNvPr id="10791" name="Shape 8817">
            <a:extLst>
              <a:ext uri="{FF2B5EF4-FFF2-40B4-BE49-F238E27FC236}">
                <a16:creationId xmlns:a16="http://schemas.microsoft.com/office/drawing/2014/main" id="{00000000-0008-0000-0B00-0000272A0000}"/>
              </a:ext>
            </a:extLst>
          </xdr:cNvPr>
          <xdr:cNvGrpSpPr>
            <a:grpSpLocks/>
          </xdr:cNvGrpSpPr>
        </xdr:nvGrpSpPr>
        <xdr:grpSpPr>
          <a:xfrm>
            <a:off x="5136450" y="3646650"/>
            <a:ext cx="419100" cy="266700"/>
            <a:chOff x="5136450" y="3646650"/>
            <a:chExt cx="419100" cy="266700"/>
          </a:xfrm>
        </xdr:grpSpPr>
        <xdr:sp macro="" textlink="">
          <xdr:nvSpPr>
            <xdr:cNvPr id="10792" name="Shape 6">
              <a:extLst>
                <a:ext uri="{FF2B5EF4-FFF2-40B4-BE49-F238E27FC236}">
                  <a16:creationId xmlns:a16="http://schemas.microsoft.com/office/drawing/2014/main" id="{00000000-0008-0000-0B00-0000282A0000}"/>
                </a:ext>
              </a:extLst>
            </xdr:cNvPr>
            <xdr:cNvSpPr/>
          </xdr:nvSpPr>
          <xdr:spPr>
            <a:xfrm>
              <a:off x="5136450" y="3646650"/>
              <a:ext cx="419100" cy="266700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0793" name="Shape 8818">
              <a:extLst>
                <a:ext uri="{FF2B5EF4-FFF2-40B4-BE49-F238E27FC236}">
                  <a16:creationId xmlns:a16="http://schemas.microsoft.com/office/drawing/2014/main" id="{00000000-0008-0000-0B00-0000292A0000}"/>
                </a:ext>
              </a:extLst>
            </xdr:cNvPr>
            <xdr:cNvGrpSpPr>
              <a:grpSpLocks/>
            </xdr:cNvGrpSpPr>
          </xdr:nvGrpSpPr>
          <xdr:grpSpPr>
            <a:xfrm>
              <a:off x="5136450" y="3646650"/>
              <a:ext cx="419100" cy="266700"/>
              <a:chOff x="5136450" y="3646650"/>
              <a:chExt cx="419100" cy="266700"/>
            </a:xfrm>
          </xdr:grpSpPr>
          <xdr:sp macro="" textlink="">
            <xdr:nvSpPr>
              <xdr:cNvPr id="10794" name="Shape 8819">
                <a:extLst>
                  <a:ext uri="{FF2B5EF4-FFF2-40B4-BE49-F238E27FC236}">
                    <a16:creationId xmlns:a16="http://schemas.microsoft.com/office/drawing/2014/main" id="{00000000-0008-0000-0B00-00002A2A0000}"/>
                  </a:ext>
                </a:extLst>
              </xdr:cNvPr>
              <xdr:cNvSpPr/>
            </xdr:nvSpPr>
            <xdr:spPr>
              <a:xfrm>
                <a:off x="5136450" y="3646650"/>
                <a:ext cx="419100" cy="2667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0795" name="Shape 8820">
                <a:extLst>
                  <a:ext uri="{FF2B5EF4-FFF2-40B4-BE49-F238E27FC236}">
                    <a16:creationId xmlns:a16="http://schemas.microsoft.com/office/drawing/2014/main" id="{00000000-0008-0000-0B00-00002B2A0000}"/>
                  </a:ext>
                </a:extLst>
              </xdr:cNvPr>
              <xdr:cNvCxnSpPr/>
            </xdr:nvCxnSpPr>
            <xdr:spPr>
              <a:xfrm>
                <a:off x="5136450" y="3646650"/>
                <a:ext cx="419100" cy="266700"/>
              </a:xfrm>
              <a:prstGeom prst="straightConnector1">
                <a:avLst/>
              </a:prstGeom>
              <a:noFill/>
              <a:ln w="9525" cap="flat" cmpd="sng">
                <a:solidFill>
                  <a:srgbClr val="000000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28</xdr:col>
      <xdr:colOff>0</xdr:colOff>
      <xdr:row>57</xdr:row>
      <xdr:rowOff>0</xdr:rowOff>
    </xdr:from>
    <xdr:ext cx="419100" cy="247650"/>
    <xdr:grpSp>
      <xdr:nvGrpSpPr>
        <xdr:cNvPr id="10796" name="Shape 2">
          <a:extLst>
            <a:ext uri="{FF2B5EF4-FFF2-40B4-BE49-F238E27FC236}">
              <a16:creationId xmlns:a16="http://schemas.microsoft.com/office/drawing/2014/main" id="{00000000-0008-0000-0B00-00002C2A0000}"/>
            </a:ext>
          </a:extLst>
        </xdr:cNvPr>
        <xdr:cNvGrpSpPr>
          <a:grpSpLocks/>
        </xdr:cNvGrpSpPr>
      </xdr:nvGrpSpPr>
      <xdr:grpSpPr>
        <a:xfrm>
          <a:off x="12734925" y="12477750"/>
          <a:ext cx="419100" cy="247650"/>
          <a:chOff x="5136450" y="3656175"/>
          <a:chExt cx="419100" cy="247650"/>
        </a:xfrm>
      </xdr:grpSpPr>
      <xdr:grpSp>
        <xdr:nvGrpSpPr>
          <xdr:cNvPr id="10797" name="Shape 8821">
            <a:extLst>
              <a:ext uri="{FF2B5EF4-FFF2-40B4-BE49-F238E27FC236}">
                <a16:creationId xmlns:a16="http://schemas.microsoft.com/office/drawing/2014/main" id="{00000000-0008-0000-0B00-00002D2A0000}"/>
              </a:ext>
            </a:extLst>
          </xdr:cNvPr>
          <xdr:cNvGrpSpPr>
            <a:grpSpLocks/>
          </xdr:cNvGrpSpPr>
        </xdr:nvGrpSpPr>
        <xdr:grpSpPr>
          <a:xfrm>
            <a:off x="5136450" y="3656175"/>
            <a:ext cx="419100" cy="247650"/>
            <a:chOff x="5136450" y="3656175"/>
            <a:chExt cx="419100" cy="247650"/>
          </a:xfrm>
        </xdr:grpSpPr>
        <xdr:sp macro="" textlink="">
          <xdr:nvSpPr>
            <xdr:cNvPr id="10798" name="Shape 6">
              <a:extLst>
                <a:ext uri="{FF2B5EF4-FFF2-40B4-BE49-F238E27FC236}">
                  <a16:creationId xmlns:a16="http://schemas.microsoft.com/office/drawing/2014/main" id="{00000000-0008-0000-0B00-00002E2A0000}"/>
                </a:ext>
              </a:extLst>
            </xdr:cNvPr>
            <xdr:cNvSpPr/>
          </xdr:nvSpPr>
          <xdr:spPr>
            <a:xfrm>
              <a:off x="5136450" y="3656175"/>
              <a:ext cx="419100" cy="247650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0799" name="Shape 8822">
              <a:extLst>
                <a:ext uri="{FF2B5EF4-FFF2-40B4-BE49-F238E27FC236}">
                  <a16:creationId xmlns:a16="http://schemas.microsoft.com/office/drawing/2014/main" id="{00000000-0008-0000-0B00-00002F2A0000}"/>
                </a:ext>
              </a:extLst>
            </xdr:cNvPr>
            <xdr:cNvGrpSpPr>
              <a:grpSpLocks/>
            </xdr:cNvGrpSpPr>
          </xdr:nvGrpSpPr>
          <xdr:grpSpPr>
            <a:xfrm>
              <a:off x="5136450" y="3656175"/>
              <a:ext cx="419100" cy="247650"/>
              <a:chOff x="5136450" y="3660938"/>
              <a:chExt cx="419100" cy="238125"/>
            </a:xfrm>
          </xdr:grpSpPr>
          <xdr:sp macro="" textlink="">
            <xdr:nvSpPr>
              <xdr:cNvPr id="10800" name="Shape 8823">
                <a:extLst>
                  <a:ext uri="{FF2B5EF4-FFF2-40B4-BE49-F238E27FC236}">
                    <a16:creationId xmlns:a16="http://schemas.microsoft.com/office/drawing/2014/main" id="{00000000-0008-0000-0B00-0000302A0000}"/>
                  </a:ext>
                </a:extLst>
              </xdr:cNvPr>
              <xdr:cNvSpPr/>
            </xdr:nvSpPr>
            <xdr:spPr>
              <a:xfrm>
                <a:off x="5136450" y="3660938"/>
                <a:ext cx="419100" cy="2381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0801" name="Shape 8824">
                <a:extLst>
                  <a:ext uri="{FF2B5EF4-FFF2-40B4-BE49-F238E27FC236}">
                    <a16:creationId xmlns:a16="http://schemas.microsoft.com/office/drawing/2014/main" id="{00000000-0008-0000-0B00-0000312A0000}"/>
                  </a:ext>
                </a:extLst>
              </xdr:cNvPr>
              <xdr:cNvCxnSpPr/>
            </xdr:nvCxnSpPr>
            <xdr:spPr>
              <a:xfrm flipH="1">
                <a:off x="5136450" y="3660938"/>
                <a:ext cx="419100" cy="238125"/>
              </a:xfrm>
              <a:prstGeom prst="straightConnector1">
                <a:avLst/>
              </a:prstGeom>
              <a:noFill/>
              <a:ln w="9525" cap="flat" cmpd="sng">
                <a:solidFill>
                  <a:srgbClr val="000000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30</xdr:col>
      <xdr:colOff>0</xdr:colOff>
      <xdr:row>57</xdr:row>
      <xdr:rowOff>0</xdr:rowOff>
    </xdr:from>
    <xdr:ext cx="419100" cy="266700"/>
    <xdr:grpSp>
      <xdr:nvGrpSpPr>
        <xdr:cNvPr id="10802" name="Shape 2">
          <a:extLst>
            <a:ext uri="{FF2B5EF4-FFF2-40B4-BE49-F238E27FC236}">
              <a16:creationId xmlns:a16="http://schemas.microsoft.com/office/drawing/2014/main" id="{00000000-0008-0000-0B00-0000322A0000}"/>
            </a:ext>
          </a:extLst>
        </xdr:cNvPr>
        <xdr:cNvGrpSpPr>
          <a:grpSpLocks/>
        </xdr:cNvGrpSpPr>
      </xdr:nvGrpSpPr>
      <xdr:grpSpPr>
        <a:xfrm>
          <a:off x="13668375" y="12477750"/>
          <a:ext cx="419100" cy="266700"/>
          <a:chOff x="5136450" y="3646650"/>
          <a:chExt cx="419100" cy="266700"/>
        </a:xfrm>
      </xdr:grpSpPr>
      <xdr:grpSp>
        <xdr:nvGrpSpPr>
          <xdr:cNvPr id="10803" name="Shape 8825">
            <a:extLst>
              <a:ext uri="{FF2B5EF4-FFF2-40B4-BE49-F238E27FC236}">
                <a16:creationId xmlns:a16="http://schemas.microsoft.com/office/drawing/2014/main" id="{00000000-0008-0000-0B00-0000332A0000}"/>
              </a:ext>
            </a:extLst>
          </xdr:cNvPr>
          <xdr:cNvGrpSpPr>
            <a:grpSpLocks/>
          </xdr:cNvGrpSpPr>
        </xdr:nvGrpSpPr>
        <xdr:grpSpPr>
          <a:xfrm>
            <a:off x="5136450" y="3646650"/>
            <a:ext cx="419100" cy="266700"/>
            <a:chOff x="5136450" y="3646650"/>
            <a:chExt cx="419100" cy="266700"/>
          </a:xfrm>
        </xdr:grpSpPr>
        <xdr:sp macro="" textlink="">
          <xdr:nvSpPr>
            <xdr:cNvPr id="10804" name="Shape 6">
              <a:extLst>
                <a:ext uri="{FF2B5EF4-FFF2-40B4-BE49-F238E27FC236}">
                  <a16:creationId xmlns:a16="http://schemas.microsoft.com/office/drawing/2014/main" id="{00000000-0008-0000-0B00-0000342A0000}"/>
                </a:ext>
              </a:extLst>
            </xdr:cNvPr>
            <xdr:cNvSpPr/>
          </xdr:nvSpPr>
          <xdr:spPr>
            <a:xfrm>
              <a:off x="5136450" y="3646650"/>
              <a:ext cx="419100" cy="266700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0805" name="Shape 8826">
              <a:extLst>
                <a:ext uri="{FF2B5EF4-FFF2-40B4-BE49-F238E27FC236}">
                  <a16:creationId xmlns:a16="http://schemas.microsoft.com/office/drawing/2014/main" id="{00000000-0008-0000-0B00-0000352A0000}"/>
                </a:ext>
              </a:extLst>
            </xdr:cNvPr>
            <xdr:cNvGrpSpPr>
              <a:grpSpLocks/>
            </xdr:cNvGrpSpPr>
          </xdr:nvGrpSpPr>
          <xdr:grpSpPr>
            <a:xfrm>
              <a:off x="5136450" y="3646650"/>
              <a:ext cx="419100" cy="266700"/>
              <a:chOff x="5136450" y="3646650"/>
              <a:chExt cx="419100" cy="266700"/>
            </a:xfrm>
          </xdr:grpSpPr>
          <xdr:sp macro="" textlink="">
            <xdr:nvSpPr>
              <xdr:cNvPr id="10806" name="Shape 8827">
                <a:extLst>
                  <a:ext uri="{FF2B5EF4-FFF2-40B4-BE49-F238E27FC236}">
                    <a16:creationId xmlns:a16="http://schemas.microsoft.com/office/drawing/2014/main" id="{00000000-0008-0000-0B00-0000362A0000}"/>
                  </a:ext>
                </a:extLst>
              </xdr:cNvPr>
              <xdr:cNvSpPr/>
            </xdr:nvSpPr>
            <xdr:spPr>
              <a:xfrm>
                <a:off x="5136450" y="3646650"/>
                <a:ext cx="419100" cy="2667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0807" name="Shape 8828">
                <a:extLst>
                  <a:ext uri="{FF2B5EF4-FFF2-40B4-BE49-F238E27FC236}">
                    <a16:creationId xmlns:a16="http://schemas.microsoft.com/office/drawing/2014/main" id="{00000000-0008-0000-0B00-0000372A0000}"/>
                  </a:ext>
                </a:extLst>
              </xdr:cNvPr>
              <xdr:cNvCxnSpPr/>
            </xdr:nvCxnSpPr>
            <xdr:spPr>
              <a:xfrm>
                <a:off x="5136450" y="3646650"/>
                <a:ext cx="419100" cy="266700"/>
              </a:xfrm>
              <a:prstGeom prst="straightConnector1">
                <a:avLst/>
              </a:prstGeom>
              <a:noFill/>
              <a:ln w="9525" cap="flat" cmpd="sng">
                <a:solidFill>
                  <a:srgbClr val="000000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30</xdr:col>
      <xdr:colOff>0</xdr:colOff>
      <xdr:row>57</xdr:row>
      <xdr:rowOff>0</xdr:rowOff>
    </xdr:from>
    <xdr:ext cx="419100" cy="247650"/>
    <xdr:grpSp>
      <xdr:nvGrpSpPr>
        <xdr:cNvPr id="10808" name="Shape 2">
          <a:extLst>
            <a:ext uri="{FF2B5EF4-FFF2-40B4-BE49-F238E27FC236}">
              <a16:creationId xmlns:a16="http://schemas.microsoft.com/office/drawing/2014/main" id="{00000000-0008-0000-0B00-0000382A0000}"/>
            </a:ext>
          </a:extLst>
        </xdr:cNvPr>
        <xdr:cNvGrpSpPr>
          <a:grpSpLocks/>
        </xdr:cNvGrpSpPr>
      </xdr:nvGrpSpPr>
      <xdr:grpSpPr>
        <a:xfrm>
          <a:off x="13668375" y="12477750"/>
          <a:ext cx="419100" cy="247650"/>
          <a:chOff x="5136450" y="3656175"/>
          <a:chExt cx="419100" cy="247650"/>
        </a:xfrm>
      </xdr:grpSpPr>
      <xdr:grpSp>
        <xdr:nvGrpSpPr>
          <xdr:cNvPr id="10809" name="Shape 8829">
            <a:extLst>
              <a:ext uri="{FF2B5EF4-FFF2-40B4-BE49-F238E27FC236}">
                <a16:creationId xmlns:a16="http://schemas.microsoft.com/office/drawing/2014/main" id="{00000000-0008-0000-0B00-0000392A0000}"/>
              </a:ext>
            </a:extLst>
          </xdr:cNvPr>
          <xdr:cNvGrpSpPr>
            <a:grpSpLocks/>
          </xdr:cNvGrpSpPr>
        </xdr:nvGrpSpPr>
        <xdr:grpSpPr>
          <a:xfrm>
            <a:off x="5136450" y="3656175"/>
            <a:ext cx="419100" cy="247650"/>
            <a:chOff x="5136450" y="3656175"/>
            <a:chExt cx="419100" cy="247650"/>
          </a:xfrm>
        </xdr:grpSpPr>
        <xdr:sp macro="" textlink="">
          <xdr:nvSpPr>
            <xdr:cNvPr id="10810" name="Shape 6">
              <a:extLst>
                <a:ext uri="{FF2B5EF4-FFF2-40B4-BE49-F238E27FC236}">
                  <a16:creationId xmlns:a16="http://schemas.microsoft.com/office/drawing/2014/main" id="{00000000-0008-0000-0B00-00003A2A0000}"/>
                </a:ext>
              </a:extLst>
            </xdr:cNvPr>
            <xdr:cNvSpPr/>
          </xdr:nvSpPr>
          <xdr:spPr>
            <a:xfrm>
              <a:off x="5136450" y="3656175"/>
              <a:ext cx="419100" cy="247650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0811" name="Shape 8830">
              <a:extLst>
                <a:ext uri="{FF2B5EF4-FFF2-40B4-BE49-F238E27FC236}">
                  <a16:creationId xmlns:a16="http://schemas.microsoft.com/office/drawing/2014/main" id="{00000000-0008-0000-0B00-00003B2A0000}"/>
                </a:ext>
              </a:extLst>
            </xdr:cNvPr>
            <xdr:cNvGrpSpPr>
              <a:grpSpLocks/>
            </xdr:cNvGrpSpPr>
          </xdr:nvGrpSpPr>
          <xdr:grpSpPr>
            <a:xfrm>
              <a:off x="5136450" y="3656175"/>
              <a:ext cx="419100" cy="247650"/>
              <a:chOff x="5136450" y="3660938"/>
              <a:chExt cx="419100" cy="238125"/>
            </a:xfrm>
          </xdr:grpSpPr>
          <xdr:sp macro="" textlink="">
            <xdr:nvSpPr>
              <xdr:cNvPr id="10812" name="Shape 8831">
                <a:extLst>
                  <a:ext uri="{FF2B5EF4-FFF2-40B4-BE49-F238E27FC236}">
                    <a16:creationId xmlns:a16="http://schemas.microsoft.com/office/drawing/2014/main" id="{00000000-0008-0000-0B00-00003C2A0000}"/>
                  </a:ext>
                </a:extLst>
              </xdr:cNvPr>
              <xdr:cNvSpPr/>
            </xdr:nvSpPr>
            <xdr:spPr>
              <a:xfrm>
                <a:off x="5136450" y="3660938"/>
                <a:ext cx="419100" cy="2381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0813" name="Shape 8832">
                <a:extLst>
                  <a:ext uri="{FF2B5EF4-FFF2-40B4-BE49-F238E27FC236}">
                    <a16:creationId xmlns:a16="http://schemas.microsoft.com/office/drawing/2014/main" id="{00000000-0008-0000-0B00-00003D2A0000}"/>
                  </a:ext>
                </a:extLst>
              </xdr:cNvPr>
              <xdr:cNvCxnSpPr/>
            </xdr:nvCxnSpPr>
            <xdr:spPr>
              <a:xfrm flipH="1">
                <a:off x="5136450" y="3660938"/>
                <a:ext cx="419100" cy="238125"/>
              </a:xfrm>
              <a:prstGeom prst="straightConnector1">
                <a:avLst/>
              </a:prstGeom>
              <a:noFill/>
              <a:ln w="9525" cap="flat" cmpd="sng">
                <a:solidFill>
                  <a:srgbClr val="000000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38</xdr:col>
      <xdr:colOff>0</xdr:colOff>
      <xdr:row>57</xdr:row>
      <xdr:rowOff>0</xdr:rowOff>
    </xdr:from>
    <xdr:ext cx="419100" cy="266700"/>
    <xdr:grpSp>
      <xdr:nvGrpSpPr>
        <xdr:cNvPr id="10814" name="Shape 2">
          <a:extLst>
            <a:ext uri="{FF2B5EF4-FFF2-40B4-BE49-F238E27FC236}">
              <a16:creationId xmlns:a16="http://schemas.microsoft.com/office/drawing/2014/main" id="{00000000-0008-0000-0B00-00003E2A0000}"/>
            </a:ext>
          </a:extLst>
        </xdr:cNvPr>
        <xdr:cNvGrpSpPr>
          <a:grpSpLocks/>
        </xdr:cNvGrpSpPr>
      </xdr:nvGrpSpPr>
      <xdr:grpSpPr>
        <a:xfrm>
          <a:off x="17402175" y="12477750"/>
          <a:ext cx="419100" cy="266700"/>
          <a:chOff x="5136450" y="3646650"/>
          <a:chExt cx="419100" cy="266700"/>
        </a:xfrm>
      </xdr:grpSpPr>
      <xdr:grpSp>
        <xdr:nvGrpSpPr>
          <xdr:cNvPr id="10815" name="Shape 8833">
            <a:extLst>
              <a:ext uri="{FF2B5EF4-FFF2-40B4-BE49-F238E27FC236}">
                <a16:creationId xmlns:a16="http://schemas.microsoft.com/office/drawing/2014/main" id="{00000000-0008-0000-0B00-00003F2A0000}"/>
              </a:ext>
            </a:extLst>
          </xdr:cNvPr>
          <xdr:cNvGrpSpPr>
            <a:grpSpLocks/>
          </xdr:cNvGrpSpPr>
        </xdr:nvGrpSpPr>
        <xdr:grpSpPr>
          <a:xfrm>
            <a:off x="5136450" y="3646650"/>
            <a:ext cx="419100" cy="266700"/>
            <a:chOff x="5136450" y="3646650"/>
            <a:chExt cx="419100" cy="266700"/>
          </a:xfrm>
        </xdr:grpSpPr>
        <xdr:sp macro="" textlink="">
          <xdr:nvSpPr>
            <xdr:cNvPr id="10816" name="Shape 6">
              <a:extLst>
                <a:ext uri="{FF2B5EF4-FFF2-40B4-BE49-F238E27FC236}">
                  <a16:creationId xmlns:a16="http://schemas.microsoft.com/office/drawing/2014/main" id="{00000000-0008-0000-0B00-0000402A0000}"/>
                </a:ext>
              </a:extLst>
            </xdr:cNvPr>
            <xdr:cNvSpPr/>
          </xdr:nvSpPr>
          <xdr:spPr>
            <a:xfrm>
              <a:off x="5136450" y="3646650"/>
              <a:ext cx="419100" cy="266700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0817" name="Shape 8834">
              <a:extLst>
                <a:ext uri="{FF2B5EF4-FFF2-40B4-BE49-F238E27FC236}">
                  <a16:creationId xmlns:a16="http://schemas.microsoft.com/office/drawing/2014/main" id="{00000000-0008-0000-0B00-0000412A0000}"/>
                </a:ext>
              </a:extLst>
            </xdr:cNvPr>
            <xdr:cNvGrpSpPr>
              <a:grpSpLocks/>
            </xdr:cNvGrpSpPr>
          </xdr:nvGrpSpPr>
          <xdr:grpSpPr>
            <a:xfrm>
              <a:off x="5136450" y="3646650"/>
              <a:ext cx="419100" cy="266700"/>
              <a:chOff x="5136450" y="3646650"/>
              <a:chExt cx="419100" cy="266700"/>
            </a:xfrm>
          </xdr:grpSpPr>
          <xdr:sp macro="" textlink="">
            <xdr:nvSpPr>
              <xdr:cNvPr id="10818" name="Shape 8835">
                <a:extLst>
                  <a:ext uri="{FF2B5EF4-FFF2-40B4-BE49-F238E27FC236}">
                    <a16:creationId xmlns:a16="http://schemas.microsoft.com/office/drawing/2014/main" id="{00000000-0008-0000-0B00-0000422A0000}"/>
                  </a:ext>
                </a:extLst>
              </xdr:cNvPr>
              <xdr:cNvSpPr/>
            </xdr:nvSpPr>
            <xdr:spPr>
              <a:xfrm>
                <a:off x="5136450" y="3646650"/>
                <a:ext cx="419100" cy="2667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0819" name="Shape 8836">
                <a:extLst>
                  <a:ext uri="{FF2B5EF4-FFF2-40B4-BE49-F238E27FC236}">
                    <a16:creationId xmlns:a16="http://schemas.microsoft.com/office/drawing/2014/main" id="{00000000-0008-0000-0B00-0000432A0000}"/>
                  </a:ext>
                </a:extLst>
              </xdr:cNvPr>
              <xdr:cNvCxnSpPr/>
            </xdr:nvCxnSpPr>
            <xdr:spPr>
              <a:xfrm>
                <a:off x="5136450" y="3646650"/>
                <a:ext cx="419100" cy="266700"/>
              </a:xfrm>
              <a:prstGeom prst="straightConnector1">
                <a:avLst/>
              </a:prstGeom>
              <a:noFill/>
              <a:ln w="9525" cap="flat" cmpd="sng">
                <a:solidFill>
                  <a:srgbClr val="000000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38</xdr:col>
      <xdr:colOff>0</xdr:colOff>
      <xdr:row>57</xdr:row>
      <xdr:rowOff>0</xdr:rowOff>
    </xdr:from>
    <xdr:ext cx="419100" cy="247650"/>
    <xdr:grpSp>
      <xdr:nvGrpSpPr>
        <xdr:cNvPr id="10820" name="Shape 2">
          <a:extLst>
            <a:ext uri="{FF2B5EF4-FFF2-40B4-BE49-F238E27FC236}">
              <a16:creationId xmlns:a16="http://schemas.microsoft.com/office/drawing/2014/main" id="{00000000-0008-0000-0B00-0000442A0000}"/>
            </a:ext>
          </a:extLst>
        </xdr:cNvPr>
        <xdr:cNvGrpSpPr>
          <a:grpSpLocks/>
        </xdr:cNvGrpSpPr>
      </xdr:nvGrpSpPr>
      <xdr:grpSpPr>
        <a:xfrm>
          <a:off x="17402175" y="12477750"/>
          <a:ext cx="419100" cy="247650"/>
          <a:chOff x="5136450" y="3656175"/>
          <a:chExt cx="419100" cy="247650"/>
        </a:xfrm>
      </xdr:grpSpPr>
      <xdr:grpSp>
        <xdr:nvGrpSpPr>
          <xdr:cNvPr id="10821" name="Shape 8837">
            <a:extLst>
              <a:ext uri="{FF2B5EF4-FFF2-40B4-BE49-F238E27FC236}">
                <a16:creationId xmlns:a16="http://schemas.microsoft.com/office/drawing/2014/main" id="{00000000-0008-0000-0B00-0000452A0000}"/>
              </a:ext>
            </a:extLst>
          </xdr:cNvPr>
          <xdr:cNvGrpSpPr>
            <a:grpSpLocks/>
          </xdr:cNvGrpSpPr>
        </xdr:nvGrpSpPr>
        <xdr:grpSpPr>
          <a:xfrm>
            <a:off x="5136450" y="3656175"/>
            <a:ext cx="419100" cy="247650"/>
            <a:chOff x="5136450" y="3656175"/>
            <a:chExt cx="419100" cy="247650"/>
          </a:xfrm>
        </xdr:grpSpPr>
        <xdr:sp macro="" textlink="">
          <xdr:nvSpPr>
            <xdr:cNvPr id="10822" name="Shape 6">
              <a:extLst>
                <a:ext uri="{FF2B5EF4-FFF2-40B4-BE49-F238E27FC236}">
                  <a16:creationId xmlns:a16="http://schemas.microsoft.com/office/drawing/2014/main" id="{00000000-0008-0000-0B00-0000462A0000}"/>
                </a:ext>
              </a:extLst>
            </xdr:cNvPr>
            <xdr:cNvSpPr/>
          </xdr:nvSpPr>
          <xdr:spPr>
            <a:xfrm>
              <a:off x="5136450" y="3656175"/>
              <a:ext cx="419100" cy="247650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0823" name="Shape 8838">
              <a:extLst>
                <a:ext uri="{FF2B5EF4-FFF2-40B4-BE49-F238E27FC236}">
                  <a16:creationId xmlns:a16="http://schemas.microsoft.com/office/drawing/2014/main" id="{00000000-0008-0000-0B00-0000472A0000}"/>
                </a:ext>
              </a:extLst>
            </xdr:cNvPr>
            <xdr:cNvGrpSpPr>
              <a:grpSpLocks/>
            </xdr:cNvGrpSpPr>
          </xdr:nvGrpSpPr>
          <xdr:grpSpPr>
            <a:xfrm>
              <a:off x="5136450" y="3656175"/>
              <a:ext cx="419100" cy="247650"/>
              <a:chOff x="5136450" y="3660938"/>
              <a:chExt cx="419100" cy="238125"/>
            </a:xfrm>
          </xdr:grpSpPr>
          <xdr:sp macro="" textlink="">
            <xdr:nvSpPr>
              <xdr:cNvPr id="10824" name="Shape 8839">
                <a:extLst>
                  <a:ext uri="{FF2B5EF4-FFF2-40B4-BE49-F238E27FC236}">
                    <a16:creationId xmlns:a16="http://schemas.microsoft.com/office/drawing/2014/main" id="{00000000-0008-0000-0B00-0000482A0000}"/>
                  </a:ext>
                </a:extLst>
              </xdr:cNvPr>
              <xdr:cNvSpPr/>
            </xdr:nvSpPr>
            <xdr:spPr>
              <a:xfrm>
                <a:off x="5136450" y="3660938"/>
                <a:ext cx="419100" cy="2381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0825" name="Shape 8840">
                <a:extLst>
                  <a:ext uri="{FF2B5EF4-FFF2-40B4-BE49-F238E27FC236}">
                    <a16:creationId xmlns:a16="http://schemas.microsoft.com/office/drawing/2014/main" id="{00000000-0008-0000-0B00-0000492A0000}"/>
                  </a:ext>
                </a:extLst>
              </xdr:cNvPr>
              <xdr:cNvCxnSpPr/>
            </xdr:nvCxnSpPr>
            <xdr:spPr>
              <a:xfrm flipH="1">
                <a:off x="5136450" y="3660938"/>
                <a:ext cx="419100" cy="238125"/>
              </a:xfrm>
              <a:prstGeom prst="straightConnector1">
                <a:avLst/>
              </a:prstGeom>
              <a:noFill/>
              <a:ln w="9525" cap="flat" cmpd="sng">
                <a:solidFill>
                  <a:srgbClr val="000000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40</xdr:col>
      <xdr:colOff>0</xdr:colOff>
      <xdr:row>57</xdr:row>
      <xdr:rowOff>0</xdr:rowOff>
    </xdr:from>
    <xdr:ext cx="419100" cy="266700"/>
    <xdr:grpSp>
      <xdr:nvGrpSpPr>
        <xdr:cNvPr id="10826" name="Shape 2">
          <a:extLst>
            <a:ext uri="{FF2B5EF4-FFF2-40B4-BE49-F238E27FC236}">
              <a16:creationId xmlns:a16="http://schemas.microsoft.com/office/drawing/2014/main" id="{00000000-0008-0000-0B00-00004A2A0000}"/>
            </a:ext>
          </a:extLst>
        </xdr:cNvPr>
        <xdr:cNvGrpSpPr>
          <a:grpSpLocks/>
        </xdr:cNvGrpSpPr>
      </xdr:nvGrpSpPr>
      <xdr:grpSpPr>
        <a:xfrm>
          <a:off x="18335625" y="12477750"/>
          <a:ext cx="419100" cy="266700"/>
          <a:chOff x="5136450" y="3646650"/>
          <a:chExt cx="419100" cy="266700"/>
        </a:xfrm>
      </xdr:grpSpPr>
      <xdr:grpSp>
        <xdr:nvGrpSpPr>
          <xdr:cNvPr id="10827" name="Shape 8841">
            <a:extLst>
              <a:ext uri="{FF2B5EF4-FFF2-40B4-BE49-F238E27FC236}">
                <a16:creationId xmlns:a16="http://schemas.microsoft.com/office/drawing/2014/main" id="{00000000-0008-0000-0B00-00004B2A0000}"/>
              </a:ext>
            </a:extLst>
          </xdr:cNvPr>
          <xdr:cNvGrpSpPr>
            <a:grpSpLocks/>
          </xdr:cNvGrpSpPr>
        </xdr:nvGrpSpPr>
        <xdr:grpSpPr>
          <a:xfrm>
            <a:off x="5136450" y="3646650"/>
            <a:ext cx="419100" cy="266700"/>
            <a:chOff x="5136450" y="3646650"/>
            <a:chExt cx="419100" cy="266700"/>
          </a:xfrm>
        </xdr:grpSpPr>
        <xdr:sp macro="" textlink="">
          <xdr:nvSpPr>
            <xdr:cNvPr id="10828" name="Shape 6">
              <a:extLst>
                <a:ext uri="{FF2B5EF4-FFF2-40B4-BE49-F238E27FC236}">
                  <a16:creationId xmlns:a16="http://schemas.microsoft.com/office/drawing/2014/main" id="{00000000-0008-0000-0B00-00004C2A0000}"/>
                </a:ext>
              </a:extLst>
            </xdr:cNvPr>
            <xdr:cNvSpPr/>
          </xdr:nvSpPr>
          <xdr:spPr>
            <a:xfrm>
              <a:off x="5136450" y="3646650"/>
              <a:ext cx="419100" cy="266700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0829" name="Shape 8842">
              <a:extLst>
                <a:ext uri="{FF2B5EF4-FFF2-40B4-BE49-F238E27FC236}">
                  <a16:creationId xmlns:a16="http://schemas.microsoft.com/office/drawing/2014/main" id="{00000000-0008-0000-0B00-00004D2A0000}"/>
                </a:ext>
              </a:extLst>
            </xdr:cNvPr>
            <xdr:cNvGrpSpPr>
              <a:grpSpLocks/>
            </xdr:cNvGrpSpPr>
          </xdr:nvGrpSpPr>
          <xdr:grpSpPr>
            <a:xfrm>
              <a:off x="5136450" y="3646650"/>
              <a:ext cx="419100" cy="266700"/>
              <a:chOff x="5136450" y="3646650"/>
              <a:chExt cx="419100" cy="266700"/>
            </a:xfrm>
          </xdr:grpSpPr>
          <xdr:sp macro="" textlink="">
            <xdr:nvSpPr>
              <xdr:cNvPr id="10830" name="Shape 8843">
                <a:extLst>
                  <a:ext uri="{FF2B5EF4-FFF2-40B4-BE49-F238E27FC236}">
                    <a16:creationId xmlns:a16="http://schemas.microsoft.com/office/drawing/2014/main" id="{00000000-0008-0000-0B00-00004E2A0000}"/>
                  </a:ext>
                </a:extLst>
              </xdr:cNvPr>
              <xdr:cNvSpPr/>
            </xdr:nvSpPr>
            <xdr:spPr>
              <a:xfrm>
                <a:off x="5136450" y="3646650"/>
                <a:ext cx="419100" cy="2667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0831" name="Shape 8844">
                <a:extLst>
                  <a:ext uri="{FF2B5EF4-FFF2-40B4-BE49-F238E27FC236}">
                    <a16:creationId xmlns:a16="http://schemas.microsoft.com/office/drawing/2014/main" id="{00000000-0008-0000-0B00-00004F2A0000}"/>
                  </a:ext>
                </a:extLst>
              </xdr:cNvPr>
              <xdr:cNvCxnSpPr/>
            </xdr:nvCxnSpPr>
            <xdr:spPr>
              <a:xfrm>
                <a:off x="5136450" y="3646650"/>
                <a:ext cx="419100" cy="266700"/>
              </a:xfrm>
              <a:prstGeom prst="straightConnector1">
                <a:avLst/>
              </a:prstGeom>
              <a:noFill/>
              <a:ln w="9525" cap="flat" cmpd="sng">
                <a:solidFill>
                  <a:srgbClr val="000000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40</xdr:col>
      <xdr:colOff>0</xdr:colOff>
      <xdr:row>57</xdr:row>
      <xdr:rowOff>0</xdr:rowOff>
    </xdr:from>
    <xdr:ext cx="419100" cy="247650"/>
    <xdr:grpSp>
      <xdr:nvGrpSpPr>
        <xdr:cNvPr id="10832" name="Shape 2">
          <a:extLst>
            <a:ext uri="{FF2B5EF4-FFF2-40B4-BE49-F238E27FC236}">
              <a16:creationId xmlns:a16="http://schemas.microsoft.com/office/drawing/2014/main" id="{00000000-0008-0000-0B00-0000502A0000}"/>
            </a:ext>
          </a:extLst>
        </xdr:cNvPr>
        <xdr:cNvGrpSpPr>
          <a:grpSpLocks/>
        </xdr:cNvGrpSpPr>
      </xdr:nvGrpSpPr>
      <xdr:grpSpPr>
        <a:xfrm>
          <a:off x="18335625" y="12477750"/>
          <a:ext cx="419100" cy="247650"/>
          <a:chOff x="5136450" y="3656175"/>
          <a:chExt cx="419100" cy="247650"/>
        </a:xfrm>
      </xdr:grpSpPr>
      <xdr:grpSp>
        <xdr:nvGrpSpPr>
          <xdr:cNvPr id="10833" name="Shape 8845">
            <a:extLst>
              <a:ext uri="{FF2B5EF4-FFF2-40B4-BE49-F238E27FC236}">
                <a16:creationId xmlns:a16="http://schemas.microsoft.com/office/drawing/2014/main" id="{00000000-0008-0000-0B00-0000512A0000}"/>
              </a:ext>
            </a:extLst>
          </xdr:cNvPr>
          <xdr:cNvGrpSpPr>
            <a:grpSpLocks/>
          </xdr:cNvGrpSpPr>
        </xdr:nvGrpSpPr>
        <xdr:grpSpPr>
          <a:xfrm>
            <a:off x="5136450" y="3656175"/>
            <a:ext cx="419100" cy="247650"/>
            <a:chOff x="5136450" y="3656175"/>
            <a:chExt cx="419100" cy="247650"/>
          </a:xfrm>
        </xdr:grpSpPr>
        <xdr:sp macro="" textlink="">
          <xdr:nvSpPr>
            <xdr:cNvPr id="10834" name="Shape 6">
              <a:extLst>
                <a:ext uri="{FF2B5EF4-FFF2-40B4-BE49-F238E27FC236}">
                  <a16:creationId xmlns:a16="http://schemas.microsoft.com/office/drawing/2014/main" id="{00000000-0008-0000-0B00-0000522A0000}"/>
                </a:ext>
              </a:extLst>
            </xdr:cNvPr>
            <xdr:cNvSpPr/>
          </xdr:nvSpPr>
          <xdr:spPr>
            <a:xfrm>
              <a:off x="5136450" y="3656175"/>
              <a:ext cx="419100" cy="247650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0835" name="Shape 8846">
              <a:extLst>
                <a:ext uri="{FF2B5EF4-FFF2-40B4-BE49-F238E27FC236}">
                  <a16:creationId xmlns:a16="http://schemas.microsoft.com/office/drawing/2014/main" id="{00000000-0008-0000-0B00-0000532A0000}"/>
                </a:ext>
              </a:extLst>
            </xdr:cNvPr>
            <xdr:cNvGrpSpPr>
              <a:grpSpLocks/>
            </xdr:cNvGrpSpPr>
          </xdr:nvGrpSpPr>
          <xdr:grpSpPr>
            <a:xfrm>
              <a:off x="5136450" y="3656175"/>
              <a:ext cx="419100" cy="247650"/>
              <a:chOff x="5136450" y="3660938"/>
              <a:chExt cx="419100" cy="238125"/>
            </a:xfrm>
          </xdr:grpSpPr>
          <xdr:sp macro="" textlink="">
            <xdr:nvSpPr>
              <xdr:cNvPr id="10836" name="Shape 8847">
                <a:extLst>
                  <a:ext uri="{FF2B5EF4-FFF2-40B4-BE49-F238E27FC236}">
                    <a16:creationId xmlns:a16="http://schemas.microsoft.com/office/drawing/2014/main" id="{00000000-0008-0000-0B00-0000542A0000}"/>
                  </a:ext>
                </a:extLst>
              </xdr:cNvPr>
              <xdr:cNvSpPr/>
            </xdr:nvSpPr>
            <xdr:spPr>
              <a:xfrm>
                <a:off x="5136450" y="3660938"/>
                <a:ext cx="419100" cy="2381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0837" name="Shape 8848">
                <a:extLst>
                  <a:ext uri="{FF2B5EF4-FFF2-40B4-BE49-F238E27FC236}">
                    <a16:creationId xmlns:a16="http://schemas.microsoft.com/office/drawing/2014/main" id="{00000000-0008-0000-0B00-0000552A0000}"/>
                  </a:ext>
                </a:extLst>
              </xdr:cNvPr>
              <xdr:cNvCxnSpPr/>
            </xdr:nvCxnSpPr>
            <xdr:spPr>
              <a:xfrm flipH="1">
                <a:off x="5136450" y="3660938"/>
                <a:ext cx="419100" cy="238125"/>
              </a:xfrm>
              <a:prstGeom prst="straightConnector1">
                <a:avLst/>
              </a:prstGeom>
              <a:noFill/>
              <a:ln w="9525" cap="flat" cmpd="sng">
                <a:solidFill>
                  <a:srgbClr val="000000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8</xdr:col>
      <xdr:colOff>0</xdr:colOff>
      <xdr:row>67</xdr:row>
      <xdr:rowOff>0</xdr:rowOff>
    </xdr:from>
    <xdr:ext cx="419100" cy="266700"/>
    <xdr:grpSp>
      <xdr:nvGrpSpPr>
        <xdr:cNvPr id="10838" name="Shape 2">
          <a:extLst>
            <a:ext uri="{FF2B5EF4-FFF2-40B4-BE49-F238E27FC236}">
              <a16:creationId xmlns:a16="http://schemas.microsoft.com/office/drawing/2014/main" id="{00000000-0008-0000-0B00-0000562A0000}"/>
            </a:ext>
          </a:extLst>
        </xdr:cNvPr>
        <xdr:cNvGrpSpPr>
          <a:grpSpLocks/>
        </xdr:cNvGrpSpPr>
      </xdr:nvGrpSpPr>
      <xdr:grpSpPr>
        <a:xfrm>
          <a:off x="3400425" y="14687550"/>
          <a:ext cx="419100" cy="266700"/>
          <a:chOff x="5136450" y="3646650"/>
          <a:chExt cx="419100" cy="266700"/>
        </a:xfrm>
      </xdr:grpSpPr>
      <xdr:grpSp>
        <xdr:nvGrpSpPr>
          <xdr:cNvPr id="10839" name="Shape 8849">
            <a:extLst>
              <a:ext uri="{FF2B5EF4-FFF2-40B4-BE49-F238E27FC236}">
                <a16:creationId xmlns:a16="http://schemas.microsoft.com/office/drawing/2014/main" id="{00000000-0008-0000-0B00-0000572A0000}"/>
              </a:ext>
            </a:extLst>
          </xdr:cNvPr>
          <xdr:cNvGrpSpPr>
            <a:grpSpLocks/>
          </xdr:cNvGrpSpPr>
        </xdr:nvGrpSpPr>
        <xdr:grpSpPr>
          <a:xfrm>
            <a:off x="5136450" y="3646650"/>
            <a:ext cx="419100" cy="266700"/>
            <a:chOff x="5136450" y="3646650"/>
            <a:chExt cx="419100" cy="266700"/>
          </a:xfrm>
        </xdr:grpSpPr>
        <xdr:sp macro="" textlink="">
          <xdr:nvSpPr>
            <xdr:cNvPr id="10840" name="Shape 6">
              <a:extLst>
                <a:ext uri="{FF2B5EF4-FFF2-40B4-BE49-F238E27FC236}">
                  <a16:creationId xmlns:a16="http://schemas.microsoft.com/office/drawing/2014/main" id="{00000000-0008-0000-0B00-0000582A0000}"/>
                </a:ext>
              </a:extLst>
            </xdr:cNvPr>
            <xdr:cNvSpPr/>
          </xdr:nvSpPr>
          <xdr:spPr>
            <a:xfrm>
              <a:off x="5136450" y="3646650"/>
              <a:ext cx="419100" cy="266700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0841" name="Shape 8850">
              <a:extLst>
                <a:ext uri="{FF2B5EF4-FFF2-40B4-BE49-F238E27FC236}">
                  <a16:creationId xmlns:a16="http://schemas.microsoft.com/office/drawing/2014/main" id="{00000000-0008-0000-0B00-0000592A0000}"/>
                </a:ext>
              </a:extLst>
            </xdr:cNvPr>
            <xdr:cNvGrpSpPr>
              <a:grpSpLocks/>
            </xdr:cNvGrpSpPr>
          </xdr:nvGrpSpPr>
          <xdr:grpSpPr>
            <a:xfrm>
              <a:off x="5136450" y="3646650"/>
              <a:ext cx="419100" cy="266700"/>
              <a:chOff x="5136450" y="3646650"/>
              <a:chExt cx="419100" cy="266700"/>
            </a:xfrm>
          </xdr:grpSpPr>
          <xdr:sp macro="" textlink="">
            <xdr:nvSpPr>
              <xdr:cNvPr id="10842" name="Shape 8851">
                <a:extLst>
                  <a:ext uri="{FF2B5EF4-FFF2-40B4-BE49-F238E27FC236}">
                    <a16:creationId xmlns:a16="http://schemas.microsoft.com/office/drawing/2014/main" id="{00000000-0008-0000-0B00-00005A2A0000}"/>
                  </a:ext>
                </a:extLst>
              </xdr:cNvPr>
              <xdr:cNvSpPr/>
            </xdr:nvSpPr>
            <xdr:spPr>
              <a:xfrm>
                <a:off x="5136450" y="3646650"/>
                <a:ext cx="419100" cy="2667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0843" name="Shape 8852">
                <a:extLst>
                  <a:ext uri="{FF2B5EF4-FFF2-40B4-BE49-F238E27FC236}">
                    <a16:creationId xmlns:a16="http://schemas.microsoft.com/office/drawing/2014/main" id="{00000000-0008-0000-0B00-00005B2A0000}"/>
                  </a:ext>
                </a:extLst>
              </xdr:cNvPr>
              <xdr:cNvCxnSpPr/>
            </xdr:nvCxnSpPr>
            <xdr:spPr>
              <a:xfrm>
                <a:off x="5136450" y="3646650"/>
                <a:ext cx="419100" cy="266700"/>
              </a:xfrm>
              <a:prstGeom prst="straightConnector1">
                <a:avLst/>
              </a:prstGeom>
              <a:noFill/>
              <a:ln w="9525" cap="flat" cmpd="sng">
                <a:solidFill>
                  <a:srgbClr val="000000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8</xdr:col>
      <xdr:colOff>0</xdr:colOff>
      <xdr:row>67</xdr:row>
      <xdr:rowOff>0</xdr:rowOff>
    </xdr:from>
    <xdr:ext cx="419100" cy="247650"/>
    <xdr:grpSp>
      <xdr:nvGrpSpPr>
        <xdr:cNvPr id="10844" name="Shape 2">
          <a:extLst>
            <a:ext uri="{FF2B5EF4-FFF2-40B4-BE49-F238E27FC236}">
              <a16:creationId xmlns:a16="http://schemas.microsoft.com/office/drawing/2014/main" id="{00000000-0008-0000-0B00-00005C2A0000}"/>
            </a:ext>
          </a:extLst>
        </xdr:cNvPr>
        <xdr:cNvGrpSpPr>
          <a:grpSpLocks/>
        </xdr:cNvGrpSpPr>
      </xdr:nvGrpSpPr>
      <xdr:grpSpPr>
        <a:xfrm>
          <a:off x="3400425" y="14687550"/>
          <a:ext cx="419100" cy="247650"/>
          <a:chOff x="5136450" y="3656175"/>
          <a:chExt cx="419100" cy="247650"/>
        </a:xfrm>
      </xdr:grpSpPr>
      <xdr:grpSp>
        <xdr:nvGrpSpPr>
          <xdr:cNvPr id="10845" name="Shape 8853">
            <a:extLst>
              <a:ext uri="{FF2B5EF4-FFF2-40B4-BE49-F238E27FC236}">
                <a16:creationId xmlns:a16="http://schemas.microsoft.com/office/drawing/2014/main" id="{00000000-0008-0000-0B00-00005D2A0000}"/>
              </a:ext>
            </a:extLst>
          </xdr:cNvPr>
          <xdr:cNvGrpSpPr>
            <a:grpSpLocks/>
          </xdr:cNvGrpSpPr>
        </xdr:nvGrpSpPr>
        <xdr:grpSpPr>
          <a:xfrm>
            <a:off x="5136450" y="3656175"/>
            <a:ext cx="419100" cy="247650"/>
            <a:chOff x="5136450" y="3656175"/>
            <a:chExt cx="419100" cy="247650"/>
          </a:xfrm>
        </xdr:grpSpPr>
        <xdr:sp macro="" textlink="">
          <xdr:nvSpPr>
            <xdr:cNvPr id="10846" name="Shape 6">
              <a:extLst>
                <a:ext uri="{FF2B5EF4-FFF2-40B4-BE49-F238E27FC236}">
                  <a16:creationId xmlns:a16="http://schemas.microsoft.com/office/drawing/2014/main" id="{00000000-0008-0000-0B00-00005E2A0000}"/>
                </a:ext>
              </a:extLst>
            </xdr:cNvPr>
            <xdr:cNvSpPr/>
          </xdr:nvSpPr>
          <xdr:spPr>
            <a:xfrm>
              <a:off x="5136450" y="3656175"/>
              <a:ext cx="419100" cy="247650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0847" name="Shape 8854">
              <a:extLst>
                <a:ext uri="{FF2B5EF4-FFF2-40B4-BE49-F238E27FC236}">
                  <a16:creationId xmlns:a16="http://schemas.microsoft.com/office/drawing/2014/main" id="{00000000-0008-0000-0B00-00005F2A0000}"/>
                </a:ext>
              </a:extLst>
            </xdr:cNvPr>
            <xdr:cNvGrpSpPr>
              <a:grpSpLocks/>
            </xdr:cNvGrpSpPr>
          </xdr:nvGrpSpPr>
          <xdr:grpSpPr>
            <a:xfrm>
              <a:off x="5136450" y="3656175"/>
              <a:ext cx="419100" cy="247650"/>
              <a:chOff x="5136450" y="3660938"/>
              <a:chExt cx="419100" cy="238125"/>
            </a:xfrm>
          </xdr:grpSpPr>
          <xdr:sp macro="" textlink="">
            <xdr:nvSpPr>
              <xdr:cNvPr id="10848" name="Shape 8855">
                <a:extLst>
                  <a:ext uri="{FF2B5EF4-FFF2-40B4-BE49-F238E27FC236}">
                    <a16:creationId xmlns:a16="http://schemas.microsoft.com/office/drawing/2014/main" id="{00000000-0008-0000-0B00-0000602A0000}"/>
                  </a:ext>
                </a:extLst>
              </xdr:cNvPr>
              <xdr:cNvSpPr/>
            </xdr:nvSpPr>
            <xdr:spPr>
              <a:xfrm>
                <a:off x="5136450" y="3660938"/>
                <a:ext cx="419100" cy="2381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0849" name="Shape 8856">
                <a:extLst>
                  <a:ext uri="{FF2B5EF4-FFF2-40B4-BE49-F238E27FC236}">
                    <a16:creationId xmlns:a16="http://schemas.microsoft.com/office/drawing/2014/main" id="{00000000-0008-0000-0B00-0000612A0000}"/>
                  </a:ext>
                </a:extLst>
              </xdr:cNvPr>
              <xdr:cNvCxnSpPr/>
            </xdr:nvCxnSpPr>
            <xdr:spPr>
              <a:xfrm flipH="1">
                <a:off x="5136450" y="3660938"/>
                <a:ext cx="419100" cy="238125"/>
              </a:xfrm>
              <a:prstGeom prst="straightConnector1">
                <a:avLst/>
              </a:prstGeom>
              <a:noFill/>
              <a:ln w="9525" cap="flat" cmpd="sng">
                <a:solidFill>
                  <a:srgbClr val="000000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24</xdr:col>
      <xdr:colOff>0</xdr:colOff>
      <xdr:row>67</xdr:row>
      <xdr:rowOff>0</xdr:rowOff>
    </xdr:from>
    <xdr:ext cx="419100" cy="266700"/>
    <xdr:grpSp>
      <xdr:nvGrpSpPr>
        <xdr:cNvPr id="10850" name="Shape 2">
          <a:extLst>
            <a:ext uri="{FF2B5EF4-FFF2-40B4-BE49-F238E27FC236}">
              <a16:creationId xmlns:a16="http://schemas.microsoft.com/office/drawing/2014/main" id="{00000000-0008-0000-0B00-0000622A0000}"/>
            </a:ext>
          </a:extLst>
        </xdr:cNvPr>
        <xdr:cNvGrpSpPr>
          <a:grpSpLocks/>
        </xdr:cNvGrpSpPr>
      </xdr:nvGrpSpPr>
      <xdr:grpSpPr>
        <a:xfrm>
          <a:off x="10868025" y="14687550"/>
          <a:ext cx="419100" cy="266700"/>
          <a:chOff x="5136450" y="3646650"/>
          <a:chExt cx="419100" cy="266700"/>
        </a:xfrm>
      </xdr:grpSpPr>
      <xdr:grpSp>
        <xdr:nvGrpSpPr>
          <xdr:cNvPr id="10851" name="Shape 8857">
            <a:extLst>
              <a:ext uri="{FF2B5EF4-FFF2-40B4-BE49-F238E27FC236}">
                <a16:creationId xmlns:a16="http://schemas.microsoft.com/office/drawing/2014/main" id="{00000000-0008-0000-0B00-0000632A0000}"/>
              </a:ext>
            </a:extLst>
          </xdr:cNvPr>
          <xdr:cNvGrpSpPr>
            <a:grpSpLocks/>
          </xdr:cNvGrpSpPr>
        </xdr:nvGrpSpPr>
        <xdr:grpSpPr>
          <a:xfrm>
            <a:off x="5136450" y="3646650"/>
            <a:ext cx="419100" cy="266700"/>
            <a:chOff x="5136450" y="3646650"/>
            <a:chExt cx="419100" cy="266700"/>
          </a:xfrm>
        </xdr:grpSpPr>
        <xdr:sp macro="" textlink="">
          <xdr:nvSpPr>
            <xdr:cNvPr id="10852" name="Shape 6">
              <a:extLst>
                <a:ext uri="{FF2B5EF4-FFF2-40B4-BE49-F238E27FC236}">
                  <a16:creationId xmlns:a16="http://schemas.microsoft.com/office/drawing/2014/main" id="{00000000-0008-0000-0B00-0000642A0000}"/>
                </a:ext>
              </a:extLst>
            </xdr:cNvPr>
            <xdr:cNvSpPr/>
          </xdr:nvSpPr>
          <xdr:spPr>
            <a:xfrm>
              <a:off x="5136450" y="3646650"/>
              <a:ext cx="419100" cy="266700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0853" name="Shape 8858">
              <a:extLst>
                <a:ext uri="{FF2B5EF4-FFF2-40B4-BE49-F238E27FC236}">
                  <a16:creationId xmlns:a16="http://schemas.microsoft.com/office/drawing/2014/main" id="{00000000-0008-0000-0B00-0000652A0000}"/>
                </a:ext>
              </a:extLst>
            </xdr:cNvPr>
            <xdr:cNvGrpSpPr>
              <a:grpSpLocks/>
            </xdr:cNvGrpSpPr>
          </xdr:nvGrpSpPr>
          <xdr:grpSpPr>
            <a:xfrm>
              <a:off x="5136450" y="3646650"/>
              <a:ext cx="419100" cy="266700"/>
              <a:chOff x="5136450" y="3646650"/>
              <a:chExt cx="419100" cy="266700"/>
            </a:xfrm>
          </xdr:grpSpPr>
          <xdr:sp macro="" textlink="">
            <xdr:nvSpPr>
              <xdr:cNvPr id="10854" name="Shape 8859">
                <a:extLst>
                  <a:ext uri="{FF2B5EF4-FFF2-40B4-BE49-F238E27FC236}">
                    <a16:creationId xmlns:a16="http://schemas.microsoft.com/office/drawing/2014/main" id="{00000000-0008-0000-0B00-0000662A0000}"/>
                  </a:ext>
                </a:extLst>
              </xdr:cNvPr>
              <xdr:cNvSpPr/>
            </xdr:nvSpPr>
            <xdr:spPr>
              <a:xfrm>
                <a:off x="5136450" y="3646650"/>
                <a:ext cx="419100" cy="2667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0855" name="Shape 8860">
                <a:extLst>
                  <a:ext uri="{FF2B5EF4-FFF2-40B4-BE49-F238E27FC236}">
                    <a16:creationId xmlns:a16="http://schemas.microsoft.com/office/drawing/2014/main" id="{00000000-0008-0000-0B00-0000672A0000}"/>
                  </a:ext>
                </a:extLst>
              </xdr:cNvPr>
              <xdr:cNvCxnSpPr/>
            </xdr:nvCxnSpPr>
            <xdr:spPr>
              <a:xfrm>
                <a:off x="5136450" y="3646650"/>
                <a:ext cx="419100" cy="266700"/>
              </a:xfrm>
              <a:prstGeom prst="straightConnector1">
                <a:avLst/>
              </a:prstGeom>
              <a:noFill/>
              <a:ln w="9525" cap="flat" cmpd="sng">
                <a:solidFill>
                  <a:srgbClr val="000000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24</xdr:col>
      <xdr:colOff>0</xdr:colOff>
      <xdr:row>67</xdr:row>
      <xdr:rowOff>0</xdr:rowOff>
    </xdr:from>
    <xdr:ext cx="419100" cy="247650"/>
    <xdr:grpSp>
      <xdr:nvGrpSpPr>
        <xdr:cNvPr id="10856" name="Shape 2">
          <a:extLst>
            <a:ext uri="{FF2B5EF4-FFF2-40B4-BE49-F238E27FC236}">
              <a16:creationId xmlns:a16="http://schemas.microsoft.com/office/drawing/2014/main" id="{00000000-0008-0000-0B00-0000682A0000}"/>
            </a:ext>
          </a:extLst>
        </xdr:cNvPr>
        <xdr:cNvGrpSpPr>
          <a:grpSpLocks/>
        </xdr:cNvGrpSpPr>
      </xdr:nvGrpSpPr>
      <xdr:grpSpPr>
        <a:xfrm>
          <a:off x="10868025" y="14687550"/>
          <a:ext cx="419100" cy="247650"/>
          <a:chOff x="5136450" y="3656175"/>
          <a:chExt cx="419100" cy="247650"/>
        </a:xfrm>
      </xdr:grpSpPr>
      <xdr:grpSp>
        <xdr:nvGrpSpPr>
          <xdr:cNvPr id="10857" name="Shape 8861">
            <a:extLst>
              <a:ext uri="{FF2B5EF4-FFF2-40B4-BE49-F238E27FC236}">
                <a16:creationId xmlns:a16="http://schemas.microsoft.com/office/drawing/2014/main" id="{00000000-0008-0000-0B00-0000692A0000}"/>
              </a:ext>
            </a:extLst>
          </xdr:cNvPr>
          <xdr:cNvGrpSpPr>
            <a:grpSpLocks/>
          </xdr:cNvGrpSpPr>
        </xdr:nvGrpSpPr>
        <xdr:grpSpPr>
          <a:xfrm>
            <a:off x="5136450" y="3656175"/>
            <a:ext cx="419100" cy="247650"/>
            <a:chOff x="5136450" y="3656175"/>
            <a:chExt cx="419100" cy="247650"/>
          </a:xfrm>
        </xdr:grpSpPr>
        <xdr:sp macro="" textlink="">
          <xdr:nvSpPr>
            <xdr:cNvPr id="10858" name="Shape 6">
              <a:extLst>
                <a:ext uri="{FF2B5EF4-FFF2-40B4-BE49-F238E27FC236}">
                  <a16:creationId xmlns:a16="http://schemas.microsoft.com/office/drawing/2014/main" id="{00000000-0008-0000-0B00-00006A2A0000}"/>
                </a:ext>
              </a:extLst>
            </xdr:cNvPr>
            <xdr:cNvSpPr/>
          </xdr:nvSpPr>
          <xdr:spPr>
            <a:xfrm>
              <a:off x="5136450" y="3656175"/>
              <a:ext cx="419100" cy="247650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0859" name="Shape 8862">
              <a:extLst>
                <a:ext uri="{FF2B5EF4-FFF2-40B4-BE49-F238E27FC236}">
                  <a16:creationId xmlns:a16="http://schemas.microsoft.com/office/drawing/2014/main" id="{00000000-0008-0000-0B00-00006B2A0000}"/>
                </a:ext>
              </a:extLst>
            </xdr:cNvPr>
            <xdr:cNvGrpSpPr>
              <a:grpSpLocks/>
            </xdr:cNvGrpSpPr>
          </xdr:nvGrpSpPr>
          <xdr:grpSpPr>
            <a:xfrm>
              <a:off x="5136450" y="3656175"/>
              <a:ext cx="419100" cy="247650"/>
              <a:chOff x="5136450" y="3660938"/>
              <a:chExt cx="419100" cy="238125"/>
            </a:xfrm>
          </xdr:grpSpPr>
          <xdr:sp macro="" textlink="">
            <xdr:nvSpPr>
              <xdr:cNvPr id="10860" name="Shape 8863">
                <a:extLst>
                  <a:ext uri="{FF2B5EF4-FFF2-40B4-BE49-F238E27FC236}">
                    <a16:creationId xmlns:a16="http://schemas.microsoft.com/office/drawing/2014/main" id="{00000000-0008-0000-0B00-00006C2A0000}"/>
                  </a:ext>
                </a:extLst>
              </xdr:cNvPr>
              <xdr:cNvSpPr/>
            </xdr:nvSpPr>
            <xdr:spPr>
              <a:xfrm>
                <a:off x="5136450" y="3660938"/>
                <a:ext cx="419100" cy="2381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0861" name="Shape 8864">
                <a:extLst>
                  <a:ext uri="{FF2B5EF4-FFF2-40B4-BE49-F238E27FC236}">
                    <a16:creationId xmlns:a16="http://schemas.microsoft.com/office/drawing/2014/main" id="{00000000-0008-0000-0B00-00006D2A0000}"/>
                  </a:ext>
                </a:extLst>
              </xdr:cNvPr>
              <xdr:cNvCxnSpPr/>
            </xdr:nvCxnSpPr>
            <xdr:spPr>
              <a:xfrm flipH="1">
                <a:off x="5136450" y="3660938"/>
                <a:ext cx="419100" cy="238125"/>
              </a:xfrm>
              <a:prstGeom prst="straightConnector1">
                <a:avLst/>
              </a:prstGeom>
              <a:noFill/>
              <a:ln w="9525" cap="flat" cmpd="sng">
                <a:solidFill>
                  <a:srgbClr val="000000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40</xdr:col>
      <xdr:colOff>0</xdr:colOff>
      <xdr:row>67</xdr:row>
      <xdr:rowOff>0</xdr:rowOff>
    </xdr:from>
    <xdr:ext cx="419100" cy="266700"/>
    <xdr:grpSp>
      <xdr:nvGrpSpPr>
        <xdr:cNvPr id="10862" name="Shape 2">
          <a:extLst>
            <a:ext uri="{FF2B5EF4-FFF2-40B4-BE49-F238E27FC236}">
              <a16:creationId xmlns:a16="http://schemas.microsoft.com/office/drawing/2014/main" id="{00000000-0008-0000-0B00-00006E2A0000}"/>
            </a:ext>
          </a:extLst>
        </xdr:cNvPr>
        <xdr:cNvGrpSpPr>
          <a:grpSpLocks/>
        </xdr:cNvGrpSpPr>
      </xdr:nvGrpSpPr>
      <xdr:grpSpPr>
        <a:xfrm>
          <a:off x="18335625" y="14687550"/>
          <a:ext cx="419100" cy="266700"/>
          <a:chOff x="5136450" y="3646650"/>
          <a:chExt cx="419100" cy="266700"/>
        </a:xfrm>
      </xdr:grpSpPr>
      <xdr:grpSp>
        <xdr:nvGrpSpPr>
          <xdr:cNvPr id="10863" name="Shape 8865">
            <a:extLst>
              <a:ext uri="{FF2B5EF4-FFF2-40B4-BE49-F238E27FC236}">
                <a16:creationId xmlns:a16="http://schemas.microsoft.com/office/drawing/2014/main" id="{00000000-0008-0000-0B00-00006F2A0000}"/>
              </a:ext>
            </a:extLst>
          </xdr:cNvPr>
          <xdr:cNvGrpSpPr>
            <a:grpSpLocks/>
          </xdr:cNvGrpSpPr>
        </xdr:nvGrpSpPr>
        <xdr:grpSpPr>
          <a:xfrm>
            <a:off x="5136450" y="3646650"/>
            <a:ext cx="419100" cy="266700"/>
            <a:chOff x="5136450" y="3646650"/>
            <a:chExt cx="419100" cy="266700"/>
          </a:xfrm>
        </xdr:grpSpPr>
        <xdr:sp macro="" textlink="">
          <xdr:nvSpPr>
            <xdr:cNvPr id="10864" name="Shape 6">
              <a:extLst>
                <a:ext uri="{FF2B5EF4-FFF2-40B4-BE49-F238E27FC236}">
                  <a16:creationId xmlns:a16="http://schemas.microsoft.com/office/drawing/2014/main" id="{00000000-0008-0000-0B00-0000702A0000}"/>
                </a:ext>
              </a:extLst>
            </xdr:cNvPr>
            <xdr:cNvSpPr/>
          </xdr:nvSpPr>
          <xdr:spPr>
            <a:xfrm>
              <a:off x="5136450" y="3646650"/>
              <a:ext cx="419100" cy="266700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0865" name="Shape 8866">
              <a:extLst>
                <a:ext uri="{FF2B5EF4-FFF2-40B4-BE49-F238E27FC236}">
                  <a16:creationId xmlns:a16="http://schemas.microsoft.com/office/drawing/2014/main" id="{00000000-0008-0000-0B00-0000712A0000}"/>
                </a:ext>
              </a:extLst>
            </xdr:cNvPr>
            <xdr:cNvGrpSpPr>
              <a:grpSpLocks/>
            </xdr:cNvGrpSpPr>
          </xdr:nvGrpSpPr>
          <xdr:grpSpPr>
            <a:xfrm>
              <a:off x="5136450" y="3646650"/>
              <a:ext cx="419100" cy="266700"/>
              <a:chOff x="5136450" y="3646650"/>
              <a:chExt cx="419100" cy="266700"/>
            </a:xfrm>
          </xdr:grpSpPr>
          <xdr:sp macro="" textlink="">
            <xdr:nvSpPr>
              <xdr:cNvPr id="10866" name="Shape 8867">
                <a:extLst>
                  <a:ext uri="{FF2B5EF4-FFF2-40B4-BE49-F238E27FC236}">
                    <a16:creationId xmlns:a16="http://schemas.microsoft.com/office/drawing/2014/main" id="{00000000-0008-0000-0B00-0000722A0000}"/>
                  </a:ext>
                </a:extLst>
              </xdr:cNvPr>
              <xdr:cNvSpPr/>
            </xdr:nvSpPr>
            <xdr:spPr>
              <a:xfrm>
                <a:off x="5136450" y="3646650"/>
                <a:ext cx="419100" cy="2667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0867" name="Shape 8868">
                <a:extLst>
                  <a:ext uri="{FF2B5EF4-FFF2-40B4-BE49-F238E27FC236}">
                    <a16:creationId xmlns:a16="http://schemas.microsoft.com/office/drawing/2014/main" id="{00000000-0008-0000-0B00-0000732A0000}"/>
                  </a:ext>
                </a:extLst>
              </xdr:cNvPr>
              <xdr:cNvCxnSpPr/>
            </xdr:nvCxnSpPr>
            <xdr:spPr>
              <a:xfrm>
                <a:off x="5136450" y="3646650"/>
                <a:ext cx="419100" cy="266700"/>
              </a:xfrm>
              <a:prstGeom prst="straightConnector1">
                <a:avLst/>
              </a:prstGeom>
              <a:noFill/>
              <a:ln w="9525" cap="flat" cmpd="sng">
                <a:solidFill>
                  <a:srgbClr val="000000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40</xdr:col>
      <xdr:colOff>0</xdr:colOff>
      <xdr:row>67</xdr:row>
      <xdr:rowOff>0</xdr:rowOff>
    </xdr:from>
    <xdr:ext cx="419100" cy="247650"/>
    <xdr:grpSp>
      <xdr:nvGrpSpPr>
        <xdr:cNvPr id="10868" name="Shape 2">
          <a:extLst>
            <a:ext uri="{FF2B5EF4-FFF2-40B4-BE49-F238E27FC236}">
              <a16:creationId xmlns:a16="http://schemas.microsoft.com/office/drawing/2014/main" id="{00000000-0008-0000-0B00-0000742A0000}"/>
            </a:ext>
          </a:extLst>
        </xdr:cNvPr>
        <xdr:cNvGrpSpPr>
          <a:grpSpLocks/>
        </xdr:cNvGrpSpPr>
      </xdr:nvGrpSpPr>
      <xdr:grpSpPr>
        <a:xfrm>
          <a:off x="18335625" y="14687550"/>
          <a:ext cx="419100" cy="247650"/>
          <a:chOff x="5136450" y="3656175"/>
          <a:chExt cx="419100" cy="247650"/>
        </a:xfrm>
      </xdr:grpSpPr>
      <xdr:grpSp>
        <xdr:nvGrpSpPr>
          <xdr:cNvPr id="10869" name="Shape 8869">
            <a:extLst>
              <a:ext uri="{FF2B5EF4-FFF2-40B4-BE49-F238E27FC236}">
                <a16:creationId xmlns:a16="http://schemas.microsoft.com/office/drawing/2014/main" id="{00000000-0008-0000-0B00-0000752A0000}"/>
              </a:ext>
            </a:extLst>
          </xdr:cNvPr>
          <xdr:cNvGrpSpPr>
            <a:grpSpLocks/>
          </xdr:cNvGrpSpPr>
        </xdr:nvGrpSpPr>
        <xdr:grpSpPr>
          <a:xfrm>
            <a:off x="5136450" y="3656175"/>
            <a:ext cx="419100" cy="247650"/>
            <a:chOff x="5136450" y="3656175"/>
            <a:chExt cx="419100" cy="247650"/>
          </a:xfrm>
        </xdr:grpSpPr>
        <xdr:sp macro="" textlink="">
          <xdr:nvSpPr>
            <xdr:cNvPr id="10870" name="Shape 6">
              <a:extLst>
                <a:ext uri="{FF2B5EF4-FFF2-40B4-BE49-F238E27FC236}">
                  <a16:creationId xmlns:a16="http://schemas.microsoft.com/office/drawing/2014/main" id="{00000000-0008-0000-0B00-0000762A0000}"/>
                </a:ext>
              </a:extLst>
            </xdr:cNvPr>
            <xdr:cNvSpPr/>
          </xdr:nvSpPr>
          <xdr:spPr>
            <a:xfrm>
              <a:off x="5136450" y="3656175"/>
              <a:ext cx="419100" cy="247650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0871" name="Shape 8870">
              <a:extLst>
                <a:ext uri="{FF2B5EF4-FFF2-40B4-BE49-F238E27FC236}">
                  <a16:creationId xmlns:a16="http://schemas.microsoft.com/office/drawing/2014/main" id="{00000000-0008-0000-0B00-0000772A0000}"/>
                </a:ext>
              </a:extLst>
            </xdr:cNvPr>
            <xdr:cNvGrpSpPr>
              <a:grpSpLocks/>
            </xdr:cNvGrpSpPr>
          </xdr:nvGrpSpPr>
          <xdr:grpSpPr>
            <a:xfrm>
              <a:off x="5136450" y="3656175"/>
              <a:ext cx="419100" cy="247650"/>
              <a:chOff x="5136450" y="3660938"/>
              <a:chExt cx="419100" cy="238125"/>
            </a:xfrm>
          </xdr:grpSpPr>
          <xdr:sp macro="" textlink="">
            <xdr:nvSpPr>
              <xdr:cNvPr id="10872" name="Shape 8871">
                <a:extLst>
                  <a:ext uri="{FF2B5EF4-FFF2-40B4-BE49-F238E27FC236}">
                    <a16:creationId xmlns:a16="http://schemas.microsoft.com/office/drawing/2014/main" id="{00000000-0008-0000-0B00-0000782A0000}"/>
                  </a:ext>
                </a:extLst>
              </xdr:cNvPr>
              <xdr:cNvSpPr/>
            </xdr:nvSpPr>
            <xdr:spPr>
              <a:xfrm>
                <a:off x="5136450" y="3660938"/>
                <a:ext cx="419100" cy="2381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0873" name="Shape 8872">
                <a:extLst>
                  <a:ext uri="{FF2B5EF4-FFF2-40B4-BE49-F238E27FC236}">
                    <a16:creationId xmlns:a16="http://schemas.microsoft.com/office/drawing/2014/main" id="{00000000-0008-0000-0B00-0000792A0000}"/>
                  </a:ext>
                </a:extLst>
              </xdr:cNvPr>
              <xdr:cNvCxnSpPr/>
            </xdr:nvCxnSpPr>
            <xdr:spPr>
              <a:xfrm flipH="1">
                <a:off x="5136450" y="3660938"/>
                <a:ext cx="419100" cy="238125"/>
              </a:xfrm>
              <a:prstGeom prst="straightConnector1">
                <a:avLst/>
              </a:prstGeom>
              <a:noFill/>
              <a:ln w="9525" cap="flat" cmpd="sng">
                <a:solidFill>
                  <a:srgbClr val="000000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42</xdr:col>
      <xdr:colOff>0</xdr:colOff>
      <xdr:row>67</xdr:row>
      <xdr:rowOff>0</xdr:rowOff>
    </xdr:from>
    <xdr:ext cx="419100" cy="266700"/>
    <xdr:grpSp>
      <xdr:nvGrpSpPr>
        <xdr:cNvPr id="10874" name="Shape 2">
          <a:extLst>
            <a:ext uri="{FF2B5EF4-FFF2-40B4-BE49-F238E27FC236}">
              <a16:creationId xmlns:a16="http://schemas.microsoft.com/office/drawing/2014/main" id="{00000000-0008-0000-0B00-00007A2A0000}"/>
            </a:ext>
          </a:extLst>
        </xdr:cNvPr>
        <xdr:cNvGrpSpPr>
          <a:grpSpLocks/>
        </xdr:cNvGrpSpPr>
      </xdr:nvGrpSpPr>
      <xdr:grpSpPr>
        <a:xfrm>
          <a:off x="19269075" y="14687550"/>
          <a:ext cx="419100" cy="266700"/>
          <a:chOff x="5136450" y="3646650"/>
          <a:chExt cx="419100" cy="266700"/>
        </a:xfrm>
      </xdr:grpSpPr>
      <xdr:grpSp>
        <xdr:nvGrpSpPr>
          <xdr:cNvPr id="10875" name="Shape 8873">
            <a:extLst>
              <a:ext uri="{FF2B5EF4-FFF2-40B4-BE49-F238E27FC236}">
                <a16:creationId xmlns:a16="http://schemas.microsoft.com/office/drawing/2014/main" id="{00000000-0008-0000-0B00-00007B2A0000}"/>
              </a:ext>
            </a:extLst>
          </xdr:cNvPr>
          <xdr:cNvGrpSpPr>
            <a:grpSpLocks/>
          </xdr:cNvGrpSpPr>
        </xdr:nvGrpSpPr>
        <xdr:grpSpPr>
          <a:xfrm>
            <a:off x="5136450" y="3646650"/>
            <a:ext cx="419100" cy="266700"/>
            <a:chOff x="5136450" y="3646650"/>
            <a:chExt cx="419100" cy="266700"/>
          </a:xfrm>
        </xdr:grpSpPr>
        <xdr:sp macro="" textlink="">
          <xdr:nvSpPr>
            <xdr:cNvPr id="10876" name="Shape 6">
              <a:extLst>
                <a:ext uri="{FF2B5EF4-FFF2-40B4-BE49-F238E27FC236}">
                  <a16:creationId xmlns:a16="http://schemas.microsoft.com/office/drawing/2014/main" id="{00000000-0008-0000-0B00-00007C2A0000}"/>
                </a:ext>
              </a:extLst>
            </xdr:cNvPr>
            <xdr:cNvSpPr/>
          </xdr:nvSpPr>
          <xdr:spPr>
            <a:xfrm>
              <a:off x="5136450" y="3646650"/>
              <a:ext cx="419100" cy="266700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0877" name="Shape 8874">
              <a:extLst>
                <a:ext uri="{FF2B5EF4-FFF2-40B4-BE49-F238E27FC236}">
                  <a16:creationId xmlns:a16="http://schemas.microsoft.com/office/drawing/2014/main" id="{00000000-0008-0000-0B00-00007D2A0000}"/>
                </a:ext>
              </a:extLst>
            </xdr:cNvPr>
            <xdr:cNvGrpSpPr>
              <a:grpSpLocks/>
            </xdr:cNvGrpSpPr>
          </xdr:nvGrpSpPr>
          <xdr:grpSpPr>
            <a:xfrm>
              <a:off x="5136450" y="3646650"/>
              <a:ext cx="419100" cy="266700"/>
              <a:chOff x="5136450" y="3646650"/>
              <a:chExt cx="419100" cy="266700"/>
            </a:xfrm>
          </xdr:grpSpPr>
          <xdr:sp macro="" textlink="">
            <xdr:nvSpPr>
              <xdr:cNvPr id="10878" name="Shape 8875">
                <a:extLst>
                  <a:ext uri="{FF2B5EF4-FFF2-40B4-BE49-F238E27FC236}">
                    <a16:creationId xmlns:a16="http://schemas.microsoft.com/office/drawing/2014/main" id="{00000000-0008-0000-0B00-00007E2A0000}"/>
                  </a:ext>
                </a:extLst>
              </xdr:cNvPr>
              <xdr:cNvSpPr/>
            </xdr:nvSpPr>
            <xdr:spPr>
              <a:xfrm>
                <a:off x="5136450" y="3646650"/>
                <a:ext cx="419100" cy="2667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0879" name="Shape 8876">
                <a:extLst>
                  <a:ext uri="{FF2B5EF4-FFF2-40B4-BE49-F238E27FC236}">
                    <a16:creationId xmlns:a16="http://schemas.microsoft.com/office/drawing/2014/main" id="{00000000-0008-0000-0B00-00007F2A0000}"/>
                  </a:ext>
                </a:extLst>
              </xdr:cNvPr>
              <xdr:cNvCxnSpPr/>
            </xdr:nvCxnSpPr>
            <xdr:spPr>
              <a:xfrm>
                <a:off x="5136450" y="3646650"/>
                <a:ext cx="419100" cy="266700"/>
              </a:xfrm>
              <a:prstGeom prst="straightConnector1">
                <a:avLst/>
              </a:prstGeom>
              <a:noFill/>
              <a:ln w="9525" cap="flat" cmpd="sng">
                <a:solidFill>
                  <a:srgbClr val="000000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42</xdr:col>
      <xdr:colOff>0</xdr:colOff>
      <xdr:row>67</xdr:row>
      <xdr:rowOff>0</xdr:rowOff>
    </xdr:from>
    <xdr:ext cx="419100" cy="247650"/>
    <xdr:grpSp>
      <xdr:nvGrpSpPr>
        <xdr:cNvPr id="10880" name="Shape 2">
          <a:extLst>
            <a:ext uri="{FF2B5EF4-FFF2-40B4-BE49-F238E27FC236}">
              <a16:creationId xmlns:a16="http://schemas.microsoft.com/office/drawing/2014/main" id="{00000000-0008-0000-0B00-0000802A0000}"/>
            </a:ext>
          </a:extLst>
        </xdr:cNvPr>
        <xdr:cNvGrpSpPr>
          <a:grpSpLocks/>
        </xdr:cNvGrpSpPr>
      </xdr:nvGrpSpPr>
      <xdr:grpSpPr>
        <a:xfrm>
          <a:off x="19269075" y="14687550"/>
          <a:ext cx="419100" cy="247650"/>
          <a:chOff x="5136450" y="3656175"/>
          <a:chExt cx="419100" cy="247650"/>
        </a:xfrm>
      </xdr:grpSpPr>
      <xdr:grpSp>
        <xdr:nvGrpSpPr>
          <xdr:cNvPr id="10881" name="Shape 8877">
            <a:extLst>
              <a:ext uri="{FF2B5EF4-FFF2-40B4-BE49-F238E27FC236}">
                <a16:creationId xmlns:a16="http://schemas.microsoft.com/office/drawing/2014/main" id="{00000000-0008-0000-0B00-0000812A0000}"/>
              </a:ext>
            </a:extLst>
          </xdr:cNvPr>
          <xdr:cNvGrpSpPr>
            <a:grpSpLocks/>
          </xdr:cNvGrpSpPr>
        </xdr:nvGrpSpPr>
        <xdr:grpSpPr>
          <a:xfrm>
            <a:off x="5136450" y="3656175"/>
            <a:ext cx="419100" cy="247650"/>
            <a:chOff x="5136450" y="3656175"/>
            <a:chExt cx="419100" cy="247650"/>
          </a:xfrm>
        </xdr:grpSpPr>
        <xdr:sp macro="" textlink="">
          <xdr:nvSpPr>
            <xdr:cNvPr id="10882" name="Shape 6">
              <a:extLst>
                <a:ext uri="{FF2B5EF4-FFF2-40B4-BE49-F238E27FC236}">
                  <a16:creationId xmlns:a16="http://schemas.microsoft.com/office/drawing/2014/main" id="{00000000-0008-0000-0B00-0000822A0000}"/>
                </a:ext>
              </a:extLst>
            </xdr:cNvPr>
            <xdr:cNvSpPr/>
          </xdr:nvSpPr>
          <xdr:spPr>
            <a:xfrm>
              <a:off x="5136450" y="3656175"/>
              <a:ext cx="419100" cy="247650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0883" name="Shape 8878">
              <a:extLst>
                <a:ext uri="{FF2B5EF4-FFF2-40B4-BE49-F238E27FC236}">
                  <a16:creationId xmlns:a16="http://schemas.microsoft.com/office/drawing/2014/main" id="{00000000-0008-0000-0B00-0000832A0000}"/>
                </a:ext>
              </a:extLst>
            </xdr:cNvPr>
            <xdr:cNvGrpSpPr>
              <a:grpSpLocks/>
            </xdr:cNvGrpSpPr>
          </xdr:nvGrpSpPr>
          <xdr:grpSpPr>
            <a:xfrm>
              <a:off x="5136450" y="3656175"/>
              <a:ext cx="419100" cy="247650"/>
              <a:chOff x="5136450" y="3660938"/>
              <a:chExt cx="419100" cy="238125"/>
            </a:xfrm>
          </xdr:grpSpPr>
          <xdr:sp macro="" textlink="">
            <xdr:nvSpPr>
              <xdr:cNvPr id="10884" name="Shape 8879">
                <a:extLst>
                  <a:ext uri="{FF2B5EF4-FFF2-40B4-BE49-F238E27FC236}">
                    <a16:creationId xmlns:a16="http://schemas.microsoft.com/office/drawing/2014/main" id="{00000000-0008-0000-0B00-0000842A0000}"/>
                  </a:ext>
                </a:extLst>
              </xdr:cNvPr>
              <xdr:cNvSpPr/>
            </xdr:nvSpPr>
            <xdr:spPr>
              <a:xfrm>
                <a:off x="5136450" y="3660938"/>
                <a:ext cx="419100" cy="2381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0885" name="Shape 8880">
                <a:extLst>
                  <a:ext uri="{FF2B5EF4-FFF2-40B4-BE49-F238E27FC236}">
                    <a16:creationId xmlns:a16="http://schemas.microsoft.com/office/drawing/2014/main" id="{00000000-0008-0000-0B00-0000852A0000}"/>
                  </a:ext>
                </a:extLst>
              </xdr:cNvPr>
              <xdr:cNvCxnSpPr/>
            </xdr:nvCxnSpPr>
            <xdr:spPr>
              <a:xfrm flipH="1">
                <a:off x="5136450" y="3660938"/>
                <a:ext cx="419100" cy="238125"/>
              </a:xfrm>
              <a:prstGeom prst="straightConnector1">
                <a:avLst/>
              </a:prstGeom>
              <a:noFill/>
              <a:ln w="9525" cap="flat" cmpd="sng">
                <a:solidFill>
                  <a:srgbClr val="000000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44</xdr:col>
      <xdr:colOff>0</xdr:colOff>
      <xdr:row>67</xdr:row>
      <xdr:rowOff>0</xdr:rowOff>
    </xdr:from>
    <xdr:ext cx="419100" cy="266700"/>
    <xdr:grpSp>
      <xdr:nvGrpSpPr>
        <xdr:cNvPr id="10886" name="Shape 2">
          <a:extLst>
            <a:ext uri="{FF2B5EF4-FFF2-40B4-BE49-F238E27FC236}">
              <a16:creationId xmlns:a16="http://schemas.microsoft.com/office/drawing/2014/main" id="{00000000-0008-0000-0B00-0000862A0000}"/>
            </a:ext>
          </a:extLst>
        </xdr:cNvPr>
        <xdr:cNvGrpSpPr>
          <a:grpSpLocks/>
        </xdr:cNvGrpSpPr>
      </xdr:nvGrpSpPr>
      <xdr:grpSpPr>
        <a:xfrm>
          <a:off x="20202525" y="14687550"/>
          <a:ext cx="419100" cy="266700"/>
          <a:chOff x="5136450" y="3646650"/>
          <a:chExt cx="419100" cy="266700"/>
        </a:xfrm>
      </xdr:grpSpPr>
      <xdr:grpSp>
        <xdr:nvGrpSpPr>
          <xdr:cNvPr id="10887" name="Shape 8881">
            <a:extLst>
              <a:ext uri="{FF2B5EF4-FFF2-40B4-BE49-F238E27FC236}">
                <a16:creationId xmlns:a16="http://schemas.microsoft.com/office/drawing/2014/main" id="{00000000-0008-0000-0B00-0000872A0000}"/>
              </a:ext>
            </a:extLst>
          </xdr:cNvPr>
          <xdr:cNvGrpSpPr>
            <a:grpSpLocks/>
          </xdr:cNvGrpSpPr>
        </xdr:nvGrpSpPr>
        <xdr:grpSpPr>
          <a:xfrm>
            <a:off x="5136450" y="3646650"/>
            <a:ext cx="419100" cy="266700"/>
            <a:chOff x="5136450" y="3646650"/>
            <a:chExt cx="419100" cy="266700"/>
          </a:xfrm>
        </xdr:grpSpPr>
        <xdr:sp macro="" textlink="">
          <xdr:nvSpPr>
            <xdr:cNvPr id="10888" name="Shape 6">
              <a:extLst>
                <a:ext uri="{FF2B5EF4-FFF2-40B4-BE49-F238E27FC236}">
                  <a16:creationId xmlns:a16="http://schemas.microsoft.com/office/drawing/2014/main" id="{00000000-0008-0000-0B00-0000882A0000}"/>
                </a:ext>
              </a:extLst>
            </xdr:cNvPr>
            <xdr:cNvSpPr/>
          </xdr:nvSpPr>
          <xdr:spPr>
            <a:xfrm>
              <a:off x="5136450" y="3646650"/>
              <a:ext cx="419100" cy="266700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0889" name="Shape 8882">
              <a:extLst>
                <a:ext uri="{FF2B5EF4-FFF2-40B4-BE49-F238E27FC236}">
                  <a16:creationId xmlns:a16="http://schemas.microsoft.com/office/drawing/2014/main" id="{00000000-0008-0000-0B00-0000892A0000}"/>
                </a:ext>
              </a:extLst>
            </xdr:cNvPr>
            <xdr:cNvGrpSpPr>
              <a:grpSpLocks/>
            </xdr:cNvGrpSpPr>
          </xdr:nvGrpSpPr>
          <xdr:grpSpPr>
            <a:xfrm>
              <a:off x="5136450" y="3646650"/>
              <a:ext cx="419100" cy="266700"/>
              <a:chOff x="5136450" y="3646650"/>
              <a:chExt cx="419100" cy="266700"/>
            </a:xfrm>
          </xdr:grpSpPr>
          <xdr:sp macro="" textlink="">
            <xdr:nvSpPr>
              <xdr:cNvPr id="10890" name="Shape 8883">
                <a:extLst>
                  <a:ext uri="{FF2B5EF4-FFF2-40B4-BE49-F238E27FC236}">
                    <a16:creationId xmlns:a16="http://schemas.microsoft.com/office/drawing/2014/main" id="{00000000-0008-0000-0B00-00008A2A0000}"/>
                  </a:ext>
                </a:extLst>
              </xdr:cNvPr>
              <xdr:cNvSpPr/>
            </xdr:nvSpPr>
            <xdr:spPr>
              <a:xfrm>
                <a:off x="5136450" y="3646650"/>
                <a:ext cx="419100" cy="2667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0891" name="Shape 8884">
                <a:extLst>
                  <a:ext uri="{FF2B5EF4-FFF2-40B4-BE49-F238E27FC236}">
                    <a16:creationId xmlns:a16="http://schemas.microsoft.com/office/drawing/2014/main" id="{00000000-0008-0000-0B00-00008B2A0000}"/>
                  </a:ext>
                </a:extLst>
              </xdr:cNvPr>
              <xdr:cNvCxnSpPr/>
            </xdr:nvCxnSpPr>
            <xdr:spPr>
              <a:xfrm>
                <a:off x="5136450" y="3646650"/>
                <a:ext cx="419100" cy="266700"/>
              </a:xfrm>
              <a:prstGeom prst="straightConnector1">
                <a:avLst/>
              </a:prstGeom>
              <a:noFill/>
              <a:ln w="9525" cap="flat" cmpd="sng">
                <a:solidFill>
                  <a:srgbClr val="000000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44</xdr:col>
      <xdr:colOff>0</xdr:colOff>
      <xdr:row>67</xdr:row>
      <xdr:rowOff>0</xdr:rowOff>
    </xdr:from>
    <xdr:ext cx="419100" cy="247650"/>
    <xdr:grpSp>
      <xdr:nvGrpSpPr>
        <xdr:cNvPr id="10892" name="Shape 2">
          <a:extLst>
            <a:ext uri="{FF2B5EF4-FFF2-40B4-BE49-F238E27FC236}">
              <a16:creationId xmlns:a16="http://schemas.microsoft.com/office/drawing/2014/main" id="{00000000-0008-0000-0B00-00008C2A0000}"/>
            </a:ext>
          </a:extLst>
        </xdr:cNvPr>
        <xdr:cNvGrpSpPr>
          <a:grpSpLocks/>
        </xdr:cNvGrpSpPr>
      </xdr:nvGrpSpPr>
      <xdr:grpSpPr>
        <a:xfrm>
          <a:off x="20202525" y="14687550"/>
          <a:ext cx="419100" cy="247650"/>
          <a:chOff x="5136450" y="3656175"/>
          <a:chExt cx="419100" cy="247650"/>
        </a:xfrm>
      </xdr:grpSpPr>
      <xdr:grpSp>
        <xdr:nvGrpSpPr>
          <xdr:cNvPr id="10893" name="Shape 8885">
            <a:extLst>
              <a:ext uri="{FF2B5EF4-FFF2-40B4-BE49-F238E27FC236}">
                <a16:creationId xmlns:a16="http://schemas.microsoft.com/office/drawing/2014/main" id="{00000000-0008-0000-0B00-00008D2A0000}"/>
              </a:ext>
            </a:extLst>
          </xdr:cNvPr>
          <xdr:cNvGrpSpPr>
            <a:grpSpLocks/>
          </xdr:cNvGrpSpPr>
        </xdr:nvGrpSpPr>
        <xdr:grpSpPr>
          <a:xfrm>
            <a:off x="5136450" y="3656175"/>
            <a:ext cx="419100" cy="247650"/>
            <a:chOff x="5136450" y="3656175"/>
            <a:chExt cx="419100" cy="247650"/>
          </a:xfrm>
        </xdr:grpSpPr>
        <xdr:sp macro="" textlink="">
          <xdr:nvSpPr>
            <xdr:cNvPr id="10894" name="Shape 6">
              <a:extLst>
                <a:ext uri="{FF2B5EF4-FFF2-40B4-BE49-F238E27FC236}">
                  <a16:creationId xmlns:a16="http://schemas.microsoft.com/office/drawing/2014/main" id="{00000000-0008-0000-0B00-00008E2A0000}"/>
                </a:ext>
              </a:extLst>
            </xdr:cNvPr>
            <xdr:cNvSpPr/>
          </xdr:nvSpPr>
          <xdr:spPr>
            <a:xfrm>
              <a:off x="5136450" y="3656175"/>
              <a:ext cx="419100" cy="247650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0895" name="Shape 8886">
              <a:extLst>
                <a:ext uri="{FF2B5EF4-FFF2-40B4-BE49-F238E27FC236}">
                  <a16:creationId xmlns:a16="http://schemas.microsoft.com/office/drawing/2014/main" id="{00000000-0008-0000-0B00-00008F2A0000}"/>
                </a:ext>
              </a:extLst>
            </xdr:cNvPr>
            <xdr:cNvGrpSpPr>
              <a:grpSpLocks/>
            </xdr:cNvGrpSpPr>
          </xdr:nvGrpSpPr>
          <xdr:grpSpPr>
            <a:xfrm>
              <a:off x="5136450" y="3656175"/>
              <a:ext cx="419100" cy="247650"/>
              <a:chOff x="5136450" y="3660938"/>
              <a:chExt cx="419100" cy="238125"/>
            </a:xfrm>
          </xdr:grpSpPr>
          <xdr:sp macro="" textlink="">
            <xdr:nvSpPr>
              <xdr:cNvPr id="10896" name="Shape 8887">
                <a:extLst>
                  <a:ext uri="{FF2B5EF4-FFF2-40B4-BE49-F238E27FC236}">
                    <a16:creationId xmlns:a16="http://schemas.microsoft.com/office/drawing/2014/main" id="{00000000-0008-0000-0B00-0000902A0000}"/>
                  </a:ext>
                </a:extLst>
              </xdr:cNvPr>
              <xdr:cNvSpPr/>
            </xdr:nvSpPr>
            <xdr:spPr>
              <a:xfrm>
                <a:off x="5136450" y="3660938"/>
                <a:ext cx="419100" cy="2381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0897" name="Shape 8888">
                <a:extLst>
                  <a:ext uri="{FF2B5EF4-FFF2-40B4-BE49-F238E27FC236}">
                    <a16:creationId xmlns:a16="http://schemas.microsoft.com/office/drawing/2014/main" id="{00000000-0008-0000-0B00-0000912A0000}"/>
                  </a:ext>
                </a:extLst>
              </xdr:cNvPr>
              <xdr:cNvCxnSpPr/>
            </xdr:nvCxnSpPr>
            <xdr:spPr>
              <a:xfrm flipH="1">
                <a:off x="5136450" y="3660938"/>
                <a:ext cx="419100" cy="238125"/>
              </a:xfrm>
              <a:prstGeom prst="straightConnector1">
                <a:avLst/>
              </a:prstGeom>
              <a:noFill/>
              <a:ln w="9525" cap="flat" cmpd="sng">
                <a:solidFill>
                  <a:srgbClr val="000000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2</xdr:col>
      <xdr:colOff>0</xdr:colOff>
      <xdr:row>76</xdr:row>
      <xdr:rowOff>0</xdr:rowOff>
    </xdr:from>
    <xdr:ext cx="419100" cy="266700"/>
    <xdr:grpSp>
      <xdr:nvGrpSpPr>
        <xdr:cNvPr id="10898" name="Shape 2">
          <a:extLst>
            <a:ext uri="{FF2B5EF4-FFF2-40B4-BE49-F238E27FC236}">
              <a16:creationId xmlns:a16="http://schemas.microsoft.com/office/drawing/2014/main" id="{00000000-0008-0000-0B00-0000922A0000}"/>
            </a:ext>
          </a:extLst>
        </xdr:cNvPr>
        <xdr:cNvGrpSpPr>
          <a:grpSpLocks/>
        </xdr:cNvGrpSpPr>
      </xdr:nvGrpSpPr>
      <xdr:grpSpPr>
        <a:xfrm>
          <a:off x="600075" y="16668750"/>
          <a:ext cx="419100" cy="266700"/>
          <a:chOff x="5136450" y="3646650"/>
          <a:chExt cx="419100" cy="266700"/>
        </a:xfrm>
      </xdr:grpSpPr>
      <xdr:grpSp>
        <xdr:nvGrpSpPr>
          <xdr:cNvPr id="10899" name="Shape 8889">
            <a:extLst>
              <a:ext uri="{FF2B5EF4-FFF2-40B4-BE49-F238E27FC236}">
                <a16:creationId xmlns:a16="http://schemas.microsoft.com/office/drawing/2014/main" id="{00000000-0008-0000-0B00-0000932A0000}"/>
              </a:ext>
            </a:extLst>
          </xdr:cNvPr>
          <xdr:cNvGrpSpPr>
            <a:grpSpLocks/>
          </xdr:cNvGrpSpPr>
        </xdr:nvGrpSpPr>
        <xdr:grpSpPr>
          <a:xfrm>
            <a:off x="5136450" y="3646650"/>
            <a:ext cx="419100" cy="266700"/>
            <a:chOff x="5136450" y="3646650"/>
            <a:chExt cx="419100" cy="266700"/>
          </a:xfrm>
        </xdr:grpSpPr>
        <xdr:sp macro="" textlink="">
          <xdr:nvSpPr>
            <xdr:cNvPr id="10900" name="Shape 6">
              <a:extLst>
                <a:ext uri="{FF2B5EF4-FFF2-40B4-BE49-F238E27FC236}">
                  <a16:creationId xmlns:a16="http://schemas.microsoft.com/office/drawing/2014/main" id="{00000000-0008-0000-0B00-0000942A0000}"/>
                </a:ext>
              </a:extLst>
            </xdr:cNvPr>
            <xdr:cNvSpPr/>
          </xdr:nvSpPr>
          <xdr:spPr>
            <a:xfrm>
              <a:off x="5136450" y="3646650"/>
              <a:ext cx="419100" cy="266700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0901" name="Shape 8890">
              <a:extLst>
                <a:ext uri="{FF2B5EF4-FFF2-40B4-BE49-F238E27FC236}">
                  <a16:creationId xmlns:a16="http://schemas.microsoft.com/office/drawing/2014/main" id="{00000000-0008-0000-0B00-0000952A0000}"/>
                </a:ext>
              </a:extLst>
            </xdr:cNvPr>
            <xdr:cNvGrpSpPr>
              <a:grpSpLocks/>
            </xdr:cNvGrpSpPr>
          </xdr:nvGrpSpPr>
          <xdr:grpSpPr>
            <a:xfrm>
              <a:off x="5136450" y="3646650"/>
              <a:ext cx="419100" cy="266700"/>
              <a:chOff x="5136450" y="3646650"/>
              <a:chExt cx="419100" cy="266700"/>
            </a:xfrm>
          </xdr:grpSpPr>
          <xdr:sp macro="" textlink="">
            <xdr:nvSpPr>
              <xdr:cNvPr id="10902" name="Shape 8891">
                <a:extLst>
                  <a:ext uri="{FF2B5EF4-FFF2-40B4-BE49-F238E27FC236}">
                    <a16:creationId xmlns:a16="http://schemas.microsoft.com/office/drawing/2014/main" id="{00000000-0008-0000-0B00-0000962A0000}"/>
                  </a:ext>
                </a:extLst>
              </xdr:cNvPr>
              <xdr:cNvSpPr/>
            </xdr:nvSpPr>
            <xdr:spPr>
              <a:xfrm>
                <a:off x="5136450" y="3646650"/>
                <a:ext cx="419100" cy="2667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0903" name="Shape 8892">
                <a:extLst>
                  <a:ext uri="{FF2B5EF4-FFF2-40B4-BE49-F238E27FC236}">
                    <a16:creationId xmlns:a16="http://schemas.microsoft.com/office/drawing/2014/main" id="{00000000-0008-0000-0B00-0000972A0000}"/>
                  </a:ext>
                </a:extLst>
              </xdr:cNvPr>
              <xdr:cNvCxnSpPr/>
            </xdr:nvCxnSpPr>
            <xdr:spPr>
              <a:xfrm>
                <a:off x="5136450" y="3646650"/>
                <a:ext cx="419100" cy="266700"/>
              </a:xfrm>
              <a:prstGeom prst="straightConnector1">
                <a:avLst/>
              </a:prstGeom>
              <a:noFill/>
              <a:ln w="9525" cap="flat" cmpd="sng">
                <a:solidFill>
                  <a:srgbClr val="000000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2</xdr:col>
      <xdr:colOff>0</xdr:colOff>
      <xdr:row>76</xdr:row>
      <xdr:rowOff>0</xdr:rowOff>
    </xdr:from>
    <xdr:ext cx="419100" cy="247650"/>
    <xdr:grpSp>
      <xdr:nvGrpSpPr>
        <xdr:cNvPr id="10904" name="Shape 2">
          <a:extLst>
            <a:ext uri="{FF2B5EF4-FFF2-40B4-BE49-F238E27FC236}">
              <a16:creationId xmlns:a16="http://schemas.microsoft.com/office/drawing/2014/main" id="{00000000-0008-0000-0B00-0000982A0000}"/>
            </a:ext>
          </a:extLst>
        </xdr:cNvPr>
        <xdr:cNvGrpSpPr>
          <a:grpSpLocks/>
        </xdr:cNvGrpSpPr>
      </xdr:nvGrpSpPr>
      <xdr:grpSpPr>
        <a:xfrm>
          <a:off x="600075" y="16668750"/>
          <a:ext cx="419100" cy="247650"/>
          <a:chOff x="5136450" y="3656175"/>
          <a:chExt cx="419100" cy="247650"/>
        </a:xfrm>
      </xdr:grpSpPr>
      <xdr:grpSp>
        <xdr:nvGrpSpPr>
          <xdr:cNvPr id="10905" name="Shape 8893">
            <a:extLst>
              <a:ext uri="{FF2B5EF4-FFF2-40B4-BE49-F238E27FC236}">
                <a16:creationId xmlns:a16="http://schemas.microsoft.com/office/drawing/2014/main" id="{00000000-0008-0000-0B00-0000992A0000}"/>
              </a:ext>
            </a:extLst>
          </xdr:cNvPr>
          <xdr:cNvGrpSpPr>
            <a:grpSpLocks/>
          </xdr:cNvGrpSpPr>
        </xdr:nvGrpSpPr>
        <xdr:grpSpPr>
          <a:xfrm>
            <a:off x="5136450" y="3656175"/>
            <a:ext cx="419100" cy="247650"/>
            <a:chOff x="5136450" y="3656175"/>
            <a:chExt cx="419100" cy="247650"/>
          </a:xfrm>
        </xdr:grpSpPr>
        <xdr:sp macro="" textlink="">
          <xdr:nvSpPr>
            <xdr:cNvPr id="10906" name="Shape 6">
              <a:extLst>
                <a:ext uri="{FF2B5EF4-FFF2-40B4-BE49-F238E27FC236}">
                  <a16:creationId xmlns:a16="http://schemas.microsoft.com/office/drawing/2014/main" id="{00000000-0008-0000-0B00-00009A2A0000}"/>
                </a:ext>
              </a:extLst>
            </xdr:cNvPr>
            <xdr:cNvSpPr/>
          </xdr:nvSpPr>
          <xdr:spPr>
            <a:xfrm>
              <a:off x="5136450" y="3656175"/>
              <a:ext cx="419100" cy="247650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0907" name="Shape 8894">
              <a:extLst>
                <a:ext uri="{FF2B5EF4-FFF2-40B4-BE49-F238E27FC236}">
                  <a16:creationId xmlns:a16="http://schemas.microsoft.com/office/drawing/2014/main" id="{00000000-0008-0000-0B00-00009B2A0000}"/>
                </a:ext>
              </a:extLst>
            </xdr:cNvPr>
            <xdr:cNvGrpSpPr>
              <a:grpSpLocks/>
            </xdr:cNvGrpSpPr>
          </xdr:nvGrpSpPr>
          <xdr:grpSpPr>
            <a:xfrm>
              <a:off x="5136450" y="3656175"/>
              <a:ext cx="419100" cy="247650"/>
              <a:chOff x="5136450" y="3660938"/>
              <a:chExt cx="419100" cy="238125"/>
            </a:xfrm>
          </xdr:grpSpPr>
          <xdr:sp macro="" textlink="">
            <xdr:nvSpPr>
              <xdr:cNvPr id="10908" name="Shape 8895">
                <a:extLst>
                  <a:ext uri="{FF2B5EF4-FFF2-40B4-BE49-F238E27FC236}">
                    <a16:creationId xmlns:a16="http://schemas.microsoft.com/office/drawing/2014/main" id="{00000000-0008-0000-0B00-00009C2A0000}"/>
                  </a:ext>
                </a:extLst>
              </xdr:cNvPr>
              <xdr:cNvSpPr/>
            </xdr:nvSpPr>
            <xdr:spPr>
              <a:xfrm>
                <a:off x="5136450" y="3660938"/>
                <a:ext cx="419100" cy="2381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0909" name="Shape 8896">
                <a:extLst>
                  <a:ext uri="{FF2B5EF4-FFF2-40B4-BE49-F238E27FC236}">
                    <a16:creationId xmlns:a16="http://schemas.microsoft.com/office/drawing/2014/main" id="{00000000-0008-0000-0B00-00009D2A0000}"/>
                  </a:ext>
                </a:extLst>
              </xdr:cNvPr>
              <xdr:cNvCxnSpPr/>
            </xdr:nvCxnSpPr>
            <xdr:spPr>
              <a:xfrm flipH="1">
                <a:off x="5136450" y="3660938"/>
                <a:ext cx="419100" cy="238125"/>
              </a:xfrm>
              <a:prstGeom prst="straightConnector1">
                <a:avLst/>
              </a:prstGeom>
              <a:noFill/>
              <a:ln w="9525" cap="flat" cmpd="sng">
                <a:solidFill>
                  <a:srgbClr val="000000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12</xdr:col>
      <xdr:colOff>0</xdr:colOff>
      <xdr:row>76</xdr:row>
      <xdr:rowOff>0</xdr:rowOff>
    </xdr:from>
    <xdr:ext cx="419100" cy="266700"/>
    <xdr:grpSp>
      <xdr:nvGrpSpPr>
        <xdr:cNvPr id="10910" name="Shape 2">
          <a:extLst>
            <a:ext uri="{FF2B5EF4-FFF2-40B4-BE49-F238E27FC236}">
              <a16:creationId xmlns:a16="http://schemas.microsoft.com/office/drawing/2014/main" id="{00000000-0008-0000-0B00-00009E2A0000}"/>
            </a:ext>
          </a:extLst>
        </xdr:cNvPr>
        <xdr:cNvGrpSpPr>
          <a:grpSpLocks/>
        </xdr:cNvGrpSpPr>
      </xdr:nvGrpSpPr>
      <xdr:grpSpPr>
        <a:xfrm>
          <a:off x="5267325" y="16668750"/>
          <a:ext cx="419100" cy="266700"/>
          <a:chOff x="5136450" y="3646650"/>
          <a:chExt cx="419100" cy="266700"/>
        </a:xfrm>
      </xdr:grpSpPr>
      <xdr:grpSp>
        <xdr:nvGrpSpPr>
          <xdr:cNvPr id="10911" name="Shape 8897">
            <a:extLst>
              <a:ext uri="{FF2B5EF4-FFF2-40B4-BE49-F238E27FC236}">
                <a16:creationId xmlns:a16="http://schemas.microsoft.com/office/drawing/2014/main" id="{00000000-0008-0000-0B00-00009F2A0000}"/>
              </a:ext>
            </a:extLst>
          </xdr:cNvPr>
          <xdr:cNvGrpSpPr>
            <a:grpSpLocks/>
          </xdr:cNvGrpSpPr>
        </xdr:nvGrpSpPr>
        <xdr:grpSpPr>
          <a:xfrm>
            <a:off x="5136450" y="3646650"/>
            <a:ext cx="419100" cy="266700"/>
            <a:chOff x="5136450" y="3646650"/>
            <a:chExt cx="419100" cy="266700"/>
          </a:xfrm>
        </xdr:grpSpPr>
        <xdr:sp macro="" textlink="">
          <xdr:nvSpPr>
            <xdr:cNvPr id="10912" name="Shape 6">
              <a:extLst>
                <a:ext uri="{FF2B5EF4-FFF2-40B4-BE49-F238E27FC236}">
                  <a16:creationId xmlns:a16="http://schemas.microsoft.com/office/drawing/2014/main" id="{00000000-0008-0000-0B00-0000A02A0000}"/>
                </a:ext>
              </a:extLst>
            </xdr:cNvPr>
            <xdr:cNvSpPr/>
          </xdr:nvSpPr>
          <xdr:spPr>
            <a:xfrm>
              <a:off x="5136450" y="3646650"/>
              <a:ext cx="419100" cy="266700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0913" name="Shape 8898">
              <a:extLst>
                <a:ext uri="{FF2B5EF4-FFF2-40B4-BE49-F238E27FC236}">
                  <a16:creationId xmlns:a16="http://schemas.microsoft.com/office/drawing/2014/main" id="{00000000-0008-0000-0B00-0000A12A0000}"/>
                </a:ext>
              </a:extLst>
            </xdr:cNvPr>
            <xdr:cNvGrpSpPr>
              <a:grpSpLocks/>
            </xdr:cNvGrpSpPr>
          </xdr:nvGrpSpPr>
          <xdr:grpSpPr>
            <a:xfrm>
              <a:off x="5136450" y="3646650"/>
              <a:ext cx="419100" cy="266700"/>
              <a:chOff x="5136450" y="3646650"/>
              <a:chExt cx="419100" cy="266700"/>
            </a:xfrm>
          </xdr:grpSpPr>
          <xdr:sp macro="" textlink="">
            <xdr:nvSpPr>
              <xdr:cNvPr id="10914" name="Shape 8899">
                <a:extLst>
                  <a:ext uri="{FF2B5EF4-FFF2-40B4-BE49-F238E27FC236}">
                    <a16:creationId xmlns:a16="http://schemas.microsoft.com/office/drawing/2014/main" id="{00000000-0008-0000-0B00-0000A22A0000}"/>
                  </a:ext>
                </a:extLst>
              </xdr:cNvPr>
              <xdr:cNvSpPr/>
            </xdr:nvSpPr>
            <xdr:spPr>
              <a:xfrm>
                <a:off x="5136450" y="3646650"/>
                <a:ext cx="419100" cy="2667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0915" name="Shape 8900">
                <a:extLst>
                  <a:ext uri="{FF2B5EF4-FFF2-40B4-BE49-F238E27FC236}">
                    <a16:creationId xmlns:a16="http://schemas.microsoft.com/office/drawing/2014/main" id="{00000000-0008-0000-0B00-0000A32A0000}"/>
                  </a:ext>
                </a:extLst>
              </xdr:cNvPr>
              <xdr:cNvCxnSpPr/>
            </xdr:nvCxnSpPr>
            <xdr:spPr>
              <a:xfrm>
                <a:off x="5136450" y="3646650"/>
                <a:ext cx="419100" cy="266700"/>
              </a:xfrm>
              <a:prstGeom prst="straightConnector1">
                <a:avLst/>
              </a:prstGeom>
              <a:noFill/>
              <a:ln w="9525" cap="flat" cmpd="sng">
                <a:solidFill>
                  <a:srgbClr val="000000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12</xdr:col>
      <xdr:colOff>0</xdr:colOff>
      <xdr:row>76</xdr:row>
      <xdr:rowOff>0</xdr:rowOff>
    </xdr:from>
    <xdr:ext cx="419100" cy="247650"/>
    <xdr:grpSp>
      <xdr:nvGrpSpPr>
        <xdr:cNvPr id="10916" name="Shape 2">
          <a:extLst>
            <a:ext uri="{FF2B5EF4-FFF2-40B4-BE49-F238E27FC236}">
              <a16:creationId xmlns:a16="http://schemas.microsoft.com/office/drawing/2014/main" id="{00000000-0008-0000-0B00-0000A42A0000}"/>
            </a:ext>
          </a:extLst>
        </xdr:cNvPr>
        <xdr:cNvGrpSpPr>
          <a:grpSpLocks/>
        </xdr:cNvGrpSpPr>
      </xdr:nvGrpSpPr>
      <xdr:grpSpPr>
        <a:xfrm>
          <a:off x="5267325" y="16668750"/>
          <a:ext cx="419100" cy="247650"/>
          <a:chOff x="5136450" y="3656175"/>
          <a:chExt cx="419100" cy="247650"/>
        </a:xfrm>
      </xdr:grpSpPr>
      <xdr:grpSp>
        <xdr:nvGrpSpPr>
          <xdr:cNvPr id="10917" name="Shape 8901">
            <a:extLst>
              <a:ext uri="{FF2B5EF4-FFF2-40B4-BE49-F238E27FC236}">
                <a16:creationId xmlns:a16="http://schemas.microsoft.com/office/drawing/2014/main" id="{00000000-0008-0000-0B00-0000A52A0000}"/>
              </a:ext>
            </a:extLst>
          </xdr:cNvPr>
          <xdr:cNvGrpSpPr>
            <a:grpSpLocks/>
          </xdr:cNvGrpSpPr>
        </xdr:nvGrpSpPr>
        <xdr:grpSpPr>
          <a:xfrm>
            <a:off x="5136450" y="3656175"/>
            <a:ext cx="419100" cy="247650"/>
            <a:chOff x="5136450" y="3656175"/>
            <a:chExt cx="419100" cy="247650"/>
          </a:xfrm>
        </xdr:grpSpPr>
        <xdr:sp macro="" textlink="">
          <xdr:nvSpPr>
            <xdr:cNvPr id="10918" name="Shape 6">
              <a:extLst>
                <a:ext uri="{FF2B5EF4-FFF2-40B4-BE49-F238E27FC236}">
                  <a16:creationId xmlns:a16="http://schemas.microsoft.com/office/drawing/2014/main" id="{00000000-0008-0000-0B00-0000A62A0000}"/>
                </a:ext>
              </a:extLst>
            </xdr:cNvPr>
            <xdr:cNvSpPr/>
          </xdr:nvSpPr>
          <xdr:spPr>
            <a:xfrm>
              <a:off x="5136450" y="3656175"/>
              <a:ext cx="419100" cy="247650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0919" name="Shape 8902">
              <a:extLst>
                <a:ext uri="{FF2B5EF4-FFF2-40B4-BE49-F238E27FC236}">
                  <a16:creationId xmlns:a16="http://schemas.microsoft.com/office/drawing/2014/main" id="{00000000-0008-0000-0B00-0000A72A0000}"/>
                </a:ext>
              </a:extLst>
            </xdr:cNvPr>
            <xdr:cNvGrpSpPr>
              <a:grpSpLocks/>
            </xdr:cNvGrpSpPr>
          </xdr:nvGrpSpPr>
          <xdr:grpSpPr>
            <a:xfrm>
              <a:off x="5136450" y="3656175"/>
              <a:ext cx="419100" cy="247650"/>
              <a:chOff x="5136450" y="3660938"/>
              <a:chExt cx="419100" cy="238125"/>
            </a:xfrm>
          </xdr:grpSpPr>
          <xdr:sp macro="" textlink="">
            <xdr:nvSpPr>
              <xdr:cNvPr id="10920" name="Shape 8903">
                <a:extLst>
                  <a:ext uri="{FF2B5EF4-FFF2-40B4-BE49-F238E27FC236}">
                    <a16:creationId xmlns:a16="http://schemas.microsoft.com/office/drawing/2014/main" id="{00000000-0008-0000-0B00-0000A82A0000}"/>
                  </a:ext>
                </a:extLst>
              </xdr:cNvPr>
              <xdr:cNvSpPr/>
            </xdr:nvSpPr>
            <xdr:spPr>
              <a:xfrm>
                <a:off x="5136450" y="3660938"/>
                <a:ext cx="419100" cy="2381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0921" name="Shape 8904">
                <a:extLst>
                  <a:ext uri="{FF2B5EF4-FFF2-40B4-BE49-F238E27FC236}">
                    <a16:creationId xmlns:a16="http://schemas.microsoft.com/office/drawing/2014/main" id="{00000000-0008-0000-0B00-0000A92A0000}"/>
                  </a:ext>
                </a:extLst>
              </xdr:cNvPr>
              <xdr:cNvCxnSpPr/>
            </xdr:nvCxnSpPr>
            <xdr:spPr>
              <a:xfrm flipH="1">
                <a:off x="5136450" y="3660938"/>
                <a:ext cx="419100" cy="238125"/>
              </a:xfrm>
              <a:prstGeom prst="straightConnector1">
                <a:avLst/>
              </a:prstGeom>
              <a:noFill/>
              <a:ln w="9525" cap="flat" cmpd="sng">
                <a:solidFill>
                  <a:srgbClr val="000000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14</xdr:col>
      <xdr:colOff>0</xdr:colOff>
      <xdr:row>76</xdr:row>
      <xdr:rowOff>0</xdr:rowOff>
    </xdr:from>
    <xdr:ext cx="419100" cy="266700"/>
    <xdr:grpSp>
      <xdr:nvGrpSpPr>
        <xdr:cNvPr id="10922" name="Shape 2">
          <a:extLst>
            <a:ext uri="{FF2B5EF4-FFF2-40B4-BE49-F238E27FC236}">
              <a16:creationId xmlns:a16="http://schemas.microsoft.com/office/drawing/2014/main" id="{00000000-0008-0000-0B00-0000AA2A0000}"/>
            </a:ext>
          </a:extLst>
        </xdr:cNvPr>
        <xdr:cNvGrpSpPr>
          <a:grpSpLocks/>
        </xdr:cNvGrpSpPr>
      </xdr:nvGrpSpPr>
      <xdr:grpSpPr>
        <a:xfrm>
          <a:off x="6200775" y="16668750"/>
          <a:ext cx="419100" cy="266700"/>
          <a:chOff x="5136450" y="3646650"/>
          <a:chExt cx="419100" cy="266700"/>
        </a:xfrm>
      </xdr:grpSpPr>
      <xdr:grpSp>
        <xdr:nvGrpSpPr>
          <xdr:cNvPr id="10923" name="Shape 8905">
            <a:extLst>
              <a:ext uri="{FF2B5EF4-FFF2-40B4-BE49-F238E27FC236}">
                <a16:creationId xmlns:a16="http://schemas.microsoft.com/office/drawing/2014/main" id="{00000000-0008-0000-0B00-0000AB2A0000}"/>
              </a:ext>
            </a:extLst>
          </xdr:cNvPr>
          <xdr:cNvGrpSpPr>
            <a:grpSpLocks/>
          </xdr:cNvGrpSpPr>
        </xdr:nvGrpSpPr>
        <xdr:grpSpPr>
          <a:xfrm>
            <a:off x="5136450" y="3646650"/>
            <a:ext cx="419100" cy="266700"/>
            <a:chOff x="5136450" y="3646650"/>
            <a:chExt cx="419100" cy="266700"/>
          </a:xfrm>
        </xdr:grpSpPr>
        <xdr:sp macro="" textlink="">
          <xdr:nvSpPr>
            <xdr:cNvPr id="10924" name="Shape 6">
              <a:extLst>
                <a:ext uri="{FF2B5EF4-FFF2-40B4-BE49-F238E27FC236}">
                  <a16:creationId xmlns:a16="http://schemas.microsoft.com/office/drawing/2014/main" id="{00000000-0008-0000-0B00-0000AC2A0000}"/>
                </a:ext>
              </a:extLst>
            </xdr:cNvPr>
            <xdr:cNvSpPr/>
          </xdr:nvSpPr>
          <xdr:spPr>
            <a:xfrm>
              <a:off x="5136450" y="3646650"/>
              <a:ext cx="419100" cy="266700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0925" name="Shape 8906">
              <a:extLst>
                <a:ext uri="{FF2B5EF4-FFF2-40B4-BE49-F238E27FC236}">
                  <a16:creationId xmlns:a16="http://schemas.microsoft.com/office/drawing/2014/main" id="{00000000-0008-0000-0B00-0000AD2A0000}"/>
                </a:ext>
              </a:extLst>
            </xdr:cNvPr>
            <xdr:cNvGrpSpPr>
              <a:grpSpLocks/>
            </xdr:cNvGrpSpPr>
          </xdr:nvGrpSpPr>
          <xdr:grpSpPr>
            <a:xfrm>
              <a:off x="5136450" y="3646650"/>
              <a:ext cx="419100" cy="266700"/>
              <a:chOff x="5136450" y="3646650"/>
              <a:chExt cx="419100" cy="266700"/>
            </a:xfrm>
          </xdr:grpSpPr>
          <xdr:sp macro="" textlink="">
            <xdr:nvSpPr>
              <xdr:cNvPr id="10926" name="Shape 8907">
                <a:extLst>
                  <a:ext uri="{FF2B5EF4-FFF2-40B4-BE49-F238E27FC236}">
                    <a16:creationId xmlns:a16="http://schemas.microsoft.com/office/drawing/2014/main" id="{00000000-0008-0000-0B00-0000AE2A0000}"/>
                  </a:ext>
                </a:extLst>
              </xdr:cNvPr>
              <xdr:cNvSpPr/>
            </xdr:nvSpPr>
            <xdr:spPr>
              <a:xfrm>
                <a:off x="5136450" y="3646650"/>
                <a:ext cx="419100" cy="2667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0927" name="Shape 8908">
                <a:extLst>
                  <a:ext uri="{FF2B5EF4-FFF2-40B4-BE49-F238E27FC236}">
                    <a16:creationId xmlns:a16="http://schemas.microsoft.com/office/drawing/2014/main" id="{00000000-0008-0000-0B00-0000AF2A0000}"/>
                  </a:ext>
                </a:extLst>
              </xdr:cNvPr>
              <xdr:cNvCxnSpPr/>
            </xdr:nvCxnSpPr>
            <xdr:spPr>
              <a:xfrm>
                <a:off x="5136450" y="3646650"/>
                <a:ext cx="419100" cy="266700"/>
              </a:xfrm>
              <a:prstGeom prst="straightConnector1">
                <a:avLst/>
              </a:prstGeom>
              <a:noFill/>
              <a:ln w="9525" cap="flat" cmpd="sng">
                <a:solidFill>
                  <a:srgbClr val="000000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14</xdr:col>
      <xdr:colOff>0</xdr:colOff>
      <xdr:row>76</xdr:row>
      <xdr:rowOff>0</xdr:rowOff>
    </xdr:from>
    <xdr:ext cx="419100" cy="247650"/>
    <xdr:grpSp>
      <xdr:nvGrpSpPr>
        <xdr:cNvPr id="10928" name="Shape 2">
          <a:extLst>
            <a:ext uri="{FF2B5EF4-FFF2-40B4-BE49-F238E27FC236}">
              <a16:creationId xmlns:a16="http://schemas.microsoft.com/office/drawing/2014/main" id="{00000000-0008-0000-0B00-0000B02A0000}"/>
            </a:ext>
          </a:extLst>
        </xdr:cNvPr>
        <xdr:cNvGrpSpPr>
          <a:grpSpLocks/>
        </xdr:cNvGrpSpPr>
      </xdr:nvGrpSpPr>
      <xdr:grpSpPr>
        <a:xfrm>
          <a:off x="6200775" y="16668750"/>
          <a:ext cx="419100" cy="247650"/>
          <a:chOff x="5136450" y="3656175"/>
          <a:chExt cx="419100" cy="247650"/>
        </a:xfrm>
      </xdr:grpSpPr>
      <xdr:grpSp>
        <xdr:nvGrpSpPr>
          <xdr:cNvPr id="10929" name="Shape 8909">
            <a:extLst>
              <a:ext uri="{FF2B5EF4-FFF2-40B4-BE49-F238E27FC236}">
                <a16:creationId xmlns:a16="http://schemas.microsoft.com/office/drawing/2014/main" id="{00000000-0008-0000-0B00-0000B12A0000}"/>
              </a:ext>
            </a:extLst>
          </xdr:cNvPr>
          <xdr:cNvGrpSpPr>
            <a:grpSpLocks/>
          </xdr:cNvGrpSpPr>
        </xdr:nvGrpSpPr>
        <xdr:grpSpPr>
          <a:xfrm>
            <a:off x="5136450" y="3656175"/>
            <a:ext cx="419100" cy="247650"/>
            <a:chOff x="5136450" y="3656175"/>
            <a:chExt cx="419100" cy="247650"/>
          </a:xfrm>
        </xdr:grpSpPr>
        <xdr:sp macro="" textlink="">
          <xdr:nvSpPr>
            <xdr:cNvPr id="10930" name="Shape 6">
              <a:extLst>
                <a:ext uri="{FF2B5EF4-FFF2-40B4-BE49-F238E27FC236}">
                  <a16:creationId xmlns:a16="http://schemas.microsoft.com/office/drawing/2014/main" id="{00000000-0008-0000-0B00-0000B22A0000}"/>
                </a:ext>
              </a:extLst>
            </xdr:cNvPr>
            <xdr:cNvSpPr/>
          </xdr:nvSpPr>
          <xdr:spPr>
            <a:xfrm>
              <a:off x="5136450" y="3656175"/>
              <a:ext cx="419100" cy="247650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0931" name="Shape 8910">
              <a:extLst>
                <a:ext uri="{FF2B5EF4-FFF2-40B4-BE49-F238E27FC236}">
                  <a16:creationId xmlns:a16="http://schemas.microsoft.com/office/drawing/2014/main" id="{00000000-0008-0000-0B00-0000B32A0000}"/>
                </a:ext>
              </a:extLst>
            </xdr:cNvPr>
            <xdr:cNvGrpSpPr>
              <a:grpSpLocks/>
            </xdr:cNvGrpSpPr>
          </xdr:nvGrpSpPr>
          <xdr:grpSpPr>
            <a:xfrm>
              <a:off x="5136450" y="3656175"/>
              <a:ext cx="419100" cy="247650"/>
              <a:chOff x="5136450" y="3660938"/>
              <a:chExt cx="419100" cy="238125"/>
            </a:xfrm>
          </xdr:grpSpPr>
          <xdr:sp macro="" textlink="">
            <xdr:nvSpPr>
              <xdr:cNvPr id="10932" name="Shape 8911">
                <a:extLst>
                  <a:ext uri="{FF2B5EF4-FFF2-40B4-BE49-F238E27FC236}">
                    <a16:creationId xmlns:a16="http://schemas.microsoft.com/office/drawing/2014/main" id="{00000000-0008-0000-0B00-0000B42A0000}"/>
                  </a:ext>
                </a:extLst>
              </xdr:cNvPr>
              <xdr:cNvSpPr/>
            </xdr:nvSpPr>
            <xdr:spPr>
              <a:xfrm>
                <a:off x="5136450" y="3660938"/>
                <a:ext cx="419100" cy="2381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0933" name="Shape 8912">
                <a:extLst>
                  <a:ext uri="{FF2B5EF4-FFF2-40B4-BE49-F238E27FC236}">
                    <a16:creationId xmlns:a16="http://schemas.microsoft.com/office/drawing/2014/main" id="{00000000-0008-0000-0B00-0000B52A0000}"/>
                  </a:ext>
                </a:extLst>
              </xdr:cNvPr>
              <xdr:cNvCxnSpPr/>
            </xdr:nvCxnSpPr>
            <xdr:spPr>
              <a:xfrm flipH="1">
                <a:off x="5136450" y="3660938"/>
                <a:ext cx="419100" cy="238125"/>
              </a:xfrm>
              <a:prstGeom prst="straightConnector1">
                <a:avLst/>
              </a:prstGeom>
              <a:noFill/>
              <a:ln w="9525" cap="flat" cmpd="sng">
                <a:solidFill>
                  <a:srgbClr val="000000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18</xdr:col>
      <xdr:colOff>0</xdr:colOff>
      <xdr:row>76</xdr:row>
      <xdr:rowOff>0</xdr:rowOff>
    </xdr:from>
    <xdr:ext cx="419100" cy="266700"/>
    <xdr:grpSp>
      <xdr:nvGrpSpPr>
        <xdr:cNvPr id="10934" name="Shape 2">
          <a:extLst>
            <a:ext uri="{FF2B5EF4-FFF2-40B4-BE49-F238E27FC236}">
              <a16:creationId xmlns:a16="http://schemas.microsoft.com/office/drawing/2014/main" id="{00000000-0008-0000-0B00-0000B62A0000}"/>
            </a:ext>
          </a:extLst>
        </xdr:cNvPr>
        <xdr:cNvGrpSpPr>
          <a:grpSpLocks/>
        </xdr:cNvGrpSpPr>
      </xdr:nvGrpSpPr>
      <xdr:grpSpPr>
        <a:xfrm>
          <a:off x="8067675" y="16668750"/>
          <a:ext cx="419100" cy="266700"/>
          <a:chOff x="5136450" y="3646650"/>
          <a:chExt cx="419100" cy="266700"/>
        </a:xfrm>
      </xdr:grpSpPr>
      <xdr:grpSp>
        <xdr:nvGrpSpPr>
          <xdr:cNvPr id="10935" name="Shape 8913">
            <a:extLst>
              <a:ext uri="{FF2B5EF4-FFF2-40B4-BE49-F238E27FC236}">
                <a16:creationId xmlns:a16="http://schemas.microsoft.com/office/drawing/2014/main" id="{00000000-0008-0000-0B00-0000B72A0000}"/>
              </a:ext>
            </a:extLst>
          </xdr:cNvPr>
          <xdr:cNvGrpSpPr>
            <a:grpSpLocks/>
          </xdr:cNvGrpSpPr>
        </xdr:nvGrpSpPr>
        <xdr:grpSpPr>
          <a:xfrm>
            <a:off x="5136450" y="3646650"/>
            <a:ext cx="419100" cy="266700"/>
            <a:chOff x="5136450" y="3646650"/>
            <a:chExt cx="419100" cy="266700"/>
          </a:xfrm>
        </xdr:grpSpPr>
        <xdr:sp macro="" textlink="">
          <xdr:nvSpPr>
            <xdr:cNvPr id="10936" name="Shape 6">
              <a:extLst>
                <a:ext uri="{FF2B5EF4-FFF2-40B4-BE49-F238E27FC236}">
                  <a16:creationId xmlns:a16="http://schemas.microsoft.com/office/drawing/2014/main" id="{00000000-0008-0000-0B00-0000B82A0000}"/>
                </a:ext>
              </a:extLst>
            </xdr:cNvPr>
            <xdr:cNvSpPr/>
          </xdr:nvSpPr>
          <xdr:spPr>
            <a:xfrm>
              <a:off x="5136450" y="3646650"/>
              <a:ext cx="419100" cy="266700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0937" name="Shape 8914">
              <a:extLst>
                <a:ext uri="{FF2B5EF4-FFF2-40B4-BE49-F238E27FC236}">
                  <a16:creationId xmlns:a16="http://schemas.microsoft.com/office/drawing/2014/main" id="{00000000-0008-0000-0B00-0000B92A0000}"/>
                </a:ext>
              </a:extLst>
            </xdr:cNvPr>
            <xdr:cNvGrpSpPr>
              <a:grpSpLocks/>
            </xdr:cNvGrpSpPr>
          </xdr:nvGrpSpPr>
          <xdr:grpSpPr>
            <a:xfrm>
              <a:off x="5136450" y="3646650"/>
              <a:ext cx="419100" cy="266700"/>
              <a:chOff x="5136450" y="3646650"/>
              <a:chExt cx="419100" cy="266700"/>
            </a:xfrm>
          </xdr:grpSpPr>
          <xdr:sp macro="" textlink="">
            <xdr:nvSpPr>
              <xdr:cNvPr id="10938" name="Shape 8915">
                <a:extLst>
                  <a:ext uri="{FF2B5EF4-FFF2-40B4-BE49-F238E27FC236}">
                    <a16:creationId xmlns:a16="http://schemas.microsoft.com/office/drawing/2014/main" id="{00000000-0008-0000-0B00-0000BA2A0000}"/>
                  </a:ext>
                </a:extLst>
              </xdr:cNvPr>
              <xdr:cNvSpPr/>
            </xdr:nvSpPr>
            <xdr:spPr>
              <a:xfrm>
                <a:off x="5136450" y="3646650"/>
                <a:ext cx="419100" cy="2667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0939" name="Shape 8916">
                <a:extLst>
                  <a:ext uri="{FF2B5EF4-FFF2-40B4-BE49-F238E27FC236}">
                    <a16:creationId xmlns:a16="http://schemas.microsoft.com/office/drawing/2014/main" id="{00000000-0008-0000-0B00-0000BB2A0000}"/>
                  </a:ext>
                </a:extLst>
              </xdr:cNvPr>
              <xdr:cNvCxnSpPr/>
            </xdr:nvCxnSpPr>
            <xdr:spPr>
              <a:xfrm>
                <a:off x="5136450" y="3646650"/>
                <a:ext cx="419100" cy="266700"/>
              </a:xfrm>
              <a:prstGeom prst="straightConnector1">
                <a:avLst/>
              </a:prstGeom>
              <a:noFill/>
              <a:ln w="9525" cap="flat" cmpd="sng">
                <a:solidFill>
                  <a:srgbClr val="000000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18</xdr:col>
      <xdr:colOff>0</xdr:colOff>
      <xdr:row>76</xdr:row>
      <xdr:rowOff>0</xdr:rowOff>
    </xdr:from>
    <xdr:ext cx="419100" cy="247650"/>
    <xdr:grpSp>
      <xdr:nvGrpSpPr>
        <xdr:cNvPr id="10940" name="Shape 2">
          <a:extLst>
            <a:ext uri="{FF2B5EF4-FFF2-40B4-BE49-F238E27FC236}">
              <a16:creationId xmlns:a16="http://schemas.microsoft.com/office/drawing/2014/main" id="{00000000-0008-0000-0B00-0000BC2A0000}"/>
            </a:ext>
          </a:extLst>
        </xdr:cNvPr>
        <xdr:cNvGrpSpPr>
          <a:grpSpLocks/>
        </xdr:cNvGrpSpPr>
      </xdr:nvGrpSpPr>
      <xdr:grpSpPr>
        <a:xfrm>
          <a:off x="8067675" y="16668750"/>
          <a:ext cx="419100" cy="247650"/>
          <a:chOff x="5136450" y="3656175"/>
          <a:chExt cx="419100" cy="247650"/>
        </a:xfrm>
      </xdr:grpSpPr>
      <xdr:grpSp>
        <xdr:nvGrpSpPr>
          <xdr:cNvPr id="10941" name="Shape 8917">
            <a:extLst>
              <a:ext uri="{FF2B5EF4-FFF2-40B4-BE49-F238E27FC236}">
                <a16:creationId xmlns:a16="http://schemas.microsoft.com/office/drawing/2014/main" id="{00000000-0008-0000-0B00-0000BD2A0000}"/>
              </a:ext>
            </a:extLst>
          </xdr:cNvPr>
          <xdr:cNvGrpSpPr>
            <a:grpSpLocks/>
          </xdr:cNvGrpSpPr>
        </xdr:nvGrpSpPr>
        <xdr:grpSpPr>
          <a:xfrm>
            <a:off x="5136450" y="3656175"/>
            <a:ext cx="419100" cy="247650"/>
            <a:chOff x="5136450" y="3656175"/>
            <a:chExt cx="419100" cy="247650"/>
          </a:xfrm>
        </xdr:grpSpPr>
        <xdr:sp macro="" textlink="">
          <xdr:nvSpPr>
            <xdr:cNvPr id="10942" name="Shape 6">
              <a:extLst>
                <a:ext uri="{FF2B5EF4-FFF2-40B4-BE49-F238E27FC236}">
                  <a16:creationId xmlns:a16="http://schemas.microsoft.com/office/drawing/2014/main" id="{00000000-0008-0000-0B00-0000BE2A0000}"/>
                </a:ext>
              </a:extLst>
            </xdr:cNvPr>
            <xdr:cNvSpPr/>
          </xdr:nvSpPr>
          <xdr:spPr>
            <a:xfrm>
              <a:off x="5136450" y="3656175"/>
              <a:ext cx="419100" cy="247650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0943" name="Shape 8918">
              <a:extLst>
                <a:ext uri="{FF2B5EF4-FFF2-40B4-BE49-F238E27FC236}">
                  <a16:creationId xmlns:a16="http://schemas.microsoft.com/office/drawing/2014/main" id="{00000000-0008-0000-0B00-0000BF2A0000}"/>
                </a:ext>
              </a:extLst>
            </xdr:cNvPr>
            <xdr:cNvGrpSpPr>
              <a:grpSpLocks/>
            </xdr:cNvGrpSpPr>
          </xdr:nvGrpSpPr>
          <xdr:grpSpPr>
            <a:xfrm>
              <a:off x="5136450" y="3656175"/>
              <a:ext cx="419100" cy="247650"/>
              <a:chOff x="5136450" y="3660938"/>
              <a:chExt cx="419100" cy="238125"/>
            </a:xfrm>
          </xdr:grpSpPr>
          <xdr:sp macro="" textlink="">
            <xdr:nvSpPr>
              <xdr:cNvPr id="10944" name="Shape 8919">
                <a:extLst>
                  <a:ext uri="{FF2B5EF4-FFF2-40B4-BE49-F238E27FC236}">
                    <a16:creationId xmlns:a16="http://schemas.microsoft.com/office/drawing/2014/main" id="{00000000-0008-0000-0B00-0000C02A0000}"/>
                  </a:ext>
                </a:extLst>
              </xdr:cNvPr>
              <xdr:cNvSpPr/>
            </xdr:nvSpPr>
            <xdr:spPr>
              <a:xfrm>
                <a:off x="5136450" y="3660938"/>
                <a:ext cx="419100" cy="2381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0945" name="Shape 8920">
                <a:extLst>
                  <a:ext uri="{FF2B5EF4-FFF2-40B4-BE49-F238E27FC236}">
                    <a16:creationId xmlns:a16="http://schemas.microsoft.com/office/drawing/2014/main" id="{00000000-0008-0000-0B00-0000C12A0000}"/>
                  </a:ext>
                </a:extLst>
              </xdr:cNvPr>
              <xdr:cNvCxnSpPr/>
            </xdr:nvCxnSpPr>
            <xdr:spPr>
              <a:xfrm flipH="1">
                <a:off x="5136450" y="3660938"/>
                <a:ext cx="419100" cy="238125"/>
              </a:xfrm>
              <a:prstGeom prst="straightConnector1">
                <a:avLst/>
              </a:prstGeom>
              <a:noFill/>
              <a:ln w="9525" cap="flat" cmpd="sng">
                <a:solidFill>
                  <a:srgbClr val="000000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20</xdr:col>
      <xdr:colOff>0</xdr:colOff>
      <xdr:row>76</xdr:row>
      <xdr:rowOff>0</xdr:rowOff>
    </xdr:from>
    <xdr:ext cx="419100" cy="266700"/>
    <xdr:grpSp>
      <xdr:nvGrpSpPr>
        <xdr:cNvPr id="10946" name="Shape 2">
          <a:extLst>
            <a:ext uri="{FF2B5EF4-FFF2-40B4-BE49-F238E27FC236}">
              <a16:creationId xmlns:a16="http://schemas.microsoft.com/office/drawing/2014/main" id="{00000000-0008-0000-0B00-0000C22A0000}"/>
            </a:ext>
          </a:extLst>
        </xdr:cNvPr>
        <xdr:cNvGrpSpPr>
          <a:grpSpLocks/>
        </xdr:cNvGrpSpPr>
      </xdr:nvGrpSpPr>
      <xdr:grpSpPr>
        <a:xfrm>
          <a:off x="9001125" y="16668750"/>
          <a:ext cx="419100" cy="266700"/>
          <a:chOff x="5136450" y="3646650"/>
          <a:chExt cx="419100" cy="266700"/>
        </a:xfrm>
      </xdr:grpSpPr>
      <xdr:grpSp>
        <xdr:nvGrpSpPr>
          <xdr:cNvPr id="10947" name="Shape 8921">
            <a:extLst>
              <a:ext uri="{FF2B5EF4-FFF2-40B4-BE49-F238E27FC236}">
                <a16:creationId xmlns:a16="http://schemas.microsoft.com/office/drawing/2014/main" id="{00000000-0008-0000-0B00-0000C32A0000}"/>
              </a:ext>
            </a:extLst>
          </xdr:cNvPr>
          <xdr:cNvGrpSpPr>
            <a:grpSpLocks/>
          </xdr:cNvGrpSpPr>
        </xdr:nvGrpSpPr>
        <xdr:grpSpPr>
          <a:xfrm>
            <a:off x="5136450" y="3646650"/>
            <a:ext cx="419100" cy="266700"/>
            <a:chOff x="5136450" y="3646650"/>
            <a:chExt cx="419100" cy="266700"/>
          </a:xfrm>
        </xdr:grpSpPr>
        <xdr:sp macro="" textlink="">
          <xdr:nvSpPr>
            <xdr:cNvPr id="10948" name="Shape 6">
              <a:extLst>
                <a:ext uri="{FF2B5EF4-FFF2-40B4-BE49-F238E27FC236}">
                  <a16:creationId xmlns:a16="http://schemas.microsoft.com/office/drawing/2014/main" id="{00000000-0008-0000-0B00-0000C42A0000}"/>
                </a:ext>
              </a:extLst>
            </xdr:cNvPr>
            <xdr:cNvSpPr/>
          </xdr:nvSpPr>
          <xdr:spPr>
            <a:xfrm>
              <a:off x="5136450" y="3646650"/>
              <a:ext cx="419100" cy="266700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0949" name="Shape 8922">
              <a:extLst>
                <a:ext uri="{FF2B5EF4-FFF2-40B4-BE49-F238E27FC236}">
                  <a16:creationId xmlns:a16="http://schemas.microsoft.com/office/drawing/2014/main" id="{00000000-0008-0000-0B00-0000C52A0000}"/>
                </a:ext>
              </a:extLst>
            </xdr:cNvPr>
            <xdr:cNvGrpSpPr>
              <a:grpSpLocks/>
            </xdr:cNvGrpSpPr>
          </xdr:nvGrpSpPr>
          <xdr:grpSpPr>
            <a:xfrm>
              <a:off x="5136450" y="3646650"/>
              <a:ext cx="419100" cy="266700"/>
              <a:chOff x="5136450" y="3646650"/>
              <a:chExt cx="419100" cy="266700"/>
            </a:xfrm>
          </xdr:grpSpPr>
          <xdr:sp macro="" textlink="">
            <xdr:nvSpPr>
              <xdr:cNvPr id="10950" name="Shape 8923">
                <a:extLst>
                  <a:ext uri="{FF2B5EF4-FFF2-40B4-BE49-F238E27FC236}">
                    <a16:creationId xmlns:a16="http://schemas.microsoft.com/office/drawing/2014/main" id="{00000000-0008-0000-0B00-0000C62A0000}"/>
                  </a:ext>
                </a:extLst>
              </xdr:cNvPr>
              <xdr:cNvSpPr/>
            </xdr:nvSpPr>
            <xdr:spPr>
              <a:xfrm>
                <a:off x="5136450" y="3646650"/>
                <a:ext cx="419100" cy="2667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0951" name="Shape 8924">
                <a:extLst>
                  <a:ext uri="{FF2B5EF4-FFF2-40B4-BE49-F238E27FC236}">
                    <a16:creationId xmlns:a16="http://schemas.microsoft.com/office/drawing/2014/main" id="{00000000-0008-0000-0B00-0000C72A0000}"/>
                  </a:ext>
                </a:extLst>
              </xdr:cNvPr>
              <xdr:cNvCxnSpPr/>
            </xdr:nvCxnSpPr>
            <xdr:spPr>
              <a:xfrm>
                <a:off x="5136450" y="3646650"/>
                <a:ext cx="419100" cy="266700"/>
              </a:xfrm>
              <a:prstGeom prst="straightConnector1">
                <a:avLst/>
              </a:prstGeom>
              <a:noFill/>
              <a:ln w="9525" cap="flat" cmpd="sng">
                <a:solidFill>
                  <a:srgbClr val="000000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20</xdr:col>
      <xdr:colOff>0</xdr:colOff>
      <xdr:row>76</xdr:row>
      <xdr:rowOff>0</xdr:rowOff>
    </xdr:from>
    <xdr:ext cx="419100" cy="247650"/>
    <xdr:grpSp>
      <xdr:nvGrpSpPr>
        <xdr:cNvPr id="10952" name="Shape 2">
          <a:extLst>
            <a:ext uri="{FF2B5EF4-FFF2-40B4-BE49-F238E27FC236}">
              <a16:creationId xmlns:a16="http://schemas.microsoft.com/office/drawing/2014/main" id="{00000000-0008-0000-0B00-0000C82A0000}"/>
            </a:ext>
          </a:extLst>
        </xdr:cNvPr>
        <xdr:cNvGrpSpPr>
          <a:grpSpLocks/>
        </xdr:cNvGrpSpPr>
      </xdr:nvGrpSpPr>
      <xdr:grpSpPr>
        <a:xfrm>
          <a:off x="9001125" y="16668750"/>
          <a:ext cx="419100" cy="247650"/>
          <a:chOff x="5136450" y="3656175"/>
          <a:chExt cx="419100" cy="247650"/>
        </a:xfrm>
      </xdr:grpSpPr>
      <xdr:grpSp>
        <xdr:nvGrpSpPr>
          <xdr:cNvPr id="10953" name="Shape 8925">
            <a:extLst>
              <a:ext uri="{FF2B5EF4-FFF2-40B4-BE49-F238E27FC236}">
                <a16:creationId xmlns:a16="http://schemas.microsoft.com/office/drawing/2014/main" id="{00000000-0008-0000-0B00-0000C92A0000}"/>
              </a:ext>
            </a:extLst>
          </xdr:cNvPr>
          <xdr:cNvGrpSpPr>
            <a:grpSpLocks/>
          </xdr:cNvGrpSpPr>
        </xdr:nvGrpSpPr>
        <xdr:grpSpPr>
          <a:xfrm>
            <a:off x="5136450" y="3656175"/>
            <a:ext cx="419100" cy="247650"/>
            <a:chOff x="5136450" y="3656175"/>
            <a:chExt cx="419100" cy="247650"/>
          </a:xfrm>
        </xdr:grpSpPr>
        <xdr:sp macro="" textlink="">
          <xdr:nvSpPr>
            <xdr:cNvPr id="10954" name="Shape 6">
              <a:extLst>
                <a:ext uri="{FF2B5EF4-FFF2-40B4-BE49-F238E27FC236}">
                  <a16:creationId xmlns:a16="http://schemas.microsoft.com/office/drawing/2014/main" id="{00000000-0008-0000-0B00-0000CA2A0000}"/>
                </a:ext>
              </a:extLst>
            </xdr:cNvPr>
            <xdr:cNvSpPr/>
          </xdr:nvSpPr>
          <xdr:spPr>
            <a:xfrm>
              <a:off x="5136450" y="3656175"/>
              <a:ext cx="419100" cy="247650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0955" name="Shape 8926">
              <a:extLst>
                <a:ext uri="{FF2B5EF4-FFF2-40B4-BE49-F238E27FC236}">
                  <a16:creationId xmlns:a16="http://schemas.microsoft.com/office/drawing/2014/main" id="{00000000-0008-0000-0B00-0000CB2A0000}"/>
                </a:ext>
              </a:extLst>
            </xdr:cNvPr>
            <xdr:cNvGrpSpPr>
              <a:grpSpLocks/>
            </xdr:cNvGrpSpPr>
          </xdr:nvGrpSpPr>
          <xdr:grpSpPr>
            <a:xfrm>
              <a:off x="5136450" y="3656175"/>
              <a:ext cx="419100" cy="247650"/>
              <a:chOff x="5136450" y="3660938"/>
              <a:chExt cx="419100" cy="238125"/>
            </a:xfrm>
          </xdr:grpSpPr>
          <xdr:sp macro="" textlink="">
            <xdr:nvSpPr>
              <xdr:cNvPr id="10956" name="Shape 8927">
                <a:extLst>
                  <a:ext uri="{FF2B5EF4-FFF2-40B4-BE49-F238E27FC236}">
                    <a16:creationId xmlns:a16="http://schemas.microsoft.com/office/drawing/2014/main" id="{00000000-0008-0000-0B00-0000CC2A0000}"/>
                  </a:ext>
                </a:extLst>
              </xdr:cNvPr>
              <xdr:cNvSpPr/>
            </xdr:nvSpPr>
            <xdr:spPr>
              <a:xfrm>
                <a:off x="5136450" y="3660938"/>
                <a:ext cx="419100" cy="2381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0957" name="Shape 8928">
                <a:extLst>
                  <a:ext uri="{FF2B5EF4-FFF2-40B4-BE49-F238E27FC236}">
                    <a16:creationId xmlns:a16="http://schemas.microsoft.com/office/drawing/2014/main" id="{00000000-0008-0000-0B00-0000CD2A0000}"/>
                  </a:ext>
                </a:extLst>
              </xdr:cNvPr>
              <xdr:cNvCxnSpPr/>
            </xdr:nvCxnSpPr>
            <xdr:spPr>
              <a:xfrm flipH="1">
                <a:off x="5136450" y="3660938"/>
                <a:ext cx="419100" cy="238125"/>
              </a:xfrm>
              <a:prstGeom prst="straightConnector1">
                <a:avLst/>
              </a:prstGeom>
              <a:noFill/>
              <a:ln w="9525" cap="flat" cmpd="sng">
                <a:solidFill>
                  <a:srgbClr val="000000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22</xdr:col>
      <xdr:colOff>0</xdr:colOff>
      <xdr:row>76</xdr:row>
      <xdr:rowOff>0</xdr:rowOff>
    </xdr:from>
    <xdr:ext cx="419100" cy="266700"/>
    <xdr:grpSp>
      <xdr:nvGrpSpPr>
        <xdr:cNvPr id="10958" name="Shape 2">
          <a:extLst>
            <a:ext uri="{FF2B5EF4-FFF2-40B4-BE49-F238E27FC236}">
              <a16:creationId xmlns:a16="http://schemas.microsoft.com/office/drawing/2014/main" id="{00000000-0008-0000-0B00-0000CE2A0000}"/>
            </a:ext>
          </a:extLst>
        </xdr:cNvPr>
        <xdr:cNvGrpSpPr>
          <a:grpSpLocks/>
        </xdr:cNvGrpSpPr>
      </xdr:nvGrpSpPr>
      <xdr:grpSpPr>
        <a:xfrm>
          <a:off x="9934575" y="16668750"/>
          <a:ext cx="419100" cy="266700"/>
          <a:chOff x="5136450" y="3646650"/>
          <a:chExt cx="419100" cy="266700"/>
        </a:xfrm>
      </xdr:grpSpPr>
      <xdr:grpSp>
        <xdr:nvGrpSpPr>
          <xdr:cNvPr id="10959" name="Shape 8929">
            <a:extLst>
              <a:ext uri="{FF2B5EF4-FFF2-40B4-BE49-F238E27FC236}">
                <a16:creationId xmlns:a16="http://schemas.microsoft.com/office/drawing/2014/main" id="{00000000-0008-0000-0B00-0000CF2A0000}"/>
              </a:ext>
            </a:extLst>
          </xdr:cNvPr>
          <xdr:cNvGrpSpPr>
            <a:grpSpLocks/>
          </xdr:cNvGrpSpPr>
        </xdr:nvGrpSpPr>
        <xdr:grpSpPr>
          <a:xfrm>
            <a:off x="5136450" y="3646650"/>
            <a:ext cx="419100" cy="266700"/>
            <a:chOff x="5136450" y="3646650"/>
            <a:chExt cx="419100" cy="266700"/>
          </a:xfrm>
        </xdr:grpSpPr>
        <xdr:sp macro="" textlink="">
          <xdr:nvSpPr>
            <xdr:cNvPr id="10960" name="Shape 6">
              <a:extLst>
                <a:ext uri="{FF2B5EF4-FFF2-40B4-BE49-F238E27FC236}">
                  <a16:creationId xmlns:a16="http://schemas.microsoft.com/office/drawing/2014/main" id="{00000000-0008-0000-0B00-0000D02A0000}"/>
                </a:ext>
              </a:extLst>
            </xdr:cNvPr>
            <xdr:cNvSpPr/>
          </xdr:nvSpPr>
          <xdr:spPr>
            <a:xfrm>
              <a:off x="5136450" y="3646650"/>
              <a:ext cx="419100" cy="266700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0961" name="Shape 8930">
              <a:extLst>
                <a:ext uri="{FF2B5EF4-FFF2-40B4-BE49-F238E27FC236}">
                  <a16:creationId xmlns:a16="http://schemas.microsoft.com/office/drawing/2014/main" id="{00000000-0008-0000-0B00-0000D12A0000}"/>
                </a:ext>
              </a:extLst>
            </xdr:cNvPr>
            <xdr:cNvGrpSpPr>
              <a:grpSpLocks/>
            </xdr:cNvGrpSpPr>
          </xdr:nvGrpSpPr>
          <xdr:grpSpPr>
            <a:xfrm>
              <a:off x="5136450" y="3646650"/>
              <a:ext cx="419100" cy="266700"/>
              <a:chOff x="5136450" y="3646650"/>
              <a:chExt cx="419100" cy="266700"/>
            </a:xfrm>
          </xdr:grpSpPr>
          <xdr:sp macro="" textlink="">
            <xdr:nvSpPr>
              <xdr:cNvPr id="10962" name="Shape 8931">
                <a:extLst>
                  <a:ext uri="{FF2B5EF4-FFF2-40B4-BE49-F238E27FC236}">
                    <a16:creationId xmlns:a16="http://schemas.microsoft.com/office/drawing/2014/main" id="{00000000-0008-0000-0B00-0000D22A0000}"/>
                  </a:ext>
                </a:extLst>
              </xdr:cNvPr>
              <xdr:cNvSpPr/>
            </xdr:nvSpPr>
            <xdr:spPr>
              <a:xfrm>
                <a:off x="5136450" y="3646650"/>
                <a:ext cx="419100" cy="2667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0963" name="Shape 8932">
                <a:extLst>
                  <a:ext uri="{FF2B5EF4-FFF2-40B4-BE49-F238E27FC236}">
                    <a16:creationId xmlns:a16="http://schemas.microsoft.com/office/drawing/2014/main" id="{00000000-0008-0000-0B00-0000D32A0000}"/>
                  </a:ext>
                </a:extLst>
              </xdr:cNvPr>
              <xdr:cNvCxnSpPr/>
            </xdr:nvCxnSpPr>
            <xdr:spPr>
              <a:xfrm>
                <a:off x="5136450" y="3646650"/>
                <a:ext cx="419100" cy="266700"/>
              </a:xfrm>
              <a:prstGeom prst="straightConnector1">
                <a:avLst/>
              </a:prstGeom>
              <a:noFill/>
              <a:ln w="9525" cap="flat" cmpd="sng">
                <a:solidFill>
                  <a:srgbClr val="000000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22</xdr:col>
      <xdr:colOff>0</xdr:colOff>
      <xdr:row>76</xdr:row>
      <xdr:rowOff>0</xdr:rowOff>
    </xdr:from>
    <xdr:ext cx="419100" cy="247650"/>
    <xdr:grpSp>
      <xdr:nvGrpSpPr>
        <xdr:cNvPr id="10964" name="Shape 2">
          <a:extLst>
            <a:ext uri="{FF2B5EF4-FFF2-40B4-BE49-F238E27FC236}">
              <a16:creationId xmlns:a16="http://schemas.microsoft.com/office/drawing/2014/main" id="{00000000-0008-0000-0B00-0000D42A0000}"/>
            </a:ext>
          </a:extLst>
        </xdr:cNvPr>
        <xdr:cNvGrpSpPr>
          <a:grpSpLocks/>
        </xdr:cNvGrpSpPr>
      </xdr:nvGrpSpPr>
      <xdr:grpSpPr>
        <a:xfrm>
          <a:off x="9934575" y="16668750"/>
          <a:ext cx="419100" cy="247650"/>
          <a:chOff x="5136450" y="3656175"/>
          <a:chExt cx="419100" cy="247650"/>
        </a:xfrm>
      </xdr:grpSpPr>
      <xdr:grpSp>
        <xdr:nvGrpSpPr>
          <xdr:cNvPr id="10965" name="Shape 8933">
            <a:extLst>
              <a:ext uri="{FF2B5EF4-FFF2-40B4-BE49-F238E27FC236}">
                <a16:creationId xmlns:a16="http://schemas.microsoft.com/office/drawing/2014/main" id="{00000000-0008-0000-0B00-0000D52A0000}"/>
              </a:ext>
            </a:extLst>
          </xdr:cNvPr>
          <xdr:cNvGrpSpPr>
            <a:grpSpLocks/>
          </xdr:cNvGrpSpPr>
        </xdr:nvGrpSpPr>
        <xdr:grpSpPr>
          <a:xfrm>
            <a:off x="5136450" y="3656175"/>
            <a:ext cx="419100" cy="247650"/>
            <a:chOff x="5136450" y="3656175"/>
            <a:chExt cx="419100" cy="247650"/>
          </a:xfrm>
        </xdr:grpSpPr>
        <xdr:sp macro="" textlink="">
          <xdr:nvSpPr>
            <xdr:cNvPr id="10966" name="Shape 6">
              <a:extLst>
                <a:ext uri="{FF2B5EF4-FFF2-40B4-BE49-F238E27FC236}">
                  <a16:creationId xmlns:a16="http://schemas.microsoft.com/office/drawing/2014/main" id="{00000000-0008-0000-0B00-0000D62A0000}"/>
                </a:ext>
              </a:extLst>
            </xdr:cNvPr>
            <xdr:cNvSpPr/>
          </xdr:nvSpPr>
          <xdr:spPr>
            <a:xfrm>
              <a:off x="5136450" y="3656175"/>
              <a:ext cx="419100" cy="247650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0967" name="Shape 8934">
              <a:extLst>
                <a:ext uri="{FF2B5EF4-FFF2-40B4-BE49-F238E27FC236}">
                  <a16:creationId xmlns:a16="http://schemas.microsoft.com/office/drawing/2014/main" id="{00000000-0008-0000-0B00-0000D72A0000}"/>
                </a:ext>
              </a:extLst>
            </xdr:cNvPr>
            <xdr:cNvGrpSpPr>
              <a:grpSpLocks/>
            </xdr:cNvGrpSpPr>
          </xdr:nvGrpSpPr>
          <xdr:grpSpPr>
            <a:xfrm>
              <a:off x="5136450" y="3656175"/>
              <a:ext cx="419100" cy="247650"/>
              <a:chOff x="5136450" y="3660938"/>
              <a:chExt cx="419100" cy="238125"/>
            </a:xfrm>
          </xdr:grpSpPr>
          <xdr:sp macro="" textlink="">
            <xdr:nvSpPr>
              <xdr:cNvPr id="10968" name="Shape 8935">
                <a:extLst>
                  <a:ext uri="{FF2B5EF4-FFF2-40B4-BE49-F238E27FC236}">
                    <a16:creationId xmlns:a16="http://schemas.microsoft.com/office/drawing/2014/main" id="{00000000-0008-0000-0B00-0000D82A0000}"/>
                  </a:ext>
                </a:extLst>
              </xdr:cNvPr>
              <xdr:cNvSpPr/>
            </xdr:nvSpPr>
            <xdr:spPr>
              <a:xfrm>
                <a:off x="5136450" y="3660938"/>
                <a:ext cx="419100" cy="2381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0969" name="Shape 8936">
                <a:extLst>
                  <a:ext uri="{FF2B5EF4-FFF2-40B4-BE49-F238E27FC236}">
                    <a16:creationId xmlns:a16="http://schemas.microsoft.com/office/drawing/2014/main" id="{00000000-0008-0000-0B00-0000D92A0000}"/>
                  </a:ext>
                </a:extLst>
              </xdr:cNvPr>
              <xdr:cNvCxnSpPr/>
            </xdr:nvCxnSpPr>
            <xdr:spPr>
              <a:xfrm flipH="1">
                <a:off x="5136450" y="3660938"/>
                <a:ext cx="419100" cy="238125"/>
              </a:xfrm>
              <a:prstGeom prst="straightConnector1">
                <a:avLst/>
              </a:prstGeom>
              <a:noFill/>
              <a:ln w="9525" cap="flat" cmpd="sng">
                <a:solidFill>
                  <a:srgbClr val="000000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28</xdr:col>
      <xdr:colOff>0</xdr:colOff>
      <xdr:row>76</xdr:row>
      <xdr:rowOff>0</xdr:rowOff>
    </xdr:from>
    <xdr:ext cx="419100" cy="266700"/>
    <xdr:grpSp>
      <xdr:nvGrpSpPr>
        <xdr:cNvPr id="10970" name="Shape 2">
          <a:extLst>
            <a:ext uri="{FF2B5EF4-FFF2-40B4-BE49-F238E27FC236}">
              <a16:creationId xmlns:a16="http://schemas.microsoft.com/office/drawing/2014/main" id="{00000000-0008-0000-0B00-0000DA2A0000}"/>
            </a:ext>
          </a:extLst>
        </xdr:cNvPr>
        <xdr:cNvGrpSpPr>
          <a:grpSpLocks/>
        </xdr:cNvGrpSpPr>
      </xdr:nvGrpSpPr>
      <xdr:grpSpPr>
        <a:xfrm>
          <a:off x="12734925" y="16668750"/>
          <a:ext cx="419100" cy="266700"/>
          <a:chOff x="5136450" y="3646650"/>
          <a:chExt cx="419100" cy="266700"/>
        </a:xfrm>
      </xdr:grpSpPr>
      <xdr:grpSp>
        <xdr:nvGrpSpPr>
          <xdr:cNvPr id="10971" name="Shape 8937">
            <a:extLst>
              <a:ext uri="{FF2B5EF4-FFF2-40B4-BE49-F238E27FC236}">
                <a16:creationId xmlns:a16="http://schemas.microsoft.com/office/drawing/2014/main" id="{00000000-0008-0000-0B00-0000DB2A0000}"/>
              </a:ext>
            </a:extLst>
          </xdr:cNvPr>
          <xdr:cNvGrpSpPr>
            <a:grpSpLocks/>
          </xdr:cNvGrpSpPr>
        </xdr:nvGrpSpPr>
        <xdr:grpSpPr>
          <a:xfrm>
            <a:off x="5136450" y="3646650"/>
            <a:ext cx="419100" cy="266700"/>
            <a:chOff x="5136450" y="3646650"/>
            <a:chExt cx="419100" cy="266700"/>
          </a:xfrm>
        </xdr:grpSpPr>
        <xdr:sp macro="" textlink="">
          <xdr:nvSpPr>
            <xdr:cNvPr id="10972" name="Shape 6">
              <a:extLst>
                <a:ext uri="{FF2B5EF4-FFF2-40B4-BE49-F238E27FC236}">
                  <a16:creationId xmlns:a16="http://schemas.microsoft.com/office/drawing/2014/main" id="{00000000-0008-0000-0B00-0000DC2A0000}"/>
                </a:ext>
              </a:extLst>
            </xdr:cNvPr>
            <xdr:cNvSpPr/>
          </xdr:nvSpPr>
          <xdr:spPr>
            <a:xfrm>
              <a:off x="5136450" y="3646650"/>
              <a:ext cx="419100" cy="266700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0973" name="Shape 8938">
              <a:extLst>
                <a:ext uri="{FF2B5EF4-FFF2-40B4-BE49-F238E27FC236}">
                  <a16:creationId xmlns:a16="http://schemas.microsoft.com/office/drawing/2014/main" id="{00000000-0008-0000-0B00-0000DD2A0000}"/>
                </a:ext>
              </a:extLst>
            </xdr:cNvPr>
            <xdr:cNvGrpSpPr>
              <a:grpSpLocks/>
            </xdr:cNvGrpSpPr>
          </xdr:nvGrpSpPr>
          <xdr:grpSpPr>
            <a:xfrm>
              <a:off x="5136450" y="3646650"/>
              <a:ext cx="419100" cy="266700"/>
              <a:chOff x="5136450" y="3646650"/>
              <a:chExt cx="419100" cy="266700"/>
            </a:xfrm>
          </xdr:grpSpPr>
          <xdr:sp macro="" textlink="">
            <xdr:nvSpPr>
              <xdr:cNvPr id="10974" name="Shape 8939">
                <a:extLst>
                  <a:ext uri="{FF2B5EF4-FFF2-40B4-BE49-F238E27FC236}">
                    <a16:creationId xmlns:a16="http://schemas.microsoft.com/office/drawing/2014/main" id="{00000000-0008-0000-0B00-0000DE2A0000}"/>
                  </a:ext>
                </a:extLst>
              </xdr:cNvPr>
              <xdr:cNvSpPr/>
            </xdr:nvSpPr>
            <xdr:spPr>
              <a:xfrm>
                <a:off x="5136450" y="3646650"/>
                <a:ext cx="419100" cy="2667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0975" name="Shape 8940">
                <a:extLst>
                  <a:ext uri="{FF2B5EF4-FFF2-40B4-BE49-F238E27FC236}">
                    <a16:creationId xmlns:a16="http://schemas.microsoft.com/office/drawing/2014/main" id="{00000000-0008-0000-0B00-0000DF2A0000}"/>
                  </a:ext>
                </a:extLst>
              </xdr:cNvPr>
              <xdr:cNvCxnSpPr/>
            </xdr:nvCxnSpPr>
            <xdr:spPr>
              <a:xfrm>
                <a:off x="5136450" y="3646650"/>
                <a:ext cx="419100" cy="266700"/>
              </a:xfrm>
              <a:prstGeom prst="straightConnector1">
                <a:avLst/>
              </a:prstGeom>
              <a:noFill/>
              <a:ln w="9525" cap="flat" cmpd="sng">
                <a:solidFill>
                  <a:srgbClr val="000000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27</xdr:col>
      <xdr:colOff>495300</xdr:colOff>
      <xdr:row>76</xdr:row>
      <xdr:rowOff>19050</xdr:rowOff>
    </xdr:from>
    <xdr:ext cx="419100" cy="247650"/>
    <xdr:grpSp>
      <xdr:nvGrpSpPr>
        <xdr:cNvPr id="10976" name="Shape 2">
          <a:extLst>
            <a:ext uri="{FF2B5EF4-FFF2-40B4-BE49-F238E27FC236}">
              <a16:creationId xmlns:a16="http://schemas.microsoft.com/office/drawing/2014/main" id="{00000000-0008-0000-0B00-0000E02A0000}"/>
            </a:ext>
          </a:extLst>
        </xdr:cNvPr>
        <xdr:cNvGrpSpPr>
          <a:grpSpLocks/>
        </xdr:cNvGrpSpPr>
      </xdr:nvGrpSpPr>
      <xdr:grpSpPr>
        <a:xfrm>
          <a:off x="12715875" y="16687800"/>
          <a:ext cx="419100" cy="247650"/>
          <a:chOff x="5136450" y="3656175"/>
          <a:chExt cx="419100" cy="247650"/>
        </a:xfrm>
      </xdr:grpSpPr>
      <xdr:grpSp>
        <xdr:nvGrpSpPr>
          <xdr:cNvPr id="10977" name="Shape 8941">
            <a:extLst>
              <a:ext uri="{FF2B5EF4-FFF2-40B4-BE49-F238E27FC236}">
                <a16:creationId xmlns:a16="http://schemas.microsoft.com/office/drawing/2014/main" id="{00000000-0008-0000-0B00-0000E12A0000}"/>
              </a:ext>
            </a:extLst>
          </xdr:cNvPr>
          <xdr:cNvGrpSpPr>
            <a:grpSpLocks/>
          </xdr:cNvGrpSpPr>
        </xdr:nvGrpSpPr>
        <xdr:grpSpPr>
          <a:xfrm>
            <a:off x="5136450" y="3656175"/>
            <a:ext cx="419100" cy="247650"/>
            <a:chOff x="5136450" y="3656175"/>
            <a:chExt cx="419100" cy="247650"/>
          </a:xfrm>
        </xdr:grpSpPr>
        <xdr:sp macro="" textlink="">
          <xdr:nvSpPr>
            <xdr:cNvPr id="10978" name="Shape 6">
              <a:extLst>
                <a:ext uri="{FF2B5EF4-FFF2-40B4-BE49-F238E27FC236}">
                  <a16:creationId xmlns:a16="http://schemas.microsoft.com/office/drawing/2014/main" id="{00000000-0008-0000-0B00-0000E22A0000}"/>
                </a:ext>
              </a:extLst>
            </xdr:cNvPr>
            <xdr:cNvSpPr/>
          </xdr:nvSpPr>
          <xdr:spPr>
            <a:xfrm>
              <a:off x="5136450" y="3656175"/>
              <a:ext cx="419100" cy="247650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0979" name="Shape 8942">
              <a:extLst>
                <a:ext uri="{FF2B5EF4-FFF2-40B4-BE49-F238E27FC236}">
                  <a16:creationId xmlns:a16="http://schemas.microsoft.com/office/drawing/2014/main" id="{00000000-0008-0000-0B00-0000E32A0000}"/>
                </a:ext>
              </a:extLst>
            </xdr:cNvPr>
            <xdr:cNvGrpSpPr>
              <a:grpSpLocks/>
            </xdr:cNvGrpSpPr>
          </xdr:nvGrpSpPr>
          <xdr:grpSpPr>
            <a:xfrm>
              <a:off x="5136450" y="3656175"/>
              <a:ext cx="419100" cy="247650"/>
              <a:chOff x="5136450" y="3660938"/>
              <a:chExt cx="419100" cy="238125"/>
            </a:xfrm>
          </xdr:grpSpPr>
          <xdr:sp macro="" textlink="">
            <xdr:nvSpPr>
              <xdr:cNvPr id="10980" name="Shape 8943">
                <a:extLst>
                  <a:ext uri="{FF2B5EF4-FFF2-40B4-BE49-F238E27FC236}">
                    <a16:creationId xmlns:a16="http://schemas.microsoft.com/office/drawing/2014/main" id="{00000000-0008-0000-0B00-0000E42A0000}"/>
                  </a:ext>
                </a:extLst>
              </xdr:cNvPr>
              <xdr:cNvSpPr/>
            </xdr:nvSpPr>
            <xdr:spPr>
              <a:xfrm>
                <a:off x="5136450" y="3660938"/>
                <a:ext cx="419100" cy="2381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0981" name="Shape 8944">
                <a:extLst>
                  <a:ext uri="{FF2B5EF4-FFF2-40B4-BE49-F238E27FC236}">
                    <a16:creationId xmlns:a16="http://schemas.microsoft.com/office/drawing/2014/main" id="{00000000-0008-0000-0B00-0000E52A0000}"/>
                  </a:ext>
                </a:extLst>
              </xdr:cNvPr>
              <xdr:cNvCxnSpPr/>
            </xdr:nvCxnSpPr>
            <xdr:spPr>
              <a:xfrm flipH="1">
                <a:off x="5136450" y="3660938"/>
                <a:ext cx="419100" cy="238125"/>
              </a:xfrm>
              <a:prstGeom prst="straightConnector1">
                <a:avLst/>
              </a:prstGeom>
              <a:noFill/>
              <a:ln w="9525" cap="flat" cmpd="sng">
                <a:solidFill>
                  <a:srgbClr val="000000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44</xdr:col>
      <xdr:colOff>0</xdr:colOff>
      <xdr:row>76</xdr:row>
      <xdr:rowOff>0</xdr:rowOff>
    </xdr:from>
    <xdr:ext cx="419100" cy="266700"/>
    <xdr:grpSp>
      <xdr:nvGrpSpPr>
        <xdr:cNvPr id="10982" name="Shape 2">
          <a:extLst>
            <a:ext uri="{FF2B5EF4-FFF2-40B4-BE49-F238E27FC236}">
              <a16:creationId xmlns:a16="http://schemas.microsoft.com/office/drawing/2014/main" id="{00000000-0008-0000-0B00-0000E62A0000}"/>
            </a:ext>
          </a:extLst>
        </xdr:cNvPr>
        <xdr:cNvGrpSpPr>
          <a:grpSpLocks/>
        </xdr:cNvGrpSpPr>
      </xdr:nvGrpSpPr>
      <xdr:grpSpPr>
        <a:xfrm>
          <a:off x="20202525" y="16668750"/>
          <a:ext cx="419100" cy="266700"/>
          <a:chOff x="5136450" y="3646650"/>
          <a:chExt cx="419100" cy="266700"/>
        </a:xfrm>
      </xdr:grpSpPr>
      <xdr:grpSp>
        <xdr:nvGrpSpPr>
          <xdr:cNvPr id="10983" name="Shape 8945">
            <a:extLst>
              <a:ext uri="{FF2B5EF4-FFF2-40B4-BE49-F238E27FC236}">
                <a16:creationId xmlns:a16="http://schemas.microsoft.com/office/drawing/2014/main" id="{00000000-0008-0000-0B00-0000E72A0000}"/>
              </a:ext>
            </a:extLst>
          </xdr:cNvPr>
          <xdr:cNvGrpSpPr>
            <a:grpSpLocks/>
          </xdr:cNvGrpSpPr>
        </xdr:nvGrpSpPr>
        <xdr:grpSpPr>
          <a:xfrm>
            <a:off x="5136450" y="3646650"/>
            <a:ext cx="419100" cy="266700"/>
            <a:chOff x="5136450" y="3646650"/>
            <a:chExt cx="419100" cy="266700"/>
          </a:xfrm>
        </xdr:grpSpPr>
        <xdr:sp macro="" textlink="">
          <xdr:nvSpPr>
            <xdr:cNvPr id="10984" name="Shape 6">
              <a:extLst>
                <a:ext uri="{FF2B5EF4-FFF2-40B4-BE49-F238E27FC236}">
                  <a16:creationId xmlns:a16="http://schemas.microsoft.com/office/drawing/2014/main" id="{00000000-0008-0000-0B00-0000E82A0000}"/>
                </a:ext>
              </a:extLst>
            </xdr:cNvPr>
            <xdr:cNvSpPr/>
          </xdr:nvSpPr>
          <xdr:spPr>
            <a:xfrm>
              <a:off x="5136450" y="3646650"/>
              <a:ext cx="419100" cy="266700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0985" name="Shape 8946">
              <a:extLst>
                <a:ext uri="{FF2B5EF4-FFF2-40B4-BE49-F238E27FC236}">
                  <a16:creationId xmlns:a16="http://schemas.microsoft.com/office/drawing/2014/main" id="{00000000-0008-0000-0B00-0000E92A0000}"/>
                </a:ext>
              </a:extLst>
            </xdr:cNvPr>
            <xdr:cNvGrpSpPr>
              <a:grpSpLocks/>
            </xdr:cNvGrpSpPr>
          </xdr:nvGrpSpPr>
          <xdr:grpSpPr>
            <a:xfrm>
              <a:off x="5136450" y="3646650"/>
              <a:ext cx="419100" cy="266700"/>
              <a:chOff x="5136450" y="3646650"/>
              <a:chExt cx="419100" cy="266700"/>
            </a:xfrm>
          </xdr:grpSpPr>
          <xdr:sp macro="" textlink="">
            <xdr:nvSpPr>
              <xdr:cNvPr id="10986" name="Shape 8947">
                <a:extLst>
                  <a:ext uri="{FF2B5EF4-FFF2-40B4-BE49-F238E27FC236}">
                    <a16:creationId xmlns:a16="http://schemas.microsoft.com/office/drawing/2014/main" id="{00000000-0008-0000-0B00-0000EA2A0000}"/>
                  </a:ext>
                </a:extLst>
              </xdr:cNvPr>
              <xdr:cNvSpPr/>
            </xdr:nvSpPr>
            <xdr:spPr>
              <a:xfrm>
                <a:off x="5136450" y="3646650"/>
                <a:ext cx="419100" cy="2667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0987" name="Shape 8948">
                <a:extLst>
                  <a:ext uri="{FF2B5EF4-FFF2-40B4-BE49-F238E27FC236}">
                    <a16:creationId xmlns:a16="http://schemas.microsoft.com/office/drawing/2014/main" id="{00000000-0008-0000-0B00-0000EB2A0000}"/>
                  </a:ext>
                </a:extLst>
              </xdr:cNvPr>
              <xdr:cNvCxnSpPr/>
            </xdr:nvCxnSpPr>
            <xdr:spPr>
              <a:xfrm>
                <a:off x="5136450" y="3646650"/>
                <a:ext cx="419100" cy="266700"/>
              </a:xfrm>
              <a:prstGeom prst="straightConnector1">
                <a:avLst/>
              </a:prstGeom>
              <a:noFill/>
              <a:ln w="9525" cap="flat" cmpd="sng">
                <a:solidFill>
                  <a:srgbClr val="000000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44</xdr:col>
      <xdr:colOff>0</xdr:colOff>
      <xdr:row>76</xdr:row>
      <xdr:rowOff>0</xdr:rowOff>
    </xdr:from>
    <xdr:ext cx="419100" cy="247650"/>
    <xdr:grpSp>
      <xdr:nvGrpSpPr>
        <xdr:cNvPr id="10988" name="Shape 2">
          <a:extLst>
            <a:ext uri="{FF2B5EF4-FFF2-40B4-BE49-F238E27FC236}">
              <a16:creationId xmlns:a16="http://schemas.microsoft.com/office/drawing/2014/main" id="{00000000-0008-0000-0B00-0000EC2A0000}"/>
            </a:ext>
          </a:extLst>
        </xdr:cNvPr>
        <xdr:cNvGrpSpPr>
          <a:grpSpLocks/>
        </xdr:cNvGrpSpPr>
      </xdr:nvGrpSpPr>
      <xdr:grpSpPr>
        <a:xfrm>
          <a:off x="20202525" y="16668750"/>
          <a:ext cx="419100" cy="247650"/>
          <a:chOff x="5136450" y="3656175"/>
          <a:chExt cx="419100" cy="247650"/>
        </a:xfrm>
      </xdr:grpSpPr>
      <xdr:grpSp>
        <xdr:nvGrpSpPr>
          <xdr:cNvPr id="10989" name="Shape 8949">
            <a:extLst>
              <a:ext uri="{FF2B5EF4-FFF2-40B4-BE49-F238E27FC236}">
                <a16:creationId xmlns:a16="http://schemas.microsoft.com/office/drawing/2014/main" id="{00000000-0008-0000-0B00-0000ED2A0000}"/>
              </a:ext>
            </a:extLst>
          </xdr:cNvPr>
          <xdr:cNvGrpSpPr>
            <a:grpSpLocks/>
          </xdr:cNvGrpSpPr>
        </xdr:nvGrpSpPr>
        <xdr:grpSpPr>
          <a:xfrm>
            <a:off x="5136450" y="3656175"/>
            <a:ext cx="419100" cy="247650"/>
            <a:chOff x="5136450" y="3656175"/>
            <a:chExt cx="419100" cy="247650"/>
          </a:xfrm>
        </xdr:grpSpPr>
        <xdr:sp macro="" textlink="">
          <xdr:nvSpPr>
            <xdr:cNvPr id="10990" name="Shape 6">
              <a:extLst>
                <a:ext uri="{FF2B5EF4-FFF2-40B4-BE49-F238E27FC236}">
                  <a16:creationId xmlns:a16="http://schemas.microsoft.com/office/drawing/2014/main" id="{00000000-0008-0000-0B00-0000EE2A0000}"/>
                </a:ext>
              </a:extLst>
            </xdr:cNvPr>
            <xdr:cNvSpPr/>
          </xdr:nvSpPr>
          <xdr:spPr>
            <a:xfrm>
              <a:off x="5136450" y="3656175"/>
              <a:ext cx="419100" cy="247650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0991" name="Shape 8950">
              <a:extLst>
                <a:ext uri="{FF2B5EF4-FFF2-40B4-BE49-F238E27FC236}">
                  <a16:creationId xmlns:a16="http://schemas.microsoft.com/office/drawing/2014/main" id="{00000000-0008-0000-0B00-0000EF2A0000}"/>
                </a:ext>
              </a:extLst>
            </xdr:cNvPr>
            <xdr:cNvGrpSpPr>
              <a:grpSpLocks/>
            </xdr:cNvGrpSpPr>
          </xdr:nvGrpSpPr>
          <xdr:grpSpPr>
            <a:xfrm>
              <a:off x="5136450" y="3656175"/>
              <a:ext cx="419100" cy="247650"/>
              <a:chOff x="5136450" y="3660938"/>
              <a:chExt cx="419100" cy="238125"/>
            </a:xfrm>
          </xdr:grpSpPr>
          <xdr:sp macro="" textlink="">
            <xdr:nvSpPr>
              <xdr:cNvPr id="10992" name="Shape 8951">
                <a:extLst>
                  <a:ext uri="{FF2B5EF4-FFF2-40B4-BE49-F238E27FC236}">
                    <a16:creationId xmlns:a16="http://schemas.microsoft.com/office/drawing/2014/main" id="{00000000-0008-0000-0B00-0000F02A0000}"/>
                  </a:ext>
                </a:extLst>
              </xdr:cNvPr>
              <xdr:cNvSpPr/>
            </xdr:nvSpPr>
            <xdr:spPr>
              <a:xfrm>
                <a:off x="5136450" y="3660938"/>
                <a:ext cx="419100" cy="2381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0993" name="Shape 8952">
                <a:extLst>
                  <a:ext uri="{FF2B5EF4-FFF2-40B4-BE49-F238E27FC236}">
                    <a16:creationId xmlns:a16="http://schemas.microsoft.com/office/drawing/2014/main" id="{00000000-0008-0000-0B00-0000F12A0000}"/>
                  </a:ext>
                </a:extLst>
              </xdr:cNvPr>
              <xdr:cNvCxnSpPr/>
            </xdr:nvCxnSpPr>
            <xdr:spPr>
              <a:xfrm flipH="1">
                <a:off x="5136450" y="3660938"/>
                <a:ext cx="419100" cy="238125"/>
              </a:xfrm>
              <a:prstGeom prst="straightConnector1">
                <a:avLst/>
              </a:prstGeom>
              <a:noFill/>
              <a:ln w="9525" cap="flat" cmpd="sng">
                <a:solidFill>
                  <a:srgbClr val="000000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24</xdr:col>
      <xdr:colOff>0</xdr:colOff>
      <xdr:row>85</xdr:row>
      <xdr:rowOff>0</xdr:rowOff>
    </xdr:from>
    <xdr:ext cx="419100" cy="266700"/>
    <xdr:grpSp>
      <xdr:nvGrpSpPr>
        <xdr:cNvPr id="10994" name="Shape 2">
          <a:extLst>
            <a:ext uri="{FF2B5EF4-FFF2-40B4-BE49-F238E27FC236}">
              <a16:creationId xmlns:a16="http://schemas.microsoft.com/office/drawing/2014/main" id="{00000000-0008-0000-0B00-0000F22A0000}"/>
            </a:ext>
          </a:extLst>
        </xdr:cNvPr>
        <xdr:cNvGrpSpPr>
          <a:grpSpLocks/>
        </xdr:cNvGrpSpPr>
      </xdr:nvGrpSpPr>
      <xdr:grpSpPr>
        <a:xfrm>
          <a:off x="10868025" y="18649950"/>
          <a:ext cx="419100" cy="266700"/>
          <a:chOff x="5136450" y="3646650"/>
          <a:chExt cx="419100" cy="266700"/>
        </a:xfrm>
      </xdr:grpSpPr>
      <xdr:grpSp>
        <xdr:nvGrpSpPr>
          <xdr:cNvPr id="10995" name="Shape 8953">
            <a:extLst>
              <a:ext uri="{FF2B5EF4-FFF2-40B4-BE49-F238E27FC236}">
                <a16:creationId xmlns:a16="http://schemas.microsoft.com/office/drawing/2014/main" id="{00000000-0008-0000-0B00-0000F32A0000}"/>
              </a:ext>
            </a:extLst>
          </xdr:cNvPr>
          <xdr:cNvGrpSpPr>
            <a:grpSpLocks/>
          </xdr:cNvGrpSpPr>
        </xdr:nvGrpSpPr>
        <xdr:grpSpPr>
          <a:xfrm>
            <a:off x="5136450" y="3646650"/>
            <a:ext cx="419100" cy="266700"/>
            <a:chOff x="5136450" y="3646650"/>
            <a:chExt cx="419100" cy="266700"/>
          </a:xfrm>
        </xdr:grpSpPr>
        <xdr:sp macro="" textlink="">
          <xdr:nvSpPr>
            <xdr:cNvPr id="10996" name="Shape 6">
              <a:extLst>
                <a:ext uri="{FF2B5EF4-FFF2-40B4-BE49-F238E27FC236}">
                  <a16:creationId xmlns:a16="http://schemas.microsoft.com/office/drawing/2014/main" id="{00000000-0008-0000-0B00-0000F42A0000}"/>
                </a:ext>
              </a:extLst>
            </xdr:cNvPr>
            <xdr:cNvSpPr/>
          </xdr:nvSpPr>
          <xdr:spPr>
            <a:xfrm>
              <a:off x="5136450" y="3646650"/>
              <a:ext cx="419100" cy="266700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0997" name="Shape 8954">
              <a:extLst>
                <a:ext uri="{FF2B5EF4-FFF2-40B4-BE49-F238E27FC236}">
                  <a16:creationId xmlns:a16="http://schemas.microsoft.com/office/drawing/2014/main" id="{00000000-0008-0000-0B00-0000F52A0000}"/>
                </a:ext>
              </a:extLst>
            </xdr:cNvPr>
            <xdr:cNvGrpSpPr>
              <a:grpSpLocks/>
            </xdr:cNvGrpSpPr>
          </xdr:nvGrpSpPr>
          <xdr:grpSpPr>
            <a:xfrm>
              <a:off x="5136450" y="3646650"/>
              <a:ext cx="419100" cy="266700"/>
              <a:chOff x="5136450" y="3646650"/>
              <a:chExt cx="419100" cy="266700"/>
            </a:xfrm>
          </xdr:grpSpPr>
          <xdr:sp macro="" textlink="">
            <xdr:nvSpPr>
              <xdr:cNvPr id="10998" name="Shape 8955">
                <a:extLst>
                  <a:ext uri="{FF2B5EF4-FFF2-40B4-BE49-F238E27FC236}">
                    <a16:creationId xmlns:a16="http://schemas.microsoft.com/office/drawing/2014/main" id="{00000000-0008-0000-0B00-0000F62A0000}"/>
                  </a:ext>
                </a:extLst>
              </xdr:cNvPr>
              <xdr:cNvSpPr/>
            </xdr:nvSpPr>
            <xdr:spPr>
              <a:xfrm>
                <a:off x="5136450" y="3646650"/>
                <a:ext cx="419100" cy="2667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0999" name="Shape 8956">
                <a:extLst>
                  <a:ext uri="{FF2B5EF4-FFF2-40B4-BE49-F238E27FC236}">
                    <a16:creationId xmlns:a16="http://schemas.microsoft.com/office/drawing/2014/main" id="{00000000-0008-0000-0B00-0000F72A0000}"/>
                  </a:ext>
                </a:extLst>
              </xdr:cNvPr>
              <xdr:cNvCxnSpPr/>
            </xdr:nvCxnSpPr>
            <xdr:spPr>
              <a:xfrm>
                <a:off x="5136450" y="3646650"/>
                <a:ext cx="419100" cy="266700"/>
              </a:xfrm>
              <a:prstGeom prst="straightConnector1">
                <a:avLst/>
              </a:prstGeom>
              <a:noFill/>
              <a:ln w="9525" cap="flat" cmpd="sng">
                <a:solidFill>
                  <a:srgbClr val="000000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24</xdr:col>
      <xdr:colOff>0</xdr:colOff>
      <xdr:row>85</xdr:row>
      <xdr:rowOff>0</xdr:rowOff>
    </xdr:from>
    <xdr:ext cx="419100" cy="247650"/>
    <xdr:grpSp>
      <xdr:nvGrpSpPr>
        <xdr:cNvPr id="11000" name="Shape 2">
          <a:extLst>
            <a:ext uri="{FF2B5EF4-FFF2-40B4-BE49-F238E27FC236}">
              <a16:creationId xmlns:a16="http://schemas.microsoft.com/office/drawing/2014/main" id="{00000000-0008-0000-0B00-0000F82A0000}"/>
            </a:ext>
          </a:extLst>
        </xdr:cNvPr>
        <xdr:cNvGrpSpPr>
          <a:grpSpLocks/>
        </xdr:cNvGrpSpPr>
      </xdr:nvGrpSpPr>
      <xdr:grpSpPr>
        <a:xfrm>
          <a:off x="10868025" y="18649950"/>
          <a:ext cx="419100" cy="247650"/>
          <a:chOff x="5136450" y="3656175"/>
          <a:chExt cx="419100" cy="247650"/>
        </a:xfrm>
      </xdr:grpSpPr>
      <xdr:grpSp>
        <xdr:nvGrpSpPr>
          <xdr:cNvPr id="11001" name="Shape 8957">
            <a:extLst>
              <a:ext uri="{FF2B5EF4-FFF2-40B4-BE49-F238E27FC236}">
                <a16:creationId xmlns:a16="http://schemas.microsoft.com/office/drawing/2014/main" id="{00000000-0008-0000-0B00-0000F92A0000}"/>
              </a:ext>
            </a:extLst>
          </xdr:cNvPr>
          <xdr:cNvGrpSpPr>
            <a:grpSpLocks/>
          </xdr:cNvGrpSpPr>
        </xdr:nvGrpSpPr>
        <xdr:grpSpPr>
          <a:xfrm>
            <a:off x="5136450" y="3656175"/>
            <a:ext cx="419100" cy="247650"/>
            <a:chOff x="5136450" y="3656175"/>
            <a:chExt cx="419100" cy="247650"/>
          </a:xfrm>
        </xdr:grpSpPr>
        <xdr:sp macro="" textlink="">
          <xdr:nvSpPr>
            <xdr:cNvPr id="11002" name="Shape 6">
              <a:extLst>
                <a:ext uri="{FF2B5EF4-FFF2-40B4-BE49-F238E27FC236}">
                  <a16:creationId xmlns:a16="http://schemas.microsoft.com/office/drawing/2014/main" id="{00000000-0008-0000-0B00-0000FA2A0000}"/>
                </a:ext>
              </a:extLst>
            </xdr:cNvPr>
            <xdr:cNvSpPr/>
          </xdr:nvSpPr>
          <xdr:spPr>
            <a:xfrm>
              <a:off x="5136450" y="3656175"/>
              <a:ext cx="419100" cy="247650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003" name="Shape 8958">
              <a:extLst>
                <a:ext uri="{FF2B5EF4-FFF2-40B4-BE49-F238E27FC236}">
                  <a16:creationId xmlns:a16="http://schemas.microsoft.com/office/drawing/2014/main" id="{00000000-0008-0000-0B00-0000FB2A0000}"/>
                </a:ext>
              </a:extLst>
            </xdr:cNvPr>
            <xdr:cNvGrpSpPr>
              <a:grpSpLocks/>
            </xdr:cNvGrpSpPr>
          </xdr:nvGrpSpPr>
          <xdr:grpSpPr>
            <a:xfrm>
              <a:off x="5136450" y="3656175"/>
              <a:ext cx="419100" cy="247650"/>
              <a:chOff x="5136450" y="3660938"/>
              <a:chExt cx="419100" cy="238125"/>
            </a:xfrm>
          </xdr:grpSpPr>
          <xdr:sp macro="" textlink="">
            <xdr:nvSpPr>
              <xdr:cNvPr id="11004" name="Shape 8959">
                <a:extLst>
                  <a:ext uri="{FF2B5EF4-FFF2-40B4-BE49-F238E27FC236}">
                    <a16:creationId xmlns:a16="http://schemas.microsoft.com/office/drawing/2014/main" id="{00000000-0008-0000-0B00-0000FC2A0000}"/>
                  </a:ext>
                </a:extLst>
              </xdr:cNvPr>
              <xdr:cNvSpPr/>
            </xdr:nvSpPr>
            <xdr:spPr>
              <a:xfrm>
                <a:off x="5136450" y="3660938"/>
                <a:ext cx="419100" cy="2381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1005" name="Shape 8960">
                <a:extLst>
                  <a:ext uri="{FF2B5EF4-FFF2-40B4-BE49-F238E27FC236}">
                    <a16:creationId xmlns:a16="http://schemas.microsoft.com/office/drawing/2014/main" id="{00000000-0008-0000-0B00-0000FD2A0000}"/>
                  </a:ext>
                </a:extLst>
              </xdr:cNvPr>
              <xdr:cNvCxnSpPr/>
            </xdr:nvCxnSpPr>
            <xdr:spPr>
              <a:xfrm flipH="1">
                <a:off x="5136450" y="3660938"/>
                <a:ext cx="419100" cy="238125"/>
              </a:xfrm>
              <a:prstGeom prst="straightConnector1">
                <a:avLst/>
              </a:prstGeom>
              <a:noFill/>
              <a:ln w="9525" cap="flat" cmpd="sng">
                <a:solidFill>
                  <a:srgbClr val="000000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2</xdr:col>
      <xdr:colOff>0</xdr:colOff>
      <xdr:row>93</xdr:row>
      <xdr:rowOff>0</xdr:rowOff>
    </xdr:from>
    <xdr:ext cx="419100" cy="266700"/>
    <xdr:grpSp>
      <xdr:nvGrpSpPr>
        <xdr:cNvPr id="11006" name="Shape 2">
          <a:extLst>
            <a:ext uri="{FF2B5EF4-FFF2-40B4-BE49-F238E27FC236}">
              <a16:creationId xmlns:a16="http://schemas.microsoft.com/office/drawing/2014/main" id="{00000000-0008-0000-0B00-0000FE2A0000}"/>
            </a:ext>
          </a:extLst>
        </xdr:cNvPr>
        <xdr:cNvGrpSpPr>
          <a:grpSpLocks/>
        </xdr:cNvGrpSpPr>
      </xdr:nvGrpSpPr>
      <xdr:grpSpPr>
        <a:xfrm>
          <a:off x="600075" y="20402550"/>
          <a:ext cx="419100" cy="266700"/>
          <a:chOff x="5136450" y="3646650"/>
          <a:chExt cx="419100" cy="266700"/>
        </a:xfrm>
      </xdr:grpSpPr>
      <xdr:grpSp>
        <xdr:nvGrpSpPr>
          <xdr:cNvPr id="11007" name="Shape 8961">
            <a:extLst>
              <a:ext uri="{FF2B5EF4-FFF2-40B4-BE49-F238E27FC236}">
                <a16:creationId xmlns:a16="http://schemas.microsoft.com/office/drawing/2014/main" id="{00000000-0008-0000-0B00-0000FF2A0000}"/>
              </a:ext>
            </a:extLst>
          </xdr:cNvPr>
          <xdr:cNvGrpSpPr>
            <a:grpSpLocks/>
          </xdr:cNvGrpSpPr>
        </xdr:nvGrpSpPr>
        <xdr:grpSpPr>
          <a:xfrm>
            <a:off x="5136450" y="3646650"/>
            <a:ext cx="419100" cy="266700"/>
            <a:chOff x="5136450" y="3646650"/>
            <a:chExt cx="419100" cy="266700"/>
          </a:xfrm>
        </xdr:grpSpPr>
        <xdr:sp macro="" textlink="">
          <xdr:nvSpPr>
            <xdr:cNvPr id="11008" name="Shape 6">
              <a:extLst>
                <a:ext uri="{FF2B5EF4-FFF2-40B4-BE49-F238E27FC236}">
                  <a16:creationId xmlns:a16="http://schemas.microsoft.com/office/drawing/2014/main" id="{00000000-0008-0000-0B00-0000002B0000}"/>
                </a:ext>
              </a:extLst>
            </xdr:cNvPr>
            <xdr:cNvSpPr/>
          </xdr:nvSpPr>
          <xdr:spPr>
            <a:xfrm>
              <a:off x="5136450" y="3646650"/>
              <a:ext cx="419100" cy="266700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009" name="Shape 8962">
              <a:extLst>
                <a:ext uri="{FF2B5EF4-FFF2-40B4-BE49-F238E27FC236}">
                  <a16:creationId xmlns:a16="http://schemas.microsoft.com/office/drawing/2014/main" id="{00000000-0008-0000-0B00-0000012B0000}"/>
                </a:ext>
              </a:extLst>
            </xdr:cNvPr>
            <xdr:cNvGrpSpPr>
              <a:grpSpLocks/>
            </xdr:cNvGrpSpPr>
          </xdr:nvGrpSpPr>
          <xdr:grpSpPr>
            <a:xfrm>
              <a:off x="5136450" y="3646650"/>
              <a:ext cx="419100" cy="266700"/>
              <a:chOff x="5136450" y="3646650"/>
              <a:chExt cx="419100" cy="266700"/>
            </a:xfrm>
          </xdr:grpSpPr>
          <xdr:sp macro="" textlink="">
            <xdr:nvSpPr>
              <xdr:cNvPr id="11010" name="Shape 8963">
                <a:extLst>
                  <a:ext uri="{FF2B5EF4-FFF2-40B4-BE49-F238E27FC236}">
                    <a16:creationId xmlns:a16="http://schemas.microsoft.com/office/drawing/2014/main" id="{00000000-0008-0000-0B00-0000022B0000}"/>
                  </a:ext>
                </a:extLst>
              </xdr:cNvPr>
              <xdr:cNvSpPr/>
            </xdr:nvSpPr>
            <xdr:spPr>
              <a:xfrm>
                <a:off x="5136450" y="3646650"/>
                <a:ext cx="419100" cy="2667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1011" name="Shape 8964">
                <a:extLst>
                  <a:ext uri="{FF2B5EF4-FFF2-40B4-BE49-F238E27FC236}">
                    <a16:creationId xmlns:a16="http://schemas.microsoft.com/office/drawing/2014/main" id="{00000000-0008-0000-0B00-0000032B0000}"/>
                  </a:ext>
                </a:extLst>
              </xdr:cNvPr>
              <xdr:cNvCxnSpPr/>
            </xdr:nvCxnSpPr>
            <xdr:spPr>
              <a:xfrm>
                <a:off x="5136450" y="3646650"/>
                <a:ext cx="419100" cy="266700"/>
              </a:xfrm>
              <a:prstGeom prst="straightConnector1">
                <a:avLst/>
              </a:prstGeom>
              <a:noFill/>
              <a:ln w="9525" cap="flat" cmpd="sng">
                <a:solidFill>
                  <a:srgbClr val="000000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2</xdr:col>
      <xdr:colOff>0</xdr:colOff>
      <xdr:row>93</xdr:row>
      <xdr:rowOff>0</xdr:rowOff>
    </xdr:from>
    <xdr:ext cx="419100" cy="247650"/>
    <xdr:grpSp>
      <xdr:nvGrpSpPr>
        <xdr:cNvPr id="11012" name="Shape 2">
          <a:extLst>
            <a:ext uri="{FF2B5EF4-FFF2-40B4-BE49-F238E27FC236}">
              <a16:creationId xmlns:a16="http://schemas.microsoft.com/office/drawing/2014/main" id="{00000000-0008-0000-0B00-0000042B0000}"/>
            </a:ext>
          </a:extLst>
        </xdr:cNvPr>
        <xdr:cNvGrpSpPr>
          <a:grpSpLocks/>
        </xdr:cNvGrpSpPr>
      </xdr:nvGrpSpPr>
      <xdr:grpSpPr>
        <a:xfrm>
          <a:off x="600075" y="20402550"/>
          <a:ext cx="419100" cy="247650"/>
          <a:chOff x="5136450" y="3656175"/>
          <a:chExt cx="419100" cy="247650"/>
        </a:xfrm>
      </xdr:grpSpPr>
      <xdr:grpSp>
        <xdr:nvGrpSpPr>
          <xdr:cNvPr id="11013" name="Shape 8965">
            <a:extLst>
              <a:ext uri="{FF2B5EF4-FFF2-40B4-BE49-F238E27FC236}">
                <a16:creationId xmlns:a16="http://schemas.microsoft.com/office/drawing/2014/main" id="{00000000-0008-0000-0B00-0000052B0000}"/>
              </a:ext>
            </a:extLst>
          </xdr:cNvPr>
          <xdr:cNvGrpSpPr>
            <a:grpSpLocks/>
          </xdr:cNvGrpSpPr>
        </xdr:nvGrpSpPr>
        <xdr:grpSpPr>
          <a:xfrm>
            <a:off x="5136450" y="3656175"/>
            <a:ext cx="419100" cy="247650"/>
            <a:chOff x="5136450" y="3656175"/>
            <a:chExt cx="419100" cy="247650"/>
          </a:xfrm>
        </xdr:grpSpPr>
        <xdr:sp macro="" textlink="">
          <xdr:nvSpPr>
            <xdr:cNvPr id="11014" name="Shape 6">
              <a:extLst>
                <a:ext uri="{FF2B5EF4-FFF2-40B4-BE49-F238E27FC236}">
                  <a16:creationId xmlns:a16="http://schemas.microsoft.com/office/drawing/2014/main" id="{00000000-0008-0000-0B00-0000062B0000}"/>
                </a:ext>
              </a:extLst>
            </xdr:cNvPr>
            <xdr:cNvSpPr/>
          </xdr:nvSpPr>
          <xdr:spPr>
            <a:xfrm>
              <a:off x="5136450" y="3656175"/>
              <a:ext cx="419100" cy="247650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015" name="Shape 8966">
              <a:extLst>
                <a:ext uri="{FF2B5EF4-FFF2-40B4-BE49-F238E27FC236}">
                  <a16:creationId xmlns:a16="http://schemas.microsoft.com/office/drawing/2014/main" id="{00000000-0008-0000-0B00-0000072B0000}"/>
                </a:ext>
              </a:extLst>
            </xdr:cNvPr>
            <xdr:cNvGrpSpPr>
              <a:grpSpLocks/>
            </xdr:cNvGrpSpPr>
          </xdr:nvGrpSpPr>
          <xdr:grpSpPr>
            <a:xfrm>
              <a:off x="5136450" y="3656175"/>
              <a:ext cx="419100" cy="247650"/>
              <a:chOff x="5136450" y="3660938"/>
              <a:chExt cx="419100" cy="238125"/>
            </a:xfrm>
          </xdr:grpSpPr>
          <xdr:sp macro="" textlink="">
            <xdr:nvSpPr>
              <xdr:cNvPr id="11016" name="Shape 8967">
                <a:extLst>
                  <a:ext uri="{FF2B5EF4-FFF2-40B4-BE49-F238E27FC236}">
                    <a16:creationId xmlns:a16="http://schemas.microsoft.com/office/drawing/2014/main" id="{00000000-0008-0000-0B00-0000082B0000}"/>
                  </a:ext>
                </a:extLst>
              </xdr:cNvPr>
              <xdr:cNvSpPr/>
            </xdr:nvSpPr>
            <xdr:spPr>
              <a:xfrm>
                <a:off x="5136450" y="3660938"/>
                <a:ext cx="419100" cy="2381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1017" name="Shape 8968">
                <a:extLst>
                  <a:ext uri="{FF2B5EF4-FFF2-40B4-BE49-F238E27FC236}">
                    <a16:creationId xmlns:a16="http://schemas.microsoft.com/office/drawing/2014/main" id="{00000000-0008-0000-0B00-0000092B0000}"/>
                  </a:ext>
                </a:extLst>
              </xdr:cNvPr>
              <xdr:cNvCxnSpPr/>
            </xdr:nvCxnSpPr>
            <xdr:spPr>
              <a:xfrm flipH="1">
                <a:off x="5136450" y="3660938"/>
                <a:ext cx="419100" cy="238125"/>
              </a:xfrm>
              <a:prstGeom prst="straightConnector1">
                <a:avLst/>
              </a:prstGeom>
              <a:noFill/>
              <a:ln w="9525" cap="flat" cmpd="sng">
                <a:solidFill>
                  <a:srgbClr val="000000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20</xdr:col>
      <xdr:colOff>0</xdr:colOff>
      <xdr:row>93</xdr:row>
      <xdr:rowOff>0</xdr:rowOff>
    </xdr:from>
    <xdr:ext cx="419100" cy="266700"/>
    <xdr:grpSp>
      <xdr:nvGrpSpPr>
        <xdr:cNvPr id="11018" name="Shape 2">
          <a:extLst>
            <a:ext uri="{FF2B5EF4-FFF2-40B4-BE49-F238E27FC236}">
              <a16:creationId xmlns:a16="http://schemas.microsoft.com/office/drawing/2014/main" id="{00000000-0008-0000-0B00-00000A2B0000}"/>
            </a:ext>
          </a:extLst>
        </xdr:cNvPr>
        <xdr:cNvGrpSpPr>
          <a:grpSpLocks/>
        </xdr:cNvGrpSpPr>
      </xdr:nvGrpSpPr>
      <xdr:grpSpPr>
        <a:xfrm>
          <a:off x="9001125" y="20402550"/>
          <a:ext cx="419100" cy="266700"/>
          <a:chOff x="5136450" y="3646650"/>
          <a:chExt cx="419100" cy="266700"/>
        </a:xfrm>
      </xdr:grpSpPr>
      <xdr:grpSp>
        <xdr:nvGrpSpPr>
          <xdr:cNvPr id="11019" name="Shape 8969">
            <a:extLst>
              <a:ext uri="{FF2B5EF4-FFF2-40B4-BE49-F238E27FC236}">
                <a16:creationId xmlns:a16="http://schemas.microsoft.com/office/drawing/2014/main" id="{00000000-0008-0000-0B00-00000B2B0000}"/>
              </a:ext>
            </a:extLst>
          </xdr:cNvPr>
          <xdr:cNvGrpSpPr>
            <a:grpSpLocks/>
          </xdr:cNvGrpSpPr>
        </xdr:nvGrpSpPr>
        <xdr:grpSpPr>
          <a:xfrm>
            <a:off x="5136450" y="3646650"/>
            <a:ext cx="419100" cy="266700"/>
            <a:chOff x="5136450" y="3646650"/>
            <a:chExt cx="419100" cy="266700"/>
          </a:xfrm>
        </xdr:grpSpPr>
        <xdr:sp macro="" textlink="">
          <xdr:nvSpPr>
            <xdr:cNvPr id="11020" name="Shape 6">
              <a:extLst>
                <a:ext uri="{FF2B5EF4-FFF2-40B4-BE49-F238E27FC236}">
                  <a16:creationId xmlns:a16="http://schemas.microsoft.com/office/drawing/2014/main" id="{00000000-0008-0000-0B00-00000C2B0000}"/>
                </a:ext>
              </a:extLst>
            </xdr:cNvPr>
            <xdr:cNvSpPr/>
          </xdr:nvSpPr>
          <xdr:spPr>
            <a:xfrm>
              <a:off x="5136450" y="3646650"/>
              <a:ext cx="419100" cy="266700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021" name="Shape 8970">
              <a:extLst>
                <a:ext uri="{FF2B5EF4-FFF2-40B4-BE49-F238E27FC236}">
                  <a16:creationId xmlns:a16="http://schemas.microsoft.com/office/drawing/2014/main" id="{00000000-0008-0000-0B00-00000D2B0000}"/>
                </a:ext>
              </a:extLst>
            </xdr:cNvPr>
            <xdr:cNvGrpSpPr>
              <a:grpSpLocks/>
            </xdr:cNvGrpSpPr>
          </xdr:nvGrpSpPr>
          <xdr:grpSpPr>
            <a:xfrm>
              <a:off x="5136450" y="3646650"/>
              <a:ext cx="419100" cy="266700"/>
              <a:chOff x="5136450" y="3646650"/>
              <a:chExt cx="419100" cy="266700"/>
            </a:xfrm>
          </xdr:grpSpPr>
          <xdr:sp macro="" textlink="">
            <xdr:nvSpPr>
              <xdr:cNvPr id="11022" name="Shape 8971">
                <a:extLst>
                  <a:ext uri="{FF2B5EF4-FFF2-40B4-BE49-F238E27FC236}">
                    <a16:creationId xmlns:a16="http://schemas.microsoft.com/office/drawing/2014/main" id="{00000000-0008-0000-0B00-00000E2B0000}"/>
                  </a:ext>
                </a:extLst>
              </xdr:cNvPr>
              <xdr:cNvSpPr/>
            </xdr:nvSpPr>
            <xdr:spPr>
              <a:xfrm>
                <a:off x="5136450" y="3646650"/>
                <a:ext cx="419100" cy="2667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1023" name="Shape 8972">
                <a:extLst>
                  <a:ext uri="{FF2B5EF4-FFF2-40B4-BE49-F238E27FC236}">
                    <a16:creationId xmlns:a16="http://schemas.microsoft.com/office/drawing/2014/main" id="{00000000-0008-0000-0B00-00000F2B0000}"/>
                  </a:ext>
                </a:extLst>
              </xdr:cNvPr>
              <xdr:cNvCxnSpPr/>
            </xdr:nvCxnSpPr>
            <xdr:spPr>
              <a:xfrm>
                <a:off x="5136450" y="3646650"/>
                <a:ext cx="419100" cy="266700"/>
              </a:xfrm>
              <a:prstGeom prst="straightConnector1">
                <a:avLst/>
              </a:prstGeom>
              <a:noFill/>
              <a:ln w="9525" cap="flat" cmpd="sng">
                <a:solidFill>
                  <a:srgbClr val="000000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20</xdr:col>
      <xdr:colOff>0</xdr:colOff>
      <xdr:row>93</xdr:row>
      <xdr:rowOff>0</xdr:rowOff>
    </xdr:from>
    <xdr:ext cx="419100" cy="247650"/>
    <xdr:grpSp>
      <xdr:nvGrpSpPr>
        <xdr:cNvPr id="11024" name="Shape 2">
          <a:extLst>
            <a:ext uri="{FF2B5EF4-FFF2-40B4-BE49-F238E27FC236}">
              <a16:creationId xmlns:a16="http://schemas.microsoft.com/office/drawing/2014/main" id="{00000000-0008-0000-0B00-0000102B0000}"/>
            </a:ext>
          </a:extLst>
        </xdr:cNvPr>
        <xdr:cNvGrpSpPr>
          <a:grpSpLocks/>
        </xdr:cNvGrpSpPr>
      </xdr:nvGrpSpPr>
      <xdr:grpSpPr>
        <a:xfrm>
          <a:off x="9001125" y="20402550"/>
          <a:ext cx="419100" cy="247650"/>
          <a:chOff x="5136450" y="3656175"/>
          <a:chExt cx="419100" cy="247650"/>
        </a:xfrm>
      </xdr:grpSpPr>
      <xdr:grpSp>
        <xdr:nvGrpSpPr>
          <xdr:cNvPr id="11025" name="Shape 8973">
            <a:extLst>
              <a:ext uri="{FF2B5EF4-FFF2-40B4-BE49-F238E27FC236}">
                <a16:creationId xmlns:a16="http://schemas.microsoft.com/office/drawing/2014/main" id="{00000000-0008-0000-0B00-0000112B0000}"/>
              </a:ext>
            </a:extLst>
          </xdr:cNvPr>
          <xdr:cNvGrpSpPr>
            <a:grpSpLocks/>
          </xdr:cNvGrpSpPr>
        </xdr:nvGrpSpPr>
        <xdr:grpSpPr>
          <a:xfrm>
            <a:off x="5136450" y="3656175"/>
            <a:ext cx="419100" cy="247650"/>
            <a:chOff x="5136450" y="3656175"/>
            <a:chExt cx="419100" cy="247650"/>
          </a:xfrm>
        </xdr:grpSpPr>
        <xdr:sp macro="" textlink="">
          <xdr:nvSpPr>
            <xdr:cNvPr id="11026" name="Shape 6">
              <a:extLst>
                <a:ext uri="{FF2B5EF4-FFF2-40B4-BE49-F238E27FC236}">
                  <a16:creationId xmlns:a16="http://schemas.microsoft.com/office/drawing/2014/main" id="{00000000-0008-0000-0B00-0000122B0000}"/>
                </a:ext>
              </a:extLst>
            </xdr:cNvPr>
            <xdr:cNvSpPr/>
          </xdr:nvSpPr>
          <xdr:spPr>
            <a:xfrm>
              <a:off x="5136450" y="3656175"/>
              <a:ext cx="419100" cy="247650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027" name="Shape 8974">
              <a:extLst>
                <a:ext uri="{FF2B5EF4-FFF2-40B4-BE49-F238E27FC236}">
                  <a16:creationId xmlns:a16="http://schemas.microsoft.com/office/drawing/2014/main" id="{00000000-0008-0000-0B00-0000132B0000}"/>
                </a:ext>
              </a:extLst>
            </xdr:cNvPr>
            <xdr:cNvGrpSpPr>
              <a:grpSpLocks/>
            </xdr:cNvGrpSpPr>
          </xdr:nvGrpSpPr>
          <xdr:grpSpPr>
            <a:xfrm>
              <a:off x="5136450" y="3656175"/>
              <a:ext cx="419100" cy="247650"/>
              <a:chOff x="5136450" y="3660938"/>
              <a:chExt cx="419100" cy="238125"/>
            </a:xfrm>
          </xdr:grpSpPr>
          <xdr:sp macro="" textlink="">
            <xdr:nvSpPr>
              <xdr:cNvPr id="11028" name="Shape 8975">
                <a:extLst>
                  <a:ext uri="{FF2B5EF4-FFF2-40B4-BE49-F238E27FC236}">
                    <a16:creationId xmlns:a16="http://schemas.microsoft.com/office/drawing/2014/main" id="{00000000-0008-0000-0B00-0000142B0000}"/>
                  </a:ext>
                </a:extLst>
              </xdr:cNvPr>
              <xdr:cNvSpPr/>
            </xdr:nvSpPr>
            <xdr:spPr>
              <a:xfrm>
                <a:off x="5136450" y="3660938"/>
                <a:ext cx="419100" cy="2381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1029" name="Shape 8976">
                <a:extLst>
                  <a:ext uri="{FF2B5EF4-FFF2-40B4-BE49-F238E27FC236}">
                    <a16:creationId xmlns:a16="http://schemas.microsoft.com/office/drawing/2014/main" id="{00000000-0008-0000-0B00-0000152B0000}"/>
                  </a:ext>
                </a:extLst>
              </xdr:cNvPr>
              <xdr:cNvCxnSpPr/>
            </xdr:nvCxnSpPr>
            <xdr:spPr>
              <a:xfrm flipH="1">
                <a:off x="5136450" y="3660938"/>
                <a:ext cx="419100" cy="238125"/>
              </a:xfrm>
              <a:prstGeom prst="straightConnector1">
                <a:avLst/>
              </a:prstGeom>
              <a:noFill/>
              <a:ln w="9525" cap="flat" cmpd="sng">
                <a:solidFill>
                  <a:srgbClr val="000000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36</xdr:col>
      <xdr:colOff>0</xdr:colOff>
      <xdr:row>93</xdr:row>
      <xdr:rowOff>0</xdr:rowOff>
    </xdr:from>
    <xdr:ext cx="419100" cy="266700"/>
    <xdr:grpSp>
      <xdr:nvGrpSpPr>
        <xdr:cNvPr id="11030" name="Shape 2">
          <a:extLst>
            <a:ext uri="{FF2B5EF4-FFF2-40B4-BE49-F238E27FC236}">
              <a16:creationId xmlns:a16="http://schemas.microsoft.com/office/drawing/2014/main" id="{00000000-0008-0000-0B00-0000162B0000}"/>
            </a:ext>
          </a:extLst>
        </xdr:cNvPr>
        <xdr:cNvGrpSpPr>
          <a:grpSpLocks/>
        </xdr:cNvGrpSpPr>
      </xdr:nvGrpSpPr>
      <xdr:grpSpPr>
        <a:xfrm>
          <a:off x="16468725" y="20402550"/>
          <a:ext cx="419100" cy="266700"/>
          <a:chOff x="5136450" y="3646650"/>
          <a:chExt cx="419100" cy="266700"/>
        </a:xfrm>
      </xdr:grpSpPr>
      <xdr:grpSp>
        <xdr:nvGrpSpPr>
          <xdr:cNvPr id="11031" name="Shape 8977">
            <a:extLst>
              <a:ext uri="{FF2B5EF4-FFF2-40B4-BE49-F238E27FC236}">
                <a16:creationId xmlns:a16="http://schemas.microsoft.com/office/drawing/2014/main" id="{00000000-0008-0000-0B00-0000172B0000}"/>
              </a:ext>
            </a:extLst>
          </xdr:cNvPr>
          <xdr:cNvGrpSpPr>
            <a:grpSpLocks/>
          </xdr:cNvGrpSpPr>
        </xdr:nvGrpSpPr>
        <xdr:grpSpPr>
          <a:xfrm>
            <a:off x="5136450" y="3646650"/>
            <a:ext cx="419100" cy="266700"/>
            <a:chOff x="5136450" y="3646650"/>
            <a:chExt cx="419100" cy="266700"/>
          </a:xfrm>
        </xdr:grpSpPr>
        <xdr:sp macro="" textlink="">
          <xdr:nvSpPr>
            <xdr:cNvPr id="11032" name="Shape 6">
              <a:extLst>
                <a:ext uri="{FF2B5EF4-FFF2-40B4-BE49-F238E27FC236}">
                  <a16:creationId xmlns:a16="http://schemas.microsoft.com/office/drawing/2014/main" id="{00000000-0008-0000-0B00-0000182B0000}"/>
                </a:ext>
              </a:extLst>
            </xdr:cNvPr>
            <xdr:cNvSpPr/>
          </xdr:nvSpPr>
          <xdr:spPr>
            <a:xfrm>
              <a:off x="5136450" y="3646650"/>
              <a:ext cx="419100" cy="266700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033" name="Shape 8978">
              <a:extLst>
                <a:ext uri="{FF2B5EF4-FFF2-40B4-BE49-F238E27FC236}">
                  <a16:creationId xmlns:a16="http://schemas.microsoft.com/office/drawing/2014/main" id="{00000000-0008-0000-0B00-0000192B0000}"/>
                </a:ext>
              </a:extLst>
            </xdr:cNvPr>
            <xdr:cNvGrpSpPr>
              <a:grpSpLocks/>
            </xdr:cNvGrpSpPr>
          </xdr:nvGrpSpPr>
          <xdr:grpSpPr>
            <a:xfrm>
              <a:off x="5136450" y="3646650"/>
              <a:ext cx="419100" cy="266700"/>
              <a:chOff x="5136450" y="3646650"/>
              <a:chExt cx="419100" cy="266700"/>
            </a:xfrm>
          </xdr:grpSpPr>
          <xdr:sp macro="" textlink="">
            <xdr:nvSpPr>
              <xdr:cNvPr id="11034" name="Shape 8979">
                <a:extLst>
                  <a:ext uri="{FF2B5EF4-FFF2-40B4-BE49-F238E27FC236}">
                    <a16:creationId xmlns:a16="http://schemas.microsoft.com/office/drawing/2014/main" id="{00000000-0008-0000-0B00-00001A2B0000}"/>
                  </a:ext>
                </a:extLst>
              </xdr:cNvPr>
              <xdr:cNvSpPr/>
            </xdr:nvSpPr>
            <xdr:spPr>
              <a:xfrm>
                <a:off x="5136450" y="3646650"/>
                <a:ext cx="419100" cy="2667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1035" name="Shape 8980">
                <a:extLst>
                  <a:ext uri="{FF2B5EF4-FFF2-40B4-BE49-F238E27FC236}">
                    <a16:creationId xmlns:a16="http://schemas.microsoft.com/office/drawing/2014/main" id="{00000000-0008-0000-0B00-00001B2B0000}"/>
                  </a:ext>
                </a:extLst>
              </xdr:cNvPr>
              <xdr:cNvCxnSpPr/>
            </xdr:nvCxnSpPr>
            <xdr:spPr>
              <a:xfrm>
                <a:off x="5136450" y="3646650"/>
                <a:ext cx="419100" cy="266700"/>
              </a:xfrm>
              <a:prstGeom prst="straightConnector1">
                <a:avLst/>
              </a:prstGeom>
              <a:noFill/>
              <a:ln w="9525" cap="flat" cmpd="sng">
                <a:solidFill>
                  <a:srgbClr val="000000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36</xdr:col>
      <xdr:colOff>0</xdr:colOff>
      <xdr:row>93</xdr:row>
      <xdr:rowOff>0</xdr:rowOff>
    </xdr:from>
    <xdr:ext cx="419100" cy="247650"/>
    <xdr:grpSp>
      <xdr:nvGrpSpPr>
        <xdr:cNvPr id="11036" name="Shape 2">
          <a:extLst>
            <a:ext uri="{FF2B5EF4-FFF2-40B4-BE49-F238E27FC236}">
              <a16:creationId xmlns:a16="http://schemas.microsoft.com/office/drawing/2014/main" id="{00000000-0008-0000-0B00-00001C2B0000}"/>
            </a:ext>
          </a:extLst>
        </xdr:cNvPr>
        <xdr:cNvGrpSpPr>
          <a:grpSpLocks/>
        </xdr:cNvGrpSpPr>
      </xdr:nvGrpSpPr>
      <xdr:grpSpPr>
        <a:xfrm>
          <a:off x="16468725" y="20402550"/>
          <a:ext cx="419100" cy="247650"/>
          <a:chOff x="5136450" y="3656175"/>
          <a:chExt cx="419100" cy="247650"/>
        </a:xfrm>
      </xdr:grpSpPr>
      <xdr:grpSp>
        <xdr:nvGrpSpPr>
          <xdr:cNvPr id="11037" name="Shape 8981">
            <a:extLst>
              <a:ext uri="{FF2B5EF4-FFF2-40B4-BE49-F238E27FC236}">
                <a16:creationId xmlns:a16="http://schemas.microsoft.com/office/drawing/2014/main" id="{00000000-0008-0000-0B00-00001D2B0000}"/>
              </a:ext>
            </a:extLst>
          </xdr:cNvPr>
          <xdr:cNvGrpSpPr>
            <a:grpSpLocks/>
          </xdr:cNvGrpSpPr>
        </xdr:nvGrpSpPr>
        <xdr:grpSpPr>
          <a:xfrm>
            <a:off x="5136450" y="3656175"/>
            <a:ext cx="419100" cy="247650"/>
            <a:chOff x="5136450" y="3656175"/>
            <a:chExt cx="419100" cy="247650"/>
          </a:xfrm>
        </xdr:grpSpPr>
        <xdr:sp macro="" textlink="">
          <xdr:nvSpPr>
            <xdr:cNvPr id="11038" name="Shape 6">
              <a:extLst>
                <a:ext uri="{FF2B5EF4-FFF2-40B4-BE49-F238E27FC236}">
                  <a16:creationId xmlns:a16="http://schemas.microsoft.com/office/drawing/2014/main" id="{00000000-0008-0000-0B00-00001E2B0000}"/>
                </a:ext>
              </a:extLst>
            </xdr:cNvPr>
            <xdr:cNvSpPr/>
          </xdr:nvSpPr>
          <xdr:spPr>
            <a:xfrm>
              <a:off x="5136450" y="3656175"/>
              <a:ext cx="419100" cy="247650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039" name="Shape 8982">
              <a:extLst>
                <a:ext uri="{FF2B5EF4-FFF2-40B4-BE49-F238E27FC236}">
                  <a16:creationId xmlns:a16="http://schemas.microsoft.com/office/drawing/2014/main" id="{00000000-0008-0000-0B00-00001F2B0000}"/>
                </a:ext>
              </a:extLst>
            </xdr:cNvPr>
            <xdr:cNvGrpSpPr>
              <a:grpSpLocks/>
            </xdr:cNvGrpSpPr>
          </xdr:nvGrpSpPr>
          <xdr:grpSpPr>
            <a:xfrm>
              <a:off x="5136450" y="3656175"/>
              <a:ext cx="419100" cy="247650"/>
              <a:chOff x="5136450" y="3660938"/>
              <a:chExt cx="419100" cy="238125"/>
            </a:xfrm>
          </xdr:grpSpPr>
          <xdr:sp macro="" textlink="">
            <xdr:nvSpPr>
              <xdr:cNvPr id="11040" name="Shape 8983">
                <a:extLst>
                  <a:ext uri="{FF2B5EF4-FFF2-40B4-BE49-F238E27FC236}">
                    <a16:creationId xmlns:a16="http://schemas.microsoft.com/office/drawing/2014/main" id="{00000000-0008-0000-0B00-0000202B0000}"/>
                  </a:ext>
                </a:extLst>
              </xdr:cNvPr>
              <xdr:cNvSpPr/>
            </xdr:nvSpPr>
            <xdr:spPr>
              <a:xfrm>
                <a:off x="5136450" y="3660938"/>
                <a:ext cx="419100" cy="2381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1041" name="Shape 8984">
                <a:extLst>
                  <a:ext uri="{FF2B5EF4-FFF2-40B4-BE49-F238E27FC236}">
                    <a16:creationId xmlns:a16="http://schemas.microsoft.com/office/drawing/2014/main" id="{00000000-0008-0000-0B00-0000212B0000}"/>
                  </a:ext>
                </a:extLst>
              </xdr:cNvPr>
              <xdr:cNvCxnSpPr/>
            </xdr:nvCxnSpPr>
            <xdr:spPr>
              <a:xfrm flipH="1">
                <a:off x="5136450" y="3660938"/>
                <a:ext cx="419100" cy="238125"/>
              </a:xfrm>
              <a:prstGeom prst="straightConnector1">
                <a:avLst/>
              </a:prstGeom>
              <a:noFill/>
              <a:ln w="9525" cap="flat" cmpd="sng">
                <a:solidFill>
                  <a:srgbClr val="000000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40</xdr:col>
      <xdr:colOff>0</xdr:colOff>
      <xdr:row>93</xdr:row>
      <xdr:rowOff>0</xdr:rowOff>
    </xdr:from>
    <xdr:ext cx="419100" cy="266700"/>
    <xdr:grpSp>
      <xdr:nvGrpSpPr>
        <xdr:cNvPr id="11042" name="Shape 2">
          <a:extLst>
            <a:ext uri="{FF2B5EF4-FFF2-40B4-BE49-F238E27FC236}">
              <a16:creationId xmlns:a16="http://schemas.microsoft.com/office/drawing/2014/main" id="{00000000-0008-0000-0B00-0000222B0000}"/>
            </a:ext>
          </a:extLst>
        </xdr:cNvPr>
        <xdr:cNvGrpSpPr>
          <a:grpSpLocks/>
        </xdr:cNvGrpSpPr>
      </xdr:nvGrpSpPr>
      <xdr:grpSpPr>
        <a:xfrm>
          <a:off x="18335625" y="20402550"/>
          <a:ext cx="419100" cy="266700"/>
          <a:chOff x="5136450" y="3646650"/>
          <a:chExt cx="419100" cy="266700"/>
        </a:xfrm>
      </xdr:grpSpPr>
      <xdr:grpSp>
        <xdr:nvGrpSpPr>
          <xdr:cNvPr id="11043" name="Shape 8985">
            <a:extLst>
              <a:ext uri="{FF2B5EF4-FFF2-40B4-BE49-F238E27FC236}">
                <a16:creationId xmlns:a16="http://schemas.microsoft.com/office/drawing/2014/main" id="{00000000-0008-0000-0B00-0000232B0000}"/>
              </a:ext>
            </a:extLst>
          </xdr:cNvPr>
          <xdr:cNvGrpSpPr>
            <a:grpSpLocks/>
          </xdr:cNvGrpSpPr>
        </xdr:nvGrpSpPr>
        <xdr:grpSpPr>
          <a:xfrm>
            <a:off x="5136450" y="3646650"/>
            <a:ext cx="419100" cy="266700"/>
            <a:chOff x="5136450" y="3646650"/>
            <a:chExt cx="419100" cy="266700"/>
          </a:xfrm>
        </xdr:grpSpPr>
        <xdr:sp macro="" textlink="">
          <xdr:nvSpPr>
            <xdr:cNvPr id="11044" name="Shape 6">
              <a:extLst>
                <a:ext uri="{FF2B5EF4-FFF2-40B4-BE49-F238E27FC236}">
                  <a16:creationId xmlns:a16="http://schemas.microsoft.com/office/drawing/2014/main" id="{00000000-0008-0000-0B00-0000242B0000}"/>
                </a:ext>
              </a:extLst>
            </xdr:cNvPr>
            <xdr:cNvSpPr/>
          </xdr:nvSpPr>
          <xdr:spPr>
            <a:xfrm>
              <a:off x="5136450" y="3646650"/>
              <a:ext cx="419100" cy="266700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045" name="Shape 8986">
              <a:extLst>
                <a:ext uri="{FF2B5EF4-FFF2-40B4-BE49-F238E27FC236}">
                  <a16:creationId xmlns:a16="http://schemas.microsoft.com/office/drawing/2014/main" id="{00000000-0008-0000-0B00-0000252B0000}"/>
                </a:ext>
              </a:extLst>
            </xdr:cNvPr>
            <xdr:cNvGrpSpPr>
              <a:grpSpLocks/>
            </xdr:cNvGrpSpPr>
          </xdr:nvGrpSpPr>
          <xdr:grpSpPr>
            <a:xfrm>
              <a:off x="5136450" y="3646650"/>
              <a:ext cx="419100" cy="266700"/>
              <a:chOff x="5136450" y="3646650"/>
              <a:chExt cx="419100" cy="266700"/>
            </a:xfrm>
          </xdr:grpSpPr>
          <xdr:sp macro="" textlink="">
            <xdr:nvSpPr>
              <xdr:cNvPr id="11046" name="Shape 8987">
                <a:extLst>
                  <a:ext uri="{FF2B5EF4-FFF2-40B4-BE49-F238E27FC236}">
                    <a16:creationId xmlns:a16="http://schemas.microsoft.com/office/drawing/2014/main" id="{00000000-0008-0000-0B00-0000262B0000}"/>
                  </a:ext>
                </a:extLst>
              </xdr:cNvPr>
              <xdr:cNvSpPr/>
            </xdr:nvSpPr>
            <xdr:spPr>
              <a:xfrm>
                <a:off x="5136450" y="3646650"/>
                <a:ext cx="419100" cy="2667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1047" name="Shape 8988">
                <a:extLst>
                  <a:ext uri="{FF2B5EF4-FFF2-40B4-BE49-F238E27FC236}">
                    <a16:creationId xmlns:a16="http://schemas.microsoft.com/office/drawing/2014/main" id="{00000000-0008-0000-0B00-0000272B0000}"/>
                  </a:ext>
                </a:extLst>
              </xdr:cNvPr>
              <xdr:cNvCxnSpPr/>
            </xdr:nvCxnSpPr>
            <xdr:spPr>
              <a:xfrm>
                <a:off x="5136450" y="3646650"/>
                <a:ext cx="419100" cy="266700"/>
              </a:xfrm>
              <a:prstGeom prst="straightConnector1">
                <a:avLst/>
              </a:prstGeom>
              <a:noFill/>
              <a:ln w="9525" cap="flat" cmpd="sng">
                <a:solidFill>
                  <a:srgbClr val="000000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40</xdr:col>
      <xdr:colOff>0</xdr:colOff>
      <xdr:row>93</xdr:row>
      <xdr:rowOff>0</xdr:rowOff>
    </xdr:from>
    <xdr:ext cx="419100" cy="247650"/>
    <xdr:grpSp>
      <xdr:nvGrpSpPr>
        <xdr:cNvPr id="11048" name="Shape 2">
          <a:extLst>
            <a:ext uri="{FF2B5EF4-FFF2-40B4-BE49-F238E27FC236}">
              <a16:creationId xmlns:a16="http://schemas.microsoft.com/office/drawing/2014/main" id="{00000000-0008-0000-0B00-0000282B0000}"/>
            </a:ext>
          </a:extLst>
        </xdr:cNvPr>
        <xdr:cNvGrpSpPr>
          <a:grpSpLocks/>
        </xdr:cNvGrpSpPr>
      </xdr:nvGrpSpPr>
      <xdr:grpSpPr>
        <a:xfrm>
          <a:off x="18335625" y="20402550"/>
          <a:ext cx="419100" cy="247650"/>
          <a:chOff x="5136450" y="3656175"/>
          <a:chExt cx="419100" cy="247650"/>
        </a:xfrm>
      </xdr:grpSpPr>
      <xdr:grpSp>
        <xdr:nvGrpSpPr>
          <xdr:cNvPr id="11049" name="Shape 8989">
            <a:extLst>
              <a:ext uri="{FF2B5EF4-FFF2-40B4-BE49-F238E27FC236}">
                <a16:creationId xmlns:a16="http://schemas.microsoft.com/office/drawing/2014/main" id="{00000000-0008-0000-0B00-0000292B0000}"/>
              </a:ext>
            </a:extLst>
          </xdr:cNvPr>
          <xdr:cNvGrpSpPr>
            <a:grpSpLocks/>
          </xdr:cNvGrpSpPr>
        </xdr:nvGrpSpPr>
        <xdr:grpSpPr>
          <a:xfrm>
            <a:off x="5136450" y="3656175"/>
            <a:ext cx="419100" cy="247650"/>
            <a:chOff x="5136450" y="3656175"/>
            <a:chExt cx="419100" cy="247650"/>
          </a:xfrm>
        </xdr:grpSpPr>
        <xdr:sp macro="" textlink="">
          <xdr:nvSpPr>
            <xdr:cNvPr id="11050" name="Shape 6">
              <a:extLst>
                <a:ext uri="{FF2B5EF4-FFF2-40B4-BE49-F238E27FC236}">
                  <a16:creationId xmlns:a16="http://schemas.microsoft.com/office/drawing/2014/main" id="{00000000-0008-0000-0B00-00002A2B0000}"/>
                </a:ext>
              </a:extLst>
            </xdr:cNvPr>
            <xdr:cNvSpPr/>
          </xdr:nvSpPr>
          <xdr:spPr>
            <a:xfrm>
              <a:off x="5136450" y="3656175"/>
              <a:ext cx="419100" cy="247650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051" name="Shape 8990">
              <a:extLst>
                <a:ext uri="{FF2B5EF4-FFF2-40B4-BE49-F238E27FC236}">
                  <a16:creationId xmlns:a16="http://schemas.microsoft.com/office/drawing/2014/main" id="{00000000-0008-0000-0B00-00002B2B0000}"/>
                </a:ext>
              </a:extLst>
            </xdr:cNvPr>
            <xdr:cNvGrpSpPr>
              <a:grpSpLocks/>
            </xdr:cNvGrpSpPr>
          </xdr:nvGrpSpPr>
          <xdr:grpSpPr>
            <a:xfrm>
              <a:off x="5136450" y="3656175"/>
              <a:ext cx="419100" cy="247650"/>
              <a:chOff x="5136450" y="3660938"/>
              <a:chExt cx="419100" cy="238125"/>
            </a:xfrm>
          </xdr:grpSpPr>
          <xdr:sp macro="" textlink="">
            <xdr:nvSpPr>
              <xdr:cNvPr id="11052" name="Shape 8991">
                <a:extLst>
                  <a:ext uri="{FF2B5EF4-FFF2-40B4-BE49-F238E27FC236}">
                    <a16:creationId xmlns:a16="http://schemas.microsoft.com/office/drawing/2014/main" id="{00000000-0008-0000-0B00-00002C2B0000}"/>
                  </a:ext>
                </a:extLst>
              </xdr:cNvPr>
              <xdr:cNvSpPr/>
            </xdr:nvSpPr>
            <xdr:spPr>
              <a:xfrm>
                <a:off x="5136450" y="3660938"/>
                <a:ext cx="419100" cy="2381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1053" name="Shape 8992">
                <a:extLst>
                  <a:ext uri="{FF2B5EF4-FFF2-40B4-BE49-F238E27FC236}">
                    <a16:creationId xmlns:a16="http://schemas.microsoft.com/office/drawing/2014/main" id="{00000000-0008-0000-0B00-00002D2B0000}"/>
                  </a:ext>
                </a:extLst>
              </xdr:cNvPr>
              <xdr:cNvCxnSpPr/>
            </xdr:nvCxnSpPr>
            <xdr:spPr>
              <a:xfrm flipH="1">
                <a:off x="5136450" y="3660938"/>
                <a:ext cx="419100" cy="238125"/>
              </a:xfrm>
              <a:prstGeom prst="straightConnector1">
                <a:avLst/>
              </a:prstGeom>
              <a:noFill/>
              <a:ln w="9525" cap="flat" cmpd="sng">
                <a:solidFill>
                  <a:srgbClr val="000000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14</xdr:col>
      <xdr:colOff>0</xdr:colOff>
      <xdr:row>102</xdr:row>
      <xdr:rowOff>0</xdr:rowOff>
    </xdr:from>
    <xdr:ext cx="419100" cy="266700"/>
    <xdr:grpSp>
      <xdr:nvGrpSpPr>
        <xdr:cNvPr id="11054" name="Shape 2">
          <a:extLst>
            <a:ext uri="{FF2B5EF4-FFF2-40B4-BE49-F238E27FC236}">
              <a16:creationId xmlns:a16="http://schemas.microsoft.com/office/drawing/2014/main" id="{00000000-0008-0000-0B00-00002E2B0000}"/>
            </a:ext>
          </a:extLst>
        </xdr:cNvPr>
        <xdr:cNvGrpSpPr>
          <a:grpSpLocks/>
        </xdr:cNvGrpSpPr>
      </xdr:nvGrpSpPr>
      <xdr:grpSpPr>
        <a:xfrm>
          <a:off x="6200775" y="22383750"/>
          <a:ext cx="419100" cy="266700"/>
          <a:chOff x="5136450" y="3646650"/>
          <a:chExt cx="419100" cy="266700"/>
        </a:xfrm>
      </xdr:grpSpPr>
      <xdr:grpSp>
        <xdr:nvGrpSpPr>
          <xdr:cNvPr id="11055" name="Shape 8993">
            <a:extLst>
              <a:ext uri="{FF2B5EF4-FFF2-40B4-BE49-F238E27FC236}">
                <a16:creationId xmlns:a16="http://schemas.microsoft.com/office/drawing/2014/main" id="{00000000-0008-0000-0B00-00002F2B0000}"/>
              </a:ext>
            </a:extLst>
          </xdr:cNvPr>
          <xdr:cNvGrpSpPr>
            <a:grpSpLocks/>
          </xdr:cNvGrpSpPr>
        </xdr:nvGrpSpPr>
        <xdr:grpSpPr>
          <a:xfrm>
            <a:off x="5136450" y="3646650"/>
            <a:ext cx="419100" cy="266700"/>
            <a:chOff x="5136450" y="3646650"/>
            <a:chExt cx="419100" cy="266700"/>
          </a:xfrm>
        </xdr:grpSpPr>
        <xdr:sp macro="" textlink="">
          <xdr:nvSpPr>
            <xdr:cNvPr id="11056" name="Shape 6">
              <a:extLst>
                <a:ext uri="{FF2B5EF4-FFF2-40B4-BE49-F238E27FC236}">
                  <a16:creationId xmlns:a16="http://schemas.microsoft.com/office/drawing/2014/main" id="{00000000-0008-0000-0B00-0000302B0000}"/>
                </a:ext>
              </a:extLst>
            </xdr:cNvPr>
            <xdr:cNvSpPr/>
          </xdr:nvSpPr>
          <xdr:spPr>
            <a:xfrm>
              <a:off x="5136450" y="3646650"/>
              <a:ext cx="419100" cy="266700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057" name="Shape 8994">
              <a:extLst>
                <a:ext uri="{FF2B5EF4-FFF2-40B4-BE49-F238E27FC236}">
                  <a16:creationId xmlns:a16="http://schemas.microsoft.com/office/drawing/2014/main" id="{00000000-0008-0000-0B00-0000312B0000}"/>
                </a:ext>
              </a:extLst>
            </xdr:cNvPr>
            <xdr:cNvGrpSpPr>
              <a:grpSpLocks/>
            </xdr:cNvGrpSpPr>
          </xdr:nvGrpSpPr>
          <xdr:grpSpPr>
            <a:xfrm>
              <a:off x="5136450" y="3646650"/>
              <a:ext cx="419100" cy="266700"/>
              <a:chOff x="5136450" y="3646650"/>
              <a:chExt cx="419100" cy="266700"/>
            </a:xfrm>
          </xdr:grpSpPr>
          <xdr:sp macro="" textlink="">
            <xdr:nvSpPr>
              <xdr:cNvPr id="11058" name="Shape 8995">
                <a:extLst>
                  <a:ext uri="{FF2B5EF4-FFF2-40B4-BE49-F238E27FC236}">
                    <a16:creationId xmlns:a16="http://schemas.microsoft.com/office/drawing/2014/main" id="{00000000-0008-0000-0B00-0000322B0000}"/>
                  </a:ext>
                </a:extLst>
              </xdr:cNvPr>
              <xdr:cNvSpPr/>
            </xdr:nvSpPr>
            <xdr:spPr>
              <a:xfrm>
                <a:off x="5136450" y="3646650"/>
                <a:ext cx="419100" cy="2667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1059" name="Shape 8996">
                <a:extLst>
                  <a:ext uri="{FF2B5EF4-FFF2-40B4-BE49-F238E27FC236}">
                    <a16:creationId xmlns:a16="http://schemas.microsoft.com/office/drawing/2014/main" id="{00000000-0008-0000-0B00-0000332B0000}"/>
                  </a:ext>
                </a:extLst>
              </xdr:cNvPr>
              <xdr:cNvCxnSpPr/>
            </xdr:nvCxnSpPr>
            <xdr:spPr>
              <a:xfrm>
                <a:off x="5136450" y="3646650"/>
                <a:ext cx="419100" cy="266700"/>
              </a:xfrm>
              <a:prstGeom prst="straightConnector1">
                <a:avLst/>
              </a:prstGeom>
              <a:noFill/>
              <a:ln w="9525" cap="flat" cmpd="sng">
                <a:solidFill>
                  <a:srgbClr val="000000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14</xdr:col>
      <xdr:colOff>0</xdr:colOff>
      <xdr:row>102</xdr:row>
      <xdr:rowOff>0</xdr:rowOff>
    </xdr:from>
    <xdr:ext cx="419100" cy="247650"/>
    <xdr:grpSp>
      <xdr:nvGrpSpPr>
        <xdr:cNvPr id="11060" name="Shape 2">
          <a:extLst>
            <a:ext uri="{FF2B5EF4-FFF2-40B4-BE49-F238E27FC236}">
              <a16:creationId xmlns:a16="http://schemas.microsoft.com/office/drawing/2014/main" id="{00000000-0008-0000-0B00-0000342B0000}"/>
            </a:ext>
          </a:extLst>
        </xdr:cNvPr>
        <xdr:cNvGrpSpPr>
          <a:grpSpLocks/>
        </xdr:cNvGrpSpPr>
      </xdr:nvGrpSpPr>
      <xdr:grpSpPr>
        <a:xfrm>
          <a:off x="6200775" y="22383750"/>
          <a:ext cx="419100" cy="247650"/>
          <a:chOff x="5136450" y="3656175"/>
          <a:chExt cx="419100" cy="247650"/>
        </a:xfrm>
      </xdr:grpSpPr>
      <xdr:grpSp>
        <xdr:nvGrpSpPr>
          <xdr:cNvPr id="11061" name="Shape 8997">
            <a:extLst>
              <a:ext uri="{FF2B5EF4-FFF2-40B4-BE49-F238E27FC236}">
                <a16:creationId xmlns:a16="http://schemas.microsoft.com/office/drawing/2014/main" id="{00000000-0008-0000-0B00-0000352B0000}"/>
              </a:ext>
            </a:extLst>
          </xdr:cNvPr>
          <xdr:cNvGrpSpPr>
            <a:grpSpLocks/>
          </xdr:cNvGrpSpPr>
        </xdr:nvGrpSpPr>
        <xdr:grpSpPr>
          <a:xfrm>
            <a:off x="5136450" y="3656175"/>
            <a:ext cx="419100" cy="247650"/>
            <a:chOff x="5136450" y="3656175"/>
            <a:chExt cx="419100" cy="247650"/>
          </a:xfrm>
        </xdr:grpSpPr>
        <xdr:sp macro="" textlink="">
          <xdr:nvSpPr>
            <xdr:cNvPr id="11062" name="Shape 6">
              <a:extLst>
                <a:ext uri="{FF2B5EF4-FFF2-40B4-BE49-F238E27FC236}">
                  <a16:creationId xmlns:a16="http://schemas.microsoft.com/office/drawing/2014/main" id="{00000000-0008-0000-0B00-0000362B0000}"/>
                </a:ext>
              </a:extLst>
            </xdr:cNvPr>
            <xdr:cNvSpPr/>
          </xdr:nvSpPr>
          <xdr:spPr>
            <a:xfrm>
              <a:off x="5136450" y="3656175"/>
              <a:ext cx="419100" cy="247650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063" name="Shape 8998">
              <a:extLst>
                <a:ext uri="{FF2B5EF4-FFF2-40B4-BE49-F238E27FC236}">
                  <a16:creationId xmlns:a16="http://schemas.microsoft.com/office/drawing/2014/main" id="{00000000-0008-0000-0B00-0000372B0000}"/>
                </a:ext>
              </a:extLst>
            </xdr:cNvPr>
            <xdr:cNvGrpSpPr>
              <a:grpSpLocks/>
            </xdr:cNvGrpSpPr>
          </xdr:nvGrpSpPr>
          <xdr:grpSpPr>
            <a:xfrm>
              <a:off x="5136450" y="3656175"/>
              <a:ext cx="419100" cy="247650"/>
              <a:chOff x="5136450" y="3660938"/>
              <a:chExt cx="419100" cy="238125"/>
            </a:xfrm>
          </xdr:grpSpPr>
          <xdr:sp macro="" textlink="">
            <xdr:nvSpPr>
              <xdr:cNvPr id="11064" name="Shape 8999">
                <a:extLst>
                  <a:ext uri="{FF2B5EF4-FFF2-40B4-BE49-F238E27FC236}">
                    <a16:creationId xmlns:a16="http://schemas.microsoft.com/office/drawing/2014/main" id="{00000000-0008-0000-0B00-0000382B0000}"/>
                  </a:ext>
                </a:extLst>
              </xdr:cNvPr>
              <xdr:cNvSpPr/>
            </xdr:nvSpPr>
            <xdr:spPr>
              <a:xfrm>
                <a:off x="5136450" y="3660938"/>
                <a:ext cx="419100" cy="2381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1065" name="Shape 9000">
                <a:extLst>
                  <a:ext uri="{FF2B5EF4-FFF2-40B4-BE49-F238E27FC236}">
                    <a16:creationId xmlns:a16="http://schemas.microsoft.com/office/drawing/2014/main" id="{00000000-0008-0000-0B00-0000392B0000}"/>
                  </a:ext>
                </a:extLst>
              </xdr:cNvPr>
              <xdr:cNvCxnSpPr/>
            </xdr:nvCxnSpPr>
            <xdr:spPr>
              <a:xfrm flipH="1">
                <a:off x="5136450" y="3660938"/>
                <a:ext cx="419100" cy="238125"/>
              </a:xfrm>
              <a:prstGeom prst="straightConnector1">
                <a:avLst/>
              </a:prstGeom>
              <a:noFill/>
              <a:ln w="9525" cap="flat" cmpd="sng">
                <a:solidFill>
                  <a:srgbClr val="000000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32</xdr:col>
      <xdr:colOff>0</xdr:colOff>
      <xdr:row>102</xdr:row>
      <xdr:rowOff>0</xdr:rowOff>
    </xdr:from>
    <xdr:ext cx="419100" cy="266700"/>
    <xdr:grpSp>
      <xdr:nvGrpSpPr>
        <xdr:cNvPr id="11066" name="Shape 2">
          <a:extLst>
            <a:ext uri="{FF2B5EF4-FFF2-40B4-BE49-F238E27FC236}">
              <a16:creationId xmlns:a16="http://schemas.microsoft.com/office/drawing/2014/main" id="{00000000-0008-0000-0B00-00003A2B0000}"/>
            </a:ext>
          </a:extLst>
        </xdr:cNvPr>
        <xdr:cNvGrpSpPr>
          <a:grpSpLocks/>
        </xdr:cNvGrpSpPr>
      </xdr:nvGrpSpPr>
      <xdr:grpSpPr>
        <a:xfrm>
          <a:off x="14601825" y="22383750"/>
          <a:ext cx="419100" cy="266700"/>
          <a:chOff x="5136450" y="3646650"/>
          <a:chExt cx="419100" cy="266700"/>
        </a:xfrm>
      </xdr:grpSpPr>
      <xdr:grpSp>
        <xdr:nvGrpSpPr>
          <xdr:cNvPr id="11067" name="Shape 9001">
            <a:extLst>
              <a:ext uri="{FF2B5EF4-FFF2-40B4-BE49-F238E27FC236}">
                <a16:creationId xmlns:a16="http://schemas.microsoft.com/office/drawing/2014/main" id="{00000000-0008-0000-0B00-00003B2B0000}"/>
              </a:ext>
            </a:extLst>
          </xdr:cNvPr>
          <xdr:cNvGrpSpPr>
            <a:grpSpLocks/>
          </xdr:cNvGrpSpPr>
        </xdr:nvGrpSpPr>
        <xdr:grpSpPr>
          <a:xfrm>
            <a:off x="5136450" y="3646650"/>
            <a:ext cx="419100" cy="266700"/>
            <a:chOff x="5136450" y="3646650"/>
            <a:chExt cx="419100" cy="266700"/>
          </a:xfrm>
        </xdr:grpSpPr>
        <xdr:sp macro="" textlink="">
          <xdr:nvSpPr>
            <xdr:cNvPr id="11068" name="Shape 6">
              <a:extLst>
                <a:ext uri="{FF2B5EF4-FFF2-40B4-BE49-F238E27FC236}">
                  <a16:creationId xmlns:a16="http://schemas.microsoft.com/office/drawing/2014/main" id="{00000000-0008-0000-0B00-00003C2B0000}"/>
                </a:ext>
              </a:extLst>
            </xdr:cNvPr>
            <xdr:cNvSpPr/>
          </xdr:nvSpPr>
          <xdr:spPr>
            <a:xfrm>
              <a:off x="5136450" y="3646650"/>
              <a:ext cx="419100" cy="266700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069" name="Shape 9002">
              <a:extLst>
                <a:ext uri="{FF2B5EF4-FFF2-40B4-BE49-F238E27FC236}">
                  <a16:creationId xmlns:a16="http://schemas.microsoft.com/office/drawing/2014/main" id="{00000000-0008-0000-0B00-00003D2B0000}"/>
                </a:ext>
              </a:extLst>
            </xdr:cNvPr>
            <xdr:cNvGrpSpPr>
              <a:grpSpLocks/>
            </xdr:cNvGrpSpPr>
          </xdr:nvGrpSpPr>
          <xdr:grpSpPr>
            <a:xfrm>
              <a:off x="5136450" y="3646650"/>
              <a:ext cx="419100" cy="266700"/>
              <a:chOff x="5136450" y="3646650"/>
              <a:chExt cx="419100" cy="266700"/>
            </a:xfrm>
          </xdr:grpSpPr>
          <xdr:sp macro="" textlink="">
            <xdr:nvSpPr>
              <xdr:cNvPr id="11070" name="Shape 9003">
                <a:extLst>
                  <a:ext uri="{FF2B5EF4-FFF2-40B4-BE49-F238E27FC236}">
                    <a16:creationId xmlns:a16="http://schemas.microsoft.com/office/drawing/2014/main" id="{00000000-0008-0000-0B00-00003E2B0000}"/>
                  </a:ext>
                </a:extLst>
              </xdr:cNvPr>
              <xdr:cNvSpPr/>
            </xdr:nvSpPr>
            <xdr:spPr>
              <a:xfrm>
                <a:off x="5136450" y="3646650"/>
                <a:ext cx="419100" cy="2667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1071" name="Shape 9004">
                <a:extLst>
                  <a:ext uri="{FF2B5EF4-FFF2-40B4-BE49-F238E27FC236}">
                    <a16:creationId xmlns:a16="http://schemas.microsoft.com/office/drawing/2014/main" id="{00000000-0008-0000-0B00-00003F2B0000}"/>
                  </a:ext>
                </a:extLst>
              </xdr:cNvPr>
              <xdr:cNvCxnSpPr/>
            </xdr:nvCxnSpPr>
            <xdr:spPr>
              <a:xfrm>
                <a:off x="5136450" y="3646650"/>
                <a:ext cx="419100" cy="266700"/>
              </a:xfrm>
              <a:prstGeom prst="straightConnector1">
                <a:avLst/>
              </a:prstGeom>
              <a:noFill/>
              <a:ln w="9525" cap="flat" cmpd="sng">
                <a:solidFill>
                  <a:srgbClr val="000000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32</xdr:col>
      <xdr:colOff>0</xdr:colOff>
      <xdr:row>102</xdr:row>
      <xdr:rowOff>0</xdr:rowOff>
    </xdr:from>
    <xdr:ext cx="419100" cy="247650"/>
    <xdr:grpSp>
      <xdr:nvGrpSpPr>
        <xdr:cNvPr id="11072" name="Shape 2">
          <a:extLst>
            <a:ext uri="{FF2B5EF4-FFF2-40B4-BE49-F238E27FC236}">
              <a16:creationId xmlns:a16="http://schemas.microsoft.com/office/drawing/2014/main" id="{00000000-0008-0000-0B00-0000402B0000}"/>
            </a:ext>
          </a:extLst>
        </xdr:cNvPr>
        <xdr:cNvGrpSpPr>
          <a:grpSpLocks/>
        </xdr:cNvGrpSpPr>
      </xdr:nvGrpSpPr>
      <xdr:grpSpPr>
        <a:xfrm>
          <a:off x="14601825" y="22383750"/>
          <a:ext cx="419100" cy="247650"/>
          <a:chOff x="5136450" y="3656175"/>
          <a:chExt cx="419100" cy="247650"/>
        </a:xfrm>
      </xdr:grpSpPr>
      <xdr:grpSp>
        <xdr:nvGrpSpPr>
          <xdr:cNvPr id="11073" name="Shape 9005">
            <a:extLst>
              <a:ext uri="{FF2B5EF4-FFF2-40B4-BE49-F238E27FC236}">
                <a16:creationId xmlns:a16="http://schemas.microsoft.com/office/drawing/2014/main" id="{00000000-0008-0000-0B00-0000412B0000}"/>
              </a:ext>
            </a:extLst>
          </xdr:cNvPr>
          <xdr:cNvGrpSpPr>
            <a:grpSpLocks/>
          </xdr:cNvGrpSpPr>
        </xdr:nvGrpSpPr>
        <xdr:grpSpPr>
          <a:xfrm>
            <a:off x="5136450" y="3656175"/>
            <a:ext cx="419100" cy="247650"/>
            <a:chOff x="5136450" y="3656175"/>
            <a:chExt cx="419100" cy="247650"/>
          </a:xfrm>
        </xdr:grpSpPr>
        <xdr:sp macro="" textlink="">
          <xdr:nvSpPr>
            <xdr:cNvPr id="11074" name="Shape 6">
              <a:extLst>
                <a:ext uri="{FF2B5EF4-FFF2-40B4-BE49-F238E27FC236}">
                  <a16:creationId xmlns:a16="http://schemas.microsoft.com/office/drawing/2014/main" id="{00000000-0008-0000-0B00-0000422B0000}"/>
                </a:ext>
              </a:extLst>
            </xdr:cNvPr>
            <xdr:cNvSpPr/>
          </xdr:nvSpPr>
          <xdr:spPr>
            <a:xfrm>
              <a:off x="5136450" y="3656175"/>
              <a:ext cx="419100" cy="247650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075" name="Shape 9006">
              <a:extLst>
                <a:ext uri="{FF2B5EF4-FFF2-40B4-BE49-F238E27FC236}">
                  <a16:creationId xmlns:a16="http://schemas.microsoft.com/office/drawing/2014/main" id="{00000000-0008-0000-0B00-0000432B0000}"/>
                </a:ext>
              </a:extLst>
            </xdr:cNvPr>
            <xdr:cNvGrpSpPr>
              <a:grpSpLocks/>
            </xdr:cNvGrpSpPr>
          </xdr:nvGrpSpPr>
          <xdr:grpSpPr>
            <a:xfrm>
              <a:off x="5136450" y="3656175"/>
              <a:ext cx="419100" cy="247650"/>
              <a:chOff x="5136450" y="3660938"/>
              <a:chExt cx="419100" cy="238125"/>
            </a:xfrm>
          </xdr:grpSpPr>
          <xdr:sp macro="" textlink="">
            <xdr:nvSpPr>
              <xdr:cNvPr id="11076" name="Shape 9007">
                <a:extLst>
                  <a:ext uri="{FF2B5EF4-FFF2-40B4-BE49-F238E27FC236}">
                    <a16:creationId xmlns:a16="http://schemas.microsoft.com/office/drawing/2014/main" id="{00000000-0008-0000-0B00-0000442B0000}"/>
                  </a:ext>
                </a:extLst>
              </xdr:cNvPr>
              <xdr:cNvSpPr/>
            </xdr:nvSpPr>
            <xdr:spPr>
              <a:xfrm>
                <a:off x="5136450" y="3660938"/>
                <a:ext cx="419100" cy="2381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1077" name="Shape 9008">
                <a:extLst>
                  <a:ext uri="{FF2B5EF4-FFF2-40B4-BE49-F238E27FC236}">
                    <a16:creationId xmlns:a16="http://schemas.microsoft.com/office/drawing/2014/main" id="{00000000-0008-0000-0B00-0000452B0000}"/>
                  </a:ext>
                </a:extLst>
              </xdr:cNvPr>
              <xdr:cNvCxnSpPr/>
            </xdr:nvCxnSpPr>
            <xdr:spPr>
              <a:xfrm flipH="1">
                <a:off x="5136450" y="3660938"/>
                <a:ext cx="419100" cy="238125"/>
              </a:xfrm>
              <a:prstGeom prst="straightConnector1">
                <a:avLst/>
              </a:prstGeom>
              <a:noFill/>
              <a:ln w="9525" cap="flat" cmpd="sng">
                <a:solidFill>
                  <a:srgbClr val="000000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30</xdr:col>
      <xdr:colOff>0</xdr:colOff>
      <xdr:row>110</xdr:row>
      <xdr:rowOff>0</xdr:rowOff>
    </xdr:from>
    <xdr:ext cx="419100" cy="266700"/>
    <xdr:grpSp>
      <xdr:nvGrpSpPr>
        <xdr:cNvPr id="11078" name="Shape 2">
          <a:extLst>
            <a:ext uri="{FF2B5EF4-FFF2-40B4-BE49-F238E27FC236}">
              <a16:creationId xmlns:a16="http://schemas.microsoft.com/office/drawing/2014/main" id="{00000000-0008-0000-0B00-0000462B0000}"/>
            </a:ext>
          </a:extLst>
        </xdr:cNvPr>
        <xdr:cNvGrpSpPr>
          <a:grpSpLocks/>
        </xdr:cNvGrpSpPr>
      </xdr:nvGrpSpPr>
      <xdr:grpSpPr>
        <a:xfrm>
          <a:off x="13668375" y="24136350"/>
          <a:ext cx="419100" cy="266700"/>
          <a:chOff x="5136450" y="3646650"/>
          <a:chExt cx="419100" cy="266700"/>
        </a:xfrm>
      </xdr:grpSpPr>
      <xdr:grpSp>
        <xdr:nvGrpSpPr>
          <xdr:cNvPr id="11079" name="Shape 9009">
            <a:extLst>
              <a:ext uri="{FF2B5EF4-FFF2-40B4-BE49-F238E27FC236}">
                <a16:creationId xmlns:a16="http://schemas.microsoft.com/office/drawing/2014/main" id="{00000000-0008-0000-0B00-0000472B0000}"/>
              </a:ext>
            </a:extLst>
          </xdr:cNvPr>
          <xdr:cNvGrpSpPr>
            <a:grpSpLocks/>
          </xdr:cNvGrpSpPr>
        </xdr:nvGrpSpPr>
        <xdr:grpSpPr>
          <a:xfrm>
            <a:off x="5136450" y="3646650"/>
            <a:ext cx="419100" cy="266700"/>
            <a:chOff x="5136450" y="3646650"/>
            <a:chExt cx="419100" cy="266700"/>
          </a:xfrm>
        </xdr:grpSpPr>
        <xdr:sp macro="" textlink="">
          <xdr:nvSpPr>
            <xdr:cNvPr id="11080" name="Shape 6">
              <a:extLst>
                <a:ext uri="{FF2B5EF4-FFF2-40B4-BE49-F238E27FC236}">
                  <a16:creationId xmlns:a16="http://schemas.microsoft.com/office/drawing/2014/main" id="{00000000-0008-0000-0B00-0000482B0000}"/>
                </a:ext>
              </a:extLst>
            </xdr:cNvPr>
            <xdr:cNvSpPr/>
          </xdr:nvSpPr>
          <xdr:spPr>
            <a:xfrm>
              <a:off x="5136450" y="3646650"/>
              <a:ext cx="419100" cy="266700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081" name="Shape 9010">
              <a:extLst>
                <a:ext uri="{FF2B5EF4-FFF2-40B4-BE49-F238E27FC236}">
                  <a16:creationId xmlns:a16="http://schemas.microsoft.com/office/drawing/2014/main" id="{00000000-0008-0000-0B00-0000492B0000}"/>
                </a:ext>
              </a:extLst>
            </xdr:cNvPr>
            <xdr:cNvGrpSpPr>
              <a:grpSpLocks/>
            </xdr:cNvGrpSpPr>
          </xdr:nvGrpSpPr>
          <xdr:grpSpPr>
            <a:xfrm>
              <a:off x="5136450" y="3646650"/>
              <a:ext cx="419100" cy="266700"/>
              <a:chOff x="5136450" y="3646650"/>
              <a:chExt cx="419100" cy="266700"/>
            </a:xfrm>
          </xdr:grpSpPr>
          <xdr:sp macro="" textlink="">
            <xdr:nvSpPr>
              <xdr:cNvPr id="11082" name="Shape 9011">
                <a:extLst>
                  <a:ext uri="{FF2B5EF4-FFF2-40B4-BE49-F238E27FC236}">
                    <a16:creationId xmlns:a16="http://schemas.microsoft.com/office/drawing/2014/main" id="{00000000-0008-0000-0B00-00004A2B0000}"/>
                  </a:ext>
                </a:extLst>
              </xdr:cNvPr>
              <xdr:cNvSpPr/>
            </xdr:nvSpPr>
            <xdr:spPr>
              <a:xfrm>
                <a:off x="5136450" y="3646650"/>
                <a:ext cx="419100" cy="2667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1083" name="Shape 9012">
                <a:extLst>
                  <a:ext uri="{FF2B5EF4-FFF2-40B4-BE49-F238E27FC236}">
                    <a16:creationId xmlns:a16="http://schemas.microsoft.com/office/drawing/2014/main" id="{00000000-0008-0000-0B00-00004B2B0000}"/>
                  </a:ext>
                </a:extLst>
              </xdr:cNvPr>
              <xdr:cNvCxnSpPr/>
            </xdr:nvCxnSpPr>
            <xdr:spPr>
              <a:xfrm>
                <a:off x="5136450" y="3646650"/>
                <a:ext cx="419100" cy="266700"/>
              </a:xfrm>
              <a:prstGeom prst="straightConnector1">
                <a:avLst/>
              </a:prstGeom>
              <a:noFill/>
              <a:ln w="9525" cap="flat" cmpd="sng">
                <a:solidFill>
                  <a:srgbClr val="000000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30</xdr:col>
      <xdr:colOff>0</xdr:colOff>
      <xdr:row>110</xdr:row>
      <xdr:rowOff>0</xdr:rowOff>
    </xdr:from>
    <xdr:ext cx="419100" cy="247650"/>
    <xdr:grpSp>
      <xdr:nvGrpSpPr>
        <xdr:cNvPr id="11084" name="Shape 2">
          <a:extLst>
            <a:ext uri="{FF2B5EF4-FFF2-40B4-BE49-F238E27FC236}">
              <a16:creationId xmlns:a16="http://schemas.microsoft.com/office/drawing/2014/main" id="{00000000-0008-0000-0B00-00004C2B0000}"/>
            </a:ext>
          </a:extLst>
        </xdr:cNvPr>
        <xdr:cNvGrpSpPr>
          <a:grpSpLocks/>
        </xdr:cNvGrpSpPr>
      </xdr:nvGrpSpPr>
      <xdr:grpSpPr>
        <a:xfrm>
          <a:off x="13668375" y="24136350"/>
          <a:ext cx="419100" cy="247650"/>
          <a:chOff x="5136450" y="3656175"/>
          <a:chExt cx="419100" cy="247650"/>
        </a:xfrm>
      </xdr:grpSpPr>
      <xdr:grpSp>
        <xdr:nvGrpSpPr>
          <xdr:cNvPr id="11085" name="Shape 9013">
            <a:extLst>
              <a:ext uri="{FF2B5EF4-FFF2-40B4-BE49-F238E27FC236}">
                <a16:creationId xmlns:a16="http://schemas.microsoft.com/office/drawing/2014/main" id="{00000000-0008-0000-0B00-00004D2B0000}"/>
              </a:ext>
            </a:extLst>
          </xdr:cNvPr>
          <xdr:cNvGrpSpPr>
            <a:grpSpLocks/>
          </xdr:cNvGrpSpPr>
        </xdr:nvGrpSpPr>
        <xdr:grpSpPr>
          <a:xfrm>
            <a:off x="5136450" y="3656175"/>
            <a:ext cx="419100" cy="247650"/>
            <a:chOff x="5136450" y="3656175"/>
            <a:chExt cx="419100" cy="247650"/>
          </a:xfrm>
        </xdr:grpSpPr>
        <xdr:sp macro="" textlink="">
          <xdr:nvSpPr>
            <xdr:cNvPr id="11086" name="Shape 6">
              <a:extLst>
                <a:ext uri="{FF2B5EF4-FFF2-40B4-BE49-F238E27FC236}">
                  <a16:creationId xmlns:a16="http://schemas.microsoft.com/office/drawing/2014/main" id="{00000000-0008-0000-0B00-00004E2B0000}"/>
                </a:ext>
              </a:extLst>
            </xdr:cNvPr>
            <xdr:cNvSpPr/>
          </xdr:nvSpPr>
          <xdr:spPr>
            <a:xfrm>
              <a:off x="5136450" y="3656175"/>
              <a:ext cx="419100" cy="247650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087" name="Shape 9014">
              <a:extLst>
                <a:ext uri="{FF2B5EF4-FFF2-40B4-BE49-F238E27FC236}">
                  <a16:creationId xmlns:a16="http://schemas.microsoft.com/office/drawing/2014/main" id="{00000000-0008-0000-0B00-00004F2B0000}"/>
                </a:ext>
              </a:extLst>
            </xdr:cNvPr>
            <xdr:cNvGrpSpPr>
              <a:grpSpLocks/>
            </xdr:cNvGrpSpPr>
          </xdr:nvGrpSpPr>
          <xdr:grpSpPr>
            <a:xfrm>
              <a:off x="5136450" y="3656175"/>
              <a:ext cx="419100" cy="247650"/>
              <a:chOff x="5136450" y="3660938"/>
              <a:chExt cx="419100" cy="238125"/>
            </a:xfrm>
          </xdr:grpSpPr>
          <xdr:sp macro="" textlink="">
            <xdr:nvSpPr>
              <xdr:cNvPr id="11088" name="Shape 9015">
                <a:extLst>
                  <a:ext uri="{FF2B5EF4-FFF2-40B4-BE49-F238E27FC236}">
                    <a16:creationId xmlns:a16="http://schemas.microsoft.com/office/drawing/2014/main" id="{00000000-0008-0000-0B00-0000502B0000}"/>
                  </a:ext>
                </a:extLst>
              </xdr:cNvPr>
              <xdr:cNvSpPr/>
            </xdr:nvSpPr>
            <xdr:spPr>
              <a:xfrm>
                <a:off x="5136450" y="3660938"/>
                <a:ext cx="419100" cy="2381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1089" name="Shape 9016">
                <a:extLst>
                  <a:ext uri="{FF2B5EF4-FFF2-40B4-BE49-F238E27FC236}">
                    <a16:creationId xmlns:a16="http://schemas.microsoft.com/office/drawing/2014/main" id="{00000000-0008-0000-0B00-0000512B0000}"/>
                  </a:ext>
                </a:extLst>
              </xdr:cNvPr>
              <xdr:cNvCxnSpPr/>
            </xdr:nvCxnSpPr>
            <xdr:spPr>
              <a:xfrm flipH="1">
                <a:off x="5136450" y="3660938"/>
                <a:ext cx="419100" cy="238125"/>
              </a:xfrm>
              <a:prstGeom prst="straightConnector1">
                <a:avLst/>
              </a:prstGeom>
              <a:noFill/>
              <a:ln w="9525" cap="flat" cmpd="sng">
                <a:solidFill>
                  <a:srgbClr val="000000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40</xdr:col>
      <xdr:colOff>0</xdr:colOff>
      <xdr:row>110</xdr:row>
      <xdr:rowOff>0</xdr:rowOff>
    </xdr:from>
    <xdr:ext cx="419100" cy="266700"/>
    <xdr:grpSp>
      <xdr:nvGrpSpPr>
        <xdr:cNvPr id="11090" name="Shape 2">
          <a:extLst>
            <a:ext uri="{FF2B5EF4-FFF2-40B4-BE49-F238E27FC236}">
              <a16:creationId xmlns:a16="http://schemas.microsoft.com/office/drawing/2014/main" id="{00000000-0008-0000-0B00-0000522B0000}"/>
            </a:ext>
          </a:extLst>
        </xdr:cNvPr>
        <xdr:cNvGrpSpPr>
          <a:grpSpLocks/>
        </xdr:cNvGrpSpPr>
      </xdr:nvGrpSpPr>
      <xdr:grpSpPr>
        <a:xfrm>
          <a:off x="18335625" y="24136350"/>
          <a:ext cx="419100" cy="266700"/>
          <a:chOff x="5136450" y="3646650"/>
          <a:chExt cx="419100" cy="266700"/>
        </a:xfrm>
      </xdr:grpSpPr>
      <xdr:grpSp>
        <xdr:nvGrpSpPr>
          <xdr:cNvPr id="11091" name="Shape 9017">
            <a:extLst>
              <a:ext uri="{FF2B5EF4-FFF2-40B4-BE49-F238E27FC236}">
                <a16:creationId xmlns:a16="http://schemas.microsoft.com/office/drawing/2014/main" id="{00000000-0008-0000-0B00-0000532B0000}"/>
              </a:ext>
            </a:extLst>
          </xdr:cNvPr>
          <xdr:cNvGrpSpPr>
            <a:grpSpLocks/>
          </xdr:cNvGrpSpPr>
        </xdr:nvGrpSpPr>
        <xdr:grpSpPr>
          <a:xfrm>
            <a:off x="5136450" y="3646650"/>
            <a:ext cx="419100" cy="266700"/>
            <a:chOff x="5136450" y="3646650"/>
            <a:chExt cx="419100" cy="266700"/>
          </a:xfrm>
        </xdr:grpSpPr>
        <xdr:sp macro="" textlink="">
          <xdr:nvSpPr>
            <xdr:cNvPr id="11092" name="Shape 6">
              <a:extLst>
                <a:ext uri="{FF2B5EF4-FFF2-40B4-BE49-F238E27FC236}">
                  <a16:creationId xmlns:a16="http://schemas.microsoft.com/office/drawing/2014/main" id="{00000000-0008-0000-0B00-0000542B0000}"/>
                </a:ext>
              </a:extLst>
            </xdr:cNvPr>
            <xdr:cNvSpPr/>
          </xdr:nvSpPr>
          <xdr:spPr>
            <a:xfrm>
              <a:off x="5136450" y="3646650"/>
              <a:ext cx="419100" cy="266700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093" name="Shape 9018">
              <a:extLst>
                <a:ext uri="{FF2B5EF4-FFF2-40B4-BE49-F238E27FC236}">
                  <a16:creationId xmlns:a16="http://schemas.microsoft.com/office/drawing/2014/main" id="{00000000-0008-0000-0B00-0000552B0000}"/>
                </a:ext>
              </a:extLst>
            </xdr:cNvPr>
            <xdr:cNvGrpSpPr>
              <a:grpSpLocks/>
            </xdr:cNvGrpSpPr>
          </xdr:nvGrpSpPr>
          <xdr:grpSpPr>
            <a:xfrm>
              <a:off x="5136450" y="3646650"/>
              <a:ext cx="419100" cy="266700"/>
              <a:chOff x="5136450" y="3646650"/>
              <a:chExt cx="419100" cy="266700"/>
            </a:xfrm>
          </xdr:grpSpPr>
          <xdr:sp macro="" textlink="">
            <xdr:nvSpPr>
              <xdr:cNvPr id="11094" name="Shape 9019">
                <a:extLst>
                  <a:ext uri="{FF2B5EF4-FFF2-40B4-BE49-F238E27FC236}">
                    <a16:creationId xmlns:a16="http://schemas.microsoft.com/office/drawing/2014/main" id="{00000000-0008-0000-0B00-0000562B0000}"/>
                  </a:ext>
                </a:extLst>
              </xdr:cNvPr>
              <xdr:cNvSpPr/>
            </xdr:nvSpPr>
            <xdr:spPr>
              <a:xfrm>
                <a:off x="5136450" y="3646650"/>
                <a:ext cx="419100" cy="2667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1095" name="Shape 9020">
                <a:extLst>
                  <a:ext uri="{FF2B5EF4-FFF2-40B4-BE49-F238E27FC236}">
                    <a16:creationId xmlns:a16="http://schemas.microsoft.com/office/drawing/2014/main" id="{00000000-0008-0000-0B00-0000572B0000}"/>
                  </a:ext>
                </a:extLst>
              </xdr:cNvPr>
              <xdr:cNvCxnSpPr/>
            </xdr:nvCxnSpPr>
            <xdr:spPr>
              <a:xfrm>
                <a:off x="5136450" y="3646650"/>
                <a:ext cx="419100" cy="266700"/>
              </a:xfrm>
              <a:prstGeom prst="straightConnector1">
                <a:avLst/>
              </a:prstGeom>
              <a:noFill/>
              <a:ln w="9525" cap="flat" cmpd="sng">
                <a:solidFill>
                  <a:srgbClr val="000000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40</xdr:col>
      <xdr:colOff>0</xdr:colOff>
      <xdr:row>110</xdr:row>
      <xdr:rowOff>0</xdr:rowOff>
    </xdr:from>
    <xdr:ext cx="419100" cy="247650"/>
    <xdr:grpSp>
      <xdr:nvGrpSpPr>
        <xdr:cNvPr id="11096" name="Shape 2">
          <a:extLst>
            <a:ext uri="{FF2B5EF4-FFF2-40B4-BE49-F238E27FC236}">
              <a16:creationId xmlns:a16="http://schemas.microsoft.com/office/drawing/2014/main" id="{00000000-0008-0000-0B00-0000582B0000}"/>
            </a:ext>
          </a:extLst>
        </xdr:cNvPr>
        <xdr:cNvGrpSpPr>
          <a:grpSpLocks/>
        </xdr:cNvGrpSpPr>
      </xdr:nvGrpSpPr>
      <xdr:grpSpPr>
        <a:xfrm>
          <a:off x="18335625" y="24136350"/>
          <a:ext cx="419100" cy="247650"/>
          <a:chOff x="5136450" y="3656175"/>
          <a:chExt cx="419100" cy="247650"/>
        </a:xfrm>
      </xdr:grpSpPr>
      <xdr:grpSp>
        <xdr:nvGrpSpPr>
          <xdr:cNvPr id="11097" name="Shape 9021">
            <a:extLst>
              <a:ext uri="{FF2B5EF4-FFF2-40B4-BE49-F238E27FC236}">
                <a16:creationId xmlns:a16="http://schemas.microsoft.com/office/drawing/2014/main" id="{00000000-0008-0000-0B00-0000592B0000}"/>
              </a:ext>
            </a:extLst>
          </xdr:cNvPr>
          <xdr:cNvGrpSpPr>
            <a:grpSpLocks/>
          </xdr:cNvGrpSpPr>
        </xdr:nvGrpSpPr>
        <xdr:grpSpPr>
          <a:xfrm>
            <a:off x="5136450" y="3656175"/>
            <a:ext cx="419100" cy="247650"/>
            <a:chOff x="5136450" y="3656175"/>
            <a:chExt cx="419100" cy="247650"/>
          </a:xfrm>
        </xdr:grpSpPr>
        <xdr:sp macro="" textlink="">
          <xdr:nvSpPr>
            <xdr:cNvPr id="11098" name="Shape 6">
              <a:extLst>
                <a:ext uri="{FF2B5EF4-FFF2-40B4-BE49-F238E27FC236}">
                  <a16:creationId xmlns:a16="http://schemas.microsoft.com/office/drawing/2014/main" id="{00000000-0008-0000-0B00-00005A2B0000}"/>
                </a:ext>
              </a:extLst>
            </xdr:cNvPr>
            <xdr:cNvSpPr/>
          </xdr:nvSpPr>
          <xdr:spPr>
            <a:xfrm>
              <a:off x="5136450" y="3656175"/>
              <a:ext cx="419100" cy="247650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099" name="Shape 9022">
              <a:extLst>
                <a:ext uri="{FF2B5EF4-FFF2-40B4-BE49-F238E27FC236}">
                  <a16:creationId xmlns:a16="http://schemas.microsoft.com/office/drawing/2014/main" id="{00000000-0008-0000-0B00-00005B2B0000}"/>
                </a:ext>
              </a:extLst>
            </xdr:cNvPr>
            <xdr:cNvGrpSpPr>
              <a:grpSpLocks/>
            </xdr:cNvGrpSpPr>
          </xdr:nvGrpSpPr>
          <xdr:grpSpPr>
            <a:xfrm>
              <a:off x="5136450" y="3656175"/>
              <a:ext cx="419100" cy="247650"/>
              <a:chOff x="5136450" y="3660938"/>
              <a:chExt cx="419100" cy="238125"/>
            </a:xfrm>
          </xdr:grpSpPr>
          <xdr:sp macro="" textlink="">
            <xdr:nvSpPr>
              <xdr:cNvPr id="11100" name="Shape 9023">
                <a:extLst>
                  <a:ext uri="{FF2B5EF4-FFF2-40B4-BE49-F238E27FC236}">
                    <a16:creationId xmlns:a16="http://schemas.microsoft.com/office/drawing/2014/main" id="{00000000-0008-0000-0B00-00005C2B0000}"/>
                  </a:ext>
                </a:extLst>
              </xdr:cNvPr>
              <xdr:cNvSpPr/>
            </xdr:nvSpPr>
            <xdr:spPr>
              <a:xfrm>
                <a:off x="5136450" y="3660938"/>
                <a:ext cx="419100" cy="2381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1101" name="Shape 9024">
                <a:extLst>
                  <a:ext uri="{FF2B5EF4-FFF2-40B4-BE49-F238E27FC236}">
                    <a16:creationId xmlns:a16="http://schemas.microsoft.com/office/drawing/2014/main" id="{00000000-0008-0000-0B00-00005D2B0000}"/>
                  </a:ext>
                </a:extLst>
              </xdr:cNvPr>
              <xdr:cNvCxnSpPr/>
            </xdr:nvCxnSpPr>
            <xdr:spPr>
              <a:xfrm flipH="1">
                <a:off x="5136450" y="3660938"/>
                <a:ext cx="419100" cy="238125"/>
              </a:xfrm>
              <a:prstGeom prst="straightConnector1">
                <a:avLst/>
              </a:prstGeom>
              <a:noFill/>
              <a:ln w="9525" cap="flat" cmpd="sng">
                <a:solidFill>
                  <a:srgbClr val="000000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42</xdr:col>
      <xdr:colOff>0</xdr:colOff>
      <xdr:row>110</xdr:row>
      <xdr:rowOff>0</xdr:rowOff>
    </xdr:from>
    <xdr:ext cx="419100" cy="266700"/>
    <xdr:grpSp>
      <xdr:nvGrpSpPr>
        <xdr:cNvPr id="11102" name="Shape 2">
          <a:extLst>
            <a:ext uri="{FF2B5EF4-FFF2-40B4-BE49-F238E27FC236}">
              <a16:creationId xmlns:a16="http://schemas.microsoft.com/office/drawing/2014/main" id="{00000000-0008-0000-0B00-00005E2B0000}"/>
            </a:ext>
          </a:extLst>
        </xdr:cNvPr>
        <xdr:cNvGrpSpPr>
          <a:grpSpLocks/>
        </xdr:cNvGrpSpPr>
      </xdr:nvGrpSpPr>
      <xdr:grpSpPr>
        <a:xfrm>
          <a:off x="19269075" y="24136350"/>
          <a:ext cx="419100" cy="266700"/>
          <a:chOff x="5136450" y="3646650"/>
          <a:chExt cx="419100" cy="266700"/>
        </a:xfrm>
      </xdr:grpSpPr>
      <xdr:grpSp>
        <xdr:nvGrpSpPr>
          <xdr:cNvPr id="11103" name="Shape 9025">
            <a:extLst>
              <a:ext uri="{FF2B5EF4-FFF2-40B4-BE49-F238E27FC236}">
                <a16:creationId xmlns:a16="http://schemas.microsoft.com/office/drawing/2014/main" id="{00000000-0008-0000-0B00-00005F2B0000}"/>
              </a:ext>
            </a:extLst>
          </xdr:cNvPr>
          <xdr:cNvGrpSpPr>
            <a:grpSpLocks/>
          </xdr:cNvGrpSpPr>
        </xdr:nvGrpSpPr>
        <xdr:grpSpPr>
          <a:xfrm>
            <a:off x="5136450" y="3646650"/>
            <a:ext cx="419100" cy="266700"/>
            <a:chOff x="5136450" y="3646650"/>
            <a:chExt cx="419100" cy="266700"/>
          </a:xfrm>
        </xdr:grpSpPr>
        <xdr:sp macro="" textlink="">
          <xdr:nvSpPr>
            <xdr:cNvPr id="11104" name="Shape 6">
              <a:extLst>
                <a:ext uri="{FF2B5EF4-FFF2-40B4-BE49-F238E27FC236}">
                  <a16:creationId xmlns:a16="http://schemas.microsoft.com/office/drawing/2014/main" id="{00000000-0008-0000-0B00-0000602B0000}"/>
                </a:ext>
              </a:extLst>
            </xdr:cNvPr>
            <xdr:cNvSpPr/>
          </xdr:nvSpPr>
          <xdr:spPr>
            <a:xfrm>
              <a:off x="5136450" y="3646650"/>
              <a:ext cx="419100" cy="266700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105" name="Shape 9026">
              <a:extLst>
                <a:ext uri="{FF2B5EF4-FFF2-40B4-BE49-F238E27FC236}">
                  <a16:creationId xmlns:a16="http://schemas.microsoft.com/office/drawing/2014/main" id="{00000000-0008-0000-0B00-0000612B0000}"/>
                </a:ext>
              </a:extLst>
            </xdr:cNvPr>
            <xdr:cNvGrpSpPr>
              <a:grpSpLocks/>
            </xdr:cNvGrpSpPr>
          </xdr:nvGrpSpPr>
          <xdr:grpSpPr>
            <a:xfrm>
              <a:off x="5136450" y="3646650"/>
              <a:ext cx="419100" cy="266700"/>
              <a:chOff x="5136450" y="3646650"/>
              <a:chExt cx="419100" cy="266700"/>
            </a:xfrm>
          </xdr:grpSpPr>
          <xdr:sp macro="" textlink="">
            <xdr:nvSpPr>
              <xdr:cNvPr id="11106" name="Shape 9027">
                <a:extLst>
                  <a:ext uri="{FF2B5EF4-FFF2-40B4-BE49-F238E27FC236}">
                    <a16:creationId xmlns:a16="http://schemas.microsoft.com/office/drawing/2014/main" id="{00000000-0008-0000-0B00-0000622B0000}"/>
                  </a:ext>
                </a:extLst>
              </xdr:cNvPr>
              <xdr:cNvSpPr/>
            </xdr:nvSpPr>
            <xdr:spPr>
              <a:xfrm>
                <a:off x="5136450" y="3646650"/>
                <a:ext cx="419100" cy="2667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1107" name="Shape 9028">
                <a:extLst>
                  <a:ext uri="{FF2B5EF4-FFF2-40B4-BE49-F238E27FC236}">
                    <a16:creationId xmlns:a16="http://schemas.microsoft.com/office/drawing/2014/main" id="{00000000-0008-0000-0B00-0000632B0000}"/>
                  </a:ext>
                </a:extLst>
              </xdr:cNvPr>
              <xdr:cNvCxnSpPr/>
            </xdr:nvCxnSpPr>
            <xdr:spPr>
              <a:xfrm>
                <a:off x="5136450" y="3646650"/>
                <a:ext cx="419100" cy="266700"/>
              </a:xfrm>
              <a:prstGeom prst="straightConnector1">
                <a:avLst/>
              </a:prstGeom>
              <a:noFill/>
              <a:ln w="9525" cap="flat" cmpd="sng">
                <a:solidFill>
                  <a:srgbClr val="000000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42</xdr:col>
      <xdr:colOff>0</xdr:colOff>
      <xdr:row>110</xdr:row>
      <xdr:rowOff>0</xdr:rowOff>
    </xdr:from>
    <xdr:ext cx="419100" cy="247650"/>
    <xdr:grpSp>
      <xdr:nvGrpSpPr>
        <xdr:cNvPr id="11108" name="Shape 2">
          <a:extLst>
            <a:ext uri="{FF2B5EF4-FFF2-40B4-BE49-F238E27FC236}">
              <a16:creationId xmlns:a16="http://schemas.microsoft.com/office/drawing/2014/main" id="{00000000-0008-0000-0B00-0000642B0000}"/>
            </a:ext>
          </a:extLst>
        </xdr:cNvPr>
        <xdr:cNvGrpSpPr>
          <a:grpSpLocks/>
        </xdr:cNvGrpSpPr>
      </xdr:nvGrpSpPr>
      <xdr:grpSpPr>
        <a:xfrm>
          <a:off x="19269075" y="24136350"/>
          <a:ext cx="419100" cy="247650"/>
          <a:chOff x="5136450" y="3656175"/>
          <a:chExt cx="419100" cy="247650"/>
        </a:xfrm>
      </xdr:grpSpPr>
      <xdr:grpSp>
        <xdr:nvGrpSpPr>
          <xdr:cNvPr id="11109" name="Shape 9029">
            <a:extLst>
              <a:ext uri="{FF2B5EF4-FFF2-40B4-BE49-F238E27FC236}">
                <a16:creationId xmlns:a16="http://schemas.microsoft.com/office/drawing/2014/main" id="{00000000-0008-0000-0B00-0000652B0000}"/>
              </a:ext>
            </a:extLst>
          </xdr:cNvPr>
          <xdr:cNvGrpSpPr>
            <a:grpSpLocks/>
          </xdr:cNvGrpSpPr>
        </xdr:nvGrpSpPr>
        <xdr:grpSpPr>
          <a:xfrm>
            <a:off x="5136450" y="3656175"/>
            <a:ext cx="419100" cy="247650"/>
            <a:chOff x="5136450" y="3656175"/>
            <a:chExt cx="419100" cy="247650"/>
          </a:xfrm>
        </xdr:grpSpPr>
        <xdr:sp macro="" textlink="">
          <xdr:nvSpPr>
            <xdr:cNvPr id="11110" name="Shape 6">
              <a:extLst>
                <a:ext uri="{FF2B5EF4-FFF2-40B4-BE49-F238E27FC236}">
                  <a16:creationId xmlns:a16="http://schemas.microsoft.com/office/drawing/2014/main" id="{00000000-0008-0000-0B00-0000662B0000}"/>
                </a:ext>
              </a:extLst>
            </xdr:cNvPr>
            <xdr:cNvSpPr/>
          </xdr:nvSpPr>
          <xdr:spPr>
            <a:xfrm>
              <a:off x="5136450" y="3656175"/>
              <a:ext cx="419100" cy="247650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111" name="Shape 9030">
              <a:extLst>
                <a:ext uri="{FF2B5EF4-FFF2-40B4-BE49-F238E27FC236}">
                  <a16:creationId xmlns:a16="http://schemas.microsoft.com/office/drawing/2014/main" id="{00000000-0008-0000-0B00-0000672B0000}"/>
                </a:ext>
              </a:extLst>
            </xdr:cNvPr>
            <xdr:cNvGrpSpPr>
              <a:grpSpLocks/>
            </xdr:cNvGrpSpPr>
          </xdr:nvGrpSpPr>
          <xdr:grpSpPr>
            <a:xfrm>
              <a:off x="5136450" y="3656175"/>
              <a:ext cx="419100" cy="247650"/>
              <a:chOff x="5136450" y="3660938"/>
              <a:chExt cx="419100" cy="238125"/>
            </a:xfrm>
          </xdr:grpSpPr>
          <xdr:sp macro="" textlink="">
            <xdr:nvSpPr>
              <xdr:cNvPr id="11112" name="Shape 9031">
                <a:extLst>
                  <a:ext uri="{FF2B5EF4-FFF2-40B4-BE49-F238E27FC236}">
                    <a16:creationId xmlns:a16="http://schemas.microsoft.com/office/drawing/2014/main" id="{00000000-0008-0000-0B00-0000682B0000}"/>
                  </a:ext>
                </a:extLst>
              </xdr:cNvPr>
              <xdr:cNvSpPr/>
            </xdr:nvSpPr>
            <xdr:spPr>
              <a:xfrm>
                <a:off x="5136450" y="3660938"/>
                <a:ext cx="419100" cy="2381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1113" name="Shape 9032">
                <a:extLst>
                  <a:ext uri="{FF2B5EF4-FFF2-40B4-BE49-F238E27FC236}">
                    <a16:creationId xmlns:a16="http://schemas.microsoft.com/office/drawing/2014/main" id="{00000000-0008-0000-0B00-0000692B0000}"/>
                  </a:ext>
                </a:extLst>
              </xdr:cNvPr>
              <xdr:cNvCxnSpPr/>
            </xdr:nvCxnSpPr>
            <xdr:spPr>
              <a:xfrm flipH="1">
                <a:off x="5136450" y="3660938"/>
                <a:ext cx="419100" cy="238125"/>
              </a:xfrm>
              <a:prstGeom prst="straightConnector1">
                <a:avLst/>
              </a:prstGeom>
              <a:noFill/>
              <a:ln w="9525" cap="flat" cmpd="sng">
                <a:solidFill>
                  <a:srgbClr val="000000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8</xdr:col>
      <xdr:colOff>0</xdr:colOff>
      <xdr:row>110</xdr:row>
      <xdr:rowOff>0</xdr:rowOff>
    </xdr:from>
    <xdr:ext cx="419100" cy="266700"/>
    <xdr:grpSp>
      <xdr:nvGrpSpPr>
        <xdr:cNvPr id="11114" name="Shape 2">
          <a:extLst>
            <a:ext uri="{FF2B5EF4-FFF2-40B4-BE49-F238E27FC236}">
              <a16:creationId xmlns:a16="http://schemas.microsoft.com/office/drawing/2014/main" id="{00000000-0008-0000-0B00-00006A2B0000}"/>
            </a:ext>
          </a:extLst>
        </xdr:cNvPr>
        <xdr:cNvGrpSpPr>
          <a:grpSpLocks/>
        </xdr:cNvGrpSpPr>
      </xdr:nvGrpSpPr>
      <xdr:grpSpPr>
        <a:xfrm>
          <a:off x="3400425" y="24136350"/>
          <a:ext cx="419100" cy="266700"/>
          <a:chOff x="5136450" y="3646650"/>
          <a:chExt cx="419100" cy="266700"/>
        </a:xfrm>
      </xdr:grpSpPr>
      <xdr:grpSp>
        <xdr:nvGrpSpPr>
          <xdr:cNvPr id="11115" name="Shape 9033">
            <a:extLst>
              <a:ext uri="{FF2B5EF4-FFF2-40B4-BE49-F238E27FC236}">
                <a16:creationId xmlns:a16="http://schemas.microsoft.com/office/drawing/2014/main" id="{00000000-0008-0000-0B00-00006B2B0000}"/>
              </a:ext>
            </a:extLst>
          </xdr:cNvPr>
          <xdr:cNvGrpSpPr>
            <a:grpSpLocks/>
          </xdr:cNvGrpSpPr>
        </xdr:nvGrpSpPr>
        <xdr:grpSpPr>
          <a:xfrm>
            <a:off x="5136450" y="3646650"/>
            <a:ext cx="419100" cy="266700"/>
            <a:chOff x="5136450" y="3646650"/>
            <a:chExt cx="419100" cy="266700"/>
          </a:xfrm>
        </xdr:grpSpPr>
        <xdr:sp macro="" textlink="">
          <xdr:nvSpPr>
            <xdr:cNvPr id="11116" name="Shape 6">
              <a:extLst>
                <a:ext uri="{FF2B5EF4-FFF2-40B4-BE49-F238E27FC236}">
                  <a16:creationId xmlns:a16="http://schemas.microsoft.com/office/drawing/2014/main" id="{00000000-0008-0000-0B00-00006C2B0000}"/>
                </a:ext>
              </a:extLst>
            </xdr:cNvPr>
            <xdr:cNvSpPr/>
          </xdr:nvSpPr>
          <xdr:spPr>
            <a:xfrm>
              <a:off x="5136450" y="3646650"/>
              <a:ext cx="419100" cy="266700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117" name="Shape 9034">
              <a:extLst>
                <a:ext uri="{FF2B5EF4-FFF2-40B4-BE49-F238E27FC236}">
                  <a16:creationId xmlns:a16="http://schemas.microsoft.com/office/drawing/2014/main" id="{00000000-0008-0000-0B00-00006D2B0000}"/>
                </a:ext>
              </a:extLst>
            </xdr:cNvPr>
            <xdr:cNvGrpSpPr>
              <a:grpSpLocks/>
            </xdr:cNvGrpSpPr>
          </xdr:nvGrpSpPr>
          <xdr:grpSpPr>
            <a:xfrm>
              <a:off x="5136450" y="3646650"/>
              <a:ext cx="419100" cy="266700"/>
              <a:chOff x="5136450" y="3646650"/>
              <a:chExt cx="419100" cy="266700"/>
            </a:xfrm>
          </xdr:grpSpPr>
          <xdr:sp macro="" textlink="">
            <xdr:nvSpPr>
              <xdr:cNvPr id="11118" name="Shape 9035">
                <a:extLst>
                  <a:ext uri="{FF2B5EF4-FFF2-40B4-BE49-F238E27FC236}">
                    <a16:creationId xmlns:a16="http://schemas.microsoft.com/office/drawing/2014/main" id="{00000000-0008-0000-0B00-00006E2B0000}"/>
                  </a:ext>
                </a:extLst>
              </xdr:cNvPr>
              <xdr:cNvSpPr/>
            </xdr:nvSpPr>
            <xdr:spPr>
              <a:xfrm>
                <a:off x="5136450" y="3646650"/>
                <a:ext cx="419100" cy="2667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1119" name="Shape 9036">
                <a:extLst>
                  <a:ext uri="{FF2B5EF4-FFF2-40B4-BE49-F238E27FC236}">
                    <a16:creationId xmlns:a16="http://schemas.microsoft.com/office/drawing/2014/main" id="{00000000-0008-0000-0B00-00006F2B0000}"/>
                  </a:ext>
                </a:extLst>
              </xdr:cNvPr>
              <xdr:cNvCxnSpPr/>
            </xdr:nvCxnSpPr>
            <xdr:spPr>
              <a:xfrm>
                <a:off x="5136450" y="3646650"/>
                <a:ext cx="419100" cy="266700"/>
              </a:xfrm>
              <a:prstGeom prst="straightConnector1">
                <a:avLst/>
              </a:prstGeom>
              <a:noFill/>
              <a:ln w="9525" cap="flat" cmpd="sng">
                <a:solidFill>
                  <a:srgbClr val="000000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8</xdr:col>
      <xdr:colOff>0</xdr:colOff>
      <xdr:row>109</xdr:row>
      <xdr:rowOff>180975</xdr:rowOff>
    </xdr:from>
    <xdr:ext cx="419100" cy="238125"/>
    <xdr:grpSp>
      <xdr:nvGrpSpPr>
        <xdr:cNvPr id="11120" name="Shape 2">
          <a:extLst>
            <a:ext uri="{FF2B5EF4-FFF2-40B4-BE49-F238E27FC236}">
              <a16:creationId xmlns:a16="http://schemas.microsoft.com/office/drawing/2014/main" id="{00000000-0008-0000-0B00-0000702B0000}"/>
            </a:ext>
          </a:extLst>
        </xdr:cNvPr>
        <xdr:cNvGrpSpPr>
          <a:grpSpLocks/>
        </xdr:cNvGrpSpPr>
      </xdr:nvGrpSpPr>
      <xdr:grpSpPr>
        <a:xfrm>
          <a:off x="3400425" y="24126825"/>
          <a:ext cx="419100" cy="238125"/>
          <a:chOff x="5136450" y="3660938"/>
          <a:chExt cx="419100" cy="238125"/>
        </a:xfrm>
      </xdr:grpSpPr>
      <xdr:grpSp>
        <xdr:nvGrpSpPr>
          <xdr:cNvPr id="11121" name="Shape 9037">
            <a:extLst>
              <a:ext uri="{FF2B5EF4-FFF2-40B4-BE49-F238E27FC236}">
                <a16:creationId xmlns:a16="http://schemas.microsoft.com/office/drawing/2014/main" id="{00000000-0008-0000-0B00-0000712B0000}"/>
              </a:ext>
            </a:extLst>
          </xdr:cNvPr>
          <xdr:cNvGrpSpPr>
            <a:grpSpLocks/>
          </xdr:cNvGrpSpPr>
        </xdr:nvGrpSpPr>
        <xdr:grpSpPr>
          <a:xfrm>
            <a:off x="5136450" y="3660938"/>
            <a:ext cx="419100" cy="238125"/>
            <a:chOff x="5136450" y="3660938"/>
            <a:chExt cx="419100" cy="238125"/>
          </a:xfrm>
        </xdr:grpSpPr>
        <xdr:sp macro="" textlink="">
          <xdr:nvSpPr>
            <xdr:cNvPr id="11122" name="Shape 6">
              <a:extLst>
                <a:ext uri="{FF2B5EF4-FFF2-40B4-BE49-F238E27FC236}">
                  <a16:creationId xmlns:a16="http://schemas.microsoft.com/office/drawing/2014/main" id="{00000000-0008-0000-0B00-0000722B0000}"/>
                </a:ext>
              </a:extLst>
            </xdr:cNvPr>
            <xdr:cNvSpPr/>
          </xdr:nvSpPr>
          <xdr:spPr>
            <a:xfrm>
              <a:off x="5136450" y="3660938"/>
              <a:ext cx="419100" cy="2381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123" name="Shape 9038">
              <a:extLst>
                <a:ext uri="{FF2B5EF4-FFF2-40B4-BE49-F238E27FC236}">
                  <a16:creationId xmlns:a16="http://schemas.microsoft.com/office/drawing/2014/main" id="{00000000-0008-0000-0B00-0000732B0000}"/>
                </a:ext>
              </a:extLst>
            </xdr:cNvPr>
            <xdr:cNvGrpSpPr>
              <a:grpSpLocks/>
            </xdr:cNvGrpSpPr>
          </xdr:nvGrpSpPr>
          <xdr:grpSpPr>
            <a:xfrm>
              <a:off x="5136450" y="3660938"/>
              <a:ext cx="419100" cy="238125"/>
              <a:chOff x="5136450" y="3665700"/>
              <a:chExt cx="419100" cy="228600"/>
            </a:xfrm>
          </xdr:grpSpPr>
          <xdr:sp macro="" textlink="">
            <xdr:nvSpPr>
              <xdr:cNvPr id="11124" name="Shape 9039">
                <a:extLst>
                  <a:ext uri="{FF2B5EF4-FFF2-40B4-BE49-F238E27FC236}">
                    <a16:creationId xmlns:a16="http://schemas.microsoft.com/office/drawing/2014/main" id="{00000000-0008-0000-0B00-0000742B0000}"/>
                  </a:ext>
                </a:extLst>
              </xdr:cNvPr>
              <xdr:cNvSpPr/>
            </xdr:nvSpPr>
            <xdr:spPr>
              <a:xfrm>
                <a:off x="5136450" y="3665700"/>
                <a:ext cx="419100" cy="2286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1125" name="Shape 9040">
                <a:extLst>
                  <a:ext uri="{FF2B5EF4-FFF2-40B4-BE49-F238E27FC236}">
                    <a16:creationId xmlns:a16="http://schemas.microsoft.com/office/drawing/2014/main" id="{00000000-0008-0000-0B00-0000752B0000}"/>
                  </a:ext>
                </a:extLst>
              </xdr:cNvPr>
              <xdr:cNvCxnSpPr/>
            </xdr:nvCxnSpPr>
            <xdr:spPr>
              <a:xfrm flipH="1">
                <a:off x="5136450" y="3665700"/>
                <a:ext cx="419100" cy="228600"/>
              </a:xfrm>
              <a:prstGeom prst="straightConnector1">
                <a:avLst/>
              </a:prstGeom>
              <a:noFill/>
              <a:ln w="9525" cap="flat" cmpd="sng">
                <a:solidFill>
                  <a:srgbClr val="000000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20</xdr:col>
      <xdr:colOff>0</xdr:colOff>
      <xdr:row>118</xdr:row>
      <xdr:rowOff>0</xdr:rowOff>
    </xdr:from>
    <xdr:ext cx="419100" cy="266700"/>
    <xdr:grpSp>
      <xdr:nvGrpSpPr>
        <xdr:cNvPr id="11126" name="Shape 2">
          <a:extLst>
            <a:ext uri="{FF2B5EF4-FFF2-40B4-BE49-F238E27FC236}">
              <a16:creationId xmlns:a16="http://schemas.microsoft.com/office/drawing/2014/main" id="{00000000-0008-0000-0B00-0000762B0000}"/>
            </a:ext>
          </a:extLst>
        </xdr:cNvPr>
        <xdr:cNvGrpSpPr>
          <a:grpSpLocks/>
        </xdr:cNvGrpSpPr>
      </xdr:nvGrpSpPr>
      <xdr:grpSpPr>
        <a:xfrm>
          <a:off x="9001125" y="25888950"/>
          <a:ext cx="419100" cy="266700"/>
          <a:chOff x="5136450" y="3646650"/>
          <a:chExt cx="419100" cy="266700"/>
        </a:xfrm>
      </xdr:grpSpPr>
      <xdr:grpSp>
        <xdr:nvGrpSpPr>
          <xdr:cNvPr id="11127" name="Shape 9041">
            <a:extLst>
              <a:ext uri="{FF2B5EF4-FFF2-40B4-BE49-F238E27FC236}">
                <a16:creationId xmlns:a16="http://schemas.microsoft.com/office/drawing/2014/main" id="{00000000-0008-0000-0B00-0000772B0000}"/>
              </a:ext>
            </a:extLst>
          </xdr:cNvPr>
          <xdr:cNvGrpSpPr>
            <a:grpSpLocks/>
          </xdr:cNvGrpSpPr>
        </xdr:nvGrpSpPr>
        <xdr:grpSpPr>
          <a:xfrm>
            <a:off x="5136450" y="3646650"/>
            <a:ext cx="419100" cy="266700"/>
            <a:chOff x="5136450" y="3646650"/>
            <a:chExt cx="419100" cy="266700"/>
          </a:xfrm>
        </xdr:grpSpPr>
        <xdr:sp macro="" textlink="">
          <xdr:nvSpPr>
            <xdr:cNvPr id="11128" name="Shape 6">
              <a:extLst>
                <a:ext uri="{FF2B5EF4-FFF2-40B4-BE49-F238E27FC236}">
                  <a16:creationId xmlns:a16="http://schemas.microsoft.com/office/drawing/2014/main" id="{00000000-0008-0000-0B00-0000782B0000}"/>
                </a:ext>
              </a:extLst>
            </xdr:cNvPr>
            <xdr:cNvSpPr/>
          </xdr:nvSpPr>
          <xdr:spPr>
            <a:xfrm>
              <a:off x="5136450" y="3646650"/>
              <a:ext cx="419100" cy="266700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129" name="Shape 9042">
              <a:extLst>
                <a:ext uri="{FF2B5EF4-FFF2-40B4-BE49-F238E27FC236}">
                  <a16:creationId xmlns:a16="http://schemas.microsoft.com/office/drawing/2014/main" id="{00000000-0008-0000-0B00-0000792B0000}"/>
                </a:ext>
              </a:extLst>
            </xdr:cNvPr>
            <xdr:cNvGrpSpPr>
              <a:grpSpLocks/>
            </xdr:cNvGrpSpPr>
          </xdr:nvGrpSpPr>
          <xdr:grpSpPr>
            <a:xfrm>
              <a:off x="5136450" y="3646650"/>
              <a:ext cx="419100" cy="266700"/>
              <a:chOff x="5136450" y="3646650"/>
              <a:chExt cx="419100" cy="266700"/>
            </a:xfrm>
          </xdr:grpSpPr>
          <xdr:sp macro="" textlink="">
            <xdr:nvSpPr>
              <xdr:cNvPr id="11130" name="Shape 9043">
                <a:extLst>
                  <a:ext uri="{FF2B5EF4-FFF2-40B4-BE49-F238E27FC236}">
                    <a16:creationId xmlns:a16="http://schemas.microsoft.com/office/drawing/2014/main" id="{00000000-0008-0000-0B00-00007A2B0000}"/>
                  </a:ext>
                </a:extLst>
              </xdr:cNvPr>
              <xdr:cNvSpPr/>
            </xdr:nvSpPr>
            <xdr:spPr>
              <a:xfrm>
                <a:off x="5136450" y="3646650"/>
                <a:ext cx="419100" cy="2667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1131" name="Shape 9044">
                <a:extLst>
                  <a:ext uri="{FF2B5EF4-FFF2-40B4-BE49-F238E27FC236}">
                    <a16:creationId xmlns:a16="http://schemas.microsoft.com/office/drawing/2014/main" id="{00000000-0008-0000-0B00-00007B2B0000}"/>
                  </a:ext>
                </a:extLst>
              </xdr:cNvPr>
              <xdr:cNvCxnSpPr/>
            </xdr:nvCxnSpPr>
            <xdr:spPr>
              <a:xfrm>
                <a:off x="5136450" y="3646650"/>
                <a:ext cx="419100" cy="266700"/>
              </a:xfrm>
              <a:prstGeom prst="straightConnector1">
                <a:avLst/>
              </a:prstGeom>
              <a:noFill/>
              <a:ln w="9525" cap="flat" cmpd="sng">
                <a:solidFill>
                  <a:srgbClr val="000000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20</xdr:col>
      <xdr:colOff>0</xdr:colOff>
      <xdr:row>118</xdr:row>
      <xdr:rowOff>0</xdr:rowOff>
    </xdr:from>
    <xdr:ext cx="419100" cy="247650"/>
    <xdr:grpSp>
      <xdr:nvGrpSpPr>
        <xdr:cNvPr id="11132" name="Shape 2">
          <a:extLst>
            <a:ext uri="{FF2B5EF4-FFF2-40B4-BE49-F238E27FC236}">
              <a16:creationId xmlns:a16="http://schemas.microsoft.com/office/drawing/2014/main" id="{00000000-0008-0000-0B00-00007C2B0000}"/>
            </a:ext>
          </a:extLst>
        </xdr:cNvPr>
        <xdr:cNvGrpSpPr>
          <a:grpSpLocks/>
        </xdr:cNvGrpSpPr>
      </xdr:nvGrpSpPr>
      <xdr:grpSpPr>
        <a:xfrm>
          <a:off x="9001125" y="25888950"/>
          <a:ext cx="419100" cy="247650"/>
          <a:chOff x="5136450" y="3656175"/>
          <a:chExt cx="419100" cy="247650"/>
        </a:xfrm>
      </xdr:grpSpPr>
      <xdr:grpSp>
        <xdr:nvGrpSpPr>
          <xdr:cNvPr id="11133" name="Shape 9045">
            <a:extLst>
              <a:ext uri="{FF2B5EF4-FFF2-40B4-BE49-F238E27FC236}">
                <a16:creationId xmlns:a16="http://schemas.microsoft.com/office/drawing/2014/main" id="{00000000-0008-0000-0B00-00007D2B0000}"/>
              </a:ext>
            </a:extLst>
          </xdr:cNvPr>
          <xdr:cNvGrpSpPr>
            <a:grpSpLocks/>
          </xdr:cNvGrpSpPr>
        </xdr:nvGrpSpPr>
        <xdr:grpSpPr>
          <a:xfrm>
            <a:off x="5136450" y="3656175"/>
            <a:ext cx="419100" cy="247650"/>
            <a:chOff x="5136450" y="3656175"/>
            <a:chExt cx="419100" cy="247650"/>
          </a:xfrm>
        </xdr:grpSpPr>
        <xdr:sp macro="" textlink="">
          <xdr:nvSpPr>
            <xdr:cNvPr id="11134" name="Shape 6">
              <a:extLst>
                <a:ext uri="{FF2B5EF4-FFF2-40B4-BE49-F238E27FC236}">
                  <a16:creationId xmlns:a16="http://schemas.microsoft.com/office/drawing/2014/main" id="{00000000-0008-0000-0B00-00007E2B0000}"/>
                </a:ext>
              </a:extLst>
            </xdr:cNvPr>
            <xdr:cNvSpPr/>
          </xdr:nvSpPr>
          <xdr:spPr>
            <a:xfrm>
              <a:off x="5136450" y="3656175"/>
              <a:ext cx="419100" cy="247650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135" name="Shape 9046">
              <a:extLst>
                <a:ext uri="{FF2B5EF4-FFF2-40B4-BE49-F238E27FC236}">
                  <a16:creationId xmlns:a16="http://schemas.microsoft.com/office/drawing/2014/main" id="{00000000-0008-0000-0B00-00007F2B0000}"/>
                </a:ext>
              </a:extLst>
            </xdr:cNvPr>
            <xdr:cNvGrpSpPr>
              <a:grpSpLocks/>
            </xdr:cNvGrpSpPr>
          </xdr:nvGrpSpPr>
          <xdr:grpSpPr>
            <a:xfrm>
              <a:off x="5136450" y="3656175"/>
              <a:ext cx="419100" cy="247650"/>
              <a:chOff x="5136450" y="3660938"/>
              <a:chExt cx="419100" cy="238125"/>
            </a:xfrm>
          </xdr:grpSpPr>
          <xdr:sp macro="" textlink="">
            <xdr:nvSpPr>
              <xdr:cNvPr id="11136" name="Shape 9047">
                <a:extLst>
                  <a:ext uri="{FF2B5EF4-FFF2-40B4-BE49-F238E27FC236}">
                    <a16:creationId xmlns:a16="http://schemas.microsoft.com/office/drawing/2014/main" id="{00000000-0008-0000-0B00-0000802B0000}"/>
                  </a:ext>
                </a:extLst>
              </xdr:cNvPr>
              <xdr:cNvSpPr/>
            </xdr:nvSpPr>
            <xdr:spPr>
              <a:xfrm>
                <a:off x="5136450" y="3660938"/>
                <a:ext cx="419100" cy="2381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1137" name="Shape 9048">
                <a:extLst>
                  <a:ext uri="{FF2B5EF4-FFF2-40B4-BE49-F238E27FC236}">
                    <a16:creationId xmlns:a16="http://schemas.microsoft.com/office/drawing/2014/main" id="{00000000-0008-0000-0B00-0000812B0000}"/>
                  </a:ext>
                </a:extLst>
              </xdr:cNvPr>
              <xdr:cNvCxnSpPr/>
            </xdr:nvCxnSpPr>
            <xdr:spPr>
              <a:xfrm flipH="1">
                <a:off x="5136450" y="3660938"/>
                <a:ext cx="419100" cy="238125"/>
              </a:xfrm>
              <a:prstGeom prst="straightConnector1">
                <a:avLst/>
              </a:prstGeom>
              <a:noFill/>
              <a:ln w="9525" cap="flat" cmpd="sng">
                <a:solidFill>
                  <a:srgbClr val="000000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40</xdr:col>
      <xdr:colOff>0</xdr:colOff>
      <xdr:row>118</xdr:row>
      <xdr:rowOff>0</xdr:rowOff>
    </xdr:from>
    <xdr:ext cx="419100" cy="266700"/>
    <xdr:grpSp>
      <xdr:nvGrpSpPr>
        <xdr:cNvPr id="11138" name="Shape 2">
          <a:extLst>
            <a:ext uri="{FF2B5EF4-FFF2-40B4-BE49-F238E27FC236}">
              <a16:creationId xmlns:a16="http://schemas.microsoft.com/office/drawing/2014/main" id="{00000000-0008-0000-0B00-0000822B0000}"/>
            </a:ext>
          </a:extLst>
        </xdr:cNvPr>
        <xdr:cNvGrpSpPr>
          <a:grpSpLocks/>
        </xdr:cNvGrpSpPr>
      </xdr:nvGrpSpPr>
      <xdr:grpSpPr>
        <a:xfrm>
          <a:off x="18335625" y="25888950"/>
          <a:ext cx="419100" cy="266700"/>
          <a:chOff x="5136450" y="3646650"/>
          <a:chExt cx="419100" cy="266700"/>
        </a:xfrm>
      </xdr:grpSpPr>
      <xdr:grpSp>
        <xdr:nvGrpSpPr>
          <xdr:cNvPr id="11139" name="Shape 9049">
            <a:extLst>
              <a:ext uri="{FF2B5EF4-FFF2-40B4-BE49-F238E27FC236}">
                <a16:creationId xmlns:a16="http://schemas.microsoft.com/office/drawing/2014/main" id="{00000000-0008-0000-0B00-0000832B0000}"/>
              </a:ext>
            </a:extLst>
          </xdr:cNvPr>
          <xdr:cNvGrpSpPr>
            <a:grpSpLocks/>
          </xdr:cNvGrpSpPr>
        </xdr:nvGrpSpPr>
        <xdr:grpSpPr>
          <a:xfrm>
            <a:off x="5136450" y="3646650"/>
            <a:ext cx="419100" cy="266700"/>
            <a:chOff x="5136450" y="3646650"/>
            <a:chExt cx="419100" cy="266700"/>
          </a:xfrm>
        </xdr:grpSpPr>
        <xdr:sp macro="" textlink="">
          <xdr:nvSpPr>
            <xdr:cNvPr id="11140" name="Shape 6">
              <a:extLst>
                <a:ext uri="{FF2B5EF4-FFF2-40B4-BE49-F238E27FC236}">
                  <a16:creationId xmlns:a16="http://schemas.microsoft.com/office/drawing/2014/main" id="{00000000-0008-0000-0B00-0000842B0000}"/>
                </a:ext>
              </a:extLst>
            </xdr:cNvPr>
            <xdr:cNvSpPr/>
          </xdr:nvSpPr>
          <xdr:spPr>
            <a:xfrm>
              <a:off x="5136450" y="3646650"/>
              <a:ext cx="419100" cy="266700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141" name="Shape 9050">
              <a:extLst>
                <a:ext uri="{FF2B5EF4-FFF2-40B4-BE49-F238E27FC236}">
                  <a16:creationId xmlns:a16="http://schemas.microsoft.com/office/drawing/2014/main" id="{00000000-0008-0000-0B00-0000852B0000}"/>
                </a:ext>
              </a:extLst>
            </xdr:cNvPr>
            <xdr:cNvGrpSpPr>
              <a:grpSpLocks/>
            </xdr:cNvGrpSpPr>
          </xdr:nvGrpSpPr>
          <xdr:grpSpPr>
            <a:xfrm>
              <a:off x="5136450" y="3646650"/>
              <a:ext cx="419100" cy="266700"/>
              <a:chOff x="5136450" y="3646650"/>
              <a:chExt cx="419100" cy="266700"/>
            </a:xfrm>
          </xdr:grpSpPr>
          <xdr:sp macro="" textlink="">
            <xdr:nvSpPr>
              <xdr:cNvPr id="11142" name="Shape 9051">
                <a:extLst>
                  <a:ext uri="{FF2B5EF4-FFF2-40B4-BE49-F238E27FC236}">
                    <a16:creationId xmlns:a16="http://schemas.microsoft.com/office/drawing/2014/main" id="{00000000-0008-0000-0B00-0000862B0000}"/>
                  </a:ext>
                </a:extLst>
              </xdr:cNvPr>
              <xdr:cNvSpPr/>
            </xdr:nvSpPr>
            <xdr:spPr>
              <a:xfrm>
                <a:off x="5136450" y="3646650"/>
                <a:ext cx="419100" cy="2667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1143" name="Shape 9052">
                <a:extLst>
                  <a:ext uri="{FF2B5EF4-FFF2-40B4-BE49-F238E27FC236}">
                    <a16:creationId xmlns:a16="http://schemas.microsoft.com/office/drawing/2014/main" id="{00000000-0008-0000-0B00-0000872B0000}"/>
                  </a:ext>
                </a:extLst>
              </xdr:cNvPr>
              <xdr:cNvCxnSpPr/>
            </xdr:nvCxnSpPr>
            <xdr:spPr>
              <a:xfrm>
                <a:off x="5136450" y="3646650"/>
                <a:ext cx="419100" cy="266700"/>
              </a:xfrm>
              <a:prstGeom prst="straightConnector1">
                <a:avLst/>
              </a:prstGeom>
              <a:noFill/>
              <a:ln w="9525" cap="flat" cmpd="sng">
                <a:solidFill>
                  <a:srgbClr val="000000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40</xdr:col>
      <xdr:colOff>0</xdr:colOff>
      <xdr:row>118</xdr:row>
      <xdr:rowOff>0</xdr:rowOff>
    </xdr:from>
    <xdr:ext cx="419100" cy="247650"/>
    <xdr:grpSp>
      <xdr:nvGrpSpPr>
        <xdr:cNvPr id="11144" name="Shape 2">
          <a:extLst>
            <a:ext uri="{FF2B5EF4-FFF2-40B4-BE49-F238E27FC236}">
              <a16:creationId xmlns:a16="http://schemas.microsoft.com/office/drawing/2014/main" id="{00000000-0008-0000-0B00-0000882B0000}"/>
            </a:ext>
          </a:extLst>
        </xdr:cNvPr>
        <xdr:cNvGrpSpPr>
          <a:grpSpLocks/>
        </xdr:cNvGrpSpPr>
      </xdr:nvGrpSpPr>
      <xdr:grpSpPr>
        <a:xfrm>
          <a:off x="18335625" y="25888950"/>
          <a:ext cx="419100" cy="247650"/>
          <a:chOff x="5136450" y="3656175"/>
          <a:chExt cx="419100" cy="247650"/>
        </a:xfrm>
      </xdr:grpSpPr>
      <xdr:grpSp>
        <xdr:nvGrpSpPr>
          <xdr:cNvPr id="11145" name="Shape 9053">
            <a:extLst>
              <a:ext uri="{FF2B5EF4-FFF2-40B4-BE49-F238E27FC236}">
                <a16:creationId xmlns:a16="http://schemas.microsoft.com/office/drawing/2014/main" id="{00000000-0008-0000-0B00-0000892B0000}"/>
              </a:ext>
            </a:extLst>
          </xdr:cNvPr>
          <xdr:cNvGrpSpPr>
            <a:grpSpLocks/>
          </xdr:cNvGrpSpPr>
        </xdr:nvGrpSpPr>
        <xdr:grpSpPr>
          <a:xfrm>
            <a:off x="5136450" y="3656175"/>
            <a:ext cx="419100" cy="247650"/>
            <a:chOff x="5136450" y="3656175"/>
            <a:chExt cx="419100" cy="247650"/>
          </a:xfrm>
        </xdr:grpSpPr>
        <xdr:sp macro="" textlink="">
          <xdr:nvSpPr>
            <xdr:cNvPr id="11146" name="Shape 6">
              <a:extLst>
                <a:ext uri="{FF2B5EF4-FFF2-40B4-BE49-F238E27FC236}">
                  <a16:creationId xmlns:a16="http://schemas.microsoft.com/office/drawing/2014/main" id="{00000000-0008-0000-0B00-00008A2B0000}"/>
                </a:ext>
              </a:extLst>
            </xdr:cNvPr>
            <xdr:cNvSpPr/>
          </xdr:nvSpPr>
          <xdr:spPr>
            <a:xfrm>
              <a:off x="5136450" y="3656175"/>
              <a:ext cx="419100" cy="247650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147" name="Shape 9054">
              <a:extLst>
                <a:ext uri="{FF2B5EF4-FFF2-40B4-BE49-F238E27FC236}">
                  <a16:creationId xmlns:a16="http://schemas.microsoft.com/office/drawing/2014/main" id="{00000000-0008-0000-0B00-00008B2B0000}"/>
                </a:ext>
              </a:extLst>
            </xdr:cNvPr>
            <xdr:cNvGrpSpPr>
              <a:grpSpLocks/>
            </xdr:cNvGrpSpPr>
          </xdr:nvGrpSpPr>
          <xdr:grpSpPr>
            <a:xfrm>
              <a:off x="5136450" y="3656175"/>
              <a:ext cx="419100" cy="247650"/>
              <a:chOff x="5136450" y="3660938"/>
              <a:chExt cx="419100" cy="238125"/>
            </a:xfrm>
          </xdr:grpSpPr>
          <xdr:sp macro="" textlink="">
            <xdr:nvSpPr>
              <xdr:cNvPr id="11148" name="Shape 9055">
                <a:extLst>
                  <a:ext uri="{FF2B5EF4-FFF2-40B4-BE49-F238E27FC236}">
                    <a16:creationId xmlns:a16="http://schemas.microsoft.com/office/drawing/2014/main" id="{00000000-0008-0000-0B00-00008C2B0000}"/>
                  </a:ext>
                </a:extLst>
              </xdr:cNvPr>
              <xdr:cNvSpPr/>
            </xdr:nvSpPr>
            <xdr:spPr>
              <a:xfrm>
                <a:off x="5136450" y="3660938"/>
                <a:ext cx="419100" cy="2381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1149" name="Shape 9056">
                <a:extLst>
                  <a:ext uri="{FF2B5EF4-FFF2-40B4-BE49-F238E27FC236}">
                    <a16:creationId xmlns:a16="http://schemas.microsoft.com/office/drawing/2014/main" id="{00000000-0008-0000-0B00-00008D2B0000}"/>
                  </a:ext>
                </a:extLst>
              </xdr:cNvPr>
              <xdr:cNvCxnSpPr/>
            </xdr:nvCxnSpPr>
            <xdr:spPr>
              <a:xfrm flipH="1">
                <a:off x="5136450" y="3660938"/>
                <a:ext cx="419100" cy="238125"/>
              </a:xfrm>
              <a:prstGeom prst="straightConnector1">
                <a:avLst/>
              </a:prstGeom>
              <a:noFill/>
              <a:ln w="9525" cap="flat" cmpd="sng">
                <a:solidFill>
                  <a:srgbClr val="000000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16</xdr:col>
      <xdr:colOff>0</xdr:colOff>
      <xdr:row>126</xdr:row>
      <xdr:rowOff>0</xdr:rowOff>
    </xdr:from>
    <xdr:ext cx="419100" cy="266700"/>
    <xdr:grpSp>
      <xdr:nvGrpSpPr>
        <xdr:cNvPr id="11150" name="Shape 2">
          <a:extLst>
            <a:ext uri="{FF2B5EF4-FFF2-40B4-BE49-F238E27FC236}">
              <a16:creationId xmlns:a16="http://schemas.microsoft.com/office/drawing/2014/main" id="{00000000-0008-0000-0B00-00008E2B0000}"/>
            </a:ext>
          </a:extLst>
        </xdr:cNvPr>
        <xdr:cNvGrpSpPr>
          <a:grpSpLocks/>
        </xdr:cNvGrpSpPr>
      </xdr:nvGrpSpPr>
      <xdr:grpSpPr>
        <a:xfrm>
          <a:off x="7134225" y="27641550"/>
          <a:ext cx="419100" cy="266700"/>
          <a:chOff x="5136450" y="3646650"/>
          <a:chExt cx="419100" cy="266700"/>
        </a:xfrm>
      </xdr:grpSpPr>
      <xdr:grpSp>
        <xdr:nvGrpSpPr>
          <xdr:cNvPr id="11151" name="Shape 9057">
            <a:extLst>
              <a:ext uri="{FF2B5EF4-FFF2-40B4-BE49-F238E27FC236}">
                <a16:creationId xmlns:a16="http://schemas.microsoft.com/office/drawing/2014/main" id="{00000000-0008-0000-0B00-00008F2B0000}"/>
              </a:ext>
            </a:extLst>
          </xdr:cNvPr>
          <xdr:cNvGrpSpPr>
            <a:grpSpLocks/>
          </xdr:cNvGrpSpPr>
        </xdr:nvGrpSpPr>
        <xdr:grpSpPr>
          <a:xfrm>
            <a:off x="5136450" y="3646650"/>
            <a:ext cx="419100" cy="266700"/>
            <a:chOff x="5136450" y="3646650"/>
            <a:chExt cx="419100" cy="266700"/>
          </a:xfrm>
        </xdr:grpSpPr>
        <xdr:sp macro="" textlink="">
          <xdr:nvSpPr>
            <xdr:cNvPr id="11152" name="Shape 6">
              <a:extLst>
                <a:ext uri="{FF2B5EF4-FFF2-40B4-BE49-F238E27FC236}">
                  <a16:creationId xmlns:a16="http://schemas.microsoft.com/office/drawing/2014/main" id="{00000000-0008-0000-0B00-0000902B0000}"/>
                </a:ext>
              </a:extLst>
            </xdr:cNvPr>
            <xdr:cNvSpPr/>
          </xdr:nvSpPr>
          <xdr:spPr>
            <a:xfrm>
              <a:off x="5136450" y="3646650"/>
              <a:ext cx="419100" cy="266700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153" name="Shape 9058">
              <a:extLst>
                <a:ext uri="{FF2B5EF4-FFF2-40B4-BE49-F238E27FC236}">
                  <a16:creationId xmlns:a16="http://schemas.microsoft.com/office/drawing/2014/main" id="{00000000-0008-0000-0B00-0000912B0000}"/>
                </a:ext>
              </a:extLst>
            </xdr:cNvPr>
            <xdr:cNvGrpSpPr>
              <a:grpSpLocks/>
            </xdr:cNvGrpSpPr>
          </xdr:nvGrpSpPr>
          <xdr:grpSpPr>
            <a:xfrm>
              <a:off x="5136450" y="3646650"/>
              <a:ext cx="419100" cy="266700"/>
              <a:chOff x="5136450" y="3646650"/>
              <a:chExt cx="419100" cy="266700"/>
            </a:xfrm>
          </xdr:grpSpPr>
          <xdr:sp macro="" textlink="">
            <xdr:nvSpPr>
              <xdr:cNvPr id="11154" name="Shape 9059">
                <a:extLst>
                  <a:ext uri="{FF2B5EF4-FFF2-40B4-BE49-F238E27FC236}">
                    <a16:creationId xmlns:a16="http://schemas.microsoft.com/office/drawing/2014/main" id="{00000000-0008-0000-0B00-0000922B0000}"/>
                  </a:ext>
                </a:extLst>
              </xdr:cNvPr>
              <xdr:cNvSpPr/>
            </xdr:nvSpPr>
            <xdr:spPr>
              <a:xfrm>
                <a:off x="5136450" y="3646650"/>
                <a:ext cx="419100" cy="2667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1155" name="Shape 9060">
                <a:extLst>
                  <a:ext uri="{FF2B5EF4-FFF2-40B4-BE49-F238E27FC236}">
                    <a16:creationId xmlns:a16="http://schemas.microsoft.com/office/drawing/2014/main" id="{00000000-0008-0000-0B00-0000932B0000}"/>
                  </a:ext>
                </a:extLst>
              </xdr:cNvPr>
              <xdr:cNvCxnSpPr/>
            </xdr:nvCxnSpPr>
            <xdr:spPr>
              <a:xfrm>
                <a:off x="5136450" y="3646650"/>
                <a:ext cx="419100" cy="266700"/>
              </a:xfrm>
              <a:prstGeom prst="straightConnector1">
                <a:avLst/>
              </a:prstGeom>
              <a:noFill/>
              <a:ln w="9525" cap="flat" cmpd="sng">
                <a:solidFill>
                  <a:srgbClr val="000000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16</xdr:col>
      <xdr:colOff>0</xdr:colOff>
      <xdr:row>126</xdr:row>
      <xdr:rowOff>0</xdr:rowOff>
    </xdr:from>
    <xdr:ext cx="419100" cy="247650"/>
    <xdr:grpSp>
      <xdr:nvGrpSpPr>
        <xdr:cNvPr id="11156" name="Shape 2">
          <a:extLst>
            <a:ext uri="{FF2B5EF4-FFF2-40B4-BE49-F238E27FC236}">
              <a16:creationId xmlns:a16="http://schemas.microsoft.com/office/drawing/2014/main" id="{00000000-0008-0000-0B00-0000942B0000}"/>
            </a:ext>
          </a:extLst>
        </xdr:cNvPr>
        <xdr:cNvGrpSpPr>
          <a:grpSpLocks/>
        </xdr:cNvGrpSpPr>
      </xdr:nvGrpSpPr>
      <xdr:grpSpPr>
        <a:xfrm>
          <a:off x="7134225" y="27641550"/>
          <a:ext cx="419100" cy="247650"/>
          <a:chOff x="5136450" y="3656175"/>
          <a:chExt cx="419100" cy="247650"/>
        </a:xfrm>
      </xdr:grpSpPr>
      <xdr:grpSp>
        <xdr:nvGrpSpPr>
          <xdr:cNvPr id="11157" name="Shape 9061">
            <a:extLst>
              <a:ext uri="{FF2B5EF4-FFF2-40B4-BE49-F238E27FC236}">
                <a16:creationId xmlns:a16="http://schemas.microsoft.com/office/drawing/2014/main" id="{00000000-0008-0000-0B00-0000952B0000}"/>
              </a:ext>
            </a:extLst>
          </xdr:cNvPr>
          <xdr:cNvGrpSpPr>
            <a:grpSpLocks/>
          </xdr:cNvGrpSpPr>
        </xdr:nvGrpSpPr>
        <xdr:grpSpPr>
          <a:xfrm>
            <a:off x="5136450" y="3656175"/>
            <a:ext cx="419100" cy="247650"/>
            <a:chOff x="5136450" y="3656175"/>
            <a:chExt cx="419100" cy="247650"/>
          </a:xfrm>
        </xdr:grpSpPr>
        <xdr:sp macro="" textlink="">
          <xdr:nvSpPr>
            <xdr:cNvPr id="11158" name="Shape 6">
              <a:extLst>
                <a:ext uri="{FF2B5EF4-FFF2-40B4-BE49-F238E27FC236}">
                  <a16:creationId xmlns:a16="http://schemas.microsoft.com/office/drawing/2014/main" id="{00000000-0008-0000-0B00-0000962B0000}"/>
                </a:ext>
              </a:extLst>
            </xdr:cNvPr>
            <xdr:cNvSpPr/>
          </xdr:nvSpPr>
          <xdr:spPr>
            <a:xfrm>
              <a:off x="5136450" y="3656175"/>
              <a:ext cx="419100" cy="247650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159" name="Shape 9062">
              <a:extLst>
                <a:ext uri="{FF2B5EF4-FFF2-40B4-BE49-F238E27FC236}">
                  <a16:creationId xmlns:a16="http://schemas.microsoft.com/office/drawing/2014/main" id="{00000000-0008-0000-0B00-0000972B0000}"/>
                </a:ext>
              </a:extLst>
            </xdr:cNvPr>
            <xdr:cNvGrpSpPr>
              <a:grpSpLocks/>
            </xdr:cNvGrpSpPr>
          </xdr:nvGrpSpPr>
          <xdr:grpSpPr>
            <a:xfrm>
              <a:off x="5136450" y="3656175"/>
              <a:ext cx="419100" cy="247650"/>
              <a:chOff x="5136450" y="3660938"/>
              <a:chExt cx="419100" cy="238125"/>
            </a:xfrm>
          </xdr:grpSpPr>
          <xdr:sp macro="" textlink="">
            <xdr:nvSpPr>
              <xdr:cNvPr id="11160" name="Shape 9063">
                <a:extLst>
                  <a:ext uri="{FF2B5EF4-FFF2-40B4-BE49-F238E27FC236}">
                    <a16:creationId xmlns:a16="http://schemas.microsoft.com/office/drawing/2014/main" id="{00000000-0008-0000-0B00-0000982B0000}"/>
                  </a:ext>
                </a:extLst>
              </xdr:cNvPr>
              <xdr:cNvSpPr/>
            </xdr:nvSpPr>
            <xdr:spPr>
              <a:xfrm>
                <a:off x="5136450" y="3660938"/>
                <a:ext cx="419100" cy="2381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1161" name="Shape 9064">
                <a:extLst>
                  <a:ext uri="{FF2B5EF4-FFF2-40B4-BE49-F238E27FC236}">
                    <a16:creationId xmlns:a16="http://schemas.microsoft.com/office/drawing/2014/main" id="{00000000-0008-0000-0B00-0000992B0000}"/>
                  </a:ext>
                </a:extLst>
              </xdr:cNvPr>
              <xdr:cNvCxnSpPr/>
            </xdr:nvCxnSpPr>
            <xdr:spPr>
              <a:xfrm flipH="1">
                <a:off x="5136450" y="3660938"/>
                <a:ext cx="419100" cy="238125"/>
              </a:xfrm>
              <a:prstGeom prst="straightConnector1">
                <a:avLst/>
              </a:prstGeom>
              <a:noFill/>
              <a:ln w="9525" cap="flat" cmpd="sng">
                <a:solidFill>
                  <a:srgbClr val="000000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38</xdr:col>
      <xdr:colOff>0</xdr:colOff>
      <xdr:row>126</xdr:row>
      <xdr:rowOff>0</xdr:rowOff>
    </xdr:from>
    <xdr:ext cx="419100" cy="266700"/>
    <xdr:grpSp>
      <xdr:nvGrpSpPr>
        <xdr:cNvPr id="11162" name="Shape 2">
          <a:extLst>
            <a:ext uri="{FF2B5EF4-FFF2-40B4-BE49-F238E27FC236}">
              <a16:creationId xmlns:a16="http://schemas.microsoft.com/office/drawing/2014/main" id="{00000000-0008-0000-0B00-00009A2B0000}"/>
            </a:ext>
          </a:extLst>
        </xdr:cNvPr>
        <xdr:cNvGrpSpPr>
          <a:grpSpLocks/>
        </xdr:cNvGrpSpPr>
      </xdr:nvGrpSpPr>
      <xdr:grpSpPr>
        <a:xfrm>
          <a:off x="17402175" y="27641550"/>
          <a:ext cx="419100" cy="266700"/>
          <a:chOff x="5136450" y="3646650"/>
          <a:chExt cx="419100" cy="266700"/>
        </a:xfrm>
      </xdr:grpSpPr>
      <xdr:grpSp>
        <xdr:nvGrpSpPr>
          <xdr:cNvPr id="11163" name="Shape 9065">
            <a:extLst>
              <a:ext uri="{FF2B5EF4-FFF2-40B4-BE49-F238E27FC236}">
                <a16:creationId xmlns:a16="http://schemas.microsoft.com/office/drawing/2014/main" id="{00000000-0008-0000-0B00-00009B2B0000}"/>
              </a:ext>
            </a:extLst>
          </xdr:cNvPr>
          <xdr:cNvGrpSpPr>
            <a:grpSpLocks/>
          </xdr:cNvGrpSpPr>
        </xdr:nvGrpSpPr>
        <xdr:grpSpPr>
          <a:xfrm>
            <a:off x="5136450" y="3646650"/>
            <a:ext cx="419100" cy="266700"/>
            <a:chOff x="5136450" y="3646650"/>
            <a:chExt cx="419100" cy="266700"/>
          </a:xfrm>
        </xdr:grpSpPr>
        <xdr:sp macro="" textlink="">
          <xdr:nvSpPr>
            <xdr:cNvPr id="11164" name="Shape 6">
              <a:extLst>
                <a:ext uri="{FF2B5EF4-FFF2-40B4-BE49-F238E27FC236}">
                  <a16:creationId xmlns:a16="http://schemas.microsoft.com/office/drawing/2014/main" id="{00000000-0008-0000-0B00-00009C2B0000}"/>
                </a:ext>
              </a:extLst>
            </xdr:cNvPr>
            <xdr:cNvSpPr/>
          </xdr:nvSpPr>
          <xdr:spPr>
            <a:xfrm>
              <a:off x="5136450" y="3646650"/>
              <a:ext cx="419100" cy="266700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165" name="Shape 9066">
              <a:extLst>
                <a:ext uri="{FF2B5EF4-FFF2-40B4-BE49-F238E27FC236}">
                  <a16:creationId xmlns:a16="http://schemas.microsoft.com/office/drawing/2014/main" id="{00000000-0008-0000-0B00-00009D2B0000}"/>
                </a:ext>
              </a:extLst>
            </xdr:cNvPr>
            <xdr:cNvGrpSpPr>
              <a:grpSpLocks/>
            </xdr:cNvGrpSpPr>
          </xdr:nvGrpSpPr>
          <xdr:grpSpPr>
            <a:xfrm>
              <a:off x="5136450" y="3646650"/>
              <a:ext cx="419100" cy="266700"/>
              <a:chOff x="5136450" y="3646650"/>
              <a:chExt cx="419100" cy="266700"/>
            </a:xfrm>
          </xdr:grpSpPr>
          <xdr:sp macro="" textlink="">
            <xdr:nvSpPr>
              <xdr:cNvPr id="11166" name="Shape 9067">
                <a:extLst>
                  <a:ext uri="{FF2B5EF4-FFF2-40B4-BE49-F238E27FC236}">
                    <a16:creationId xmlns:a16="http://schemas.microsoft.com/office/drawing/2014/main" id="{00000000-0008-0000-0B00-00009E2B0000}"/>
                  </a:ext>
                </a:extLst>
              </xdr:cNvPr>
              <xdr:cNvSpPr/>
            </xdr:nvSpPr>
            <xdr:spPr>
              <a:xfrm>
                <a:off x="5136450" y="3646650"/>
                <a:ext cx="419100" cy="2667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1167" name="Shape 9068">
                <a:extLst>
                  <a:ext uri="{FF2B5EF4-FFF2-40B4-BE49-F238E27FC236}">
                    <a16:creationId xmlns:a16="http://schemas.microsoft.com/office/drawing/2014/main" id="{00000000-0008-0000-0B00-00009F2B0000}"/>
                  </a:ext>
                </a:extLst>
              </xdr:cNvPr>
              <xdr:cNvCxnSpPr/>
            </xdr:nvCxnSpPr>
            <xdr:spPr>
              <a:xfrm>
                <a:off x="5136450" y="3646650"/>
                <a:ext cx="419100" cy="266700"/>
              </a:xfrm>
              <a:prstGeom prst="straightConnector1">
                <a:avLst/>
              </a:prstGeom>
              <a:noFill/>
              <a:ln w="9525" cap="flat" cmpd="sng">
                <a:solidFill>
                  <a:srgbClr val="000000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38</xdr:col>
      <xdr:colOff>0</xdr:colOff>
      <xdr:row>126</xdr:row>
      <xdr:rowOff>0</xdr:rowOff>
    </xdr:from>
    <xdr:ext cx="419100" cy="247650"/>
    <xdr:grpSp>
      <xdr:nvGrpSpPr>
        <xdr:cNvPr id="11168" name="Shape 2">
          <a:extLst>
            <a:ext uri="{FF2B5EF4-FFF2-40B4-BE49-F238E27FC236}">
              <a16:creationId xmlns:a16="http://schemas.microsoft.com/office/drawing/2014/main" id="{00000000-0008-0000-0B00-0000A02B0000}"/>
            </a:ext>
          </a:extLst>
        </xdr:cNvPr>
        <xdr:cNvGrpSpPr>
          <a:grpSpLocks/>
        </xdr:cNvGrpSpPr>
      </xdr:nvGrpSpPr>
      <xdr:grpSpPr>
        <a:xfrm>
          <a:off x="17402175" y="27641550"/>
          <a:ext cx="419100" cy="247650"/>
          <a:chOff x="5136450" y="3656175"/>
          <a:chExt cx="419100" cy="247650"/>
        </a:xfrm>
      </xdr:grpSpPr>
      <xdr:grpSp>
        <xdr:nvGrpSpPr>
          <xdr:cNvPr id="11169" name="Shape 9069">
            <a:extLst>
              <a:ext uri="{FF2B5EF4-FFF2-40B4-BE49-F238E27FC236}">
                <a16:creationId xmlns:a16="http://schemas.microsoft.com/office/drawing/2014/main" id="{00000000-0008-0000-0B00-0000A12B0000}"/>
              </a:ext>
            </a:extLst>
          </xdr:cNvPr>
          <xdr:cNvGrpSpPr>
            <a:grpSpLocks/>
          </xdr:cNvGrpSpPr>
        </xdr:nvGrpSpPr>
        <xdr:grpSpPr>
          <a:xfrm>
            <a:off x="5136450" y="3656175"/>
            <a:ext cx="419100" cy="247650"/>
            <a:chOff x="5136450" y="3656175"/>
            <a:chExt cx="419100" cy="247650"/>
          </a:xfrm>
        </xdr:grpSpPr>
        <xdr:sp macro="" textlink="">
          <xdr:nvSpPr>
            <xdr:cNvPr id="11170" name="Shape 6">
              <a:extLst>
                <a:ext uri="{FF2B5EF4-FFF2-40B4-BE49-F238E27FC236}">
                  <a16:creationId xmlns:a16="http://schemas.microsoft.com/office/drawing/2014/main" id="{00000000-0008-0000-0B00-0000A22B0000}"/>
                </a:ext>
              </a:extLst>
            </xdr:cNvPr>
            <xdr:cNvSpPr/>
          </xdr:nvSpPr>
          <xdr:spPr>
            <a:xfrm>
              <a:off x="5136450" y="3656175"/>
              <a:ext cx="419100" cy="247650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171" name="Shape 9070">
              <a:extLst>
                <a:ext uri="{FF2B5EF4-FFF2-40B4-BE49-F238E27FC236}">
                  <a16:creationId xmlns:a16="http://schemas.microsoft.com/office/drawing/2014/main" id="{00000000-0008-0000-0B00-0000A32B0000}"/>
                </a:ext>
              </a:extLst>
            </xdr:cNvPr>
            <xdr:cNvGrpSpPr>
              <a:grpSpLocks/>
            </xdr:cNvGrpSpPr>
          </xdr:nvGrpSpPr>
          <xdr:grpSpPr>
            <a:xfrm>
              <a:off x="5136450" y="3656175"/>
              <a:ext cx="419100" cy="247650"/>
              <a:chOff x="5136450" y="3660938"/>
              <a:chExt cx="419100" cy="238125"/>
            </a:xfrm>
          </xdr:grpSpPr>
          <xdr:sp macro="" textlink="">
            <xdr:nvSpPr>
              <xdr:cNvPr id="11172" name="Shape 9071">
                <a:extLst>
                  <a:ext uri="{FF2B5EF4-FFF2-40B4-BE49-F238E27FC236}">
                    <a16:creationId xmlns:a16="http://schemas.microsoft.com/office/drawing/2014/main" id="{00000000-0008-0000-0B00-0000A42B0000}"/>
                  </a:ext>
                </a:extLst>
              </xdr:cNvPr>
              <xdr:cNvSpPr/>
            </xdr:nvSpPr>
            <xdr:spPr>
              <a:xfrm>
                <a:off x="5136450" y="3660938"/>
                <a:ext cx="419100" cy="2381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1173" name="Shape 9072">
                <a:extLst>
                  <a:ext uri="{FF2B5EF4-FFF2-40B4-BE49-F238E27FC236}">
                    <a16:creationId xmlns:a16="http://schemas.microsoft.com/office/drawing/2014/main" id="{00000000-0008-0000-0B00-0000A52B0000}"/>
                  </a:ext>
                </a:extLst>
              </xdr:cNvPr>
              <xdr:cNvCxnSpPr/>
            </xdr:nvCxnSpPr>
            <xdr:spPr>
              <a:xfrm flipH="1">
                <a:off x="5136450" y="3660938"/>
                <a:ext cx="419100" cy="238125"/>
              </a:xfrm>
              <a:prstGeom prst="straightConnector1">
                <a:avLst/>
              </a:prstGeom>
              <a:noFill/>
              <a:ln w="9525" cap="flat" cmpd="sng">
                <a:solidFill>
                  <a:srgbClr val="000000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44</xdr:col>
      <xdr:colOff>0</xdr:colOff>
      <xdr:row>125</xdr:row>
      <xdr:rowOff>171450</xdr:rowOff>
    </xdr:from>
    <xdr:ext cx="419100" cy="276225"/>
    <xdr:grpSp>
      <xdr:nvGrpSpPr>
        <xdr:cNvPr id="11174" name="Shape 2">
          <a:extLst>
            <a:ext uri="{FF2B5EF4-FFF2-40B4-BE49-F238E27FC236}">
              <a16:creationId xmlns:a16="http://schemas.microsoft.com/office/drawing/2014/main" id="{00000000-0008-0000-0B00-0000A62B0000}"/>
            </a:ext>
          </a:extLst>
        </xdr:cNvPr>
        <xdr:cNvGrpSpPr>
          <a:grpSpLocks/>
        </xdr:cNvGrpSpPr>
      </xdr:nvGrpSpPr>
      <xdr:grpSpPr>
        <a:xfrm>
          <a:off x="20202525" y="27622500"/>
          <a:ext cx="419100" cy="276225"/>
          <a:chOff x="5136450" y="3641888"/>
          <a:chExt cx="419100" cy="276225"/>
        </a:xfrm>
      </xdr:grpSpPr>
      <xdr:grpSp>
        <xdr:nvGrpSpPr>
          <xdr:cNvPr id="11175" name="Shape 9073">
            <a:extLst>
              <a:ext uri="{FF2B5EF4-FFF2-40B4-BE49-F238E27FC236}">
                <a16:creationId xmlns:a16="http://schemas.microsoft.com/office/drawing/2014/main" id="{00000000-0008-0000-0B00-0000A72B0000}"/>
              </a:ext>
            </a:extLst>
          </xdr:cNvPr>
          <xdr:cNvGrpSpPr>
            <a:grpSpLocks/>
          </xdr:cNvGrpSpPr>
        </xdr:nvGrpSpPr>
        <xdr:grpSpPr>
          <a:xfrm>
            <a:off x="5136450" y="3641888"/>
            <a:ext cx="419100" cy="276225"/>
            <a:chOff x="5136450" y="3641888"/>
            <a:chExt cx="419100" cy="276225"/>
          </a:xfrm>
        </xdr:grpSpPr>
        <xdr:sp macro="" textlink="">
          <xdr:nvSpPr>
            <xdr:cNvPr id="11176" name="Shape 6">
              <a:extLst>
                <a:ext uri="{FF2B5EF4-FFF2-40B4-BE49-F238E27FC236}">
                  <a16:creationId xmlns:a16="http://schemas.microsoft.com/office/drawing/2014/main" id="{00000000-0008-0000-0B00-0000A82B0000}"/>
                </a:ext>
              </a:extLst>
            </xdr:cNvPr>
            <xdr:cNvSpPr/>
          </xdr:nvSpPr>
          <xdr:spPr>
            <a:xfrm>
              <a:off x="5136450" y="3641888"/>
              <a:ext cx="419100" cy="2762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177" name="Shape 9074">
              <a:extLst>
                <a:ext uri="{FF2B5EF4-FFF2-40B4-BE49-F238E27FC236}">
                  <a16:creationId xmlns:a16="http://schemas.microsoft.com/office/drawing/2014/main" id="{00000000-0008-0000-0B00-0000A92B0000}"/>
                </a:ext>
              </a:extLst>
            </xdr:cNvPr>
            <xdr:cNvGrpSpPr>
              <a:grpSpLocks/>
            </xdr:cNvGrpSpPr>
          </xdr:nvGrpSpPr>
          <xdr:grpSpPr>
            <a:xfrm>
              <a:off x="5136450" y="3641888"/>
              <a:ext cx="419100" cy="276225"/>
              <a:chOff x="5136450" y="3646650"/>
              <a:chExt cx="419100" cy="266700"/>
            </a:xfrm>
          </xdr:grpSpPr>
          <xdr:sp macro="" textlink="">
            <xdr:nvSpPr>
              <xdr:cNvPr id="11178" name="Shape 9075">
                <a:extLst>
                  <a:ext uri="{FF2B5EF4-FFF2-40B4-BE49-F238E27FC236}">
                    <a16:creationId xmlns:a16="http://schemas.microsoft.com/office/drawing/2014/main" id="{00000000-0008-0000-0B00-0000AA2B0000}"/>
                  </a:ext>
                </a:extLst>
              </xdr:cNvPr>
              <xdr:cNvSpPr/>
            </xdr:nvSpPr>
            <xdr:spPr>
              <a:xfrm>
                <a:off x="5136450" y="3646650"/>
                <a:ext cx="419100" cy="2667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1179" name="Shape 9076">
                <a:extLst>
                  <a:ext uri="{FF2B5EF4-FFF2-40B4-BE49-F238E27FC236}">
                    <a16:creationId xmlns:a16="http://schemas.microsoft.com/office/drawing/2014/main" id="{00000000-0008-0000-0B00-0000AB2B0000}"/>
                  </a:ext>
                </a:extLst>
              </xdr:cNvPr>
              <xdr:cNvCxnSpPr/>
            </xdr:nvCxnSpPr>
            <xdr:spPr>
              <a:xfrm>
                <a:off x="5136450" y="3646650"/>
                <a:ext cx="419100" cy="266700"/>
              </a:xfrm>
              <a:prstGeom prst="straightConnector1">
                <a:avLst/>
              </a:prstGeom>
              <a:noFill/>
              <a:ln w="9525" cap="flat" cmpd="sng">
                <a:solidFill>
                  <a:srgbClr val="000000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44</xdr:col>
      <xdr:colOff>0</xdr:colOff>
      <xdr:row>125</xdr:row>
      <xdr:rowOff>180975</xdr:rowOff>
    </xdr:from>
    <xdr:ext cx="419100" cy="238125"/>
    <xdr:grpSp>
      <xdr:nvGrpSpPr>
        <xdr:cNvPr id="11180" name="Shape 2">
          <a:extLst>
            <a:ext uri="{FF2B5EF4-FFF2-40B4-BE49-F238E27FC236}">
              <a16:creationId xmlns:a16="http://schemas.microsoft.com/office/drawing/2014/main" id="{00000000-0008-0000-0B00-0000AC2B0000}"/>
            </a:ext>
          </a:extLst>
        </xdr:cNvPr>
        <xdr:cNvGrpSpPr>
          <a:grpSpLocks/>
        </xdr:cNvGrpSpPr>
      </xdr:nvGrpSpPr>
      <xdr:grpSpPr>
        <a:xfrm>
          <a:off x="20202525" y="27632025"/>
          <a:ext cx="419100" cy="238125"/>
          <a:chOff x="5136450" y="3660938"/>
          <a:chExt cx="419100" cy="238125"/>
        </a:xfrm>
      </xdr:grpSpPr>
      <xdr:grpSp>
        <xdr:nvGrpSpPr>
          <xdr:cNvPr id="11181" name="Shape 9077">
            <a:extLst>
              <a:ext uri="{FF2B5EF4-FFF2-40B4-BE49-F238E27FC236}">
                <a16:creationId xmlns:a16="http://schemas.microsoft.com/office/drawing/2014/main" id="{00000000-0008-0000-0B00-0000AD2B0000}"/>
              </a:ext>
            </a:extLst>
          </xdr:cNvPr>
          <xdr:cNvGrpSpPr>
            <a:grpSpLocks/>
          </xdr:cNvGrpSpPr>
        </xdr:nvGrpSpPr>
        <xdr:grpSpPr>
          <a:xfrm>
            <a:off x="5136450" y="3660938"/>
            <a:ext cx="419100" cy="238125"/>
            <a:chOff x="5136450" y="3660938"/>
            <a:chExt cx="419100" cy="238125"/>
          </a:xfrm>
        </xdr:grpSpPr>
        <xdr:sp macro="" textlink="">
          <xdr:nvSpPr>
            <xdr:cNvPr id="11182" name="Shape 6">
              <a:extLst>
                <a:ext uri="{FF2B5EF4-FFF2-40B4-BE49-F238E27FC236}">
                  <a16:creationId xmlns:a16="http://schemas.microsoft.com/office/drawing/2014/main" id="{00000000-0008-0000-0B00-0000AE2B0000}"/>
                </a:ext>
              </a:extLst>
            </xdr:cNvPr>
            <xdr:cNvSpPr/>
          </xdr:nvSpPr>
          <xdr:spPr>
            <a:xfrm>
              <a:off x="5136450" y="3660938"/>
              <a:ext cx="419100" cy="2381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183" name="Shape 9078">
              <a:extLst>
                <a:ext uri="{FF2B5EF4-FFF2-40B4-BE49-F238E27FC236}">
                  <a16:creationId xmlns:a16="http://schemas.microsoft.com/office/drawing/2014/main" id="{00000000-0008-0000-0B00-0000AF2B0000}"/>
                </a:ext>
              </a:extLst>
            </xdr:cNvPr>
            <xdr:cNvGrpSpPr>
              <a:grpSpLocks/>
            </xdr:cNvGrpSpPr>
          </xdr:nvGrpSpPr>
          <xdr:grpSpPr>
            <a:xfrm>
              <a:off x="5136450" y="3660938"/>
              <a:ext cx="419100" cy="238125"/>
              <a:chOff x="5136450" y="3665700"/>
              <a:chExt cx="419100" cy="228600"/>
            </a:xfrm>
          </xdr:grpSpPr>
          <xdr:sp macro="" textlink="">
            <xdr:nvSpPr>
              <xdr:cNvPr id="11184" name="Shape 9079">
                <a:extLst>
                  <a:ext uri="{FF2B5EF4-FFF2-40B4-BE49-F238E27FC236}">
                    <a16:creationId xmlns:a16="http://schemas.microsoft.com/office/drawing/2014/main" id="{00000000-0008-0000-0B00-0000B02B0000}"/>
                  </a:ext>
                </a:extLst>
              </xdr:cNvPr>
              <xdr:cNvSpPr/>
            </xdr:nvSpPr>
            <xdr:spPr>
              <a:xfrm>
                <a:off x="5136450" y="3665700"/>
                <a:ext cx="419100" cy="2286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1185" name="Shape 9080">
                <a:extLst>
                  <a:ext uri="{FF2B5EF4-FFF2-40B4-BE49-F238E27FC236}">
                    <a16:creationId xmlns:a16="http://schemas.microsoft.com/office/drawing/2014/main" id="{00000000-0008-0000-0B00-0000B12B0000}"/>
                  </a:ext>
                </a:extLst>
              </xdr:cNvPr>
              <xdr:cNvCxnSpPr/>
            </xdr:nvCxnSpPr>
            <xdr:spPr>
              <a:xfrm flipH="1">
                <a:off x="5136450" y="3665700"/>
                <a:ext cx="419100" cy="228600"/>
              </a:xfrm>
              <a:prstGeom prst="straightConnector1">
                <a:avLst/>
              </a:prstGeom>
              <a:noFill/>
              <a:ln w="9525" cap="flat" cmpd="sng">
                <a:solidFill>
                  <a:srgbClr val="000000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30</xdr:col>
      <xdr:colOff>0</xdr:colOff>
      <xdr:row>135</xdr:row>
      <xdr:rowOff>0</xdr:rowOff>
    </xdr:from>
    <xdr:ext cx="419100" cy="266700"/>
    <xdr:grpSp>
      <xdr:nvGrpSpPr>
        <xdr:cNvPr id="11186" name="Shape 2">
          <a:extLst>
            <a:ext uri="{FF2B5EF4-FFF2-40B4-BE49-F238E27FC236}">
              <a16:creationId xmlns:a16="http://schemas.microsoft.com/office/drawing/2014/main" id="{00000000-0008-0000-0B00-0000B22B0000}"/>
            </a:ext>
          </a:extLst>
        </xdr:cNvPr>
        <xdr:cNvGrpSpPr>
          <a:grpSpLocks/>
        </xdr:cNvGrpSpPr>
      </xdr:nvGrpSpPr>
      <xdr:grpSpPr>
        <a:xfrm>
          <a:off x="13668375" y="29622750"/>
          <a:ext cx="419100" cy="266700"/>
          <a:chOff x="5136450" y="3646650"/>
          <a:chExt cx="419100" cy="266700"/>
        </a:xfrm>
      </xdr:grpSpPr>
      <xdr:grpSp>
        <xdr:nvGrpSpPr>
          <xdr:cNvPr id="11187" name="Shape 9081">
            <a:extLst>
              <a:ext uri="{FF2B5EF4-FFF2-40B4-BE49-F238E27FC236}">
                <a16:creationId xmlns:a16="http://schemas.microsoft.com/office/drawing/2014/main" id="{00000000-0008-0000-0B00-0000B32B0000}"/>
              </a:ext>
            </a:extLst>
          </xdr:cNvPr>
          <xdr:cNvGrpSpPr>
            <a:grpSpLocks/>
          </xdr:cNvGrpSpPr>
        </xdr:nvGrpSpPr>
        <xdr:grpSpPr>
          <a:xfrm>
            <a:off x="5136450" y="3646650"/>
            <a:ext cx="419100" cy="266700"/>
            <a:chOff x="5136450" y="3646650"/>
            <a:chExt cx="419100" cy="266700"/>
          </a:xfrm>
        </xdr:grpSpPr>
        <xdr:sp macro="" textlink="">
          <xdr:nvSpPr>
            <xdr:cNvPr id="11188" name="Shape 6">
              <a:extLst>
                <a:ext uri="{FF2B5EF4-FFF2-40B4-BE49-F238E27FC236}">
                  <a16:creationId xmlns:a16="http://schemas.microsoft.com/office/drawing/2014/main" id="{00000000-0008-0000-0B00-0000B42B0000}"/>
                </a:ext>
              </a:extLst>
            </xdr:cNvPr>
            <xdr:cNvSpPr/>
          </xdr:nvSpPr>
          <xdr:spPr>
            <a:xfrm>
              <a:off x="5136450" y="3646650"/>
              <a:ext cx="419100" cy="266700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189" name="Shape 9082">
              <a:extLst>
                <a:ext uri="{FF2B5EF4-FFF2-40B4-BE49-F238E27FC236}">
                  <a16:creationId xmlns:a16="http://schemas.microsoft.com/office/drawing/2014/main" id="{00000000-0008-0000-0B00-0000B52B0000}"/>
                </a:ext>
              </a:extLst>
            </xdr:cNvPr>
            <xdr:cNvGrpSpPr>
              <a:grpSpLocks/>
            </xdr:cNvGrpSpPr>
          </xdr:nvGrpSpPr>
          <xdr:grpSpPr>
            <a:xfrm>
              <a:off x="5136450" y="3646650"/>
              <a:ext cx="419100" cy="266700"/>
              <a:chOff x="5136450" y="3646650"/>
              <a:chExt cx="419100" cy="266700"/>
            </a:xfrm>
          </xdr:grpSpPr>
          <xdr:sp macro="" textlink="">
            <xdr:nvSpPr>
              <xdr:cNvPr id="11190" name="Shape 9083">
                <a:extLst>
                  <a:ext uri="{FF2B5EF4-FFF2-40B4-BE49-F238E27FC236}">
                    <a16:creationId xmlns:a16="http://schemas.microsoft.com/office/drawing/2014/main" id="{00000000-0008-0000-0B00-0000B62B0000}"/>
                  </a:ext>
                </a:extLst>
              </xdr:cNvPr>
              <xdr:cNvSpPr/>
            </xdr:nvSpPr>
            <xdr:spPr>
              <a:xfrm>
                <a:off x="5136450" y="3646650"/>
                <a:ext cx="419100" cy="2667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1191" name="Shape 9084">
                <a:extLst>
                  <a:ext uri="{FF2B5EF4-FFF2-40B4-BE49-F238E27FC236}">
                    <a16:creationId xmlns:a16="http://schemas.microsoft.com/office/drawing/2014/main" id="{00000000-0008-0000-0B00-0000B72B0000}"/>
                  </a:ext>
                </a:extLst>
              </xdr:cNvPr>
              <xdr:cNvCxnSpPr/>
            </xdr:nvCxnSpPr>
            <xdr:spPr>
              <a:xfrm>
                <a:off x="5136450" y="3646650"/>
                <a:ext cx="419100" cy="266700"/>
              </a:xfrm>
              <a:prstGeom prst="straightConnector1">
                <a:avLst/>
              </a:prstGeom>
              <a:noFill/>
              <a:ln w="9525" cap="flat" cmpd="sng">
                <a:solidFill>
                  <a:srgbClr val="000000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30</xdr:col>
      <xdr:colOff>0</xdr:colOff>
      <xdr:row>135</xdr:row>
      <xdr:rowOff>0</xdr:rowOff>
    </xdr:from>
    <xdr:ext cx="419100" cy="247650"/>
    <xdr:grpSp>
      <xdr:nvGrpSpPr>
        <xdr:cNvPr id="11192" name="Shape 2">
          <a:extLst>
            <a:ext uri="{FF2B5EF4-FFF2-40B4-BE49-F238E27FC236}">
              <a16:creationId xmlns:a16="http://schemas.microsoft.com/office/drawing/2014/main" id="{00000000-0008-0000-0B00-0000B82B0000}"/>
            </a:ext>
          </a:extLst>
        </xdr:cNvPr>
        <xdr:cNvGrpSpPr>
          <a:grpSpLocks/>
        </xdr:cNvGrpSpPr>
      </xdr:nvGrpSpPr>
      <xdr:grpSpPr>
        <a:xfrm>
          <a:off x="13668375" y="29622750"/>
          <a:ext cx="419100" cy="247650"/>
          <a:chOff x="5136450" y="3656175"/>
          <a:chExt cx="419100" cy="247650"/>
        </a:xfrm>
      </xdr:grpSpPr>
      <xdr:grpSp>
        <xdr:nvGrpSpPr>
          <xdr:cNvPr id="11193" name="Shape 9085">
            <a:extLst>
              <a:ext uri="{FF2B5EF4-FFF2-40B4-BE49-F238E27FC236}">
                <a16:creationId xmlns:a16="http://schemas.microsoft.com/office/drawing/2014/main" id="{00000000-0008-0000-0B00-0000B92B0000}"/>
              </a:ext>
            </a:extLst>
          </xdr:cNvPr>
          <xdr:cNvGrpSpPr>
            <a:grpSpLocks/>
          </xdr:cNvGrpSpPr>
        </xdr:nvGrpSpPr>
        <xdr:grpSpPr>
          <a:xfrm>
            <a:off x="5136450" y="3656175"/>
            <a:ext cx="419100" cy="247650"/>
            <a:chOff x="5136450" y="3656175"/>
            <a:chExt cx="419100" cy="247650"/>
          </a:xfrm>
        </xdr:grpSpPr>
        <xdr:sp macro="" textlink="">
          <xdr:nvSpPr>
            <xdr:cNvPr id="11194" name="Shape 6">
              <a:extLst>
                <a:ext uri="{FF2B5EF4-FFF2-40B4-BE49-F238E27FC236}">
                  <a16:creationId xmlns:a16="http://schemas.microsoft.com/office/drawing/2014/main" id="{00000000-0008-0000-0B00-0000BA2B0000}"/>
                </a:ext>
              </a:extLst>
            </xdr:cNvPr>
            <xdr:cNvSpPr/>
          </xdr:nvSpPr>
          <xdr:spPr>
            <a:xfrm>
              <a:off x="5136450" y="3656175"/>
              <a:ext cx="419100" cy="247650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195" name="Shape 9086">
              <a:extLst>
                <a:ext uri="{FF2B5EF4-FFF2-40B4-BE49-F238E27FC236}">
                  <a16:creationId xmlns:a16="http://schemas.microsoft.com/office/drawing/2014/main" id="{00000000-0008-0000-0B00-0000BB2B0000}"/>
                </a:ext>
              </a:extLst>
            </xdr:cNvPr>
            <xdr:cNvGrpSpPr>
              <a:grpSpLocks/>
            </xdr:cNvGrpSpPr>
          </xdr:nvGrpSpPr>
          <xdr:grpSpPr>
            <a:xfrm>
              <a:off x="5136450" y="3656175"/>
              <a:ext cx="419100" cy="247650"/>
              <a:chOff x="5136450" y="3660938"/>
              <a:chExt cx="419100" cy="238125"/>
            </a:xfrm>
          </xdr:grpSpPr>
          <xdr:sp macro="" textlink="">
            <xdr:nvSpPr>
              <xdr:cNvPr id="11196" name="Shape 9087">
                <a:extLst>
                  <a:ext uri="{FF2B5EF4-FFF2-40B4-BE49-F238E27FC236}">
                    <a16:creationId xmlns:a16="http://schemas.microsoft.com/office/drawing/2014/main" id="{00000000-0008-0000-0B00-0000BC2B0000}"/>
                  </a:ext>
                </a:extLst>
              </xdr:cNvPr>
              <xdr:cNvSpPr/>
            </xdr:nvSpPr>
            <xdr:spPr>
              <a:xfrm>
                <a:off x="5136450" y="3660938"/>
                <a:ext cx="419100" cy="2381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1197" name="Shape 9088">
                <a:extLst>
                  <a:ext uri="{FF2B5EF4-FFF2-40B4-BE49-F238E27FC236}">
                    <a16:creationId xmlns:a16="http://schemas.microsoft.com/office/drawing/2014/main" id="{00000000-0008-0000-0B00-0000BD2B0000}"/>
                  </a:ext>
                </a:extLst>
              </xdr:cNvPr>
              <xdr:cNvCxnSpPr/>
            </xdr:nvCxnSpPr>
            <xdr:spPr>
              <a:xfrm flipH="1">
                <a:off x="5136450" y="3660938"/>
                <a:ext cx="419100" cy="238125"/>
              </a:xfrm>
              <a:prstGeom prst="straightConnector1">
                <a:avLst/>
              </a:prstGeom>
              <a:noFill/>
              <a:ln w="9525" cap="flat" cmpd="sng">
                <a:solidFill>
                  <a:srgbClr val="000000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28</xdr:col>
      <xdr:colOff>0</xdr:colOff>
      <xdr:row>135</xdr:row>
      <xdr:rowOff>0</xdr:rowOff>
    </xdr:from>
    <xdr:ext cx="419100" cy="266700"/>
    <xdr:grpSp>
      <xdr:nvGrpSpPr>
        <xdr:cNvPr id="11198" name="Shape 2">
          <a:extLst>
            <a:ext uri="{FF2B5EF4-FFF2-40B4-BE49-F238E27FC236}">
              <a16:creationId xmlns:a16="http://schemas.microsoft.com/office/drawing/2014/main" id="{00000000-0008-0000-0B00-0000BE2B0000}"/>
            </a:ext>
          </a:extLst>
        </xdr:cNvPr>
        <xdr:cNvGrpSpPr>
          <a:grpSpLocks/>
        </xdr:cNvGrpSpPr>
      </xdr:nvGrpSpPr>
      <xdr:grpSpPr>
        <a:xfrm>
          <a:off x="12734925" y="29622750"/>
          <a:ext cx="419100" cy="266700"/>
          <a:chOff x="5136450" y="3646650"/>
          <a:chExt cx="419100" cy="266700"/>
        </a:xfrm>
      </xdr:grpSpPr>
      <xdr:grpSp>
        <xdr:nvGrpSpPr>
          <xdr:cNvPr id="11199" name="Shape 9089">
            <a:extLst>
              <a:ext uri="{FF2B5EF4-FFF2-40B4-BE49-F238E27FC236}">
                <a16:creationId xmlns:a16="http://schemas.microsoft.com/office/drawing/2014/main" id="{00000000-0008-0000-0B00-0000BF2B0000}"/>
              </a:ext>
            </a:extLst>
          </xdr:cNvPr>
          <xdr:cNvGrpSpPr>
            <a:grpSpLocks/>
          </xdr:cNvGrpSpPr>
        </xdr:nvGrpSpPr>
        <xdr:grpSpPr>
          <a:xfrm>
            <a:off x="5136450" y="3646650"/>
            <a:ext cx="419100" cy="266700"/>
            <a:chOff x="5136450" y="3646650"/>
            <a:chExt cx="419100" cy="266700"/>
          </a:xfrm>
        </xdr:grpSpPr>
        <xdr:sp macro="" textlink="">
          <xdr:nvSpPr>
            <xdr:cNvPr id="11200" name="Shape 6">
              <a:extLst>
                <a:ext uri="{FF2B5EF4-FFF2-40B4-BE49-F238E27FC236}">
                  <a16:creationId xmlns:a16="http://schemas.microsoft.com/office/drawing/2014/main" id="{00000000-0008-0000-0B00-0000C02B0000}"/>
                </a:ext>
              </a:extLst>
            </xdr:cNvPr>
            <xdr:cNvSpPr/>
          </xdr:nvSpPr>
          <xdr:spPr>
            <a:xfrm>
              <a:off x="5136450" y="3646650"/>
              <a:ext cx="419100" cy="266700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201" name="Shape 9090">
              <a:extLst>
                <a:ext uri="{FF2B5EF4-FFF2-40B4-BE49-F238E27FC236}">
                  <a16:creationId xmlns:a16="http://schemas.microsoft.com/office/drawing/2014/main" id="{00000000-0008-0000-0B00-0000C12B0000}"/>
                </a:ext>
              </a:extLst>
            </xdr:cNvPr>
            <xdr:cNvGrpSpPr>
              <a:grpSpLocks/>
            </xdr:cNvGrpSpPr>
          </xdr:nvGrpSpPr>
          <xdr:grpSpPr>
            <a:xfrm>
              <a:off x="5136450" y="3646650"/>
              <a:ext cx="419100" cy="266700"/>
              <a:chOff x="5136450" y="3646650"/>
              <a:chExt cx="419100" cy="266700"/>
            </a:xfrm>
          </xdr:grpSpPr>
          <xdr:sp macro="" textlink="">
            <xdr:nvSpPr>
              <xdr:cNvPr id="11202" name="Shape 9091">
                <a:extLst>
                  <a:ext uri="{FF2B5EF4-FFF2-40B4-BE49-F238E27FC236}">
                    <a16:creationId xmlns:a16="http://schemas.microsoft.com/office/drawing/2014/main" id="{00000000-0008-0000-0B00-0000C22B0000}"/>
                  </a:ext>
                </a:extLst>
              </xdr:cNvPr>
              <xdr:cNvSpPr/>
            </xdr:nvSpPr>
            <xdr:spPr>
              <a:xfrm>
                <a:off x="5136450" y="3646650"/>
                <a:ext cx="419100" cy="2667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1203" name="Shape 9092">
                <a:extLst>
                  <a:ext uri="{FF2B5EF4-FFF2-40B4-BE49-F238E27FC236}">
                    <a16:creationId xmlns:a16="http://schemas.microsoft.com/office/drawing/2014/main" id="{00000000-0008-0000-0B00-0000C32B0000}"/>
                  </a:ext>
                </a:extLst>
              </xdr:cNvPr>
              <xdr:cNvCxnSpPr/>
            </xdr:nvCxnSpPr>
            <xdr:spPr>
              <a:xfrm>
                <a:off x="5136450" y="3646650"/>
                <a:ext cx="419100" cy="266700"/>
              </a:xfrm>
              <a:prstGeom prst="straightConnector1">
                <a:avLst/>
              </a:prstGeom>
              <a:noFill/>
              <a:ln w="9525" cap="flat" cmpd="sng">
                <a:solidFill>
                  <a:srgbClr val="000000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28</xdr:col>
      <xdr:colOff>0</xdr:colOff>
      <xdr:row>135</xdr:row>
      <xdr:rowOff>0</xdr:rowOff>
    </xdr:from>
    <xdr:ext cx="419100" cy="247650"/>
    <xdr:grpSp>
      <xdr:nvGrpSpPr>
        <xdr:cNvPr id="11204" name="Shape 2">
          <a:extLst>
            <a:ext uri="{FF2B5EF4-FFF2-40B4-BE49-F238E27FC236}">
              <a16:creationId xmlns:a16="http://schemas.microsoft.com/office/drawing/2014/main" id="{00000000-0008-0000-0B00-0000C42B0000}"/>
            </a:ext>
          </a:extLst>
        </xdr:cNvPr>
        <xdr:cNvGrpSpPr>
          <a:grpSpLocks/>
        </xdr:cNvGrpSpPr>
      </xdr:nvGrpSpPr>
      <xdr:grpSpPr>
        <a:xfrm>
          <a:off x="12734925" y="29622750"/>
          <a:ext cx="419100" cy="247650"/>
          <a:chOff x="5136450" y="3656175"/>
          <a:chExt cx="419100" cy="247650"/>
        </a:xfrm>
      </xdr:grpSpPr>
      <xdr:grpSp>
        <xdr:nvGrpSpPr>
          <xdr:cNvPr id="11205" name="Shape 9093">
            <a:extLst>
              <a:ext uri="{FF2B5EF4-FFF2-40B4-BE49-F238E27FC236}">
                <a16:creationId xmlns:a16="http://schemas.microsoft.com/office/drawing/2014/main" id="{00000000-0008-0000-0B00-0000C52B0000}"/>
              </a:ext>
            </a:extLst>
          </xdr:cNvPr>
          <xdr:cNvGrpSpPr>
            <a:grpSpLocks/>
          </xdr:cNvGrpSpPr>
        </xdr:nvGrpSpPr>
        <xdr:grpSpPr>
          <a:xfrm>
            <a:off x="5136450" y="3656175"/>
            <a:ext cx="419100" cy="247650"/>
            <a:chOff x="5136450" y="3656175"/>
            <a:chExt cx="419100" cy="247650"/>
          </a:xfrm>
        </xdr:grpSpPr>
        <xdr:sp macro="" textlink="">
          <xdr:nvSpPr>
            <xdr:cNvPr id="11206" name="Shape 6">
              <a:extLst>
                <a:ext uri="{FF2B5EF4-FFF2-40B4-BE49-F238E27FC236}">
                  <a16:creationId xmlns:a16="http://schemas.microsoft.com/office/drawing/2014/main" id="{00000000-0008-0000-0B00-0000C62B0000}"/>
                </a:ext>
              </a:extLst>
            </xdr:cNvPr>
            <xdr:cNvSpPr/>
          </xdr:nvSpPr>
          <xdr:spPr>
            <a:xfrm>
              <a:off x="5136450" y="3656175"/>
              <a:ext cx="419100" cy="247650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207" name="Shape 9094">
              <a:extLst>
                <a:ext uri="{FF2B5EF4-FFF2-40B4-BE49-F238E27FC236}">
                  <a16:creationId xmlns:a16="http://schemas.microsoft.com/office/drawing/2014/main" id="{00000000-0008-0000-0B00-0000C72B0000}"/>
                </a:ext>
              </a:extLst>
            </xdr:cNvPr>
            <xdr:cNvGrpSpPr>
              <a:grpSpLocks/>
            </xdr:cNvGrpSpPr>
          </xdr:nvGrpSpPr>
          <xdr:grpSpPr>
            <a:xfrm>
              <a:off x="5136450" y="3656175"/>
              <a:ext cx="419100" cy="247650"/>
              <a:chOff x="5136450" y="3660938"/>
              <a:chExt cx="419100" cy="238125"/>
            </a:xfrm>
          </xdr:grpSpPr>
          <xdr:sp macro="" textlink="">
            <xdr:nvSpPr>
              <xdr:cNvPr id="11208" name="Shape 9095">
                <a:extLst>
                  <a:ext uri="{FF2B5EF4-FFF2-40B4-BE49-F238E27FC236}">
                    <a16:creationId xmlns:a16="http://schemas.microsoft.com/office/drawing/2014/main" id="{00000000-0008-0000-0B00-0000C82B0000}"/>
                  </a:ext>
                </a:extLst>
              </xdr:cNvPr>
              <xdr:cNvSpPr/>
            </xdr:nvSpPr>
            <xdr:spPr>
              <a:xfrm>
                <a:off x="5136450" y="3660938"/>
                <a:ext cx="419100" cy="2381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1209" name="Shape 9096">
                <a:extLst>
                  <a:ext uri="{FF2B5EF4-FFF2-40B4-BE49-F238E27FC236}">
                    <a16:creationId xmlns:a16="http://schemas.microsoft.com/office/drawing/2014/main" id="{00000000-0008-0000-0B00-0000C92B0000}"/>
                  </a:ext>
                </a:extLst>
              </xdr:cNvPr>
              <xdr:cNvCxnSpPr/>
            </xdr:nvCxnSpPr>
            <xdr:spPr>
              <a:xfrm flipH="1">
                <a:off x="5136450" y="3660938"/>
                <a:ext cx="419100" cy="238125"/>
              </a:xfrm>
              <a:prstGeom prst="straightConnector1">
                <a:avLst/>
              </a:prstGeom>
              <a:noFill/>
              <a:ln w="9525" cap="flat" cmpd="sng">
                <a:solidFill>
                  <a:srgbClr val="000000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26</xdr:col>
      <xdr:colOff>0</xdr:colOff>
      <xdr:row>135</xdr:row>
      <xdr:rowOff>0</xdr:rowOff>
    </xdr:from>
    <xdr:ext cx="419100" cy="266700"/>
    <xdr:grpSp>
      <xdr:nvGrpSpPr>
        <xdr:cNvPr id="11210" name="Shape 2">
          <a:extLst>
            <a:ext uri="{FF2B5EF4-FFF2-40B4-BE49-F238E27FC236}">
              <a16:creationId xmlns:a16="http://schemas.microsoft.com/office/drawing/2014/main" id="{00000000-0008-0000-0B00-0000CA2B0000}"/>
            </a:ext>
          </a:extLst>
        </xdr:cNvPr>
        <xdr:cNvGrpSpPr>
          <a:grpSpLocks/>
        </xdr:cNvGrpSpPr>
      </xdr:nvGrpSpPr>
      <xdr:grpSpPr>
        <a:xfrm>
          <a:off x="11801475" y="29622750"/>
          <a:ext cx="419100" cy="266700"/>
          <a:chOff x="5136450" y="3646650"/>
          <a:chExt cx="419100" cy="266700"/>
        </a:xfrm>
      </xdr:grpSpPr>
      <xdr:grpSp>
        <xdr:nvGrpSpPr>
          <xdr:cNvPr id="11211" name="Shape 9097">
            <a:extLst>
              <a:ext uri="{FF2B5EF4-FFF2-40B4-BE49-F238E27FC236}">
                <a16:creationId xmlns:a16="http://schemas.microsoft.com/office/drawing/2014/main" id="{00000000-0008-0000-0B00-0000CB2B0000}"/>
              </a:ext>
            </a:extLst>
          </xdr:cNvPr>
          <xdr:cNvGrpSpPr>
            <a:grpSpLocks/>
          </xdr:cNvGrpSpPr>
        </xdr:nvGrpSpPr>
        <xdr:grpSpPr>
          <a:xfrm>
            <a:off x="5136450" y="3646650"/>
            <a:ext cx="419100" cy="266700"/>
            <a:chOff x="5136450" y="3646650"/>
            <a:chExt cx="419100" cy="266700"/>
          </a:xfrm>
        </xdr:grpSpPr>
        <xdr:sp macro="" textlink="">
          <xdr:nvSpPr>
            <xdr:cNvPr id="11212" name="Shape 6">
              <a:extLst>
                <a:ext uri="{FF2B5EF4-FFF2-40B4-BE49-F238E27FC236}">
                  <a16:creationId xmlns:a16="http://schemas.microsoft.com/office/drawing/2014/main" id="{00000000-0008-0000-0B00-0000CC2B0000}"/>
                </a:ext>
              </a:extLst>
            </xdr:cNvPr>
            <xdr:cNvSpPr/>
          </xdr:nvSpPr>
          <xdr:spPr>
            <a:xfrm>
              <a:off x="5136450" y="3646650"/>
              <a:ext cx="419100" cy="266700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213" name="Shape 9098">
              <a:extLst>
                <a:ext uri="{FF2B5EF4-FFF2-40B4-BE49-F238E27FC236}">
                  <a16:creationId xmlns:a16="http://schemas.microsoft.com/office/drawing/2014/main" id="{00000000-0008-0000-0B00-0000CD2B0000}"/>
                </a:ext>
              </a:extLst>
            </xdr:cNvPr>
            <xdr:cNvGrpSpPr>
              <a:grpSpLocks/>
            </xdr:cNvGrpSpPr>
          </xdr:nvGrpSpPr>
          <xdr:grpSpPr>
            <a:xfrm>
              <a:off x="5136450" y="3646650"/>
              <a:ext cx="419100" cy="266700"/>
              <a:chOff x="5136450" y="3646650"/>
              <a:chExt cx="419100" cy="266700"/>
            </a:xfrm>
          </xdr:grpSpPr>
          <xdr:sp macro="" textlink="">
            <xdr:nvSpPr>
              <xdr:cNvPr id="11214" name="Shape 9099">
                <a:extLst>
                  <a:ext uri="{FF2B5EF4-FFF2-40B4-BE49-F238E27FC236}">
                    <a16:creationId xmlns:a16="http://schemas.microsoft.com/office/drawing/2014/main" id="{00000000-0008-0000-0B00-0000CE2B0000}"/>
                  </a:ext>
                </a:extLst>
              </xdr:cNvPr>
              <xdr:cNvSpPr/>
            </xdr:nvSpPr>
            <xdr:spPr>
              <a:xfrm>
                <a:off x="5136450" y="3646650"/>
                <a:ext cx="419100" cy="2667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1215" name="Shape 9100">
                <a:extLst>
                  <a:ext uri="{FF2B5EF4-FFF2-40B4-BE49-F238E27FC236}">
                    <a16:creationId xmlns:a16="http://schemas.microsoft.com/office/drawing/2014/main" id="{00000000-0008-0000-0B00-0000CF2B0000}"/>
                  </a:ext>
                </a:extLst>
              </xdr:cNvPr>
              <xdr:cNvCxnSpPr/>
            </xdr:nvCxnSpPr>
            <xdr:spPr>
              <a:xfrm>
                <a:off x="5136450" y="3646650"/>
                <a:ext cx="419100" cy="266700"/>
              </a:xfrm>
              <a:prstGeom prst="straightConnector1">
                <a:avLst/>
              </a:prstGeom>
              <a:noFill/>
              <a:ln w="9525" cap="flat" cmpd="sng">
                <a:solidFill>
                  <a:srgbClr val="000000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26</xdr:col>
      <xdr:colOff>0</xdr:colOff>
      <xdr:row>135</xdr:row>
      <xdr:rowOff>0</xdr:rowOff>
    </xdr:from>
    <xdr:ext cx="419100" cy="247650"/>
    <xdr:grpSp>
      <xdr:nvGrpSpPr>
        <xdr:cNvPr id="11216" name="Shape 2">
          <a:extLst>
            <a:ext uri="{FF2B5EF4-FFF2-40B4-BE49-F238E27FC236}">
              <a16:creationId xmlns:a16="http://schemas.microsoft.com/office/drawing/2014/main" id="{00000000-0008-0000-0B00-0000D02B0000}"/>
            </a:ext>
          </a:extLst>
        </xdr:cNvPr>
        <xdr:cNvGrpSpPr>
          <a:grpSpLocks/>
        </xdr:cNvGrpSpPr>
      </xdr:nvGrpSpPr>
      <xdr:grpSpPr>
        <a:xfrm>
          <a:off x="11801475" y="29622750"/>
          <a:ext cx="419100" cy="247650"/>
          <a:chOff x="5136450" y="3656175"/>
          <a:chExt cx="419100" cy="247650"/>
        </a:xfrm>
      </xdr:grpSpPr>
      <xdr:grpSp>
        <xdr:nvGrpSpPr>
          <xdr:cNvPr id="11217" name="Shape 9101">
            <a:extLst>
              <a:ext uri="{FF2B5EF4-FFF2-40B4-BE49-F238E27FC236}">
                <a16:creationId xmlns:a16="http://schemas.microsoft.com/office/drawing/2014/main" id="{00000000-0008-0000-0B00-0000D12B0000}"/>
              </a:ext>
            </a:extLst>
          </xdr:cNvPr>
          <xdr:cNvGrpSpPr>
            <a:grpSpLocks/>
          </xdr:cNvGrpSpPr>
        </xdr:nvGrpSpPr>
        <xdr:grpSpPr>
          <a:xfrm>
            <a:off x="5136450" y="3656175"/>
            <a:ext cx="419100" cy="247650"/>
            <a:chOff x="5136450" y="3656175"/>
            <a:chExt cx="419100" cy="247650"/>
          </a:xfrm>
        </xdr:grpSpPr>
        <xdr:sp macro="" textlink="">
          <xdr:nvSpPr>
            <xdr:cNvPr id="11218" name="Shape 6">
              <a:extLst>
                <a:ext uri="{FF2B5EF4-FFF2-40B4-BE49-F238E27FC236}">
                  <a16:creationId xmlns:a16="http://schemas.microsoft.com/office/drawing/2014/main" id="{00000000-0008-0000-0B00-0000D22B0000}"/>
                </a:ext>
              </a:extLst>
            </xdr:cNvPr>
            <xdr:cNvSpPr/>
          </xdr:nvSpPr>
          <xdr:spPr>
            <a:xfrm>
              <a:off x="5136450" y="3656175"/>
              <a:ext cx="419100" cy="247650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219" name="Shape 9102">
              <a:extLst>
                <a:ext uri="{FF2B5EF4-FFF2-40B4-BE49-F238E27FC236}">
                  <a16:creationId xmlns:a16="http://schemas.microsoft.com/office/drawing/2014/main" id="{00000000-0008-0000-0B00-0000D32B0000}"/>
                </a:ext>
              </a:extLst>
            </xdr:cNvPr>
            <xdr:cNvGrpSpPr>
              <a:grpSpLocks/>
            </xdr:cNvGrpSpPr>
          </xdr:nvGrpSpPr>
          <xdr:grpSpPr>
            <a:xfrm>
              <a:off x="5136450" y="3656175"/>
              <a:ext cx="419100" cy="247650"/>
              <a:chOff x="5136450" y="3660938"/>
              <a:chExt cx="419100" cy="238125"/>
            </a:xfrm>
          </xdr:grpSpPr>
          <xdr:sp macro="" textlink="">
            <xdr:nvSpPr>
              <xdr:cNvPr id="11220" name="Shape 9103">
                <a:extLst>
                  <a:ext uri="{FF2B5EF4-FFF2-40B4-BE49-F238E27FC236}">
                    <a16:creationId xmlns:a16="http://schemas.microsoft.com/office/drawing/2014/main" id="{00000000-0008-0000-0B00-0000D42B0000}"/>
                  </a:ext>
                </a:extLst>
              </xdr:cNvPr>
              <xdr:cNvSpPr/>
            </xdr:nvSpPr>
            <xdr:spPr>
              <a:xfrm>
                <a:off x="5136450" y="3660938"/>
                <a:ext cx="419100" cy="2381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1221" name="Shape 9104">
                <a:extLst>
                  <a:ext uri="{FF2B5EF4-FFF2-40B4-BE49-F238E27FC236}">
                    <a16:creationId xmlns:a16="http://schemas.microsoft.com/office/drawing/2014/main" id="{00000000-0008-0000-0B00-0000D52B0000}"/>
                  </a:ext>
                </a:extLst>
              </xdr:cNvPr>
              <xdr:cNvCxnSpPr/>
            </xdr:nvCxnSpPr>
            <xdr:spPr>
              <a:xfrm flipH="1">
                <a:off x="5136450" y="3660938"/>
                <a:ext cx="419100" cy="238125"/>
              </a:xfrm>
              <a:prstGeom prst="straightConnector1">
                <a:avLst/>
              </a:prstGeom>
              <a:noFill/>
              <a:ln w="9525" cap="flat" cmpd="sng">
                <a:solidFill>
                  <a:srgbClr val="000000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12</xdr:col>
      <xdr:colOff>0</xdr:colOff>
      <xdr:row>135</xdr:row>
      <xdr:rowOff>0</xdr:rowOff>
    </xdr:from>
    <xdr:ext cx="419100" cy="266700"/>
    <xdr:grpSp>
      <xdr:nvGrpSpPr>
        <xdr:cNvPr id="11222" name="Shape 2">
          <a:extLst>
            <a:ext uri="{FF2B5EF4-FFF2-40B4-BE49-F238E27FC236}">
              <a16:creationId xmlns:a16="http://schemas.microsoft.com/office/drawing/2014/main" id="{00000000-0008-0000-0B00-0000D62B0000}"/>
            </a:ext>
          </a:extLst>
        </xdr:cNvPr>
        <xdr:cNvGrpSpPr>
          <a:grpSpLocks/>
        </xdr:cNvGrpSpPr>
      </xdr:nvGrpSpPr>
      <xdr:grpSpPr>
        <a:xfrm>
          <a:off x="5267325" y="29622750"/>
          <a:ext cx="419100" cy="266700"/>
          <a:chOff x="5136450" y="3646650"/>
          <a:chExt cx="419100" cy="266700"/>
        </a:xfrm>
      </xdr:grpSpPr>
      <xdr:grpSp>
        <xdr:nvGrpSpPr>
          <xdr:cNvPr id="11223" name="Shape 9105">
            <a:extLst>
              <a:ext uri="{FF2B5EF4-FFF2-40B4-BE49-F238E27FC236}">
                <a16:creationId xmlns:a16="http://schemas.microsoft.com/office/drawing/2014/main" id="{00000000-0008-0000-0B00-0000D72B0000}"/>
              </a:ext>
            </a:extLst>
          </xdr:cNvPr>
          <xdr:cNvGrpSpPr>
            <a:grpSpLocks/>
          </xdr:cNvGrpSpPr>
        </xdr:nvGrpSpPr>
        <xdr:grpSpPr>
          <a:xfrm>
            <a:off x="5136450" y="3646650"/>
            <a:ext cx="419100" cy="266700"/>
            <a:chOff x="5136450" y="3646650"/>
            <a:chExt cx="419100" cy="266700"/>
          </a:xfrm>
        </xdr:grpSpPr>
        <xdr:sp macro="" textlink="">
          <xdr:nvSpPr>
            <xdr:cNvPr id="11224" name="Shape 6">
              <a:extLst>
                <a:ext uri="{FF2B5EF4-FFF2-40B4-BE49-F238E27FC236}">
                  <a16:creationId xmlns:a16="http://schemas.microsoft.com/office/drawing/2014/main" id="{00000000-0008-0000-0B00-0000D82B0000}"/>
                </a:ext>
              </a:extLst>
            </xdr:cNvPr>
            <xdr:cNvSpPr/>
          </xdr:nvSpPr>
          <xdr:spPr>
            <a:xfrm>
              <a:off x="5136450" y="3646650"/>
              <a:ext cx="419100" cy="266700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225" name="Shape 9106">
              <a:extLst>
                <a:ext uri="{FF2B5EF4-FFF2-40B4-BE49-F238E27FC236}">
                  <a16:creationId xmlns:a16="http://schemas.microsoft.com/office/drawing/2014/main" id="{00000000-0008-0000-0B00-0000D92B0000}"/>
                </a:ext>
              </a:extLst>
            </xdr:cNvPr>
            <xdr:cNvGrpSpPr>
              <a:grpSpLocks/>
            </xdr:cNvGrpSpPr>
          </xdr:nvGrpSpPr>
          <xdr:grpSpPr>
            <a:xfrm>
              <a:off x="5136450" y="3646650"/>
              <a:ext cx="419100" cy="266700"/>
              <a:chOff x="5136450" y="3646650"/>
              <a:chExt cx="419100" cy="266700"/>
            </a:xfrm>
          </xdr:grpSpPr>
          <xdr:sp macro="" textlink="">
            <xdr:nvSpPr>
              <xdr:cNvPr id="11226" name="Shape 9107">
                <a:extLst>
                  <a:ext uri="{FF2B5EF4-FFF2-40B4-BE49-F238E27FC236}">
                    <a16:creationId xmlns:a16="http://schemas.microsoft.com/office/drawing/2014/main" id="{00000000-0008-0000-0B00-0000DA2B0000}"/>
                  </a:ext>
                </a:extLst>
              </xdr:cNvPr>
              <xdr:cNvSpPr/>
            </xdr:nvSpPr>
            <xdr:spPr>
              <a:xfrm>
                <a:off x="5136450" y="3646650"/>
                <a:ext cx="419100" cy="2667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1227" name="Shape 9108">
                <a:extLst>
                  <a:ext uri="{FF2B5EF4-FFF2-40B4-BE49-F238E27FC236}">
                    <a16:creationId xmlns:a16="http://schemas.microsoft.com/office/drawing/2014/main" id="{00000000-0008-0000-0B00-0000DB2B0000}"/>
                  </a:ext>
                </a:extLst>
              </xdr:cNvPr>
              <xdr:cNvCxnSpPr/>
            </xdr:nvCxnSpPr>
            <xdr:spPr>
              <a:xfrm>
                <a:off x="5136450" y="3646650"/>
                <a:ext cx="419100" cy="266700"/>
              </a:xfrm>
              <a:prstGeom prst="straightConnector1">
                <a:avLst/>
              </a:prstGeom>
              <a:noFill/>
              <a:ln w="9525" cap="flat" cmpd="sng">
                <a:solidFill>
                  <a:srgbClr val="000000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12</xdr:col>
      <xdr:colOff>0</xdr:colOff>
      <xdr:row>135</xdr:row>
      <xdr:rowOff>0</xdr:rowOff>
    </xdr:from>
    <xdr:ext cx="419100" cy="247650"/>
    <xdr:grpSp>
      <xdr:nvGrpSpPr>
        <xdr:cNvPr id="11228" name="Shape 2">
          <a:extLst>
            <a:ext uri="{FF2B5EF4-FFF2-40B4-BE49-F238E27FC236}">
              <a16:creationId xmlns:a16="http://schemas.microsoft.com/office/drawing/2014/main" id="{00000000-0008-0000-0B00-0000DC2B0000}"/>
            </a:ext>
          </a:extLst>
        </xdr:cNvPr>
        <xdr:cNvGrpSpPr>
          <a:grpSpLocks/>
        </xdr:cNvGrpSpPr>
      </xdr:nvGrpSpPr>
      <xdr:grpSpPr>
        <a:xfrm>
          <a:off x="5267325" y="29622750"/>
          <a:ext cx="419100" cy="247650"/>
          <a:chOff x="5136450" y="3656175"/>
          <a:chExt cx="419100" cy="247650"/>
        </a:xfrm>
      </xdr:grpSpPr>
      <xdr:grpSp>
        <xdr:nvGrpSpPr>
          <xdr:cNvPr id="11229" name="Shape 9109">
            <a:extLst>
              <a:ext uri="{FF2B5EF4-FFF2-40B4-BE49-F238E27FC236}">
                <a16:creationId xmlns:a16="http://schemas.microsoft.com/office/drawing/2014/main" id="{00000000-0008-0000-0B00-0000DD2B0000}"/>
              </a:ext>
            </a:extLst>
          </xdr:cNvPr>
          <xdr:cNvGrpSpPr>
            <a:grpSpLocks/>
          </xdr:cNvGrpSpPr>
        </xdr:nvGrpSpPr>
        <xdr:grpSpPr>
          <a:xfrm>
            <a:off x="5136450" y="3656175"/>
            <a:ext cx="419100" cy="247650"/>
            <a:chOff x="5136450" y="3656175"/>
            <a:chExt cx="419100" cy="247650"/>
          </a:xfrm>
        </xdr:grpSpPr>
        <xdr:sp macro="" textlink="">
          <xdr:nvSpPr>
            <xdr:cNvPr id="11230" name="Shape 6">
              <a:extLst>
                <a:ext uri="{FF2B5EF4-FFF2-40B4-BE49-F238E27FC236}">
                  <a16:creationId xmlns:a16="http://schemas.microsoft.com/office/drawing/2014/main" id="{00000000-0008-0000-0B00-0000DE2B0000}"/>
                </a:ext>
              </a:extLst>
            </xdr:cNvPr>
            <xdr:cNvSpPr/>
          </xdr:nvSpPr>
          <xdr:spPr>
            <a:xfrm>
              <a:off x="5136450" y="3656175"/>
              <a:ext cx="419100" cy="247650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231" name="Shape 9110">
              <a:extLst>
                <a:ext uri="{FF2B5EF4-FFF2-40B4-BE49-F238E27FC236}">
                  <a16:creationId xmlns:a16="http://schemas.microsoft.com/office/drawing/2014/main" id="{00000000-0008-0000-0B00-0000DF2B0000}"/>
                </a:ext>
              </a:extLst>
            </xdr:cNvPr>
            <xdr:cNvGrpSpPr>
              <a:grpSpLocks/>
            </xdr:cNvGrpSpPr>
          </xdr:nvGrpSpPr>
          <xdr:grpSpPr>
            <a:xfrm>
              <a:off x="5136450" y="3656175"/>
              <a:ext cx="419100" cy="247650"/>
              <a:chOff x="5136450" y="3660938"/>
              <a:chExt cx="419100" cy="238125"/>
            </a:xfrm>
          </xdr:grpSpPr>
          <xdr:sp macro="" textlink="">
            <xdr:nvSpPr>
              <xdr:cNvPr id="11232" name="Shape 9111">
                <a:extLst>
                  <a:ext uri="{FF2B5EF4-FFF2-40B4-BE49-F238E27FC236}">
                    <a16:creationId xmlns:a16="http://schemas.microsoft.com/office/drawing/2014/main" id="{00000000-0008-0000-0B00-0000E02B0000}"/>
                  </a:ext>
                </a:extLst>
              </xdr:cNvPr>
              <xdr:cNvSpPr/>
            </xdr:nvSpPr>
            <xdr:spPr>
              <a:xfrm>
                <a:off x="5136450" y="3660938"/>
                <a:ext cx="419100" cy="2381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1233" name="Shape 9112">
                <a:extLst>
                  <a:ext uri="{FF2B5EF4-FFF2-40B4-BE49-F238E27FC236}">
                    <a16:creationId xmlns:a16="http://schemas.microsoft.com/office/drawing/2014/main" id="{00000000-0008-0000-0B00-0000E12B0000}"/>
                  </a:ext>
                </a:extLst>
              </xdr:cNvPr>
              <xdr:cNvCxnSpPr/>
            </xdr:nvCxnSpPr>
            <xdr:spPr>
              <a:xfrm flipH="1">
                <a:off x="5136450" y="3660938"/>
                <a:ext cx="419100" cy="238125"/>
              </a:xfrm>
              <a:prstGeom prst="straightConnector1">
                <a:avLst/>
              </a:prstGeom>
              <a:noFill/>
              <a:ln w="9525" cap="flat" cmpd="sng">
                <a:solidFill>
                  <a:srgbClr val="000000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2</xdr:col>
      <xdr:colOff>0</xdr:colOff>
      <xdr:row>135</xdr:row>
      <xdr:rowOff>0</xdr:rowOff>
    </xdr:from>
    <xdr:ext cx="419100" cy="266700"/>
    <xdr:grpSp>
      <xdr:nvGrpSpPr>
        <xdr:cNvPr id="11234" name="Shape 2">
          <a:extLst>
            <a:ext uri="{FF2B5EF4-FFF2-40B4-BE49-F238E27FC236}">
              <a16:creationId xmlns:a16="http://schemas.microsoft.com/office/drawing/2014/main" id="{00000000-0008-0000-0B00-0000E22B0000}"/>
            </a:ext>
          </a:extLst>
        </xdr:cNvPr>
        <xdr:cNvGrpSpPr>
          <a:grpSpLocks/>
        </xdr:cNvGrpSpPr>
      </xdr:nvGrpSpPr>
      <xdr:grpSpPr>
        <a:xfrm>
          <a:off x="600075" y="29622750"/>
          <a:ext cx="419100" cy="266700"/>
          <a:chOff x="5136450" y="3646650"/>
          <a:chExt cx="419100" cy="266700"/>
        </a:xfrm>
      </xdr:grpSpPr>
      <xdr:grpSp>
        <xdr:nvGrpSpPr>
          <xdr:cNvPr id="11235" name="Shape 9113">
            <a:extLst>
              <a:ext uri="{FF2B5EF4-FFF2-40B4-BE49-F238E27FC236}">
                <a16:creationId xmlns:a16="http://schemas.microsoft.com/office/drawing/2014/main" id="{00000000-0008-0000-0B00-0000E32B0000}"/>
              </a:ext>
            </a:extLst>
          </xdr:cNvPr>
          <xdr:cNvGrpSpPr>
            <a:grpSpLocks/>
          </xdr:cNvGrpSpPr>
        </xdr:nvGrpSpPr>
        <xdr:grpSpPr>
          <a:xfrm>
            <a:off x="5136450" y="3646650"/>
            <a:ext cx="419100" cy="266700"/>
            <a:chOff x="5136450" y="3646650"/>
            <a:chExt cx="419100" cy="266700"/>
          </a:xfrm>
        </xdr:grpSpPr>
        <xdr:sp macro="" textlink="">
          <xdr:nvSpPr>
            <xdr:cNvPr id="11236" name="Shape 6">
              <a:extLst>
                <a:ext uri="{FF2B5EF4-FFF2-40B4-BE49-F238E27FC236}">
                  <a16:creationId xmlns:a16="http://schemas.microsoft.com/office/drawing/2014/main" id="{00000000-0008-0000-0B00-0000E42B0000}"/>
                </a:ext>
              </a:extLst>
            </xdr:cNvPr>
            <xdr:cNvSpPr/>
          </xdr:nvSpPr>
          <xdr:spPr>
            <a:xfrm>
              <a:off x="5136450" y="3646650"/>
              <a:ext cx="419100" cy="266700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237" name="Shape 9114">
              <a:extLst>
                <a:ext uri="{FF2B5EF4-FFF2-40B4-BE49-F238E27FC236}">
                  <a16:creationId xmlns:a16="http://schemas.microsoft.com/office/drawing/2014/main" id="{00000000-0008-0000-0B00-0000E52B0000}"/>
                </a:ext>
              </a:extLst>
            </xdr:cNvPr>
            <xdr:cNvGrpSpPr>
              <a:grpSpLocks/>
            </xdr:cNvGrpSpPr>
          </xdr:nvGrpSpPr>
          <xdr:grpSpPr>
            <a:xfrm>
              <a:off x="5136450" y="3646650"/>
              <a:ext cx="419100" cy="266700"/>
              <a:chOff x="5136450" y="3646650"/>
              <a:chExt cx="419100" cy="266700"/>
            </a:xfrm>
          </xdr:grpSpPr>
          <xdr:sp macro="" textlink="">
            <xdr:nvSpPr>
              <xdr:cNvPr id="11238" name="Shape 9115">
                <a:extLst>
                  <a:ext uri="{FF2B5EF4-FFF2-40B4-BE49-F238E27FC236}">
                    <a16:creationId xmlns:a16="http://schemas.microsoft.com/office/drawing/2014/main" id="{00000000-0008-0000-0B00-0000E62B0000}"/>
                  </a:ext>
                </a:extLst>
              </xdr:cNvPr>
              <xdr:cNvSpPr/>
            </xdr:nvSpPr>
            <xdr:spPr>
              <a:xfrm>
                <a:off x="5136450" y="3646650"/>
                <a:ext cx="419100" cy="2667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1239" name="Shape 9116">
                <a:extLst>
                  <a:ext uri="{FF2B5EF4-FFF2-40B4-BE49-F238E27FC236}">
                    <a16:creationId xmlns:a16="http://schemas.microsoft.com/office/drawing/2014/main" id="{00000000-0008-0000-0B00-0000E72B0000}"/>
                  </a:ext>
                </a:extLst>
              </xdr:cNvPr>
              <xdr:cNvCxnSpPr/>
            </xdr:nvCxnSpPr>
            <xdr:spPr>
              <a:xfrm>
                <a:off x="5136450" y="3646650"/>
                <a:ext cx="419100" cy="266700"/>
              </a:xfrm>
              <a:prstGeom prst="straightConnector1">
                <a:avLst/>
              </a:prstGeom>
              <a:noFill/>
              <a:ln w="9525" cap="flat" cmpd="sng">
                <a:solidFill>
                  <a:srgbClr val="000000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2</xdr:col>
      <xdr:colOff>0</xdr:colOff>
      <xdr:row>135</xdr:row>
      <xdr:rowOff>0</xdr:rowOff>
    </xdr:from>
    <xdr:ext cx="419100" cy="247650"/>
    <xdr:grpSp>
      <xdr:nvGrpSpPr>
        <xdr:cNvPr id="11240" name="Shape 2">
          <a:extLst>
            <a:ext uri="{FF2B5EF4-FFF2-40B4-BE49-F238E27FC236}">
              <a16:creationId xmlns:a16="http://schemas.microsoft.com/office/drawing/2014/main" id="{00000000-0008-0000-0B00-0000E82B0000}"/>
            </a:ext>
          </a:extLst>
        </xdr:cNvPr>
        <xdr:cNvGrpSpPr>
          <a:grpSpLocks/>
        </xdr:cNvGrpSpPr>
      </xdr:nvGrpSpPr>
      <xdr:grpSpPr>
        <a:xfrm>
          <a:off x="600075" y="29622750"/>
          <a:ext cx="419100" cy="247650"/>
          <a:chOff x="5136450" y="3656175"/>
          <a:chExt cx="419100" cy="247650"/>
        </a:xfrm>
      </xdr:grpSpPr>
      <xdr:grpSp>
        <xdr:nvGrpSpPr>
          <xdr:cNvPr id="11241" name="Shape 9117">
            <a:extLst>
              <a:ext uri="{FF2B5EF4-FFF2-40B4-BE49-F238E27FC236}">
                <a16:creationId xmlns:a16="http://schemas.microsoft.com/office/drawing/2014/main" id="{00000000-0008-0000-0B00-0000E92B0000}"/>
              </a:ext>
            </a:extLst>
          </xdr:cNvPr>
          <xdr:cNvGrpSpPr>
            <a:grpSpLocks/>
          </xdr:cNvGrpSpPr>
        </xdr:nvGrpSpPr>
        <xdr:grpSpPr>
          <a:xfrm>
            <a:off x="5136450" y="3656175"/>
            <a:ext cx="419100" cy="247650"/>
            <a:chOff x="5136450" y="3656175"/>
            <a:chExt cx="419100" cy="247650"/>
          </a:xfrm>
        </xdr:grpSpPr>
        <xdr:sp macro="" textlink="">
          <xdr:nvSpPr>
            <xdr:cNvPr id="11242" name="Shape 6">
              <a:extLst>
                <a:ext uri="{FF2B5EF4-FFF2-40B4-BE49-F238E27FC236}">
                  <a16:creationId xmlns:a16="http://schemas.microsoft.com/office/drawing/2014/main" id="{00000000-0008-0000-0B00-0000EA2B0000}"/>
                </a:ext>
              </a:extLst>
            </xdr:cNvPr>
            <xdr:cNvSpPr/>
          </xdr:nvSpPr>
          <xdr:spPr>
            <a:xfrm>
              <a:off x="5136450" y="3656175"/>
              <a:ext cx="419100" cy="247650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243" name="Shape 9118">
              <a:extLst>
                <a:ext uri="{FF2B5EF4-FFF2-40B4-BE49-F238E27FC236}">
                  <a16:creationId xmlns:a16="http://schemas.microsoft.com/office/drawing/2014/main" id="{00000000-0008-0000-0B00-0000EB2B0000}"/>
                </a:ext>
              </a:extLst>
            </xdr:cNvPr>
            <xdr:cNvGrpSpPr>
              <a:grpSpLocks/>
            </xdr:cNvGrpSpPr>
          </xdr:nvGrpSpPr>
          <xdr:grpSpPr>
            <a:xfrm>
              <a:off x="5136450" y="3656175"/>
              <a:ext cx="419100" cy="247650"/>
              <a:chOff x="5136450" y="3660938"/>
              <a:chExt cx="419100" cy="238125"/>
            </a:xfrm>
          </xdr:grpSpPr>
          <xdr:sp macro="" textlink="">
            <xdr:nvSpPr>
              <xdr:cNvPr id="11244" name="Shape 9119">
                <a:extLst>
                  <a:ext uri="{FF2B5EF4-FFF2-40B4-BE49-F238E27FC236}">
                    <a16:creationId xmlns:a16="http://schemas.microsoft.com/office/drawing/2014/main" id="{00000000-0008-0000-0B00-0000EC2B0000}"/>
                  </a:ext>
                </a:extLst>
              </xdr:cNvPr>
              <xdr:cNvSpPr/>
            </xdr:nvSpPr>
            <xdr:spPr>
              <a:xfrm>
                <a:off x="5136450" y="3660938"/>
                <a:ext cx="419100" cy="2381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1245" name="Shape 9120">
                <a:extLst>
                  <a:ext uri="{FF2B5EF4-FFF2-40B4-BE49-F238E27FC236}">
                    <a16:creationId xmlns:a16="http://schemas.microsoft.com/office/drawing/2014/main" id="{00000000-0008-0000-0B00-0000ED2B0000}"/>
                  </a:ext>
                </a:extLst>
              </xdr:cNvPr>
              <xdr:cNvCxnSpPr/>
            </xdr:nvCxnSpPr>
            <xdr:spPr>
              <a:xfrm flipH="1">
                <a:off x="5136450" y="3660938"/>
                <a:ext cx="419100" cy="238125"/>
              </a:xfrm>
              <a:prstGeom prst="straightConnector1">
                <a:avLst/>
              </a:prstGeom>
              <a:noFill/>
              <a:ln w="9525" cap="flat" cmpd="sng">
                <a:solidFill>
                  <a:srgbClr val="000000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26</xdr:col>
      <xdr:colOff>0</xdr:colOff>
      <xdr:row>6</xdr:row>
      <xdr:rowOff>0</xdr:rowOff>
    </xdr:from>
    <xdr:ext cx="428625" cy="381000"/>
    <xdr:grpSp>
      <xdr:nvGrpSpPr>
        <xdr:cNvPr id="11246" name="Shape 2">
          <a:extLst>
            <a:ext uri="{FF2B5EF4-FFF2-40B4-BE49-F238E27FC236}">
              <a16:creationId xmlns:a16="http://schemas.microsoft.com/office/drawing/2014/main" id="{00000000-0008-0000-0B00-0000EE2B0000}"/>
            </a:ext>
          </a:extLst>
        </xdr:cNvPr>
        <xdr:cNvGrpSpPr>
          <a:grpSpLocks/>
        </xdr:cNvGrpSpPr>
      </xdr:nvGrpSpPr>
      <xdr:grpSpPr>
        <a:xfrm>
          <a:off x="11801475" y="1466850"/>
          <a:ext cx="428625" cy="381000"/>
          <a:chOff x="5130100" y="3589500"/>
          <a:chExt cx="431800" cy="381000"/>
        </a:xfrm>
      </xdr:grpSpPr>
      <xdr:grpSp>
        <xdr:nvGrpSpPr>
          <xdr:cNvPr id="11247" name="Shape 9121">
            <a:extLst>
              <a:ext uri="{FF2B5EF4-FFF2-40B4-BE49-F238E27FC236}">
                <a16:creationId xmlns:a16="http://schemas.microsoft.com/office/drawing/2014/main" id="{00000000-0008-0000-0B00-0000EF2B0000}"/>
              </a:ext>
            </a:extLst>
          </xdr:cNvPr>
          <xdr:cNvGrpSpPr>
            <a:grpSpLocks/>
          </xdr:cNvGrpSpPr>
        </xdr:nvGrpSpPr>
        <xdr:grpSpPr>
          <a:xfrm>
            <a:off x="5130100" y="3589500"/>
            <a:ext cx="431800" cy="381000"/>
            <a:chOff x="5136450" y="3579975"/>
            <a:chExt cx="419100" cy="400050"/>
          </a:xfrm>
        </xdr:grpSpPr>
        <xdr:sp macro="" textlink="">
          <xdr:nvSpPr>
            <xdr:cNvPr id="11248" name="Shape 6">
              <a:extLst>
                <a:ext uri="{FF2B5EF4-FFF2-40B4-BE49-F238E27FC236}">
                  <a16:creationId xmlns:a16="http://schemas.microsoft.com/office/drawing/2014/main" id="{00000000-0008-0000-0B00-0000F02B0000}"/>
                </a:ext>
              </a:extLst>
            </xdr:cNvPr>
            <xdr:cNvSpPr/>
          </xdr:nvSpPr>
          <xdr:spPr>
            <a:xfrm>
              <a:off x="5136450" y="3579975"/>
              <a:ext cx="419100" cy="400050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249" name="Shape 9122">
              <a:extLst>
                <a:ext uri="{FF2B5EF4-FFF2-40B4-BE49-F238E27FC236}">
                  <a16:creationId xmlns:a16="http://schemas.microsoft.com/office/drawing/2014/main" id="{00000000-0008-0000-0B00-0000F12B0000}"/>
                </a:ext>
              </a:extLst>
            </xdr:cNvPr>
            <xdr:cNvGrpSpPr>
              <a:grpSpLocks/>
            </xdr:cNvGrpSpPr>
          </xdr:nvGrpSpPr>
          <xdr:grpSpPr>
            <a:xfrm>
              <a:off x="5136450" y="3579975"/>
              <a:ext cx="419100" cy="400050"/>
              <a:chOff x="5136450" y="3579975"/>
              <a:chExt cx="419100" cy="400050"/>
            </a:xfrm>
          </xdr:grpSpPr>
          <xdr:sp macro="" textlink="">
            <xdr:nvSpPr>
              <xdr:cNvPr id="11250" name="Shape 9123">
                <a:extLst>
                  <a:ext uri="{FF2B5EF4-FFF2-40B4-BE49-F238E27FC236}">
                    <a16:creationId xmlns:a16="http://schemas.microsoft.com/office/drawing/2014/main" id="{00000000-0008-0000-0B00-0000F22B0000}"/>
                  </a:ext>
                </a:extLst>
              </xdr:cNvPr>
              <xdr:cNvSpPr/>
            </xdr:nvSpPr>
            <xdr:spPr>
              <a:xfrm>
                <a:off x="5136450" y="3579975"/>
                <a:ext cx="419100" cy="40005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1251" name="Shape 9124">
                <a:extLst>
                  <a:ext uri="{FF2B5EF4-FFF2-40B4-BE49-F238E27FC236}">
                    <a16:creationId xmlns:a16="http://schemas.microsoft.com/office/drawing/2014/main" id="{00000000-0008-0000-0B00-0000F32B0000}"/>
                  </a:ext>
                </a:extLst>
              </xdr:cNvPr>
              <xdr:cNvCxnSpPr/>
            </xdr:nvCxnSpPr>
            <xdr:spPr>
              <a:xfrm>
                <a:off x="5136450" y="3579975"/>
                <a:ext cx="419100" cy="400050"/>
              </a:xfrm>
              <a:prstGeom prst="straightConnector1">
                <a:avLst/>
              </a:prstGeom>
              <a:noFill/>
              <a:ln w="9525" cap="flat" cmpd="sng">
                <a:solidFill>
                  <a:srgbClr val="000000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26</xdr:col>
      <xdr:colOff>0</xdr:colOff>
      <xdr:row>6</xdr:row>
      <xdr:rowOff>0</xdr:rowOff>
    </xdr:from>
    <xdr:ext cx="419100" cy="371475"/>
    <xdr:grpSp>
      <xdr:nvGrpSpPr>
        <xdr:cNvPr id="11252" name="Shape 2">
          <a:extLst>
            <a:ext uri="{FF2B5EF4-FFF2-40B4-BE49-F238E27FC236}">
              <a16:creationId xmlns:a16="http://schemas.microsoft.com/office/drawing/2014/main" id="{00000000-0008-0000-0B00-0000F42B0000}"/>
            </a:ext>
          </a:extLst>
        </xdr:cNvPr>
        <xdr:cNvGrpSpPr>
          <a:grpSpLocks/>
        </xdr:cNvGrpSpPr>
      </xdr:nvGrpSpPr>
      <xdr:grpSpPr>
        <a:xfrm>
          <a:off x="11801475" y="1466850"/>
          <a:ext cx="419100" cy="371475"/>
          <a:chOff x="5136450" y="3594263"/>
          <a:chExt cx="419100" cy="371475"/>
        </a:xfrm>
      </xdr:grpSpPr>
      <xdr:grpSp>
        <xdr:nvGrpSpPr>
          <xdr:cNvPr id="11253" name="Shape 9125">
            <a:extLst>
              <a:ext uri="{FF2B5EF4-FFF2-40B4-BE49-F238E27FC236}">
                <a16:creationId xmlns:a16="http://schemas.microsoft.com/office/drawing/2014/main" id="{00000000-0008-0000-0B00-0000F52B0000}"/>
              </a:ext>
            </a:extLst>
          </xdr:cNvPr>
          <xdr:cNvGrpSpPr>
            <a:grpSpLocks/>
          </xdr:cNvGrpSpPr>
        </xdr:nvGrpSpPr>
        <xdr:grpSpPr>
          <a:xfrm>
            <a:off x="5136450" y="3594263"/>
            <a:ext cx="419100" cy="371475"/>
            <a:chOff x="5136450" y="3594263"/>
            <a:chExt cx="419100" cy="371475"/>
          </a:xfrm>
        </xdr:grpSpPr>
        <xdr:sp macro="" textlink="">
          <xdr:nvSpPr>
            <xdr:cNvPr id="11254" name="Shape 6">
              <a:extLst>
                <a:ext uri="{FF2B5EF4-FFF2-40B4-BE49-F238E27FC236}">
                  <a16:creationId xmlns:a16="http://schemas.microsoft.com/office/drawing/2014/main" id="{00000000-0008-0000-0B00-0000F62B0000}"/>
                </a:ext>
              </a:extLst>
            </xdr:cNvPr>
            <xdr:cNvSpPr/>
          </xdr:nvSpPr>
          <xdr:spPr>
            <a:xfrm>
              <a:off x="5136450" y="3594263"/>
              <a:ext cx="419100" cy="37147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255" name="Shape 9126">
              <a:extLst>
                <a:ext uri="{FF2B5EF4-FFF2-40B4-BE49-F238E27FC236}">
                  <a16:creationId xmlns:a16="http://schemas.microsoft.com/office/drawing/2014/main" id="{00000000-0008-0000-0B00-0000F72B0000}"/>
                </a:ext>
              </a:extLst>
            </xdr:cNvPr>
            <xdr:cNvGrpSpPr>
              <a:grpSpLocks/>
            </xdr:cNvGrpSpPr>
          </xdr:nvGrpSpPr>
          <xdr:grpSpPr>
            <a:xfrm>
              <a:off x="5136450" y="3594263"/>
              <a:ext cx="419100" cy="371475"/>
              <a:chOff x="5141213" y="3594263"/>
              <a:chExt cx="409575" cy="371475"/>
            </a:xfrm>
          </xdr:grpSpPr>
          <xdr:sp macro="" textlink="">
            <xdr:nvSpPr>
              <xdr:cNvPr id="11256" name="Shape 9127">
                <a:extLst>
                  <a:ext uri="{FF2B5EF4-FFF2-40B4-BE49-F238E27FC236}">
                    <a16:creationId xmlns:a16="http://schemas.microsoft.com/office/drawing/2014/main" id="{00000000-0008-0000-0B00-0000F82B0000}"/>
                  </a:ext>
                </a:extLst>
              </xdr:cNvPr>
              <xdr:cNvSpPr/>
            </xdr:nvSpPr>
            <xdr:spPr>
              <a:xfrm>
                <a:off x="5141213" y="3594263"/>
                <a:ext cx="409575" cy="37147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1257" name="Shape 9128">
                <a:extLst>
                  <a:ext uri="{FF2B5EF4-FFF2-40B4-BE49-F238E27FC236}">
                    <a16:creationId xmlns:a16="http://schemas.microsoft.com/office/drawing/2014/main" id="{00000000-0008-0000-0B00-0000F92B0000}"/>
                  </a:ext>
                </a:extLst>
              </xdr:cNvPr>
              <xdr:cNvCxnSpPr/>
            </xdr:nvCxnSpPr>
            <xdr:spPr>
              <a:xfrm flipH="1">
                <a:off x="5141213" y="3594263"/>
                <a:ext cx="409575" cy="371475"/>
              </a:xfrm>
              <a:prstGeom prst="straightConnector1">
                <a:avLst/>
              </a:prstGeom>
              <a:noFill/>
              <a:ln w="9525" cap="flat" cmpd="sng">
                <a:solidFill>
                  <a:srgbClr val="000000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35</xdr:col>
      <xdr:colOff>0</xdr:colOff>
      <xdr:row>6</xdr:row>
      <xdr:rowOff>9525</xdr:rowOff>
    </xdr:from>
    <xdr:ext cx="485775" cy="361950"/>
    <xdr:grpSp>
      <xdr:nvGrpSpPr>
        <xdr:cNvPr id="11258" name="Shape 2">
          <a:extLst>
            <a:ext uri="{FF2B5EF4-FFF2-40B4-BE49-F238E27FC236}">
              <a16:creationId xmlns:a16="http://schemas.microsoft.com/office/drawing/2014/main" id="{00000000-0008-0000-0B00-0000FA2B0000}"/>
            </a:ext>
          </a:extLst>
        </xdr:cNvPr>
        <xdr:cNvGrpSpPr>
          <a:grpSpLocks/>
        </xdr:cNvGrpSpPr>
      </xdr:nvGrpSpPr>
      <xdr:grpSpPr>
        <a:xfrm>
          <a:off x="15954375" y="1476375"/>
          <a:ext cx="485775" cy="361950"/>
          <a:chOff x="5103113" y="3599025"/>
          <a:chExt cx="485775" cy="361950"/>
        </a:xfrm>
      </xdr:grpSpPr>
      <xdr:grpSp>
        <xdr:nvGrpSpPr>
          <xdr:cNvPr id="11259" name="Shape 9129">
            <a:extLst>
              <a:ext uri="{FF2B5EF4-FFF2-40B4-BE49-F238E27FC236}">
                <a16:creationId xmlns:a16="http://schemas.microsoft.com/office/drawing/2014/main" id="{00000000-0008-0000-0B00-0000FB2B0000}"/>
              </a:ext>
            </a:extLst>
          </xdr:cNvPr>
          <xdr:cNvGrpSpPr>
            <a:grpSpLocks/>
          </xdr:cNvGrpSpPr>
        </xdr:nvGrpSpPr>
        <xdr:grpSpPr>
          <a:xfrm>
            <a:off x="5103113" y="3599025"/>
            <a:ext cx="485775" cy="361950"/>
            <a:chOff x="5103113" y="3599025"/>
            <a:chExt cx="485775" cy="361950"/>
          </a:xfrm>
        </xdr:grpSpPr>
        <xdr:sp macro="" textlink="">
          <xdr:nvSpPr>
            <xdr:cNvPr id="11260" name="Shape 6">
              <a:extLst>
                <a:ext uri="{FF2B5EF4-FFF2-40B4-BE49-F238E27FC236}">
                  <a16:creationId xmlns:a16="http://schemas.microsoft.com/office/drawing/2014/main" id="{00000000-0008-0000-0B00-0000FC2B0000}"/>
                </a:ext>
              </a:extLst>
            </xdr:cNvPr>
            <xdr:cNvSpPr/>
          </xdr:nvSpPr>
          <xdr:spPr>
            <a:xfrm>
              <a:off x="5103113" y="3599025"/>
              <a:ext cx="485775" cy="361950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261" name="Shape 9130">
              <a:extLst>
                <a:ext uri="{FF2B5EF4-FFF2-40B4-BE49-F238E27FC236}">
                  <a16:creationId xmlns:a16="http://schemas.microsoft.com/office/drawing/2014/main" id="{00000000-0008-0000-0B00-0000FD2B0000}"/>
                </a:ext>
              </a:extLst>
            </xdr:cNvPr>
            <xdr:cNvGrpSpPr>
              <a:grpSpLocks/>
            </xdr:cNvGrpSpPr>
          </xdr:nvGrpSpPr>
          <xdr:grpSpPr>
            <a:xfrm>
              <a:off x="5103113" y="3599025"/>
              <a:ext cx="485775" cy="361950"/>
              <a:chOff x="5103113" y="3599025"/>
              <a:chExt cx="485775" cy="361950"/>
            </a:xfrm>
          </xdr:grpSpPr>
          <xdr:sp macro="" textlink="">
            <xdr:nvSpPr>
              <xdr:cNvPr id="11262" name="Shape 9131">
                <a:extLst>
                  <a:ext uri="{FF2B5EF4-FFF2-40B4-BE49-F238E27FC236}">
                    <a16:creationId xmlns:a16="http://schemas.microsoft.com/office/drawing/2014/main" id="{00000000-0008-0000-0B00-0000FE2B0000}"/>
                  </a:ext>
                </a:extLst>
              </xdr:cNvPr>
              <xdr:cNvSpPr/>
            </xdr:nvSpPr>
            <xdr:spPr>
              <a:xfrm>
                <a:off x="5103113" y="3599025"/>
                <a:ext cx="485775" cy="36195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1263" name="Shape 9132">
                <a:extLst>
                  <a:ext uri="{FF2B5EF4-FFF2-40B4-BE49-F238E27FC236}">
                    <a16:creationId xmlns:a16="http://schemas.microsoft.com/office/drawing/2014/main" id="{00000000-0008-0000-0B00-0000FF2B0000}"/>
                  </a:ext>
                </a:extLst>
              </xdr:cNvPr>
              <xdr:cNvCxnSpPr/>
            </xdr:nvCxnSpPr>
            <xdr:spPr>
              <a:xfrm>
                <a:off x="5103113" y="3599025"/>
                <a:ext cx="485775" cy="361950"/>
              </a:xfrm>
              <a:prstGeom prst="straightConnector1">
                <a:avLst/>
              </a:prstGeom>
              <a:noFill/>
              <a:ln w="9525" cap="flat" cmpd="sng">
                <a:solidFill>
                  <a:srgbClr val="000000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35</xdr:col>
      <xdr:colOff>0</xdr:colOff>
      <xdr:row>6</xdr:row>
      <xdr:rowOff>0</xdr:rowOff>
    </xdr:from>
    <xdr:ext cx="514350" cy="371475"/>
    <xdr:grpSp>
      <xdr:nvGrpSpPr>
        <xdr:cNvPr id="11264" name="Shape 2">
          <a:extLst>
            <a:ext uri="{FF2B5EF4-FFF2-40B4-BE49-F238E27FC236}">
              <a16:creationId xmlns:a16="http://schemas.microsoft.com/office/drawing/2014/main" id="{00000000-0008-0000-0B00-0000002C0000}"/>
            </a:ext>
          </a:extLst>
        </xdr:cNvPr>
        <xdr:cNvGrpSpPr>
          <a:grpSpLocks/>
        </xdr:cNvGrpSpPr>
      </xdr:nvGrpSpPr>
      <xdr:grpSpPr>
        <a:xfrm>
          <a:off x="15954375" y="1466850"/>
          <a:ext cx="514350" cy="371475"/>
          <a:chOff x="5088825" y="3594263"/>
          <a:chExt cx="514350" cy="371475"/>
        </a:xfrm>
      </xdr:grpSpPr>
      <xdr:grpSp>
        <xdr:nvGrpSpPr>
          <xdr:cNvPr id="11265" name="Shape 9133">
            <a:extLst>
              <a:ext uri="{FF2B5EF4-FFF2-40B4-BE49-F238E27FC236}">
                <a16:creationId xmlns:a16="http://schemas.microsoft.com/office/drawing/2014/main" id="{00000000-0008-0000-0B00-0000012C0000}"/>
              </a:ext>
            </a:extLst>
          </xdr:cNvPr>
          <xdr:cNvGrpSpPr>
            <a:grpSpLocks/>
          </xdr:cNvGrpSpPr>
        </xdr:nvGrpSpPr>
        <xdr:grpSpPr>
          <a:xfrm>
            <a:off x="5088825" y="3594263"/>
            <a:ext cx="514350" cy="371475"/>
            <a:chOff x="5088825" y="3594263"/>
            <a:chExt cx="514350" cy="371475"/>
          </a:xfrm>
        </xdr:grpSpPr>
        <xdr:sp macro="" textlink="">
          <xdr:nvSpPr>
            <xdr:cNvPr id="11266" name="Shape 6">
              <a:extLst>
                <a:ext uri="{FF2B5EF4-FFF2-40B4-BE49-F238E27FC236}">
                  <a16:creationId xmlns:a16="http://schemas.microsoft.com/office/drawing/2014/main" id="{00000000-0008-0000-0B00-0000022C0000}"/>
                </a:ext>
              </a:extLst>
            </xdr:cNvPr>
            <xdr:cNvSpPr/>
          </xdr:nvSpPr>
          <xdr:spPr>
            <a:xfrm>
              <a:off x="5088825" y="3594263"/>
              <a:ext cx="514350" cy="37147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267" name="Shape 9134">
              <a:extLst>
                <a:ext uri="{FF2B5EF4-FFF2-40B4-BE49-F238E27FC236}">
                  <a16:creationId xmlns:a16="http://schemas.microsoft.com/office/drawing/2014/main" id="{00000000-0008-0000-0B00-0000032C0000}"/>
                </a:ext>
              </a:extLst>
            </xdr:cNvPr>
            <xdr:cNvGrpSpPr>
              <a:grpSpLocks/>
            </xdr:cNvGrpSpPr>
          </xdr:nvGrpSpPr>
          <xdr:grpSpPr>
            <a:xfrm>
              <a:off x="5088825" y="3594263"/>
              <a:ext cx="514350" cy="371475"/>
              <a:chOff x="5088675" y="3599025"/>
              <a:chExt cx="514500" cy="362100"/>
            </a:xfrm>
          </xdr:grpSpPr>
          <xdr:sp macro="" textlink="">
            <xdr:nvSpPr>
              <xdr:cNvPr id="11268" name="Shape 9135">
                <a:extLst>
                  <a:ext uri="{FF2B5EF4-FFF2-40B4-BE49-F238E27FC236}">
                    <a16:creationId xmlns:a16="http://schemas.microsoft.com/office/drawing/2014/main" id="{00000000-0008-0000-0B00-0000042C0000}"/>
                  </a:ext>
                </a:extLst>
              </xdr:cNvPr>
              <xdr:cNvSpPr/>
            </xdr:nvSpPr>
            <xdr:spPr>
              <a:xfrm>
                <a:off x="5088675" y="3599025"/>
                <a:ext cx="514500" cy="3621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1269" name="Shape 9136">
                <a:extLst>
                  <a:ext uri="{FF2B5EF4-FFF2-40B4-BE49-F238E27FC236}">
                    <a16:creationId xmlns:a16="http://schemas.microsoft.com/office/drawing/2014/main" id="{00000000-0008-0000-0B00-0000052C0000}"/>
                  </a:ext>
                </a:extLst>
              </xdr:cNvPr>
              <xdr:cNvCxnSpPr>
                <a:stCxn id="12" idx="4"/>
              </xdr:cNvCxnSpPr>
            </xdr:nvCxnSpPr>
            <xdr:spPr>
              <a:xfrm flipH="1">
                <a:off x="5088675" y="3599025"/>
                <a:ext cx="514500" cy="362100"/>
              </a:xfrm>
              <a:prstGeom prst="straightConnector1">
                <a:avLst/>
              </a:prstGeom>
              <a:noFill/>
              <a:ln w="9525" cap="flat" cmpd="sng">
                <a:solidFill>
                  <a:srgbClr val="000000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26</xdr:col>
      <xdr:colOff>180975</xdr:colOff>
      <xdr:row>7</xdr:row>
      <xdr:rowOff>0</xdr:rowOff>
    </xdr:from>
    <xdr:ext cx="866775" cy="114300"/>
    <xdr:grpSp>
      <xdr:nvGrpSpPr>
        <xdr:cNvPr id="11270" name="Shape 2">
          <a:extLst>
            <a:ext uri="{FF2B5EF4-FFF2-40B4-BE49-F238E27FC236}">
              <a16:creationId xmlns:a16="http://schemas.microsoft.com/office/drawing/2014/main" id="{00000000-0008-0000-0B00-0000062C0000}"/>
            </a:ext>
          </a:extLst>
        </xdr:cNvPr>
        <xdr:cNvGrpSpPr>
          <a:grpSpLocks/>
        </xdr:cNvGrpSpPr>
      </xdr:nvGrpSpPr>
      <xdr:grpSpPr>
        <a:xfrm>
          <a:off x="11982450" y="1657350"/>
          <a:ext cx="866775" cy="114300"/>
          <a:chOff x="4912613" y="3722850"/>
          <a:chExt cx="866775" cy="114300"/>
        </a:xfrm>
      </xdr:grpSpPr>
      <xdr:grpSp>
        <xdr:nvGrpSpPr>
          <xdr:cNvPr id="11271" name="Shape 9137">
            <a:extLst>
              <a:ext uri="{FF2B5EF4-FFF2-40B4-BE49-F238E27FC236}">
                <a16:creationId xmlns:a16="http://schemas.microsoft.com/office/drawing/2014/main" id="{00000000-0008-0000-0B00-0000072C0000}"/>
              </a:ext>
            </a:extLst>
          </xdr:cNvPr>
          <xdr:cNvGrpSpPr>
            <a:grpSpLocks/>
          </xdr:cNvGrpSpPr>
        </xdr:nvGrpSpPr>
        <xdr:grpSpPr>
          <a:xfrm>
            <a:off x="4912613" y="3722850"/>
            <a:ext cx="866775" cy="114300"/>
            <a:chOff x="4912613" y="3722850"/>
            <a:chExt cx="866775" cy="114300"/>
          </a:xfrm>
        </xdr:grpSpPr>
        <xdr:sp macro="" textlink="">
          <xdr:nvSpPr>
            <xdr:cNvPr id="11272" name="Shape 6">
              <a:extLst>
                <a:ext uri="{FF2B5EF4-FFF2-40B4-BE49-F238E27FC236}">
                  <a16:creationId xmlns:a16="http://schemas.microsoft.com/office/drawing/2014/main" id="{00000000-0008-0000-0B00-0000082C0000}"/>
                </a:ext>
              </a:extLst>
            </xdr:cNvPr>
            <xdr:cNvSpPr/>
          </xdr:nvSpPr>
          <xdr:spPr>
            <a:xfrm>
              <a:off x="4912613" y="3722850"/>
              <a:ext cx="866775" cy="114300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273" name="Shape 9138">
              <a:extLst>
                <a:ext uri="{FF2B5EF4-FFF2-40B4-BE49-F238E27FC236}">
                  <a16:creationId xmlns:a16="http://schemas.microsoft.com/office/drawing/2014/main" id="{00000000-0008-0000-0B00-0000092C0000}"/>
                </a:ext>
              </a:extLst>
            </xdr:cNvPr>
            <xdr:cNvGrpSpPr>
              <a:grpSpLocks/>
            </xdr:cNvGrpSpPr>
          </xdr:nvGrpSpPr>
          <xdr:grpSpPr>
            <a:xfrm>
              <a:off x="4912613" y="3722850"/>
              <a:ext cx="866775" cy="114300"/>
              <a:chOff x="4917375" y="3722850"/>
              <a:chExt cx="857250" cy="114300"/>
            </a:xfrm>
          </xdr:grpSpPr>
          <xdr:sp macro="" textlink="">
            <xdr:nvSpPr>
              <xdr:cNvPr id="11274" name="Shape 9139">
                <a:extLst>
                  <a:ext uri="{FF2B5EF4-FFF2-40B4-BE49-F238E27FC236}">
                    <a16:creationId xmlns:a16="http://schemas.microsoft.com/office/drawing/2014/main" id="{00000000-0008-0000-0B00-00000A2C0000}"/>
                  </a:ext>
                </a:extLst>
              </xdr:cNvPr>
              <xdr:cNvSpPr/>
            </xdr:nvSpPr>
            <xdr:spPr>
              <a:xfrm>
                <a:off x="4917375" y="3722850"/>
                <a:ext cx="857250" cy="1143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1275" name="Shape 9140">
                <a:extLst>
                  <a:ext uri="{FF2B5EF4-FFF2-40B4-BE49-F238E27FC236}">
                    <a16:creationId xmlns:a16="http://schemas.microsoft.com/office/drawing/2014/main" id="{00000000-0008-0000-0B00-00000B2C0000}"/>
                  </a:ext>
                </a:extLst>
              </xdr:cNvPr>
              <xdr:cNvCxnSpPr/>
            </xdr:nvCxnSpPr>
            <xdr:spPr>
              <a:xfrm>
                <a:off x="4917375" y="3722850"/>
                <a:ext cx="857250" cy="114300"/>
              </a:xfrm>
              <a:prstGeom prst="straightConnector1">
                <a:avLst/>
              </a:prstGeom>
              <a:noFill/>
              <a:ln w="9525" cap="flat" cmpd="sng">
                <a:solidFill>
                  <a:srgbClr val="000000"/>
                </a:solidFill>
                <a:prstDash val="solid"/>
                <a:round/>
                <a:headEnd type="none" w="sm" len="sm"/>
                <a:tailEnd type="triangle" w="med" len="med"/>
              </a:ln>
            </xdr:spPr>
          </xdr:cxnSp>
        </xdr:grpSp>
      </xdr:grpSp>
    </xdr:grpSp>
    <xdr:clientData fLocksWithSheet="0"/>
  </xdr:oneCellAnchor>
  <xdr:oneCellAnchor>
    <xdr:from>
      <xdr:col>35</xdr:col>
      <xdr:colOff>238125</xdr:colOff>
      <xdr:row>7</xdr:row>
      <xdr:rowOff>0</xdr:rowOff>
    </xdr:from>
    <xdr:ext cx="733425" cy="76200"/>
    <xdr:grpSp>
      <xdr:nvGrpSpPr>
        <xdr:cNvPr id="11276" name="Shape 2">
          <a:extLst>
            <a:ext uri="{FF2B5EF4-FFF2-40B4-BE49-F238E27FC236}">
              <a16:creationId xmlns:a16="http://schemas.microsoft.com/office/drawing/2014/main" id="{00000000-0008-0000-0B00-00000C2C0000}"/>
            </a:ext>
          </a:extLst>
        </xdr:cNvPr>
        <xdr:cNvGrpSpPr>
          <a:grpSpLocks/>
        </xdr:cNvGrpSpPr>
      </xdr:nvGrpSpPr>
      <xdr:grpSpPr>
        <a:xfrm>
          <a:off x="16192500" y="1657350"/>
          <a:ext cx="733425" cy="76200"/>
          <a:chOff x="4979288" y="3741900"/>
          <a:chExt cx="733425" cy="76200"/>
        </a:xfrm>
      </xdr:grpSpPr>
      <xdr:grpSp>
        <xdr:nvGrpSpPr>
          <xdr:cNvPr id="11277" name="Shape 9141">
            <a:extLst>
              <a:ext uri="{FF2B5EF4-FFF2-40B4-BE49-F238E27FC236}">
                <a16:creationId xmlns:a16="http://schemas.microsoft.com/office/drawing/2014/main" id="{00000000-0008-0000-0B00-00000D2C0000}"/>
              </a:ext>
            </a:extLst>
          </xdr:cNvPr>
          <xdr:cNvGrpSpPr>
            <a:grpSpLocks/>
          </xdr:cNvGrpSpPr>
        </xdr:nvGrpSpPr>
        <xdr:grpSpPr>
          <a:xfrm>
            <a:off x="4979288" y="3741900"/>
            <a:ext cx="733425" cy="76200"/>
            <a:chOff x="4979288" y="3741900"/>
            <a:chExt cx="733425" cy="76200"/>
          </a:xfrm>
        </xdr:grpSpPr>
        <xdr:sp macro="" textlink="">
          <xdr:nvSpPr>
            <xdr:cNvPr id="11278" name="Shape 6">
              <a:extLst>
                <a:ext uri="{FF2B5EF4-FFF2-40B4-BE49-F238E27FC236}">
                  <a16:creationId xmlns:a16="http://schemas.microsoft.com/office/drawing/2014/main" id="{00000000-0008-0000-0B00-00000E2C0000}"/>
                </a:ext>
              </a:extLst>
            </xdr:cNvPr>
            <xdr:cNvSpPr/>
          </xdr:nvSpPr>
          <xdr:spPr>
            <a:xfrm>
              <a:off x="4979288" y="3741900"/>
              <a:ext cx="733425" cy="76200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279" name="Shape 9142">
              <a:extLst>
                <a:ext uri="{FF2B5EF4-FFF2-40B4-BE49-F238E27FC236}">
                  <a16:creationId xmlns:a16="http://schemas.microsoft.com/office/drawing/2014/main" id="{00000000-0008-0000-0B00-00000F2C0000}"/>
                </a:ext>
              </a:extLst>
            </xdr:cNvPr>
            <xdr:cNvGrpSpPr>
              <a:grpSpLocks/>
            </xdr:cNvGrpSpPr>
          </xdr:nvGrpSpPr>
          <xdr:grpSpPr>
            <a:xfrm>
              <a:off x="4979288" y="3741900"/>
              <a:ext cx="733425" cy="76200"/>
              <a:chOff x="4984050" y="3741900"/>
              <a:chExt cx="723900" cy="76200"/>
            </a:xfrm>
          </xdr:grpSpPr>
          <xdr:sp macro="" textlink="">
            <xdr:nvSpPr>
              <xdr:cNvPr id="11280" name="Shape 9143">
                <a:extLst>
                  <a:ext uri="{FF2B5EF4-FFF2-40B4-BE49-F238E27FC236}">
                    <a16:creationId xmlns:a16="http://schemas.microsoft.com/office/drawing/2014/main" id="{00000000-0008-0000-0B00-0000102C0000}"/>
                  </a:ext>
                </a:extLst>
              </xdr:cNvPr>
              <xdr:cNvSpPr/>
            </xdr:nvSpPr>
            <xdr:spPr>
              <a:xfrm>
                <a:off x="4984050" y="3741900"/>
                <a:ext cx="723900" cy="762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1281" name="Shape 9144">
                <a:extLst>
                  <a:ext uri="{FF2B5EF4-FFF2-40B4-BE49-F238E27FC236}">
                    <a16:creationId xmlns:a16="http://schemas.microsoft.com/office/drawing/2014/main" id="{00000000-0008-0000-0B00-0000112C0000}"/>
                  </a:ext>
                </a:extLst>
              </xdr:cNvPr>
              <xdr:cNvCxnSpPr/>
            </xdr:nvCxnSpPr>
            <xdr:spPr>
              <a:xfrm>
                <a:off x="4984050" y="3741900"/>
                <a:ext cx="723900" cy="76200"/>
              </a:xfrm>
              <a:prstGeom prst="straightConnector1">
                <a:avLst/>
              </a:prstGeom>
              <a:noFill/>
              <a:ln w="9525" cap="flat" cmpd="sng">
                <a:solidFill>
                  <a:srgbClr val="000000"/>
                </a:solidFill>
                <a:prstDash val="solid"/>
                <a:round/>
                <a:headEnd type="none" w="sm" len="sm"/>
                <a:tailEnd type="triangle" w="med" len="med"/>
              </a:ln>
            </xdr:spPr>
          </xdr:cxnSp>
        </xdr:grpSp>
      </xdr:grpSp>
    </xdr:grpSp>
    <xdr:clientData fLocksWithSheet="0"/>
  </xdr:oneCellAnchor>
  <xdr:oneCellAnchor>
    <xdr:from>
      <xdr:col>40</xdr:col>
      <xdr:colOff>0</xdr:colOff>
      <xdr:row>133</xdr:row>
      <xdr:rowOff>38100</xdr:rowOff>
    </xdr:from>
    <xdr:ext cx="438150" cy="342900"/>
    <xdr:sp macro="" textlink="">
      <xdr:nvSpPr>
        <xdr:cNvPr id="11282" name="Shape 9145">
          <a:extLst>
            <a:ext uri="{FF2B5EF4-FFF2-40B4-BE49-F238E27FC236}">
              <a16:creationId xmlns:a16="http://schemas.microsoft.com/office/drawing/2014/main" id="{00000000-0008-0000-0B00-0000122C0000}"/>
            </a:ext>
          </a:extLst>
        </xdr:cNvPr>
        <xdr:cNvSpPr/>
      </xdr:nvSpPr>
      <xdr:spPr>
        <a:xfrm>
          <a:off x="18335625" y="29270325"/>
          <a:ext cx="438150" cy="342900"/>
        </a:xfrm>
        <a:prstGeom prst="triangle">
          <a:avLst>
            <a:gd name="adj" fmla="val 50000"/>
          </a:avLst>
        </a:prstGeom>
        <a:solidFill>
          <a:schemeClr val="tx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32</xdr:col>
      <xdr:colOff>0</xdr:colOff>
      <xdr:row>133</xdr:row>
      <xdr:rowOff>28575</xdr:rowOff>
    </xdr:from>
    <xdr:ext cx="438150" cy="352425"/>
    <xdr:sp macro="" textlink="">
      <xdr:nvSpPr>
        <xdr:cNvPr id="11283" name="Shape 1997">
          <a:extLst>
            <a:ext uri="{FF2B5EF4-FFF2-40B4-BE49-F238E27FC236}">
              <a16:creationId xmlns:a16="http://schemas.microsoft.com/office/drawing/2014/main" id="{00000000-0008-0000-0B00-0000132C0000}"/>
            </a:ext>
          </a:extLst>
        </xdr:cNvPr>
        <xdr:cNvSpPr/>
      </xdr:nvSpPr>
      <xdr:spPr>
        <a:xfrm>
          <a:off x="14601825" y="29260800"/>
          <a:ext cx="438150" cy="352425"/>
        </a:xfrm>
        <a:prstGeom prst="triangle">
          <a:avLst>
            <a:gd name="adj" fmla="val 50000"/>
          </a:avLst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34</xdr:col>
      <xdr:colOff>0</xdr:colOff>
      <xdr:row>133</xdr:row>
      <xdr:rowOff>28575</xdr:rowOff>
    </xdr:from>
    <xdr:ext cx="438150" cy="352425"/>
    <xdr:sp macro="" textlink="">
      <xdr:nvSpPr>
        <xdr:cNvPr id="11284" name="Shape 1997">
          <a:extLst>
            <a:ext uri="{FF2B5EF4-FFF2-40B4-BE49-F238E27FC236}">
              <a16:creationId xmlns:a16="http://schemas.microsoft.com/office/drawing/2014/main" id="{00000000-0008-0000-0B00-0000142C0000}"/>
            </a:ext>
          </a:extLst>
        </xdr:cNvPr>
        <xdr:cNvSpPr/>
      </xdr:nvSpPr>
      <xdr:spPr>
        <a:xfrm>
          <a:off x="15535275" y="29260800"/>
          <a:ext cx="438150" cy="352425"/>
        </a:xfrm>
        <a:prstGeom prst="triangle">
          <a:avLst>
            <a:gd name="adj" fmla="val 50000"/>
          </a:avLst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34</xdr:col>
      <xdr:colOff>0</xdr:colOff>
      <xdr:row>135</xdr:row>
      <xdr:rowOff>0</xdr:rowOff>
    </xdr:from>
    <xdr:ext cx="419100" cy="266700"/>
    <xdr:grpSp>
      <xdr:nvGrpSpPr>
        <xdr:cNvPr id="11285" name="Shape 2">
          <a:extLst>
            <a:ext uri="{FF2B5EF4-FFF2-40B4-BE49-F238E27FC236}">
              <a16:creationId xmlns:a16="http://schemas.microsoft.com/office/drawing/2014/main" id="{00000000-0008-0000-0B00-0000152C0000}"/>
            </a:ext>
          </a:extLst>
        </xdr:cNvPr>
        <xdr:cNvGrpSpPr>
          <a:grpSpLocks/>
        </xdr:cNvGrpSpPr>
      </xdr:nvGrpSpPr>
      <xdr:grpSpPr>
        <a:xfrm>
          <a:off x="15535275" y="29622750"/>
          <a:ext cx="419100" cy="266700"/>
          <a:chOff x="5136450" y="3646650"/>
          <a:chExt cx="419100" cy="266700"/>
        </a:xfrm>
      </xdr:grpSpPr>
      <xdr:grpSp>
        <xdr:nvGrpSpPr>
          <xdr:cNvPr id="11286" name="Shape 9146">
            <a:extLst>
              <a:ext uri="{FF2B5EF4-FFF2-40B4-BE49-F238E27FC236}">
                <a16:creationId xmlns:a16="http://schemas.microsoft.com/office/drawing/2014/main" id="{00000000-0008-0000-0B00-0000162C0000}"/>
              </a:ext>
            </a:extLst>
          </xdr:cNvPr>
          <xdr:cNvGrpSpPr>
            <a:grpSpLocks/>
          </xdr:cNvGrpSpPr>
        </xdr:nvGrpSpPr>
        <xdr:grpSpPr>
          <a:xfrm>
            <a:off x="5136450" y="3646650"/>
            <a:ext cx="419100" cy="266700"/>
            <a:chOff x="5136450" y="3646650"/>
            <a:chExt cx="419100" cy="266700"/>
          </a:xfrm>
        </xdr:grpSpPr>
        <xdr:sp macro="" textlink="">
          <xdr:nvSpPr>
            <xdr:cNvPr id="11287" name="Shape 6">
              <a:extLst>
                <a:ext uri="{FF2B5EF4-FFF2-40B4-BE49-F238E27FC236}">
                  <a16:creationId xmlns:a16="http://schemas.microsoft.com/office/drawing/2014/main" id="{00000000-0008-0000-0B00-0000172C0000}"/>
                </a:ext>
              </a:extLst>
            </xdr:cNvPr>
            <xdr:cNvSpPr/>
          </xdr:nvSpPr>
          <xdr:spPr>
            <a:xfrm>
              <a:off x="5136450" y="3646650"/>
              <a:ext cx="419100" cy="266700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288" name="Shape 9147">
              <a:extLst>
                <a:ext uri="{FF2B5EF4-FFF2-40B4-BE49-F238E27FC236}">
                  <a16:creationId xmlns:a16="http://schemas.microsoft.com/office/drawing/2014/main" id="{00000000-0008-0000-0B00-0000182C0000}"/>
                </a:ext>
              </a:extLst>
            </xdr:cNvPr>
            <xdr:cNvGrpSpPr>
              <a:grpSpLocks/>
            </xdr:cNvGrpSpPr>
          </xdr:nvGrpSpPr>
          <xdr:grpSpPr>
            <a:xfrm>
              <a:off x="5136450" y="3646650"/>
              <a:ext cx="419100" cy="266700"/>
              <a:chOff x="5136450" y="3646650"/>
              <a:chExt cx="419100" cy="266700"/>
            </a:xfrm>
          </xdr:grpSpPr>
          <xdr:sp macro="" textlink="">
            <xdr:nvSpPr>
              <xdr:cNvPr id="11289" name="Shape 9148">
                <a:extLst>
                  <a:ext uri="{FF2B5EF4-FFF2-40B4-BE49-F238E27FC236}">
                    <a16:creationId xmlns:a16="http://schemas.microsoft.com/office/drawing/2014/main" id="{00000000-0008-0000-0B00-0000192C0000}"/>
                  </a:ext>
                </a:extLst>
              </xdr:cNvPr>
              <xdr:cNvSpPr/>
            </xdr:nvSpPr>
            <xdr:spPr>
              <a:xfrm>
                <a:off x="5136450" y="3646650"/>
                <a:ext cx="419100" cy="2667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1290" name="Shape 9149">
                <a:extLst>
                  <a:ext uri="{FF2B5EF4-FFF2-40B4-BE49-F238E27FC236}">
                    <a16:creationId xmlns:a16="http://schemas.microsoft.com/office/drawing/2014/main" id="{00000000-0008-0000-0B00-00001A2C0000}"/>
                  </a:ext>
                </a:extLst>
              </xdr:cNvPr>
              <xdr:cNvCxnSpPr/>
            </xdr:nvCxnSpPr>
            <xdr:spPr>
              <a:xfrm>
                <a:off x="5136450" y="3646650"/>
                <a:ext cx="419100" cy="266700"/>
              </a:xfrm>
              <a:prstGeom prst="straightConnector1">
                <a:avLst/>
              </a:prstGeom>
              <a:noFill/>
              <a:ln w="9525" cap="flat" cmpd="sng">
                <a:solidFill>
                  <a:srgbClr val="000000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34</xdr:col>
      <xdr:colOff>0</xdr:colOff>
      <xdr:row>135</xdr:row>
      <xdr:rowOff>0</xdr:rowOff>
    </xdr:from>
    <xdr:ext cx="419100" cy="247650"/>
    <xdr:grpSp>
      <xdr:nvGrpSpPr>
        <xdr:cNvPr id="11291" name="Shape 2">
          <a:extLst>
            <a:ext uri="{FF2B5EF4-FFF2-40B4-BE49-F238E27FC236}">
              <a16:creationId xmlns:a16="http://schemas.microsoft.com/office/drawing/2014/main" id="{00000000-0008-0000-0B00-00001B2C0000}"/>
            </a:ext>
          </a:extLst>
        </xdr:cNvPr>
        <xdr:cNvGrpSpPr>
          <a:grpSpLocks/>
        </xdr:cNvGrpSpPr>
      </xdr:nvGrpSpPr>
      <xdr:grpSpPr>
        <a:xfrm>
          <a:off x="15535275" y="29622750"/>
          <a:ext cx="419100" cy="247650"/>
          <a:chOff x="5136450" y="3656175"/>
          <a:chExt cx="419100" cy="247650"/>
        </a:xfrm>
      </xdr:grpSpPr>
      <xdr:grpSp>
        <xdr:nvGrpSpPr>
          <xdr:cNvPr id="11292" name="Shape 9150">
            <a:extLst>
              <a:ext uri="{FF2B5EF4-FFF2-40B4-BE49-F238E27FC236}">
                <a16:creationId xmlns:a16="http://schemas.microsoft.com/office/drawing/2014/main" id="{00000000-0008-0000-0B00-00001C2C0000}"/>
              </a:ext>
            </a:extLst>
          </xdr:cNvPr>
          <xdr:cNvGrpSpPr>
            <a:grpSpLocks/>
          </xdr:cNvGrpSpPr>
        </xdr:nvGrpSpPr>
        <xdr:grpSpPr>
          <a:xfrm>
            <a:off x="5136450" y="3656175"/>
            <a:ext cx="419100" cy="247650"/>
            <a:chOff x="5136450" y="3656175"/>
            <a:chExt cx="419100" cy="247650"/>
          </a:xfrm>
        </xdr:grpSpPr>
        <xdr:sp macro="" textlink="">
          <xdr:nvSpPr>
            <xdr:cNvPr id="11293" name="Shape 6">
              <a:extLst>
                <a:ext uri="{FF2B5EF4-FFF2-40B4-BE49-F238E27FC236}">
                  <a16:creationId xmlns:a16="http://schemas.microsoft.com/office/drawing/2014/main" id="{00000000-0008-0000-0B00-00001D2C0000}"/>
                </a:ext>
              </a:extLst>
            </xdr:cNvPr>
            <xdr:cNvSpPr/>
          </xdr:nvSpPr>
          <xdr:spPr>
            <a:xfrm>
              <a:off x="5136450" y="3656175"/>
              <a:ext cx="419100" cy="247650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294" name="Shape 9151">
              <a:extLst>
                <a:ext uri="{FF2B5EF4-FFF2-40B4-BE49-F238E27FC236}">
                  <a16:creationId xmlns:a16="http://schemas.microsoft.com/office/drawing/2014/main" id="{00000000-0008-0000-0B00-00001E2C0000}"/>
                </a:ext>
              </a:extLst>
            </xdr:cNvPr>
            <xdr:cNvGrpSpPr>
              <a:grpSpLocks/>
            </xdr:cNvGrpSpPr>
          </xdr:nvGrpSpPr>
          <xdr:grpSpPr>
            <a:xfrm>
              <a:off x="5136450" y="3656175"/>
              <a:ext cx="419100" cy="247650"/>
              <a:chOff x="5136450" y="3660938"/>
              <a:chExt cx="419100" cy="238125"/>
            </a:xfrm>
          </xdr:grpSpPr>
          <xdr:sp macro="" textlink="">
            <xdr:nvSpPr>
              <xdr:cNvPr id="11295" name="Shape 9152">
                <a:extLst>
                  <a:ext uri="{FF2B5EF4-FFF2-40B4-BE49-F238E27FC236}">
                    <a16:creationId xmlns:a16="http://schemas.microsoft.com/office/drawing/2014/main" id="{00000000-0008-0000-0B00-00001F2C0000}"/>
                  </a:ext>
                </a:extLst>
              </xdr:cNvPr>
              <xdr:cNvSpPr/>
            </xdr:nvSpPr>
            <xdr:spPr>
              <a:xfrm>
                <a:off x="5136450" y="3660938"/>
                <a:ext cx="419100" cy="2381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1296" name="Shape 9153">
                <a:extLst>
                  <a:ext uri="{FF2B5EF4-FFF2-40B4-BE49-F238E27FC236}">
                    <a16:creationId xmlns:a16="http://schemas.microsoft.com/office/drawing/2014/main" id="{00000000-0008-0000-0B00-0000202C0000}"/>
                  </a:ext>
                </a:extLst>
              </xdr:cNvPr>
              <xdr:cNvCxnSpPr/>
            </xdr:nvCxnSpPr>
            <xdr:spPr>
              <a:xfrm flipH="1">
                <a:off x="5136450" y="3660938"/>
                <a:ext cx="419100" cy="238125"/>
              </a:xfrm>
              <a:prstGeom prst="straightConnector1">
                <a:avLst/>
              </a:prstGeom>
              <a:noFill/>
              <a:ln w="9525" cap="flat" cmpd="sng">
                <a:solidFill>
                  <a:srgbClr val="000000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36</xdr:col>
      <xdr:colOff>0</xdr:colOff>
      <xdr:row>133</xdr:row>
      <xdr:rowOff>28575</xdr:rowOff>
    </xdr:from>
    <xdr:ext cx="438150" cy="352425"/>
    <xdr:sp macro="" textlink="">
      <xdr:nvSpPr>
        <xdr:cNvPr id="11297" name="Shape 1997">
          <a:extLst>
            <a:ext uri="{FF2B5EF4-FFF2-40B4-BE49-F238E27FC236}">
              <a16:creationId xmlns:a16="http://schemas.microsoft.com/office/drawing/2014/main" id="{00000000-0008-0000-0B00-0000212C0000}"/>
            </a:ext>
          </a:extLst>
        </xdr:cNvPr>
        <xdr:cNvSpPr/>
      </xdr:nvSpPr>
      <xdr:spPr>
        <a:xfrm>
          <a:off x="16468725" y="29260800"/>
          <a:ext cx="438150" cy="352425"/>
        </a:xfrm>
        <a:prstGeom prst="triangle">
          <a:avLst>
            <a:gd name="adj" fmla="val 50000"/>
          </a:avLst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36</xdr:col>
      <xdr:colOff>0</xdr:colOff>
      <xdr:row>135</xdr:row>
      <xdr:rowOff>0</xdr:rowOff>
    </xdr:from>
    <xdr:ext cx="419100" cy="266700"/>
    <xdr:grpSp>
      <xdr:nvGrpSpPr>
        <xdr:cNvPr id="11298" name="Shape 2">
          <a:extLst>
            <a:ext uri="{FF2B5EF4-FFF2-40B4-BE49-F238E27FC236}">
              <a16:creationId xmlns:a16="http://schemas.microsoft.com/office/drawing/2014/main" id="{00000000-0008-0000-0B00-0000222C0000}"/>
            </a:ext>
          </a:extLst>
        </xdr:cNvPr>
        <xdr:cNvGrpSpPr>
          <a:grpSpLocks/>
        </xdr:cNvGrpSpPr>
      </xdr:nvGrpSpPr>
      <xdr:grpSpPr>
        <a:xfrm>
          <a:off x="16468725" y="29622750"/>
          <a:ext cx="419100" cy="266700"/>
          <a:chOff x="5136450" y="3646650"/>
          <a:chExt cx="419100" cy="266700"/>
        </a:xfrm>
      </xdr:grpSpPr>
      <xdr:grpSp>
        <xdr:nvGrpSpPr>
          <xdr:cNvPr id="11299" name="Shape 9154">
            <a:extLst>
              <a:ext uri="{FF2B5EF4-FFF2-40B4-BE49-F238E27FC236}">
                <a16:creationId xmlns:a16="http://schemas.microsoft.com/office/drawing/2014/main" id="{00000000-0008-0000-0B00-0000232C0000}"/>
              </a:ext>
            </a:extLst>
          </xdr:cNvPr>
          <xdr:cNvGrpSpPr>
            <a:grpSpLocks/>
          </xdr:cNvGrpSpPr>
        </xdr:nvGrpSpPr>
        <xdr:grpSpPr>
          <a:xfrm>
            <a:off x="5136450" y="3646650"/>
            <a:ext cx="419100" cy="266700"/>
            <a:chOff x="5136450" y="3646650"/>
            <a:chExt cx="419100" cy="266700"/>
          </a:xfrm>
        </xdr:grpSpPr>
        <xdr:sp macro="" textlink="">
          <xdr:nvSpPr>
            <xdr:cNvPr id="11300" name="Shape 6">
              <a:extLst>
                <a:ext uri="{FF2B5EF4-FFF2-40B4-BE49-F238E27FC236}">
                  <a16:creationId xmlns:a16="http://schemas.microsoft.com/office/drawing/2014/main" id="{00000000-0008-0000-0B00-0000242C0000}"/>
                </a:ext>
              </a:extLst>
            </xdr:cNvPr>
            <xdr:cNvSpPr/>
          </xdr:nvSpPr>
          <xdr:spPr>
            <a:xfrm>
              <a:off x="5136450" y="3646650"/>
              <a:ext cx="419100" cy="266700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301" name="Shape 9155">
              <a:extLst>
                <a:ext uri="{FF2B5EF4-FFF2-40B4-BE49-F238E27FC236}">
                  <a16:creationId xmlns:a16="http://schemas.microsoft.com/office/drawing/2014/main" id="{00000000-0008-0000-0B00-0000252C0000}"/>
                </a:ext>
              </a:extLst>
            </xdr:cNvPr>
            <xdr:cNvGrpSpPr>
              <a:grpSpLocks/>
            </xdr:cNvGrpSpPr>
          </xdr:nvGrpSpPr>
          <xdr:grpSpPr>
            <a:xfrm>
              <a:off x="5136450" y="3646650"/>
              <a:ext cx="419100" cy="266700"/>
              <a:chOff x="5136450" y="3646650"/>
              <a:chExt cx="419100" cy="266700"/>
            </a:xfrm>
          </xdr:grpSpPr>
          <xdr:sp macro="" textlink="">
            <xdr:nvSpPr>
              <xdr:cNvPr id="11302" name="Shape 9156">
                <a:extLst>
                  <a:ext uri="{FF2B5EF4-FFF2-40B4-BE49-F238E27FC236}">
                    <a16:creationId xmlns:a16="http://schemas.microsoft.com/office/drawing/2014/main" id="{00000000-0008-0000-0B00-0000262C0000}"/>
                  </a:ext>
                </a:extLst>
              </xdr:cNvPr>
              <xdr:cNvSpPr/>
            </xdr:nvSpPr>
            <xdr:spPr>
              <a:xfrm>
                <a:off x="5136450" y="3646650"/>
                <a:ext cx="419100" cy="2667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1303" name="Shape 9157">
                <a:extLst>
                  <a:ext uri="{FF2B5EF4-FFF2-40B4-BE49-F238E27FC236}">
                    <a16:creationId xmlns:a16="http://schemas.microsoft.com/office/drawing/2014/main" id="{00000000-0008-0000-0B00-0000272C0000}"/>
                  </a:ext>
                </a:extLst>
              </xdr:cNvPr>
              <xdr:cNvCxnSpPr/>
            </xdr:nvCxnSpPr>
            <xdr:spPr>
              <a:xfrm>
                <a:off x="5136450" y="3646650"/>
                <a:ext cx="419100" cy="266700"/>
              </a:xfrm>
              <a:prstGeom prst="straightConnector1">
                <a:avLst/>
              </a:prstGeom>
              <a:noFill/>
              <a:ln w="9525" cap="flat" cmpd="sng">
                <a:solidFill>
                  <a:srgbClr val="000000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36</xdr:col>
      <xdr:colOff>0</xdr:colOff>
      <xdr:row>135</xdr:row>
      <xdr:rowOff>0</xdr:rowOff>
    </xdr:from>
    <xdr:ext cx="419100" cy="247650"/>
    <xdr:grpSp>
      <xdr:nvGrpSpPr>
        <xdr:cNvPr id="11304" name="Shape 2">
          <a:extLst>
            <a:ext uri="{FF2B5EF4-FFF2-40B4-BE49-F238E27FC236}">
              <a16:creationId xmlns:a16="http://schemas.microsoft.com/office/drawing/2014/main" id="{00000000-0008-0000-0B00-0000282C0000}"/>
            </a:ext>
          </a:extLst>
        </xdr:cNvPr>
        <xdr:cNvGrpSpPr>
          <a:grpSpLocks/>
        </xdr:cNvGrpSpPr>
      </xdr:nvGrpSpPr>
      <xdr:grpSpPr>
        <a:xfrm>
          <a:off x="16468725" y="29622750"/>
          <a:ext cx="419100" cy="247650"/>
          <a:chOff x="5136450" y="3656175"/>
          <a:chExt cx="419100" cy="247650"/>
        </a:xfrm>
      </xdr:grpSpPr>
      <xdr:grpSp>
        <xdr:nvGrpSpPr>
          <xdr:cNvPr id="11305" name="Shape 9158">
            <a:extLst>
              <a:ext uri="{FF2B5EF4-FFF2-40B4-BE49-F238E27FC236}">
                <a16:creationId xmlns:a16="http://schemas.microsoft.com/office/drawing/2014/main" id="{00000000-0008-0000-0B00-0000292C0000}"/>
              </a:ext>
            </a:extLst>
          </xdr:cNvPr>
          <xdr:cNvGrpSpPr>
            <a:grpSpLocks/>
          </xdr:cNvGrpSpPr>
        </xdr:nvGrpSpPr>
        <xdr:grpSpPr>
          <a:xfrm>
            <a:off x="5136450" y="3656175"/>
            <a:ext cx="419100" cy="247650"/>
            <a:chOff x="5136450" y="3656175"/>
            <a:chExt cx="419100" cy="247650"/>
          </a:xfrm>
        </xdr:grpSpPr>
        <xdr:sp macro="" textlink="">
          <xdr:nvSpPr>
            <xdr:cNvPr id="11306" name="Shape 6">
              <a:extLst>
                <a:ext uri="{FF2B5EF4-FFF2-40B4-BE49-F238E27FC236}">
                  <a16:creationId xmlns:a16="http://schemas.microsoft.com/office/drawing/2014/main" id="{00000000-0008-0000-0B00-00002A2C0000}"/>
                </a:ext>
              </a:extLst>
            </xdr:cNvPr>
            <xdr:cNvSpPr/>
          </xdr:nvSpPr>
          <xdr:spPr>
            <a:xfrm>
              <a:off x="5136450" y="3656175"/>
              <a:ext cx="419100" cy="247650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307" name="Shape 9159">
              <a:extLst>
                <a:ext uri="{FF2B5EF4-FFF2-40B4-BE49-F238E27FC236}">
                  <a16:creationId xmlns:a16="http://schemas.microsoft.com/office/drawing/2014/main" id="{00000000-0008-0000-0B00-00002B2C0000}"/>
                </a:ext>
              </a:extLst>
            </xdr:cNvPr>
            <xdr:cNvGrpSpPr>
              <a:grpSpLocks/>
            </xdr:cNvGrpSpPr>
          </xdr:nvGrpSpPr>
          <xdr:grpSpPr>
            <a:xfrm>
              <a:off x="5136450" y="3656175"/>
              <a:ext cx="419100" cy="247650"/>
              <a:chOff x="5136450" y="3660938"/>
              <a:chExt cx="419100" cy="238125"/>
            </a:xfrm>
          </xdr:grpSpPr>
          <xdr:sp macro="" textlink="">
            <xdr:nvSpPr>
              <xdr:cNvPr id="11308" name="Shape 9160">
                <a:extLst>
                  <a:ext uri="{FF2B5EF4-FFF2-40B4-BE49-F238E27FC236}">
                    <a16:creationId xmlns:a16="http://schemas.microsoft.com/office/drawing/2014/main" id="{00000000-0008-0000-0B00-00002C2C0000}"/>
                  </a:ext>
                </a:extLst>
              </xdr:cNvPr>
              <xdr:cNvSpPr/>
            </xdr:nvSpPr>
            <xdr:spPr>
              <a:xfrm>
                <a:off x="5136450" y="3660938"/>
                <a:ext cx="419100" cy="2381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1309" name="Shape 9161">
                <a:extLst>
                  <a:ext uri="{FF2B5EF4-FFF2-40B4-BE49-F238E27FC236}">
                    <a16:creationId xmlns:a16="http://schemas.microsoft.com/office/drawing/2014/main" id="{00000000-0008-0000-0B00-00002D2C0000}"/>
                  </a:ext>
                </a:extLst>
              </xdr:cNvPr>
              <xdr:cNvCxnSpPr/>
            </xdr:nvCxnSpPr>
            <xdr:spPr>
              <a:xfrm flipH="1">
                <a:off x="5136450" y="3660938"/>
                <a:ext cx="419100" cy="238125"/>
              </a:xfrm>
              <a:prstGeom prst="straightConnector1">
                <a:avLst/>
              </a:prstGeom>
              <a:noFill/>
              <a:ln w="9525" cap="flat" cmpd="sng">
                <a:solidFill>
                  <a:srgbClr val="000000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38</xdr:col>
      <xdr:colOff>0</xdr:colOff>
      <xdr:row>133</xdr:row>
      <xdr:rowOff>28575</xdr:rowOff>
    </xdr:from>
    <xdr:ext cx="438150" cy="352425"/>
    <xdr:sp macro="" textlink="">
      <xdr:nvSpPr>
        <xdr:cNvPr id="11310" name="Shape 1997">
          <a:extLst>
            <a:ext uri="{FF2B5EF4-FFF2-40B4-BE49-F238E27FC236}">
              <a16:creationId xmlns:a16="http://schemas.microsoft.com/office/drawing/2014/main" id="{00000000-0008-0000-0B00-00002E2C0000}"/>
            </a:ext>
          </a:extLst>
        </xdr:cNvPr>
        <xdr:cNvSpPr/>
      </xdr:nvSpPr>
      <xdr:spPr>
        <a:xfrm>
          <a:off x="17402175" y="29260800"/>
          <a:ext cx="438150" cy="352425"/>
        </a:xfrm>
        <a:prstGeom prst="triangle">
          <a:avLst>
            <a:gd name="adj" fmla="val 50000"/>
          </a:avLst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38</xdr:col>
      <xdr:colOff>0</xdr:colOff>
      <xdr:row>135</xdr:row>
      <xdr:rowOff>0</xdr:rowOff>
    </xdr:from>
    <xdr:ext cx="419100" cy="266700"/>
    <xdr:grpSp>
      <xdr:nvGrpSpPr>
        <xdr:cNvPr id="11311" name="Shape 2">
          <a:extLst>
            <a:ext uri="{FF2B5EF4-FFF2-40B4-BE49-F238E27FC236}">
              <a16:creationId xmlns:a16="http://schemas.microsoft.com/office/drawing/2014/main" id="{00000000-0008-0000-0B00-00002F2C0000}"/>
            </a:ext>
          </a:extLst>
        </xdr:cNvPr>
        <xdr:cNvGrpSpPr>
          <a:grpSpLocks/>
        </xdr:cNvGrpSpPr>
      </xdr:nvGrpSpPr>
      <xdr:grpSpPr>
        <a:xfrm>
          <a:off x="17402175" y="29622750"/>
          <a:ext cx="419100" cy="266700"/>
          <a:chOff x="5136450" y="3646650"/>
          <a:chExt cx="419100" cy="266700"/>
        </a:xfrm>
      </xdr:grpSpPr>
      <xdr:grpSp>
        <xdr:nvGrpSpPr>
          <xdr:cNvPr id="11312" name="Shape 9162">
            <a:extLst>
              <a:ext uri="{FF2B5EF4-FFF2-40B4-BE49-F238E27FC236}">
                <a16:creationId xmlns:a16="http://schemas.microsoft.com/office/drawing/2014/main" id="{00000000-0008-0000-0B00-0000302C0000}"/>
              </a:ext>
            </a:extLst>
          </xdr:cNvPr>
          <xdr:cNvGrpSpPr>
            <a:grpSpLocks/>
          </xdr:cNvGrpSpPr>
        </xdr:nvGrpSpPr>
        <xdr:grpSpPr>
          <a:xfrm>
            <a:off x="5136450" y="3646650"/>
            <a:ext cx="419100" cy="266700"/>
            <a:chOff x="5136450" y="3646650"/>
            <a:chExt cx="419100" cy="266700"/>
          </a:xfrm>
        </xdr:grpSpPr>
        <xdr:sp macro="" textlink="">
          <xdr:nvSpPr>
            <xdr:cNvPr id="11313" name="Shape 6">
              <a:extLst>
                <a:ext uri="{FF2B5EF4-FFF2-40B4-BE49-F238E27FC236}">
                  <a16:creationId xmlns:a16="http://schemas.microsoft.com/office/drawing/2014/main" id="{00000000-0008-0000-0B00-0000312C0000}"/>
                </a:ext>
              </a:extLst>
            </xdr:cNvPr>
            <xdr:cNvSpPr/>
          </xdr:nvSpPr>
          <xdr:spPr>
            <a:xfrm>
              <a:off x="5136450" y="3646650"/>
              <a:ext cx="419100" cy="266700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314" name="Shape 9163">
              <a:extLst>
                <a:ext uri="{FF2B5EF4-FFF2-40B4-BE49-F238E27FC236}">
                  <a16:creationId xmlns:a16="http://schemas.microsoft.com/office/drawing/2014/main" id="{00000000-0008-0000-0B00-0000322C0000}"/>
                </a:ext>
              </a:extLst>
            </xdr:cNvPr>
            <xdr:cNvGrpSpPr>
              <a:grpSpLocks/>
            </xdr:cNvGrpSpPr>
          </xdr:nvGrpSpPr>
          <xdr:grpSpPr>
            <a:xfrm>
              <a:off x="5136450" y="3646650"/>
              <a:ext cx="419100" cy="266700"/>
              <a:chOff x="5136450" y="3646650"/>
              <a:chExt cx="419100" cy="266700"/>
            </a:xfrm>
          </xdr:grpSpPr>
          <xdr:sp macro="" textlink="">
            <xdr:nvSpPr>
              <xdr:cNvPr id="11315" name="Shape 9164">
                <a:extLst>
                  <a:ext uri="{FF2B5EF4-FFF2-40B4-BE49-F238E27FC236}">
                    <a16:creationId xmlns:a16="http://schemas.microsoft.com/office/drawing/2014/main" id="{00000000-0008-0000-0B00-0000332C0000}"/>
                  </a:ext>
                </a:extLst>
              </xdr:cNvPr>
              <xdr:cNvSpPr/>
            </xdr:nvSpPr>
            <xdr:spPr>
              <a:xfrm>
                <a:off x="5136450" y="3646650"/>
                <a:ext cx="419100" cy="2667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1316" name="Shape 9165">
                <a:extLst>
                  <a:ext uri="{FF2B5EF4-FFF2-40B4-BE49-F238E27FC236}">
                    <a16:creationId xmlns:a16="http://schemas.microsoft.com/office/drawing/2014/main" id="{00000000-0008-0000-0B00-0000342C0000}"/>
                  </a:ext>
                </a:extLst>
              </xdr:cNvPr>
              <xdr:cNvCxnSpPr/>
            </xdr:nvCxnSpPr>
            <xdr:spPr>
              <a:xfrm>
                <a:off x="5136450" y="3646650"/>
                <a:ext cx="419100" cy="266700"/>
              </a:xfrm>
              <a:prstGeom prst="straightConnector1">
                <a:avLst/>
              </a:prstGeom>
              <a:noFill/>
              <a:ln w="9525" cap="flat" cmpd="sng">
                <a:solidFill>
                  <a:srgbClr val="000000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38</xdr:col>
      <xdr:colOff>0</xdr:colOff>
      <xdr:row>135</xdr:row>
      <xdr:rowOff>0</xdr:rowOff>
    </xdr:from>
    <xdr:ext cx="419100" cy="247650"/>
    <xdr:grpSp>
      <xdr:nvGrpSpPr>
        <xdr:cNvPr id="11317" name="Shape 2">
          <a:extLst>
            <a:ext uri="{FF2B5EF4-FFF2-40B4-BE49-F238E27FC236}">
              <a16:creationId xmlns:a16="http://schemas.microsoft.com/office/drawing/2014/main" id="{00000000-0008-0000-0B00-0000352C0000}"/>
            </a:ext>
          </a:extLst>
        </xdr:cNvPr>
        <xdr:cNvGrpSpPr>
          <a:grpSpLocks/>
        </xdr:cNvGrpSpPr>
      </xdr:nvGrpSpPr>
      <xdr:grpSpPr>
        <a:xfrm>
          <a:off x="17402175" y="29622750"/>
          <a:ext cx="419100" cy="247650"/>
          <a:chOff x="5136450" y="3656175"/>
          <a:chExt cx="419100" cy="247650"/>
        </a:xfrm>
      </xdr:grpSpPr>
      <xdr:grpSp>
        <xdr:nvGrpSpPr>
          <xdr:cNvPr id="11318" name="Shape 9166">
            <a:extLst>
              <a:ext uri="{FF2B5EF4-FFF2-40B4-BE49-F238E27FC236}">
                <a16:creationId xmlns:a16="http://schemas.microsoft.com/office/drawing/2014/main" id="{00000000-0008-0000-0B00-0000362C0000}"/>
              </a:ext>
            </a:extLst>
          </xdr:cNvPr>
          <xdr:cNvGrpSpPr>
            <a:grpSpLocks/>
          </xdr:cNvGrpSpPr>
        </xdr:nvGrpSpPr>
        <xdr:grpSpPr>
          <a:xfrm>
            <a:off x="5136450" y="3656175"/>
            <a:ext cx="419100" cy="247650"/>
            <a:chOff x="5136450" y="3656175"/>
            <a:chExt cx="419100" cy="247650"/>
          </a:xfrm>
        </xdr:grpSpPr>
        <xdr:sp macro="" textlink="">
          <xdr:nvSpPr>
            <xdr:cNvPr id="11319" name="Shape 6">
              <a:extLst>
                <a:ext uri="{FF2B5EF4-FFF2-40B4-BE49-F238E27FC236}">
                  <a16:creationId xmlns:a16="http://schemas.microsoft.com/office/drawing/2014/main" id="{00000000-0008-0000-0B00-0000372C0000}"/>
                </a:ext>
              </a:extLst>
            </xdr:cNvPr>
            <xdr:cNvSpPr/>
          </xdr:nvSpPr>
          <xdr:spPr>
            <a:xfrm>
              <a:off x="5136450" y="3656175"/>
              <a:ext cx="419100" cy="247650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320" name="Shape 9167">
              <a:extLst>
                <a:ext uri="{FF2B5EF4-FFF2-40B4-BE49-F238E27FC236}">
                  <a16:creationId xmlns:a16="http://schemas.microsoft.com/office/drawing/2014/main" id="{00000000-0008-0000-0B00-0000382C0000}"/>
                </a:ext>
              </a:extLst>
            </xdr:cNvPr>
            <xdr:cNvGrpSpPr>
              <a:grpSpLocks/>
            </xdr:cNvGrpSpPr>
          </xdr:nvGrpSpPr>
          <xdr:grpSpPr>
            <a:xfrm>
              <a:off x="5136450" y="3656175"/>
              <a:ext cx="419100" cy="247650"/>
              <a:chOff x="5136450" y="3660938"/>
              <a:chExt cx="419100" cy="238125"/>
            </a:xfrm>
          </xdr:grpSpPr>
          <xdr:sp macro="" textlink="">
            <xdr:nvSpPr>
              <xdr:cNvPr id="11321" name="Shape 9168">
                <a:extLst>
                  <a:ext uri="{FF2B5EF4-FFF2-40B4-BE49-F238E27FC236}">
                    <a16:creationId xmlns:a16="http://schemas.microsoft.com/office/drawing/2014/main" id="{00000000-0008-0000-0B00-0000392C0000}"/>
                  </a:ext>
                </a:extLst>
              </xdr:cNvPr>
              <xdr:cNvSpPr/>
            </xdr:nvSpPr>
            <xdr:spPr>
              <a:xfrm>
                <a:off x="5136450" y="3660938"/>
                <a:ext cx="419100" cy="2381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1322" name="Shape 9169">
                <a:extLst>
                  <a:ext uri="{FF2B5EF4-FFF2-40B4-BE49-F238E27FC236}">
                    <a16:creationId xmlns:a16="http://schemas.microsoft.com/office/drawing/2014/main" id="{00000000-0008-0000-0B00-00003A2C0000}"/>
                  </a:ext>
                </a:extLst>
              </xdr:cNvPr>
              <xdr:cNvCxnSpPr/>
            </xdr:nvCxnSpPr>
            <xdr:spPr>
              <a:xfrm flipH="1">
                <a:off x="5136450" y="3660938"/>
                <a:ext cx="419100" cy="238125"/>
              </a:xfrm>
              <a:prstGeom prst="straightConnector1">
                <a:avLst/>
              </a:prstGeom>
              <a:noFill/>
              <a:ln w="9525" cap="flat" cmpd="sng">
                <a:solidFill>
                  <a:srgbClr val="000000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35</xdr:col>
      <xdr:colOff>0</xdr:colOff>
      <xdr:row>130</xdr:row>
      <xdr:rowOff>28575</xdr:rowOff>
    </xdr:from>
    <xdr:ext cx="381000" cy="400050"/>
    <xdr:sp macro="" textlink="">
      <xdr:nvSpPr>
        <xdr:cNvPr id="11323" name="Shape 8608">
          <a:extLst>
            <a:ext uri="{FF2B5EF4-FFF2-40B4-BE49-F238E27FC236}">
              <a16:creationId xmlns:a16="http://schemas.microsoft.com/office/drawing/2014/main" id="{00000000-0008-0000-0B00-00003B2C0000}"/>
            </a:ext>
          </a:extLst>
        </xdr:cNvPr>
        <xdr:cNvSpPr/>
      </xdr:nvSpPr>
      <xdr:spPr>
        <a:xfrm rot="-4768921" flipH="1">
          <a:off x="15954375" y="28613100"/>
          <a:ext cx="381000" cy="400050"/>
        </a:xfrm>
        <a:prstGeom prst="lightningBolt">
          <a:avLst/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37</xdr:col>
      <xdr:colOff>0</xdr:colOff>
      <xdr:row>130</xdr:row>
      <xdr:rowOff>28575</xdr:rowOff>
    </xdr:from>
    <xdr:ext cx="381000" cy="400050"/>
    <xdr:sp macro="" textlink="">
      <xdr:nvSpPr>
        <xdr:cNvPr id="11324" name="Shape 8608">
          <a:extLst>
            <a:ext uri="{FF2B5EF4-FFF2-40B4-BE49-F238E27FC236}">
              <a16:creationId xmlns:a16="http://schemas.microsoft.com/office/drawing/2014/main" id="{00000000-0008-0000-0B00-00003C2C0000}"/>
            </a:ext>
          </a:extLst>
        </xdr:cNvPr>
        <xdr:cNvSpPr/>
      </xdr:nvSpPr>
      <xdr:spPr>
        <a:xfrm rot="-4768921" flipH="1">
          <a:off x="16887825" y="28613100"/>
          <a:ext cx="381000" cy="400050"/>
        </a:xfrm>
        <a:prstGeom prst="lightningBolt">
          <a:avLst/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43</xdr:col>
      <xdr:colOff>-9524</xdr:colOff>
      <xdr:row>17</xdr:row>
      <xdr:rowOff>0</xdr:rowOff>
    </xdr:from>
    <xdr:ext cx="390525" cy="200025"/>
    <xdr:grpSp>
      <xdr:nvGrpSpPr>
        <xdr:cNvPr id="11325" name="Shape 2">
          <a:extLst>
            <a:ext uri="{FF2B5EF4-FFF2-40B4-BE49-F238E27FC236}">
              <a16:creationId xmlns:a16="http://schemas.microsoft.com/office/drawing/2014/main" id="{00000000-0008-0000-0B00-00003D2C0000}"/>
            </a:ext>
          </a:extLst>
        </xdr:cNvPr>
        <xdr:cNvGrpSpPr>
          <a:grpSpLocks/>
        </xdr:cNvGrpSpPr>
      </xdr:nvGrpSpPr>
      <xdr:grpSpPr>
        <a:xfrm>
          <a:off x="19678651" y="3752850"/>
          <a:ext cx="390525" cy="200025"/>
          <a:chOff x="5150738" y="3679988"/>
          <a:chExt cx="390525" cy="200025"/>
        </a:xfrm>
      </xdr:grpSpPr>
      <xdr:grpSp>
        <xdr:nvGrpSpPr>
          <xdr:cNvPr id="11326" name="Shape 9170">
            <a:extLst>
              <a:ext uri="{FF2B5EF4-FFF2-40B4-BE49-F238E27FC236}">
                <a16:creationId xmlns:a16="http://schemas.microsoft.com/office/drawing/2014/main" id="{00000000-0008-0000-0B00-00003E2C0000}"/>
              </a:ext>
            </a:extLst>
          </xdr:cNvPr>
          <xdr:cNvGrpSpPr>
            <a:grpSpLocks/>
          </xdr:cNvGrpSpPr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1327" name="Shape 6">
              <a:extLst>
                <a:ext uri="{FF2B5EF4-FFF2-40B4-BE49-F238E27FC236}">
                  <a16:creationId xmlns:a16="http://schemas.microsoft.com/office/drawing/2014/main" id="{00000000-0008-0000-0B00-00003F2C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328" name="Shape 9171">
              <a:extLst>
                <a:ext uri="{FF2B5EF4-FFF2-40B4-BE49-F238E27FC236}">
                  <a16:creationId xmlns:a16="http://schemas.microsoft.com/office/drawing/2014/main" id="{00000000-0008-0000-0B00-0000402C0000}"/>
                </a:ext>
              </a:extLst>
            </xdr:cNvPr>
            <xdr:cNvGrpSpPr>
              <a:grpSpLocks/>
            </xdr:cNvGrpSpPr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1329" name="Shape 9172">
                <a:extLst>
                  <a:ext uri="{FF2B5EF4-FFF2-40B4-BE49-F238E27FC236}">
                    <a16:creationId xmlns:a16="http://schemas.microsoft.com/office/drawing/2014/main" id="{00000000-0008-0000-0B00-0000412C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1330" name="Shape 9173">
                <a:extLst>
                  <a:ext uri="{FF2B5EF4-FFF2-40B4-BE49-F238E27FC236}">
                    <a16:creationId xmlns:a16="http://schemas.microsoft.com/office/drawing/2014/main" id="{00000000-0008-0000-0B00-0000422C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41</xdr:col>
      <xdr:colOff>-9524</xdr:colOff>
      <xdr:row>17</xdr:row>
      <xdr:rowOff>0</xdr:rowOff>
    </xdr:from>
    <xdr:ext cx="390525" cy="200025"/>
    <xdr:grpSp>
      <xdr:nvGrpSpPr>
        <xdr:cNvPr id="11331" name="Shape 2">
          <a:extLst>
            <a:ext uri="{FF2B5EF4-FFF2-40B4-BE49-F238E27FC236}">
              <a16:creationId xmlns:a16="http://schemas.microsoft.com/office/drawing/2014/main" id="{00000000-0008-0000-0B00-0000432C0000}"/>
            </a:ext>
          </a:extLst>
        </xdr:cNvPr>
        <xdr:cNvGrpSpPr>
          <a:grpSpLocks/>
        </xdr:cNvGrpSpPr>
      </xdr:nvGrpSpPr>
      <xdr:grpSpPr>
        <a:xfrm>
          <a:off x="18745201" y="3752850"/>
          <a:ext cx="390525" cy="200025"/>
          <a:chOff x="5150738" y="3679988"/>
          <a:chExt cx="390525" cy="200025"/>
        </a:xfrm>
      </xdr:grpSpPr>
      <xdr:grpSp>
        <xdr:nvGrpSpPr>
          <xdr:cNvPr id="11332" name="Shape 9174">
            <a:extLst>
              <a:ext uri="{FF2B5EF4-FFF2-40B4-BE49-F238E27FC236}">
                <a16:creationId xmlns:a16="http://schemas.microsoft.com/office/drawing/2014/main" id="{00000000-0008-0000-0B00-0000442C0000}"/>
              </a:ext>
            </a:extLst>
          </xdr:cNvPr>
          <xdr:cNvGrpSpPr>
            <a:grpSpLocks/>
          </xdr:cNvGrpSpPr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1333" name="Shape 6">
              <a:extLst>
                <a:ext uri="{FF2B5EF4-FFF2-40B4-BE49-F238E27FC236}">
                  <a16:creationId xmlns:a16="http://schemas.microsoft.com/office/drawing/2014/main" id="{00000000-0008-0000-0B00-0000452C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334" name="Shape 9175">
              <a:extLst>
                <a:ext uri="{FF2B5EF4-FFF2-40B4-BE49-F238E27FC236}">
                  <a16:creationId xmlns:a16="http://schemas.microsoft.com/office/drawing/2014/main" id="{00000000-0008-0000-0B00-0000462C0000}"/>
                </a:ext>
              </a:extLst>
            </xdr:cNvPr>
            <xdr:cNvGrpSpPr>
              <a:grpSpLocks/>
            </xdr:cNvGrpSpPr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1335" name="Shape 9176">
                <a:extLst>
                  <a:ext uri="{FF2B5EF4-FFF2-40B4-BE49-F238E27FC236}">
                    <a16:creationId xmlns:a16="http://schemas.microsoft.com/office/drawing/2014/main" id="{00000000-0008-0000-0B00-0000472C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1336" name="Shape 9177">
                <a:extLst>
                  <a:ext uri="{FF2B5EF4-FFF2-40B4-BE49-F238E27FC236}">
                    <a16:creationId xmlns:a16="http://schemas.microsoft.com/office/drawing/2014/main" id="{00000000-0008-0000-0B00-0000482C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37</xdr:col>
      <xdr:colOff>-9524</xdr:colOff>
      <xdr:row>17</xdr:row>
      <xdr:rowOff>0</xdr:rowOff>
    </xdr:from>
    <xdr:ext cx="390525" cy="200025"/>
    <xdr:grpSp>
      <xdr:nvGrpSpPr>
        <xdr:cNvPr id="11337" name="Shape 2">
          <a:extLst>
            <a:ext uri="{FF2B5EF4-FFF2-40B4-BE49-F238E27FC236}">
              <a16:creationId xmlns:a16="http://schemas.microsoft.com/office/drawing/2014/main" id="{00000000-0008-0000-0B00-0000492C0000}"/>
            </a:ext>
          </a:extLst>
        </xdr:cNvPr>
        <xdr:cNvGrpSpPr>
          <a:grpSpLocks/>
        </xdr:cNvGrpSpPr>
      </xdr:nvGrpSpPr>
      <xdr:grpSpPr>
        <a:xfrm>
          <a:off x="16878301" y="3752850"/>
          <a:ext cx="390525" cy="200025"/>
          <a:chOff x="5150738" y="3679988"/>
          <a:chExt cx="390525" cy="200025"/>
        </a:xfrm>
      </xdr:grpSpPr>
      <xdr:grpSp>
        <xdr:nvGrpSpPr>
          <xdr:cNvPr id="11338" name="Shape 9178">
            <a:extLst>
              <a:ext uri="{FF2B5EF4-FFF2-40B4-BE49-F238E27FC236}">
                <a16:creationId xmlns:a16="http://schemas.microsoft.com/office/drawing/2014/main" id="{00000000-0008-0000-0B00-00004A2C0000}"/>
              </a:ext>
            </a:extLst>
          </xdr:cNvPr>
          <xdr:cNvGrpSpPr>
            <a:grpSpLocks/>
          </xdr:cNvGrpSpPr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1339" name="Shape 6">
              <a:extLst>
                <a:ext uri="{FF2B5EF4-FFF2-40B4-BE49-F238E27FC236}">
                  <a16:creationId xmlns:a16="http://schemas.microsoft.com/office/drawing/2014/main" id="{00000000-0008-0000-0B00-00004B2C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340" name="Shape 9179">
              <a:extLst>
                <a:ext uri="{FF2B5EF4-FFF2-40B4-BE49-F238E27FC236}">
                  <a16:creationId xmlns:a16="http://schemas.microsoft.com/office/drawing/2014/main" id="{00000000-0008-0000-0B00-00004C2C0000}"/>
                </a:ext>
              </a:extLst>
            </xdr:cNvPr>
            <xdr:cNvGrpSpPr>
              <a:grpSpLocks/>
            </xdr:cNvGrpSpPr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1341" name="Shape 9180">
                <a:extLst>
                  <a:ext uri="{FF2B5EF4-FFF2-40B4-BE49-F238E27FC236}">
                    <a16:creationId xmlns:a16="http://schemas.microsoft.com/office/drawing/2014/main" id="{00000000-0008-0000-0B00-00004D2C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1342" name="Shape 9181">
                <a:extLst>
                  <a:ext uri="{FF2B5EF4-FFF2-40B4-BE49-F238E27FC236}">
                    <a16:creationId xmlns:a16="http://schemas.microsoft.com/office/drawing/2014/main" id="{00000000-0008-0000-0B00-00004E2C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35</xdr:col>
      <xdr:colOff>-9524</xdr:colOff>
      <xdr:row>17</xdr:row>
      <xdr:rowOff>0</xdr:rowOff>
    </xdr:from>
    <xdr:ext cx="390525" cy="200025"/>
    <xdr:grpSp>
      <xdr:nvGrpSpPr>
        <xdr:cNvPr id="11343" name="Shape 2">
          <a:extLst>
            <a:ext uri="{FF2B5EF4-FFF2-40B4-BE49-F238E27FC236}">
              <a16:creationId xmlns:a16="http://schemas.microsoft.com/office/drawing/2014/main" id="{00000000-0008-0000-0B00-00004F2C0000}"/>
            </a:ext>
          </a:extLst>
        </xdr:cNvPr>
        <xdr:cNvGrpSpPr>
          <a:grpSpLocks/>
        </xdr:cNvGrpSpPr>
      </xdr:nvGrpSpPr>
      <xdr:grpSpPr>
        <a:xfrm>
          <a:off x="15944851" y="3752850"/>
          <a:ext cx="390525" cy="200025"/>
          <a:chOff x="5150738" y="3679988"/>
          <a:chExt cx="390525" cy="200025"/>
        </a:xfrm>
      </xdr:grpSpPr>
      <xdr:grpSp>
        <xdr:nvGrpSpPr>
          <xdr:cNvPr id="11344" name="Shape 9182">
            <a:extLst>
              <a:ext uri="{FF2B5EF4-FFF2-40B4-BE49-F238E27FC236}">
                <a16:creationId xmlns:a16="http://schemas.microsoft.com/office/drawing/2014/main" id="{00000000-0008-0000-0B00-0000502C0000}"/>
              </a:ext>
            </a:extLst>
          </xdr:cNvPr>
          <xdr:cNvGrpSpPr>
            <a:grpSpLocks/>
          </xdr:cNvGrpSpPr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1345" name="Shape 6">
              <a:extLst>
                <a:ext uri="{FF2B5EF4-FFF2-40B4-BE49-F238E27FC236}">
                  <a16:creationId xmlns:a16="http://schemas.microsoft.com/office/drawing/2014/main" id="{00000000-0008-0000-0B00-0000512C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346" name="Shape 9183">
              <a:extLst>
                <a:ext uri="{FF2B5EF4-FFF2-40B4-BE49-F238E27FC236}">
                  <a16:creationId xmlns:a16="http://schemas.microsoft.com/office/drawing/2014/main" id="{00000000-0008-0000-0B00-0000522C0000}"/>
                </a:ext>
              </a:extLst>
            </xdr:cNvPr>
            <xdr:cNvGrpSpPr>
              <a:grpSpLocks/>
            </xdr:cNvGrpSpPr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1347" name="Shape 9184">
                <a:extLst>
                  <a:ext uri="{FF2B5EF4-FFF2-40B4-BE49-F238E27FC236}">
                    <a16:creationId xmlns:a16="http://schemas.microsoft.com/office/drawing/2014/main" id="{00000000-0008-0000-0B00-0000532C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1348" name="Shape 9185">
                <a:extLst>
                  <a:ext uri="{FF2B5EF4-FFF2-40B4-BE49-F238E27FC236}">
                    <a16:creationId xmlns:a16="http://schemas.microsoft.com/office/drawing/2014/main" id="{00000000-0008-0000-0B00-0000542C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27</xdr:col>
      <xdr:colOff>466725</xdr:colOff>
      <xdr:row>105</xdr:row>
      <xdr:rowOff>152400</xdr:rowOff>
    </xdr:from>
    <xdr:ext cx="581025" cy="1609725"/>
    <xdr:sp macro="" textlink="">
      <xdr:nvSpPr>
        <xdr:cNvPr id="11349" name="Shape 9186">
          <a:extLst>
            <a:ext uri="{FF2B5EF4-FFF2-40B4-BE49-F238E27FC236}">
              <a16:creationId xmlns:a16="http://schemas.microsoft.com/office/drawing/2014/main" id="{00000000-0008-0000-0B00-0000552C0000}"/>
            </a:ext>
          </a:extLst>
        </xdr:cNvPr>
        <xdr:cNvSpPr/>
      </xdr:nvSpPr>
      <xdr:spPr>
        <a:xfrm>
          <a:off x="12687300" y="23250525"/>
          <a:ext cx="581025" cy="1609725"/>
        </a:xfrm>
        <a:prstGeom prst="roundRect">
          <a:avLst>
            <a:gd name="adj" fmla="val 16667"/>
          </a:avLst>
        </a:prstGeom>
        <a:noFill/>
        <a:ln w="25400" cap="flat" cmpd="sng">
          <a:solidFill>
            <a:srgbClr val="00B0F0"/>
          </a:solidFill>
          <a:prstDash val="solid"/>
          <a:round/>
          <a:headEnd type="none" w="sm" len="sm"/>
          <a:tailEnd type="none" w="sm" len="sm"/>
        </a:ln>
      </xdr:spPr>
      <xdr:txBody>
        <a:bodyPr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45</xdr:col>
      <xdr:colOff>0</xdr:colOff>
      <xdr:row>25</xdr:row>
      <xdr:rowOff>0</xdr:rowOff>
    </xdr:from>
    <xdr:ext cx="390525" cy="200025"/>
    <xdr:grpSp>
      <xdr:nvGrpSpPr>
        <xdr:cNvPr id="11350" name="Shape 2">
          <a:extLst>
            <a:ext uri="{FF2B5EF4-FFF2-40B4-BE49-F238E27FC236}">
              <a16:creationId xmlns:a16="http://schemas.microsoft.com/office/drawing/2014/main" id="{00000000-0008-0000-0B00-0000562C0000}"/>
            </a:ext>
          </a:extLst>
        </xdr:cNvPr>
        <xdr:cNvGrpSpPr>
          <a:grpSpLocks/>
        </xdr:cNvGrpSpPr>
      </xdr:nvGrpSpPr>
      <xdr:grpSpPr>
        <a:xfrm>
          <a:off x="20621625" y="5505450"/>
          <a:ext cx="390525" cy="200025"/>
          <a:chOff x="5150738" y="3679988"/>
          <a:chExt cx="390525" cy="200025"/>
        </a:xfrm>
      </xdr:grpSpPr>
      <xdr:grpSp>
        <xdr:nvGrpSpPr>
          <xdr:cNvPr id="11351" name="Shape 9187">
            <a:extLst>
              <a:ext uri="{FF2B5EF4-FFF2-40B4-BE49-F238E27FC236}">
                <a16:creationId xmlns:a16="http://schemas.microsoft.com/office/drawing/2014/main" id="{00000000-0008-0000-0B00-0000572C0000}"/>
              </a:ext>
            </a:extLst>
          </xdr:cNvPr>
          <xdr:cNvGrpSpPr>
            <a:grpSpLocks/>
          </xdr:cNvGrpSpPr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1352" name="Shape 6">
              <a:extLst>
                <a:ext uri="{FF2B5EF4-FFF2-40B4-BE49-F238E27FC236}">
                  <a16:creationId xmlns:a16="http://schemas.microsoft.com/office/drawing/2014/main" id="{00000000-0008-0000-0B00-0000582C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353" name="Shape 9188">
              <a:extLst>
                <a:ext uri="{FF2B5EF4-FFF2-40B4-BE49-F238E27FC236}">
                  <a16:creationId xmlns:a16="http://schemas.microsoft.com/office/drawing/2014/main" id="{00000000-0008-0000-0B00-0000592C0000}"/>
                </a:ext>
              </a:extLst>
            </xdr:cNvPr>
            <xdr:cNvGrpSpPr>
              <a:grpSpLocks/>
            </xdr:cNvGrpSpPr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1354" name="Shape 9189">
                <a:extLst>
                  <a:ext uri="{FF2B5EF4-FFF2-40B4-BE49-F238E27FC236}">
                    <a16:creationId xmlns:a16="http://schemas.microsoft.com/office/drawing/2014/main" id="{00000000-0008-0000-0B00-00005A2C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1355" name="Shape 9190">
                <a:extLst>
                  <a:ext uri="{FF2B5EF4-FFF2-40B4-BE49-F238E27FC236}">
                    <a16:creationId xmlns:a16="http://schemas.microsoft.com/office/drawing/2014/main" id="{00000000-0008-0000-0B00-00005B2C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39</xdr:col>
      <xdr:colOff>0</xdr:colOff>
      <xdr:row>25</xdr:row>
      <xdr:rowOff>0</xdr:rowOff>
    </xdr:from>
    <xdr:ext cx="390525" cy="200025"/>
    <xdr:grpSp>
      <xdr:nvGrpSpPr>
        <xdr:cNvPr id="11356" name="Shape 2">
          <a:extLst>
            <a:ext uri="{FF2B5EF4-FFF2-40B4-BE49-F238E27FC236}">
              <a16:creationId xmlns:a16="http://schemas.microsoft.com/office/drawing/2014/main" id="{00000000-0008-0000-0B00-00005C2C0000}"/>
            </a:ext>
          </a:extLst>
        </xdr:cNvPr>
        <xdr:cNvGrpSpPr>
          <a:grpSpLocks/>
        </xdr:cNvGrpSpPr>
      </xdr:nvGrpSpPr>
      <xdr:grpSpPr>
        <a:xfrm>
          <a:off x="17821275" y="5505450"/>
          <a:ext cx="390525" cy="200025"/>
          <a:chOff x="5150738" y="3679988"/>
          <a:chExt cx="390525" cy="200025"/>
        </a:xfrm>
      </xdr:grpSpPr>
      <xdr:grpSp>
        <xdr:nvGrpSpPr>
          <xdr:cNvPr id="11357" name="Shape 9191">
            <a:extLst>
              <a:ext uri="{FF2B5EF4-FFF2-40B4-BE49-F238E27FC236}">
                <a16:creationId xmlns:a16="http://schemas.microsoft.com/office/drawing/2014/main" id="{00000000-0008-0000-0B00-00005D2C0000}"/>
              </a:ext>
            </a:extLst>
          </xdr:cNvPr>
          <xdr:cNvGrpSpPr>
            <a:grpSpLocks/>
          </xdr:cNvGrpSpPr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1358" name="Shape 6">
              <a:extLst>
                <a:ext uri="{FF2B5EF4-FFF2-40B4-BE49-F238E27FC236}">
                  <a16:creationId xmlns:a16="http://schemas.microsoft.com/office/drawing/2014/main" id="{00000000-0008-0000-0B00-00005E2C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359" name="Shape 9192">
              <a:extLst>
                <a:ext uri="{FF2B5EF4-FFF2-40B4-BE49-F238E27FC236}">
                  <a16:creationId xmlns:a16="http://schemas.microsoft.com/office/drawing/2014/main" id="{00000000-0008-0000-0B00-00005F2C0000}"/>
                </a:ext>
              </a:extLst>
            </xdr:cNvPr>
            <xdr:cNvGrpSpPr>
              <a:grpSpLocks/>
            </xdr:cNvGrpSpPr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1360" name="Shape 9193">
                <a:extLst>
                  <a:ext uri="{FF2B5EF4-FFF2-40B4-BE49-F238E27FC236}">
                    <a16:creationId xmlns:a16="http://schemas.microsoft.com/office/drawing/2014/main" id="{00000000-0008-0000-0B00-0000602C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1361" name="Shape 9194">
                <a:extLst>
                  <a:ext uri="{FF2B5EF4-FFF2-40B4-BE49-F238E27FC236}">
                    <a16:creationId xmlns:a16="http://schemas.microsoft.com/office/drawing/2014/main" id="{00000000-0008-0000-0B00-0000612C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37</xdr:col>
      <xdr:colOff>0</xdr:colOff>
      <xdr:row>25</xdr:row>
      <xdr:rowOff>0</xdr:rowOff>
    </xdr:from>
    <xdr:ext cx="390525" cy="200025"/>
    <xdr:grpSp>
      <xdr:nvGrpSpPr>
        <xdr:cNvPr id="11362" name="Shape 2">
          <a:extLst>
            <a:ext uri="{FF2B5EF4-FFF2-40B4-BE49-F238E27FC236}">
              <a16:creationId xmlns:a16="http://schemas.microsoft.com/office/drawing/2014/main" id="{00000000-0008-0000-0B00-0000622C0000}"/>
            </a:ext>
          </a:extLst>
        </xdr:cNvPr>
        <xdr:cNvGrpSpPr>
          <a:grpSpLocks/>
        </xdr:cNvGrpSpPr>
      </xdr:nvGrpSpPr>
      <xdr:grpSpPr>
        <a:xfrm>
          <a:off x="16887825" y="5505450"/>
          <a:ext cx="390525" cy="200025"/>
          <a:chOff x="5150738" y="3679988"/>
          <a:chExt cx="390525" cy="200025"/>
        </a:xfrm>
      </xdr:grpSpPr>
      <xdr:grpSp>
        <xdr:nvGrpSpPr>
          <xdr:cNvPr id="11363" name="Shape 9195">
            <a:extLst>
              <a:ext uri="{FF2B5EF4-FFF2-40B4-BE49-F238E27FC236}">
                <a16:creationId xmlns:a16="http://schemas.microsoft.com/office/drawing/2014/main" id="{00000000-0008-0000-0B00-0000632C0000}"/>
              </a:ext>
            </a:extLst>
          </xdr:cNvPr>
          <xdr:cNvGrpSpPr>
            <a:grpSpLocks/>
          </xdr:cNvGrpSpPr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1364" name="Shape 6">
              <a:extLst>
                <a:ext uri="{FF2B5EF4-FFF2-40B4-BE49-F238E27FC236}">
                  <a16:creationId xmlns:a16="http://schemas.microsoft.com/office/drawing/2014/main" id="{00000000-0008-0000-0B00-0000642C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365" name="Shape 9196">
              <a:extLst>
                <a:ext uri="{FF2B5EF4-FFF2-40B4-BE49-F238E27FC236}">
                  <a16:creationId xmlns:a16="http://schemas.microsoft.com/office/drawing/2014/main" id="{00000000-0008-0000-0B00-0000652C0000}"/>
                </a:ext>
              </a:extLst>
            </xdr:cNvPr>
            <xdr:cNvGrpSpPr>
              <a:grpSpLocks/>
            </xdr:cNvGrpSpPr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1366" name="Shape 9197">
                <a:extLst>
                  <a:ext uri="{FF2B5EF4-FFF2-40B4-BE49-F238E27FC236}">
                    <a16:creationId xmlns:a16="http://schemas.microsoft.com/office/drawing/2014/main" id="{00000000-0008-0000-0B00-0000662C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1367" name="Shape 9198">
                <a:extLst>
                  <a:ext uri="{FF2B5EF4-FFF2-40B4-BE49-F238E27FC236}">
                    <a16:creationId xmlns:a16="http://schemas.microsoft.com/office/drawing/2014/main" id="{00000000-0008-0000-0B00-0000672C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35</xdr:col>
      <xdr:colOff>0</xdr:colOff>
      <xdr:row>25</xdr:row>
      <xdr:rowOff>0</xdr:rowOff>
    </xdr:from>
    <xdr:ext cx="390525" cy="200025"/>
    <xdr:grpSp>
      <xdr:nvGrpSpPr>
        <xdr:cNvPr id="11368" name="Shape 2">
          <a:extLst>
            <a:ext uri="{FF2B5EF4-FFF2-40B4-BE49-F238E27FC236}">
              <a16:creationId xmlns:a16="http://schemas.microsoft.com/office/drawing/2014/main" id="{00000000-0008-0000-0B00-0000682C0000}"/>
            </a:ext>
          </a:extLst>
        </xdr:cNvPr>
        <xdr:cNvGrpSpPr>
          <a:grpSpLocks/>
        </xdr:cNvGrpSpPr>
      </xdr:nvGrpSpPr>
      <xdr:grpSpPr>
        <a:xfrm>
          <a:off x="15954375" y="5505450"/>
          <a:ext cx="390525" cy="200025"/>
          <a:chOff x="5150738" y="3679988"/>
          <a:chExt cx="390525" cy="200025"/>
        </a:xfrm>
      </xdr:grpSpPr>
      <xdr:grpSp>
        <xdr:nvGrpSpPr>
          <xdr:cNvPr id="11369" name="Shape 9199">
            <a:extLst>
              <a:ext uri="{FF2B5EF4-FFF2-40B4-BE49-F238E27FC236}">
                <a16:creationId xmlns:a16="http://schemas.microsoft.com/office/drawing/2014/main" id="{00000000-0008-0000-0B00-0000692C0000}"/>
              </a:ext>
            </a:extLst>
          </xdr:cNvPr>
          <xdr:cNvGrpSpPr>
            <a:grpSpLocks/>
          </xdr:cNvGrpSpPr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1370" name="Shape 6">
              <a:extLst>
                <a:ext uri="{FF2B5EF4-FFF2-40B4-BE49-F238E27FC236}">
                  <a16:creationId xmlns:a16="http://schemas.microsoft.com/office/drawing/2014/main" id="{00000000-0008-0000-0B00-00006A2C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371" name="Shape 9200">
              <a:extLst>
                <a:ext uri="{FF2B5EF4-FFF2-40B4-BE49-F238E27FC236}">
                  <a16:creationId xmlns:a16="http://schemas.microsoft.com/office/drawing/2014/main" id="{00000000-0008-0000-0B00-00006B2C0000}"/>
                </a:ext>
              </a:extLst>
            </xdr:cNvPr>
            <xdr:cNvGrpSpPr>
              <a:grpSpLocks/>
            </xdr:cNvGrpSpPr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1372" name="Shape 9201">
                <a:extLst>
                  <a:ext uri="{FF2B5EF4-FFF2-40B4-BE49-F238E27FC236}">
                    <a16:creationId xmlns:a16="http://schemas.microsoft.com/office/drawing/2014/main" id="{00000000-0008-0000-0B00-00006C2C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1373" name="Shape 9202">
                <a:extLst>
                  <a:ext uri="{FF2B5EF4-FFF2-40B4-BE49-F238E27FC236}">
                    <a16:creationId xmlns:a16="http://schemas.microsoft.com/office/drawing/2014/main" id="{00000000-0008-0000-0B00-00006D2C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33</xdr:col>
      <xdr:colOff>0</xdr:colOff>
      <xdr:row>25</xdr:row>
      <xdr:rowOff>0</xdr:rowOff>
    </xdr:from>
    <xdr:ext cx="390525" cy="200025"/>
    <xdr:grpSp>
      <xdr:nvGrpSpPr>
        <xdr:cNvPr id="11374" name="Shape 2">
          <a:extLst>
            <a:ext uri="{FF2B5EF4-FFF2-40B4-BE49-F238E27FC236}">
              <a16:creationId xmlns:a16="http://schemas.microsoft.com/office/drawing/2014/main" id="{00000000-0008-0000-0B00-00006E2C0000}"/>
            </a:ext>
          </a:extLst>
        </xdr:cNvPr>
        <xdr:cNvGrpSpPr>
          <a:grpSpLocks/>
        </xdr:cNvGrpSpPr>
      </xdr:nvGrpSpPr>
      <xdr:grpSpPr>
        <a:xfrm>
          <a:off x="15020925" y="5505450"/>
          <a:ext cx="390525" cy="200025"/>
          <a:chOff x="5150738" y="3679988"/>
          <a:chExt cx="390525" cy="200025"/>
        </a:xfrm>
      </xdr:grpSpPr>
      <xdr:grpSp>
        <xdr:nvGrpSpPr>
          <xdr:cNvPr id="11375" name="Shape 9203">
            <a:extLst>
              <a:ext uri="{FF2B5EF4-FFF2-40B4-BE49-F238E27FC236}">
                <a16:creationId xmlns:a16="http://schemas.microsoft.com/office/drawing/2014/main" id="{00000000-0008-0000-0B00-00006F2C0000}"/>
              </a:ext>
            </a:extLst>
          </xdr:cNvPr>
          <xdr:cNvGrpSpPr>
            <a:grpSpLocks/>
          </xdr:cNvGrpSpPr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1376" name="Shape 6">
              <a:extLst>
                <a:ext uri="{FF2B5EF4-FFF2-40B4-BE49-F238E27FC236}">
                  <a16:creationId xmlns:a16="http://schemas.microsoft.com/office/drawing/2014/main" id="{00000000-0008-0000-0B00-0000702C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377" name="Shape 9204">
              <a:extLst>
                <a:ext uri="{FF2B5EF4-FFF2-40B4-BE49-F238E27FC236}">
                  <a16:creationId xmlns:a16="http://schemas.microsoft.com/office/drawing/2014/main" id="{00000000-0008-0000-0B00-0000712C0000}"/>
                </a:ext>
              </a:extLst>
            </xdr:cNvPr>
            <xdr:cNvGrpSpPr>
              <a:grpSpLocks/>
            </xdr:cNvGrpSpPr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1378" name="Shape 9205">
                <a:extLst>
                  <a:ext uri="{FF2B5EF4-FFF2-40B4-BE49-F238E27FC236}">
                    <a16:creationId xmlns:a16="http://schemas.microsoft.com/office/drawing/2014/main" id="{00000000-0008-0000-0B00-0000722C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1379" name="Shape 9206">
                <a:extLst>
                  <a:ext uri="{FF2B5EF4-FFF2-40B4-BE49-F238E27FC236}">
                    <a16:creationId xmlns:a16="http://schemas.microsoft.com/office/drawing/2014/main" id="{00000000-0008-0000-0B00-0000732C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31</xdr:col>
      <xdr:colOff>0</xdr:colOff>
      <xdr:row>25</xdr:row>
      <xdr:rowOff>0</xdr:rowOff>
    </xdr:from>
    <xdr:ext cx="390525" cy="200025"/>
    <xdr:grpSp>
      <xdr:nvGrpSpPr>
        <xdr:cNvPr id="11380" name="Shape 2">
          <a:extLst>
            <a:ext uri="{FF2B5EF4-FFF2-40B4-BE49-F238E27FC236}">
              <a16:creationId xmlns:a16="http://schemas.microsoft.com/office/drawing/2014/main" id="{00000000-0008-0000-0B00-0000742C0000}"/>
            </a:ext>
          </a:extLst>
        </xdr:cNvPr>
        <xdr:cNvGrpSpPr>
          <a:grpSpLocks/>
        </xdr:cNvGrpSpPr>
      </xdr:nvGrpSpPr>
      <xdr:grpSpPr>
        <a:xfrm>
          <a:off x="14087475" y="5505450"/>
          <a:ext cx="390525" cy="200025"/>
          <a:chOff x="5150738" y="3679988"/>
          <a:chExt cx="390525" cy="200025"/>
        </a:xfrm>
      </xdr:grpSpPr>
      <xdr:grpSp>
        <xdr:nvGrpSpPr>
          <xdr:cNvPr id="11381" name="Shape 9207">
            <a:extLst>
              <a:ext uri="{FF2B5EF4-FFF2-40B4-BE49-F238E27FC236}">
                <a16:creationId xmlns:a16="http://schemas.microsoft.com/office/drawing/2014/main" id="{00000000-0008-0000-0B00-0000752C0000}"/>
              </a:ext>
            </a:extLst>
          </xdr:cNvPr>
          <xdr:cNvGrpSpPr>
            <a:grpSpLocks/>
          </xdr:cNvGrpSpPr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1382" name="Shape 6">
              <a:extLst>
                <a:ext uri="{FF2B5EF4-FFF2-40B4-BE49-F238E27FC236}">
                  <a16:creationId xmlns:a16="http://schemas.microsoft.com/office/drawing/2014/main" id="{00000000-0008-0000-0B00-0000762C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383" name="Shape 9208">
              <a:extLst>
                <a:ext uri="{FF2B5EF4-FFF2-40B4-BE49-F238E27FC236}">
                  <a16:creationId xmlns:a16="http://schemas.microsoft.com/office/drawing/2014/main" id="{00000000-0008-0000-0B00-0000772C0000}"/>
                </a:ext>
              </a:extLst>
            </xdr:cNvPr>
            <xdr:cNvGrpSpPr>
              <a:grpSpLocks/>
            </xdr:cNvGrpSpPr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1384" name="Shape 9209">
                <a:extLst>
                  <a:ext uri="{FF2B5EF4-FFF2-40B4-BE49-F238E27FC236}">
                    <a16:creationId xmlns:a16="http://schemas.microsoft.com/office/drawing/2014/main" id="{00000000-0008-0000-0B00-0000782C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1385" name="Shape 9210">
                <a:extLst>
                  <a:ext uri="{FF2B5EF4-FFF2-40B4-BE49-F238E27FC236}">
                    <a16:creationId xmlns:a16="http://schemas.microsoft.com/office/drawing/2014/main" id="{00000000-0008-0000-0B00-0000792C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29</xdr:col>
      <xdr:colOff>0</xdr:colOff>
      <xdr:row>25</xdr:row>
      <xdr:rowOff>0</xdr:rowOff>
    </xdr:from>
    <xdr:ext cx="390525" cy="200025"/>
    <xdr:grpSp>
      <xdr:nvGrpSpPr>
        <xdr:cNvPr id="11386" name="Shape 2">
          <a:extLst>
            <a:ext uri="{FF2B5EF4-FFF2-40B4-BE49-F238E27FC236}">
              <a16:creationId xmlns:a16="http://schemas.microsoft.com/office/drawing/2014/main" id="{00000000-0008-0000-0B00-00007A2C0000}"/>
            </a:ext>
          </a:extLst>
        </xdr:cNvPr>
        <xdr:cNvGrpSpPr>
          <a:grpSpLocks/>
        </xdr:cNvGrpSpPr>
      </xdr:nvGrpSpPr>
      <xdr:grpSpPr>
        <a:xfrm>
          <a:off x="13154025" y="5505450"/>
          <a:ext cx="390525" cy="200025"/>
          <a:chOff x="5150738" y="3679988"/>
          <a:chExt cx="390525" cy="200025"/>
        </a:xfrm>
      </xdr:grpSpPr>
      <xdr:grpSp>
        <xdr:nvGrpSpPr>
          <xdr:cNvPr id="11387" name="Shape 9211">
            <a:extLst>
              <a:ext uri="{FF2B5EF4-FFF2-40B4-BE49-F238E27FC236}">
                <a16:creationId xmlns:a16="http://schemas.microsoft.com/office/drawing/2014/main" id="{00000000-0008-0000-0B00-00007B2C0000}"/>
              </a:ext>
            </a:extLst>
          </xdr:cNvPr>
          <xdr:cNvGrpSpPr>
            <a:grpSpLocks/>
          </xdr:cNvGrpSpPr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1388" name="Shape 6">
              <a:extLst>
                <a:ext uri="{FF2B5EF4-FFF2-40B4-BE49-F238E27FC236}">
                  <a16:creationId xmlns:a16="http://schemas.microsoft.com/office/drawing/2014/main" id="{00000000-0008-0000-0B00-00007C2C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389" name="Shape 9212">
              <a:extLst>
                <a:ext uri="{FF2B5EF4-FFF2-40B4-BE49-F238E27FC236}">
                  <a16:creationId xmlns:a16="http://schemas.microsoft.com/office/drawing/2014/main" id="{00000000-0008-0000-0B00-00007D2C0000}"/>
                </a:ext>
              </a:extLst>
            </xdr:cNvPr>
            <xdr:cNvGrpSpPr>
              <a:grpSpLocks/>
            </xdr:cNvGrpSpPr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1390" name="Shape 9213">
                <a:extLst>
                  <a:ext uri="{FF2B5EF4-FFF2-40B4-BE49-F238E27FC236}">
                    <a16:creationId xmlns:a16="http://schemas.microsoft.com/office/drawing/2014/main" id="{00000000-0008-0000-0B00-00007E2C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1391" name="Shape 9214">
                <a:extLst>
                  <a:ext uri="{FF2B5EF4-FFF2-40B4-BE49-F238E27FC236}">
                    <a16:creationId xmlns:a16="http://schemas.microsoft.com/office/drawing/2014/main" id="{00000000-0008-0000-0B00-00007F2C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27</xdr:col>
      <xdr:colOff>0</xdr:colOff>
      <xdr:row>25</xdr:row>
      <xdr:rowOff>0</xdr:rowOff>
    </xdr:from>
    <xdr:ext cx="390525" cy="200025"/>
    <xdr:grpSp>
      <xdr:nvGrpSpPr>
        <xdr:cNvPr id="11392" name="Shape 2">
          <a:extLst>
            <a:ext uri="{FF2B5EF4-FFF2-40B4-BE49-F238E27FC236}">
              <a16:creationId xmlns:a16="http://schemas.microsoft.com/office/drawing/2014/main" id="{00000000-0008-0000-0B00-0000802C0000}"/>
            </a:ext>
          </a:extLst>
        </xdr:cNvPr>
        <xdr:cNvGrpSpPr>
          <a:grpSpLocks/>
        </xdr:cNvGrpSpPr>
      </xdr:nvGrpSpPr>
      <xdr:grpSpPr>
        <a:xfrm>
          <a:off x="12220575" y="5505450"/>
          <a:ext cx="390525" cy="200025"/>
          <a:chOff x="5150738" y="3679988"/>
          <a:chExt cx="390525" cy="200025"/>
        </a:xfrm>
      </xdr:grpSpPr>
      <xdr:grpSp>
        <xdr:nvGrpSpPr>
          <xdr:cNvPr id="11393" name="Shape 9215">
            <a:extLst>
              <a:ext uri="{FF2B5EF4-FFF2-40B4-BE49-F238E27FC236}">
                <a16:creationId xmlns:a16="http://schemas.microsoft.com/office/drawing/2014/main" id="{00000000-0008-0000-0B00-0000812C0000}"/>
              </a:ext>
            </a:extLst>
          </xdr:cNvPr>
          <xdr:cNvGrpSpPr>
            <a:grpSpLocks/>
          </xdr:cNvGrpSpPr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1394" name="Shape 6">
              <a:extLst>
                <a:ext uri="{FF2B5EF4-FFF2-40B4-BE49-F238E27FC236}">
                  <a16:creationId xmlns:a16="http://schemas.microsoft.com/office/drawing/2014/main" id="{00000000-0008-0000-0B00-0000822C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395" name="Shape 9216">
              <a:extLst>
                <a:ext uri="{FF2B5EF4-FFF2-40B4-BE49-F238E27FC236}">
                  <a16:creationId xmlns:a16="http://schemas.microsoft.com/office/drawing/2014/main" id="{00000000-0008-0000-0B00-0000832C0000}"/>
                </a:ext>
              </a:extLst>
            </xdr:cNvPr>
            <xdr:cNvGrpSpPr>
              <a:grpSpLocks/>
            </xdr:cNvGrpSpPr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1396" name="Shape 9217">
                <a:extLst>
                  <a:ext uri="{FF2B5EF4-FFF2-40B4-BE49-F238E27FC236}">
                    <a16:creationId xmlns:a16="http://schemas.microsoft.com/office/drawing/2014/main" id="{00000000-0008-0000-0B00-0000842C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1397" name="Shape 9218">
                <a:extLst>
                  <a:ext uri="{FF2B5EF4-FFF2-40B4-BE49-F238E27FC236}">
                    <a16:creationId xmlns:a16="http://schemas.microsoft.com/office/drawing/2014/main" id="{00000000-0008-0000-0B00-0000852C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25</xdr:col>
      <xdr:colOff>0</xdr:colOff>
      <xdr:row>25</xdr:row>
      <xdr:rowOff>0</xdr:rowOff>
    </xdr:from>
    <xdr:ext cx="390525" cy="200025"/>
    <xdr:grpSp>
      <xdr:nvGrpSpPr>
        <xdr:cNvPr id="11398" name="Shape 2">
          <a:extLst>
            <a:ext uri="{FF2B5EF4-FFF2-40B4-BE49-F238E27FC236}">
              <a16:creationId xmlns:a16="http://schemas.microsoft.com/office/drawing/2014/main" id="{00000000-0008-0000-0B00-0000862C0000}"/>
            </a:ext>
          </a:extLst>
        </xdr:cNvPr>
        <xdr:cNvGrpSpPr>
          <a:grpSpLocks/>
        </xdr:cNvGrpSpPr>
      </xdr:nvGrpSpPr>
      <xdr:grpSpPr>
        <a:xfrm>
          <a:off x="11287125" y="5505450"/>
          <a:ext cx="390525" cy="200025"/>
          <a:chOff x="5150738" y="3679988"/>
          <a:chExt cx="390525" cy="200025"/>
        </a:xfrm>
      </xdr:grpSpPr>
      <xdr:grpSp>
        <xdr:nvGrpSpPr>
          <xdr:cNvPr id="11399" name="Shape 9219">
            <a:extLst>
              <a:ext uri="{FF2B5EF4-FFF2-40B4-BE49-F238E27FC236}">
                <a16:creationId xmlns:a16="http://schemas.microsoft.com/office/drawing/2014/main" id="{00000000-0008-0000-0B00-0000872C0000}"/>
              </a:ext>
            </a:extLst>
          </xdr:cNvPr>
          <xdr:cNvGrpSpPr>
            <a:grpSpLocks/>
          </xdr:cNvGrpSpPr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1400" name="Shape 6">
              <a:extLst>
                <a:ext uri="{FF2B5EF4-FFF2-40B4-BE49-F238E27FC236}">
                  <a16:creationId xmlns:a16="http://schemas.microsoft.com/office/drawing/2014/main" id="{00000000-0008-0000-0B00-0000882C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401" name="Shape 9220">
              <a:extLst>
                <a:ext uri="{FF2B5EF4-FFF2-40B4-BE49-F238E27FC236}">
                  <a16:creationId xmlns:a16="http://schemas.microsoft.com/office/drawing/2014/main" id="{00000000-0008-0000-0B00-0000892C0000}"/>
                </a:ext>
              </a:extLst>
            </xdr:cNvPr>
            <xdr:cNvGrpSpPr>
              <a:grpSpLocks/>
            </xdr:cNvGrpSpPr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1402" name="Shape 9221">
                <a:extLst>
                  <a:ext uri="{FF2B5EF4-FFF2-40B4-BE49-F238E27FC236}">
                    <a16:creationId xmlns:a16="http://schemas.microsoft.com/office/drawing/2014/main" id="{00000000-0008-0000-0B00-00008A2C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1403" name="Shape 9222">
                <a:extLst>
                  <a:ext uri="{FF2B5EF4-FFF2-40B4-BE49-F238E27FC236}">
                    <a16:creationId xmlns:a16="http://schemas.microsoft.com/office/drawing/2014/main" id="{00000000-0008-0000-0B00-00008B2C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45</xdr:col>
      <xdr:colOff>0</xdr:colOff>
      <xdr:row>33</xdr:row>
      <xdr:rowOff>0</xdr:rowOff>
    </xdr:from>
    <xdr:ext cx="390525" cy="200025"/>
    <xdr:grpSp>
      <xdr:nvGrpSpPr>
        <xdr:cNvPr id="11404" name="Shape 2">
          <a:extLst>
            <a:ext uri="{FF2B5EF4-FFF2-40B4-BE49-F238E27FC236}">
              <a16:creationId xmlns:a16="http://schemas.microsoft.com/office/drawing/2014/main" id="{00000000-0008-0000-0B00-00008C2C0000}"/>
            </a:ext>
          </a:extLst>
        </xdr:cNvPr>
        <xdr:cNvGrpSpPr>
          <a:grpSpLocks/>
        </xdr:cNvGrpSpPr>
      </xdr:nvGrpSpPr>
      <xdr:grpSpPr>
        <a:xfrm>
          <a:off x="20621625" y="7258050"/>
          <a:ext cx="390525" cy="200025"/>
          <a:chOff x="5150738" y="3679988"/>
          <a:chExt cx="390525" cy="200025"/>
        </a:xfrm>
      </xdr:grpSpPr>
      <xdr:grpSp>
        <xdr:nvGrpSpPr>
          <xdr:cNvPr id="11405" name="Shape 9223">
            <a:extLst>
              <a:ext uri="{FF2B5EF4-FFF2-40B4-BE49-F238E27FC236}">
                <a16:creationId xmlns:a16="http://schemas.microsoft.com/office/drawing/2014/main" id="{00000000-0008-0000-0B00-00008D2C0000}"/>
              </a:ext>
            </a:extLst>
          </xdr:cNvPr>
          <xdr:cNvGrpSpPr>
            <a:grpSpLocks/>
          </xdr:cNvGrpSpPr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1406" name="Shape 6">
              <a:extLst>
                <a:ext uri="{FF2B5EF4-FFF2-40B4-BE49-F238E27FC236}">
                  <a16:creationId xmlns:a16="http://schemas.microsoft.com/office/drawing/2014/main" id="{00000000-0008-0000-0B00-00008E2C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407" name="Shape 9224">
              <a:extLst>
                <a:ext uri="{FF2B5EF4-FFF2-40B4-BE49-F238E27FC236}">
                  <a16:creationId xmlns:a16="http://schemas.microsoft.com/office/drawing/2014/main" id="{00000000-0008-0000-0B00-00008F2C0000}"/>
                </a:ext>
              </a:extLst>
            </xdr:cNvPr>
            <xdr:cNvGrpSpPr>
              <a:grpSpLocks/>
            </xdr:cNvGrpSpPr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1408" name="Shape 9225">
                <a:extLst>
                  <a:ext uri="{FF2B5EF4-FFF2-40B4-BE49-F238E27FC236}">
                    <a16:creationId xmlns:a16="http://schemas.microsoft.com/office/drawing/2014/main" id="{00000000-0008-0000-0B00-0000902C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1409" name="Shape 9226">
                <a:extLst>
                  <a:ext uri="{FF2B5EF4-FFF2-40B4-BE49-F238E27FC236}">
                    <a16:creationId xmlns:a16="http://schemas.microsoft.com/office/drawing/2014/main" id="{00000000-0008-0000-0B00-0000912C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43</xdr:col>
      <xdr:colOff>0</xdr:colOff>
      <xdr:row>33</xdr:row>
      <xdr:rowOff>0</xdr:rowOff>
    </xdr:from>
    <xdr:ext cx="390525" cy="200025"/>
    <xdr:grpSp>
      <xdr:nvGrpSpPr>
        <xdr:cNvPr id="11410" name="Shape 2">
          <a:extLst>
            <a:ext uri="{FF2B5EF4-FFF2-40B4-BE49-F238E27FC236}">
              <a16:creationId xmlns:a16="http://schemas.microsoft.com/office/drawing/2014/main" id="{00000000-0008-0000-0B00-0000922C0000}"/>
            </a:ext>
          </a:extLst>
        </xdr:cNvPr>
        <xdr:cNvGrpSpPr>
          <a:grpSpLocks/>
        </xdr:cNvGrpSpPr>
      </xdr:nvGrpSpPr>
      <xdr:grpSpPr>
        <a:xfrm>
          <a:off x="19688175" y="7258050"/>
          <a:ext cx="390525" cy="200025"/>
          <a:chOff x="5150738" y="3679988"/>
          <a:chExt cx="390525" cy="200025"/>
        </a:xfrm>
      </xdr:grpSpPr>
      <xdr:grpSp>
        <xdr:nvGrpSpPr>
          <xdr:cNvPr id="11411" name="Shape 9227">
            <a:extLst>
              <a:ext uri="{FF2B5EF4-FFF2-40B4-BE49-F238E27FC236}">
                <a16:creationId xmlns:a16="http://schemas.microsoft.com/office/drawing/2014/main" id="{00000000-0008-0000-0B00-0000932C0000}"/>
              </a:ext>
            </a:extLst>
          </xdr:cNvPr>
          <xdr:cNvGrpSpPr>
            <a:grpSpLocks/>
          </xdr:cNvGrpSpPr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1412" name="Shape 6">
              <a:extLst>
                <a:ext uri="{FF2B5EF4-FFF2-40B4-BE49-F238E27FC236}">
                  <a16:creationId xmlns:a16="http://schemas.microsoft.com/office/drawing/2014/main" id="{00000000-0008-0000-0B00-0000942C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413" name="Shape 9228">
              <a:extLst>
                <a:ext uri="{FF2B5EF4-FFF2-40B4-BE49-F238E27FC236}">
                  <a16:creationId xmlns:a16="http://schemas.microsoft.com/office/drawing/2014/main" id="{00000000-0008-0000-0B00-0000952C0000}"/>
                </a:ext>
              </a:extLst>
            </xdr:cNvPr>
            <xdr:cNvGrpSpPr>
              <a:grpSpLocks/>
            </xdr:cNvGrpSpPr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1414" name="Shape 9229">
                <a:extLst>
                  <a:ext uri="{FF2B5EF4-FFF2-40B4-BE49-F238E27FC236}">
                    <a16:creationId xmlns:a16="http://schemas.microsoft.com/office/drawing/2014/main" id="{00000000-0008-0000-0B00-0000962C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1415" name="Shape 9230">
                <a:extLst>
                  <a:ext uri="{FF2B5EF4-FFF2-40B4-BE49-F238E27FC236}">
                    <a16:creationId xmlns:a16="http://schemas.microsoft.com/office/drawing/2014/main" id="{00000000-0008-0000-0B00-0000972C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41</xdr:col>
      <xdr:colOff>0</xdr:colOff>
      <xdr:row>33</xdr:row>
      <xdr:rowOff>0</xdr:rowOff>
    </xdr:from>
    <xdr:ext cx="390525" cy="200025"/>
    <xdr:grpSp>
      <xdr:nvGrpSpPr>
        <xdr:cNvPr id="11416" name="Shape 2">
          <a:extLst>
            <a:ext uri="{FF2B5EF4-FFF2-40B4-BE49-F238E27FC236}">
              <a16:creationId xmlns:a16="http://schemas.microsoft.com/office/drawing/2014/main" id="{00000000-0008-0000-0B00-0000982C0000}"/>
            </a:ext>
          </a:extLst>
        </xdr:cNvPr>
        <xdr:cNvGrpSpPr>
          <a:grpSpLocks/>
        </xdr:cNvGrpSpPr>
      </xdr:nvGrpSpPr>
      <xdr:grpSpPr>
        <a:xfrm>
          <a:off x="18754725" y="7258050"/>
          <a:ext cx="390525" cy="200025"/>
          <a:chOff x="5150738" y="3679988"/>
          <a:chExt cx="390525" cy="200025"/>
        </a:xfrm>
      </xdr:grpSpPr>
      <xdr:grpSp>
        <xdr:nvGrpSpPr>
          <xdr:cNvPr id="11417" name="Shape 9231">
            <a:extLst>
              <a:ext uri="{FF2B5EF4-FFF2-40B4-BE49-F238E27FC236}">
                <a16:creationId xmlns:a16="http://schemas.microsoft.com/office/drawing/2014/main" id="{00000000-0008-0000-0B00-0000992C0000}"/>
              </a:ext>
            </a:extLst>
          </xdr:cNvPr>
          <xdr:cNvGrpSpPr>
            <a:grpSpLocks/>
          </xdr:cNvGrpSpPr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1418" name="Shape 6">
              <a:extLst>
                <a:ext uri="{FF2B5EF4-FFF2-40B4-BE49-F238E27FC236}">
                  <a16:creationId xmlns:a16="http://schemas.microsoft.com/office/drawing/2014/main" id="{00000000-0008-0000-0B00-00009A2C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419" name="Shape 9232">
              <a:extLst>
                <a:ext uri="{FF2B5EF4-FFF2-40B4-BE49-F238E27FC236}">
                  <a16:creationId xmlns:a16="http://schemas.microsoft.com/office/drawing/2014/main" id="{00000000-0008-0000-0B00-00009B2C0000}"/>
                </a:ext>
              </a:extLst>
            </xdr:cNvPr>
            <xdr:cNvGrpSpPr>
              <a:grpSpLocks/>
            </xdr:cNvGrpSpPr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1420" name="Shape 9233">
                <a:extLst>
                  <a:ext uri="{FF2B5EF4-FFF2-40B4-BE49-F238E27FC236}">
                    <a16:creationId xmlns:a16="http://schemas.microsoft.com/office/drawing/2014/main" id="{00000000-0008-0000-0B00-00009C2C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1421" name="Shape 9234">
                <a:extLst>
                  <a:ext uri="{FF2B5EF4-FFF2-40B4-BE49-F238E27FC236}">
                    <a16:creationId xmlns:a16="http://schemas.microsoft.com/office/drawing/2014/main" id="{00000000-0008-0000-0B00-00009D2C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35</xdr:col>
      <xdr:colOff>0</xdr:colOff>
      <xdr:row>33</xdr:row>
      <xdr:rowOff>0</xdr:rowOff>
    </xdr:from>
    <xdr:ext cx="390525" cy="200025"/>
    <xdr:grpSp>
      <xdr:nvGrpSpPr>
        <xdr:cNvPr id="11422" name="Shape 2">
          <a:extLst>
            <a:ext uri="{FF2B5EF4-FFF2-40B4-BE49-F238E27FC236}">
              <a16:creationId xmlns:a16="http://schemas.microsoft.com/office/drawing/2014/main" id="{00000000-0008-0000-0B00-00009E2C0000}"/>
            </a:ext>
          </a:extLst>
        </xdr:cNvPr>
        <xdr:cNvGrpSpPr>
          <a:grpSpLocks/>
        </xdr:cNvGrpSpPr>
      </xdr:nvGrpSpPr>
      <xdr:grpSpPr>
        <a:xfrm>
          <a:off x="15954375" y="7258050"/>
          <a:ext cx="390525" cy="200025"/>
          <a:chOff x="5150738" y="3679988"/>
          <a:chExt cx="390525" cy="200025"/>
        </a:xfrm>
      </xdr:grpSpPr>
      <xdr:grpSp>
        <xdr:nvGrpSpPr>
          <xdr:cNvPr id="11423" name="Shape 9235">
            <a:extLst>
              <a:ext uri="{FF2B5EF4-FFF2-40B4-BE49-F238E27FC236}">
                <a16:creationId xmlns:a16="http://schemas.microsoft.com/office/drawing/2014/main" id="{00000000-0008-0000-0B00-00009F2C0000}"/>
              </a:ext>
            </a:extLst>
          </xdr:cNvPr>
          <xdr:cNvGrpSpPr>
            <a:grpSpLocks/>
          </xdr:cNvGrpSpPr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1424" name="Shape 6">
              <a:extLst>
                <a:ext uri="{FF2B5EF4-FFF2-40B4-BE49-F238E27FC236}">
                  <a16:creationId xmlns:a16="http://schemas.microsoft.com/office/drawing/2014/main" id="{00000000-0008-0000-0B00-0000A02C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425" name="Shape 9236">
              <a:extLst>
                <a:ext uri="{FF2B5EF4-FFF2-40B4-BE49-F238E27FC236}">
                  <a16:creationId xmlns:a16="http://schemas.microsoft.com/office/drawing/2014/main" id="{00000000-0008-0000-0B00-0000A12C0000}"/>
                </a:ext>
              </a:extLst>
            </xdr:cNvPr>
            <xdr:cNvGrpSpPr>
              <a:grpSpLocks/>
            </xdr:cNvGrpSpPr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1426" name="Shape 9237">
                <a:extLst>
                  <a:ext uri="{FF2B5EF4-FFF2-40B4-BE49-F238E27FC236}">
                    <a16:creationId xmlns:a16="http://schemas.microsoft.com/office/drawing/2014/main" id="{00000000-0008-0000-0B00-0000A22C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1427" name="Shape 9238">
                <a:extLst>
                  <a:ext uri="{FF2B5EF4-FFF2-40B4-BE49-F238E27FC236}">
                    <a16:creationId xmlns:a16="http://schemas.microsoft.com/office/drawing/2014/main" id="{00000000-0008-0000-0B00-0000A32C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33</xdr:col>
      <xdr:colOff>0</xdr:colOff>
      <xdr:row>33</xdr:row>
      <xdr:rowOff>0</xdr:rowOff>
    </xdr:from>
    <xdr:ext cx="390525" cy="200025"/>
    <xdr:grpSp>
      <xdr:nvGrpSpPr>
        <xdr:cNvPr id="11428" name="Shape 2">
          <a:extLst>
            <a:ext uri="{FF2B5EF4-FFF2-40B4-BE49-F238E27FC236}">
              <a16:creationId xmlns:a16="http://schemas.microsoft.com/office/drawing/2014/main" id="{00000000-0008-0000-0B00-0000A42C0000}"/>
            </a:ext>
          </a:extLst>
        </xdr:cNvPr>
        <xdr:cNvGrpSpPr>
          <a:grpSpLocks/>
        </xdr:cNvGrpSpPr>
      </xdr:nvGrpSpPr>
      <xdr:grpSpPr>
        <a:xfrm>
          <a:off x="15020925" y="7258050"/>
          <a:ext cx="390525" cy="200025"/>
          <a:chOff x="5150738" y="3679988"/>
          <a:chExt cx="390525" cy="200025"/>
        </a:xfrm>
      </xdr:grpSpPr>
      <xdr:grpSp>
        <xdr:nvGrpSpPr>
          <xdr:cNvPr id="11429" name="Shape 9239">
            <a:extLst>
              <a:ext uri="{FF2B5EF4-FFF2-40B4-BE49-F238E27FC236}">
                <a16:creationId xmlns:a16="http://schemas.microsoft.com/office/drawing/2014/main" id="{00000000-0008-0000-0B00-0000A52C0000}"/>
              </a:ext>
            </a:extLst>
          </xdr:cNvPr>
          <xdr:cNvGrpSpPr>
            <a:grpSpLocks/>
          </xdr:cNvGrpSpPr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1430" name="Shape 6">
              <a:extLst>
                <a:ext uri="{FF2B5EF4-FFF2-40B4-BE49-F238E27FC236}">
                  <a16:creationId xmlns:a16="http://schemas.microsoft.com/office/drawing/2014/main" id="{00000000-0008-0000-0B00-0000A62C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431" name="Shape 9240">
              <a:extLst>
                <a:ext uri="{FF2B5EF4-FFF2-40B4-BE49-F238E27FC236}">
                  <a16:creationId xmlns:a16="http://schemas.microsoft.com/office/drawing/2014/main" id="{00000000-0008-0000-0B00-0000A72C0000}"/>
                </a:ext>
              </a:extLst>
            </xdr:cNvPr>
            <xdr:cNvGrpSpPr>
              <a:grpSpLocks/>
            </xdr:cNvGrpSpPr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1432" name="Shape 9241">
                <a:extLst>
                  <a:ext uri="{FF2B5EF4-FFF2-40B4-BE49-F238E27FC236}">
                    <a16:creationId xmlns:a16="http://schemas.microsoft.com/office/drawing/2014/main" id="{00000000-0008-0000-0B00-0000A82C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1433" name="Shape 9242">
                <a:extLst>
                  <a:ext uri="{FF2B5EF4-FFF2-40B4-BE49-F238E27FC236}">
                    <a16:creationId xmlns:a16="http://schemas.microsoft.com/office/drawing/2014/main" id="{00000000-0008-0000-0B00-0000A92C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31</xdr:col>
      <xdr:colOff>0</xdr:colOff>
      <xdr:row>33</xdr:row>
      <xdr:rowOff>0</xdr:rowOff>
    </xdr:from>
    <xdr:ext cx="390525" cy="200025"/>
    <xdr:grpSp>
      <xdr:nvGrpSpPr>
        <xdr:cNvPr id="11434" name="Shape 2">
          <a:extLst>
            <a:ext uri="{FF2B5EF4-FFF2-40B4-BE49-F238E27FC236}">
              <a16:creationId xmlns:a16="http://schemas.microsoft.com/office/drawing/2014/main" id="{00000000-0008-0000-0B00-0000AA2C0000}"/>
            </a:ext>
          </a:extLst>
        </xdr:cNvPr>
        <xdr:cNvGrpSpPr>
          <a:grpSpLocks/>
        </xdr:cNvGrpSpPr>
      </xdr:nvGrpSpPr>
      <xdr:grpSpPr>
        <a:xfrm>
          <a:off x="14087475" y="7258050"/>
          <a:ext cx="390525" cy="200025"/>
          <a:chOff x="5150738" y="3679988"/>
          <a:chExt cx="390525" cy="200025"/>
        </a:xfrm>
      </xdr:grpSpPr>
      <xdr:grpSp>
        <xdr:nvGrpSpPr>
          <xdr:cNvPr id="11435" name="Shape 9243">
            <a:extLst>
              <a:ext uri="{FF2B5EF4-FFF2-40B4-BE49-F238E27FC236}">
                <a16:creationId xmlns:a16="http://schemas.microsoft.com/office/drawing/2014/main" id="{00000000-0008-0000-0B00-0000AB2C0000}"/>
              </a:ext>
            </a:extLst>
          </xdr:cNvPr>
          <xdr:cNvGrpSpPr>
            <a:grpSpLocks/>
          </xdr:cNvGrpSpPr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1436" name="Shape 6">
              <a:extLst>
                <a:ext uri="{FF2B5EF4-FFF2-40B4-BE49-F238E27FC236}">
                  <a16:creationId xmlns:a16="http://schemas.microsoft.com/office/drawing/2014/main" id="{00000000-0008-0000-0B00-0000AC2C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437" name="Shape 9244">
              <a:extLst>
                <a:ext uri="{FF2B5EF4-FFF2-40B4-BE49-F238E27FC236}">
                  <a16:creationId xmlns:a16="http://schemas.microsoft.com/office/drawing/2014/main" id="{00000000-0008-0000-0B00-0000AD2C0000}"/>
                </a:ext>
              </a:extLst>
            </xdr:cNvPr>
            <xdr:cNvGrpSpPr>
              <a:grpSpLocks/>
            </xdr:cNvGrpSpPr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1438" name="Shape 9245">
                <a:extLst>
                  <a:ext uri="{FF2B5EF4-FFF2-40B4-BE49-F238E27FC236}">
                    <a16:creationId xmlns:a16="http://schemas.microsoft.com/office/drawing/2014/main" id="{00000000-0008-0000-0B00-0000AE2C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1439" name="Shape 9246">
                <a:extLst>
                  <a:ext uri="{FF2B5EF4-FFF2-40B4-BE49-F238E27FC236}">
                    <a16:creationId xmlns:a16="http://schemas.microsoft.com/office/drawing/2014/main" id="{00000000-0008-0000-0B00-0000AF2C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23</xdr:col>
      <xdr:colOff>0</xdr:colOff>
      <xdr:row>33</xdr:row>
      <xdr:rowOff>0</xdr:rowOff>
    </xdr:from>
    <xdr:ext cx="390525" cy="200025"/>
    <xdr:grpSp>
      <xdr:nvGrpSpPr>
        <xdr:cNvPr id="11440" name="Shape 2">
          <a:extLst>
            <a:ext uri="{FF2B5EF4-FFF2-40B4-BE49-F238E27FC236}">
              <a16:creationId xmlns:a16="http://schemas.microsoft.com/office/drawing/2014/main" id="{00000000-0008-0000-0B00-0000B02C0000}"/>
            </a:ext>
          </a:extLst>
        </xdr:cNvPr>
        <xdr:cNvGrpSpPr>
          <a:grpSpLocks/>
        </xdr:cNvGrpSpPr>
      </xdr:nvGrpSpPr>
      <xdr:grpSpPr>
        <a:xfrm>
          <a:off x="10353675" y="7258050"/>
          <a:ext cx="390525" cy="200025"/>
          <a:chOff x="5150738" y="3679988"/>
          <a:chExt cx="390525" cy="200025"/>
        </a:xfrm>
      </xdr:grpSpPr>
      <xdr:grpSp>
        <xdr:nvGrpSpPr>
          <xdr:cNvPr id="11441" name="Shape 9247">
            <a:extLst>
              <a:ext uri="{FF2B5EF4-FFF2-40B4-BE49-F238E27FC236}">
                <a16:creationId xmlns:a16="http://schemas.microsoft.com/office/drawing/2014/main" id="{00000000-0008-0000-0B00-0000B12C0000}"/>
              </a:ext>
            </a:extLst>
          </xdr:cNvPr>
          <xdr:cNvGrpSpPr>
            <a:grpSpLocks/>
          </xdr:cNvGrpSpPr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1442" name="Shape 6">
              <a:extLst>
                <a:ext uri="{FF2B5EF4-FFF2-40B4-BE49-F238E27FC236}">
                  <a16:creationId xmlns:a16="http://schemas.microsoft.com/office/drawing/2014/main" id="{00000000-0008-0000-0B00-0000B22C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443" name="Shape 9248">
              <a:extLst>
                <a:ext uri="{FF2B5EF4-FFF2-40B4-BE49-F238E27FC236}">
                  <a16:creationId xmlns:a16="http://schemas.microsoft.com/office/drawing/2014/main" id="{00000000-0008-0000-0B00-0000B32C0000}"/>
                </a:ext>
              </a:extLst>
            </xdr:cNvPr>
            <xdr:cNvGrpSpPr>
              <a:grpSpLocks/>
            </xdr:cNvGrpSpPr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1444" name="Shape 9249">
                <a:extLst>
                  <a:ext uri="{FF2B5EF4-FFF2-40B4-BE49-F238E27FC236}">
                    <a16:creationId xmlns:a16="http://schemas.microsoft.com/office/drawing/2014/main" id="{00000000-0008-0000-0B00-0000B42C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1445" name="Shape 9250">
                <a:extLst>
                  <a:ext uri="{FF2B5EF4-FFF2-40B4-BE49-F238E27FC236}">
                    <a16:creationId xmlns:a16="http://schemas.microsoft.com/office/drawing/2014/main" id="{00000000-0008-0000-0B00-0000B52C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21</xdr:col>
      <xdr:colOff>0</xdr:colOff>
      <xdr:row>33</xdr:row>
      <xdr:rowOff>0</xdr:rowOff>
    </xdr:from>
    <xdr:ext cx="390525" cy="200025"/>
    <xdr:grpSp>
      <xdr:nvGrpSpPr>
        <xdr:cNvPr id="11446" name="Shape 2">
          <a:extLst>
            <a:ext uri="{FF2B5EF4-FFF2-40B4-BE49-F238E27FC236}">
              <a16:creationId xmlns:a16="http://schemas.microsoft.com/office/drawing/2014/main" id="{00000000-0008-0000-0B00-0000B62C0000}"/>
            </a:ext>
          </a:extLst>
        </xdr:cNvPr>
        <xdr:cNvGrpSpPr>
          <a:grpSpLocks/>
        </xdr:cNvGrpSpPr>
      </xdr:nvGrpSpPr>
      <xdr:grpSpPr>
        <a:xfrm>
          <a:off x="9420225" y="7258050"/>
          <a:ext cx="390525" cy="200025"/>
          <a:chOff x="5150738" y="3679988"/>
          <a:chExt cx="390525" cy="200025"/>
        </a:xfrm>
      </xdr:grpSpPr>
      <xdr:grpSp>
        <xdr:nvGrpSpPr>
          <xdr:cNvPr id="11447" name="Shape 9251">
            <a:extLst>
              <a:ext uri="{FF2B5EF4-FFF2-40B4-BE49-F238E27FC236}">
                <a16:creationId xmlns:a16="http://schemas.microsoft.com/office/drawing/2014/main" id="{00000000-0008-0000-0B00-0000B72C0000}"/>
              </a:ext>
            </a:extLst>
          </xdr:cNvPr>
          <xdr:cNvGrpSpPr>
            <a:grpSpLocks/>
          </xdr:cNvGrpSpPr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1448" name="Shape 6">
              <a:extLst>
                <a:ext uri="{FF2B5EF4-FFF2-40B4-BE49-F238E27FC236}">
                  <a16:creationId xmlns:a16="http://schemas.microsoft.com/office/drawing/2014/main" id="{00000000-0008-0000-0B00-0000B82C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449" name="Shape 9252">
              <a:extLst>
                <a:ext uri="{FF2B5EF4-FFF2-40B4-BE49-F238E27FC236}">
                  <a16:creationId xmlns:a16="http://schemas.microsoft.com/office/drawing/2014/main" id="{00000000-0008-0000-0B00-0000B92C0000}"/>
                </a:ext>
              </a:extLst>
            </xdr:cNvPr>
            <xdr:cNvGrpSpPr>
              <a:grpSpLocks/>
            </xdr:cNvGrpSpPr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1450" name="Shape 9253">
                <a:extLst>
                  <a:ext uri="{FF2B5EF4-FFF2-40B4-BE49-F238E27FC236}">
                    <a16:creationId xmlns:a16="http://schemas.microsoft.com/office/drawing/2014/main" id="{00000000-0008-0000-0B00-0000BA2C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1451" name="Shape 9254">
                <a:extLst>
                  <a:ext uri="{FF2B5EF4-FFF2-40B4-BE49-F238E27FC236}">
                    <a16:creationId xmlns:a16="http://schemas.microsoft.com/office/drawing/2014/main" id="{00000000-0008-0000-0B00-0000BB2C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19</xdr:col>
      <xdr:colOff>0</xdr:colOff>
      <xdr:row>33</xdr:row>
      <xdr:rowOff>0</xdr:rowOff>
    </xdr:from>
    <xdr:ext cx="390525" cy="200025"/>
    <xdr:grpSp>
      <xdr:nvGrpSpPr>
        <xdr:cNvPr id="11452" name="Shape 2">
          <a:extLst>
            <a:ext uri="{FF2B5EF4-FFF2-40B4-BE49-F238E27FC236}">
              <a16:creationId xmlns:a16="http://schemas.microsoft.com/office/drawing/2014/main" id="{00000000-0008-0000-0B00-0000BC2C0000}"/>
            </a:ext>
          </a:extLst>
        </xdr:cNvPr>
        <xdr:cNvGrpSpPr>
          <a:grpSpLocks/>
        </xdr:cNvGrpSpPr>
      </xdr:nvGrpSpPr>
      <xdr:grpSpPr>
        <a:xfrm>
          <a:off x="8486775" y="7258050"/>
          <a:ext cx="390525" cy="200025"/>
          <a:chOff x="5150738" y="3679988"/>
          <a:chExt cx="390525" cy="200025"/>
        </a:xfrm>
      </xdr:grpSpPr>
      <xdr:grpSp>
        <xdr:nvGrpSpPr>
          <xdr:cNvPr id="11453" name="Shape 9255">
            <a:extLst>
              <a:ext uri="{FF2B5EF4-FFF2-40B4-BE49-F238E27FC236}">
                <a16:creationId xmlns:a16="http://schemas.microsoft.com/office/drawing/2014/main" id="{00000000-0008-0000-0B00-0000BD2C0000}"/>
              </a:ext>
            </a:extLst>
          </xdr:cNvPr>
          <xdr:cNvGrpSpPr>
            <a:grpSpLocks/>
          </xdr:cNvGrpSpPr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1454" name="Shape 6">
              <a:extLst>
                <a:ext uri="{FF2B5EF4-FFF2-40B4-BE49-F238E27FC236}">
                  <a16:creationId xmlns:a16="http://schemas.microsoft.com/office/drawing/2014/main" id="{00000000-0008-0000-0B00-0000BE2C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455" name="Shape 9256">
              <a:extLst>
                <a:ext uri="{FF2B5EF4-FFF2-40B4-BE49-F238E27FC236}">
                  <a16:creationId xmlns:a16="http://schemas.microsoft.com/office/drawing/2014/main" id="{00000000-0008-0000-0B00-0000BF2C0000}"/>
                </a:ext>
              </a:extLst>
            </xdr:cNvPr>
            <xdr:cNvGrpSpPr>
              <a:grpSpLocks/>
            </xdr:cNvGrpSpPr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1456" name="Shape 9257">
                <a:extLst>
                  <a:ext uri="{FF2B5EF4-FFF2-40B4-BE49-F238E27FC236}">
                    <a16:creationId xmlns:a16="http://schemas.microsoft.com/office/drawing/2014/main" id="{00000000-0008-0000-0B00-0000C02C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1457" name="Shape 9258">
                <a:extLst>
                  <a:ext uri="{FF2B5EF4-FFF2-40B4-BE49-F238E27FC236}">
                    <a16:creationId xmlns:a16="http://schemas.microsoft.com/office/drawing/2014/main" id="{00000000-0008-0000-0B00-0000C12C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17</xdr:col>
      <xdr:colOff>0</xdr:colOff>
      <xdr:row>33</xdr:row>
      <xdr:rowOff>0</xdr:rowOff>
    </xdr:from>
    <xdr:ext cx="390525" cy="200025"/>
    <xdr:grpSp>
      <xdr:nvGrpSpPr>
        <xdr:cNvPr id="11458" name="Shape 2">
          <a:extLst>
            <a:ext uri="{FF2B5EF4-FFF2-40B4-BE49-F238E27FC236}">
              <a16:creationId xmlns:a16="http://schemas.microsoft.com/office/drawing/2014/main" id="{00000000-0008-0000-0B00-0000C22C0000}"/>
            </a:ext>
          </a:extLst>
        </xdr:cNvPr>
        <xdr:cNvGrpSpPr>
          <a:grpSpLocks/>
        </xdr:cNvGrpSpPr>
      </xdr:nvGrpSpPr>
      <xdr:grpSpPr>
        <a:xfrm>
          <a:off x="7553325" y="7258050"/>
          <a:ext cx="390525" cy="200025"/>
          <a:chOff x="5150738" y="3679988"/>
          <a:chExt cx="390525" cy="200025"/>
        </a:xfrm>
      </xdr:grpSpPr>
      <xdr:grpSp>
        <xdr:nvGrpSpPr>
          <xdr:cNvPr id="11459" name="Shape 9259">
            <a:extLst>
              <a:ext uri="{FF2B5EF4-FFF2-40B4-BE49-F238E27FC236}">
                <a16:creationId xmlns:a16="http://schemas.microsoft.com/office/drawing/2014/main" id="{00000000-0008-0000-0B00-0000C32C0000}"/>
              </a:ext>
            </a:extLst>
          </xdr:cNvPr>
          <xdr:cNvGrpSpPr>
            <a:grpSpLocks/>
          </xdr:cNvGrpSpPr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1460" name="Shape 6">
              <a:extLst>
                <a:ext uri="{FF2B5EF4-FFF2-40B4-BE49-F238E27FC236}">
                  <a16:creationId xmlns:a16="http://schemas.microsoft.com/office/drawing/2014/main" id="{00000000-0008-0000-0B00-0000C42C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461" name="Shape 9260">
              <a:extLst>
                <a:ext uri="{FF2B5EF4-FFF2-40B4-BE49-F238E27FC236}">
                  <a16:creationId xmlns:a16="http://schemas.microsoft.com/office/drawing/2014/main" id="{00000000-0008-0000-0B00-0000C52C0000}"/>
                </a:ext>
              </a:extLst>
            </xdr:cNvPr>
            <xdr:cNvGrpSpPr>
              <a:grpSpLocks/>
            </xdr:cNvGrpSpPr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1462" name="Shape 9261">
                <a:extLst>
                  <a:ext uri="{FF2B5EF4-FFF2-40B4-BE49-F238E27FC236}">
                    <a16:creationId xmlns:a16="http://schemas.microsoft.com/office/drawing/2014/main" id="{00000000-0008-0000-0B00-0000C62C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1463" name="Shape 9262">
                <a:extLst>
                  <a:ext uri="{FF2B5EF4-FFF2-40B4-BE49-F238E27FC236}">
                    <a16:creationId xmlns:a16="http://schemas.microsoft.com/office/drawing/2014/main" id="{00000000-0008-0000-0B00-0000C72C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15</xdr:col>
      <xdr:colOff>0</xdr:colOff>
      <xdr:row>33</xdr:row>
      <xdr:rowOff>0</xdr:rowOff>
    </xdr:from>
    <xdr:ext cx="390525" cy="200025"/>
    <xdr:grpSp>
      <xdr:nvGrpSpPr>
        <xdr:cNvPr id="11464" name="Shape 2">
          <a:extLst>
            <a:ext uri="{FF2B5EF4-FFF2-40B4-BE49-F238E27FC236}">
              <a16:creationId xmlns:a16="http://schemas.microsoft.com/office/drawing/2014/main" id="{00000000-0008-0000-0B00-0000C82C0000}"/>
            </a:ext>
          </a:extLst>
        </xdr:cNvPr>
        <xdr:cNvGrpSpPr>
          <a:grpSpLocks/>
        </xdr:cNvGrpSpPr>
      </xdr:nvGrpSpPr>
      <xdr:grpSpPr>
        <a:xfrm>
          <a:off x="6619875" y="7258050"/>
          <a:ext cx="390525" cy="200025"/>
          <a:chOff x="5150738" y="3679988"/>
          <a:chExt cx="390525" cy="200025"/>
        </a:xfrm>
      </xdr:grpSpPr>
      <xdr:grpSp>
        <xdr:nvGrpSpPr>
          <xdr:cNvPr id="11465" name="Shape 9263">
            <a:extLst>
              <a:ext uri="{FF2B5EF4-FFF2-40B4-BE49-F238E27FC236}">
                <a16:creationId xmlns:a16="http://schemas.microsoft.com/office/drawing/2014/main" id="{00000000-0008-0000-0B00-0000C92C0000}"/>
              </a:ext>
            </a:extLst>
          </xdr:cNvPr>
          <xdr:cNvGrpSpPr>
            <a:grpSpLocks/>
          </xdr:cNvGrpSpPr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1466" name="Shape 6">
              <a:extLst>
                <a:ext uri="{FF2B5EF4-FFF2-40B4-BE49-F238E27FC236}">
                  <a16:creationId xmlns:a16="http://schemas.microsoft.com/office/drawing/2014/main" id="{00000000-0008-0000-0B00-0000CA2C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467" name="Shape 9264">
              <a:extLst>
                <a:ext uri="{FF2B5EF4-FFF2-40B4-BE49-F238E27FC236}">
                  <a16:creationId xmlns:a16="http://schemas.microsoft.com/office/drawing/2014/main" id="{00000000-0008-0000-0B00-0000CB2C0000}"/>
                </a:ext>
              </a:extLst>
            </xdr:cNvPr>
            <xdr:cNvGrpSpPr>
              <a:grpSpLocks/>
            </xdr:cNvGrpSpPr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1468" name="Shape 9265">
                <a:extLst>
                  <a:ext uri="{FF2B5EF4-FFF2-40B4-BE49-F238E27FC236}">
                    <a16:creationId xmlns:a16="http://schemas.microsoft.com/office/drawing/2014/main" id="{00000000-0008-0000-0B00-0000CC2C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1469" name="Shape 9266">
                <a:extLst>
                  <a:ext uri="{FF2B5EF4-FFF2-40B4-BE49-F238E27FC236}">
                    <a16:creationId xmlns:a16="http://schemas.microsoft.com/office/drawing/2014/main" id="{00000000-0008-0000-0B00-0000CD2C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13</xdr:col>
      <xdr:colOff>0</xdr:colOff>
      <xdr:row>33</xdr:row>
      <xdr:rowOff>0</xdr:rowOff>
    </xdr:from>
    <xdr:ext cx="390525" cy="200025"/>
    <xdr:grpSp>
      <xdr:nvGrpSpPr>
        <xdr:cNvPr id="11470" name="Shape 2">
          <a:extLst>
            <a:ext uri="{FF2B5EF4-FFF2-40B4-BE49-F238E27FC236}">
              <a16:creationId xmlns:a16="http://schemas.microsoft.com/office/drawing/2014/main" id="{00000000-0008-0000-0B00-0000CE2C0000}"/>
            </a:ext>
          </a:extLst>
        </xdr:cNvPr>
        <xdr:cNvGrpSpPr>
          <a:grpSpLocks/>
        </xdr:cNvGrpSpPr>
      </xdr:nvGrpSpPr>
      <xdr:grpSpPr>
        <a:xfrm>
          <a:off x="5686425" y="7258050"/>
          <a:ext cx="390525" cy="200025"/>
          <a:chOff x="5150738" y="3679988"/>
          <a:chExt cx="390525" cy="200025"/>
        </a:xfrm>
      </xdr:grpSpPr>
      <xdr:grpSp>
        <xdr:nvGrpSpPr>
          <xdr:cNvPr id="11471" name="Shape 9267">
            <a:extLst>
              <a:ext uri="{FF2B5EF4-FFF2-40B4-BE49-F238E27FC236}">
                <a16:creationId xmlns:a16="http://schemas.microsoft.com/office/drawing/2014/main" id="{00000000-0008-0000-0B00-0000CF2C0000}"/>
              </a:ext>
            </a:extLst>
          </xdr:cNvPr>
          <xdr:cNvGrpSpPr>
            <a:grpSpLocks/>
          </xdr:cNvGrpSpPr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1472" name="Shape 6">
              <a:extLst>
                <a:ext uri="{FF2B5EF4-FFF2-40B4-BE49-F238E27FC236}">
                  <a16:creationId xmlns:a16="http://schemas.microsoft.com/office/drawing/2014/main" id="{00000000-0008-0000-0B00-0000D02C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473" name="Shape 9268">
              <a:extLst>
                <a:ext uri="{FF2B5EF4-FFF2-40B4-BE49-F238E27FC236}">
                  <a16:creationId xmlns:a16="http://schemas.microsoft.com/office/drawing/2014/main" id="{00000000-0008-0000-0B00-0000D12C0000}"/>
                </a:ext>
              </a:extLst>
            </xdr:cNvPr>
            <xdr:cNvGrpSpPr>
              <a:grpSpLocks/>
            </xdr:cNvGrpSpPr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1474" name="Shape 9269">
                <a:extLst>
                  <a:ext uri="{FF2B5EF4-FFF2-40B4-BE49-F238E27FC236}">
                    <a16:creationId xmlns:a16="http://schemas.microsoft.com/office/drawing/2014/main" id="{00000000-0008-0000-0B00-0000D22C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1475" name="Shape 9270">
                <a:extLst>
                  <a:ext uri="{FF2B5EF4-FFF2-40B4-BE49-F238E27FC236}">
                    <a16:creationId xmlns:a16="http://schemas.microsoft.com/office/drawing/2014/main" id="{00000000-0008-0000-0B00-0000D32C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11</xdr:col>
      <xdr:colOff>0</xdr:colOff>
      <xdr:row>33</xdr:row>
      <xdr:rowOff>0</xdr:rowOff>
    </xdr:from>
    <xdr:ext cx="390525" cy="200025"/>
    <xdr:grpSp>
      <xdr:nvGrpSpPr>
        <xdr:cNvPr id="11476" name="Shape 2">
          <a:extLst>
            <a:ext uri="{FF2B5EF4-FFF2-40B4-BE49-F238E27FC236}">
              <a16:creationId xmlns:a16="http://schemas.microsoft.com/office/drawing/2014/main" id="{00000000-0008-0000-0B00-0000D42C0000}"/>
            </a:ext>
          </a:extLst>
        </xdr:cNvPr>
        <xdr:cNvGrpSpPr>
          <a:grpSpLocks/>
        </xdr:cNvGrpSpPr>
      </xdr:nvGrpSpPr>
      <xdr:grpSpPr>
        <a:xfrm>
          <a:off x="4752975" y="7258050"/>
          <a:ext cx="390525" cy="200025"/>
          <a:chOff x="5150738" y="3679988"/>
          <a:chExt cx="390525" cy="200025"/>
        </a:xfrm>
      </xdr:grpSpPr>
      <xdr:grpSp>
        <xdr:nvGrpSpPr>
          <xdr:cNvPr id="11477" name="Shape 9271">
            <a:extLst>
              <a:ext uri="{FF2B5EF4-FFF2-40B4-BE49-F238E27FC236}">
                <a16:creationId xmlns:a16="http://schemas.microsoft.com/office/drawing/2014/main" id="{00000000-0008-0000-0B00-0000D52C0000}"/>
              </a:ext>
            </a:extLst>
          </xdr:cNvPr>
          <xdr:cNvGrpSpPr>
            <a:grpSpLocks/>
          </xdr:cNvGrpSpPr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1478" name="Shape 6">
              <a:extLst>
                <a:ext uri="{FF2B5EF4-FFF2-40B4-BE49-F238E27FC236}">
                  <a16:creationId xmlns:a16="http://schemas.microsoft.com/office/drawing/2014/main" id="{00000000-0008-0000-0B00-0000D62C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479" name="Shape 9272">
              <a:extLst>
                <a:ext uri="{FF2B5EF4-FFF2-40B4-BE49-F238E27FC236}">
                  <a16:creationId xmlns:a16="http://schemas.microsoft.com/office/drawing/2014/main" id="{00000000-0008-0000-0B00-0000D72C0000}"/>
                </a:ext>
              </a:extLst>
            </xdr:cNvPr>
            <xdr:cNvGrpSpPr>
              <a:grpSpLocks/>
            </xdr:cNvGrpSpPr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1480" name="Shape 9273">
                <a:extLst>
                  <a:ext uri="{FF2B5EF4-FFF2-40B4-BE49-F238E27FC236}">
                    <a16:creationId xmlns:a16="http://schemas.microsoft.com/office/drawing/2014/main" id="{00000000-0008-0000-0B00-0000D82C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1481" name="Shape 9274">
                <a:extLst>
                  <a:ext uri="{FF2B5EF4-FFF2-40B4-BE49-F238E27FC236}">
                    <a16:creationId xmlns:a16="http://schemas.microsoft.com/office/drawing/2014/main" id="{00000000-0008-0000-0B00-0000D92C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7</xdr:col>
      <xdr:colOff>0</xdr:colOff>
      <xdr:row>33</xdr:row>
      <xdr:rowOff>0</xdr:rowOff>
    </xdr:from>
    <xdr:ext cx="390525" cy="200025"/>
    <xdr:grpSp>
      <xdr:nvGrpSpPr>
        <xdr:cNvPr id="11482" name="Shape 2">
          <a:extLst>
            <a:ext uri="{FF2B5EF4-FFF2-40B4-BE49-F238E27FC236}">
              <a16:creationId xmlns:a16="http://schemas.microsoft.com/office/drawing/2014/main" id="{00000000-0008-0000-0B00-0000DA2C0000}"/>
            </a:ext>
          </a:extLst>
        </xdr:cNvPr>
        <xdr:cNvGrpSpPr>
          <a:grpSpLocks/>
        </xdr:cNvGrpSpPr>
      </xdr:nvGrpSpPr>
      <xdr:grpSpPr>
        <a:xfrm>
          <a:off x="2886075" y="7258050"/>
          <a:ext cx="390525" cy="200025"/>
          <a:chOff x="5150738" y="3679988"/>
          <a:chExt cx="390525" cy="200025"/>
        </a:xfrm>
      </xdr:grpSpPr>
      <xdr:grpSp>
        <xdr:nvGrpSpPr>
          <xdr:cNvPr id="11483" name="Shape 9275">
            <a:extLst>
              <a:ext uri="{FF2B5EF4-FFF2-40B4-BE49-F238E27FC236}">
                <a16:creationId xmlns:a16="http://schemas.microsoft.com/office/drawing/2014/main" id="{00000000-0008-0000-0B00-0000DB2C0000}"/>
              </a:ext>
            </a:extLst>
          </xdr:cNvPr>
          <xdr:cNvGrpSpPr>
            <a:grpSpLocks/>
          </xdr:cNvGrpSpPr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1484" name="Shape 6">
              <a:extLst>
                <a:ext uri="{FF2B5EF4-FFF2-40B4-BE49-F238E27FC236}">
                  <a16:creationId xmlns:a16="http://schemas.microsoft.com/office/drawing/2014/main" id="{00000000-0008-0000-0B00-0000DC2C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485" name="Shape 9276">
              <a:extLst>
                <a:ext uri="{FF2B5EF4-FFF2-40B4-BE49-F238E27FC236}">
                  <a16:creationId xmlns:a16="http://schemas.microsoft.com/office/drawing/2014/main" id="{00000000-0008-0000-0B00-0000DD2C0000}"/>
                </a:ext>
              </a:extLst>
            </xdr:cNvPr>
            <xdr:cNvGrpSpPr>
              <a:grpSpLocks/>
            </xdr:cNvGrpSpPr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1486" name="Shape 9277">
                <a:extLst>
                  <a:ext uri="{FF2B5EF4-FFF2-40B4-BE49-F238E27FC236}">
                    <a16:creationId xmlns:a16="http://schemas.microsoft.com/office/drawing/2014/main" id="{00000000-0008-0000-0B00-0000DE2C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1487" name="Shape 9278">
                <a:extLst>
                  <a:ext uri="{FF2B5EF4-FFF2-40B4-BE49-F238E27FC236}">
                    <a16:creationId xmlns:a16="http://schemas.microsoft.com/office/drawing/2014/main" id="{00000000-0008-0000-0B00-0000DF2C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3</xdr:col>
      <xdr:colOff>0</xdr:colOff>
      <xdr:row>41</xdr:row>
      <xdr:rowOff>0</xdr:rowOff>
    </xdr:from>
    <xdr:ext cx="390525" cy="200025"/>
    <xdr:grpSp>
      <xdr:nvGrpSpPr>
        <xdr:cNvPr id="11488" name="Shape 2">
          <a:extLst>
            <a:ext uri="{FF2B5EF4-FFF2-40B4-BE49-F238E27FC236}">
              <a16:creationId xmlns:a16="http://schemas.microsoft.com/office/drawing/2014/main" id="{00000000-0008-0000-0B00-0000E02C0000}"/>
            </a:ext>
          </a:extLst>
        </xdr:cNvPr>
        <xdr:cNvGrpSpPr>
          <a:grpSpLocks/>
        </xdr:cNvGrpSpPr>
      </xdr:nvGrpSpPr>
      <xdr:grpSpPr>
        <a:xfrm>
          <a:off x="1019175" y="9010650"/>
          <a:ext cx="390525" cy="200025"/>
          <a:chOff x="5150738" y="3679988"/>
          <a:chExt cx="390525" cy="200025"/>
        </a:xfrm>
      </xdr:grpSpPr>
      <xdr:grpSp>
        <xdr:nvGrpSpPr>
          <xdr:cNvPr id="11489" name="Shape 9279">
            <a:extLst>
              <a:ext uri="{FF2B5EF4-FFF2-40B4-BE49-F238E27FC236}">
                <a16:creationId xmlns:a16="http://schemas.microsoft.com/office/drawing/2014/main" id="{00000000-0008-0000-0B00-0000E12C0000}"/>
              </a:ext>
            </a:extLst>
          </xdr:cNvPr>
          <xdr:cNvGrpSpPr>
            <a:grpSpLocks/>
          </xdr:cNvGrpSpPr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1490" name="Shape 6">
              <a:extLst>
                <a:ext uri="{FF2B5EF4-FFF2-40B4-BE49-F238E27FC236}">
                  <a16:creationId xmlns:a16="http://schemas.microsoft.com/office/drawing/2014/main" id="{00000000-0008-0000-0B00-0000E22C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491" name="Shape 9280">
              <a:extLst>
                <a:ext uri="{FF2B5EF4-FFF2-40B4-BE49-F238E27FC236}">
                  <a16:creationId xmlns:a16="http://schemas.microsoft.com/office/drawing/2014/main" id="{00000000-0008-0000-0B00-0000E32C0000}"/>
                </a:ext>
              </a:extLst>
            </xdr:cNvPr>
            <xdr:cNvGrpSpPr>
              <a:grpSpLocks/>
            </xdr:cNvGrpSpPr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1492" name="Shape 9281">
                <a:extLst>
                  <a:ext uri="{FF2B5EF4-FFF2-40B4-BE49-F238E27FC236}">
                    <a16:creationId xmlns:a16="http://schemas.microsoft.com/office/drawing/2014/main" id="{00000000-0008-0000-0B00-0000E42C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1493" name="Shape 9282">
                <a:extLst>
                  <a:ext uri="{FF2B5EF4-FFF2-40B4-BE49-F238E27FC236}">
                    <a16:creationId xmlns:a16="http://schemas.microsoft.com/office/drawing/2014/main" id="{00000000-0008-0000-0B00-0000E52C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5</xdr:col>
      <xdr:colOff>0</xdr:colOff>
      <xdr:row>41</xdr:row>
      <xdr:rowOff>0</xdr:rowOff>
    </xdr:from>
    <xdr:ext cx="390525" cy="200025"/>
    <xdr:grpSp>
      <xdr:nvGrpSpPr>
        <xdr:cNvPr id="11494" name="Shape 2">
          <a:extLst>
            <a:ext uri="{FF2B5EF4-FFF2-40B4-BE49-F238E27FC236}">
              <a16:creationId xmlns:a16="http://schemas.microsoft.com/office/drawing/2014/main" id="{00000000-0008-0000-0B00-0000E62C0000}"/>
            </a:ext>
          </a:extLst>
        </xdr:cNvPr>
        <xdr:cNvGrpSpPr>
          <a:grpSpLocks/>
        </xdr:cNvGrpSpPr>
      </xdr:nvGrpSpPr>
      <xdr:grpSpPr>
        <a:xfrm>
          <a:off x="1952625" y="9010650"/>
          <a:ext cx="390525" cy="200025"/>
          <a:chOff x="5150738" y="3679988"/>
          <a:chExt cx="390525" cy="200025"/>
        </a:xfrm>
      </xdr:grpSpPr>
      <xdr:grpSp>
        <xdr:nvGrpSpPr>
          <xdr:cNvPr id="11495" name="Shape 9283">
            <a:extLst>
              <a:ext uri="{FF2B5EF4-FFF2-40B4-BE49-F238E27FC236}">
                <a16:creationId xmlns:a16="http://schemas.microsoft.com/office/drawing/2014/main" id="{00000000-0008-0000-0B00-0000E72C0000}"/>
              </a:ext>
            </a:extLst>
          </xdr:cNvPr>
          <xdr:cNvGrpSpPr>
            <a:grpSpLocks/>
          </xdr:cNvGrpSpPr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1496" name="Shape 6">
              <a:extLst>
                <a:ext uri="{FF2B5EF4-FFF2-40B4-BE49-F238E27FC236}">
                  <a16:creationId xmlns:a16="http://schemas.microsoft.com/office/drawing/2014/main" id="{00000000-0008-0000-0B00-0000E82C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497" name="Shape 9284">
              <a:extLst>
                <a:ext uri="{FF2B5EF4-FFF2-40B4-BE49-F238E27FC236}">
                  <a16:creationId xmlns:a16="http://schemas.microsoft.com/office/drawing/2014/main" id="{00000000-0008-0000-0B00-0000E92C0000}"/>
                </a:ext>
              </a:extLst>
            </xdr:cNvPr>
            <xdr:cNvGrpSpPr>
              <a:grpSpLocks/>
            </xdr:cNvGrpSpPr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1498" name="Shape 9285">
                <a:extLst>
                  <a:ext uri="{FF2B5EF4-FFF2-40B4-BE49-F238E27FC236}">
                    <a16:creationId xmlns:a16="http://schemas.microsoft.com/office/drawing/2014/main" id="{00000000-0008-0000-0B00-0000EA2C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1499" name="Shape 9286">
                <a:extLst>
                  <a:ext uri="{FF2B5EF4-FFF2-40B4-BE49-F238E27FC236}">
                    <a16:creationId xmlns:a16="http://schemas.microsoft.com/office/drawing/2014/main" id="{00000000-0008-0000-0B00-0000EB2C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7</xdr:col>
      <xdr:colOff>0</xdr:colOff>
      <xdr:row>41</xdr:row>
      <xdr:rowOff>0</xdr:rowOff>
    </xdr:from>
    <xdr:ext cx="390525" cy="200025"/>
    <xdr:grpSp>
      <xdr:nvGrpSpPr>
        <xdr:cNvPr id="11500" name="Shape 2">
          <a:extLst>
            <a:ext uri="{FF2B5EF4-FFF2-40B4-BE49-F238E27FC236}">
              <a16:creationId xmlns:a16="http://schemas.microsoft.com/office/drawing/2014/main" id="{00000000-0008-0000-0B00-0000EC2C0000}"/>
            </a:ext>
          </a:extLst>
        </xdr:cNvPr>
        <xdr:cNvGrpSpPr>
          <a:grpSpLocks/>
        </xdr:cNvGrpSpPr>
      </xdr:nvGrpSpPr>
      <xdr:grpSpPr>
        <a:xfrm>
          <a:off x="2886075" y="9010650"/>
          <a:ext cx="390525" cy="200025"/>
          <a:chOff x="5150738" y="3679988"/>
          <a:chExt cx="390525" cy="200025"/>
        </a:xfrm>
      </xdr:grpSpPr>
      <xdr:grpSp>
        <xdr:nvGrpSpPr>
          <xdr:cNvPr id="11501" name="Shape 9287">
            <a:extLst>
              <a:ext uri="{FF2B5EF4-FFF2-40B4-BE49-F238E27FC236}">
                <a16:creationId xmlns:a16="http://schemas.microsoft.com/office/drawing/2014/main" id="{00000000-0008-0000-0B00-0000ED2C0000}"/>
              </a:ext>
            </a:extLst>
          </xdr:cNvPr>
          <xdr:cNvGrpSpPr>
            <a:grpSpLocks/>
          </xdr:cNvGrpSpPr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1502" name="Shape 6">
              <a:extLst>
                <a:ext uri="{FF2B5EF4-FFF2-40B4-BE49-F238E27FC236}">
                  <a16:creationId xmlns:a16="http://schemas.microsoft.com/office/drawing/2014/main" id="{00000000-0008-0000-0B00-0000EE2C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503" name="Shape 9288">
              <a:extLst>
                <a:ext uri="{FF2B5EF4-FFF2-40B4-BE49-F238E27FC236}">
                  <a16:creationId xmlns:a16="http://schemas.microsoft.com/office/drawing/2014/main" id="{00000000-0008-0000-0B00-0000EF2C0000}"/>
                </a:ext>
              </a:extLst>
            </xdr:cNvPr>
            <xdr:cNvGrpSpPr>
              <a:grpSpLocks/>
            </xdr:cNvGrpSpPr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1504" name="Shape 9289">
                <a:extLst>
                  <a:ext uri="{FF2B5EF4-FFF2-40B4-BE49-F238E27FC236}">
                    <a16:creationId xmlns:a16="http://schemas.microsoft.com/office/drawing/2014/main" id="{00000000-0008-0000-0B00-0000F02C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1505" name="Shape 9290">
                <a:extLst>
                  <a:ext uri="{FF2B5EF4-FFF2-40B4-BE49-F238E27FC236}">
                    <a16:creationId xmlns:a16="http://schemas.microsoft.com/office/drawing/2014/main" id="{00000000-0008-0000-0B00-0000F12C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9</xdr:col>
      <xdr:colOff>0</xdr:colOff>
      <xdr:row>41</xdr:row>
      <xdr:rowOff>0</xdr:rowOff>
    </xdr:from>
    <xdr:ext cx="390525" cy="200025"/>
    <xdr:grpSp>
      <xdr:nvGrpSpPr>
        <xdr:cNvPr id="11506" name="Shape 2">
          <a:extLst>
            <a:ext uri="{FF2B5EF4-FFF2-40B4-BE49-F238E27FC236}">
              <a16:creationId xmlns:a16="http://schemas.microsoft.com/office/drawing/2014/main" id="{00000000-0008-0000-0B00-0000F22C0000}"/>
            </a:ext>
          </a:extLst>
        </xdr:cNvPr>
        <xdr:cNvGrpSpPr>
          <a:grpSpLocks/>
        </xdr:cNvGrpSpPr>
      </xdr:nvGrpSpPr>
      <xdr:grpSpPr>
        <a:xfrm>
          <a:off x="3819525" y="9010650"/>
          <a:ext cx="390525" cy="200025"/>
          <a:chOff x="5150738" y="3679988"/>
          <a:chExt cx="390525" cy="200025"/>
        </a:xfrm>
      </xdr:grpSpPr>
      <xdr:grpSp>
        <xdr:nvGrpSpPr>
          <xdr:cNvPr id="11507" name="Shape 9291">
            <a:extLst>
              <a:ext uri="{FF2B5EF4-FFF2-40B4-BE49-F238E27FC236}">
                <a16:creationId xmlns:a16="http://schemas.microsoft.com/office/drawing/2014/main" id="{00000000-0008-0000-0B00-0000F32C0000}"/>
              </a:ext>
            </a:extLst>
          </xdr:cNvPr>
          <xdr:cNvGrpSpPr>
            <a:grpSpLocks/>
          </xdr:cNvGrpSpPr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1508" name="Shape 6">
              <a:extLst>
                <a:ext uri="{FF2B5EF4-FFF2-40B4-BE49-F238E27FC236}">
                  <a16:creationId xmlns:a16="http://schemas.microsoft.com/office/drawing/2014/main" id="{00000000-0008-0000-0B00-0000F42C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509" name="Shape 9292">
              <a:extLst>
                <a:ext uri="{FF2B5EF4-FFF2-40B4-BE49-F238E27FC236}">
                  <a16:creationId xmlns:a16="http://schemas.microsoft.com/office/drawing/2014/main" id="{00000000-0008-0000-0B00-0000F52C0000}"/>
                </a:ext>
              </a:extLst>
            </xdr:cNvPr>
            <xdr:cNvGrpSpPr>
              <a:grpSpLocks/>
            </xdr:cNvGrpSpPr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1510" name="Shape 9293">
                <a:extLst>
                  <a:ext uri="{FF2B5EF4-FFF2-40B4-BE49-F238E27FC236}">
                    <a16:creationId xmlns:a16="http://schemas.microsoft.com/office/drawing/2014/main" id="{00000000-0008-0000-0B00-0000F62C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1511" name="Shape 9294">
                <a:extLst>
                  <a:ext uri="{FF2B5EF4-FFF2-40B4-BE49-F238E27FC236}">
                    <a16:creationId xmlns:a16="http://schemas.microsoft.com/office/drawing/2014/main" id="{00000000-0008-0000-0B00-0000F72C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11</xdr:col>
      <xdr:colOff>0</xdr:colOff>
      <xdr:row>41</xdr:row>
      <xdr:rowOff>0</xdr:rowOff>
    </xdr:from>
    <xdr:ext cx="390525" cy="200025"/>
    <xdr:grpSp>
      <xdr:nvGrpSpPr>
        <xdr:cNvPr id="11512" name="Shape 2">
          <a:extLst>
            <a:ext uri="{FF2B5EF4-FFF2-40B4-BE49-F238E27FC236}">
              <a16:creationId xmlns:a16="http://schemas.microsoft.com/office/drawing/2014/main" id="{00000000-0008-0000-0B00-0000F82C0000}"/>
            </a:ext>
          </a:extLst>
        </xdr:cNvPr>
        <xdr:cNvGrpSpPr>
          <a:grpSpLocks/>
        </xdr:cNvGrpSpPr>
      </xdr:nvGrpSpPr>
      <xdr:grpSpPr>
        <a:xfrm>
          <a:off x="4752975" y="9010650"/>
          <a:ext cx="390525" cy="200025"/>
          <a:chOff x="5150738" y="3679988"/>
          <a:chExt cx="390525" cy="200025"/>
        </a:xfrm>
      </xdr:grpSpPr>
      <xdr:grpSp>
        <xdr:nvGrpSpPr>
          <xdr:cNvPr id="11513" name="Shape 9295">
            <a:extLst>
              <a:ext uri="{FF2B5EF4-FFF2-40B4-BE49-F238E27FC236}">
                <a16:creationId xmlns:a16="http://schemas.microsoft.com/office/drawing/2014/main" id="{00000000-0008-0000-0B00-0000F92C0000}"/>
              </a:ext>
            </a:extLst>
          </xdr:cNvPr>
          <xdr:cNvGrpSpPr>
            <a:grpSpLocks/>
          </xdr:cNvGrpSpPr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1514" name="Shape 6">
              <a:extLst>
                <a:ext uri="{FF2B5EF4-FFF2-40B4-BE49-F238E27FC236}">
                  <a16:creationId xmlns:a16="http://schemas.microsoft.com/office/drawing/2014/main" id="{00000000-0008-0000-0B00-0000FA2C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515" name="Shape 9296">
              <a:extLst>
                <a:ext uri="{FF2B5EF4-FFF2-40B4-BE49-F238E27FC236}">
                  <a16:creationId xmlns:a16="http://schemas.microsoft.com/office/drawing/2014/main" id="{00000000-0008-0000-0B00-0000FB2C0000}"/>
                </a:ext>
              </a:extLst>
            </xdr:cNvPr>
            <xdr:cNvGrpSpPr>
              <a:grpSpLocks/>
            </xdr:cNvGrpSpPr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1516" name="Shape 9297">
                <a:extLst>
                  <a:ext uri="{FF2B5EF4-FFF2-40B4-BE49-F238E27FC236}">
                    <a16:creationId xmlns:a16="http://schemas.microsoft.com/office/drawing/2014/main" id="{00000000-0008-0000-0B00-0000FC2C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1517" name="Shape 9298">
                <a:extLst>
                  <a:ext uri="{FF2B5EF4-FFF2-40B4-BE49-F238E27FC236}">
                    <a16:creationId xmlns:a16="http://schemas.microsoft.com/office/drawing/2014/main" id="{00000000-0008-0000-0B00-0000FD2C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13</xdr:col>
      <xdr:colOff>0</xdr:colOff>
      <xdr:row>41</xdr:row>
      <xdr:rowOff>0</xdr:rowOff>
    </xdr:from>
    <xdr:ext cx="390525" cy="200025"/>
    <xdr:grpSp>
      <xdr:nvGrpSpPr>
        <xdr:cNvPr id="11518" name="Shape 2">
          <a:extLst>
            <a:ext uri="{FF2B5EF4-FFF2-40B4-BE49-F238E27FC236}">
              <a16:creationId xmlns:a16="http://schemas.microsoft.com/office/drawing/2014/main" id="{00000000-0008-0000-0B00-0000FE2C0000}"/>
            </a:ext>
          </a:extLst>
        </xdr:cNvPr>
        <xdr:cNvGrpSpPr>
          <a:grpSpLocks/>
        </xdr:cNvGrpSpPr>
      </xdr:nvGrpSpPr>
      <xdr:grpSpPr>
        <a:xfrm>
          <a:off x="5686425" y="9010650"/>
          <a:ext cx="390525" cy="200025"/>
          <a:chOff x="5150738" y="3679988"/>
          <a:chExt cx="390525" cy="200025"/>
        </a:xfrm>
      </xdr:grpSpPr>
      <xdr:grpSp>
        <xdr:nvGrpSpPr>
          <xdr:cNvPr id="11519" name="Shape 9299">
            <a:extLst>
              <a:ext uri="{FF2B5EF4-FFF2-40B4-BE49-F238E27FC236}">
                <a16:creationId xmlns:a16="http://schemas.microsoft.com/office/drawing/2014/main" id="{00000000-0008-0000-0B00-0000FF2C0000}"/>
              </a:ext>
            </a:extLst>
          </xdr:cNvPr>
          <xdr:cNvGrpSpPr>
            <a:grpSpLocks/>
          </xdr:cNvGrpSpPr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1520" name="Shape 6">
              <a:extLst>
                <a:ext uri="{FF2B5EF4-FFF2-40B4-BE49-F238E27FC236}">
                  <a16:creationId xmlns:a16="http://schemas.microsoft.com/office/drawing/2014/main" id="{00000000-0008-0000-0B00-0000002D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521" name="Shape 9300">
              <a:extLst>
                <a:ext uri="{FF2B5EF4-FFF2-40B4-BE49-F238E27FC236}">
                  <a16:creationId xmlns:a16="http://schemas.microsoft.com/office/drawing/2014/main" id="{00000000-0008-0000-0B00-0000012D0000}"/>
                </a:ext>
              </a:extLst>
            </xdr:cNvPr>
            <xdr:cNvGrpSpPr>
              <a:grpSpLocks/>
            </xdr:cNvGrpSpPr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1522" name="Shape 9301">
                <a:extLst>
                  <a:ext uri="{FF2B5EF4-FFF2-40B4-BE49-F238E27FC236}">
                    <a16:creationId xmlns:a16="http://schemas.microsoft.com/office/drawing/2014/main" id="{00000000-0008-0000-0B00-0000022D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1523" name="Shape 9302">
                <a:extLst>
                  <a:ext uri="{FF2B5EF4-FFF2-40B4-BE49-F238E27FC236}">
                    <a16:creationId xmlns:a16="http://schemas.microsoft.com/office/drawing/2014/main" id="{00000000-0008-0000-0B00-0000032D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15</xdr:col>
      <xdr:colOff>0</xdr:colOff>
      <xdr:row>41</xdr:row>
      <xdr:rowOff>0</xdr:rowOff>
    </xdr:from>
    <xdr:ext cx="390525" cy="200025"/>
    <xdr:grpSp>
      <xdr:nvGrpSpPr>
        <xdr:cNvPr id="11524" name="Shape 2">
          <a:extLst>
            <a:ext uri="{FF2B5EF4-FFF2-40B4-BE49-F238E27FC236}">
              <a16:creationId xmlns:a16="http://schemas.microsoft.com/office/drawing/2014/main" id="{00000000-0008-0000-0B00-0000042D0000}"/>
            </a:ext>
          </a:extLst>
        </xdr:cNvPr>
        <xdr:cNvGrpSpPr>
          <a:grpSpLocks/>
        </xdr:cNvGrpSpPr>
      </xdr:nvGrpSpPr>
      <xdr:grpSpPr>
        <a:xfrm>
          <a:off x="6619875" y="9010650"/>
          <a:ext cx="390525" cy="200025"/>
          <a:chOff x="5150738" y="3679988"/>
          <a:chExt cx="390525" cy="200025"/>
        </a:xfrm>
      </xdr:grpSpPr>
      <xdr:grpSp>
        <xdr:nvGrpSpPr>
          <xdr:cNvPr id="11525" name="Shape 9303">
            <a:extLst>
              <a:ext uri="{FF2B5EF4-FFF2-40B4-BE49-F238E27FC236}">
                <a16:creationId xmlns:a16="http://schemas.microsoft.com/office/drawing/2014/main" id="{00000000-0008-0000-0B00-0000052D0000}"/>
              </a:ext>
            </a:extLst>
          </xdr:cNvPr>
          <xdr:cNvGrpSpPr>
            <a:grpSpLocks/>
          </xdr:cNvGrpSpPr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1526" name="Shape 6">
              <a:extLst>
                <a:ext uri="{FF2B5EF4-FFF2-40B4-BE49-F238E27FC236}">
                  <a16:creationId xmlns:a16="http://schemas.microsoft.com/office/drawing/2014/main" id="{00000000-0008-0000-0B00-0000062D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527" name="Shape 9304">
              <a:extLst>
                <a:ext uri="{FF2B5EF4-FFF2-40B4-BE49-F238E27FC236}">
                  <a16:creationId xmlns:a16="http://schemas.microsoft.com/office/drawing/2014/main" id="{00000000-0008-0000-0B00-0000072D0000}"/>
                </a:ext>
              </a:extLst>
            </xdr:cNvPr>
            <xdr:cNvGrpSpPr>
              <a:grpSpLocks/>
            </xdr:cNvGrpSpPr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1528" name="Shape 9305">
                <a:extLst>
                  <a:ext uri="{FF2B5EF4-FFF2-40B4-BE49-F238E27FC236}">
                    <a16:creationId xmlns:a16="http://schemas.microsoft.com/office/drawing/2014/main" id="{00000000-0008-0000-0B00-0000082D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1529" name="Shape 9306">
                <a:extLst>
                  <a:ext uri="{FF2B5EF4-FFF2-40B4-BE49-F238E27FC236}">
                    <a16:creationId xmlns:a16="http://schemas.microsoft.com/office/drawing/2014/main" id="{00000000-0008-0000-0B00-0000092D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17</xdr:col>
      <xdr:colOff>0</xdr:colOff>
      <xdr:row>41</xdr:row>
      <xdr:rowOff>0</xdr:rowOff>
    </xdr:from>
    <xdr:ext cx="390525" cy="200025"/>
    <xdr:grpSp>
      <xdr:nvGrpSpPr>
        <xdr:cNvPr id="11530" name="Shape 2">
          <a:extLst>
            <a:ext uri="{FF2B5EF4-FFF2-40B4-BE49-F238E27FC236}">
              <a16:creationId xmlns:a16="http://schemas.microsoft.com/office/drawing/2014/main" id="{00000000-0008-0000-0B00-00000A2D0000}"/>
            </a:ext>
          </a:extLst>
        </xdr:cNvPr>
        <xdr:cNvGrpSpPr>
          <a:grpSpLocks/>
        </xdr:cNvGrpSpPr>
      </xdr:nvGrpSpPr>
      <xdr:grpSpPr>
        <a:xfrm>
          <a:off x="7553325" y="9010650"/>
          <a:ext cx="390525" cy="200025"/>
          <a:chOff x="5150738" y="3679988"/>
          <a:chExt cx="390525" cy="200025"/>
        </a:xfrm>
      </xdr:grpSpPr>
      <xdr:grpSp>
        <xdr:nvGrpSpPr>
          <xdr:cNvPr id="11531" name="Shape 9307">
            <a:extLst>
              <a:ext uri="{FF2B5EF4-FFF2-40B4-BE49-F238E27FC236}">
                <a16:creationId xmlns:a16="http://schemas.microsoft.com/office/drawing/2014/main" id="{00000000-0008-0000-0B00-00000B2D0000}"/>
              </a:ext>
            </a:extLst>
          </xdr:cNvPr>
          <xdr:cNvGrpSpPr>
            <a:grpSpLocks/>
          </xdr:cNvGrpSpPr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1532" name="Shape 6">
              <a:extLst>
                <a:ext uri="{FF2B5EF4-FFF2-40B4-BE49-F238E27FC236}">
                  <a16:creationId xmlns:a16="http://schemas.microsoft.com/office/drawing/2014/main" id="{00000000-0008-0000-0B00-00000C2D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533" name="Shape 9308">
              <a:extLst>
                <a:ext uri="{FF2B5EF4-FFF2-40B4-BE49-F238E27FC236}">
                  <a16:creationId xmlns:a16="http://schemas.microsoft.com/office/drawing/2014/main" id="{00000000-0008-0000-0B00-00000D2D0000}"/>
                </a:ext>
              </a:extLst>
            </xdr:cNvPr>
            <xdr:cNvGrpSpPr>
              <a:grpSpLocks/>
            </xdr:cNvGrpSpPr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1534" name="Shape 9309">
                <a:extLst>
                  <a:ext uri="{FF2B5EF4-FFF2-40B4-BE49-F238E27FC236}">
                    <a16:creationId xmlns:a16="http://schemas.microsoft.com/office/drawing/2014/main" id="{00000000-0008-0000-0B00-00000E2D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1535" name="Shape 9310">
                <a:extLst>
                  <a:ext uri="{FF2B5EF4-FFF2-40B4-BE49-F238E27FC236}">
                    <a16:creationId xmlns:a16="http://schemas.microsoft.com/office/drawing/2014/main" id="{00000000-0008-0000-0B00-00000F2D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19</xdr:col>
      <xdr:colOff>0</xdr:colOff>
      <xdr:row>41</xdr:row>
      <xdr:rowOff>0</xdr:rowOff>
    </xdr:from>
    <xdr:ext cx="390525" cy="200025"/>
    <xdr:grpSp>
      <xdr:nvGrpSpPr>
        <xdr:cNvPr id="11536" name="Shape 2">
          <a:extLst>
            <a:ext uri="{FF2B5EF4-FFF2-40B4-BE49-F238E27FC236}">
              <a16:creationId xmlns:a16="http://schemas.microsoft.com/office/drawing/2014/main" id="{00000000-0008-0000-0B00-0000102D0000}"/>
            </a:ext>
          </a:extLst>
        </xdr:cNvPr>
        <xdr:cNvGrpSpPr>
          <a:grpSpLocks/>
        </xdr:cNvGrpSpPr>
      </xdr:nvGrpSpPr>
      <xdr:grpSpPr>
        <a:xfrm>
          <a:off x="8486775" y="9010650"/>
          <a:ext cx="390525" cy="200025"/>
          <a:chOff x="5150738" y="3679988"/>
          <a:chExt cx="390525" cy="200025"/>
        </a:xfrm>
      </xdr:grpSpPr>
      <xdr:grpSp>
        <xdr:nvGrpSpPr>
          <xdr:cNvPr id="11537" name="Shape 9311">
            <a:extLst>
              <a:ext uri="{FF2B5EF4-FFF2-40B4-BE49-F238E27FC236}">
                <a16:creationId xmlns:a16="http://schemas.microsoft.com/office/drawing/2014/main" id="{00000000-0008-0000-0B00-0000112D0000}"/>
              </a:ext>
            </a:extLst>
          </xdr:cNvPr>
          <xdr:cNvGrpSpPr>
            <a:grpSpLocks/>
          </xdr:cNvGrpSpPr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1538" name="Shape 6">
              <a:extLst>
                <a:ext uri="{FF2B5EF4-FFF2-40B4-BE49-F238E27FC236}">
                  <a16:creationId xmlns:a16="http://schemas.microsoft.com/office/drawing/2014/main" id="{00000000-0008-0000-0B00-0000122D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539" name="Shape 9312">
              <a:extLst>
                <a:ext uri="{FF2B5EF4-FFF2-40B4-BE49-F238E27FC236}">
                  <a16:creationId xmlns:a16="http://schemas.microsoft.com/office/drawing/2014/main" id="{00000000-0008-0000-0B00-0000132D0000}"/>
                </a:ext>
              </a:extLst>
            </xdr:cNvPr>
            <xdr:cNvGrpSpPr>
              <a:grpSpLocks/>
            </xdr:cNvGrpSpPr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1540" name="Shape 9313">
                <a:extLst>
                  <a:ext uri="{FF2B5EF4-FFF2-40B4-BE49-F238E27FC236}">
                    <a16:creationId xmlns:a16="http://schemas.microsoft.com/office/drawing/2014/main" id="{00000000-0008-0000-0B00-0000142D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1541" name="Shape 9314">
                <a:extLst>
                  <a:ext uri="{FF2B5EF4-FFF2-40B4-BE49-F238E27FC236}">
                    <a16:creationId xmlns:a16="http://schemas.microsoft.com/office/drawing/2014/main" id="{00000000-0008-0000-0B00-0000152D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21</xdr:col>
      <xdr:colOff>0</xdr:colOff>
      <xdr:row>41</xdr:row>
      <xdr:rowOff>0</xdr:rowOff>
    </xdr:from>
    <xdr:ext cx="390525" cy="200025"/>
    <xdr:grpSp>
      <xdr:nvGrpSpPr>
        <xdr:cNvPr id="11542" name="Shape 2">
          <a:extLst>
            <a:ext uri="{FF2B5EF4-FFF2-40B4-BE49-F238E27FC236}">
              <a16:creationId xmlns:a16="http://schemas.microsoft.com/office/drawing/2014/main" id="{00000000-0008-0000-0B00-0000162D0000}"/>
            </a:ext>
          </a:extLst>
        </xdr:cNvPr>
        <xdr:cNvGrpSpPr>
          <a:grpSpLocks/>
        </xdr:cNvGrpSpPr>
      </xdr:nvGrpSpPr>
      <xdr:grpSpPr>
        <a:xfrm>
          <a:off x="9420225" y="9010650"/>
          <a:ext cx="390525" cy="200025"/>
          <a:chOff x="5150738" y="3679988"/>
          <a:chExt cx="390525" cy="200025"/>
        </a:xfrm>
      </xdr:grpSpPr>
      <xdr:grpSp>
        <xdr:nvGrpSpPr>
          <xdr:cNvPr id="11543" name="Shape 9315">
            <a:extLst>
              <a:ext uri="{FF2B5EF4-FFF2-40B4-BE49-F238E27FC236}">
                <a16:creationId xmlns:a16="http://schemas.microsoft.com/office/drawing/2014/main" id="{00000000-0008-0000-0B00-0000172D0000}"/>
              </a:ext>
            </a:extLst>
          </xdr:cNvPr>
          <xdr:cNvGrpSpPr>
            <a:grpSpLocks/>
          </xdr:cNvGrpSpPr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1544" name="Shape 6">
              <a:extLst>
                <a:ext uri="{FF2B5EF4-FFF2-40B4-BE49-F238E27FC236}">
                  <a16:creationId xmlns:a16="http://schemas.microsoft.com/office/drawing/2014/main" id="{00000000-0008-0000-0B00-0000182D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545" name="Shape 9316">
              <a:extLst>
                <a:ext uri="{FF2B5EF4-FFF2-40B4-BE49-F238E27FC236}">
                  <a16:creationId xmlns:a16="http://schemas.microsoft.com/office/drawing/2014/main" id="{00000000-0008-0000-0B00-0000192D0000}"/>
                </a:ext>
              </a:extLst>
            </xdr:cNvPr>
            <xdr:cNvGrpSpPr>
              <a:grpSpLocks/>
            </xdr:cNvGrpSpPr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1546" name="Shape 9317">
                <a:extLst>
                  <a:ext uri="{FF2B5EF4-FFF2-40B4-BE49-F238E27FC236}">
                    <a16:creationId xmlns:a16="http://schemas.microsoft.com/office/drawing/2014/main" id="{00000000-0008-0000-0B00-00001A2D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1547" name="Shape 9318">
                <a:extLst>
                  <a:ext uri="{FF2B5EF4-FFF2-40B4-BE49-F238E27FC236}">
                    <a16:creationId xmlns:a16="http://schemas.microsoft.com/office/drawing/2014/main" id="{00000000-0008-0000-0B00-00001B2D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23</xdr:col>
      <xdr:colOff>0</xdr:colOff>
      <xdr:row>41</xdr:row>
      <xdr:rowOff>0</xdr:rowOff>
    </xdr:from>
    <xdr:ext cx="390525" cy="200025"/>
    <xdr:grpSp>
      <xdr:nvGrpSpPr>
        <xdr:cNvPr id="11548" name="Shape 2">
          <a:extLst>
            <a:ext uri="{FF2B5EF4-FFF2-40B4-BE49-F238E27FC236}">
              <a16:creationId xmlns:a16="http://schemas.microsoft.com/office/drawing/2014/main" id="{00000000-0008-0000-0B00-00001C2D0000}"/>
            </a:ext>
          </a:extLst>
        </xdr:cNvPr>
        <xdr:cNvGrpSpPr>
          <a:grpSpLocks/>
        </xdr:cNvGrpSpPr>
      </xdr:nvGrpSpPr>
      <xdr:grpSpPr>
        <a:xfrm>
          <a:off x="10353675" y="9010650"/>
          <a:ext cx="390525" cy="200025"/>
          <a:chOff x="5150738" y="3679988"/>
          <a:chExt cx="390525" cy="200025"/>
        </a:xfrm>
      </xdr:grpSpPr>
      <xdr:grpSp>
        <xdr:nvGrpSpPr>
          <xdr:cNvPr id="11549" name="Shape 9319">
            <a:extLst>
              <a:ext uri="{FF2B5EF4-FFF2-40B4-BE49-F238E27FC236}">
                <a16:creationId xmlns:a16="http://schemas.microsoft.com/office/drawing/2014/main" id="{00000000-0008-0000-0B00-00001D2D0000}"/>
              </a:ext>
            </a:extLst>
          </xdr:cNvPr>
          <xdr:cNvGrpSpPr>
            <a:grpSpLocks/>
          </xdr:cNvGrpSpPr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1550" name="Shape 6">
              <a:extLst>
                <a:ext uri="{FF2B5EF4-FFF2-40B4-BE49-F238E27FC236}">
                  <a16:creationId xmlns:a16="http://schemas.microsoft.com/office/drawing/2014/main" id="{00000000-0008-0000-0B00-00001E2D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551" name="Shape 9320">
              <a:extLst>
                <a:ext uri="{FF2B5EF4-FFF2-40B4-BE49-F238E27FC236}">
                  <a16:creationId xmlns:a16="http://schemas.microsoft.com/office/drawing/2014/main" id="{00000000-0008-0000-0B00-00001F2D0000}"/>
                </a:ext>
              </a:extLst>
            </xdr:cNvPr>
            <xdr:cNvGrpSpPr>
              <a:grpSpLocks/>
            </xdr:cNvGrpSpPr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1552" name="Shape 9321">
                <a:extLst>
                  <a:ext uri="{FF2B5EF4-FFF2-40B4-BE49-F238E27FC236}">
                    <a16:creationId xmlns:a16="http://schemas.microsoft.com/office/drawing/2014/main" id="{00000000-0008-0000-0B00-0000202D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1553" name="Shape 9322">
                <a:extLst>
                  <a:ext uri="{FF2B5EF4-FFF2-40B4-BE49-F238E27FC236}">
                    <a16:creationId xmlns:a16="http://schemas.microsoft.com/office/drawing/2014/main" id="{00000000-0008-0000-0B00-0000212D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25</xdr:col>
      <xdr:colOff>0</xdr:colOff>
      <xdr:row>41</xdr:row>
      <xdr:rowOff>0</xdr:rowOff>
    </xdr:from>
    <xdr:ext cx="390525" cy="200025"/>
    <xdr:grpSp>
      <xdr:nvGrpSpPr>
        <xdr:cNvPr id="11554" name="Shape 2">
          <a:extLst>
            <a:ext uri="{FF2B5EF4-FFF2-40B4-BE49-F238E27FC236}">
              <a16:creationId xmlns:a16="http://schemas.microsoft.com/office/drawing/2014/main" id="{00000000-0008-0000-0B00-0000222D0000}"/>
            </a:ext>
          </a:extLst>
        </xdr:cNvPr>
        <xdr:cNvGrpSpPr>
          <a:grpSpLocks/>
        </xdr:cNvGrpSpPr>
      </xdr:nvGrpSpPr>
      <xdr:grpSpPr>
        <a:xfrm>
          <a:off x="11287125" y="9010650"/>
          <a:ext cx="390525" cy="200025"/>
          <a:chOff x="5150738" y="3679988"/>
          <a:chExt cx="390525" cy="200025"/>
        </a:xfrm>
      </xdr:grpSpPr>
      <xdr:grpSp>
        <xdr:nvGrpSpPr>
          <xdr:cNvPr id="11555" name="Shape 9323">
            <a:extLst>
              <a:ext uri="{FF2B5EF4-FFF2-40B4-BE49-F238E27FC236}">
                <a16:creationId xmlns:a16="http://schemas.microsoft.com/office/drawing/2014/main" id="{00000000-0008-0000-0B00-0000232D0000}"/>
              </a:ext>
            </a:extLst>
          </xdr:cNvPr>
          <xdr:cNvGrpSpPr>
            <a:grpSpLocks/>
          </xdr:cNvGrpSpPr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1556" name="Shape 6">
              <a:extLst>
                <a:ext uri="{FF2B5EF4-FFF2-40B4-BE49-F238E27FC236}">
                  <a16:creationId xmlns:a16="http://schemas.microsoft.com/office/drawing/2014/main" id="{00000000-0008-0000-0B00-0000242D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557" name="Shape 9324">
              <a:extLst>
                <a:ext uri="{FF2B5EF4-FFF2-40B4-BE49-F238E27FC236}">
                  <a16:creationId xmlns:a16="http://schemas.microsoft.com/office/drawing/2014/main" id="{00000000-0008-0000-0B00-0000252D0000}"/>
                </a:ext>
              </a:extLst>
            </xdr:cNvPr>
            <xdr:cNvGrpSpPr>
              <a:grpSpLocks/>
            </xdr:cNvGrpSpPr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1558" name="Shape 9325">
                <a:extLst>
                  <a:ext uri="{FF2B5EF4-FFF2-40B4-BE49-F238E27FC236}">
                    <a16:creationId xmlns:a16="http://schemas.microsoft.com/office/drawing/2014/main" id="{00000000-0008-0000-0B00-0000262D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1559" name="Shape 9326">
                <a:extLst>
                  <a:ext uri="{FF2B5EF4-FFF2-40B4-BE49-F238E27FC236}">
                    <a16:creationId xmlns:a16="http://schemas.microsoft.com/office/drawing/2014/main" id="{00000000-0008-0000-0B00-0000272D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29</xdr:col>
      <xdr:colOff>0</xdr:colOff>
      <xdr:row>41</xdr:row>
      <xdr:rowOff>0</xdr:rowOff>
    </xdr:from>
    <xdr:ext cx="390525" cy="200025"/>
    <xdr:grpSp>
      <xdr:nvGrpSpPr>
        <xdr:cNvPr id="11560" name="Shape 2">
          <a:extLst>
            <a:ext uri="{FF2B5EF4-FFF2-40B4-BE49-F238E27FC236}">
              <a16:creationId xmlns:a16="http://schemas.microsoft.com/office/drawing/2014/main" id="{00000000-0008-0000-0B00-0000282D0000}"/>
            </a:ext>
          </a:extLst>
        </xdr:cNvPr>
        <xdr:cNvGrpSpPr>
          <a:grpSpLocks/>
        </xdr:cNvGrpSpPr>
      </xdr:nvGrpSpPr>
      <xdr:grpSpPr>
        <a:xfrm>
          <a:off x="13154025" y="9010650"/>
          <a:ext cx="390525" cy="200025"/>
          <a:chOff x="5150738" y="3679988"/>
          <a:chExt cx="390525" cy="200025"/>
        </a:xfrm>
      </xdr:grpSpPr>
      <xdr:grpSp>
        <xdr:nvGrpSpPr>
          <xdr:cNvPr id="11561" name="Shape 9327">
            <a:extLst>
              <a:ext uri="{FF2B5EF4-FFF2-40B4-BE49-F238E27FC236}">
                <a16:creationId xmlns:a16="http://schemas.microsoft.com/office/drawing/2014/main" id="{00000000-0008-0000-0B00-0000292D0000}"/>
              </a:ext>
            </a:extLst>
          </xdr:cNvPr>
          <xdr:cNvGrpSpPr>
            <a:grpSpLocks/>
          </xdr:cNvGrpSpPr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1562" name="Shape 6">
              <a:extLst>
                <a:ext uri="{FF2B5EF4-FFF2-40B4-BE49-F238E27FC236}">
                  <a16:creationId xmlns:a16="http://schemas.microsoft.com/office/drawing/2014/main" id="{00000000-0008-0000-0B00-00002A2D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563" name="Shape 9328">
              <a:extLst>
                <a:ext uri="{FF2B5EF4-FFF2-40B4-BE49-F238E27FC236}">
                  <a16:creationId xmlns:a16="http://schemas.microsoft.com/office/drawing/2014/main" id="{00000000-0008-0000-0B00-00002B2D0000}"/>
                </a:ext>
              </a:extLst>
            </xdr:cNvPr>
            <xdr:cNvGrpSpPr>
              <a:grpSpLocks/>
            </xdr:cNvGrpSpPr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1564" name="Shape 9329">
                <a:extLst>
                  <a:ext uri="{FF2B5EF4-FFF2-40B4-BE49-F238E27FC236}">
                    <a16:creationId xmlns:a16="http://schemas.microsoft.com/office/drawing/2014/main" id="{00000000-0008-0000-0B00-00002C2D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1565" name="Shape 9330">
                <a:extLst>
                  <a:ext uri="{FF2B5EF4-FFF2-40B4-BE49-F238E27FC236}">
                    <a16:creationId xmlns:a16="http://schemas.microsoft.com/office/drawing/2014/main" id="{00000000-0008-0000-0B00-00002D2D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31</xdr:col>
      <xdr:colOff>0</xdr:colOff>
      <xdr:row>41</xdr:row>
      <xdr:rowOff>0</xdr:rowOff>
    </xdr:from>
    <xdr:ext cx="390525" cy="200025"/>
    <xdr:grpSp>
      <xdr:nvGrpSpPr>
        <xdr:cNvPr id="11566" name="Shape 2">
          <a:extLst>
            <a:ext uri="{FF2B5EF4-FFF2-40B4-BE49-F238E27FC236}">
              <a16:creationId xmlns:a16="http://schemas.microsoft.com/office/drawing/2014/main" id="{00000000-0008-0000-0B00-00002E2D0000}"/>
            </a:ext>
          </a:extLst>
        </xdr:cNvPr>
        <xdr:cNvGrpSpPr>
          <a:grpSpLocks/>
        </xdr:cNvGrpSpPr>
      </xdr:nvGrpSpPr>
      <xdr:grpSpPr>
        <a:xfrm>
          <a:off x="14087475" y="9010650"/>
          <a:ext cx="390525" cy="200025"/>
          <a:chOff x="5150738" y="3679988"/>
          <a:chExt cx="390525" cy="200025"/>
        </a:xfrm>
      </xdr:grpSpPr>
      <xdr:grpSp>
        <xdr:nvGrpSpPr>
          <xdr:cNvPr id="11567" name="Shape 9331">
            <a:extLst>
              <a:ext uri="{FF2B5EF4-FFF2-40B4-BE49-F238E27FC236}">
                <a16:creationId xmlns:a16="http://schemas.microsoft.com/office/drawing/2014/main" id="{00000000-0008-0000-0B00-00002F2D0000}"/>
              </a:ext>
            </a:extLst>
          </xdr:cNvPr>
          <xdr:cNvGrpSpPr>
            <a:grpSpLocks/>
          </xdr:cNvGrpSpPr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1568" name="Shape 6">
              <a:extLst>
                <a:ext uri="{FF2B5EF4-FFF2-40B4-BE49-F238E27FC236}">
                  <a16:creationId xmlns:a16="http://schemas.microsoft.com/office/drawing/2014/main" id="{00000000-0008-0000-0B00-0000302D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569" name="Shape 9332">
              <a:extLst>
                <a:ext uri="{FF2B5EF4-FFF2-40B4-BE49-F238E27FC236}">
                  <a16:creationId xmlns:a16="http://schemas.microsoft.com/office/drawing/2014/main" id="{00000000-0008-0000-0B00-0000312D0000}"/>
                </a:ext>
              </a:extLst>
            </xdr:cNvPr>
            <xdr:cNvGrpSpPr>
              <a:grpSpLocks/>
            </xdr:cNvGrpSpPr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1570" name="Shape 9333">
                <a:extLst>
                  <a:ext uri="{FF2B5EF4-FFF2-40B4-BE49-F238E27FC236}">
                    <a16:creationId xmlns:a16="http://schemas.microsoft.com/office/drawing/2014/main" id="{00000000-0008-0000-0B00-0000322D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1571" name="Shape 9334">
                <a:extLst>
                  <a:ext uri="{FF2B5EF4-FFF2-40B4-BE49-F238E27FC236}">
                    <a16:creationId xmlns:a16="http://schemas.microsoft.com/office/drawing/2014/main" id="{00000000-0008-0000-0B00-0000332D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33</xdr:col>
      <xdr:colOff>0</xdr:colOff>
      <xdr:row>41</xdr:row>
      <xdr:rowOff>0</xdr:rowOff>
    </xdr:from>
    <xdr:ext cx="390525" cy="200025"/>
    <xdr:grpSp>
      <xdr:nvGrpSpPr>
        <xdr:cNvPr id="11572" name="Shape 2">
          <a:extLst>
            <a:ext uri="{FF2B5EF4-FFF2-40B4-BE49-F238E27FC236}">
              <a16:creationId xmlns:a16="http://schemas.microsoft.com/office/drawing/2014/main" id="{00000000-0008-0000-0B00-0000342D0000}"/>
            </a:ext>
          </a:extLst>
        </xdr:cNvPr>
        <xdr:cNvGrpSpPr>
          <a:grpSpLocks/>
        </xdr:cNvGrpSpPr>
      </xdr:nvGrpSpPr>
      <xdr:grpSpPr>
        <a:xfrm>
          <a:off x="15020925" y="9010650"/>
          <a:ext cx="390525" cy="200025"/>
          <a:chOff x="5150738" y="3679988"/>
          <a:chExt cx="390525" cy="200025"/>
        </a:xfrm>
      </xdr:grpSpPr>
      <xdr:grpSp>
        <xdr:nvGrpSpPr>
          <xdr:cNvPr id="11573" name="Shape 9335">
            <a:extLst>
              <a:ext uri="{FF2B5EF4-FFF2-40B4-BE49-F238E27FC236}">
                <a16:creationId xmlns:a16="http://schemas.microsoft.com/office/drawing/2014/main" id="{00000000-0008-0000-0B00-0000352D0000}"/>
              </a:ext>
            </a:extLst>
          </xdr:cNvPr>
          <xdr:cNvGrpSpPr>
            <a:grpSpLocks/>
          </xdr:cNvGrpSpPr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1574" name="Shape 6">
              <a:extLst>
                <a:ext uri="{FF2B5EF4-FFF2-40B4-BE49-F238E27FC236}">
                  <a16:creationId xmlns:a16="http://schemas.microsoft.com/office/drawing/2014/main" id="{00000000-0008-0000-0B00-0000362D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575" name="Shape 9336">
              <a:extLst>
                <a:ext uri="{FF2B5EF4-FFF2-40B4-BE49-F238E27FC236}">
                  <a16:creationId xmlns:a16="http://schemas.microsoft.com/office/drawing/2014/main" id="{00000000-0008-0000-0B00-0000372D0000}"/>
                </a:ext>
              </a:extLst>
            </xdr:cNvPr>
            <xdr:cNvGrpSpPr>
              <a:grpSpLocks/>
            </xdr:cNvGrpSpPr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1576" name="Shape 9337">
                <a:extLst>
                  <a:ext uri="{FF2B5EF4-FFF2-40B4-BE49-F238E27FC236}">
                    <a16:creationId xmlns:a16="http://schemas.microsoft.com/office/drawing/2014/main" id="{00000000-0008-0000-0B00-0000382D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1577" name="Shape 9338">
                <a:extLst>
                  <a:ext uri="{FF2B5EF4-FFF2-40B4-BE49-F238E27FC236}">
                    <a16:creationId xmlns:a16="http://schemas.microsoft.com/office/drawing/2014/main" id="{00000000-0008-0000-0B00-0000392D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35</xdr:col>
      <xdr:colOff>0</xdr:colOff>
      <xdr:row>41</xdr:row>
      <xdr:rowOff>0</xdr:rowOff>
    </xdr:from>
    <xdr:ext cx="390525" cy="200025"/>
    <xdr:grpSp>
      <xdr:nvGrpSpPr>
        <xdr:cNvPr id="11578" name="Shape 2">
          <a:extLst>
            <a:ext uri="{FF2B5EF4-FFF2-40B4-BE49-F238E27FC236}">
              <a16:creationId xmlns:a16="http://schemas.microsoft.com/office/drawing/2014/main" id="{00000000-0008-0000-0B00-00003A2D0000}"/>
            </a:ext>
          </a:extLst>
        </xdr:cNvPr>
        <xdr:cNvGrpSpPr>
          <a:grpSpLocks/>
        </xdr:cNvGrpSpPr>
      </xdr:nvGrpSpPr>
      <xdr:grpSpPr>
        <a:xfrm>
          <a:off x="15954375" y="9010650"/>
          <a:ext cx="390525" cy="200025"/>
          <a:chOff x="5150738" y="3679988"/>
          <a:chExt cx="390525" cy="200025"/>
        </a:xfrm>
      </xdr:grpSpPr>
      <xdr:grpSp>
        <xdr:nvGrpSpPr>
          <xdr:cNvPr id="11579" name="Shape 9339">
            <a:extLst>
              <a:ext uri="{FF2B5EF4-FFF2-40B4-BE49-F238E27FC236}">
                <a16:creationId xmlns:a16="http://schemas.microsoft.com/office/drawing/2014/main" id="{00000000-0008-0000-0B00-00003B2D0000}"/>
              </a:ext>
            </a:extLst>
          </xdr:cNvPr>
          <xdr:cNvGrpSpPr>
            <a:grpSpLocks/>
          </xdr:cNvGrpSpPr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1580" name="Shape 6">
              <a:extLst>
                <a:ext uri="{FF2B5EF4-FFF2-40B4-BE49-F238E27FC236}">
                  <a16:creationId xmlns:a16="http://schemas.microsoft.com/office/drawing/2014/main" id="{00000000-0008-0000-0B00-00003C2D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581" name="Shape 9340">
              <a:extLst>
                <a:ext uri="{FF2B5EF4-FFF2-40B4-BE49-F238E27FC236}">
                  <a16:creationId xmlns:a16="http://schemas.microsoft.com/office/drawing/2014/main" id="{00000000-0008-0000-0B00-00003D2D0000}"/>
                </a:ext>
              </a:extLst>
            </xdr:cNvPr>
            <xdr:cNvGrpSpPr>
              <a:grpSpLocks/>
            </xdr:cNvGrpSpPr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1582" name="Shape 9341">
                <a:extLst>
                  <a:ext uri="{FF2B5EF4-FFF2-40B4-BE49-F238E27FC236}">
                    <a16:creationId xmlns:a16="http://schemas.microsoft.com/office/drawing/2014/main" id="{00000000-0008-0000-0B00-00003E2D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1583" name="Shape 9342">
                <a:extLst>
                  <a:ext uri="{FF2B5EF4-FFF2-40B4-BE49-F238E27FC236}">
                    <a16:creationId xmlns:a16="http://schemas.microsoft.com/office/drawing/2014/main" id="{00000000-0008-0000-0B00-00003F2D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37</xdr:col>
      <xdr:colOff>0</xdr:colOff>
      <xdr:row>41</xdr:row>
      <xdr:rowOff>0</xdr:rowOff>
    </xdr:from>
    <xdr:ext cx="390525" cy="200025"/>
    <xdr:grpSp>
      <xdr:nvGrpSpPr>
        <xdr:cNvPr id="11584" name="Shape 2">
          <a:extLst>
            <a:ext uri="{FF2B5EF4-FFF2-40B4-BE49-F238E27FC236}">
              <a16:creationId xmlns:a16="http://schemas.microsoft.com/office/drawing/2014/main" id="{00000000-0008-0000-0B00-0000402D0000}"/>
            </a:ext>
          </a:extLst>
        </xdr:cNvPr>
        <xdr:cNvGrpSpPr>
          <a:grpSpLocks/>
        </xdr:cNvGrpSpPr>
      </xdr:nvGrpSpPr>
      <xdr:grpSpPr>
        <a:xfrm>
          <a:off x="16887825" y="9010650"/>
          <a:ext cx="390525" cy="200025"/>
          <a:chOff x="5150738" y="3679988"/>
          <a:chExt cx="390525" cy="200025"/>
        </a:xfrm>
      </xdr:grpSpPr>
      <xdr:grpSp>
        <xdr:nvGrpSpPr>
          <xdr:cNvPr id="11585" name="Shape 9343">
            <a:extLst>
              <a:ext uri="{FF2B5EF4-FFF2-40B4-BE49-F238E27FC236}">
                <a16:creationId xmlns:a16="http://schemas.microsoft.com/office/drawing/2014/main" id="{00000000-0008-0000-0B00-0000412D0000}"/>
              </a:ext>
            </a:extLst>
          </xdr:cNvPr>
          <xdr:cNvGrpSpPr>
            <a:grpSpLocks/>
          </xdr:cNvGrpSpPr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1586" name="Shape 6">
              <a:extLst>
                <a:ext uri="{FF2B5EF4-FFF2-40B4-BE49-F238E27FC236}">
                  <a16:creationId xmlns:a16="http://schemas.microsoft.com/office/drawing/2014/main" id="{00000000-0008-0000-0B00-0000422D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587" name="Shape 9344">
              <a:extLst>
                <a:ext uri="{FF2B5EF4-FFF2-40B4-BE49-F238E27FC236}">
                  <a16:creationId xmlns:a16="http://schemas.microsoft.com/office/drawing/2014/main" id="{00000000-0008-0000-0B00-0000432D0000}"/>
                </a:ext>
              </a:extLst>
            </xdr:cNvPr>
            <xdr:cNvGrpSpPr>
              <a:grpSpLocks/>
            </xdr:cNvGrpSpPr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1588" name="Shape 9345">
                <a:extLst>
                  <a:ext uri="{FF2B5EF4-FFF2-40B4-BE49-F238E27FC236}">
                    <a16:creationId xmlns:a16="http://schemas.microsoft.com/office/drawing/2014/main" id="{00000000-0008-0000-0B00-0000442D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1589" name="Shape 9346">
                <a:extLst>
                  <a:ext uri="{FF2B5EF4-FFF2-40B4-BE49-F238E27FC236}">
                    <a16:creationId xmlns:a16="http://schemas.microsoft.com/office/drawing/2014/main" id="{00000000-0008-0000-0B00-0000452D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39</xdr:col>
      <xdr:colOff>0</xdr:colOff>
      <xdr:row>41</xdr:row>
      <xdr:rowOff>0</xdr:rowOff>
    </xdr:from>
    <xdr:ext cx="390525" cy="200025"/>
    <xdr:grpSp>
      <xdr:nvGrpSpPr>
        <xdr:cNvPr id="11590" name="Shape 2">
          <a:extLst>
            <a:ext uri="{FF2B5EF4-FFF2-40B4-BE49-F238E27FC236}">
              <a16:creationId xmlns:a16="http://schemas.microsoft.com/office/drawing/2014/main" id="{00000000-0008-0000-0B00-0000462D0000}"/>
            </a:ext>
          </a:extLst>
        </xdr:cNvPr>
        <xdr:cNvGrpSpPr>
          <a:grpSpLocks/>
        </xdr:cNvGrpSpPr>
      </xdr:nvGrpSpPr>
      <xdr:grpSpPr>
        <a:xfrm>
          <a:off x="17821275" y="9010650"/>
          <a:ext cx="390525" cy="200025"/>
          <a:chOff x="5150738" y="3679988"/>
          <a:chExt cx="390525" cy="200025"/>
        </a:xfrm>
      </xdr:grpSpPr>
      <xdr:grpSp>
        <xdr:nvGrpSpPr>
          <xdr:cNvPr id="11591" name="Shape 9347">
            <a:extLst>
              <a:ext uri="{FF2B5EF4-FFF2-40B4-BE49-F238E27FC236}">
                <a16:creationId xmlns:a16="http://schemas.microsoft.com/office/drawing/2014/main" id="{00000000-0008-0000-0B00-0000472D0000}"/>
              </a:ext>
            </a:extLst>
          </xdr:cNvPr>
          <xdr:cNvGrpSpPr>
            <a:grpSpLocks/>
          </xdr:cNvGrpSpPr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1592" name="Shape 6">
              <a:extLst>
                <a:ext uri="{FF2B5EF4-FFF2-40B4-BE49-F238E27FC236}">
                  <a16:creationId xmlns:a16="http://schemas.microsoft.com/office/drawing/2014/main" id="{00000000-0008-0000-0B00-0000482D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593" name="Shape 9348">
              <a:extLst>
                <a:ext uri="{FF2B5EF4-FFF2-40B4-BE49-F238E27FC236}">
                  <a16:creationId xmlns:a16="http://schemas.microsoft.com/office/drawing/2014/main" id="{00000000-0008-0000-0B00-0000492D0000}"/>
                </a:ext>
              </a:extLst>
            </xdr:cNvPr>
            <xdr:cNvGrpSpPr>
              <a:grpSpLocks/>
            </xdr:cNvGrpSpPr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1594" name="Shape 9349">
                <a:extLst>
                  <a:ext uri="{FF2B5EF4-FFF2-40B4-BE49-F238E27FC236}">
                    <a16:creationId xmlns:a16="http://schemas.microsoft.com/office/drawing/2014/main" id="{00000000-0008-0000-0B00-00004A2D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1595" name="Shape 9350">
                <a:extLst>
                  <a:ext uri="{FF2B5EF4-FFF2-40B4-BE49-F238E27FC236}">
                    <a16:creationId xmlns:a16="http://schemas.microsoft.com/office/drawing/2014/main" id="{00000000-0008-0000-0B00-00004B2D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41</xdr:col>
      <xdr:colOff>0</xdr:colOff>
      <xdr:row>41</xdr:row>
      <xdr:rowOff>0</xdr:rowOff>
    </xdr:from>
    <xdr:ext cx="390525" cy="200025"/>
    <xdr:grpSp>
      <xdr:nvGrpSpPr>
        <xdr:cNvPr id="11596" name="Shape 2">
          <a:extLst>
            <a:ext uri="{FF2B5EF4-FFF2-40B4-BE49-F238E27FC236}">
              <a16:creationId xmlns:a16="http://schemas.microsoft.com/office/drawing/2014/main" id="{00000000-0008-0000-0B00-00004C2D0000}"/>
            </a:ext>
          </a:extLst>
        </xdr:cNvPr>
        <xdr:cNvGrpSpPr>
          <a:grpSpLocks/>
        </xdr:cNvGrpSpPr>
      </xdr:nvGrpSpPr>
      <xdr:grpSpPr>
        <a:xfrm>
          <a:off x="18754725" y="9010650"/>
          <a:ext cx="390525" cy="200025"/>
          <a:chOff x="5150738" y="3679988"/>
          <a:chExt cx="390525" cy="200025"/>
        </a:xfrm>
      </xdr:grpSpPr>
      <xdr:grpSp>
        <xdr:nvGrpSpPr>
          <xdr:cNvPr id="11597" name="Shape 9351">
            <a:extLst>
              <a:ext uri="{FF2B5EF4-FFF2-40B4-BE49-F238E27FC236}">
                <a16:creationId xmlns:a16="http://schemas.microsoft.com/office/drawing/2014/main" id="{00000000-0008-0000-0B00-00004D2D0000}"/>
              </a:ext>
            </a:extLst>
          </xdr:cNvPr>
          <xdr:cNvGrpSpPr>
            <a:grpSpLocks/>
          </xdr:cNvGrpSpPr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1598" name="Shape 6">
              <a:extLst>
                <a:ext uri="{FF2B5EF4-FFF2-40B4-BE49-F238E27FC236}">
                  <a16:creationId xmlns:a16="http://schemas.microsoft.com/office/drawing/2014/main" id="{00000000-0008-0000-0B00-00004E2D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599" name="Shape 9352">
              <a:extLst>
                <a:ext uri="{FF2B5EF4-FFF2-40B4-BE49-F238E27FC236}">
                  <a16:creationId xmlns:a16="http://schemas.microsoft.com/office/drawing/2014/main" id="{00000000-0008-0000-0B00-00004F2D0000}"/>
                </a:ext>
              </a:extLst>
            </xdr:cNvPr>
            <xdr:cNvGrpSpPr>
              <a:grpSpLocks/>
            </xdr:cNvGrpSpPr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1600" name="Shape 9353">
                <a:extLst>
                  <a:ext uri="{FF2B5EF4-FFF2-40B4-BE49-F238E27FC236}">
                    <a16:creationId xmlns:a16="http://schemas.microsoft.com/office/drawing/2014/main" id="{00000000-0008-0000-0B00-0000502D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1601" name="Shape 9354">
                <a:extLst>
                  <a:ext uri="{FF2B5EF4-FFF2-40B4-BE49-F238E27FC236}">
                    <a16:creationId xmlns:a16="http://schemas.microsoft.com/office/drawing/2014/main" id="{00000000-0008-0000-0B00-0000512D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43</xdr:col>
      <xdr:colOff>0</xdr:colOff>
      <xdr:row>41</xdr:row>
      <xdr:rowOff>0</xdr:rowOff>
    </xdr:from>
    <xdr:ext cx="390525" cy="200025"/>
    <xdr:grpSp>
      <xdr:nvGrpSpPr>
        <xdr:cNvPr id="11602" name="Shape 2">
          <a:extLst>
            <a:ext uri="{FF2B5EF4-FFF2-40B4-BE49-F238E27FC236}">
              <a16:creationId xmlns:a16="http://schemas.microsoft.com/office/drawing/2014/main" id="{00000000-0008-0000-0B00-0000522D0000}"/>
            </a:ext>
          </a:extLst>
        </xdr:cNvPr>
        <xdr:cNvGrpSpPr>
          <a:grpSpLocks/>
        </xdr:cNvGrpSpPr>
      </xdr:nvGrpSpPr>
      <xdr:grpSpPr>
        <a:xfrm>
          <a:off x="19688175" y="9010650"/>
          <a:ext cx="390525" cy="200025"/>
          <a:chOff x="5150738" y="3679988"/>
          <a:chExt cx="390525" cy="200025"/>
        </a:xfrm>
      </xdr:grpSpPr>
      <xdr:grpSp>
        <xdr:nvGrpSpPr>
          <xdr:cNvPr id="11603" name="Shape 9355">
            <a:extLst>
              <a:ext uri="{FF2B5EF4-FFF2-40B4-BE49-F238E27FC236}">
                <a16:creationId xmlns:a16="http://schemas.microsoft.com/office/drawing/2014/main" id="{00000000-0008-0000-0B00-0000532D0000}"/>
              </a:ext>
            </a:extLst>
          </xdr:cNvPr>
          <xdr:cNvGrpSpPr>
            <a:grpSpLocks/>
          </xdr:cNvGrpSpPr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1604" name="Shape 6">
              <a:extLst>
                <a:ext uri="{FF2B5EF4-FFF2-40B4-BE49-F238E27FC236}">
                  <a16:creationId xmlns:a16="http://schemas.microsoft.com/office/drawing/2014/main" id="{00000000-0008-0000-0B00-0000542D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605" name="Shape 9356">
              <a:extLst>
                <a:ext uri="{FF2B5EF4-FFF2-40B4-BE49-F238E27FC236}">
                  <a16:creationId xmlns:a16="http://schemas.microsoft.com/office/drawing/2014/main" id="{00000000-0008-0000-0B00-0000552D0000}"/>
                </a:ext>
              </a:extLst>
            </xdr:cNvPr>
            <xdr:cNvGrpSpPr>
              <a:grpSpLocks/>
            </xdr:cNvGrpSpPr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1606" name="Shape 9357">
                <a:extLst>
                  <a:ext uri="{FF2B5EF4-FFF2-40B4-BE49-F238E27FC236}">
                    <a16:creationId xmlns:a16="http://schemas.microsoft.com/office/drawing/2014/main" id="{00000000-0008-0000-0B00-0000562D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1607" name="Shape 9358">
                <a:extLst>
                  <a:ext uri="{FF2B5EF4-FFF2-40B4-BE49-F238E27FC236}">
                    <a16:creationId xmlns:a16="http://schemas.microsoft.com/office/drawing/2014/main" id="{00000000-0008-0000-0B00-0000572D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45</xdr:col>
      <xdr:colOff>0</xdr:colOff>
      <xdr:row>41</xdr:row>
      <xdr:rowOff>0</xdr:rowOff>
    </xdr:from>
    <xdr:ext cx="390525" cy="200025"/>
    <xdr:grpSp>
      <xdr:nvGrpSpPr>
        <xdr:cNvPr id="11608" name="Shape 2">
          <a:extLst>
            <a:ext uri="{FF2B5EF4-FFF2-40B4-BE49-F238E27FC236}">
              <a16:creationId xmlns:a16="http://schemas.microsoft.com/office/drawing/2014/main" id="{00000000-0008-0000-0B00-0000582D0000}"/>
            </a:ext>
          </a:extLst>
        </xdr:cNvPr>
        <xdr:cNvGrpSpPr>
          <a:grpSpLocks/>
        </xdr:cNvGrpSpPr>
      </xdr:nvGrpSpPr>
      <xdr:grpSpPr>
        <a:xfrm>
          <a:off x="20621625" y="9010650"/>
          <a:ext cx="390525" cy="200025"/>
          <a:chOff x="5150738" y="3679988"/>
          <a:chExt cx="390525" cy="200025"/>
        </a:xfrm>
      </xdr:grpSpPr>
      <xdr:grpSp>
        <xdr:nvGrpSpPr>
          <xdr:cNvPr id="11609" name="Shape 9359">
            <a:extLst>
              <a:ext uri="{FF2B5EF4-FFF2-40B4-BE49-F238E27FC236}">
                <a16:creationId xmlns:a16="http://schemas.microsoft.com/office/drawing/2014/main" id="{00000000-0008-0000-0B00-0000592D0000}"/>
              </a:ext>
            </a:extLst>
          </xdr:cNvPr>
          <xdr:cNvGrpSpPr>
            <a:grpSpLocks/>
          </xdr:cNvGrpSpPr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1610" name="Shape 6">
              <a:extLst>
                <a:ext uri="{FF2B5EF4-FFF2-40B4-BE49-F238E27FC236}">
                  <a16:creationId xmlns:a16="http://schemas.microsoft.com/office/drawing/2014/main" id="{00000000-0008-0000-0B00-00005A2D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611" name="Shape 9360">
              <a:extLst>
                <a:ext uri="{FF2B5EF4-FFF2-40B4-BE49-F238E27FC236}">
                  <a16:creationId xmlns:a16="http://schemas.microsoft.com/office/drawing/2014/main" id="{00000000-0008-0000-0B00-00005B2D0000}"/>
                </a:ext>
              </a:extLst>
            </xdr:cNvPr>
            <xdr:cNvGrpSpPr>
              <a:grpSpLocks/>
            </xdr:cNvGrpSpPr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1612" name="Shape 9361">
                <a:extLst>
                  <a:ext uri="{FF2B5EF4-FFF2-40B4-BE49-F238E27FC236}">
                    <a16:creationId xmlns:a16="http://schemas.microsoft.com/office/drawing/2014/main" id="{00000000-0008-0000-0B00-00005C2D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1613" name="Shape 9362">
                <a:extLst>
                  <a:ext uri="{FF2B5EF4-FFF2-40B4-BE49-F238E27FC236}">
                    <a16:creationId xmlns:a16="http://schemas.microsoft.com/office/drawing/2014/main" id="{00000000-0008-0000-0B00-00005D2D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45</xdr:col>
      <xdr:colOff>0</xdr:colOff>
      <xdr:row>49</xdr:row>
      <xdr:rowOff>0</xdr:rowOff>
    </xdr:from>
    <xdr:ext cx="390525" cy="200025"/>
    <xdr:grpSp>
      <xdr:nvGrpSpPr>
        <xdr:cNvPr id="11614" name="Shape 2">
          <a:extLst>
            <a:ext uri="{FF2B5EF4-FFF2-40B4-BE49-F238E27FC236}">
              <a16:creationId xmlns:a16="http://schemas.microsoft.com/office/drawing/2014/main" id="{00000000-0008-0000-0B00-00005E2D0000}"/>
            </a:ext>
          </a:extLst>
        </xdr:cNvPr>
        <xdr:cNvGrpSpPr>
          <a:grpSpLocks/>
        </xdr:cNvGrpSpPr>
      </xdr:nvGrpSpPr>
      <xdr:grpSpPr>
        <a:xfrm>
          <a:off x="20621625" y="10763250"/>
          <a:ext cx="390525" cy="200025"/>
          <a:chOff x="5150738" y="3679988"/>
          <a:chExt cx="390525" cy="200025"/>
        </a:xfrm>
      </xdr:grpSpPr>
      <xdr:grpSp>
        <xdr:nvGrpSpPr>
          <xdr:cNvPr id="11615" name="Shape 9363">
            <a:extLst>
              <a:ext uri="{FF2B5EF4-FFF2-40B4-BE49-F238E27FC236}">
                <a16:creationId xmlns:a16="http://schemas.microsoft.com/office/drawing/2014/main" id="{00000000-0008-0000-0B00-00005F2D0000}"/>
              </a:ext>
            </a:extLst>
          </xdr:cNvPr>
          <xdr:cNvGrpSpPr>
            <a:grpSpLocks/>
          </xdr:cNvGrpSpPr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1616" name="Shape 6">
              <a:extLst>
                <a:ext uri="{FF2B5EF4-FFF2-40B4-BE49-F238E27FC236}">
                  <a16:creationId xmlns:a16="http://schemas.microsoft.com/office/drawing/2014/main" id="{00000000-0008-0000-0B00-0000602D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617" name="Shape 9364">
              <a:extLst>
                <a:ext uri="{FF2B5EF4-FFF2-40B4-BE49-F238E27FC236}">
                  <a16:creationId xmlns:a16="http://schemas.microsoft.com/office/drawing/2014/main" id="{00000000-0008-0000-0B00-0000612D0000}"/>
                </a:ext>
              </a:extLst>
            </xdr:cNvPr>
            <xdr:cNvGrpSpPr>
              <a:grpSpLocks/>
            </xdr:cNvGrpSpPr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1618" name="Shape 9365">
                <a:extLst>
                  <a:ext uri="{FF2B5EF4-FFF2-40B4-BE49-F238E27FC236}">
                    <a16:creationId xmlns:a16="http://schemas.microsoft.com/office/drawing/2014/main" id="{00000000-0008-0000-0B00-0000622D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1619" name="Shape 9366">
                <a:extLst>
                  <a:ext uri="{FF2B5EF4-FFF2-40B4-BE49-F238E27FC236}">
                    <a16:creationId xmlns:a16="http://schemas.microsoft.com/office/drawing/2014/main" id="{00000000-0008-0000-0B00-0000632D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43</xdr:col>
      <xdr:colOff>0</xdr:colOff>
      <xdr:row>49</xdr:row>
      <xdr:rowOff>0</xdr:rowOff>
    </xdr:from>
    <xdr:ext cx="390525" cy="200025"/>
    <xdr:grpSp>
      <xdr:nvGrpSpPr>
        <xdr:cNvPr id="11620" name="Shape 2">
          <a:extLst>
            <a:ext uri="{FF2B5EF4-FFF2-40B4-BE49-F238E27FC236}">
              <a16:creationId xmlns:a16="http://schemas.microsoft.com/office/drawing/2014/main" id="{00000000-0008-0000-0B00-0000642D0000}"/>
            </a:ext>
          </a:extLst>
        </xdr:cNvPr>
        <xdr:cNvGrpSpPr>
          <a:grpSpLocks/>
        </xdr:cNvGrpSpPr>
      </xdr:nvGrpSpPr>
      <xdr:grpSpPr>
        <a:xfrm>
          <a:off x="19688175" y="10763250"/>
          <a:ext cx="390525" cy="200025"/>
          <a:chOff x="5150738" y="3679988"/>
          <a:chExt cx="390525" cy="200025"/>
        </a:xfrm>
      </xdr:grpSpPr>
      <xdr:grpSp>
        <xdr:nvGrpSpPr>
          <xdr:cNvPr id="11621" name="Shape 9367">
            <a:extLst>
              <a:ext uri="{FF2B5EF4-FFF2-40B4-BE49-F238E27FC236}">
                <a16:creationId xmlns:a16="http://schemas.microsoft.com/office/drawing/2014/main" id="{00000000-0008-0000-0B00-0000652D0000}"/>
              </a:ext>
            </a:extLst>
          </xdr:cNvPr>
          <xdr:cNvGrpSpPr>
            <a:grpSpLocks/>
          </xdr:cNvGrpSpPr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1622" name="Shape 6">
              <a:extLst>
                <a:ext uri="{FF2B5EF4-FFF2-40B4-BE49-F238E27FC236}">
                  <a16:creationId xmlns:a16="http://schemas.microsoft.com/office/drawing/2014/main" id="{00000000-0008-0000-0B00-0000662D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623" name="Shape 9368">
              <a:extLst>
                <a:ext uri="{FF2B5EF4-FFF2-40B4-BE49-F238E27FC236}">
                  <a16:creationId xmlns:a16="http://schemas.microsoft.com/office/drawing/2014/main" id="{00000000-0008-0000-0B00-0000672D0000}"/>
                </a:ext>
              </a:extLst>
            </xdr:cNvPr>
            <xdr:cNvGrpSpPr>
              <a:grpSpLocks/>
            </xdr:cNvGrpSpPr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1624" name="Shape 9369">
                <a:extLst>
                  <a:ext uri="{FF2B5EF4-FFF2-40B4-BE49-F238E27FC236}">
                    <a16:creationId xmlns:a16="http://schemas.microsoft.com/office/drawing/2014/main" id="{00000000-0008-0000-0B00-0000682D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1625" name="Shape 9370">
                <a:extLst>
                  <a:ext uri="{FF2B5EF4-FFF2-40B4-BE49-F238E27FC236}">
                    <a16:creationId xmlns:a16="http://schemas.microsoft.com/office/drawing/2014/main" id="{00000000-0008-0000-0B00-0000692D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41</xdr:col>
      <xdr:colOff>0</xdr:colOff>
      <xdr:row>49</xdr:row>
      <xdr:rowOff>0</xdr:rowOff>
    </xdr:from>
    <xdr:ext cx="390525" cy="200025"/>
    <xdr:grpSp>
      <xdr:nvGrpSpPr>
        <xdr:cNvPr id="11626" name="Shape 2">
          <a:extLst>
            <a:ext uri="{FF2B5EF4-FFF2-40B4-BE49-F238E27FC236}">
              <a16:creationId xmlns:a16="http://schemas.microsoft.com/office/drawing/2014/main" id="{00000000-0008-0000-0B00-00006A2D0000}"/>
            </a:ext>
          </a:extLst>
        </xdr:cNvPr>
        <xdr:cNvGrpSpPr>
          <a:grpSpLocks/>
        </xdr:cNvGrpSpPr>
      </xdr:nvGrpSpPr>
      <xdr:grpSpPr>
        <a:xfrm>
          <a:off x="18754725" y="10763250"/>
          <a:ext cx="390525" cy="200025"/>
          <a:chOff x="5150738" y="3679988"/>
          <a:chExt cx="390525" cy="200025"/>
        </a:xfrm>
      </xdr:grpSpPr>
      <xdr:grpSp>
        <xdr:nvGrpSpPr>
          <xdr:cNvPr id="11627" name="Shape 9371">
            <a:extLst>
              <a:ext uri="{FF2B5EF4-FFF2-40B4-BE49-F238E27FC236}">
                <a16:creationId xmlns:a16="http://schemas.microsoft.com/office/drawing/2014/main" id="{00000000-0008-0000-0B00-00006B2D0000}"/>
              </a:ext>
            </a:extLst>
          </xdr:cNvPr>
          <xdr:cNvGrpSpPr>
            <a:grpSpLocks/>
          </xdr:cNvGrpSpPr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1628" name="Shape 6">
              <a:extLst>
                <a:ext uri="{FF2B5EF4-FFF2-40B4-BE49-F238E27FC236}">
                  <a16:creationId xmlns:a16="http://schemas.microsoft.com/office/drawing/2014/main" id="{00000000-0008-0000-0B00-00006C2D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629" name="Shape 9372">
              <a:extLst>
                <a:ext uri="{FF2B5EF4-FFF2-40B4-BE49-F238E27FC236}">
                  <a16:creationId xmlns:a16="http://schemas.microsoft.com/office/drawing/2014/main" id="{00000000-0008-0000-0B00-00006D2D0000}"/>
                </a:ext>
              </a:extLst>
            </xdr:cNvPr>
            <xdr:cNvGrpSpPr>
              <a:grpSpLocks/>
            </xdr:cNvGrpSpPr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1630" name="Shape 9373">
                <a:extLst>
                  <a:ext uri="{FF2B5EF4-FFF2-40B4-BE49-F238E27FC236}">
                    <a16:creationId xmlns:a16="http://schemas.microsoft.com/office/drawing/2014/main" id="{00000000-0008-0000-0B00-00006E2D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1631" name="Shape 9374">
                <a:extLst>
                  <a:ext uri="{FF2B5EF4-FFF2-40B4-BE49-F238E27FC236}">
                    <a16:creationId xmlns:a16="http://schemas.microsoft.com/office/drawing/2014/main" id="{00000000-0008-0000-0B00-00006F2D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29</xdr:col>
      <xdr:colOff>0</xdr:colOff>
      <xdr:row>49</xdr:row>
      <xdr:rowOff>0</xdr:rowOff>
    </xdr:from>
    <xdr:ext cx="390525" cy="200025"/>
    <xdr:grpSp>
      <xdr:nvGrpSpPr>
        <xdr:cNvPr id="11632" name="Shape 2">
          <a:extLst>
            <a:ext uri="{FF2B5EF4-FFF2-40B4-BE49-F238E27FC236}">
              <a16:creationId xmlns:a16="http://schemas.microsoft.com/office/drawing/2014/main" id="{00000000-0008-0000-0B00-0000702D0000}"/>
            </a:ext>
          </a:extLst>
        </xdr:cNvPr>
        <xdr:cNvGrpSpPr>
          <a:grpSpLocks/>
        </xdr:cNvGrpSpPr>
      </xdr:nvGrpSpPr>
      <xdr:grpSpPr>
        <a:xfrm>
          <a:off x="13154025" y="10763250"/>
          <a:ext cx="390525" cy="200025"/>
          <a:chOff x="5150738" y="3679988"/>
          <a:chExt cx="390525" cy="200025"/>
        </a:xfrm>
      </xdr:grpSpPr>
      <xdr:grpSp>
        <xdr:nvGrpSpPr>
          <xdr:cNvPr id="11633" name="Shape 9375">
            <a:extLst>
              <a:ext uri="{FF2B5EF4-FFF2-40B4-BE49-F238E27FC236}">
                <a16:creationId xmlns:a16="http://schemas.microsoft.com/office/drawing/2014/main" id="{00000000-0008-0000-0B00-0000712D0000}"/>
              </a:ext>
            </a:extLst>
          </xdr:cNvPr>
          <xdr:cNvGrpSpPr>
            <a:grpSpLocks/>
          </xdr:cNvGrpSpPr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1634" name="Shape 6">
              <a:extLst>
                <a:ext uri="{FF2B5EF4-FFF2-40B4-BE49-F238E27FC236}">
                  <a16:creationId xmlns:a16="http://schemas.microsoft.com/office/drawing/2014/main" id="{00000000-0008-0000-0B00-0000722D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635" name="Shape 9376">
              <a:extLst>
                <a:ext uri="{FF2B5EF4-FFF2-40B4-BE49-F238E27FC236}">
                  <a16:creationId xmlns:a16="http://schemas.microsoft.com/office/drawing/2014/main" id="{00000000-0008-0000-0B00-0000732D0000}"/>
                </a:ext>
              </a:extLst>
            </xdr:cNvPr>
            <xdr:cNvGrpSpPr>
              <a:grpSpLocks/>
            </xdr:cNvGrpSpPr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1636" name="Shape 9377">
                <a:extLst>
                  <a:ext uri="{FF2B5EF4-FFF2-40B4-BE49-F238E27FC236}">
                    <a16:creationId xmlns:a16="http://schemas.microsoft.com/office/drawing/2014/main" id="{00000000-0008-0000-0B00-0000742D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1637" name="Shape 9378">
                <a:extLst>
                  <a:ext uri="{FF2B5EF4-FFF2-40B4-BE49-F238E27FC236}">
                    <a16:creationId xmlns:a16="http://schemas.microsoft.com/office/drawing/2014/main" id="{00000000-0008-0000-0B00-0000752D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27</xdr:col>
      <xdr:colOff>0</xdr:colOff>
      <xdr:row>49</xdr:row>
      <xdr:rowOff>0</xdr:rowOff>
    </xdr:from>
    <xdr:ext cx="390525" cy="200025"/>
    <xdr:grpSp>
      <xdr:nvGrpSpPr>
        <xdr:cNvPr id="11638" name="Shape 2">
          <a:extLst>
            <a:ext uri="{FF2B5EF4-FFF2-40B4-BE49-F238E27FC236}">
              <a16:creationId xmlns:a16="http://schemas.microsoft.com/office/drawing/2014/main" id="{00000000-0008-0000-0B00-0000762D0000}"/>
            </a:ext>
          </a:extLst>
        </xdr:cNvPr>
        <xdr:cNvGrpSpPr>
          <a:grpSpLocks/>
        </xdr:cNvGrpSpPr>
      </xdr:nvGrpSpPr>
      <xdr:grpSpPr>
        <a:xfrm>
          <a:off x="12220575" y="10763250"/>
          <a:ext cx="390525" cy="200025"/>
          <a:chOff x="5150738" y="3679988"/>
          <a:chExt cx="390525" cy="200025"/>
        </a:xfrm>
      </xdr:grpSpPr>
      <xdr:grpSp>
        <xdr:nvGrpSpPr>
          <xdr:cNvPr id="11639" name="Shape 9379">
            <a:extLst>
              <a:ext uri="{FF2B5EF4-FFF2-40B4-BE49-F238E27FC236}">
                <a16:creationId xmlns:a16="http://schemas.microsoft.com/office/drawing/2014/main" id="{00000000-0008-0000-0B00-0000772D0000}"/>
              </a:ext>
            </a:extLst>
          </xdr:cNvPr>
          <xdr:cNvGrpSpPr>
            <a:grpSpLocks/>
          </xdr:cNvGrpSpPr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1640" name="Shape 6">
              <a:extLst>
                <a:ext uri="{FF2B5EF4-FFF2-40B4-BE49-F238E27FC236}">
                  <a16:creationId xmlns:a16="http://schemas.microsoft.com/office/drawing/2014/main" id="{00000000-0008-0000-0B00-0000782D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641" name="Shape 9380">
              <a:extLst>
                <a:ext uri="{FF2B5EF4-FFF2-40B4-BE49-F238E27FC236}">
                  <a16:creationId xmlns:a16="http://schemas.microsoft.com/office/drawing/2014/main" id="{00000000-0008-0000-0B00-0000792D0000}"/>
                </a:ext>
              </a:extLst>
            </xdr:cNvPr>
            <xdr:cNvGrpSpPr>
              <a:grpSpLocks/>
            </xdr:cNvGrpSpPr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1642" name="Shape 9381">
                <a:extLst>
                  <a:ext uri="{FF2B5EF4-FFF2-40B4-BE49-F238E27FC236}">
                    <a16:creationId xmlns:a16="http://schemas.microsoft.com/office/drawing/2014/main" id="{00000000-0008-0000-0B00-00007A2D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1643" name="Shape 9382">
                <a:extLst>
                  <a:ext uri="{FF2B5EF4-FFF2-40B4-BE49-F238E27FC236}">
                    <a16:creationId xmlns:a16="http://schemas.microsoft.com/office/drawing/2014/main" id="{00000000-0008-0000-0B00-00007B2D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25</xdr:col>
      <xdr:colOff>0</xdr:colOff>
      <xdr:row>49</xdr:row>
      <xdr:rowOff>0</xdr:rowOff>
    </xdr:from>
    <xdr:ext cx="390525" cy="200025"/>
    <xdr:grpSp>
      <xdr:nvGrpSpPr>
        <xdr:cNvPr id="11644" name="Shape 2">
          <a:extLst>
            <a:ext uri="{FF2B5EF4-FFF2-40B4-BE49-F238E27FC236}">
              <a16:creationId xmlns:a16="http://schemas.microsoft.com/office/drawing/2014/main" id="{00000000-0008-0000-0B00-00007C2D0000}"/>
            </a:ext>
          </a:extLst>
        </xdr:cNvPr>
        <xdr:cNvGrpSpPr>
          <a:grpSpLocks/>
        </xdr:cNvGrpSpPr>
      </xdr:nvGrpSpPr>
      <xdr:grpSpPr>
        <a:xfrm>
          <a:off x="11287125" y="10763250"/>
          <a:ext cx="390525" cy="200025"/>
          <a:chOff x="5150738" y="3679988"/>
          <a:chExt cx="390525" cy="200025"/>
        </a:xfrm>
      </xdr:grpSpPr>
      <xdr:grpSp>
        <xdr:nvGrpSpPr>
          <xdr:cNvPr id="11645" name="Shape 9383">
            <a:extLst>
              <a:ext uri="{FF2B5EF4-FFF2-40B4-BE49-F238E27FC236}">
                <a16:creationId xmlns:a16="http://schemas.microsoft.com/office/drawing/2014/main" id="{00000000-0008-0000-0B00-00007D2D0000}"/>
              </a:ext>
            </a:extLst>
          </xdr:cNvPr>
          <xdr:cNvGrpSpPr>
            <a:grpSpLocks/>
          </xdr:cNvGrpSpPr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1646" name="Shape 6">
              <a:extLst>
                <a:ext uri="{FF2B5EF4-FFF2-40B4-BE49-F238E27FC236}">
                  <a16:creationId xmlns:a16="http://schemas.microsoft.com/office/drawing/2014/main" id="{00000000-0008-0000-0B00-00007E2D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647" name="Shape 9384">
              <a:extLst>
                <a:ext uri="{FF2B5EF4-FFF2-40B4-BE49-F238E27FC236}">
                  <a16:creationId xmlns:a16="http://schemas.microsoft.com/office/drawing/2014/main" id="{00000000-0008-0000-0B00-00007F2D0000}"/>
                </a:ext>
              </a:extLst>
            </xdr:cNvPr>
            <xdr:cNvGrpSpPr>
              <a:grpSpLocks/>
            </xdr:cNvGrpSpPr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1648" name="Shape 9385">
                <a:extLst>
                  <a:ext uri="{FF2B5EF4-FFF2-40B4-BE49-F238E27FC236}">
                    <a16:creationId xmlns:a16="http://schemas.microsoft.com/office/drawing/2014/main" id="{00000000-0008-0000-0B00-0000802D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1649" name="Shape 9386">
                <a:extLst>
                  <a:ext uri="{FF2B5EF4-FFF2-40B4-BE49-F238E27FC236}">
                    <a16:creationId xmlns:a16="http://schemas.microsoft.com/office/drawing/2014/main" id="{00000000-0008-0000-0B00-0000812D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23</xdr:col>
      <xdr:colOff>0</xdr:colOff>
      <xdr:row>49</xdr:row>
      <xdr:rowOff>0</xdr:rowOff>
    </xdr:from>
    <xdr:ext cx="390525" cy="200025"/>
    <xdr:grpSp>
      <xdr:nvGrpSpPr>
        <xdr:cNvPr id="11650" name="Shape 2">
          <a:extLst>
            <a:ext uri="{FF2B5EF4-FFF2-40B4-BE49-F238E27FC236}">
              <a16:creationId xmlns:a16="http://schemas.microsoft.com/office/drawing/2014/main" id="{00000000-0008-0000-0B00-0000822D0000}"/>
            </a:ext>
          </a:extLst>
        </xdr:cNvPr>
        <xdr:cNvGrpSpPr>
          <a:grpSpLocks/>
        </xdr:cNvGrpSpPr>
      </xdr:nvGrpSpPr>
      <xdr:grpSpPr>
        <a:xfrm>
          <a:off x="10353675" y="10763250"/>
          <a:ext cx="390525" cy="200025"/>
          <a:chOff x="5150738" y="3679988"/>
          <a:chExt cx="390525" cy="200025"/>
        </a:xfrm>
      </xdr:grpSpPr>
      <xdr:grpSp>
        <xdr:nvGrpSpPr>
          <xdr:cNvPr id="11651" name="Shape 9387">
            <a:extLst>
              <a:ext uri="{FF2B5EF4-FFF2-40B4-BE49-F238E27FC236}">
                <a16:creationId xmlns:a16="http://schemas.microsoft.com/office/drawing/2014/main" id="{00000000-0008-0000-0B00-0000832D0000}"/>
              </a:ext>
            </a:extLst>
          </xdr:cNvPr>
          <xdr:cNvGrpSpPr>
            <a:grpSpLocks/>
          </xdr:cNvGrpSpPr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1652" name="Shape 6">
              <a:extLst>
                <a:ext uri="{FF2B5EF4-FFF2-40B4-BE49-F238E27FC236}">
                  <a16:creationId xmlns:a16="http://schemas.microsoft.com/office/drawing/2014/main" id="{00000000-0008-0000-0B00-0000842D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653" name="Shape 9388">
              <a:extLst>
                <a:ext uri="{FF2B5EF4-FFF2-40B4-BE49-F238E27FC236}">
                  <a16:creationId xmlns:a16="http://schemas.microsoft.com/office/drawing/2014/main" id="{00000000-0008-0000-0B00-0000852D0000}"/>
                </a:ext>
              </a:extLst>
            </xdr:cNvPr>
            <xdr:cNvGrpSpPr>
              <a:grpSpLocks/>
            </xdr:cNvGrpSpPr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1654" name="Shape 9389">
                <a:extLst>
                  <a:ext uri="{FF2B5EF4-FFF2-40B4-BE49-F238E27FC236}">
                    <a16:creationId xmlns:a16="http://schemas.microsoft.com/office/drawing/2014/main" id="{00000000-0008-0000-0B00-0000862D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1655" name="Shape 9390">
                <a:extLst>
                  <a:ext uri="{FF2B5EF4-FFF2-40B4-BE49-F238E27FC236}">
                    <a16:creationId xmlns:a16="http://schemas.microsoft.com/office/drawing/2014/main" id="{00000000-0008-0000-0B00-0000872D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21</xdr:col>
      <xdr:colOff>0</xdr:colOff>
      <xdr:row>49</xdr:row>
      <xdr:rowOff>0</xdr:rowOff>
    </xdr:from>
    <xdr:ext cx="390525" cy="200025"/>
    <xdr:grpSp>
      <xdr:nvGrpSpPr>
        <xdr:cNvPr id="11656" name="Shape 2">
          <a:extLst>
            <a:ext uri="{FF2B5EF4-FFF2-40B4-BE49-F238E27FC236}">
              <a16:creationId xmlns:a16="http://schemas.microsoft.com/office/drawing/2014/main" id="{00000000-0008-0000-0B00-0000882D0000}"/>
            </a:ext>
          </a:extLst>
        </xdr:cNvPr>
        <xdr:cNvGrpSpPr>
          <a:grpSpLocks/>
        </xdr:cNvGrpSpPr>
      </xdr:nvGrpSpPr>
      <xdr:grpSpPr>
        <a:xfrm>
          <a:off x="9420225" y="10763250"/>
          <a:ext cx="390525" cy="200025"/>
          <a:chOff x="5150738" y="3679988"/>
          <a:chExt cx="390525" cy="200025"/>
        </a:xfrm>
      </xdr:grpSpPr>
      <xdr:grpSp>
        <xdr:nvGrpSpPr>
          <xdr:cNvPr id="11657" name="Shape 9391">
            <a:extLst>
              <a:ext uri="{FF2B5EF4-FFF2-40B4-BE49-F238E27FC236}">
                <a16:creationId xmlns:a16="http://schemas.microsoft.com/office/drawing/2014/main" id="{00000000-0008-0000-0B00-0000892D0000}"/>
              </a:ext>
            </a:extLst>
          </xdr:cNvPr>
          <xdr:cNvGrpSpPr>
            <a:grpSpLocks/>
          </xdr:cNvGrpSpPr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1658" name="Shape 6">
              <a:extLst>
                <a:ext uri="{FF2B5EF4-FFF2-40B4-BE49-F238E27FC236}">
                  <a16:creationId xmlns:a16="http://schemas.microsoft.com/office/drawing/2014/main" id="{00000000-0008-0000-0B00-00008A2D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659" name="Shape 9392">
              <a:extLst>
                <a:ext uri="{FF2B5EF4-FFF2-40B4-BE49-F238E27FC236}">
                  <a16:creationId xmlns:a16="http://schemas.microsoft.com/office/drawing/2014/main" id="{00000000-0008-0000-0B00-00008B2D0000}"/>
                </a:ext>
              </a:extLst>
            </xdr:cNvPr>
            <xdr:cNvGrpSpPr>
              <a:grpSpLocks/>
            </xdr:cNvGrpSpPr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1660" name="Shape 9393">
                <a:extLst>
                  <a:ext uri="{FF2B5EF4-FFF2-40B4-BE49-F238E27FC236}">
                    <a16:creationId xmlns:a16="http://schemas.microsoft.com/office/drawing/2014/main" id="{00000000-0008-0000-0B00-00008C2D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1661" name="Shape 9394">
                <a:extLst>
                  <a:ext uri="{FF2B5EF4-FFF2-40B4-BE49-F238E27FC236}">
                    <a16:creationId xmlns:a16="http://schemas.microsoft.com/office/drawing/2014/main" id="{00000000-0008-0000-0B00-00008D2D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19</xdr:col>
      <xdr:colOff>0</xdr:colOff>
      <xdr:row>49</xdr:row>
      <xdr:rowOff>0</xdr:rowOff>
    </xdr:from>
    <xdr:ext cx="390525" cy="200025"/>
    <xdr:grpSp>
      <xdr:nvGrpSpPr>
        <xdr:cNvPr id="11662" name="Shape 2">
          <a:extLst>
            <a:ext uri="{FF2B5EF4-FFF2-40B4-BE49-F238E27FC236}">
              <a16:creationId xmlns:a16="http://schemas.microsoft.com/office/drawing/2014/main" id="{00000000-0008-0000-0B00-00008E2D0000}"/>
            </a:ext>
          </a:extLst>
        </xdr:cNvPr>
        <xdr:cNvGrpSpPr>
          <a:grpSpLocks/>
        </xdr:cNvGrpSpPr>
      </xdr:nvGrpSpPr>
      <xdr:grpSpPr>
        <a:xfrm>
          <a:off x="8486775" y="10763250"/>
          <a:ext cx="390525" cy="200025"/>
          <a:chOff x="5150738" y="3679988"/>
          <a:chExt cx="390525" cy="200025"/>
        </a:xfrm>
      </xdr:grpSpPr>
      <xdr:grpSp>
        <xdr:nvGrpSpPr>
          <xdr:cNvPr id="11663" name="Shape 9395">
            <a:extLst>
              <a:ext uri="{FF2B5EF4-FFF2-40B4-BE49-F238E27FC236}">
                <a16:creationId xmlns:a16="http://schemas.microsoft.com/office/drawing/2014/main" id="{00000000-0008-0000-0B00-00008F2D0000}"/>
              </a:ext>
            </a:extLst>
          </xdr:cNvPr>
          <xdr:cNvGrpSpPr>
            <a:grpSpLocks/>
          </xdr:cNvGrpSpPr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1664" name="Shape 6">
              <a:extLst>
                <a:ext uri="{FF2B5EF4-FFF2-40B4-BE49-F238E27FC236}">
                  <a16:creationId xmlns:a16="http://schemas.microsoft.com/office/drawing/2014/main" id="{00000000-0008-0000-0B00-0000902D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665" name="Shape 9396">
              <a:extLst>
                <a:ext uri="{FF2B5EF4-FFF2-40B4-BE49-F238E27FC236}">
                  <a16:creationId xmlns:a16="http://schemas.microsoft.com/office/drawing/2014/main" id="{00000000-0008-0000-0B00-0000912D0000}"/>
                </a:ext>
              </a:extLst>
            </xdr:cNvPr>
            <xdr:cNvGrpSpPr>
              <a:grpSpLocks/>
            </xdr:cNvGrpSpPr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1666" name="Shape 9397">
                <a:extLst>
                  <a:ext uri="{FF2B5EF4-FFF2-40B4-BE49-F238E27FC236}">
                    <a16:creationId xmlns:a16="http://schemas.microsoft.com/office/drawing/2014/main" id="{00000000-0008-0000-0B00-0000922D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1667" name="Shape 9398">
                <a:extLst>
                  <a:ext uri="{FF2B5EF4-FFF2-40B4-BE49-F238E27FC236}">
                    <a16:creationId xmlns:a16="http://schemas.microsoft.com/office/drawing/2014/main" id="{00000000-0008-0000-0B00-0000932D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17</xdr:col>
      <xdr:colOff>0</xdr:colOff>
      <xdr:row>49</xdr:row>
      <xdr:rowOff>0</xdr:rowOff>
    </xdr:from>
    <xdr:ext cx="390525" cy="200025"/>
    <xdr:grpSp>
      <xdr:nvGrpSpPr>
        <xdr:cNvPr id="11668" name="Shape 2">
          <a:extLst>
            <a:ext uri="{FF2B5EF4-FFF2-40B4-BE49-F238E27FC236}">
              <a16:creationId xmlns:a16="http://schemas.microsoft.com/office/drawing/2014/main" id="{00000000-0008-0000-0B00-0000942D0000}"/>
            </a:ext>
          </a:extLst>
        </xdr:cNvPr>
        <xdr:cNvGrpSpPr>
          <a:grpSpLocks/>
        </xdr:cNvGrpSpPr>
      </xdr:nvGrpSpPr>
      <xdr:grpSpPr>
        <a:xfrm>
          <a:off x="7553325" y="10763250"/>
          <a:ext cx="390525" cy="200025"/>
          <a:chOff x="5150738" y="3679988"/>
          <a:chExt cx="390525" cy="200025"/>
        </a:xfrm>
      </xdr:grpSpPr>
      <xdr:grpSp>
        <xdr:nvGrpSpPr>
          <xdr:cNvPr id="11669" name="Shape 9399">
            <a:extLst>
              <a:ext uri="{FF2B5EF4-FFF2-40B4-BE49-F238E27FC236}">
                <a16:creationId xmlns:a16="http://schemas.microsoft.com/office/drawing/2014/main" id="{00000000-0008-0000-0B00-0000952D0000}"/>
              </a:ext>
            </a:extLst>
          </xdr:cNvPr>
          <xdr:cNvGrpSpPr>
            <a:grpSpLocks/>
          </xdr:cNvGrpSpPr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1670" name="Shape 6">
              <a:extLst>
                <a:ext uri="{FF2B5EF4-FFF2-40B4-BE49-F238E27FC236}">
                  <a16:creationId xmlns:a16="http://schemas.microsoft.com/office/drawing/2014/main" id="{00000000-0008-0000-0B00-0000962D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671" name="Shape 9400">
              <a:extLst>
                <a:ext uri="{FF2B5EF4-FFF2-40B4-BE49-F238E27FC236}">
                  <a16:creationId xmlns:a16="http://schemas.microsoft.com/office/drawing/2014/main" id="{00000000-0008-0000-0B00-0000972D0000}"/>
                </a:ext>
              </a:extLst>
            </xdr:cNvPr>
            <xdr:cNvGrpSpPr>
              <a:grpSpLocks/>
            </xdr:cNvGrpSpPr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1672" name="Shape 9401">
                <a:extLst>
                  <a:ext uri="{FF2B5EF4-FFF2-40B4-BE49-F238E27FC236}">
                    <a16:creationId xmlns:a16="http://schemas.microsoft.com/office/drawing/2014/main" id="{00000000-0008-0000-0B00-0000982D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1673" name="Shape 9402">
                <a:extLst>
                  <a:ext uri="{FF2B5EF4-FFF2-40B4-BE49-F238E27FC236}">
                    <a16:creationId xmlns:a16="http://schemas.microsoft.com/office/drawing/2014/main" id="{00000000-0008-0000-0B00-0000992D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15</xdr:col>
      <xdr:colOff>0</xdr:colOff>
      <xdr:row>49</xdr:row>
      <xdr:rowOff>0</xdr:rowOff>
    </xdr:from>
    <xdr:ext cx="390525" cy="200025"/>
    <xdr:grpSp>
      <xdr:nvGrpSpPr>
        <xdr:cNvPr id="11674" name="Shape 2">
          <a:extLst>
            <a:ext uri="{FF2B5EF4-FFF2-40B4-BE49-F238E27FC236}">
              <a16:creationId xmlns:a16="http://schemas.microsoft.com/office/drawing/2014/main" id="{00000000-0008-0000-0B00-00009A2D0000}"/>
            </a:ext>
          </a:extLst>
        </xdr:cNvPr>
        <xdr:cNvGrpSpPr>
          <a:grpSpLocks/>
        </xdr:cNvGrpSpPr>
      </xdr:nvGrpSpPr>
      <xdr:grpSpPr>
        <a:xfrm>
          <a:off x="6619875" y="10763250"/>
          <a:ext cx="390525" cy="200025"/>
          <a:chOff x="5150738" y="3679988"/>
          <a:chExt cx="390525" cy="200025"/>
        </a:xfrm>
      </xdr:grpSpPr>
      <xdr:grpSp>
        <xdr:nvGrpSpPr>
          <xdr:cNvPr id="11675" name="Shape 9403">
            <a:extLst>
              <a:ext uri="{FF2B5EF4-FFF2-40B4-BE49-F238E27FC236}">
                <a16:creationId xmlns:a16="http://schemas.microsoft.com/office/drawing/2014/main" id="{00000000-0008-0000-0B00-00009B2D0000}"/>
              </a:ext>
            </a:extLst>
          </xdr:cNvPr>
          <xdr:cNvGrpSpPr>
            <a:grpSpLocks/>
          </xdr:cNvGrpSpPr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1676" name="Shape 6">
              <a:extLst>
                <a:ext uri="{FF2B5EF4-FFF2-40B4-BE49-F238E27FC236}">
                  <a16:creationId xmlns:a16="http://schemas.microsoft.com/office/drawing/2014/main" id="{00000000-0008-0000-0B00-00009C2D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677" name="Shape 9404">
              <a:extLst>
                <a:ext uri="{FF2B5EF4-FFF2-40B4-BE49-F238E27FC236}">
                  <a16:creationId xmlns:a16="http://schemas.microsoft.com/office/drawing/2014/main" id="{00000000-0008-0000-0B00-00009D2D0000}"/>
                </a:ext>
              </a:extLst>
            </xdr:cNvPr>
            <xdr:cNvGrpSpPr>
              <a:grpSpLocks/>
            </xdr:cNvGrpSpPr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1678" name="Shape 9405">
                <a:extLst>
                  <a:ext uri="{FF2B5EF4-FFF2-40B4-BE49-F238E27FC236}">
                    <a16:creationId xmlns:a16="http://schemas.microsoft.com/office/drawing/2014/main" id="{00000000-0008-0000-0B00-00009E2D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1679" name="Shape 9406">
                <a:extLst>
                  <a:ext uri="{FF2B5EF4-FFF2-40B4-BE49-F238E27FC236}">
                    <a16:creationId xmlns:a16="http://schemas.microsoft.com/office/drawing/2014/main" id="{00000000-0008-0000-0B00-00009F2D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13</xdr:col>
      <xdr:colOff>0</xdr:colOff>
      <xdr:row>49</xdr:row>
      <xdr:rowOff>0</xdr:rowOff>
    </xdr:from>
    <xdr:ext cx="390525" cy="200025"/>
    <xdr:grpSp>
      <xdr:nvGrpSpPr>
        <xdr:cNvPr id="11680" name="Shape 2">
          <a:extLst>
            <a:ext uri="{FF2B5EF4-FFF2-40B4-BE49-F238E27FC236}">
              <a16:creationId xmlns:a16="http://schemas.microsoft.com/office/drawing/2014/main" id="{00000000-0008-0000-0B00-0000A02D0000}"/>
            </a:ext>
          </a:extLst>
        </xdr:cNvPr>
        <xdr:cNvGrpSpPr>
          <a:grpSpLocks/>
        </xdr:cNvGrpSpPr>
      </xdr:nvGrpSpPr>
      <xdr:grpSpPr>
        <a:xfrm>
          <a:off x="5686425" y="10763250"/>
          <a:ext cx="390525" cy="200025"/>
          <a:chOff x="5150738" y="3679988"/>
          <a:chExt cx="390525" cy="200025"/>
        </a:xfrm>
      </xdr:grpSpPr>
      <xdr:grpSp>
        <xdr:nvGrpSpPr>
          <xdr:cNvPr id="11681" name="Shape 9407">
            <a:extLst>
              <a:ext uri="{FF2B5EF4-FFF2-40B4-BE49-F238E27FC236}">
                <a16:creationId xmlns:a16="http://schemas.microsoft.com/office/drawing/2014/main" id="{00000000-0008-0000-0B00-0000A12D0000}"/>
              </a:ext>
            </a:extLst>
          </xdr:cNvPr>
          <xdr:cNvGrpSpPr>
            <a:grpSpLocks/>
          </xdr:cNvGrpSpPr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1682" name="Shape 6">
              <a:extLst>
                <a:ext uri="{FF2B5EF4-FFF2-40B4-BE49-F238E27FC236}">
                  <a16:creationId xmlns:a16="http://schemas.microsoft.com/office/drawing/2014/main" id="{00000000-0008-0000-0B00-0000A22D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683" name="Shape 9408">
              <a:extLst>
                <a:ext uri="{FF2B5EF4-FFF2-40B4-BE49-F238E27FC236}">
                  <a16:creationId xmlns:a16="http://schemas.microsoft.com/office/drawing/2014/main" id="{00000000-0008-0000-0B00-0000A32D0000}"/>
                </a:ext>
              </a:extLst>
            </xdr:cNvPr>
            <xdr:cNvGrpSpPr>
              <a:grpSpLocks/>
            </xdr:cNvGrpSpPr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1684" name="Shape 9409">
                <a:extLst>
                  <a:ext uri="{FF2B5EF4-FFF2-40B4-BE49-F238E27FC236}">
                    <a16:creationId xmlns:a16="http://schemas.microsoft.com/office/drawing/2014/main" id="{00000000-0008-0000-0B00-0000A42D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1685" name="Shape 9410">
                <a:extLst>
                  <a:ext uri="{FF2B5EF4-FFF2-40B4-BE49-F238E27FC236}">
                    <a16:creationId xmlns:a16="http://schemas.microsoft.com/office/drawing/2014/main" id="{00000000-0008-0000-0B00-0000A52D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11</xdr:col>
      <xdr:colOff>0</xdr:colOff>
      <xdr:row>49</xdr:row>
      <xdr:rowOff>0</xdr:rowOff>
    </xdr:from>
    <xdr:ext cx="390525" cy="200025"/>
    <xdr:grpSp>
      <xdr:nvGrpSpPr>
        <xdr:cNvPr id="11686" name="Shape 2">
          <a:extLst>
            <a:ext uri="{FF2B5EF4-FFF2-40B4-BE49-F238E27FC236}">
              <a16:creationId xmlns:a16="http://schemas.microsoft.com/office/drawing/2014/main" id="{00000000-0008-0000-0B00-0000A62D0000}"/>
            </a:ext>
          </a:extLst>
        </xdr:cNvPr>
        <xdr:cNvGrpSpPr>
          <a:grpSpLocks/>
        </xdr:cNvGrpSpPr>
      </xdr:nvGrpSpPr>
      <xdr:grpSpPr>
        <a:xfrm>
          <a:off x="4752975" y="10763250"/>
          <a:ext cx="390525" cy="200025"/>
          <a:chOff x="5150738" y="3679988"/>
          <a:chExt cx="390525" cy="200025"/>
        </a:xfrm>
      </xdr:grpSpPr>
      <xdr:grpSp>
        <xdr:nvGrpSpPr>
          <xdr:cNvPr id="11687" name="Shape 9411">
            <a:extLst>
              <a:ext uri="{FF2B5EF4-FFF2-40B4-BE49-F238E27FC236}">
                <a16:creationId xmlns:a16="http://schemas.microsoft.com/office/drawing/2014/main" id="{00000000-0008-0000-0B00-0000A72D0000}"/>
              </a:ext>
            </a:extLst>
          </xdr:cNvPr>
          <xdr:cNvGrpSpPr>
            <a:grpSpLocks/>
          </xdr:cNvGrpSpPr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1688" name="Shape 6">
              <a:extLst>
                <a:ext uri="{FF2B5EF4-FFF2-40B4-BE49-F238E27FC236}">
                  <a16:creationId xmlns:a16="http://schemas.microsoft.com/office/drawing/2014/main" id="{00000000-0008-0000-0B00-0000A82D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689" name="Shape 9412">
              <a:extLst>
                <a:ext uri="{FF2B5EF4-FFF2-40B4-BE49-F238E27FC236}">
                  <a16:creationId xmlns:a16="http://schemas.microsoft.com/office/drawing/2014/main" id="{00000000-0008-0000-0B00-0000A92D0000}"/>
                </a:ext>
              </a:extLst>
            </xdr:cNvPr>
            <xdr:cNvGrpSpPr>
              <a:grpSpLocks/>
            </xdr:cNvGrpSpPr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1690" name="Shape 9413">
                <a:extLst>
                  <a:ext uri="{FF2B5EF4-FFF2-40B4-BE49-F238E27FC236}">
                    <a16:creationId xmlns:a16="http://schemas.microsoft.com/office/drawing/2014/main" id="{00000000-0008-0000-0B00-0000AA2D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1691" name="Shape 9414">
                <a:extLst>
                  <a:ext uri="{FF2B5EF4-FFF2-40B4-BE49-F238E27FC236}">
                    <a16:creationId xmlns:a16="http://schemas.microsoft.com/office/drawing/2014/main" id="{00000000-0008-0000-0B00-0000AB2D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9</xdr:col>
      <xdr:colOff>0</xdr:colOff>
      <xdr:row>49</xdr:row>
      <xdr:rowOff>0</xdr:rowOff>
    </xdr:from>
    <xdr:ext cx="390525" cy="200025"/>
    <xdr:grpSp>
      <xdr:nvGrpSpPr>
        <xdr:cNvPr id="11692" name="Shape 2">
          <a:extLst>
            <a:ext uri="{FF2B5EF4-FFF2-40B4-BE49-F238E27FC236}">
              <a16:creationId xmlns:a16="http://schemas.microsoft.com/office/drawing/2014/main" id="{00000000-0008-0000-0B00-0000AC2D0000}"/>
            </a:ext>
          </a:extLst>
        </xdr:cNvPr>
        <xdr:cNvGrpSpPr>
          <a:grpSpLocks/>
        </xdr:cNvGrpSpPr>
      </xdr:nvGrpSpPr>
      <xdr:grpSpPr>
        <a:xfrm>
          <a:off x="3819525" y="10763250"/>
          <a:ext cx="390525" cy="200025"/>
          <a:chOff x="5150738" y="3679988"/>
          <a:chExt cx="390525" cy="200025"/>
        </a:xfrm>
      </xdr:grpSpPr>
      <xdr:grpSp>
        <xdr:nvGrpSpPr>
          <xdr:cNvPr id="11693" name="Shape 9415">
            <a:extLst>
              <a:ext uri="{FF2B5EF4-FFF2-40B4-BE49-F238E27FC236}">
                <a16:creationId xmlns:a16="http://schemas.microsoft.com/office/drawing/2014/main" id="{00000000-0008-0000-0B00-0000AD2D0000}"/>
              </a:ext>
            </a:extLst>
          </xdr:cNvPr>
          <xdr:cNvGrpSpPr>
            <a:grpSpLocks/>
          </xdr:cNvGrpSpPr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1694" name="Shape 6">
              <a:extLst>
                <a:ext uri="{FF2B5EF4-FFF2-40B4-BE49-F238E27FC236}">
                  <a16:creationId xmlns:a16="http://schemas.microsoft.com/office/drawing/2014/main" id="{00000000-0008-0000-0B00-0000AE2D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695" name="Shape 9416">
              <a:extLst>
                <a:ext uri="{FF2B5EF4-FFF2-40B4-BE49-F238E27FC236}">
                  <a16:creationId xmlns:a16="http://schemas.microsoft.com/office/drawing/2014/main" id="{00000000-0008-0000-0B00-0000AF2D0000}"/>
                </a:ext>
              </a:extLst>
            </xdr:cNvPr>
            <xdr:cNvGrpSpPr>
              <a:grpSpLocks/>
            </xdr:cNvGrpSpPr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1696" name="Shape 9417">
                <a:extLst>
                  <a:ext uri="{FF2B5EF4-FFF2-40B4-BE49-F238E27FC236}">
                    <a16:creationId xmlns:a16="http://schemas.microsoft.com/office/drawing/2014/main" id="{00000000-0008-0000-0B00-0000B02D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1697" name="Shape 9418">
                <a:extLst>
                  <a:ext uri="{FF2B5EF4-FFF2-40B4-BE49-F238E27FC236}">
                    <a16:creationId xmlns:a16="http://schemas.microsoft.com/office/drawing/2014/main" id="{00000000-0008-0000-0B00-0000B12D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5</xdr:col>
      <xdr:colOff>0</xdr:colOff>
      <xdr:row>49</xdr:row>
      <xdr:rowOff>0</xdr:rowOff>
    </xdr:from>
    <xdr:ext cx="390525" cy="200025"/>
    <xdr:grpSp>
      <xdr:nvGrpSpPr>
        <xdr:cNvPr id="11698" name="Shape 2">
          <a:extLst>
            <a:ext uri="{FF2B5EF4-FFF2-40B4-BE49-F238E27FC236}">
              <a16:creationId xmlns:a16="http://schemas.microsoft.com/office/drawing/2014/main" id="{00000000-0008-0000-0B00-0000B22D0000}"/>
            </a:ext>
          </a:extLst>
        </xdr:cNvPr>
        <xdr:cNvGrpSpPr>
          <a:grpSpLocks/>
        </xdr:cNvGrpSpPr>
      </xdr:nvGrpSpPr>
      <xdr:grpSpPr>
        <a:xfrm>
          <a:off x="1952625" y="10763250"/>
          <a:ext cx="390525" cy="200025"/>
          <a:chOff x="5150738" y="3679988"/>
          <a:chExt cx="390525" cy="200025"/>
        </a:xfrm>
      </xdr:grpSpPr>
      <xdr:grpSp>
        <xdr:nvGrpSpPr>
          <xdr:cNvPr id="11699" name="Shape 9419">
            <a:extLst>
              <a:ext uri="{FF2B5EF4-FFF2-40B4-BE49-F238E27FC236}">
                <a16:creationId xmlns:a16="http://schemas.microsoft.com/office/drawing/2014/main" id="{00000000-0008-0000-0B00-0000B32D0000}"/>
              </a:ext>
            </a:extLst>
          </xdr:cNvPr>
          <xdr:cNvGrpSpPr>
            <a:grpSpLocks/>
          </xdr:cNvGrpSpPr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1700" name="Shape 6">
              <a:extLst>
                <a:ext uri="{FF2B5EF4-FFF2-40B4-BE49-F238E27FC236}">
                  <a16:creationId xmlns:a16="http://schemas.microsoft.com/office/drawing/2014/main" id="{00000000-0008-0000-0B00-0000B42D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701" name="Shape 9420">
              <a:extLst>
                <a:ext uri="{FF2B5EF4-FFF2-40B4-BE49-F238E27FC236}">
                  <a16:creationId xmlns:a16="http://schemas.microsoft.com/office/drawing/2014/main" id="{00000000-0008-0000-0B00-0000B52D0000}"/>
                </a:ext>
              </a:extLst>
            </xdr:cNvPr>
            <xdr:cNvGrpSpPr>
              <a:grpSpLocks/>
            </xdr:cNvGrpSpPr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1702" name="Shape 9421">
                <a:extLst>
                  <a:ext uri="{FF2B5EF4-FFF2-40B4-BE49-F238E27FC236}">
                    <a16:creationId xmlns:a16="http://schemas.microsoft.com/office/drawing/2014/main" id="{00000000-0008-0000-0B00-0000B62D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1703" name="Shape 9422">
                <a:extLst>
                  <a:ext uri="{FF2B5EF4-FFF2-40B4-BE49-F238E27FC236}">
                    <a16:creationId xmlns:a16="http://schemas.microsoft.com/office/drawing/2014/main" id="{00000000-0008-0000-0B00-0000B72D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3</xdr:col>
      <xdr:colOff>0</xdr:colOff>
      <xdr:row>49</xdr:row>
      <xdr:rowOff>0</xdr:rowOff>
    </xdr:from>
    <xdr:ext cx="390525" cy="200025"/>
    <xdr:grpSp>
      <xdr:nvGrpSpPr>
        <xdr:cNvPr id="11704" name="Shape 2">
          <a:extLst>
            <a:ext uri="{FF2B5EF4-FFF2-40B4-BE49-F238E27FC236}">
              <a16:creationId xmlns:a16="http://schemas.microsoft.com/office/drawing/2014/main" id="{00000000-0008-0000-0B00-0000B82D0000}"/>
            </a:ext>
          </a:extLst>
        </xdr:cNvPr>
        <xdr:cNvGrpSpPr>
          <a:grpSpLocks/>
        </xdr:cNvGrpSpPr>
      </xdr:nvGrpSpPr>
      <xdr:grpSpPr>
        <a:xfrm>
          <a:off x="1019175" y="10763250"/>
          <a:ext cx="390525" cy="200025"/>
          <a:chOff x="5150738" y="3679988"/>
          <a:chExt cx="390525" cy="200025"/>
        </a:xfrm>
      </xdr:grpSpPr>
      <xdr:grpSp>
        <xdr:nvGrpSpPr>
          <xdr:cNvPr id="11705" name="Shape 9423">
            <a:extLst>
              <a:ext uri="{FF2B5EF4-FFF2-40B4-BE49-F238E27FC236}">
                <a16:creationId xmlns:a16="http://schemas.microsoft.com/office/drawing/2014/main" id="{00000000-0008-0000-0B00-0000B92D0000}"/>
              </a:ext>
            </a:extLst>
          </xdr:cNvPr>
          <xdr:cNvGrpSpPr>
            <a:grpSpLocks/>
          </xdr:cNvGrpSpPr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1706" name="Shape 6">
              <a:extLst>
                <a:ext uri="{FF2B5EF4-FFF2-40B4-BE49-F238E27FC236}">
                  <a16:creationId xmlns:a16="http://schemas.microsoft.com/office/drawing/2014/main" id="{00000000-0008-0000-0B00-0000BA2D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707" name="Shape 9424">
              <a:extLst>
                <a:ext uri="{FF2B5EF4-FFF2-40B4-BE49-F238E27FC236}">
                  <a16:creationId xmlns:a16="http://schemas.microsoft.com/office/drawing/2014/main" id="{00000000-0008-0000-0B00-0000BB2D0000}"/>
                </a:ext>
              </a:extLst>
            </xdr:cNvPr>
            <xdr:cNvGrpSpPr>
              <a:grpSpLocks/>
            </xdr:cNvGrpSpPr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1708" name="Shape 9425">
                <a:extLst>
                  <a:ext uri="{FF2B5EF4-FFF2-40B4-BE49-F238E27FC236}">
                    <a16:creationId xmlns:a16="http://schemas.microsoft.com/office/drawing/2014/main" id="{00000000-0008-0000-0B00-0000BC2D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1709" name="Shape 9426">
                <a:extLst>
                  <a:ext uri="{FF2B5EF4-FFF2-40B4-BE49-F238E27FC236}">
                    <a16:creationId xmlns:a16="http://schemas.microsoft.com/office/drawing/2014/main" id="{00000000-0008-0000-0B00-0000BD2D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3</xdr:col>
      <xdr:colOff>0</xdr:colOff>
      <xdr:row>59</xdr:row>
      <xdr:rowOff>0</xdr:rowOff>
    </xdr:from>
    <xdr:ext cx="390525" cy="200025"/>
    <xdr:grpSp>
      <xdr:nvGrpSpPr>
        <xdr:cNvPr id="11710" name="Shape 2">
          <a:extLst>
            <a:ext uri="{FF2B5EF4-FFF2-40B4-BE49-F238E27FC236}">
              <a16:creationId xmlns:a16="http://schemas.microsoft.com/office/drawing/2014/main" id="{00000000-0008-0000-0B00-0000BE2D0000}"/>
            </a:ext>
          </a:extLst>
        </xdr:cNvPr>
        <xdr:cNvGrpSpPr>
          <a:grpSpLocks/>
        </xdr:cNvGrpSpPr>
      </xdr:nvGrpSpPr>
      <xdr:grpSpPr>
        <a:xfrm>
          <a:off x="1019175" y="12973050"/>
          <a:ext cx="390525" cy="200025"/>
          <a:chOff x="5150738" y="3679988"/>
          <a:chExt cx="390525" cy="200025"/>
        </a:xfrm>
      </xdr:grpSpPr>
      <xdr:grpSp>
        <xdr:nvGrpSpPr>
          <xdr:cNvPr id="11711" name="Shape 9427">
            <a:extLst>
              <a:ext uri="{FF2B5EF4-FFF2-40B4-BE49-F238E27FC236}">
                <a16:creationId xmlns:a16="http://schemas.microsoft.com/office/drawing/2014/main" id="{00000000-0008-0000-0B00-0000BF2D0000}"/>
              </a:ext>
            </a:extLst>
          </xdr:cNvPr>
          <xdr:cNvGrpSpPr>
            <a:grpSpLocks/>
          </xdr:cNvGrpSpPr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1712" name="Shape 6">
              <a:extLst>
                <a:ext uri="{FF2B5EF4-FFF2-40B4-BE49-F238E27FC236}">
                  <a16:creationId xmlns:a16="http://schemas.microsoft.com/office/drawing/2014/main" id="{00000000-0008-0000-0B00-0000C02D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713" name="Shape 9428">
              <a:extLst>
                <a:ext uri="{FF2B5EF4-FFF2-40B4-BE49-F238E27FC236}">
                  <a16:creationId xmlns:a16="http://schemas.microsoft.com/office/drawing/2014/main" id="{00000000-0008-0000-0B00-0000C12D0000}"/>
                </a:ext>
              </a:extLst>
            </xdr:cNvPr>
            <xdr:cNvGrpSpPr>
              <a:grpSpLocks/>
            </xdr:cNvGrpSpPr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1714" name="Shape 9429">
                <a:extLst>
                  <a:ext uri="{FF2B5EF4-FFF2-40B4-BE49-F238E27FC236}">
                    <a16:creationId xmlns:a16="http://schemas.microsoft.com/office/drawing/2014/main" id="{00000000-0008-0000-0B00-0000C22D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1715" name="Shape 9430">
                <a:extLst>
                  <a:ext uri="{FF2B5EF4-FFF2-40B4-BE49-F238E27FC236}">
                    <a16:creationId xmlns:a16="http://schemas.microsoft.com/office/drawing/2014/main" id="{00000000-0008-0000-0B00-0000C32D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5</xdr:col>
      <xdr:colOff>0</xdr:colOff>
      <xdr:row>59</xdr:row>
      <xdr:rowOff>0</xdr:rowOff>
    </xdr:from>
    <xdr:ext cx="390525" cy="200025"/>
    <xdr:grpSp>
      <xdr:nvGrpSpPr>
        <xdr:cNvPr id="11716" name="Shape 2">
          <a:extLst>
            <a:ext uri="{FF2B5EF4-FFF2-40B4-BE49-F238E27FC236}">
              <a16:creationId xmlns:a16="http://schemas.microsoft.com/office/drawing/2014/main" id="{00000000-0008-0000-0B00-0000C42D0000}"/>
            </a:ext>
          </a:extLst>
        </xdr:cNvPr>
        <xdr:cNvGrpSpPr>
          <a:grpSpLocks/>
        </xdr:cNvGrpSpPr>
      </xdr:nvGrpSpPr>
      <xdr:grpSpPr>
        <a:xfrm>
          <a:off x="1952625" y="12973050"/>
          <a:ext cx="390525" cy="200025"/>
          <a:chOff x="5150738" y="3679988"/>
          <a:chExt cx="390525" cy="200025"/>
        </a:xfrm>
      </xdr:grpSpPr>
      <xdr:grpSp>
        <xdr:nvGrpSpPr>
          <xdr:cNvPr id="11717" name="Shape 9431">
            <a:extLst>
              <a:ext uri="{FF2B5EF4-FFF2-40B4-BE49-F238E27FC236}">
                <a16:creationId xmlns:a16="http://schemas.microsoft.com/office/drawing/2014/main" id="{00000000-0008-0000-0B00-0000C52D0000}"/>
              </a:ext>
            </a:extLst>
          </xdr:cNvPr>
          <xdr:cNvGrpSpPr>
            <a:grpSpLocks/>
          </xdr:cNvGrpSpPr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1718" name="Shape 6">
              <a:extLst>
                <a:ext uri="{FF2B5EF4-FFF2-40B4-BE49-F238E27FC236}">
                  <a16:creationId xmlns:a16="http://schemas.microsoft.com/office/drawing/2014/main" id="{00000000-0008-0000-0B00-0000C62D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719" name="Shape 9432">
              <a:extLst>
                <a:ext uri="{FF2B5EF4-FFF2-40B4-BE49-F238E27FC236}">
                  <a16:creationId xmlns:a16="http://schemas.microsoft.com/office/drawing/2014/main" id="{00000000-0008-0000-0B00-0000C72D0000}"/>
                </a:ext>
              </a:extLst>
            </xdr:cNvPr>
            <xdr:cNvGrpSpPr>
              <a:grpSpLocks/>
            </xdr:cNvGrpSpPr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1720" name="Shape 9433">
                <a:extLst>
                  <a:ext uri="{FF2B5EF4-FFF2-40B4-BE49-F238E27FC236}">
                    <a16:creationId xmlns:a16="http://schemas.microsoft.com/office/drawing/2014/main" id="{00000000-0008-0000-0B00-0000C82D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1721" name="Shape 9434">
                <a:extLst>
                  <a:ext uri="{FF2B5EF4-FFF2-40B4-BE49-F238E27FC236}">
                    <a16:creationId xmlns:a16="http://schemas.microsoft.com/office/drawing/2014/main" id="{00000000-0008-0000-0B00-0000C92D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9</xdr:col>
      <xdr:colOff>0</xdr:colOff>
      <xdr:row>59</xdr:row>
      <xdr:rowOff>0</xdr:rowOff>
    </xdr:from>
    <xdr:ext cx="390525" cy="200025"/>
    <xdr:grpSp>
      <xdr:nvGrpSpPr>
        <xdr:cNvPr id="11722" name="Shape 2">
          <a:extLst>
            <a:ext uri="{FF2B5EF4-FFF2-40B4-BE49-F238E27FC236}">
              <a16:creationId xmlns:a16="http://schemas.microsoft.com/office/drawing/2014/main" id="{00000000-0008-0000-0B00-0000CA2D0000}"/>
            </a:ext>
          </a:extLst>
        </xdr:cNvPr>
        <xdr:cNvGrpSpPr>
          <a:grpSpLocks/>
        </xdr:cNvGrpSpPr>
      </xdr:nvGrpSpPr>
      <xdr:grpSpPr>
        <a:xfrm>
          <a:off x="3819525" y="12973050"/>
          <a:ext cx="390525" cy="200025"/>
          <a:chOff x="5150738" y="3679988"/>
          <a:chExt cx="390525" cy="200025"/>
        </a:xfrm>
      </xdr:grpSpPr>
      <xdr:grpSp>
        <xdr:nvGrpSpPr>
          <xdr:cNvPr id="11723" name="Shape 9435">
            <a:extLst>
              <a:ext uri="{FF2B5EF4-FFF2-40B4-BE49-F238E27FC236}">
                <a16:creationId xmlns:a16="http://schemas.microsoft.com/office/drawing/2014/main" id="{00000000-0008-0000-0B00-0000CB2D0000}"/>
              </a:ext>
            </a:extLst>
          </xdr:cNvPr>
          <xdr:cNvGrpSpPr>
            <a:grpSpLocks/>
          </xdr:cNvGrpSpPr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1724" name="Shape 6">
              <a:extLst>
                <a:ext uri="{FF2B5EF4-FFF2-40B4-BE49-F238E27FC236}">
                  <a16:creationId xmlns:a16="http://schemas.microsoft.com/office/drawing/2014/main" id="{00000000-0008-0000-0B00-0000CC2D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725" name="Shape 9436">
              <a:extLst>
                <a:ext uri="{FF2B5EF4-FFF2-40B4-BE49-F238E27FC236}">
                  <a16:creationId xmlns:a16="http://schemas.microsoft.com/office/drawing/2014/main" id="{00000000-0008-0000-0B00-0000CD2D0000}"/>
                </a:ext>
              </a:extLst>
            </xdr:cNvPr>
            <xdr:cNvGrpSpPr>
              <a:grpSpLocks/>
            </xdr:cNvGrpSpPr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1726" name="Shape 9437">
                <a:extLst>
                  <a:ext uri="{FF2B5EF4-FFF2-40B4-BE49-F238E27FC236}">
                    <a16:creationId xmlns:a16="http://schemas.microsoft.com/office/drawing/2014/main" id="{00000000-0008-0000-0B00-0000CE2D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1727" name="Shape 9438">
                <a:extLst>
                  <a:ext uri="{FF2B5EF4-FFF2-40B4-BE49-F238E27FC236}">
                    <a16:creationId xmlns:a16="http://schemas.microsoft.com/office/drawing/2014/main" id="{00000000-0008-0000-0B00-0000CF2D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11</xdr:col>
      <xdr:colOff>0</xdr:colOff>
      <xdr:row>59</xdr:row>
      <xdr:rowOff>0</xdr:rowOff>
    </xdr:from>
    <xdr:ext cx="390525" cy="200025"/>
    <xdr:grpSp>
      <xdr:nvGrpSpPr>
        <xdr:cNvPr id="11728" name="Shape 2">
          <a:extLst>
            <a:ext uri="{FF2B5EF4-FFF2-40B4-BE49-F238E27FC236}">
              <a16:creationId xmlns:a16="http://schemas.microsoft.com/office/drawing/2014/main" id="{00000000-0008-0000-0B00-0000D02D0000}"/>
            </a:ext>
          </a:extLst>
        </xdr:cNvPr>
        <xdr:cNvGrpSpPr>
          <a:grpSpLocks/>
        </xdr:cNvGrpSpPr>
      </xdr:nvGrpSpPr>
      <xdr:grpSpPr>
        <a:xfrm>
          <a:off x="4752975" y="12973050"/>
          <a:ext cx="390525" cy="200025"/>
          <a:chOff x="5150738" y="3679988"/>
          <a:chExt cx="390525" cy="200025"/>
        </a:xfrm>
      </xdr:grpSpPr>
      <xdr:grpSp>
        <xdr:nvGrpSpPr>
          <xdr:cNvPr id="11729" name="Shape 9439">
            <a:extLst>
              <a:ext uri="{FF2B5EF4-FFF2-40B4-BE49-F238E27FC236}">
                <a16:creationId xmlns:a16="http://schemas.microsoft.com/office/drawing/2014/main" id="{00000000-0008-0000-0B00-0000D12D0000}"/>
              </a:ext>
            </a:extLst>
          </xdr:cNvPr>
          <xdr:cNvGrpSpPr>
            <a:grpSpLocks/>
          </xdr:cNvGrpSpPr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1730" name="Shape 6">
              <a:extLst>
                <a:ext uri="{FF2B5EF4-FFF2-40B4-BE49-F238E27FC236}">
                  <a16:creationId xmlns:a16="http://schemas.microsoft.com/office/drawing/2014/main" id="{00000000-0008-0000-0B00-0000D22D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731" name="Shape 9440">
              <a:extLst>
                <a:ext uri="{FF2B5EF4-FFF2-40B4-BE49-F238E27FC236}">
                  <a16:creationId xmlns:a16="http://schemas.microsoft.com/office/drawing/2014/main" id="{00000000-0008-0000-0B00-0000D32D0000}"/>
                </a:ext>
              </a:extLst>
            </xdr:cNvPr>
            <xdr:cNvGrpSpPr>
              <a:grpSpLocks/>
            </xdr:cNvGrpSpPr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1732" name="Shape 9441">
                <a:extLst>
                  <a:ext uri="{FF2B5EF4-FFF2-40B4-BE49-F238E27FC236}">
                    <a16:creationId xmlns:a16="http://schemas.microsoft.com/office/drawing/2014/main" id="{00000000-0008-0000-0B00-0000D42D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1733" name="Shape 9442">
                <a:extLst>
                  <a:ext uri="{FF2B5EF4-FFF2-40B4-BE49-F238E27FC236}">
                    <a16:creationId xmlns:a16="http://schemas.microsoft.com/office/drawing/2014/main" id="{00000000-0008-0000-0B00-0000D52D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13</xdr:col>
      <xdr:colOff>0</xdr:colOff>
      <xdr:row>59</xdr:row>
      <xdr:rowOff>0</xdr:rowOff>
    </xdr:from>
    <xdr:ext cx="390525" cy="200025"/>
    <xdr:grpSp>
      <xdr:nvGrpSpPr>
        <xdr:cNvPr id="11734" name="Shape 2">
          <a:extLst>
            <a:ext uri="{FF2B5EF4-FFF2-40B4-BE49-F238E27FC236}">
              <a16:creationId xmlns:a16="http://schemas.microsoft.com/office/drawing/2014/main" id="{00000000-0008-0000-0B00-0000D62D0000}"/>
            </a:ext>
          </a:extLst>
        </xdr:cNvPr>
        <xdr:cNvGrpSpPr>
          <a:grpSpLocks/>
        </xdr:cNvGrpSpPr>
      </xdr:nvGrpSpPr>
      <xdr:grpSpPr>
        <a:xfrm>
          <a:off x="5686425" y="12973050"/>
          <a:ext cx="390525" cy="200025"/>
          <a:chOff x="5150738" y="3679988"/>
          <a:chExt cx="390525" cy="200025"/>
        </a:xfrm>
      </xdr:grpSpPr>
      <xdr:grpSp>
        <xdr:nvGrpSpPr>
          <xdr:cNvPr id="11735" name="Shape 9443">
            <a:extLst>
              <a:ext uri="{FF2B5EF4-FFF2-40B4-BE49-F238E27FC236}">
                <a16:creationId xmlns:a16="http://schemas.microsoft.com/office/drawing/2014/main" id="{00000000-0008-0000-0B00-0000D72D0000}"/>
              </a:ext>
            </a:extLst>
          </xdr:cNvPr>
          <xdr:cNvGrpSpPr>
            <a:grpSpLocks/>
          </xdr:cNvGrpSpPr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1736" name="Shape 6">
              <a:extLst>
                <a:ext uri="{FF2B5EF4-FFF2-40B4-BE49-F238E27FC236}">
                  <a16:creationId xmlns:a16="http://schemas.microsoft.com/office/drawing/2014/main" id="{00000000-0008-0000-0B00-0000D82D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737" name="Shape 9444">
              <a:extLst>
                <a:ext uri="{FF2B5EF4-FFF2-40B4-BE49-F238E27FC236}">
                  <a16:creationId xmlns:a16="http://schemas.microsoft.com/office/drawing/2014/main" id="{00000000-0008-0000-0B00-0000D92D0000}"/>
                </a:ext>
              </a:extLst>
            </xdr:cNvPr>
            <xdr:cNvGrpSpPr>
              <a:grpSpLocks/>
            </xdr:cNvGrpSpPr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1738" name="Shape 9445">
                <a:extLst>
                  <a:ext uri="{FF2B5EF4-FFF2-40B4-BE49-F238E27FC236}">
                    <a16:creationId xmlns:a16="http://schemas.microsoft.com/office/drawing/2014/main" id="{00000000-0008-0000-0B00-0000DA2D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1739" name="Shape 9446">
                <a:extLst>
                  <a:ext uri="{FF2B5EF4-FFF2-40B4-BE49-F238E27FC236}">
                    <a16:creationId xmlns:a16="http://schemas.microsoft.com/office/drawing/2014/main" id="{00000000-0008-0000-0B00-0000DB2D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15</xdr:col>
      <xdr:colOff>0</xdr:colOff>
      <xdr:row>59</xdr:row>
      <xdr:rowOff>0</xdr:rowOff>
    </xdr:from>
    <xdr:ext cx="390525" cy="200025"/>
    <xdr:grpSp>
      <xdr:nvGrpSpPr>
        <xdr:cNvPr id="11740" name="Shape 2">
          <a:extLst>
            <a:ext uri="{FF2B5EF4-FFF2-40B4-BE49-F238E27FC236}">
              <a16:creationId xmlns:a16="http://schemas.microsoft.com/office/drawing/2014/main" id="{00000000-0008-0000-0B00-0000DC2D0000}"/>
            </a:ext>
          </a:extLst>
        </xdr:cNvPr>
        <xdr:cNvGrpSpPr>
          <a:grpSpLocks/>
        </xdr:cNvGrpSpPr>
      </xdr:nvGrpSpPr>
      <xdr:grpSpPr>
        <a:xfrm>
          <a:off x="6619875" y="12973050"/>
          <a:ext cx="390525" cy="200025"/>
          <a:chOff x="5150738" y="3679988"/>
          <a:chExt cx="390525" cy="200025"/>
        </a:xfrm>
      </xdr:grpSpPr>
      <xdr:grpSp>
        <xdr:nvGrpSpPr>
          <xdr:cNvPr id="11741" name="Shape 9447">
            <a:extLst>
              <a:ext uri="{FF2B5EF4-FFF2-40B4-BE49-F238E27FC236}">
                <a16:creationId xmlns:a16="http://schemas.microsoft.com/office/drawing/2014/main" id="{00000000-0008-0000-0B00-0000DD2D0000}"/>
              </a:ext>
            </a:extLst>
          </xdr:cNvPr>
          <xdr:cNvGrpSpPr>
            <a:grpSpLocks/>
          </xdr:cNvGrpSpPr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1742" name="Shape 6">
              <a:extLst>
                <a:ext uri="{FF2B5EF4-FFF2-40B4-BE49-F238E27FC236}">
                  <a16:creationId xmlns:a16="http://schemas.microsoft.com/office/drawing/2014/main" id="{00000000-0008-0000-0B00-0000DE2D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743" name="Shape 9448">
              <a:extLst>
                <a:ext uri="{FF2B5EF4-FFF2-40B4-BE49-F238E27FC236}">
                  <a16:creationId xmlns:a16="http://schemas.microsoft.com/office/drawing/2014/main" id="{00000000-0008-0000-0B00-0000DF2D0000}"/>
                </a:ext>
              </a:extLst>
            </xdr:cNvPr>
            <xdr:cNvGrpSpPr>
              <a:grpSpLocks/>
            </xdr:cNvGrpSpPr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1744" name="Shape 9449">
                <a:extLst>
                  <a:ext uri="{FF2B5EF4-FFF2-40B4-BE49-F238E27FC236}">
                    <a16:creationId xmlns:a16="http://schemas.microsoft.com/office/drawing/2014/main" id="{00000000-0008-0000-0B00-0000E02D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1745" name="Shape 9450">
                <a:extLst>
                  <a:ext uri="{FF2B5EF4-FFF2-40B4-BE49-F238E27FC236}">
                    <a16:creationId xmlns:a16="http://schemas.microsoft.com/office/drawing/2014/main" id="{00000000-0008-0000-0B00-0000E12D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17</xdr:col>
      <xdr:colOff>0</xdr:colOff>
      <xdr:row>59</xdr:row>
      <xdr:rowOff>0</xdr:rowOff>
    </xdr:from>
    <xdr:ext cx="390525" cy="200025"/>
    <xdr:grpSp>
      <xdr:nvGrpSpPr>
        <xdr:cNvPr id="11746" name="Shape 2">
          <a:extLst>
            <a:ext uri="{FF2B5EF4-FFF2-40B4-BE49-F238E27FC236}">
              <a16:creationId xmlns:a16="http://schemas.microsoft.com/office/drawing/2014/main" id="{00000000-0008-0000-0B00-0000E22D0000}"/>
            </a:ext>
          </a:extLst>
        </xdr:cNvPr>
        <xdr:cNvGrpSpPr>
          <a:grpSpLocks/>
        </xdr:cNvGrpSpPr>
      </xdr:nvGrpSpPr>
      <xdr:grpSpPr>
        <a:xfrm>
          <a:off x="7553325" y="12973050"/>
          <a:ext cx="390525" cy="200025"/>
          <a:chOff x="5150738" y="3679988"/>
          <a:chExt cx="390525" cy="200025"/>
        </a:xfrm>
      </xdr:grpSpPr>
      <xdr:grpSp>
        <xdr:nvGrpSpPr>
          <xdr:cNvPr id="11747" name="Shape 9451">
            <a:extLst>
              <a:ext uri="{FF2B5EF4-FFF2-40B4-BE49-F238E27FC236}">
                <a16:creationId xmlns:a16="http://schemas.microsoft.com/office/drawing/2014/main" id="{00000000-0008-0000-0B00-0000E32D0000}"/>
              </a:ext>
            </a:extLst>
          </xdr:cNvPr>
          <xdr:cNvGrpSpPr>
            <a:grpSpLocks/>
          </xdr:cNvGrpSpPr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1748" name="Shape 6">
              <a:extLst>
                <a:ext uri="{FF2B5EF4-FFF2-40B4-BE49-F238E27FC236}">
                  <a16:creationId xmlns:a16="http://schemas.microsoft.com/office/drawing/2014/main" id="{00000000-0008-0000-0B00-0000E42D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749" name="Shape 9452">
              <a:extLst>
                <a:ext uri="{FF2B5EF4-FFF2-40B4-BE49-F238E27FC236}">
                  <a16:creationId xmlns:a16="http://schemas.microsoft.com/office/drawing/2014/main" id="{00000000-0008-0000-0B00-0000E52D0000}"/>
                </a:ext>
              </a:extLst>
            </xdr:cNvPr>
            <xdr:cNvGrpSpPr>
              <a:grpSpLocks/>
            </xdr:cNvGrpSpPr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1750" name="Shape 9453">
                <a:extLst>
                  <a:ext uri="{FF2B5EF4-FFF2-40B4-BE49-F238E27FC236}">
                    <a16:creationId xmlns:a16="http://schemas.microsoft.com/office/drawing/2014/main" id="{00000000-0008-0000-0B00-0000E62D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1751" name="Shape 9454">
                <a:extLst>
                  <a:ext uri="{FF2B5EF4-FFF2-40B4-BE49-F238E27FC236}">
                    <a16:creationId xmlns:a16="http://schemas.microsoft.com/office/drawing/2014/main" id="{00000000-0008-0000-0B00-0000E72D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19</xdr:col>
      <xdr:colOff>0</xdr:colOff>
      <xdr:row>59</xdr:row>
      <xdr:rowOff>0</xdr:rowOff>
    </xdr:from>
    <xdr:ext cx="390525" cy="200025"/>
    <xdr:grpSp>
      <xdr:nvGrpSpPr>
        <xdr:cNvPr id="11752" name="Shape 2">
          <a:extLst>
            <a:ext uri="{FF2B5EF4-FFF2-40B4-BE49-F238E27FC236}">
              <a16:creationId xmlns:a16="http://schemas.microsoft.com/office/drawing/2014/main" id="{00000000-0008-0000-0B00-0000E82D0000}"/>
            </a:ext>
          </a:extLst>
        </xdr:cNvPr>
        <xdr:cNvGrpSpPr>
          <a:grpSpLocks/>
        </xdr:cNvGrpSpPr>
      </xdr:nvGrpSpPr>
      <xdr:grpSpPr>
        <a:xfrm>
          <a:off x="8486775" y="12973050"/>
          <a:ext cx="390525" cy="200025"/>
          <a:chOff x="5150738" y="3679988"/>
          <a:chExt cx="390525" cy="200025"/>
        </a:xfrm>
      </xdr:grpSpPr>
      <xdr:grpSp>
        <xdr:nvGrpSpPr>
          <xdr:cNvPr id="11753" name="Shape 9455">
            <a:extLst>
              <a:ext uri="{FF2B5EF4-FFF2-40B4-BE49-F238E27FC236}">
                <a16:creationId xmlns:a16="http://schemas.microsoft.com/office/drawing/2014/main" id="{00000000-0008-0000-0B00-0000E92D0000}"/>
              </a:ext>
            </a:extLst>
          </xdr:cNvPr>
          <xdr:cNvGrpSpPr>
            <a:grpSpLocks/>
          </xdr:cNvGrpSpPr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1754" name="Shape 6">
              <a:extLst>
                <a:ext uri="{FF2B5EF4-FFF2-40B4-BE49-F238E27FC236}">
                  <a16:creationId xmlns:a16="http://schemas.microsoft.com/office/drawing/2014/main" id="{00000000-0008-0000-0B00-0000EA2D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755" name="Shape 9456">
              <a:extLst>
                <a:ext uri="{FF2B5EF4-FFF2-40B4-BE49-F238E27FC236}">
                  <a16:creationId xmlns:a16="http://schemas.microsoft.com/office/drawing/2014/main" id="{00000000-0008-0000-0B00-0000EB2D0000}"/>
                </a:ext>
              </a:extLst>
            </xdr:cNvPr>
            <xdr:cNvGrpSpPr>
              <a:grpSpLocks/>
            </xdr:cNvGrpSpPr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1756" name="Shape 9457">
                <a:extLst>
                  <a:ext uri="{FF2B5EF4-FFF2-40B4-BE49-F238E27FC236}">
                    <a16:creationId xmlns:a16="http://schemas.microsoft.com/office/drawing/2014/main" id="{00000000-0008-0000-0B00-0000EC2D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1757" name="Shape 9458">
                <a:extLst>
                  <a:ext uri="{FF2B5EF4-FFF2-40B4-BE49-F238E27FC236}">
                    <a16:creationId xmlns:a16="http://schemas.microsoft.com/office/drawing/2014/main" id="{00000000-0008-0000-0B00-0000ED2D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21</xdr:col>
      <xdr:colOff>0</xdr:colOff>
      <xdr:row>59</xdr:row>
      <xdr:rowOff>0</xdr:rowOff>
    </xdr:from>
    <xdr:ext cx="390525" cy="200025"/>
    <xdr:grpSp>
      <xdr:nvGrpSpPr>
        <xdr:cNvPr id="11758" name="Shape 2">
          <a:extLst>
            <a:ext uri="{FF2B5EF4-FFF2-40B4-BE49-F238E27FC236}">
              <a16:creationId xmlns:a16="http://schemas.microsoft.com/office/drawing/2014/main" id="{00000000-0008-0000-0B00-0000EE2D0000}"/>
            </a:ext>
          </a:extLst>
        </xdr:cNvPr>
        <xdr:cNvGrpSpPr>
          <a:grpSpLocks/>
        </xdr:cNvGrpSpPr>
      </xdr:nvGrpSpPr>
      <xdr:grpSpPr>
        <a:xfrm>
          <a:off x="9420225" y="12973050"/>
          <a:ext cx="390525" cy="200025"/>
          <a:chOff x="5150738" y="3679988"/>
          <a:chExt cx="390525" cy="200025"/>
        </a:xfrm>
      </xdr:grpSpPr>
      <xdr:grpSp>
        <xdr:nvGrpSpPr>
          <xdr:cNvPr id="11759" name="Shape 9459">
            <a:extLst>
              <a:ext uri="{FF2B5EF4-FFF2-40B4-BE49-F238E27FC236}">
                <a16:creationId xmlns:a16="http://schemas.microsoft.com/office/drawing/2014/main" id="{00000000-0008-0000-0B00-0000EF2D0000}"/>
              </a:ext>
            </a:extLst>
          </xdr:cNvPr>
          <xdr:cNvGrpSpPr>
            <a:grpSpLocks/>
          </xdr:cNvGrpSpPr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1760" name="Shape 6">
              <a:extLst>
                <a:ext uri="{FF2B5EF4-FFF2-40B4-BE49-F238E27FC236}">
                  <a16:creationId xmlns:a16="http://schemas.microsoft.com/office/drawing/2014/main" id="{00000000-0008-0000-0B00-0000F02D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761" name="Shape 9460">
              <a:extLst>
                <a:ext uri="{FF2B5EF4-FFF2-40B4-BE49-F238E27FC236}">
                  <a16:creationId xmlns:a16="http://schemas.microsoft.com/office/drawing/2014/main" id="{00000000-0008-0000-0B00-0000F12D0000}"/>
                </a:ext>
              </a:extLst>
            </xdr:cNvPr>
            <xdr:cNvGrpSpPr>
              <a:grpSpLocks/>
            </xdr:cNvGrpSpPr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1762" name="Shape 9461">
                <a:extLst>
                  <a:ext uri="{FF2B5EF4-FFF2-40B4-BE49-F238E27FC236}">
                    <a16:creationId xmlns:a16="http://schemas.microsoft.com/office/drawing/2014/main" id="{00000000-0008-0000-0B00-0000F22D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1763" name="Shape 9462">
                <a:extLst>
                  <a:ext uri="{FF2B5EF4-FFF2-40B4-BE49-F238E27FC236}">
                    <a16:creationId xmlns:a16="http://schemas.microsoft.com/office/drawing/2014/main" id="{00000000-0008-0000-0B00-0000F32D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23</xdr:col>
      <xdr:colOff>0</xdr:colOff>
      <xdr:row>59</xdr:row>
      <xdr:rowOff>0</xdr:rowOff>
    </xdr:from>
    <xdr:ext cx="390525" cy="200025"/>
    <xdr:grpSp>
      <xdr:nvGrpSpPr>
        <xdr:cNvPr id="11764" name="Shape 2">
          <a:extLst>
            <a:ext uri="{FF2B5EF4-FFF2-40B4-BE49-F238E27FC236}">
              <a16:creationId xmlns:a16="http://schemas.microsoft.com/office/drawing/2014/main" id="{00000000-0008-0000-0B00-0000F42D0000}"/>
            </a:ext>
          </a:extLst>
        </xdr:cNvPr>
        <xdr:cNvGrpSpPr>
          <a:grpSpLocks/>
        </xdr:cNvGrpSpPr>
      </xdr:nvGrpSpPr>
      <xdr:grpSpPr>
        <a:xfrm>
          <a:off x="10353675" y="12973050"/>
          <a:ext cx="390525" cy="200025"/>
          <a:chOff x="5150738" y="3679988"/>
          <a:chExt cx="390525" cy="200025"/>
        </a:xfrm>
      </xdr:grpSpPr>
      <xdr:grpSp>
        <xdr:nvGrpSpPr>
          <xdr:cNvPr id="11765" name="Shape 9463">
            <a:extLst>
              <a:ext uri="{FF2B5EF4-FFF2-40B4-BE49-F238E27FC236}">
                <a16:creationId xmlns:a16="http://schemas.microsoft.com/office/drawing/2014/main" id="{00000000-0008-0000-0B00-0000F52D0000}"/>
              </a:ext>
            </a:extLst>
          </xdr:cNvPr>
          <xdr:cNvGrpSpPr>
            <a:grpSpLocks/>
          </xdr:cNvGrpSpPr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1766" name="Shape 6">
              <a:extLst>
                <a:ext uri="{FF2B5EF4-FFF2-40B4-BE49-F238E27FC236}">
                  <a16:creationId xmlns:a16="http://schemas.microsoft.com/office/drawing/2014/main" id="{00000000-0008-0000-0B00-0000F62D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767" name="Shape 9464">
              <a:extLst>
                <a:ext uri="{FF2B5EF4-FFF2-40B4-BE49-F238E27FC236}">
                  <a16:creationId xmlns:a16="http://schemas.microsoft.com/office/drawing/2014/main" id="{00000000-0008-0000-0B00-0000F72D0000}"/>
                </a:ext>
              </a:extLst>
            </xdr:cNvPr>
            <xdr:cNvGrpSpPr>
              <a:grpSpLocks/>
            </xdr:cNvGrpSpPr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1768" name="Shape 9465">
                <a:extLst>
                  <a:ext uri="{FF2B5EF4-FFF2-40B4-BE49-F238E27FC236}">
                    <a16:creationId xmlns:a16="http://schemas.microsoft.com/office/drawing/2014/main" id="{00000000-0008-0000-0B00-0000F82D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1769" name="Shape 9466">
                <a:extLst>
                  <a:ext uri="{FF2B5EF4-FFF2-40B4-BE49-F238E27FC236}">
                    <a16:creationId xmlns:a16="http://schemas.microsoft.com/office/drawing/2014/main" id="{00000000-0008-0000-0B00-0000F92D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33</xdr:col>
      <xdr:colOff>0</xdr:colOff>
      <xdr:row>59</xdr:row>
      <xdr:rowOff>0</xdr:rowOff>
    </xdr:from>
    <xdr:ext cx="390525" cy="200025"/>
    <xdr:grpSp>
      <xdr:nvGrpSpPr>
        <xdr:cNvPr id="11770" name="Shape 2">
          <a:extLst>
            <a:ext uri="{FF2B5EF4-FFF2-40B4-BE49-F238E27FC236}">
              <a16:creationId xmlns:a16="http://schemas.microsoft.com/office/drawing/2014/main" id="{00000000-0008-0000-0B00-0000FA2D0000}"/>
            </a:ext>
          </a:extLst>
        </xdr:cNvPr>
        <xdr:cNvGrpSpPr>
          <a:grpSpLocks/>
        </xdr:cNvGrpSpPr>
      </xdr:nvGrpSpPr>
      <xdr:grpSpPr>
        <a:xfrm>
          <a:off x="15020925" y="12973050"/>
          <a:ext cx="390525" cy="200025"/>
          <a:chOff x="5150738" y="3679988"/>
          <a:chExt cx="390525" cy="200025"/>
        </a:xfrm>
      </xdr:grpSpPr>
      <xdr:grpSp>
        <xdr:nvGrpSpPr>
          <xdr:cNvPr id="11771" name="Shape 9467">
            <a:extLst>
              <a:ext uri="{FF2B5EF4-FFF2-40B4-BE49-F238E27FC236}">
                <a16:creationId xmlns:a16="http://schemas.microsoft.com/office/drawing/2014/main" id="{00000000-0008-0000-0B00-0000FB2D0000}"/>
              </a:ext>
            </a:extLst>
          </xdr:cNvPr>
          <xdr:cNvGrpSpPr>
            <a:grpSpLocks/>
          </xdr:cNvGrpSpPr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1772" name="Shape 6">
              <a:extLst>
                <a:ext uri="{FF2B5EF4-FFF2-40B4-BE49-F238E27FC236}">
                  <a16:creationId xmlns:a16="http://schemas.microsoft.com/office/drawing/2014/main" id="{00000000-0008-0000-0B00-0000FC2D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773" name="Shape 9468">
              <a:extLst>
                <a:ext uri="{FF2B5EF4-FFF2-40B4-BE49-F238E27FC236}">
                  <a16:creationId xmlns:a16="http://schemas.microsoft.com/office/drawing/2014/main" id="{00000000-0008-0000-0B00-0000FD2D0000}"/>
                </a:ext>
              </a:extLst>
            </xdr:cNvPr>
            <xdr:cNvGrpSpPr>
              <a:grpSpLocks/>
            </xdr:cNvGrpSpPr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1774" name="Shape 9469">
                <a:extLst>
                  <a:ext uri="{FF2B5EF4-FFF2-40B4-BE49-F238E27FC236}">
                    <a16:creationId xmlns:a16="http://schemas.microsoft.com/office/drawing/2014/main" id="{00000000-0008-0000-0B00-0000FE2D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1775" name="Shape 9470">
                <a:extLst>
                  <a:ext uri="{FF2B5EF4-FFF2-40B4-BE49-F238E27FC236}">
                    <a16:creationId xmlns:a16="http://schemas.microsoft.com/office/drawing/2014/main" id="{00000000-0008-0000-0B00-0000FF2D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35</xdr:col>
      <xdr:colOff>0</xdr:colOff>
      <xdr:row>59</xdr:row>
      <xdr:rowOff>0</xdr:rowOff>
    </xdr:from>
    <xdr:ext cx="390525" cy="200025"/>
    <xdr:grpSp>
      <xdr:nvGrpSpPr>
        <xdr:cNvPr id="11776" name="Shape 2">
          <a:extLst>
            <a:ext uri="{FF2B5EF4-FFF2-40B4-BE49-F238E27FC236}">
              <a16:creationId xmlns:a16="http://schemas.microsoft.com/office/drawing/2014/main" id="{00000000-0008-0000-0B00-0000002E0000}"/>
            </a:ext>
          </a:extLst>
        </xdr:cNvPr>
        <xdr:cNvGrpSpPr>
          <a:grpSpLocks/>
        </xdr:cNvGrpSpPr>
      </xdr:nvGrpSpPr>
      <xdr:grpSpPr>
        <a:xfrm>
          <a:off x="15954375" y="12973050"/>
          <a:ext cx="390525" cy="200025"/>
          <a:chOff x="5150738" y="3679988"/>
          <a:chExt cx="390525" cy="200025"/>
        </a:xfrm>
      </xdr:grpSpPr>
      <xdr:grpSp>
        <xdr:nvGrpSpPr>
          <xdr:cNvPr id="11777" name="Shape 9471">
            <a:extLst>
              <a:ext uri="{FF2B5EF4-FFF2-40B4-BE49-F238E27FC236}">
                <a16:creationId xmlns:a16="http://schemas.microsoft.com/office/drawing/2014/main" id="{00000000-0008-0000-0B00-0000012E0000}"/>
              </a:ext>
            </a:extLst>
          </xdr:cNvPr>
          <xdr:cNvGrpSpPr>
            <a:grpSpLocks/>
          </xdr:cNvGrpSpPr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1778" name="Shape 6">
              <a:extLst>
                <a:ext uri="{FF2B5EF4-FFF2-40B4-BE49-F238E27FC236}">
                  <a16:creationId xmlns:a16="http://schemas.microsoft.com/office/drawing/2014/main" id="{00000000-0008-0000-0B00-0000022E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779" name="Shape 9472">
              <a:extLst>
                <a:ext uri="{FF2B5EF4-FFF2-40B4-BE49-F238E27FC236}">
                  <a16:creationId xmlns:a16="http://schemas.microsoft.com/office/drawing/2014/main" id="{00000000-0008-0000-0B00-0000032E0000}"/>
                </a:ext>
              </a:extLst>
            </xdr:cNvPr>
            <xdr:cNvGrpSpPr>
              <a:grpSpLocks/>
            </xdr:cNvGrpSpPr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1780" name="Shape 9473">
                <a:extLst>
                  <a:ext uri="{FF2B5EF4-FFF2-40B4-BE49-F238E27FC236}">
                    <a16:creationId xmlns:a16="http://schemas.microsoft.com/office/drawing/2014/main" id="{00000000-0008-0000-0B00-0000042E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1781" name="Shape 9474">
                <a:extLst>
                  <a:ext uri="{FF2B5EF4-FFF2-40B4-BE49-F238E27FC236}">
                    <a16:creationId xmlns:a16="http://schemas.microsoft.com/office/drawing/2014/main" id="{00000000-0008-0000-0B00-0000052E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45</xdr:col>
      <xdr:colOff>0</xdr:colOff>
      <xdr:row>59</xdr:row>
      <xdr:rowOff>0</xdr:rowOff>
    </xdr:from>
    <xdr:ext cx="390525" cy="200025"/>
    <xdr:grpSp>
      <xdr:nvGrpSpPr>
        <xdr:cNvPr id="11782" name="Shape 2">
          <a:extLst>
            <a:ext uri="{FF2B5EF4-FFF2-40B4-BE49-F238E27FC236}">
              <a16:creationId xmlns:a16="http://schemas.microsoft.com/office/drawing/2014/main" id="{00000000-0008-0000-0B00-0000062E0000}"/>
            </a:ext>
          </a:extLst>
        </xdr:cNvPr>
        <xdr:cNvGrpSpPr>
          <a:grpSpLocks/>
        </xdr:cNvGrpSpPr>
      </xdr:nvGrpSpPr>
      <xdr:grpSpPr>
        <a:xfrm>
          <a:off x="20621625" y="12973050"/>
          <a:ext cx="390525" cy="200025"/>
          <a:chOff x="5150738" y="3679988"/>
          <a:chExt cx="390525" cy="200025"/>
        </a:xfrm>
      </xdr:grpSpPr>
      <xdr:grpSp>
        <xdr:nvGrpSpPr>
          <xdr:cNvPr id="11783" name="Shape 9475">
            <a:extLst>
              <a:ext uri="{FF2B5EF4-FFF2-40B4-BE49-F238E27FC236}">
                <a16:creationId xmlns:a16="http://schemas.microsoft.com/office/drawing/2014/main" id="{00000000-0008-0000-0B00-0000072E0000}"/>
              </a:ext>
            </a:extLst>
          </xdr:cNvPr>
          <xdr:cNvGrpSpPr>
            <a:grpSpLocks/>
          </xdr:cNvGrpSpPr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1784" name="Shape 6">
              <a:extLst>
                <a:ext uri="{FF2B5EF4-FFF2-40B4-BE49-F238E27FC236}">
                  <a16:creationId xmlns:a16="http://schemas.microsoft.com/office/drawing/2014/main" id="{00000000-0008-0000-0B00-0000082E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785" name="Shape 9476">
              <a:extLst>
                <a:ext uri="{FF2B5EF4-FFF2-40B4-BE49-F238E27FC236}">
                  <a16:creationId xmlns:a16="http://schemas.microsoft.com/office/drawing/2014/main" id="{00000000-0008-0000-0B00-0000092E0000}"/>
                </a:ext>
              </a:extLst>
            </xdr:cNvPr>
            <xdr:cNvGrpSpPr>
              <a:grpSpLocks/>
            </xdr:cNvGrpSpPr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1786" name="Shape 9477">
                <a:extLst>
                  <a:ext uri="{FF2B5EF4-FFF2-40B4-BE49-F238E27FC236}">
                    <a16:creationId xmlns:a16="http://schemas.microsoft.com/office/drawing/2014/main" id="{00000000-0008-0000-0B00-00000A2E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1787" name="Shape 9478">
                <a:extLst>
                  <a:ext uri="{FF2B5EF4-FFF2-40B4-BE49-F238E27FC236}">
                    <a16:creationId xmlns:a16="http://schemas.microsoft.com/office/drawing/2014/main" id="{00000000-0008-0000-0B00-00000B2E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39</xdr:col>
      <xdr:colOff>0</xdr:colOff>
      <xdr:row>69</xdr:row>
      <xdr:rowOff>0</xdr:rowOff>
    </xdr:from>
    <xdr:ext cx="390525" cy="200025"/>
    <xdr:grpSp>
      <xdr:nvGrpSpPr>
        <xdr:cNvPr id="11788" name="Shape 2">
          <a:extLst>
            <a:ext uri="{FF2B5EF4-FFF2-40B4-BE49-F238E27FC236}">
              <a16:creationId xmlns:a16="http://schemas.microsoft.com/office/drawing/2014/main" id="{00000000-0008-0000-0B00-00000C2E0000}"/>
            </a:ext>
          </a:extLst>
        </xdr:cNvPr>
        <xdr:cNvGrpSpPr>
          <a:grpSpLocks/>
        </xdr:cNvGrpSpPr>
      </xdr:nvGrpSpPr>
      <xdr:grpSpPr>
        <a:xfrm>
          <a:off x="17821275" y="15182850"/>
          <a:ext cx="390525" cy="200025"/>
          <a:chOff x="5150738" y="3679988"/>
          <a:chExt cx="390525" cy="200025"/>
        </a:xfrm>
      </xdr:grpSpPr>
      <xdr:grpSp>
        <xdr:nvGrpSpPr>
          <xdr:cNvPr id="11789" name="Shape 9479">
            <a:extLst>
              <a:ext uri="{FF2B5EF4-FFF2-40B4-BE49-F238E27FC236}">
                <a16:creationId xmlns:a16="http://schemas.microsoft.com/office/drawing/2014/main" id="{00000000-0008-0000-0B00-00000D2E0000}"/>
              </a:ext>
            </a:extLst>
          </xdr:cNvPr>
          <xdr:cNvGrpSpPr>
            <a:grpSpLocks/>
          </xdr:cNvGrpSpPr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1790" name="Shape 6">
              <a:extLst>
                <a:ext uri="{FF2B5EF4-FFF2-40B4-BE49-F238E27FC236}">
                  <a16:creationId xmlns:a16="http://schemas.microsoft.com/office/drawing/2014/main" id="{00000000-0008-0000-0B00-00000E2E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791" name="Shape 9480">
              <a:extLst>
                <a:ext uri="{FF2B5EF4-FFF2-40B4-BE49-F238E27FC236}">
                  <a16:creationId xmlns:a16="http://schemas.microsoft.com/office/drawing/2014/main" id="{00000000-0008-0000-0B00-00000F2E0000}"/>
                </a:ext>
              </a:extLst>
            </xdr:cNvPr>
            <xdr:cNvGrpSpPr>
              <a:grpSpLocks/>
            </xdr:cNvGrpSpPr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1792" name="Shape 9481">
                <a:extLst>
                  <a:ext uri="{FF2B5EF4-FFF2-40B4-BE49-F238E27FC236}">
                    <a16:creationId xmlns:a16="http://schemas.microsoft.com/office/drawing/2014/main" id="{00000000-0008-0000-0B00-0000102E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1793" name="Shape 9482">
                <a:extLst>
                  <a:ext uri="{FF2B5EF4-FFF2-40B4-BE49-F238E27FC236}">
                    <a16:creationId xmlns:a16="http://schemas.microsoft.com/office/drawing/2014/main" id="{00000000-0008-0000-0B00-0000112E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35</xdr:col>
      <xdr:colOff>0</xdr:colOff>
      <xdr:row>69</xdr:row>
      <xdr:rowOff>0</xdr:rowOff>
    </xdr:from>
    <xdr:ext cx="390525" cy="200025"/>
    <xdr:grpSp>
      <xdr:nvGrpSpPr>
        <xdr:cNvPr id="11794" name="Shape 2">
          <a:extLst>
            <a:ext uri="{FF2B5EF4-FFF2-40B4-BE49-F238E27FC236}">
              <a16:creationId xmlns:a16="http://schemas.microsoft.com/office/drawing/2014/main" id="{00000000-0008-0000-0B00-0000122E0000}"/>
            </a:ext>
          </a:extLst>
        </xdr:cNvPr>
        <xdr:cNvGrpSpPr>
          <a:grpSpLocks/>
        </xdr:cNvGrpSpPr>
      </xdr:nvGrpSpPr>
      <xdr:grpSpPr>
        <a:xfrm>
          <a:off x="15954375" y="15182850"/>
          <a:ext cx="390525" cy="200025"/>
          <a:chOff x="5150738" y="3679988"/>
          <a:chExt cx="390525" cy="200025"/>
        </a:xfrm>
      </xdr:grpSpPr>
      <xdr:grpSp>
        <xdr:nvGrpSpPr>
          <xdr:cNvPr id="11795" name="Shape 9483">
            <a:extLst>
              <a:ext uri="{FF2B5EF4-FFF2-40B4-BE49-F238E27FC236}">
                <a16:creationId xmlns:a16="http://schemas.microsoft.com/office/drawing/2014/main" id="{00000000-0008-0000-0B00-0000132E0000}"/>
              </a:ext>
            </a:extLst>
          </xdr:cNvPr>
          <xdr:cNvGrpSpPr>
            <a:grpSpLocks/>
          </xdr:cNvGrpSpPr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1796" name="Shape 6">
              <a:extLst>
                <a:ext uri="{FF2B5EF4-FFF2-40B4-BE49-F238E27FC236}">
                  <a16:creationId xmlns:a16="http://schemas.microsoft.com/office/drawing/2014/main" id="{00000000-0008-0000-0B00-0000142E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797" name="Shape 9484">
              <a:extLst>
                <a:ext uri="{FF2B5EF4-FFF2-40B4-BE49-F238E27FC236}">
                  <a16:creationId xmlns:a16="http://schemas.microsoft.com/office/drawing/2014/main" id="{00000000-0008-0000-0B00-0000152E0000}"/>
                </a:ext>
              </a:extLst>
            </xdr:cNvPr>
            <xdr:cNvGrpSpPr>
              <a:grpSpLocks/>
            </xdr:cNvGrpSpPr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1798" name="Shape 9485">
                <a:extLst>
                  <a:ext uri="{FF2B5EF4-FFF2-40B4-BE49-F238E27FC236}">
                    <a16:creationId xmlns:a16="http://schemas.microsoft.com/office/drawing/2014/main" id="{00000000-0008-0000-0B00-0000162E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1799" name="Shape 9486">
                <a:extLst>
                  <a:ext uri="{FF2B5EF4-FFF2-40B4-BE49-F238E27FC236}">
                    <a16:creationId xmlns:a16="http://schemas.microsoft.com/office/drawing/2014/main" id="{00000000-0008-0000-0B00-0000172E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33</xdr:col>
      <xdr:colOff>0</xdr:colOff>
      <xdr:row>69</xdr:row>
      <xdr:rowOff>0</xdr:rowOff>
    </xdr:from>
    <xdr:ext cx="390525" cy="200025"/>
    <xdr:grpSp>
      <xdr:nvGrpSpPr>
        <xdr:cNvPr id="11800" name="Shape 2">
          <a:extLst>
            <a:ext uri="{FF2B5EF4-FFF2-40B4-BE49-F238E27FC236}">
              <a16:creationId xmlns:a16="http://schemas.microsoft.com/office/drawing/2014/main" id="{00000000-0008-0000-0B00-0000182E0000}"/>
            </a:ext>
          </a:extLst>
        </xdr:cNvPr>
        <xdr:cNvGrpSpPr>
          <a:grpSpLocks/>
        </xdr:cNvGrpSpPr>
      </xdr:nvGrpSpPr>
      <xdr:grpSpPr>
        <a:xfrm>
          <a:off x="15020925" y="15182850"/>
          <a:ext cx="390525" cy="200025"/>
          <a:chOff x="5150738" y="3679988"/>
          <a:chExt cx="390525" cy="200025"/>
        </a:xfrm>
      </xdr:grpSpPr>
      <xdr:grpSp>
        <xdr:nvGrpSpPr>
          <xdr:cNvPr id="11801" name="Shape 9487">
            <a:extLst>
              <a:ext uri="{FF2B5EF4-FFF2-40B4-BE49-F238E27FC236}">
                <a16:creationId xmlns:a16="http://schemas.microsoft.com/office/drawing/2014/main" id="{00000000-0008-0000-0B00-0000192E0000}"/>
              </a:ext>
            </a:extLst>
          </xdr:cNvPr>
          <xdr:cNvGrpSpPr>
            <a:grpSpLocks/>
          </xdr:cNvGrpSpPr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1802" name="Shape 6">
              <a:extLst>
                <a:ext uri="{FF2B5EF4-FFF2-40B4-BE49-F238E27FC236}">
                  <a16:creationId xmlns:a16="http://schemas.microsoft.com/office/drawing/2014/main" id="{00000000-0008-0000-0B00-00001A2E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803" name="Shape 9488">
              <a:extLst>
                <a:ext uri="{FF2B5EF4-FFF2-40B4-BE49-F238E27FC236}">
                  <a16:creationId xmlns:a16="http://schemas.microsoft.com/office/drawing/2014/main" id="{00000000-0008-0000-0B00-00001B2E0000}"/>
                </a:ext>
              </a:extLst>
            </xdr:cNvPr>
            <xdr:cNvGrpSpPr>
              <a:grpSpLocks/>
            </xdr:cNvGrpSpPr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1804" name="Shape 9489">
                <a:extLst>
                  <a:ext uri="{FF2B5EF4-FFF2-40B4-BE49-F238E27FC236}">
                    <a16:creationId xmlns:a16="http://schemas.microsoft.com/office/drawing/2014/main" id="{00000000-0008-0000-0B00-00001C2E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1805" name="Shape 9490">
                <a:extLst>
                  <a:ext uri="{FF2B5EF4-FFF2-40B4-BE49-F238E27FC236}">
                    <a16:creationId xmlns:a16="http://schemas.microsoft.com/office/drawing/2014/main" id="{00000000-0008-0000-0B00-00001D2E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31</xdr:col>
      <xdr:colOff>0</xdr:colOff>
      <xdr:row>69</xdr:row>
      <xdr:rowOff>0</xdr:rowOff>
    </xdr:from>
    <xdr:ext cx="390525" cy="200025"/>
    <xdr:grpSp>
      <xdr:nvGrpSpPr>
        <xdr:cNvPr id="11806" name="Shape 2">
          <a:extLst>
            <a:ext uri="{FF2B5EF4-FFF2-40B4-BE49-F238E27FC236}">
              <a16:creationId xmlns:a16="http://schemas.microsoft.com/office/drawing/2014/main" id="{00000000-0008-0000-0B00-00001E2E0000}"/>
            </a:ext>
          </a:extLst>
        </xdr:cNvPr>
        <xdr:cNvGrpSpPr>
          <a:grpSpLocks/>
        </xdr:cNvGrpSpPr>
      </xdr:nvGrpSpPr>
      <xdr:grpSpPr>
        <a:xfrm>
          <a:off x="14087475" y="15182850"/>
          <a:ext cx="390525" cy="200025"/>
          <a:chOff x="5150738" y="3679988"/>
          <a:chExt cx="390525" cy="200025"/>
        </a:xfrm>
      </xdr:grpSpPr>
      <xdr:grpSp>
        <xdr:nvGrpSpPr>
          <xdr:cNvPr id="11807" name="Shape 9491">
            <a:extLst>
              <a:ext uri="{FF2B5EF4-FFF2-40B4-BE49-F238E27FC236}">
                <a16:creationId xmlns:a16="http://schemas.microsoft.com/office/drawing/2014/main" id="{00000000-0008-0000-0B00-00001F2E0000}"/>
              </a:ext>
            </a:extLst>
          </xdr:cNvPr>
          <xdr:cNvGrpSpPr>
            <a:grpSpLocks/>
          </xdr:cNvGrpSpPr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1808" name="Shape 6">
              <a:extLst>
                <a:ext uri="{FF2B5EF4-FFF2-40B4-BE49-F238E27FC236}">
                  <a16:creationId xmlns:a16="http://schemas.microsoft.com/office/drawing/2014/main" id="{00000000-0008-0000-0B00-0000202E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809" name="Shape 9492">
              <a:extLst>
                <a:ext uri="{FF2B5EF4-FFF2-40B4-BE49-F238E27FC236}">
                  <a16:creationId xmlns:a16="http://schemas.microsoft.com/office/drawing/2014/main" id="{00000000-0008-0000-0B00-0000212E0000}"/>
                </a:ext>
              </a:extLst>
            </xdr:cNvPr>
            <xdr:cNvGrpSpPr>
              <a:grpSpLocks/>
            </xdr:cNvGrpSpPr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1810" name="Shape 9493">
                <a:extLst>
                  <a:ext uri="{FF2B5EF4-FFF2-40B4-BE49-F238E27FC236}">
                    <a16:creationId xmlns:a16="http://schemas.microsoft.com/office/drawing/2014/main" id="{00000000-0008-0000-0B00-0000222E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1811" name="Shape 9494">
                <a:extLst>
                  <a:ext uri="{FF2B5EF4-FFF2-40B4-BE49-F238E27FC236}">
                    <a16:creationId xmlns:a16="http://schemas.microsoft.com/office/drawing/2014/main" id="{00000000-0008-0000-0B00-0000232E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29</xdr:col>
      <xdr:colOff>0</xdr:colOff>
      <xdr:row>69</xdr:row>
      <xdr:rowOff>0</xdr:rowOff>
    </xdr:from>
    <xdr:ext cx="390525" cy="200025"/>
    <xdr:grpSp>
      <xdr:nvGrpSpPr>
        <xdr:cNvPr id="11812" name="Shape 2">
          <a:extLst>
            <a:ext uri="{FF2B5EF4-FFF2-40B4-BE49-F238E27FC236}">
              <a16:creationId xmlns:a16="http://schemas.microsoft.com/office/drawing/2014/main" id="{00000000-0008-0000-0B00-0000242E0000}"/>
            </a:ext>
          </a:extLst>
        </xdr:cNvPr>
        <xdr:cNvGrpSpPr>
          <a:grpSpLocks/>
        </xdr:cNvGrpSpPr>
      </xdr:nvGrpSpPr>
      <xdr:grpSpPr>
        <a:xfrm>
          <a:off x="13154025" y="15182850"/>
          <a:ext cx="390525" cy="200025"/>
          <a:chOff x="5150738" y="3679988"/>
          <a:chExt cx="390525" cy="200025"/>
        </a:xfrm>
      </xdr:grpSpPr>
      <xdr:grpSp>
        <xdr:nvGrpSpPr>
          <xdr:cNvPr id="11813" name="Shape 9495">
            <a:extLst>
              <a:ext uri="{FF2B5EF4-FFF2-40B4-BE49-F238E27FC236}">
                <a16:creationId xmlns:a16="http://schemas.microsoft.com/office/drawing/2014/main" id="{00000000-0008-0000-0B00-0000252E0000}"/>
              </a:ext>
            </a:extLst>
          </xdr:cNvPr>
          <xdr:cNvGrpSpPr>
            <a:grpSpLocks/>
          </xdr:cNvGrpSpPr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1814" name="Shape 6">
              <a:extLst>
                <a:ext uri="{FF2B5EF4-FFF2-40B4-BE49-F238E27FC236}">
                  <a16:creationId xmlns:a16="http://schemas.microsoft.com/office/drawing/2014/main" id="{00000000-0008-0000-0B00-0000262E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815" name="Shape 9496">
              <a:extLst>
                <a:ext uri="{FF2B5EF4-FFF2-40B4-BE49-F238E27FC236}">
                  <a16:creationId xmlns:a16="http://schemas.microsoft.com/office/drawing/2014/main" id="{00000000-0008-0000-0B00-0000272E0000}"/>
                </a:ext>
              </a:extLst>
            </xdr:cNvPr>
            <xdr:cNvGrpSpPr>
              <a:grpSpLocks/>
            </xdr:cNvGrpSpPr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1816" name="Shape 9497">
                <a:extLst>
                  <a:ext uri="{FF2B5EF4-FFF2-40B4-BE49-F238E27FC236}">
                    <a16:creationId xmlns:a16="http://schemas.microsoft.com/office/drawing/2014/main" id="{00000000-0008-0000-0B00-0000282E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1817" name="Shape 9498">
                <a:extLst>
                  <a:ext uri="{FF2B5EF4-FFF2-40B4-BE49-F238E27FC236}">
                    <a16:creationId xmlns:a16="http://schemas.microsoft.com/office/drawing/2014/main" id="{00000000-0008-0000-0B00-0000292E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27</xdr:col>
      <xdr:colOff>0</xdr:colOff>
      <xdr:row>69</xdr:row>
      <xdr:rowOff>0</xdr:rowOff>
    </xdr:from>
    <xdr:ext cx="390525" cy="200025"/>
    <xdr:grpSp>
      <xdr:nvGrpSpPr>
        <xdr:cNvPr id="11818" name="Shape 2">
          <a:extLst>
            <a:ext uri="{FF2B5EF4-FFF2-40B4-BE49-F238E27FC236}">
              <a16:creationId xmlns:a16="http://schemas.microsoft.com/office/drawing/2014/main" id="{00000000-0008-0000-0B00-00002A2E0000}"/>
            </a:ext>
          </a:extLst>
        </xdr:cNvPr>
        <xdr:cNvGrpSpPr>
          <a:grpSpLocks/>
        </xdr:cNvGrpSpPr>
      </xdr:nvGrpSpPr>
      <xdr:grpSpPr>
        <a:xfrm>
          <a:off x="12220575" y="15182850"/>
          <a:ext cx="390525" cy="200025"/>
          <a:chOff x="5150738" y="3679988"/>
          <a:chExt cx="390525" cy="200025"/>
        </a:xfrm>
      </xdr:grpSpPr>
      <xdr:grpSp>
        <xdr:nvGrpSpPr>
          <xdr:cNvPr id="11819" name="Shape 9499">
            <a:extLst>
              <a:ext uri="{FF2B5EF4-FFF2-40B4-BE49-F238E27FC236}">
                <a16:creationId xmlns:a16="http://schemas.microsoft.com/office/drawing/2014/main" id="{00000000-0008-0000-0B00-00002B2E0000}"/>
              </a:ext>
            </a:extLst>
          </xdr:cNvPr>
          <xdr:cNvGrpSpPr>
            <a:grpSpLocks/>
          </xdr:cNvGrpSpPr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1820" name="Shape 6">
              <a:extLst>
                <a:ext uri="{FF2B5EF4-FFF2-40B4-BE49-F238E27FC236}">
                  <a16:creationId xmlns:a16="http://schemas.microsoft.com/office/drawing/2014/main" id="{00000000-0008-0000-0B00-00002C2E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821" name="Shape 9500">
              <a:extLst>
                <a:ext uri="{FF2B5EF4-FFF2-40B4-BE49-F238E27FC236}">
                  <a16:creationId xmlns:a16="http://schemas.microsoft.com/office/drawing/2014/main" id="{00000000-0008-0000-0B00-00002D2E0000}"/>
                </a:ext>
              </a:extLst>
            </xdr:cNvPr>
            <xdr:cNvGrpSpPr>
              <a:grpSpLocks/>
            </xdr:cNvGrpSpPr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1822" name="Shape 9501">
                <a:extLst>
                  <a:ext uri="{FF2B5EF4-FFF2-40B4-BE49-F238E27FC236}">
                    <a16:creationId xmlns:a16="http://schemas.microsoft.com/office/drawing/2014/main" id="{00000000-0008-0000-0B00-00002E2E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1823" name="Shape 9502">
                <a:extLst>
                  <a:ext uri="{FF2B5EF4-FFF2-40B4-BE49-F238E27FC236}">
                    <a16:creationId xmlns:a16="http://schemas.microsoft.com/office/drawing/2014/main" id="{00000000-0008-0000-0B00-00002F2E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25</xdr:col>
      <xdr:colOff>0</xdr:colOff>
      <xdr:row>69</xdr:row>
      <xdr:rowOff>0</xdr:rowOff>
    </xdr:from>
    <xdr:ext cx="390525" cy="200025"/>
    <xdr:grpSp>
      <xdr:nvGrpSpPr>
        <xdr:cNvPr id="11824" name="Shape 2">
          <a:extLst>
            <a:ext uri="{FF2B5EF4-FFF2-40B4-BE49-F238E27FC236}">
              <a16:creationId xmlns:a16="http://schemas.microsoft.com/office/drawing/2014/main" id="{00000000-0008-0000-0B00-0000302E0000}"/>
            </a:ext>
          </a:extLst>
        </xdr:cNvPr>
        <xdr:cNvGrpSpPr>
          <a:grpSpLocks/>
        </xdr:cNvGrpSpPr>
      </xdr:nvGrpSpPr>
      <xdr:grpSpPr>
        <a:xfrm>
          <a:off x="11287125" y="15182850"/>
          <a:ext cx="390525" cy="200025"/>
          <a:chOff x="5150738" y="3679988"/>
          <a:chExt cx="390525" cy="200025"/>
        </a:xfrm>
      </xdr:grpSpPr>
      <xdr:grpSp>
        <xdr:nvGrpSpPr>
          <xdr:cNvPr id="11825" name="Shape 9503">
            <a:extLst>
              <a:ext uri="{FF2B5EF4-FFF2-40B4-BE49-F238E27FC236}">
                <a16:creationId xmlns:a16="http://schemas.microsoft.com/office/drawing/2014/main" id="{00000000-0008-0000-0B00-0000312E0000}"/>
              </a:ext>
            </a:extLst>
          </xdr:cNvPr>
          <xdr:cNvGrpSpPr>
            <a:grpSpLocks/>
          </xdr:cNvGrpSpPr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1826" name="Shape 6">
              <a:extLst>
                <a:ext uri="{FF2B5EF4-FFF2-40B4-BE49-F238E27FC236}">
                  <a16:creationId xmlns:a16="http://schemas.microsoft.com/office/drawing/2014/main" id="{00000000-0008-0000-0B00-0000322E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827" name="Shape 9504">
              <a:extLst>
                <a:ext uri="{FF2B5EF4-FFF2-40B4-BE49-F238E27FC236}">
                  <a16:creationId xmlns:a16="http://schemas.microsoft.com/office/drawing/2014/main" id="{00000000-0008-0000-0B00-0000332E0000}"/>
                </a:ext>
              </a:extLst>
            </xdr:cNvPr>
            <xdr:cNvGrpSpPr>
              <a:grpSpLocks/>
            </xdr:cNvGrpSpPr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1828" name="Shape 9505">
                <a:extLst>
                  <a:ext uri="{FF2B5EF4-FFF2-40B4-BE49-F238E27FC236}">
                    <a16:creationId xmlns:a16="http://schemas.microsoft.com/office/drawing/2014/main" id="{00000000-0008-0000-0B00-0000342E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1829" name="Shape 9506">
                <a:extLst>
                  <a:ext uri="{FF2B5EF4-FFF2-40B4-BE49-F238E27FC236}">
                    <a16:creationId xmlns:a16="http://schemas.microsoft.com/office/drawing/2014/main" id="{00000000-0008-0000-0B00-0000352E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23</xdr:col>
      <xdr:colOff>0</xdr:colOff>
      <xdr:row>69</xdr:row>
      <xdr:rowOff>0</xdr:rowOff>
    </xdr:from>
    <xdr:ext cx="390525" cy="200025"/>
    <xdr:grpSp>
      <xdr:nvGrpSpPr>
        <xdr:cNvPr id="11830" name="Shape 2">
          <a:extLst>
            <a:ext uri="{FF2B5EF4-FFF2-40B4-BE49-F238E27FC236}">
              <a16:creationId xmlns:a16="http://schemas.microsoft.com/office/drawing/2014/main" id="{00000000-0008-0000-0B00-0000362E0000}"/>
            </a:ext>
          </a:extLst>
        </xdr:cNvPr>
        <xdr:cNvGrpSpPr>
          <a:grpSpLocks/>
        </xdr:cNvGrpSpPr>
      </xdr:nvGrpSpPr>
      <xdr:grpSpPr>
        <a:xfrm>
          <a:off x="10353675" y="15182850"/>
          <a:ext cx="390525" cy="200025"/>
          <a:chOff x="5150738" y="3679988"/>
          <a:chExt cx="390525" cy="200025"/>
        </a:xfrm>
      </xdr:grpSpPr>
      <xdr:grpSp>
        <xdr:nvGrpSpPr>
          <xdr:cNvPr id="11831" name="Shape 9507">
            <a:extLst>
              <a:ext uri="{FF2B5EF4-FFF2-40B4-BE49-F238E27FC236}">
                <a16:creationId xmlns:a16="http://schemas.microsoft.com/office/drawing/2014/main" id="{00000000-0008-0000-0B00-0000372E0000}"/>
              </a:ext>
            </a:extLst>
          </xdr:cNvPr>
          <xdr:cNvGrpSpPr>
            <a:grpSpLocks/>
          </xdr:cNvGrpSpPr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1832" name="Shape 6">
              <a:extLst>
                <a:ext uri="{FF2B5EF4-FFF2-40B4-BE49-F238E27FC236}">
                  <a16:creationId xmlns:a16="http://schemas.microsoft.com/office/drawing/2014/main" id="{00000000-0008-0000-0B00-0000382E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833" name="Shape 9508">
              <a:extLst>
                <a:ext uri="{FF2B5EF4-FFF2-40B4-BE49-F238E27FC236}">
                  <a16:creationId xmlns:a16="http://schemas.microsoft.com/office/drawing/2014/main" id="{00000000-0008-0000-0B00-0000392E0000}"/>
                </a:ext>
              </a:extLst>
            </xdr:cNvPr>
            <xdr:cNvGrpSpPr>
              <a:grpSpLocks/>
            </xdr:cNvGrpSpPr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1834" name="Shape 9509">
                <a:extLst>
                  <a:ext uri="{FF2B5EF4-FFF2-40B4-BE49-F238E27FC236}">
                    <a16:creationId xmlns:a16="http://schemas.microsoft.com/office/drawing/2014/main" id="{00000000-0008-0000-0B00-00003A2E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1835" name="Shape 9510">
                <a:extLst>
                  <a:ext uri="{FF2B5EF4-FFF2-40B4-BE49-F238E27FC236}">
                    <a16:creationId xmlns:a16="http://schemas.microsoft.com/office/drawing/2014/main" id="{00000000-0008-0000-0B00-00003B2E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21</xdr:col>
      <xdr:colOff>0</xdr:colOff>
      <xdr:row>69</xdr:row>
      <xdr:rowOff>0</xdr:rowOff>
    </xdr:from>
    <xdr:ext cx="390525" cy="200025"/>
    <xdr:grpSp>
      <xdr:nvGrpSpPr>
        <xdr:cNvPr id="11836" name="Shape 2">
          <a:extLst>
            <a:ext uri="{FF2B5EF4-FFF2-40B4-BE49-F238E27FC236}">
              <a16:creationId xmlns:a16="http://schemas.microsoft.com/office/drawing/2014/main" id="{00000000-0008-0000-0B00-00003C2E0000}"/>
            </a:ext>
          </a:extLst>
        </xdr:cNvPr>
        <xdr:cNvGrpSpPr>
          <a:grpSpLocks/>
        </xdr:cNvGrpSpPr>
      </xdr:nvGrpSpPr>
      <xdr:grpSpPr>
        <a:xfrm>
          <a:off x="9420225" y="15182850"/>
          <a:ext cx="390525" cy="200025"/>
          <a:chOff x="5150738" y="3679988"/>
          <a:chExt cx="390525" cy="200025"/>
        </a:xfrm>
      </xdr:grpSpPr>
      <xdr:grpSp>
        <xdr:nvGrpSpPr>
          <xdr:cNvPr id="11837" name="Shape 9511">
            <a:extLst>
              <a:ext uri="{FF2B5EF4-FFF2-40B4-BE49-F238E27FC236}">
                <a16:creationId xmlns:a16="http://schemas.microsoft.com/office/drawing/2014/main" id="{00000000-0008-0000-0B00-00003D2E0000}"/>
              </a:ext>
            </a:extLst>
          </xdr:cNvPr>
          <xdr:cNvGrpSpPr>
            <a:grpSpLocks/>
          </xdr:cNvGrpSpPr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1838" name="Shape 6">
              <a:extLst>
                <a:ext uri="{FF2B5EF4-FFF2-40B4-BE49-F238E27FC236}">
                  <a16:creationId xmlns:a16="http://schemas.microsoft.com/office/drawing/2014/main" id="{00000000-0008-0000-0B00-00003E2E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839" name="Shape 9512">
              <a:extLst>
                <a:ext uri="{FF2B5EF4-FFF2-40B4-BE49-F238E27FC236}">
                  <a16:creationId xmlns:a16="http://schemas.microsoft.com/office/drawing/2014/main" id="{00000000-0008-0000-0B00-00003F2E0000}"/>
                </a:ext>
              </a:extLst>
            </xdr:cNvPr>
            <xdr:cNvGrpSpPr>
              <a:grpSpLocks/>
            </xdr:cNvGrpSpPr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1840" name="Shape 9513">
                <a:extLst>
                  <a:ext uri="{FF2B5EF4-FFF2-40B4-BE49-F238E27FC236}">
                    <a16:creationId xmlns:a16="http://schemas.microsoft.com/office/drawing/2014/main" id="{00000000-0008-0000-0B00-0000402E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1841" name="Shape 9514">
                <a:extLst>
                  <a:ext uri="{FF2B5EF4-FFF2-40B4-BE49-F238E27FC236}">
                    <a16:creationId xmlns:a16="http://schemas.microsoft.com/office/drawing/2014/main" id="{00000000-0008-0000-0B00-0000412E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19</xdr:col>
      <xdr:colOff>0</xdr:colOff>
      <xdr:row>69</xdr:row>
      <xdr:rowOff>0</xdr:rowOff>
    </xdr:from>
    <xdr:ext cx="390525" cy="200025"/>
    <xdr:grpSp>
      <xdr:nvGrpSpPr>
        <xdr:cNvPr id="11842" name="Shape 2">
          <a:extLst>
            <a:ext uri="{FF2B5EF4-FFF2-40B4-BE49-F238E27FC236}">
              <a16:creationId xmlns:a16="http://schemas.microsoft.com/office/drawing/2014/main" id="{00000000-0008-0000-0B00-0000422E0000}"/>
            </a:ext>
          </a:extLst>
        </xdr:cNvPr>
        <xdr:cNvGrpSpPr>
          <a:grpSpLocks/>
        </xdr:cNvGrpSpPr>
      </xdr:nvGrpSpPr>
      <xdr:grpSpPr>
        <a:xfrm>
          <a:off x="8486775" y="15182850"/>
          <a:ext cx="390525" cy="200025"/>
          <a:chOff x="5150738" y="3679988"/>
          <a:chExt cx="390525" cy="200025"/>
        </a:xfrm>
      </xdr:grpSpPr>
      <xdr:grpSp>
        <xdr:nvGrpSpPr>
          <xdr:cNvPr id="11843" name="Shape 9515">
            <a:extLst>
              <a:ext uri="{FF2B5EF4-FFF2-40B4-BE49-F238E27FC236}">
                <a16:creationId xmlns:a16="http://schemas.microsoft.com/office/drawing/2014/main" id="{00000000-0008-0000-0B00-0000432E0000}"/>
              </a:ext>
            </a:extLst>
          </xdr:cNvPr>
          <xdr:cNvGrpSpPr>
            <a:grpSpLocks/>
          </xdr:cNvGrpSpPr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1844" name="Shape 6">
              <a:extLst>
                <a:ext uri="{FF2B5EF4-FFF2-40B4-BE49-F238E27FC236}">
                  <a16:creationId xmlns:a16="http://schemas.microsoft.com/office/drawing/2014/main" id="{00000000-0008-0000-0B00-0000442E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845" name="Shape 9516">
              <a:extLst>
                <a:ext uri="{FF2B5EF4-FFF2-40B4-BE49-F238E27FC236}">
                  <a16:creationId xmlns:a16="http://schemas.microsoft.com/office/drawing/2014/main" id="{00000000-0008-0000-0B00-0000452E0000}"/>
                </a:ext>
              </a:extLst>
            </xdr:cNvPr>
            <xdr:cNvGrpSpPr>
              <a:grpSpLocks/>
            </xdr:cNvGrpSpPr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1846" name="Shape 9517">
                <a:extLst>
                  <a:ext uri="{FF2B5EF4-FFF2-40B4-BE49-F238E27FC236}">
                    <a16:creationId xmlns:a16="http://schemas.microsoft.com/office/drawing/2014/main" id="{00000000-0008-0000-0B00-0000462E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1847" name="Shape 9518">
                <a:extLst>
                  <a:ext uri="{FF2B5EF4-FFF2-40B4-BE49-F238E27FC236}">
                    <a16:creationId xmlns:a16="http://schemas.microsoft.com/office/drawing/2014/main" id="{00000000-0008-0000-0B00-0000472E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17</xdr:col>
      <xdr:colOff>0</xdr:colOff>
      <xdr:row>69</xdr:row>
      <xdr:rowOff>0</xdr:rowOff>
    </xdr:from>
    <xdr:ext cx="390525" cy="200025"/>
    <xdr:grpSp>
      <xdr:nvGrpSpPr>
        <xdr:cNvPr id="11848" name="Shape 2">
          <a:extLst>
            <a:ext uri="{FF2B5EF4-FFF2-40B4-BE49-F238E27FC236}">
              <a16:creationId xmlns:a16="http://schemas.microsoft.com/office/drawing/2014/main" id="{00000000-0008-0000-0B00-0000482E0000}"/>
            </a:ext>
          </a:extLst>
        </xdr:cNvPr>
        <xdr:cNvGrpSpPr>
          <a:grpSpLocks/>
        </xdr:cNvGrpSpPr>
      </xdr:nvGrpSpPr>
      <xdr:grpSpPr>
        <a:xfrm>
          <a:off x="7553325" y="15182850"/>
          <a:ext cx="390525" cy="200025"/>
          <a:chOff x="5150738" y="3679988"/>
          <a:chExt cx="390525" cy="200025"/>
        </a:xfrm>
      </xdr:grpSpPr>
      <xdr:grpSp>
        <xdr:nvGrpSpPr>
          <xdr:cNvPr id="11849" name="Shape 9519">
            <a:extLst>
              <a:ext uri="{FF2B5EF4-FFF2-40B4-BE49-F238E27FC236}">
                <a16:creationId xmlns:a16="http://schemas.microsoft.com/office/drawing/2014/main" id="{00000000-0008-0000-0B00-0000492E0000}"/>
              </a:ext>
            </a:extLst>
          </xdr:cNvPr>
          <xdr:cNvGrpSpPr>
            <a:grpSpLocks/>
          </xdr:cNvGrpSpPr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1850" name="Shape 6">
              <a:extLst>
                <a:ext uri="{FF2B5EF4-FFF2-40B4-BE49-F238E27FC236}">
                  <a16:creationId xmlns:a16="http://schemas.microsoft.com/office/drawing/2014/main" id="{00000000-0008-0000-0B00-00004A2E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851" name="Shape 9520">
              <a:extLst>
                <a:ext uri="{FF2B5EF4-FFF2-40B4-BE49-F238E27FC236}">
                  <a16:creationId xmlns:a16="http://schemas.microsoft.com/office/drawing/2014/main" id="{00000000-0008-0000-0B00-00004B2E0000}"/>
                </a:ext>
              </a:extLst>
            </xdr:cNvPr>
            <xdr:cNvGrpSpPr>
              <a:grpSpLocks/>
            </xdr:cNvGrpSpPr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1852" name="Shape 9521">
                <a:extLst>
                  <a:ext uri="{FF2B5EF4-FFF2-40B4-BE49-F238E27FC236}">
                    <a16:creationId xmlns:a16="http://schemas.microsoft.com/office/drawing/2014/main" id="{00000000-0008-0000-0B00-00004C2E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1853" name="Shape 9522">
                <a:extLst>
                  <a:ext uri="{FF2B5EF4-FFF2-40B4-BE49-F238E27FC236}">
                    <a16:creationId xmlns:a16="http://schemas.microsoft.com/office/drawing/2014/main" id="{00000000-0008-0000-0B00-00004D2E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15</xdr:col>
      <xdr:colOff>0</xdr:colOff>
      <xdr:row>69</xdr:row>
      <xdr:rowOff>0</xdr:rowOff>
    </xdr:from>
    <xdr:ext cx="390525" cy="200025"/>
    <xdr:grpSp>
      <xdr:nvGrpSpPr>
        <xdr:cNvPr id="11854" name="Shape 2">
          <a:extLst>
            <a:ext uri="{FF2B5EF4-FFF2-40B4-BE49-F238E27FC236}">
              <a16:creationId xmlns:a16="http://schemas.microsoft.com/office/drawing/2014/main" id="{00000000-0008-0000-0B00-00004E2E0000}"/>
            </a:ext>
          </a:extLst>
        </xdr:cNvPr>
        <xdr:cNvGrpSpPr>
          <a:grpSpLocks/>
        </xdr:cNvGrpSpPr>
      </xdr:nvGrpSpPr>
      <xdr:grpSpPr>
        <a:xfrm>
          <a:off x="6619875" y="15182850"/>
          <a:ext cx="390525" cy="200025"/>
          <a:chOff x="5150738" y="3679988"/>
          <a:chExt cx="390525" cy="200025"/>
        </a:xfrm>
      </xdr:grpSpPr>
      <xdr:grpSp>
        <xdr:nvGrpSpPr>
          <xdr:cNvPr id="11855" name="Shape 9523">
            <a:extLst>
              <a:ext uri="{FF2B5EF4-FFF2-40B4-BE49-F238E27FC236}">
                <a16:creationId xmlns:a16="http://schemas.microsoft.com/office/drawing/2014/main" id="{00000000-0008-0000-0B00-00004F2E0000}"/>
              </a:ext>
            </a:extLst>
          </xdr:cNvPr>
          <xdr:cNvGrpSpPr>
            <a:grpSpLocks/>
          </xdr:cNvGrpSpPr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1856" name="Shape 6">
              <a:extLst>
                <a:ext uri="{FF2B5EF4-FFF2-40B4-BE49-F238E27FC236}">
                  <a16:creationId xmlns:a16="http://schemas.microsoft.com/office/drawing/2014/main" id="{00000000-0008-0000-0B00-0000502E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857" name="Shape 9524">
              <a:extLst>
                <a:ext uri="{FF2B5EF4-FFF2-40B4-BE49-F238E27FC236}">
                  <a16:creationId xmlns:a16="http://schemas.microsoft.com/office/drawing/2014/main" id="{00000000-0008-0000-0B00-0000512E0000}"/>
                </a:ext>
              </a:extLst>
            </xdr:cNvPr>
            <xdr:cNvGrpSpPr>
              <a:grpSpLocks/>
            </xdr:cNvGrpSpPr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1858" name="Shape 9525">
                <a:extLst>
                  <a:ext uri="{FF2B5EF4-FFF2-40B4-BE49-F238E27FC236}">
                    <a16:creationId xmlns:a16="http://schemas.microsoft.com/office/drawing/2014/main" id="{00000000-0008-0000-0B00-0000522E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1859" name="Shape 9526">
                <a:extLst>
                  <a:ext uri="{FF2B5EF4-FFF2-40B4-BE49-F238E27FC236}">
                    <a16:creationId xmlns:a16="http://schemas.microsoft.com/office/drawing/2014/main" id="{00000000-0008-0000-0B00-0000532E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13</xdr:col>
      <xdr:colOff>0</xdr:colOff>
      <xdr:row>69</xdr:row>
      <xdr:rowOff>0</xdr:rowOff>
    </xdr:from>
    <xdr:ext cx="390525" cy="200025"/>
    <xdr:grpSp>
      <xdr:nvGrpSpPr>
        <xdr:cNvPr id="11860" name="Shape 2">
          <a:extLst>
            <a:ext uri="{FF2B5EF4-FFF2-40B4-BE49-F238E27FC236}">
              <a16:creationId xmlns:a16="http://schemas.microsoft.com/office/drawing/2014/main" id="{00000000-0008-0000-0B00-0000542E0000}"/>
            </a:ext>
          </a:extLst>
        </xdr:cNvPr>
        <xdr:cNvGrpSpPr>
          <a:grpSpLocks/>
        </xdr:cNvGrpSpPr>
      </xdr:nvGrpSpPr>
      <xdr:grpSpPr>
        <a:xfrm>
          <a:off x="5686425" y="15182850"/>
          <a:ext cx="390525" cy="200025"/>
          <a:chOff x="5150738" y="3679988"/>
          <a:chExt cx="390525" cy="200025"/>
        </a:xfrm>
      </xdr:grpSpPr>
      <xdr:grpSp>
        <xdr:nvGrpSpPr>
          <xdr:cNvPr id="11861" name="Shape 9527">
            <a:extLst>
              <a:ext uri="{FF2B5EF4-FFF2-40B4-BE49-F238E27FC236}">
                <a16:creationId xmlns:a16="http://schemas.microsoft.com/office/drawing/2014/main" id="{00000000-0008-0000-0B00-0000552E0000}"/>
              </a:ext>
            </a:extLst>
          </xdr:cNvPr>
          <xdr:cNvGrpSpPr>
            <a:grpSpLocks/>
          </xdr:cNvGrpSpPr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1862" name="Shape 6">
              <a:extLst>
                <a:ext uri="{FF2B5EF4-FFF2-40B4-BE49-F238E27FC236}">
                  <a16:creationId xmlns:a16="http://schemas.microsoft.com/office/drawing/2014/main" id="{00000000-0008-0000-0B00-0000562E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863" name="Shape 9528">
              <a:extLst>
                <a:ext uri="{FF2B5EF4-FFF2-40B4-BE49-F238E27FC236}">
                  <a16:creationId xmlns:a16="http://schemas.microsoft.com/office/drawing/2014/main" id="{00000000-0008-0000-0B00-0000572E0000}"/>
                </a:ext>
              </a:extLst>
            </xdr:cNvPr>
            <xdr:cNvGrpSpPr>
              <a:grpSpLocks/>
            </xdr:cNvGrpSpPr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1864" name="Shape 9529">
                <a:extLst>
                  <a:ext uri="{FF2B5EF4-FFF2-40B4-BE49-F238E27FC236}">
                    <a16:creationId xmlns:a16="http://schemas.microsoft.com/office/drawing/2014/main" id="{00000000-0008-0000-0B00-0000582E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1865" name="Shape 9530">
                <a:extLst>
                  <a:ext uri="{FF2B5EF4-FFF2-40B4-BE49-F238E27FC236}">
                    <a16:creationId xmlns:a16="http://schemas.microsoft.com/office/drawing/2014/main" id="{00000000-0008-0000-0B00-0000592E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11</xdr:col>
      <xdr:colOff>0</xdr:colOff>
      <xdr:row>69</xdr:row>
      <xdr:rowOff>0</xdr:rowOff>
    </xdr:from>
    <xdr:ext cx="390525" cy="200025"/>
    <xdr:grpSp>
      <xdr:nvGrpSpPr>
        <xdr:cNvPr id="11866" name="Shape 2">
          <a:extLst>
            <a:ext uri="{FF2B5EF4-FFF2-40B4-BE49-F238E27FC236}">
              <a16:creationId xmlns:a16="http://schemas.microsoft.com/office/drawing/2014/main" id="{00000000-0008-0000-0B00-00005A2E0000}"/>
            </a:ext>
          </a:extLst>
        </xdr:cNvPr>
        <xdr:cNvGrpSpPr>
          <a:grpSpLocks/>
        </xdr:cNvGrpSpPr>
      </xdr:nvGrpSpPr>
      <xdr:grpSpPr>
        <a:xfrm>
          <a:off x="4752975" y="15182850"/>
          <a:ext cx="390525" cy="200025"/>
          <a:chOff x="5150738" y="3679988"/>
          <a:chExt cx="390525" cy="200025"/>
        </a:xfrm>
      </xdr:grpSpPr>
      <xdr:grpSp>
        <xdr:nvGrpSpPr>
          <xdr:cNvPr id="11867" name="Shape 9531">
            <a:extLst>
              <a:ext uri="{FF2B5EF4-FFF2-40B4-BE49-F238E27FC236}">
                <a16:creationId xmlns:a16="http://schemas.microsoft.com/office/drawing/2014/main" id="{00000000-0008-0000-0B00-00005B2E0000}"/>
              </a:ext>
            </a:extLst>
          </xdr:cNvPr>
          <xdr:cNvGrpSpPr>
            <a:grpSpLocks/>
          </xdr:cNvGrpSpPr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1868" name="Shape 6">
              <a:extLst>
                <a:ext uri="{FF2B5EF4-FFF2-40B4-BE49-F238E27FC236}">
                  <a16:creationId xmlns:a16="http://schemas.microsoft.com/office/drawing/2014/main" id="{00000000-0008-0000-0B00-00005C2E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869" name="Shape 9532">
              <a:extLst>
                <a:ext uri="{FF2B5EF4-FFF2-40B4-BE49-F238E27FC236}">
                  <a16:creationId xmlns:a16="http://schemas.microsoft.com/office/drawing/2014/main" id="{00000000-0008-0000-0B00-00005D2E0000}"/>
                </a:ext>
              </a:extLst>
            </xdr:cNvPr>
            <xdr:cNvGrpSpPr>
              <a:grpSpLocks/>
            </xdr:cNvGrpSpPr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1870" name="Shape 9533">
                <a:extLst>
                  <a:ext uri="{FF2B5EF4-FFF2-40B4-BE49-F238E27FC236}">
                    <a16:creationId xmlns:a16="http://schemas.microsoft.com/office/drawing/2014/main" id="{00000000-0008-0000-0B00-00005E2E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1871" name="Shape 9534">
                <a:extLst>
                  <a:ext uri="{FF2B5EF4-FFF2-40B4-BE49-F238E27FC236}">
                    <a16:creationId xmlns:a16="http://schemas.microsoft.com/office/drawing/2014/main" id="{00000000-0008-0000-0B00-00005F2E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9</xdr:col>
      <xdr:colOff>0</xdr:colOff>
      <xdr:row>69</xdr:row>
      <xdr:rowOff>0</xdr:rowOff>
    </xdr:from>
    <xdr:ext cx="390525" cy="200025"/>
    <xdr:grpSp>
      <xdr:nvGrpSpPr>
        <xdr:cNvPr id="11872" name="Shape 2">
          <a:extLst>
            <a:ext uri="{FF2B5EF4-FFF2-40B4-BE49-F238E27FC236}">
              <a16:creationId xmlns:a16="http://schemas.microsoft.com/office/drawing/2014/main" id="{00000000-0008-0000-0B00-0000602E0000}"/>
            </a:ext>
          </a:extLst>
        </xdr:cNvPr>
        <xdr:cNvGrpSpPr>
          <a:grpSpLocks/>
        </xdr:cNvGrpSpPr>
      </xdr:nvGrpSpPr>
      <xdr:grpSpPr>
        <a:xfrm>
          <a:off x="3819525" y="15182850"/>
          <a:ext cx="390525" cy="200025"/>
          <a:chOff x="5150738" y="3679988"/>
          <a:chExt cx="390525" cy="200025"/>
        </a:xfrm>
      </xdr:grpSpPr>
      <xdr:grpSp>
        <xdr:nvGrpSpPr>
          <xdr:cNvPr id="11873" name="Shape 9535">
            <a:extLst>
              <a:ext uri="{FF2B5EF4-FFF2-40B4-BE49-F238E27FC236}">
                <a16:creationId xmlns:a16="http://schemas.microsoft.com/office/drawing/2014/main" id="{00000000-0008-0000-0B00-0000612E0000}"/>
              </a:ext>
            </a:extLst>
          </xdr:cNvPr>
          <xdr:cNvGrpSpPr>
            <a:grpSpLocks/>
          </xdr:cNvGrpSpPr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1874" name="Shape 6">
              <a:extLst>
                <a:ext uri="{FF2B5EF4-FFF2-40B4-BE49-F238E27FC236}">
                  <a16:creationId xmlns:a16="http://schemas.microsoft.com/office/drawing/2014/main" id="{00000000-0008-0000-0B00-0000622E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875" name="Shape 9536">
              <a:extLst>
                <a:ext uri="{FF2B5EF4-FFF2-40B4-BE49-F238E27FC236}">
                  <a16:creationId xmlns:a16="http://schemas.microsoft.com/office/drawing/2014/main" id="{00000000-0008-0000-0B00-0000632E0000}"/>
                </a:ext>
              </a:extLst>
            </xdr:cNvPr>
            <xdr:cNvGrpSpPr>
              <a:grpSpLocks/>
            </xdr:cNvGrpSpPr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1876" name="Shape 9537">
                <a:extLst>
                  <a:ext uri="{FF2B5EF4-FFF2-40B4-BE49-F238E27FC236}">
                    <a16:creationId xmlns:a16="http://schemas.microsoft.com/office/drawing/2014/main" id="{00000000-0008-0000-0B00-0000642E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1877" name="Shape 9538">
                <a:extLst>
                  <a:ext uri="{FF2B5EF4-FFF2-40B4-BE49-F238E27FC236}">
                    <a16:creationId xmlns:a16="http://schemas.microsoft.com/office/drawing/2014/main" id="{00000000-0008-0000-0B00-0000652E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7</xdr:col>
      <xdr:colOff>0</xdr:colOff>
      <xdr:row>69</xdr:row>
      <xdr:rowOff>0</xdr:rowOff>
    </xdr:from>
    <xdr:ext cx="390525" cy="200025"/>
    <xdr:grpSp>
      <xdr:nvGrpSpPr>
        <xdr:cNvPr id="11878" name="Shape 2">
          <a:extLst>
            <a:ext uri="{FF2B5EF4-FFF2-40B4-BE49-F238E27FC236}">
              <a16:creationId xmlns:a16="http://schemas.microsoft.com/office/drawing/2014/main" id="{00000000-0008-0000-0B00-0000662E0000}"/>
            </a:ext>
          </a:extLst>
        </xdr:cNvPr>
        <xdr:cNvGrpSpPr>
          <a:grpSpLocks/>
        </xdr:cNvGrpSpPr>
      </xdr:nvGrpSpPr>
      <xdr:grpSpPr>
        <a:xfrm>
          <a:off x="2886075" y="15182850"/>
          <a:ext cx="390525" cy="200025"/>
          <a:chOff x="5150738" y="3679988"/>
          <a:chExt cx="390525" cy="200025"/>
        </a:xfrm>
      </xdr:grpSpPr>
      <xdr:grpSp>
        <xdr:nvGrpSpPr>
          <xdr:cNvPr id="11879" name="Shape 9539">
            <a:extLst>
              <a:ext uri="{FF2B5EF4-FFF2-40B4-BE49-F238E27FC236}">
                <a16:creationId xmlns:a16="http://schemas.microsoft.com/office/drawing/2014/main" id="{00000000-0008-0000-0B00-0000672E0000}"/>
              </a:ext>
            </a:extLst>
          </xdr:cNvPr>
          <xdr:cNvGrpSpPr>
            <a:grpSpLocks/>
          </xdr:cNvGrpSpPr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1880" name="Shape 6">
              <a:extLst>
                <a:ext uri="{FF2B5EF4-FFF2-40B4-BE49-F238E27FC236}">
                  <a16:creationId xmlns:a16="http://schemas.microsoft.com/office/drawing/2014/main" id="{00000000-0008-0000-0B00-0000682E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881" name="Shape 9540">
              <a:extLst>
                <a:ext uri="{FF2B5EF4-FFF2-40B4-BE49-F238E27FC236}">
                  <a16:creationId xmlns:a16="http://schemas.microsoft.com/office/drawing/2014/main" id="{00000000-0008-0000-0B00-0000692E0000}"/>
                </a:ext>
              </a:extLst>
            </xdr:cNvPr>
            <xdr:cNvGrpSpPr>
              <a:grpSpLocks/>
            </xdr:cNvGrpSpPr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1882" name="Shape 9541">
                <a:extLst>
                  <a:ext uri="{FF2B5EF4-FFF2-40B4-BE49-F238E27FC236}">
                    <a16:creationId xmlns:a16="http://schemas.microsoft.com/office/drawing/2014/main" id="{00000000-0008-0000-0B00-00006A2E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1883" name="Shape 9542">
                <a:extLst>
                  <a:ext uri="{FF2B5EF4-FFF2-40B4-BE49-F238E27FC236}">
                    <a16:creationId xmlns:a16="http://schemas.microsoft.com/office/drawing/2014/main" id="{00000000-0008-0000-0B00-00006B2E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5</xdr:col>
      <xdr:colOff>0</xdr:colOff>
      <xdr:row>69</xdr:row>
      <xdr:rowOff>0</xdr:rowOff>
    </xdr:from>
    <xdr:ext cx="390525" cy="200025"/>
    <xdr:grpSp>
      <xdr:nvGrpSpPr>
        <xdr:cNvPr id="11884" name="Shape 2">
          <a:extLst>
            <a:ext uri="{FF2B5EF4-FFF2-40B4-BE49-F238E27FC236}">
              <a16:creationId xmlns:a16="http://schemas.microsoft.com/office/drawing/2014/main" id="{00000000-0008-0000-0B00-00006C2E0000}"/>
            </a:ext>
          </a:extLst>
        </xdr:cNvPr>
        <xdr:cNvGrpSpPr>
          <a:grpSpLocks/>
        </xdr:cNvGrpSpPr>
      </xdr:nvGrpSpPr>
      <xdr:grpSpPr>
        <a:xfrm>
          <a:off x="1952625" y="15182850"/>
          <a:ext cx="390525" cy="200025"/>
          <a:chOff x="5150738" y="3679988"/>
          <a:chExt cx="390525" cy="200025"/>
        </a:xfrm>
      </xdr:grpSpPr>
      <xdr:grpSp>
        <xdr:nvGrpSpPr>
          <xdr:cNvPr id="11885" name="Shape 9543">
            <a:extLst>
              <a:ext uri="{FF2B5EF4-FFF2-40B4-BE49-F238E27FC236}">
                <a16:creationId xmlns:a16="http://schemas.microsoft.com/office/drawing/2014/main" id="{00000000-0008-0000-0B00-00006D2E0000}"/>
              </a:ext>
            </a:extLst>
          </xdr:cNvPr>
          <xdr:cNvGrpSpPr>
            <a:grpSpLocks/>
          </xdr:cNvGrpSpPr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1886" name="Shape 6">
              <a:extLst>
                <a:ext uri="{FF2B5EF4-FFF2-40B4-BE49-F238E27FC236}">
                  <a16:creationId xmlns:a16="http://schemas.microsoft.com/office/drawing/2014/main" id="{00000000-0008-0000-0B00-00006E2E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887" name="Shape 9544">
              <a:extLst>
                <a:ext uri="{FF2B5EF4-FFF2-40B4-BE49-F238E27FC236}">
                  <a16:creationId xmlns:a16="http://schemas.microsoft.com/office/drawing/2014/main" id="{00000000-0008-0000-0B00-00006F2E0000}"/>
                </a:ext>
              </a:extLst>
            </xdr:cNvPr>
            <xdr:cNvGrpSpPr>
              <a:grpSpLocks/>
            </xdr:cNvGrpSpPr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1888" name="Shape 9545">
                <a:extLst>
                  <a:ext uri="{FF2B5EF4-FFF2-40B4-BE49-F238E27FC236}">
                    <a16:creationId xmlns:a16="http://schemas.microsoft.com/office/drawing/2014/main" id="{00000000-0008-0000-0B00-0000702E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1889" name="Shape 9546">
                <a:extLst>
                  <a:ext uri="{FF2B5EF4-FFF2-40B4-BE49-F238E27FC236}">
                    <a16:creationId xmlns:a16="http://schemas.microsoft.com/office/drawing/2014/main" id="{00000000-0008-0000-0B00-0000712E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3</xdr:col>
      <xdr:colOff>0</xdr:colOff>
      <xdr:row>69</xdr:row>
      <xdr:rowOff>0</xdr:rowOff>
    </xdr:from>
    <xdr:ext cx="390525" cy="200025"/>
    <xdr:grpSp>
      <xdr:nvGrpSpPr>
        <xdr:cNvPr id="11890" name="Shape 2">
          <a:extLst>
            <a:ext uri="{FF2B5EF4-FFF2-40B4-BE49-F238E27FC236}">
              <a16:creationId xmlns:a16="http://schemas.microsoft.com/office/drawing/2014/main" id="{00000000-0008-0000-0B00-0000722E0000}"/>
            </a:ext>
          </a:extLst>
        </xdr:cNvPr>
        <xdr:cNvGrpSpPr>
          <a:grpSpLocks/>
        </xdr:cNvGrpSpPr>
      </xdr:nvGrpSpPr>
      <xdr:grpSpPr>
        <a:xfrm>
          <a:off x="1019175" y="15182850"/>
          <a:ext cx="390525" cy="200025"/>
          <a:chOff x="5150738" y="3679988"/>
          <a:chExt cx="390525" cy="200025"/>
        </a:xfrm>
      </xdr:grpSpPr>
      <xdr:grpSp>
        <xdr:nvGrpSpPr>
          <xdr:cNvPr id="11891" name="Shape 9547">
            <a:extLst>
              <a:ext uri="{FF2B5EF4-FFF2-40B4-BE49-F238E27FC236}">
                <a16:creationId xmlns:a16="http://schemas.microsoft.com/office/drawing/2014/main" id="{00000000-0008-0000-0B00-0000732E0000}"/>
              </a:ext>
            </a:extLst>
          </xdr:cNvPr>
          <xdr:cNvGrpSpPr>
            <a:grpSpLocks/>
          </xdr:cNvGrpSpPr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1892" name="Shape 6">
              <a:extLst>
                <a:ext uri="{FF2B5EF4-FFF2-40B4-BE49-F238E27FC236}">
                  <a16:creationId xmlns:a16="http://schemas.microsoft.com/office/drawing/2014/main" id="{00000000-0008-0000-0B00-0000742E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893" name="Shape 9548">
              <a:extLst>
                <a:ext uri="{FF2B5EF4-FFF2-40B4-BE49-F238E27FC236}">
                  <a16:creationId xmlns:a16="http://schemas.microsoft.com/office/drawing/2014/main" id="{00000000-0008-0000-0B00-0000752E0000}"/>
                </a:ext>
              </a:extLst>
            </xdr:cNvPr>
            <xdr:cNvGrpSpPr>
              <a:grpSpLocks/>
            </xdr:cNvGrpSpPr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1894" name="Shape 9549">
                <a:extLst>
                  <a:ext uri="{FF2B5EF4-FFF2-40B4-BE49-F238E27FC236}">
                    <a16:creationId xmlns:a16="http://schemas.microsoft.com/office/drawing/2014/main" id="{00000000-0008-0000-0B00-0000762E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1895" name="Shape 9550">
                <a:extLst>
                  <a:ext uri="{FF2B5EF4-FFF2-40B4-BE49-F238E27FC236}">
                    <a16:creationId xmlns:a16="http://schemas.microsoft.com/office/drawing/2014/main" id="{00000000-0008-0000-0B00-0000772E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7</xdr:col>
      <xdr:colOff>0</xdr:colOff>
      <xdr:row>78</xdr:row>
      <xdr:rowOff>0</xdr:rowOff>
    </xdr:from>
    <xdr:ext cx="390525" cy="200025"/>
    <xdr:grpSp>
      <xdr:nvGrpSpPr>
        <xdr:cNvPr id="11896" name="Shape 2">
          <a:extLst>
            <a:ext uri="{FF2B5EF4-FFF2-40B4-BE49-F238E27FC236}">
              <a16:creationId xmlns:a16="http://schemas.microsoft.com/office/drawing/2014/main" id="{00000000-0008-0000-0B00-0000782E0000}"/>
            </a:ext>
          </a:extLst>
        </xdr:cNvPr>
        <xdr:cNvGrpSpPr>
          <a:grpSpLocks/>
        </xdr:cNvGrpSpPr>
      </xdr:nvGrpSpPr>
      <xdr:grpSpPr>
        <a:xfrm>
          <a:off x="2886075" y="17164050"/>
          <a:ext cx="390525" cy="200025"/>
          <a:chOff x="5150738" y="3679988"/>
          <a:chExt cx="390525" cy="200025"/>
        </a:xfrm>
      </xdr:grpSpPr>
      <xdr:grpSp>
        <xdr:nvGrpSpPr>
          <xdr:cNvPr id="11897" name="Shape 9551">
            <a:extLst>
              <a:ext uri="{FF2B5EF4-FFF2-40B4-BE49-F238E27FC236}">
                <a16:creationId xmlns:a16="http://schemas.microsoft.com/office/drawing/2014/main" id="{00000000-0008-0000-0B00-0000792E0000}"/>
              </a:ext>
            </a:extLst>
          </xdr:cNvPr>
          <xdr:cNvGrpSpPr>
            <a:grpSpLocks/>
          </xdr:cNvGrpSpPr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1898" name="Shape 6">
              <a:extLst>
                <a:ext uri="{FF2B5EF4-FFF2-40B4-BE49-F238E27FC236}">
                  <a16:creationId xmlns:a16="http://schemas.microsoft.com/office/drawing/2014/main" id="{00000000-0008-0000-0B00-00007A2E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899" name="Shape 9552">
              <a:extLst>
                <a:ext uri="{FF2B5EF4-FFF2-40B4-BE49-F238E27FC236}">
                  <a16:creationId xmlns:a16="http://schemas.microsoft.com/office/drawing/2014/main" id="{00000000-0008-0000-0B00-00007B2E0000}"/>
                </a:ext>
              </a:extLst>
            </xdr:cNvPr>
            <xdr:cNvGrpSpPr>
              <a:grpSpLocks/>
            </xdr:cNvGrpSpPr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1900" name="Shape 9553">
                <a:extLst>
                  <a:ext uri="{FF2B5EF4-FFF2-40B4-BE49-F238E27FC236}">
                    <a16:creationId xmlns:a16="http://schemas.microsoft.com/office/drawing/2014/main" id="{00000000-0008-0000-0B00-00007C2E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1901" name="Shape 9554">
                <a:extLst>
                  <a:ext uri="{FF2B5EF4-FFF2-40B4-BE49-F238E27FC236}">
                    <a16:creationId xmlns:a16="http://schemas.microsoft.com/office/drawing/2014/main" id="{00000000-0008-0000-0B00-00007D2E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25</xdr:col>
      <xdr:colOff>0</xdr:colOff>
      <xdr:row>78</xdr:row>
      <xdr:rowOff>0</xdr:rowOff>
    </xdr:from>
    <xdr:ext cx="390525" cy="200025"/>
    <xdr:grpSp>
      <xdr:nvGrpSpPr>
        <xdr:cNvPr id="11902" name="Shape 2">
          <a:extLst>
            <a:ext uri="{FF2B5EF4-FFF2-40B4-BE49-F238E27FC236}">
              <a16:creationId xmlns:a16="http://schemas.microsoft.com/office/drawing/2014/main" id="{00000000-0008-0000-0B00-00007E2E0000}"/>
            </a:ext>
          </a:extLst>
        </xdr:cNvPr>
        <xdr:cNvGrpSpPr>
          <a:grpSpLocks/>
        </xdr:cNvGrpSpPr>
      </xdr:nvGrpSpPr>
      <xdr:grpSpPr>
        <a:xfrm>
          <a:off x="11287125" y="17164050"/>
          <a:ext cx="390525" cy="200025"/>
          <a:chOff x="5150738" y="3679988"/>
          <a:chExt cx="390525" cy="200025"/>
        </a:xfrm>
      </xdr:grpSpPr>
      <xdr:grpSp>
        <xdr:nvGrpSpPr>
          <xdr:cNvPr id="11903" name="Shape 9555">
            <a:extLst>
              <a:ext uri="{FF2B5EF4-FFF2-40B4-BE49-F238E27FC236}">
                <a16:creationId xmlns:a16="http://schemas.microsoft.com/office/drawing/2014/main" id="{00000000-0008-0000-0B00-00007F2E0000}"/>
              </a:ext>
            </a:extLst>
          </xdr:cNvPr>
          <xdr:cNvGrpSpPr>
            <a:grpSpLocks/>
          </xdr:cNvGrpSpPr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1904" name="Shape 6">
              <a:extLst>
                <a:ext uri="{FF2B5EF4-FFF2-40B4-BE49-F238E27FC236}">
                  <a16:creationId xmlns:a16="http://schemas.microsoft.com/office/drawing/2014/main" id="{00000000-0008-0000-0B00-0000802E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905" name="Shape 9556">
              <a:extLst>
                <a:ext uri="{FF2B5EF4-FFF2-40B4-BE49-F238E27FC236}">
                  <a16:creationId xmlns:a16="http://schemas.microsoft.com/office/drawing/2014/main" id="{00000000-0008-0000-0B00-0000812E0000}"/>
                </a:ext>
              </a:extLst>
            </xdr:cNvPr>
            <xdr:cNvGrpSpPr>
              <a:grpSpLocks/>
            </xdr:cNvGrpSpPr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1906" name="Shape 9557">
                <a:extLst>
                  <a:ext uri="{FF2B5EF4-FFF2-40B4-BE49-F238E27FC236}">
                    <a16:creationId xmlns:a16="http://schemas.microsoft.com/office/drawing/2014/main" id="{00000000-0008-0000-0B00-0000822E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1907" name="Shape 9558">
                <a:extLst>
                  <a:ext uri="{FF2B5EF4-FFF2-40B4-BE49-F238E27FC236}">
                    <a16:creationId xmlns:a16="http://schemas.microsoft.com/office/drawing/2014/main" id="{00000000-0008-0000-0B00-0000832E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27</xdr:col>
      <xdr:colOff>0</xdr:colOff>
      <xdr:row>78</xdr:row>
      <xdr:rowOff>0</xdr:rowOff>
    </xdr:from>
    <xdr:ext cx="390525" cy="200025"/>
    <xdr:grpSp>
      <xdr:nvGrpSpPr>
        <xdr:cNvPr id="11908" name="Shape 2">
          <a:extLst>
            <a:ext uri="{FF2B5EF4-FFF2-40B4-BE49-F238E27FC236}">
              <a16:creationId xmlns:a16="http://schemas.microsoft.com/office/drawing/2014/main" id="{00000000-0008-0000-0B00-0000842E0000}"/>
            </a:ext>
          </a:extLst>
        </xdr:cNvPr>
        <xdr:cNvGrpSpPr>
          <a:grpSpLocks/>
        </xdr:cNvGrpSpPr>
      </xdr:nvGrpSpPr>
      <xdr:grpSpPr>
        <a:xfrm>
          <a:off x="12220575" y="17164050"/>
          <a:ext cx="390525" cy="200025"/>
          <a:chOff x="5150738" y="3679988"/>
          <a:chExt cx="390525" cy="200025"/>
        </a:xfrm>
      </xdr:grpSpPr>
      <xdr:grpSp>
        <xdr:nvGrpSpPr>
          <xdr:cNvPr id="11909" name="Shape 9559">
            <a:extLst>
              <a:ext uri="{FF2B5EF4-FFF2-40B4-BE49-F238E27FC236}">
                <a16:creationId xmlns:a16="http://schemas.microsoft.com/office/drawing/2014/main" id="{00000000-0008-0000-0B00-0000852E0000}"/>
              </a:ext>
            </a:extLst>
          </xdr:cNvPr>
          <xdr:cNvGrpSpPr>
            <a:grpSpLocks/>
          </xdr:cNvGrpSpPr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1910" name="Shape 6">
              <a:extLst>
                <a:ext uri="{FF2B5EF4-FFF2-40B4-BE49-F238E27FC236}">
                  <a16:creationId xmlns:a16="http://schemas.microsoft.com/office/drawing/2014/main" id="{00000000-0008-0000-0B00-0000862E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911" name="Shape 9560">
              <a:extLst>
                <a:ext uri="{FF2B5EF4-FFF2-40B4-BE49-F238E27FC236}">
                  <a16:creationId xmlns:a16="http://schemas.microsoft.com/office/drawing/2014/main" id="{00000000-0008-0000-0B00-0000872E0000}"/>
                </a:ext>
              </a:extLst>
            </xdr:cNvPr>
            <xdr:cNvGrpSpPr>
              <a:grpSpLocks/>
            </xdr:cNvGrpSpPr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1912" name="Shape 9561">
                <a:extLst>
                  <a:ext uri="{FF2B5EF4-FFF2-40B4-BE49-F238E27FC236}">
                    <a16:creationId xmlns:a16="http://schemas.microsoft.com/office/drawing/2014/main" id="{00000000-0008-0000-0B00-0000882E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1913" name="Shape 9562">
                <a:extLst>
                  <a:ext uri="{FF2B5EF4-FFF2-40B4-BE49-F238E27FC236}">
                    <a16:creationId xmlns:a16="http://schemas.microsoft.com/office/drawing/2014/main" id="{00000000-0008-0000-0B00-0000892E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31</xdr:col>
      <xdr:colOff>0</xdr:colOff>
      <xdr:row>78</xdr:row>
      <xdr:rowOff>0</xdr:rowOff>
    </xdr:from>
    <xdr:ext cx="390525" cy="200025"/>
    <xdr:grpSp>
      <xdr:nvGrpSpPr>
        <xdr:cNvPr id="11914" name="Shape 2">
          <a:extLst>
            <a:ext uri="{FF2B5EF4-FFF2-40B4-BE49-F238E27FC236}">
              <a16:creationId xmlns:a16="http://schemas.microsoft.com/office/drawing/2014/main" id="{00000000-0008-0000-0B00-00008A2E0000}"/>
            </a:ext>
          </a:extLst>
        </xdr:cNvPr>
        <xdr:cNvGrpSpPr>
          <a:grpSpLocks/>
        </xdr:cNvGrpSpPr>
      </xdr:nvGrpSpPr>
      <xdr:grpSpPr>
        <a:xfrm>
          <a:off x="14087475" y="17164050"/>
          <a:ext cx="390525" cy="200025"/>
          <a:chOff x="5150738" y="3679988"/>
          <a:chExt cx="390525" cy="200025"/>
        </a:xfrm>
      </xdr:grpSpPr>
      <xdr:grpSp>
        <xdr:nvGrpSpPr>
          <xdr:cNvPr id="11915" name="Shape 9563">
            <a:extLst>
              <a:ext uri="{FF2B5EF4-FFF2-40B4-BE49-F238E27FC236}">
                <a16:creationId xmlns:a16="http://schemas.microsoft.com/office/drawing/2014/main" id="{00000000-0008-0000-0B00-00008B2E0000}"/>
              </a:ext>
            </a:extLst>
          </xdr:cNvPr>
          <xdr:cNvGrpSpPr>
            <a:grpSpLocks/>
          </xdr:cNvGrpSpPr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1916" name="Shape 6">
              <a:extLst>
                <a:ext uri="{FF2B5EF4-FFF2-40B4-BE49-F238E27FC236}">
                  <a16:creationId xmlns:a16="http://schemas.microsoft.com/office/drawing/2014/main" id="{00000000-0008-0000-0B00-00008C2E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917" name="Shape 9564">
              <a:extLst>
                <a:ext uri="{FF2B5EF4-FFF2-40B4-BE49-F238E27FC236}">
                  <a16:creationId xmlns:a16="http://schemas.microsoft.com/office/drawing/2014/main" id="{00000000-0008-0000-0B00-00008D2E0000}"/>
                </a:ext>
              </a:extLst>
            </xdr:cNvPr>
            <xdr:cNvGrpSpPr>
              <a:grpSpLocks/>
            </xdr:cNvGrpSpPr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1918" name="Shape 9565">
                <a:extLst>
                  <a:ext uri="{FF2B5EF4-FFF2-40B4-BE49-F238E27FC236}">
                    <a16:creationId xmlns:a16="http://schemas.microsoft.com/office/drawing/2014/main" id="{00000000-0008-0000-0B00-00008E2E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1919" name="Shape 9566">
                <a:extLst>
                  <a:ext uri="{FF2B5EF4-FFF2-40B4-BE49-F238E27FC236}">
                    <a16:creationId xmlns:a16="http://schemas.microsoft.com/office/drawing/2014/main" id="{00000000-0008-0000-0B00-00008F2E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37</xdr:col>
      <xdr:colOff>0</xdr:colOff>
      <xdr:row>78</xdr:row>
      <xdr:rowOff>0</xdr:rowOff>
    </xdr:from>
    <xdr:ext cx="390525" cy="200025"/>
    <xdr:grpSp>
      <xdr:nvGrpSpPr>
        <xdr:cNvPr id="11920" name="Shape 2">
          <a:extLst>
            <a:ext uri="{FF2B5EF4-FFF2-40B4-BE49-F238E27FC236}">
              <a16:creationId xmlns:a16="http://schemas.microsoft.com/office/drawing/2014/main" id="{00000000-0008-0000-0B00-0000902E0000}"/>
            </a:ext>
          </a:extLst>
        </xdr:cNvPr>
        <xdr:cNvGrpSpPr>
          <a:grpSpLocks/>
        </xdr:cNvGrpSpPr>
      </xdr:nvGrpSpPr>
      <xdr:grpSpPr>
        <a:xfrm>
          <a:off x="16887825" y="17164050"/>
          <a:ext cx="390525" cy="200025"/>
          <a:chOff x="5150738" y="3679988"/>
          <a:chExt cx="390525" cy="200025"/>
        </a:xfrm>
      </xdr:grpSpPr>
      <xdr:grpSp>
        <xdr:nvGrpSpPr>
          <xdr:cNvPr id="11921" name="Shape 9567">
            <a:extLst>
              <a:ext uri="{FF2B5EF4-FFF2-40B4-BE49-F238E27FC236}">
                <a16:creationId xmlns:a16="http://schemas.microsoft.com/office/drawing/2014/main" id="{00000000-0008-0000-0B00-0000912E0000}"/>
              </a:ext>
            </a:extLst>
          </xdr:cNvPr>
          <xdr:cNvGrpSpPr>
            <a:grpSpLocks/>
          </xdr:cNvGrpSpPr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1922" name="Shape 6">
              <a:extLst>
                <a:ext uri="{FF2B5EF4-FFF2-40B4-BE49-F238E27FC236}">
                  <a16:creationId xmlns:a16="http://schemas.microsoft.com/office/drawing/2014/main" id="{00000000-0008-0000-0B00-0000922E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923" name="Shape 9568">
              <a:extLst>
                <a:ext uri="{FF2B5EF4-FFF2-40B4-BE49-F238E27FC236}">
                  <a16:creationId xmlns:a16="http://schemas.microsoft.com/office/drawing/2014/main" id="{00000000-0008-0000-0B00-0000932E0000}"/>
                </a:ext>
              </a:extLst>
            </xdr:cNvPr>
            <xdr:cNvGrpSpPr>
              <a:grpSpLocks/>
            </xdr:cNvGrpSpPr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1924" name="Shape 9569">
                <a:extLst>
                  <a:ext uri="{FF2B5EF4-FFF2-40B4-BE49-F238E27FC236}">
                    <a16:creationId xmlns:a16="http://schemas.microsoft.com/office/drawing/2014/main" id="{00000000-0008-0000-0B00-0000942E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1925" name="Shape 9570">
                <a:extLst>
                  <a:ext uri="{FF2B5EF4-FFF2-40B4-BE49-F238E27FC236}">
                    <a16:creationId xmlns:a16="http://schemas.microsoft.com/office/drawing/2014/main" id="{00000000-0008-0000-0B00-0000952E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39</xdr:col>
      <xdr:colOff>0</xdr:colOff>
      <xdr:row>78</xdr:row>
      <xdr:rowOff>0</xdr:rowOff>
    </xdr:from>
    <xdr:ext cx="390525" cy="200025"/>
    <xdr:grpSp>
      <xdr:nvGrpSpPr>
        <xdr:cNvPr id="11926" name="Shape 2">
          <a:extLst>
            <a:ext uri="{FF2B5EF4-FFF2-40B4-BE49-F238E27FC236}">
              <a16:creationId xmlns:a16="http://schemas.microsoft.com/office/drawing/2014/main" id="{00000000-0008-0000-0B00-0000962E0000}"/>
            </a:ext>
          </a:extLst>
        </xdr:cNvPr>
        <xdr:cNvGrpSpPr>
          <a:grpSpLocks/>
        </xdr:cNvGrpSpPr>
      </xdr:nvGrpSpPr>
      <xdr:grpSpPr>
        <a:xfrm>
          <a:off x="17821275" y="17164050"/>
          <a:ext cx="390525" cy="200025"/>
          <a:chOff x="5150738" y="3679988"/>
          <a:chExt cx="390525" cy="200025"/>
        </a:xfrm>
      </xdr:grpSpPr>
      <xdr:grpSp>
        <xdr:nvGrpSpPr>
          <xdr:cNvPr id="11927" name="Shape 9571">
            <a:extLst>
              <a:ext uri="{FF2B5EF4-FFF2-40B4-BE49-F238E27FC236}">
                <a16:creationId xmlns:a16="http://schemas.microsoft.com/office/drawing/2014/main" id="{00000000-0008-0000-0B00-0000972E0000}"/>
              </a:ext>
            </a:extLst>
          </xdr:cNvPr>
          <xdr:cNvGrpSpPr>
            <a:grpSpLocks/>
          </xdr:cNvGrpSpPr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1928" name="Shape 6">
              <a:extLst>
                <a:ext uri="{FF2B5EF4-FFF2-40B4-BE49-F238E27FC236}">
                  <a16:creationId xmlns:a16="http://schemas.microsoft.com/office/drawing/2014/main" id="{00000000-0008-0000-0B00-0000982E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929" name="Shape 9572">
              <a:extLst>
                <a:ext uri="{FF2B5EF4-FFF2-40B4-BE49-F238E27FC236}">
                  <a16:creationId xmlns:a16="http://schemas.microsoft.com/office/drawing/2014/main" id="{00000000-0008-0000-0B00-0000992E0000}"/>
                </a:ext>
              </a:extLst>
            </xdr:cNvPr>
            <xdr:cNvGrpSpPr>
              <a:grpSpLocks/>
            </xdr:cNvGrpSpPr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1930" name="Shape 9573">
                <a:extLst>
                  <a:ext uri="{FF2B5EF4-FFF2-40B4-BE49-F238E27FC236}">
                    <a16:creationId xmlns:a16="http://schemas.microsoft.com/office/drawing/2014/main" id="{00000000-0008-0000-0B00-00009A2E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1931" name="Shape 9574">
                <a:extLst>
                  <a:ext uri="{FF2B5EF4-FFF2-40B4-BE49-F238E27FC236}">
                    <a16:creationId xmlns:a16="http://schemas.microsoft.com/office/drawing/2014/main" id="{00000000-0008-0000-0B00-00009B2E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41</xdr:col>
      <xdr:colOff>0</xdr:colOff>
      <xdr:row>78</xdr:row>
      <xdr:rowOff>0</xdr:rowOff>
    </xdr:from>
    <xdr:ext cx="390525" cy="200025"/>
    <xdr:grpSp>
      <xdr:nvGrpSpPr>
        <xdr:cNvPr id="11932" name="Shape 2">
          <a:extLst>
            <a:ext uri="{FF2B5EF4-FFF2-40B4-BE49-F238E27FC236}">
              <a16:creationId xmlns:a16="http://schemas.microsoft.com/office/drawing/2014/main" id="{00000000-0008-0000-0B00-00009C2E0000}"/>
            </a:ext>
          </a:extLst>
        </xdr:cNvPr>
        <xdr:cNvGrpSpPr>
          <a:grpSpLocks/>
        </xdr:cNvGrpSpPr>
      </xdr:nvGrpSpPr>
      <xdr:grpSpPr>
        <a:xfrm>
          <a:off x="18754725" y="17164050"/>
          <a:ext cx="390525" cy="200025"/>
          <a:chOff x="5150738" y="3679988"/>
          <a:chExt cx="390525" cy="200025"/>
        </a:xfrm>
      </xdr:grpSpPr>
      <xdr:grpSp>
        <xdr:nvGrpSpPr>
          <xdr:cNvPr id="11933" name="Shape 9575">
            <a:extLst>
              <a:ext uri="{FF2B5EF4-FFF2-40B4-BE49-F238E27FC236}">
                <a16:creationId xmlns:a16="http://schemas.microsoft.com/office/drawing/2014/main" id="{00000000-0008-0000-0B00-00009D2E0000}"/>
              </a:ext>
            </a:extLst>
          </xdr:cNvPr>
          <xdr:cNvGrpSpPr>
            <a:grpSpLocks/>
          </xdr:cNvGrpSpPr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1934" name="Shape 6">
              <a:extLst>
                <a:ext uri="{FF2B5EF4-FFF2-40B4-BE49-F238E27FC236}">
                  <a16:creationId xmlns:a16="http://schemas.microsoft.com/office/drawing/2014/main" id="{00000000-0008-0000-0B00-00009E2E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935" name="Shape 9576">
              <a:extLst>
                <a:ext uri="{FF2B5EF4-FFF2-40B4-BE49-F238E27FC236}">
                  <a16:creationId xmlns:a16="http://schemas.microsoft.com/office/drawing/2014/main" id="{00000000-0008-0000-0B00-00009F2E0000}"/>
                </a:ext>
              </a:extLst>
            </xdr:cNvPr>
            <xdr:cNvGrpSpPr>
              <a:grpSpLocks/>
            </xdr:cNvGrpSpPr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1936" name="Shape 9577">
                <a:extLst>
                  <a:ext uri="{FF2B5EF4-FFF2-40B4-BE49-F238E27FC236}">
                    <a16:creationId xmlns:a16="http://schemas.microsoft.com/office/drawing/2014/main" id="{00000000-0008-0000-0B00-0000A02E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1937" name="Shape 9578">
                <a:extLst>
                  <a:ext uri="{FF2B5EF4-FFF2-40B4-BE49-F238E27FC236}">
                    <a16:creationId xmlns:a16="http://schemas.microsoft.com/office/drawing/2014/main" id="{00000000-0008-0000-0B00-0000A12E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43</xdr:col>
      <xdr:colOff>0</xdr:colOff>
      <xdr:row>78</xdr:row>
      <xdr:rowOff>0</xdr:rowOff>
    </xdr:from>
    <xdr:ext cx="390525" cy="200025"/>
    <xdr:grpSp>
      <xdr:nvGrpSpPr>
        <xdr:cNvPr id="11938" name="Shape 2">
          <a:extLst>
            <a:ext uri="{FF2B5EF4-FFF2-40B4-BE49-F238E27FC236}">
              <a16:creationId xmlns:a16="http://schemas.microsoft.com/office/drawing/2014/main" id="{00000000-0008-0000-0B00-0000A22E0000}"/>
            </a:ext>
          </a:extLst>
        </xdr:cNvPr>
        <xdr:cNvGrpSpPr>
          <a:grpSpLocks/>
        </xdr:cNvGrpSpPr>
      </xdr:nvGrpSpPr>
      <xdr:grpSpPr>
        <a:xfrm>
          <a:off x="19688175" y="17164050"/>
          <a:ext cx="390525" cy="200025"/>
          <a:chOff x="5150738" y="3679988"/>
          <a:chExt cx="390525" cy="200025"/>
        </a:xfrm>
      </xdr:grpSpPr>
      <xdr:grpSp>
        <xdr:nvGrpSpPr>
          <xdr:cNvPr id="11939" name="Shape 9579">
            <a:extLst>
              <a:ext uri="{FF2B5EF4-FFF2-40B4-BE49-F238E27FC236}">
                <a16:creationId xmlns:a16="http://schemas.microsoft.com/office/drawing/2014/main" id="{00000000-0008-0000-0B00-0000A32E0000}"/>
              </a:ext>
            </a:extLst>
          </xdr:cNvPr>
          <xdr:cNvGrpSpPr>
            <a:grpSpLocks/>
          </xdr:cNvGrpSpPr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1940" name="Shape 6">
              <a:extLst>
                <a:ext uri="{FF2B5EF4-FFF2-40B4-BE49-F238E27FC236}">
                  <a16:creationId xmlns:a16="http://schemas.microsoft.com/office/drawing/2014/main" id="{00000000-0008-0000-0B00-0000A42E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941" name="Shape 9580">
              <a:extLst>
                <a:ext uri="{FF2B5EF4-FFF2-40B4-BE49-F238E27FC236}">
                  <a16:creationId xmlns:a16="http://schemas.microsoft.com/office/drawing/2014/main" id="{00000000-0008-0000-0B00-0000A52E0000}"/>
                </a:ext>
              </a:extLst>
            </xdr:cNvPr>
            <xdr:cNvGrpSpPr>
              <a:grpSpLocks/>
            </xdr:cNvGrpSpPr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1942" name="Shape 9581">
                <a:extLst>
                  <a:ext uri="{FF2B5EF4-FFF2-40B4-BE49-F238E27FC236}">
                    <a16:creationId xmlns:a16="http://schemas.microsoft.com/office/drawing/2014/main" id="{00000000-0008-0000-0B00-0000A62E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1943" name="Shape 9582">
                <a:extLst>
                  <a:ext uri="{FF2B5EF4-FFF2-40B4-BE49-F238E27FC236}">
                    <a16:creationId xmlns:a16="http://schemas.microsoft.com/office/drawing/2014/main" id="{00000000-0008-0000-0B00-0000A72E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43</xdr:col>
      <xdr:colOff>0</xdr:colOff>
      <xdr:row>87</xdr:row>
      <xdr:rowOff>0</xdr:rowOff>
    </xdr:from>
    <xdr:ext cx="390525" cy="200025"/>
    <xdr:grpSp>
      <xdr:nvGrpSpPr>
        <xdr:cNvPr id="11944" name="Shape 2">
          <a:extLst>
            <a:ext uri="{FF2B5EF4-FFF2-40B4-BE49-F238E27FC236}">
              <a16:creationId xmlns:a16="http://schemas.microsoft.com/office/drawing/2014/main" id="{00000000-0008-0000-0B00-0000A82E0000}"/>
            </a:ext>
          </a:extLst>
        </xdr:cNvPr>
        <xdr:cNvGrpSpPr>
          <a:grpSpLocks/>
        </xdr:cNvGrpSpPr>
      </xdr:nvGrpSpPr>
      <xdr:grpSpPr>
        <a:xfrm>
          <a:off x="19688175" y="19145250"/>
          <a:ext cx="390525" cy="200025"/>
          <a:chOff x="5150738" y="3679988"/>
          <a:chExt cx="390525" cy="200025"/>
        </a:xfrm>
      </xdr:grpSpPr>
      <xdr:grpSp>
        <xdr:nvGrpSpPr>
          <xdr:cNvPr id="11945" name="Shape 9583">
            <a:extLst>
              <a:ext uri="{FF2B5EF4-FFF2-40B4-BE49-F238E27FC236}">
                <a16:creationId xmlns:a16="http://schemas.microsoft.com/office/drawing/2014/main" id="{00000000-0008-0000-0B00-0000A92E0000}"/>
              </a:ext>
            </a:extLst>
          </xdr:cNvPr>
          <xdr:cNvGrpSpPr>
            <a:grpSpLocks/>
          </xdr:cNvGrpSpPr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1946" name="Shape 6">
              <a:extLst>
                <a:ext uri="{FF2B5EF4-FFF2-40B4-BE49-F238E27FC236}">
                  <a16:creationId xmlns:a16="http://schemas.microsoft.com/office/drawing/2014/main" id="{00000000-0008-0000-0B00-0000AA2E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947" name="Shape 9584">
              <a:extLst>
                <a:ext uri="{FF2B5EF4-FFF2-40B4-BE49-F238E27FC236}">
                  <a16:creationId xmlns:a16="http://schemas.microsoft.com/office/drawing/2014/main" id="{00000000-0008-0000-0B00-0000AB2E0000}"/>
                </a:ext>
              </a:extLst>
            </xdr:cNvPr>
            <xdr:cNvGrpSpPr>
              <a:grpSpLocks/>
            </xdr:cNvGrpSpPr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1948" name="Shape 9585">
                <a:extLst>
                  <a:ext uri="{FF2B5EF4-FFF2-40B4-BE49-F238E27FC236}">
                    <a16:creationId xmlns:a16="http://schemas.microsoft.com/office/drawing/2014/main" id="{00000000-0008-0000-0B00-0000AC2E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1949" name="Shape 9586">
                <a:extLst>
                  <a:ext uri="{FF2B5EF4-FFF2-40B4-BE49-F238E27FC236}">
                    <a16:creationId xmlns:a16="http://schemas.microsoft.com/office/drawing/2014/main" id="{00000000-0008-0000-0B00-0000AD2E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41</xdr:col>
      <xdr:colOff>19050</xdr:colOff>
      <xdr:row>86</xdr:row>
      <xdr:rowOff>228600</xdr:rowOff>
    </xdr:from>
    <xdr:ext cx="390525" cy="200025"/>
    <xdr:grpSp>
      <xdr:nvGrpSpPr>
        <xdr:cNvPr id="11950" name="Shape 2">
          <a:extLst>
            <a:ext uri="{FF2B5EF4-FFF2-40B4-BE49-F238E27FC236}">
              <a16:creationId xmlns:a16="http://schemas.microsoft.com/office/drawing/2014/main" id="{00000000-0008-0000-0B00-0000AE2E0000}"/>
            </a:ext>
          </a:extLst>
        </xdr:cNvPr>
        <xdr:cNvGrpSpPr>
          <a:grpSpLocks/>
        </xdr:cNvGrpSpPr>
      </xdr:nvGrpSpPr>
      <xdr:grpSpPr>
        <a:xfrm>
          <a:off x="18773775" y="19126200"/>
          <a:ext cx="390525" cy="200025"/>
          <a:chOff x="5150738" y="3679988"/>
          <a:chExt cx="390525" cy="200025"/>
        </a:xfrm>
      </xdr:grpSpPr>
      <xdr:grpSp>
        <xdr:nvGrpSpPr>
          <xdr:cNvPr id="11951" name="Shape 9587">
            <a:extLst>
              <a:ext uri="{FF2B5EF4-FFF2-40B4-BE49-F238E27FC236}">
                <a16:creationId xmlns:a16="http://schemas.microsoft.com/office/drawing/2014/main" id="{00000000-0008-0000-0B00-0000AF2E0000}"/>
              </a:ext>
            </a:extLst>
          </xdr:cNvPr>
          <xdr:cNvGrpSpPr>
            <a:grpSpLocks/>
          </xdr:cNvGrpSpPr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1952" name="Shape 6">
              <a:extLst>
                <a:ext uri="{FF2B5EF4-FFF2-40B4-BE49-F238E27FC236}">
                  <a16:creationId xmlns:a16="http://schemas.microsoft.com/office/drawing/2014/main" id="{00000000-0008-0000-0B00-0000B02E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953" name="Shape 9588">
              <a:extLst>
                <a:ext uri="{FF2B5EF4-FFF2-40B4-BE49-F238E27FC236}">
                  <a16:creationId xmlns:a16="http://schemas.microsoft.com/office/drawing/2014/main" id="{00000000-0008-0000-0B00-0000B12E0000}"/>
                </a:ext>
              </a:extLst>
            </xdr:cNvPr>
            <xdr:cNvGrpSpPr>
              <a:grpSpLocks/>
            </xdr:cNvGrpSpPr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1954" name="Shape 9589">
                <a:extLst>
                  <a:ext uri="{FF2B5EF4-FFF2-40B4-BE49-F238E27FC236}">
                    <a16:creationId xmlns:a16="http://schemas.microsoft.com/office/drawing/2014/main" id="{00000000-0008-0000-0B00-0000B22E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1955" name="Shape 9590">
                <a:extLst>
                  <a:ext uri="{FF2B5EF4-FFF2-40B4-BE49-F238E27FC236}">
                    <a16:creationId xmlns:a16="http://schemas.microsoft.com/office/drawing/2014/main" id="{00000000-0008-0000-0B00-0000B32E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39</xdr:col>
      <xdr:colOff>0</xdr:colOff>
      <xdr:row>87</xdr:row>
      <xdr:rowOff>0</xdr:rowOff>
    </xdr:from>
    <xdr:ext cx="390525" cy="200025"/>
    <xdr:grpSp>
      <xdr:nvGrpSpPr>
        <xdr:cNvPr id="11956" name="Shape 2">
          <a:extLst>
            <a:ext uri="{FF2B5EF4-FFF2-40B4-BE49-F238E27FC236}">
              <a16:creationId xmlns:a16="http://schemas.microsoft.com/office/drawing/2014/main" id="{00000000-0008-0000-0B00-0000B42E0000}"/>
            </a:ext>
          </a:extLst>
        </xdr:cNvPr>
        <xdr:cNvGrpSpPr>
          <a:grpSpLocks/>
        </xdr:cNvGrpSpPr>
      </xdr:nvGrpSpPr>
      <xdr:grpSpPr>
        <a:xfrm>
          <a:off x="17821275" y="19145250"/>
          <a:ext cx="390525" cy="200025"/>
          <a:chOff x="5150738" y="3679988"/>
          <a:chExt cx="390525" cy="200025"/>
        </a:xfrm>
      </xdr:grpSpPr>
      <xdr:grpSp>
        <xdr:nvGrpSpPr>
          <xdr:cNvPr id="11957" name="Shape 9591">
            <a:extLst>
              <a:ext uri="{FF2B5EF4-FFF2-40B4-BE49-F238E27FC236}">
                <a16:creationId xmlns:a16="http://schemas.microsoft.com/office/drawing/2014/main" id="{00000000-0008-0000-0B00-0000B52E0000}"/>
              </a:ext>
            </a:extLst>
          </xdr:cNvPr>
          <xdr:cNvGrpSpPr>
            <a:grpSpLocks/>
          </xdr:cNvGrpSpPr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1958" name="Shape 6">
              <a:extLst>
                <a:ext uri="{FF2B5EF4-FFF2-40B4-BE49-F238E27FC236}">
                  <a16:creationId xmlns:a16="http://schemas.microsoft.com/office/drawing/2014/main" id="{00000000-0008-0000-0B00-0000B62E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959" name="Shape 9592">
              <a:extLst>
                <a:ext uri="{FF2B5EF4-FFF2-40B4-BE49-F238E27FC236}">
                  <a16:creationId xmlns:a16="http://schemas.microsoft.com/office/drawing/2014/main" id="{00000000-0008-0000-0B00-0000B72E0000}"/>
                </a:ext>
              </a:extLst>
            </xdr:cNvPr>
            <xdr:cNvGrpSpPr>
              <a:grpSpLocks/>
            </xdr:cNvGrpSpPr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1960" name="Shape 9593">
                <a:extLst>
                  <a:ext uri="{FF2B5EF4-FFF2-40B4-BE49-F238E27FC236}">
                    <a16:creationId xmlns:a16="http://schemas.microsoft.com/office/drawing/2014/main" id="{00000000-0008-0000-0B00-0000B82E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1961" name="Shape 9594">
                <a:extLst>
                  <a:ext uri="{FF2B5EF4-FFF2-40B4-BE49-F238E27FC236}">
                    <a16:creationId xmlns:a16="http://schemas.microsoft.com/office/drawing/2014/main" id="{00000000-0008-0000-0B00-0000B92E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37</xdr:col>
      <xdr:colOff>0</xdr:colOff>
      <xdr:row>87</xdr:row>
      <xdr:rowOff>0</xdr:rowOff>
    </xdr:from>
    <xdr:ext cx="390525" cy="200025"/>
    <xdr:grpSp>
      <xdr:nvGrpSpPr>
        <xdr:cNvPr id="11962" name="Shape 2">
          <a:extLst>
            <a:ext uri="{FF2B5EF4-FFF2-40B4-BE49-F238E27FC236}">
              <a16:creationId xmlns:a16="http://schemas.microsoft.com/office/drawing/2014/main" id="{00000000-0008-0000-0B00-0000BA2E0000}"/>
            </a:ext>
          </a:extLst>
        </xdr:cNvPr>
        <xdr:cNvGrpSpPr>
          <a:grpSpLocks/>
        </xdr:cNvGrpSpPr>
      </xdr:nvGrpSpPr>
      <xdr:grpSpPr>
        <a:xfrm>
          <a:off x="16887825" y="19145250"/>
          <a:ext cx="390525" cy="200025"/>
          <a:chOff x="5150738" y="3679988"/>
          <a:chExt cx="390525" cy="200025"/>
        </a:xfrm>
      </xdr:grpSpPr>
      <xdr:grpSp>
        <xdr:nvGrpSpPr>
          <xdr:cNvPr id="11963" name="Shape 9595">
            <a:extLst>
              <a:ext uri="{FF2B5EF4-FFF2-40B4-BE49-F238E27FC236}">
                <a16:creationId xmlns:a16="http://schemas.microsoft.com/office/drawing/2014/main" id="{00000000-0008-0000-0B00-0000BB2E0000}"/>
              </a:ext>
            </a:extLst>
          </xdr:cNvPr>
          <xdr:cNvGrpSpPr>
            <a:grpSpLocks/>
          </xdr:cNvGrpSpPr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1964" name="Shape 6">
              <a:extLst>
                <a:ext uri="{FF2B5EF4-FFF2-40B4-BE49-F238E27FC236}">
                  <a16:creationId xmlns:a16="http://schemas.microsoft.com/office/drawing/2014/main" id="{00000000-0008-0000-0B00-0000BC2E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965" name="Shape 9596">
              <a:extLst>
                <a:ext uri="{FF2B5EF4-FFF2-40B4-BE49-F238E27FC236}">
                  <a16:creationId xmlns:a16="http://schemas.microsoft.com/office/drawing/2014/main" id="{00000000-0008-0000-0B00-0000BD2E0000}"/>
                </a:ext>
              </a:extLst>
            </xdr:cNvPr>
            <xdr:cNvGrpSpPr>
              <a:grpSpLocks/>
            </xdr:cNvGrpSpPr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1966" name="Shape 9597">
                <a:extLst>
                  <a:ext uri="{FF2B5EF4-FFF2-40B4-BE49-F238E27FC236}">
                    <a16:creationId xmlns:a16="http://schemas.microsoft.com/office/drawing/2014/main" id="{00000000-0008-0000-0B00-0000BE2E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1967" name="Shape 9598">
                <a:extLst>
                  <a:ext uri="{FF2B5EF4-FFF2-40B4-BE49-F238E27FC236}">
                    <a16:creationId xmlns:a16="http://schemas.microsoft.com/office/drawing/2014/main" id="{00000000-0008-0000-0B00-0000BF2E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35</xdr:col>
      <xdr:colOff>0</xdr:colOff>
      <xdr:row>87</xdr:row>
      <xdr:rowOff>0</xdr:rowOff>
    </xdr:from>
    <xdr:ext cx="390525" cy="200025"/>
    <xdr:grpSp>
      <xdr:nvGrpSpPr>
        <xdr:cNvPr id="11968" name="Shape 2">
          <a:extLst>
            <a:ext uri="{FF2B5EF4-FFF2-40B4-BE49-F238E27FC236}">
              <a16:creationId xmlns:a16="http://schemas.microsoft.com/office/drawing/2014/main" id="{00000000-0008-0000-0B00-0000C02E0000}"/>
            </a:ext>
          </a:extLst>
        </xdr:cNvPr>
        <xdr:cNvGrpSpPr>
          <a:grpSpLocks/>
        </xdr:cNvGrpSpPr>
      </xdr:nvGrpSpPr>
      <xdr:grpSpPr>
        <a:xfrm>
          <a:off x="15954375" y="19145250"/>
          <a:ext cx="390525" cy="200025"/>
          <a:chOff x="5150738" y="3679988"/>
          <a:chExt cx="390525" cy="200025"/>
        </a:xfrm>
      </xdr:grpSpPr>
      <xdr:grpSp>
        <xdr:nvGrpSpPr>
          <xdr:cNvPr id="11969" name="Shape 9599">
            <a:extLst>
              <a:ext uri="{FF2B5EF4-FFF2-40B4-BE49-F238E27FC236}">
                <a16:creationId xmlns:a16="http://schemas.microsoft.com/office/drawing/2014/main" id="{00000000-0008-0000-0B00-0000C12E0000}"/>
              </a:ext>
            </a:extLst>
          </xdr:cNvPr>
          <xdr:cNvGrpSpPr>
            <a:grpSpLocks/>
          </xdr:cNvGrpSpPr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1970" name="Shape 6">
              <a:extLst>
                <a:ext uri="{FF2B5EF4-FFF2-40B4-BE49-F238E27FC236}">
                  <a16:creationId xmlns:a16="http://schemas.microsoft.com/office/drawing/2014/main" id="{00000000-0008-0000-0B00-0000C22E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971" name="Shape 9600">
              <a:extLst>
                <a:ext uri="{FF2B5EF4-FFF2-40B4-BE49-F238E27FC236}">
                  <a16:creationId xmlns:a16="http://schemas.microsoft.com/office/drawing/2014/main" id="{00000000-0008-0000-0B00-0000C32E0000}"/>
                </a:ext>
              </a:extLst>
            </xdr:cNvPr>
            <xdr:cNvGrpSpPr>
              <a:grpSpLocks/>
            </xdr:cNvGrpSpPr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1972" name="Shape 9601">
                <a:extLst>
                  <a:ext uri="{FF2B5EF4-FFF2-40B4-BE49-F238E27FC236}">
                    <a16:creationId xmlns:a16="http://schemas.microsoft.com/office/drawing/2014/main" id="{00000000-0008-0000-0B00-0000C42E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1973" name="Shape 9602">
                <a:extLst>
                  <a:ext uri="{FF2B5EF4-FFF2-40B4-BE49-F238E27FC236}">
                    <a16:creationId xmlns:a16="http://schemas.microsoft.com/office/drawing/2014/main" id="{00000000-0008-0000-0B00-0000C52E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31</xdr:col>
      <xdr:colOff>0</xdr:colOff>
      <xdr:row>87</xdr:row>
      <xdr:rowOff>0</xdr:rowOff>
    </xdr:from>
    <xdr:ext cx="390525" cy="200025"/>
    <xdr:grpSp>
      <xdr:nvGrpSpPr>
        <xdr:cNvPr id="11974" name="Shape 2">
          <a:extLst>
            <a:ext uri="{FF2B5EF4-FFF2-40B4-BE49-F238E27FC236}">
              <a16:creationId xmlns:a16="http://schemas.microsoft.com/office/drawing/2014/main" id="{00000000-0008-0000-0B00-0000C62E0000}"/>
            </a:ext>
          </a:extLst>
        </xdr:cNvPr>
        <xdr:cNvGrpSpPr>
          <a:grpSpLocks/>
        </xdr:cNvGrpSpPr>
      </xdr:nvGrpSpPr>
      <xdr:grpSpPr>
        <a:xfrm>
          <a:off x="14087475" y="19145250"/>
          <a:ext cx="390525" cy="200025"/>
          <a:chOff x="5150738" y="3679988"/>
          <a:chExt cx="390525" cy="200025"/>
        </a:xfrm>
      </xdr:grpSpPr>
      <xdr:grpSp>
        <xdr:nvGrpSpPr>
          <xdr:cNvPr id="11975" name="Shape 9603">
            <a:extLst>
              <a:ext uri="{FF2B5EF4-FFF2-40B4-BE49-F238E27FC236}">
                <a16:creationId xmlns:a16="http://schemas.microsoft.com/office/drawing/2014/main" id="{00000000-0008-0000-0B00-0000C72E0000}"/>
              </a:ext>
            </a:extLst>
          </xdr:cNvPr>
          <xdr:cNvGrpSpPr>
            <a:grpSpLocks/>
          </xdr:cNvGrpSpPr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1976" name="Shape 6">
              <a:extLst>
                <a:ext uri="{FF2B5EF4-FFF2-40B4-BE49-F238E27FC236}">
                  <a16:creationId xmlns:a16="http://schemas.microsoft.com/office/drawing/2014/main" id="{00000000-0008-0000-0B00-0000C82E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977" name="Shape 9604">
              <a:extLst>
                <a:ext uri="{FF2B5EF4-FFF2-40B4-BE49-F238E27FC236}">
                  <a16:creationId xmlns:a16="http://schemas.microsoft.com/office/drawing/2014/main" id="{00000000-0008-0000-0B00-0000C92E0000}"/>
                </a:ext>
              </a:extLst>
            </xdr:cNvPr>
            <xdr:cNvGrpSpPr>
              <a:grpSpLocks/>
            </xdr:cNvGrpSpPr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1978" name="Shape 9605">
                <a:extLst>
                  <a:ext uri="{FF2B5EF4-FFF2-40B4-BE49-F238E27FC236}">
                    <a16:creationId xmlns:a16="http://schemas.microsoft.com/office/drawing/2014/main" id="{00000000-0008-0000-0B00-0000CA2E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1979" name="Shape 9606">
                <a:extLst>
                  <a:ext uri="{FF2B5EF4-FFF2-40B4-BE49-F238E27FC236}">
                    <a16:creationId xmlns:a16="http://schemas.microsoft.com/office/drawing/2014/main" id="{00000000-0008-0000-0B00-0000CB2E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29</xdr:col>
      <xdr:colOff>0</xdr:colOff>
      <xdr:row>87</xdr:row>
      <xdr:rowOff>0</xdr:rowOff>
    </xdr:from>
    <xdr:ext cx="390525" cy="200025"/>
    <xdr:grpSp>
      <xdr:nvGrpSpPr>
        <xdr:cNvPr id="11980" name="Shape 2">
          <a:extLst>
            <a:ext uri="{FF2B5EF4-FFF2-40B4-BE49-F238E27FC236}">
              <a16:creationId xmlns:a16="http://schemas.microsoft.com/office/drawing/2014/main" id="{00000000-0008-0000-0B00-0000CC2E0000}"/>
            </a:ext>
          </a:extLst>
        </xdr:cNvPr>
        <xdr:cNvGrpSpPr>
          <a:grpSpLocks/>
        </xdr:cNvGrpSpPr>
      </xdr:nvGrpSpPr>
      <xdr:grpSpPr>
        <a:xfrm>
          <a:off x="13154025" y="19145250"/>
          <a:ext cx="390525" cy="200025"/>
          <a:chOff x="5150738" y="3679988"/>
          <a:chExt cx="390525" cy="200025"/>
        </a:xfrm>
      </xdr:grpSpPr>
      <xdr:grpSp>
        <xdr:nvGrpSpPr>
          <xdr:cNvPr id="11981" name="Shape 9607">
            <a:extLst>
              <a:ext uri="{FF2B5EF4-FFF2-40B4-BE49-F238E27FC236}">
                <a16:creationId xmlns:a16="http://schemas.microsoft.com/office/drawing/2014/main" id="{00000000-0008-0000-0B00-0000CD2E0000}"/>
              </a:ext>
            </a:extLst>
          </xdr:cNvPr>
          <xdr:cNvGrpSpPr>
            <a:grpSpLocks/>
          </xdr:cNvGrpSpPr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1982" name="Shape 6">
              <a:extLst>
                <a:ext uri="{FF2B5EF4-FFF2-40B4-BE49-F238E27FC236}">
                  <a16:creationId xmlns:a16="http://schemas.microsoft.com/office/drawing/2014/main" id="{00000000-0008-0000-0B00-0000CE2E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983" name="Shape 9608">
              <a:extLst>
                <a:ext uri="{FF2B5EF4-FFF2-40B4-BE49-F238E27FC236}">
                  <a16:creationId xmlns:a16="http://schemas.microsoft.com/office/drawing/2014/main" id="{00000000-0008-0000-0B00-0000CF2E0000}"/>
                </a:ext>
              </a:extLst>
            </xdr:cNvPr>
            <xdr:cNvGrpSpPr>
              <a:grpSpLocks/>
            </xdr:cNvGrpSpPr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1984" name="Shape 9609">
                <a:extLst>
                  <a:ext uri="{FF2B5EF4-FFF2-40B4-BE49-F238E27FC236}">
                    <a16:creationId xmlns:a16="http://schemas.microsoft.com/office/drawing/2014/main" id="{00000000-0008-0000-0B00-0000D02E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1985" name="Shape 9610">
                <a:extLst>
                  <a:ext uri="{FF2B5EF4-FFF2-40B4-BE49-F238E27FC236}">
                    <a16:creationId xmlns:a16="http://schemas.microsoft.com/office/drawing/2014/main" id="{00000000-0008-0000-0B00-0000D12E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25</xdr:col>
      <xdr:colOff>0</xdr:colOff>
      <xdr:row>87</xdr:row>
      <xdr:rowOff>0</xdr:rowOff>
    </xdr:from>
    <xdr:ext cx="390525" cy="200025"/>
    <xdr:grpSp>
      <xdr:nvGrpSpPr>
        <xdr:cNvPr id="11986" name="Shape 2">
          <a:extLst>
            <a:ext uri="{FF2B5EF4-FFF2-40B4-BE49-F238E27FC236}">
              <a16:creationId xmlns:a16="http://schemas.microsoft.com/office/drawing/2014/main" id="{00000000-0008-0000-0B00-0000D22E0000}"/>
            </a:ext>
          </a:extLst>
        </xdr:cNvPr>
        <xdr:cNvGrpSpPr>
          <a:grpSpLocks/>
        </xdr:cNvGrpSpPr>
      </xdr:nvGrpSpPr>
      <xdr:grpSpPr>
        <a:xfrm>
          <a:off x="11287125" y="19145250"/>
          <a:ext cx="390525" cy="200025"/>
          <a:chOff x="5150738" y="3679988"/>
          <a:chExt cx="390525" cy="200025"/>
        </a:xfrm>
      </xdr:grpSpPr>
      <xdr:grpSp>
        <xdr:nvGrpSpPr>
          <xdr:cNvPr id="11987" name="Shape 9611">
            <a:extLst>
              <a:ext uri="{FF2B5EF4-FFF2-40B4-BE49-F238E27FC236}">
                <a16:creationId xmlns:a16="http://schemas.microsoft.com/office/drawing/2014/main" id="{00000000-0008-0000-0B00-0000D32E0000}"/>
              </a:ext>
            </a:extLst>
          </xdr:cNvPr>
          <xdr:cNvGrpSpPr>
            <a:grpSpLocks/>
          </xdr:cNvGrpSpPr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1988" name="Shape 6">
              <a:extLst>
                <a:ext uri="{FF2B5EF4-FFF2-40B4-BE49-F238E27FC236}">
                  <a16:creationId xmlns:a16="http://schemas.microsoft.com/office/drawing/2014/main" id="{00000000-0008-0000-0B00-0000D42E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989" name="Shape 9612">
              <a:extLst>
                <a:ext uri="{FF2B5EF4-FFF2-40B4-BE49-F238E27FC236}">
                  <a16:creationId xmlns:a16="http://schemas.microsoft.com/office/drawing/2014/main" id="{00000000-0008-0000-0B00-0000D52E0000}"/>
                </a:ext>
              </a:extLst>
            </xdr:cNvPr>
            <xdr:cNvGrpSpPr>
              <a:grpSpLocks/>
            </xdr:cNvGrpSpPr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1990" name="Shape 9613">
                <a:extLst>
                  <a:ext uri="{FF2B5EF4-FFF2-40B4-BE49-F238E27FC236}">
                    <a16:creationId xmlns:a16="http://schemas.microsoft.com/office/drawing/2014/main" id="{00000000-0008-0000-0B00-0000D62E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1991" name="Shape 9614">
                <a:extLst>
                  <a:ext uri="{FF2B5EF4-FFF2-40B4-BE49-F238E27FC236}">
                    <a16:creationId xmlns:a16="http://schemas.microsoft.com/office/drawing/2014/main" id="{00000000-0008-0000-0B00-0000D72E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23</xdr:col>
      <xdr:colOff>0</xdr:colOff>
      <xdr:row>87</xdr:row>
      <xdr:rowOff>0</xdr:rowOff>
    </xdr:from>
    <xdr:ext cx="390525" cy="200025"/>
    <xdr:grpSp>
      <xdr:nvGrpSpPr>
        <xdr:cNvPr id="11992" name="Shape 2">
          <a:extLst>
            <a:ext uri="{FF2B5EF4-FFF2-40B4-BE49-F238E27FC236}">
              <a16:creationId xmlns:a16="http://schemas.microsoft.com/office/drawing/2014/main" id="{00000000-0008-0000-0B00-0000D82E0000}"/>
            </a:ext>
          </a:extLst>
        </xdr:cNvPr>
        <xdr:cNvGrpSpPr>
          <a:grpSpLocks/>
        </xdr:cNvGrpSpPr>
      </xdr:nvGrpSpPr>
      <xdr:grpSpPr>
        <a:xfrm>
          <a:off x="10353675" y="19145250"/>
          <a:ext cx="390525" cy="200025"/>
          <a:chOff x="5150738" y="3679988"/>
          <a:chExt cx="390525" cy="200025"/>
        </a:xfrm>
      </xdr:grpSpPr>
      <xdr:grpSp>
        <xdr:nvGrpSpPr>
          <xdr:cNvPr id="11993" name="Shape 9615">
            <a:extLst>
              <a:ext uri="{FF2B5EF4-FFF2-40B4-BE49-F238E27FC236}">
                <a16:creationId xmlns:a16="http://schemas.microsoft.com/office/drawing/2014/main" id="{00000000-0008-0000-0B00-0000D92E0000}"/>
              </a:ext>
            </a:extLst>
          </xdr:cNvPr>
          <xdr:cNvGrpSpPr>
            <a:grpSpLocks/>
          </xdr:cNvGrpSpPr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1994" name="Shape 6">
              <a:extLst>
                <a:ext uri="{FF2B5EF4-FFF2-40B4-BE49-F238E27FC236}">
                  <a16:creationId xmlns:a16="http://schemas.microsoft.com/office/drawing/2014/main" id="{00000000-0008-0000-0B00-0000DA2E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995" name="Shape 9616">
              <a:extLst>
                <a:ext uri="{FF2B5EF4-FFF2-40B4-BE49-F238E27FC236}">
                  <a16:creationId xmlns:a16="http://schemas.microsoft.com/office/drawing/2014/main" id="{00000000-0008-0000-0B00-0000DB2E0000}"/>
                </a:ext>
              </a:extLst>
            </xdr:cNvPr>
            <xdr:cNvGrpSpPr>
              <a:grpSpLocks/>
            </xdr:cNvGrpSpPr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1996" name="Shape 9617">
                <a:extLst>
                  <a:ext uri="{FF2B5EF4-FFF2-40B4-BE49-F238E27FC236}">
                    <a16:creationId xmlns:a16="http://schemas.microsoft.com/office/drawing/2014/main" id="{00000000-0008-0000-0B00-0000DC2E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1997" name="Shape 9618">
                <a:extLst>
                  <a:ext uri="{FF2B5EF4-FFF2-40B4-BE49-F238E27FC236}">
                    <a16:creationId xmlns:a16="http://schemas.microsoft.com/office/drawing/2014/main" id="{00000000-0008-0000-0B00-0000DD2E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21</xdr:col>
      <xdr:colOff>0</xdr:colOff>
      <xdr:row>87</xdr:row>
      <xdr:rowOff>0</xdr:rowOff>
    </xdr:from>
    <xdr:ext cx="390525" cy="200025"/>
    <xdr:grpSp>
      <xdr:nvGrpSpPr>
        <xdr:cNvPr id="11998" name="Shape 2">
          <a:extLst>
            <a:ext uri="{FF2B5EF4-FFF2-40B4-BE49-F238E27FC236}">
              <a16:creationId xmlns:a16="http://schemas.microsoft.com/office/drawing/2014/main" id="{00000000-0008-0000-0B00-0000DE2E0000}"/>
            </a:ext>
          </a:extLst>
        </xdr:cNvPr>
        <xdr:cNvGrpSpPr>
          <a:grpSpLocks/>
        </xdr:cNvGrpSpPr>
      </xdr:nvGrpSpPr>
      <xdr:grpSpPr>
        <a:xfrm>
          <a:off x="9420225" y="19145250"/>
          <a:ext cx="390525" cy="200025"/>
          <a:chOff x="5150738" y="3679988"/>
          <a:chExt cx="390525" cy="200025"/>
        </a:xfrm>
      </xdr:grpSpPr>
      <xdr:grpSp>
        <xdr:nvGrpSpPr>
          <xdr:cNvPr id="11999" name="Shape 9619">
            <a:extLst>
              <a:ext uri="{FF2B5EF4-FFF2-40B4-BE49-F238E27FC236}">
                <a16:creationId xmlns:a16="http://schemas.microsoft.com/office/drawing/2014/main" id="{00000000-0008-0000-0B00-0000DF2E0000}"/>
              </a:ext>
            </a:extLst>
          </xdr:cNvPr>
          <xdr:cNvGrpSpPr>
            <a:grpSpLocks/>
          </xdr:cNvGrpSpPr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2000" name="Shape 6">
              <a:extLst>
                <a:ext uri="{FF2B5EF4-FFF2-40B4-BE49-F238E27FC236}">
                  <a16:creationId xmlns:a16="http://schemas.microsoft.com/office/drawing/2014/main" id="{00000000-0008-0000-0B00-0000E02E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001" name="Shape 9620">
              <a:extLst>
                <a:ext uri="{FF2B5EF4-FFF2-40B4-BE49-F238E27FC236}">
                  <a16:creationId xmlns:a16="http://schemas.microsoft.com/office/drawing/2014/main" id="{00000000-0008-0000-0B00-0000E12E0000}"/>
                </a:ext>
              </a:extLst>
            </xdr:cNvPr>
            <xdr:cNvGrpSpPr>
              <a:grpSpLocks/>
            </xdr:cNvGrpSpPr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2002" name="Shape 9621">
                <a:extLst>
                  <a:ext uri="{FF2B5EF4-FFF2-40B4-BE49-F238E27FC236}">
                    <a16:creationId xmlns:a16="http://schemas.microsoft.com/office/drawing/2014/main" id="{00000000-0008-0000-0B00-0000E22E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2003" name="Shape 9622">
                <a:extLst>
                  <a:ext uri="{FF2B5EF4-FFF2-40B4-BE49-F238E27FC236}">
                    <a16:creationId xmlns:a16="http://schemas.microsoft.com/office/drawing/2014/main" id="{00000000-0008-0000-0B00-0000E32E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19</xdr:col>
      <xdr:colOff>0</xdr:colOff>
      <xdr:row>87</xdr:row>
      <xdr:rowOff>0</xdr:rowOff>
    </xdr:from>
    <xdr:ext cx="390525" cy="200025"/>
    <xdr:grpSp>
      <xdr:nvGrpSpPr>
        <xdr:cNvPr id="12004" name="Shape 2">
          <a:extLst>
            <a:ext uri="{FF2B5EF4-FFF2-40B4-BE49-F238E27FC236}">
              <a16:creationId xmlns:a16="http://schemas.microsoft.com/office/drawing/2014/main" id="{00000000-0008-0000-0B00-0000E42E0000}"/>
            </a:ext>
          </a:extLst>
        </xdr:cNvPr>
        <xdr:cNvGrpSpPr>
          <a:grpSpLocks/>
        </xdr:cNvGrpSpPr>
      </xdr:nvGrpSpPr>
      <xdr:grpSpPr>
        <a:xfrm>
          <a:off x="8486775" y="19145250"/>
          <a:ext cx="390525" cy="200025"/>
          <a:chOff x="5150738" y="3679988"/>
          <a:chExt cx="390525" cy="200025"/>
        </a:xfrm>
      </xdr:grpSpPr>
      <xdr:grpSp>
        <xdr:nvGrpSpPr>
          <xdr:cNvPr id="12005" name="Shape 9623">
            <a:extLst>
              <a:ext uri="{FF2B5EF4-FFF2-40B4-BE49-F238E27FC236}">
                <a16:creationId xmlns:a16="http://schemas.microsoft.com/office/drawing/2014/main" id="{00000000-0008-0000-0B00-0000E52E0000}"/>
              </a:ext>
            </a:extLst>
          </xdr:cNvPr>
          <xdr:cNvGrpSpPr>
            <a:grpSpLocks/>
          </xdr:cNvGrpSpPr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2006" name="Shape 6">
              <a:extLst>
                <a:ext uri="{FF2B5EF4-FFF2-40B4-BE49-F238E27FC236}">
                  <a16:creationId xmlns:a16="http://schemas.microsoft.com/office/drawing/2014/main" id="{00000000-0008-0000-0B00-0000E62E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007" name="Shape 9624">
              <a:extLst>
                <a:ext uri="{FF2B5EF4-FFF2-40B4-BE49-F238E27FC236}">
                  <a16:creationId xmlns:a16="http://schemas.microsoft.com/office/drawing/2014/main" id="{00000000-0008-0000-0B00-0000E72E0000}"/>
                </a:ext>
              </a:extLst>
            </xdr:cNvPr>
            <xdr:cNvGrpSpPr>
              <a:grpSpLocks/>
            </xdr:cNvGrpSpPr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2008" name="Shape 9625">
                <a:extLst>
                  <a:ext uri="{FF2B5EF4-FFF2-40B4-BE49-F238E27FC236}">
                    <a16:creationId xmlns:a16="http://schemas.microsoft.com/office/drawing/2014/main" id="{00000000-0008-0000-0B00-0000E82E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2009" name="Shape 9626">
                <a:extLst>
                  <a:ext uri="{FF2B5EF4-FFF2-40B4-BE49-F238E27FC236}">
                    <a16:creationId xmlns:a16="http://schemas.microsoft.com/office/drawing/2014/main" id="{00000000-0008-0000-0B00-0000E92E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17</xdr:col>
      <xdr:colOff>0</xdr:colOff>
      <xdr:row>87</xdr:row>
      <xdr:rowOff>0</xdr:rowOff>
    </xdr:from>
    <xdr:ext cx="390525" cy="200025"/>
    <xdr:grpSp>
      <xdr:nvGrpSpPr>
        <xdr:cNvPr id="12010" name="Shape 2">
          <a:extLst>
            <a:ext uri="{FF2B5EF4-FFF2-40B4-BE49-F238E27FC236}">
              <a16:creationId xmlns:a16="http://schemas.microsoft.com/office/drawing/2014/main" id="{00000000-0008-0000-0B00-0000EA2E0000}"/>
            </a:ext>
          </a:extLst>
        </xdr:cNvPr>
        <xdr:cNvGrpSpPr>
          <a:grpSpLocks/>
        </xdr:cNvGrpSpPr>
      </xdr:nvGrpSpPr>
      <xdr:grpSpPr>
        <a:xfrm>
          <a:off x="7553325" y="19145250"/>
          <a:ext cx="390525" cy="200025"/>
          <a:chOff x="5150738" y="3679988"/>
          <a:chExt cx="390525" cy="200025"/>
        </a:xfrm>
      </xdr:grpSpPr>
      <xdr:grpSp>
        <xdr:nvGrpSpPr>
          <xdr:cNvPr id="12011" name="Shape 9627">
            <a:extLst>
              <a:ext uri="{FF2B5EF4-FFF2-40B4-BE49-F238E27FC236}">
                <a16:creationId xmlns:a16="http://schemas.microsoft.com/office/drawing/2014/main" id="{00000000-0008-0000-0B00-0000EB2E0000}"/>
              </a:ext>
            </a:extLst>
          </xdr:cNvPr>
          <xdr:cNvGrpSpPr>
            <a:grpSpLocks/>
          </xdr:cNvGrpSpPr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2012" name="Shape 6">
              <a:extLst>
                <a:ext uri="{FF2B5EF4-FFF2-40B4-BE49-F238E27FC236}">
                  <a16:creationId xmlns:a16="http://schemas.microsoft.com/office/drawing/2014/main" id="{00000000-0008-0000-0B00-0000EC2E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013" name="Shape 9628">
              <a:extLst>
                <a:ext uri="{FF2B5EF4-FFF2-40B4-BE49-F238E27FC236}">
                  <a16:creationId xmlns:a16="http://schemas.microsoft.com/office/drawing/2014/main" id="{00000000-0008-0000-0B00-0000ED2E0000}"/>
                </a:ext>
              </a:extLst>
            </xdr:cNvPr>
            <xdr:cNvGrpSpPr>
              <a:grpSpLocks/>
            </xdr:cNvGrpSpPr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2014" name="Shape 9629">
                <a:extLst>
                  <a:ext uri="{FF2B5EF4-FFF2-40B4-BE49-F238E27FC236}">
                    <a16:creationId xmlns:a16="http://schemas.microsoft.com/office/drawing/2014/main" id="{00000000-0008-0000-0B00-0000EE2E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2015" name="Shape 9630">
                <a:extLst>
                  <a:ext uri="{FF2B5EF4-FFF2-40B4-BE49-F238E27FC236}">
                    <a16:creationId xmlns:a16="http://schemas.microsoft.com/office/drawing/2014/main" id="{00000000-0008-0000-0B00-0000EF2E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15</xdr:col>
      <xdr:colOff>0</xdr:colOff>
      <xdr:row>87</xdr:row>
      <xdr:rowOff>0</xdr:rowOff>
    </xdr:from>
    <xdr:ext cx="390525" cy="200025"/>
    <xdr:grpSp>
      <xdr:nvGrpSpPr>
        <xdr:cNvPr id="12016" name="Shape 2">
          <a:extLst>
            <a:ext uri="{FF2B5EF4-FFF2-40B4-BE49-F238E27FC236}">
              <a16:creationId xmlns:a16="http://schemas.microsoft.com/office/drawing/2014/main" id="{00000000-0008-0000-0B00-0000F02E0000}"/>
            </a:ext>
          </a:extLst>
        </xdr:cNvPr>
        <xdr:cNvGrpSpPr>
          <a:grpSpLocks/>
        </xdr:cNvGrpSpPr>
      </xdr:nvGrpSpPr>
      <xdr:grpSpPr>
        <a:xfrm>
          <a:off x="6619875" y="19145250"/>
          <a:ext cx="390525" cy="200025"/>
          <a:chOff x="5150738" y="3679988"/>
          <a:chExt cx="390525" cy="200025"/>
        </a:xfrm>
      </xdr:grpSpPr>
      <xdr:grpSp>
        <xdr:nvGrpSpPr>
          <xdr:cNvPr id="12017" name="Shape 9631">
            <a:extLst>
              <a:ext uri="{FF2B5EF4-FFF2-40B4-BE49-F238E27FC236}">
                <a16:creationId xmlns:a16="http://schemas.microsoft.com/office/drawing/2014/main" id="{00000000-0008-0000-0B00-0000F12E0000}"/>
              </a:ext>
            </a:extLst>
          </xdr:cNvPr>
          <xdr:cNvGrpSpPr>
            <a:grpSpLocks/>
          </xdr:cNvGrpSpPr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2018" name="Shape 6">
              <a:extLst>
                <a:ext uri="{FF2B5EF4-FFF2-40B4-BE49-F238E27FC236}">
                  <a16:creationId xmlns:a16="http://schemas.microsoft.com/office/drawing/2014/main" id="{00000000-0008-0000-0B00-0000F22E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019" name="Shape 9632">
              <a:extLst>
                <a:ext uri="{FF2B5EF4-FFF2-40B4-BE49-F238E27FC236}">
                  <a16:creationId xmlns:a16="http://schemas.microsoft.com/office/drawing/2014/main" id="{00000000-0008-0000-0B00-0000F32E0000}"/>
                </a:ext>
              </a:extLst>
            </xdr:cNvPr>
            <xdr:cNvGrpSpPr>
              <a:grpSpLocks/>
            </xdr:cNvGrpSpPr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2020" name="Shape 9633">
                <a:extLst>
                  <a:ext uri="{FF2B5EF4-FFF2-40B4-BE49-F238E27FC236}">
                    <a16:creationId xmlns:a16="http://schemas.microsoft.com/office/drawing/2014/main" id="{00000000-0008-0000-0B00-0000F42E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2021" name="Shape 9634">
                <a:extLst>
                  <a:ext uri="{FF2B5EF4-FFF2-40B4-BE49-F238E27FC236}">
                    <a16:creationId xmlns:a16="http://schemas.microsoft.com/office/drawing/2014/main" id="{00000000-0008-0000-0B00-0000F52E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13</xdr:col>
      <xdr:colOff>0</xdr:colOff>
      <xdr:row>87</xdr:row>
      <xdr:rowOff>0</xdr:rowOff>
    </xdr:from>
    <xdr:ext cx="390525" cy="200025"/>
    <xdr:grpSp>
      <xdr:nvGrpSpPr>
        <xdr:cNvPr id="12022" name="Shape 2">
          <a:extLst>
            <a:ext uri="{FF2B5EF4-FFF2-40B4-BE49-F238E27FC236}">
              <a16:creationId xmlns:a16="http://schemas.microsoft.com/office/drawing/2014/main" id="{00000000-0008-0000-0B00-0000F62E0000}"/>
            </a:ext>
          </a:extLst>
        </xdr:cNvPr>
        <xdr:cNvGrpSpPr>
          <a:grpSpLocks/>
        </xdr:cNvGrpSpPr>
      </xdr:nvGrpSpPr>
      <xdr:grpSpPr>
        <a:xfrm>
          <a:off x="5686425" y="19145250"/>
          <a:ext cx="390525" cy="200025"/>
          <a:chOff x="5150738" y="3679988"/>
          <a:chExt cx="390525" cy="200025"/>
        </a:xfrm>
      </xdr:grpSpPr>
      <xdr:grpSp>
        <xdr:nvGrpSpPr>
          <xdr:cNvPr id="12023" name="Shape 9635">
            <a:extLst>
              <a:ext uri="{FF2B5EF4-FFF2-40B4-BE49-F238E27FC236}">
                <a16:creationId xmlns:a16="http://schemas.microsoft.com/office/drawing/2014/main" id="{00000000-0008-0000-0B00-0000F72E0000}"/>
              </a:ext>
            </a:extLst>
          </xdr:cNvPr>
          <xdr:cNvGrpSpPr>
            <a:grpSpLocks/>
          </xdr:cNvGrpSpPr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2024" name="Shape 6">
              <a:extLst>
                <a:ext uri="{FF2B5EF4-FFF2-40B4-BE49-F238E27FC236}">
                  <a16:creationId xmlns:a16="http://schemas.microsoft.com/office/drawing/2014/main" id="{00000000-0008-0000-0B00-0000F82E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025" name="Shape 9636">
              <a:extLst>
                <a:ext uri="{FF2B5EF4-FFF2-40B4-BE49-F238E27FC236}">
                  <a16:creationId xmlns:a16="http://schemas.microsoft.com/office/drawing/2014/main" id="{00000000-0008-0000-0B00-0000F92E0000}"/>
                </a:ext>
              </a:extLst>
            </xdr:cNvPr>
            <xdr:cNvGrpSpPr>
              <a:grpSpLocks/>
            </xdr:cNvGrpSpPr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2026" name="Shape 9637">
                <a:extLst>
                  <a:ext uri="{FF2B5EF4-FFF2-40B4-BE49-F238E27FC236}">
                    <a16:creationId xmlns:a16="http://schemas.microsoft.com/office/drawing/2014/main" id="{00000000-0008-0000-0B00-0000FA2E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2027" name="Shape 9638">
                <a:extLst>
                  <a:ext uri="{FF2B5EF4-FFF2-40B4-BE49-F238E27FC236}">
                    <a16:creationId xmlns:a16="http://schemas.microsoft.com/office/drawing/2014/main" id="{00000000-0008-0000-0B00-0000FB2E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11</xdr:col>
      <xdr:colOff>0</xdr:colOff>
      <xdr:row>87</xdr:row>
      <xdr:rowOff>0</xdr:rowOff>
    </xdr:from>
    <xdr:ext cx="390525" cy="200025"/>
    <xdr:grpSp>
      <xdr:nvGrpSpPr>
        <xdr:cNvPr id="12028" name="Shape 2">
          <a:extLst>
            <a:ext uri="{FF2B5EF4-FFF2-40B4-BE49-F238E27FC236}">
              <a16:creationId xmlns:a16="http://schemas.microsoft.com/office/drawing/2014/main" id="{00000000-0008-0000-0B00-0000FC2E0000}"/>
            </a:ext>
          </a:extLst>
        </xdr:cNvPr>
        <xdr:cNvGrpSpPr>
          <a:grpSpLocks/>
        </xdr:cNvGrpSpPr>
      </xdr:nvGrpSpPr>
      <xdr:grpSpPr>
        <a:xfrm>
          <a:off x="4752975" y="19145250"/>
          <a:ext cx="390525" cy="200025"/>
          <a:chOff x="5150738" y="3679988"/>
          <a:chExt cx="390525" cy="200025"/>
        </a:xfrm>
      </xdr:grpSpPr>
      <xdr:grpSp>
        <xdr:nvGrpSpPr>
          <xdr:cNvPr id="12029" name="Shape 9639">
            <a:extLst>
              <a:ext uri="{FF2B5EF4-FFF2-40B4-BE49-F238E27FC236}">
                <a16:creationId xmlns:a16="http://schemas.microsoft.com/office/drawing/2014/main" id="{00000000-0008-0000-0B00-0000FD2E0000}"/>
              </a:ext>
            </a:extLst>
          </xdr:cNvPr>
          <xdr:cNvGrpSpPr>
            <a:grpSpLocks/>
          </xdr:cNvGrpSpPr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2030" name="Shape 6">
              <a:extLst>
                <a:ext uri="{FF2B5EF4-FFF2-40B4-BE49-F238E27FC236}">
                  <a16:creationId xmlns:a16="http://schemas.microsoft.com/office/drawing/2014/main" id="{00000000-0008-0000-0B00-0000FE2E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031" name="Shape 9640">
              <a:extLst>
                <a:ext uri="{FF2B5EF4-FFF2-40B4-BE49-F238E27FC236}">
                  <a16:creationId xmlns:a16="http://schemas.microsoft.com/office/drawing/2014/main" id="{00000000-0008-0000-0B00-0000FF2E0000}"/>
                </a:ext>
              </a:extLst>
            </xdr:cNvPr>
            <xdr:cNvGrpSpPr>
              <a:grpSpLocks/>
            </xdr:cNvGrpSpPr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2032" name="Shape 9641">
                <a:extLst>
                  <a:ext uri="{FF2B5EF4-FFF2-40B4-BE49-F238E27FC236}">
                    <a16:creationId xmlns:a16="http://schemas.microsoft.com/office/drawing/2014/main" id="{00000000-0008-0000-0B00-0000002F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2033" name="Shape 9642">
                <a:extLst>
                  <a:ext uri="{FF2B5EF4-FFF2-40B4-BE49-F238E27FC236}">
                    <a16:creationId xmlns:a16="http://schemas.microsoft.com/office/drawing/2014/main" id="{00000000-0008-0000-0B00-0000012F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5</xdr:col>
      <xdr:colOff>0</xdr:colOff>
      <xdr:row>87</xdr:row>
      <xdr:rowOff>0</xdr:rowOff>
    </xdr:from>
    <xdr:ext cx="390525" cy="200025"/>
    <xdr:grpSp>
      <xdr:nvGrpSpPr>
        <xdr:cNvPr id="12034" name="Shape 2">
          <a:extLst>
            <a:ext uri="{FF2B5EF4-FFF2-40B4-BE49-F238E27FC236}">
              <a16:creationId xmlns:a16="http://schemas.microsoft.com/office/drawing/2014/main" id="{00000000-0008-0000-0B00-0000022F0000}"/>
            </a:ext>
          </a:extLst>
        </xdr:cNvPr>
        <xdr:cNvGrpSpPr>
          <a:grpSpLocks/>
        </xdr:cNvGrpSpPr>
      </xdr:nvGrpSpPr>
      <xdr:grpSpPr>
        <a:xfrm>
          <a:off x="1952625" y="19145250"/>
          <a:ext cx="390525" cy="200025"/>
          <a:chOff x="5150738" y="3679988"/>
          <a:chExt cx="390525" cy="200025"/>
        </a:xfrm>
      </xdr:grpSpPr>
      <xdr:grpSp>
        <xdr:nvGrpSpPr>
          <xdr:cNvPr id="12035" name="Shape 9643">
            <a:extLst>
              <a:ext uri="{FF2B5EF4-FFF2-40B4-BE49-F238E27FC236}">
                <a16:creationId xmlns:a16="http://schemas.microsoft.com/office/drawing/2014/main" id="{00000000-0008-0000-0B00-0000032F0000}"/>
              </a:ext>
            </a:extLst>
          </xdr:cNvPr>
          <xdr:cNvGrpSpPr>
            <a:grpSpLocks/>
          </xdr:cNvGrpSpPr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2036" name="Shape 6">
              <a:extLst>
                <a:ext uri="{FF2B5EF4-FFF2-40B4-BE49-F238E27FC236}">
                  <a16:creationId xmlns:a16="http://schemas.microsoft.com/office/drawing/2014/main" id="{00000000-0008-0000-0B00-0000042F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037" name="Shape 9644">
              <a:extLst>
                <a:ext uri="{FF2B5EF4-FFF2-40B4-BE49-F238E27FC236}">
                  <a16:creationId xmlns:a16="http://schemas.microsoft.com/office/drawing/2014/main" id="{00000000-0008-0000-0B00-0000052F0000}"/>
                </a:ext>
              </a:extLst>
            </xdr:cNvPr>
            <xdr:cNvGrpSpPr>
              <a:grpSpLocks/>
            </xdr:cNvGrpSpPr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2038" name="Shape 9645">
                <a:extLst>
                  <a:ext uri="{FF2B5EF4-FFF2-40B4-BE49-F238E27FC236}">
                    <a16:creationId xmlns:a16="http://schemas.microsoft.com/office/drawing/2014/main" id="{00000000-0008-0000-0B00-0000062F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2039" name="Shape 9646">
                <a:extLst>
                  <a:ext uri="{FF2B5EF4-FFF2-40B4-BE49-F238E27FC236}">
                    <a16:creationId xmlns:a16="http://schemas.microsoft.com/office/drawing/2014/main" id="{00000000-0008-0000-0B00-0000072F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3</xdr:col>
      <xdr:colOff>0</xdr:colOff>
      <xdr:row>87</xdr:row>
      <xdr:rowOff>0</xdr:rowOff>
    </xdr:from>
    <xdr:ext cx="390525" cy="200025"/>
    <xdr:grpSp>
      <xdr:nvGrpSpPr>
        <xdr:cNvPr id="12040" name="Shape 2">
          <a:extLst>
            <a:ext uri="{FF2B5EF4-FFF2-40B4-BE49-F238E27FC236}">
              <a16:creationId xmlns:a16="http://schemas.microsoft.com/office/drawing/2014/main" id="{00000000-0008-0000-0B00-0000082F0000}"/>
            </a:ext>
          </a:extLst>
        </xdr:cNvPr>
        <xdr:cNvGrpSpPr>
          <a:grpSpLocks/>
        </xdr:cNvGrpSpPr>
      </xdr:nvGrpSpPr>
      <xdr:grpSpPr>
        <a:xfrm>
          <a:off x="1019175" y="19145250"/>
          <a:ext cx="390525" cy="200025"/>
          <a:chOff x="5150738" y="3679988"/>
          <a:chExt cx="390525" cy="200025"/>
        </a:xfrm>
      </xdr:grpSpPr>
      <xdr:grpSp>
        <xdr:nvGrpSpPr>
          <xdr:cNvPr id="12041" name="Shape 9647">
            <a:extLst>
              <a:ext uri="{FF2B5EF4-FFF2-40B4-BE49-F238E27FC236}">
                <a16:creationId xmlns:a16="http://schemas.microsoft.com/office/drawing/2014/main" id="{00000000-0008-0000-0B00-0000092F0000}"/>
              </a:ext>
            </a:extLst>
          </xdr:cNvPr>
          <xdr:cNvGrpSpPr>
            <a:grpSpLocks/>
          </xdr:cNvGrpSpPr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2042" name="Shape 6">
              <a:extLst>
                <a:ext uri="{FF2B5EF4-FFF2-40B4-BE49-F238E27FC236}">
                  <a16:creationId xmlns:a16="http://schemas.microsoft.com/office/drawing/2014/main" id="{00000000-0008-0000-0B00-00000A2F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043" name="Shape 9648">
              <a:extLst>
                <a:ext uri="{FF2B5EF4-FFF2-40B4-BE49-F238E27FC236}">
                  <a16:creationId xmlns:a16="http://schemas.microsoft.com/office/drawing/2014/main" id="{00000000-0008-0000-0B00-00000B2F0000}"/>
                </a:ext>
              </a:extLst>
            </xdr:cNvPr>
            <xdr:cNvGrpSpPr>
              <a:grpSpLocks/>
            </xdr:cNvGrpSpPr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2044" name="Shape 9649">
                <a:extLst>
                  <a:ext uri="{FF2B5EF4-FFF2-40B4-BE49-F238E27FC236}">
                    <a16:creationId xmlns:a16="http://schemas.microsoft.com/office/drawing/2014/main" id="{00000000-0008-0000-0B00-00000C2F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2045" name="Shape 9650">
                <a:extLst>
                  <a:ext uri="{FF2B5EF4-FFF2-40B4-BE49-F238E27FC236}">
                    <a16:creationId xmlns:a16="http://schemas.microsoft.com/office/drawing/2014/main" id="{00000000-0008-0000-0B00-00000D2F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3</xdr:col>
      <xdr:colOff>0</xdr:colOff>
      <xdr:row>95</xdr:row>
      <xdr:rowOff>0</xdr:rowOff>
    </xdr:from>
    <xdr:ext cx="390525" cy="200025"/>
    <xdr:grpSp>
      <xdr:nvGrpSpPr>
        <xdr:cNvPr id="12046" name="Shape 2">
          <a:extLst>
            <a:ext uri="{FF2B5EF4-FFF2-40B4-BE49-F238E27FC236}">
              <a16:creationId xmlns:a16="http://schemas.microsoft.com/office/drawing/2014/main" id="{00000000-0008-0000-0B00-00000E2F0000}"/>
            </a:ext>
          </a:extLst>
        </xdr:cNvPr>
        <xdr:cNvGrpSpPr>
          <a:grpSpLocks/>
        </xdr:cNvGrpSpPr>
      </xdr:nvGrpSpPr>
      <xdr:grpSpPr>
        <a:xfrm>
          <a:off x="1019175" y="20897850"/>
          <a:ext cx="390525" cy="200025"/>
          <a:chOff x="5150738" y="3679988"/>
          <a:chExt cx="390525" cy="200025"/>
        </a:xfrm>
      </xdr:grpSpPr>
      <xdr:grpSp>
        <xdr:nvGrpSpPr>
          <xdr:cNvPr id="12047" name="Shape 9651">
            <a:extLst>
              <a:ext uri="{FF2B5EF4-FFF2-40B4-BE49-F238E27FC236}">
                <a16:creationId xmlns:a16="http://schemas.microsoft.com/office/drawing/2014/main" id="{00000000-0008-0000-0B00-00000F2F0000}"/>
              </a:ext>
            </a:extLst>
          </xdr:cNvPr>
          <xdr:cNvGrpSpPr>
            <a:grpSpLocks/>
          </xdr:cNvGrpSpPr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2048" name="Shape 6">
              <a:extLst>
                <a:ext uri="{FF2B5EF4-FFF2-40B4-BE49-F238E27FC236}">
                  <a16:creationId xmlns:a16="http://schemas.microsoft.com/office/drawing/2014/main" id="{00000000-0008-0000-0B00-0000102F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049" name="Shape 9652">
              <a:extLst>
                <a:ext uri="{FF2B5EF4-FFF2-40B4-BE49-F238E27FC236}">
                  <a16:creationId xmlns:a16="http://schemas.microsoft.com/office/drawing/2014/main" id="{00000000-0008-0000-0B00-0000112F0000}"/>
                </a:ext>
              </a:extLst>
            </xdr:cNvPr>
            <xdr:cNvGrpSpPr>
              <a:grpSpLocks/>
            </xdr:cNvGrpSpPr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2050" name="Shape 9653">
                <a:extLst>
                  <a:ext uri="{FF2B5EF4-FFF2-40B4-BE49-F238E27FC236}">
                    <a16:creationId xmlns:a16="http://schemas.microsoft.com/office/drawing/2014/main" id="{00000000-0008-0000-0B00-0000122F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2051" name="Shape 9654">
                <a:extLst>
                  <a:ext uri="{FF2B5EF4-FFF2-40B4-BE49-F238E27FC236}">
                    <a16:creationId xmlns:a16="http://schemas.microsoft.com/office/drawing/2014/main" id="{00000000-0008-0000-0B00-0000132F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7</xdr:col>
      <xdr:colOff>0</xdr:colOff>
      <xdr:row>95</xdr:row>
      <xdr:rowOff>0</xdr:rowOff>
    </xdr:from>
    <xdr:ext cx="390525" cy="200025"/>
    <xdr:grpSp>
      <xdr:nvGrpSpPr>
        <xdr:cNvPr id="12052" name="Shape 2">
          <a:extLst>
            <a:ext uri="{FF2B5EF4-FFF2-40B4-BE49-F238E27FC236}">
              <a16:creationId xmlns:a16="http://schemas.microsoft.com/office/drawing/2014/main" id="{00000000-0008-0000-0B00-0000142F0000}"/>
            </a:ext>
          </a:extLst>
        </xdr:cNvPr>
        <xdr:cNvGrpSpPr>
          <a:grpSpLocks/>
        </xdr:cNvGrpSpPr>
      </xdr:nvGrpSpPr>
      <xdr:grpSpPr>
        <a:xfrm>
          <a:off x="2886075" y="20897850"/>
          <a:ext cx="390525" cy="200025"/>
          <a:chOff x="5150738" y="3679988"/>
          <a:chExt cx="390525" cy="200025"/>
        </a:xfrm>
      </xdr:grpSpPr>
      <xdr:grpSp>
        <xdr:nvGrpSpPr>
          <xdr:cNvPr id="12053" name="Shape 9655">
            <a:extLst>
              <a:ext uri="{FF2B5EF4-FFF2-40B4-BE49-F238E27FC236}">
                <a16:creationId xmlns:a16="http://schemas.microsoft.com/office/drawing/2014/main" id="{00000000-0008-0000-0B00-0000152F0000}"/>
              </a:ext>
            </a:extLst>
          </xdr:cNvPr>
          <xdr:cNvGrpSpPr>
            <a:grpSpLocks/>
          </xdr:cNvGrpSpPr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2054" name="Shape 6">
              <a:extLst>
                <a:ext uri="{FF2B5EF4-FFF2-40B4-BE49-F238E27FC236}">
                  <a16:creationId xmlns:a16="http://schemas.microsoft.com/office/drawing/2014/main" id="{00000000-0008-0000-0B00-0000162F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055" name="Shape 9656">
              <a:extLst>
                <a:ext uri="{FF2B5EF4-FFF2-40B4-BE49-F238E27FC236}">
                  <a16:creationId xmlns:a16="http://schemas.microsoft.com/office/drawing/2014/main" id="{00000000-0008-0000-0B00-0000172F0000}"/>
                </a:ext>
              </a:extLst>
            </xdr:cNvPr>
            <xdr:cNvGrpSpPr>
              <a:grpSpLocks/>
            </xdr:cNvGrpSpPr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2056" name="Shape 9657">
                <a:extLst>
                  <a:ext uri="{FF2B5EF4-FFF2-40B4-BE49-F238E27FC236}">
                    <a16:creationId xmlns:a16="http://schemas.microsoft.com/office/drawing/2014/main" id="{00000000-0008-0000-0B00-0000182F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2057" name="Shape 9658">
                <a:extLst>
                  <a:ext uri="{FF2B5EF4-FFF2-40B4-BE49-F238E27FC236}">
                    <a16:creationId xmlns:a16="http://schemas.microsoft.com/office/drawing/2014/main" id="{00000000-0008-0000-0B00-0000192F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11</xdr:col>
      <xdr:colOff>0</xdr:colOff>
      <xdr:row>95</xdr:row>
      <xdr:rowOff>0</xdr:rowOff>
    </xdr:from>
    <xdr:ext cx="390525" cy="200025"/>
    <xdr:grpSp>
      <xdr:nvGrpSpPr>
        <xdr:cNvPr id="12058" name="Shape 2">
          <a:extLst>
            <a:ext uri="{FF2B5EF4-FFF2-40B4-BE49-F238E27FC236}">
              <a16:creationId xmlns:a16="http://schemas.microsoft.com/office/drawing/2014/main" id="{00000000-0008-0000-0B00-00001A2F0000}"/>
            </a:ext>
          </a:extLst>
        </xdr:cNvPr>
        <xdr:cNvGrpSpPr>
          <a:grpSpLocks/>
        </xdr:cNvGrpSpPr>
      </xdr:nvGrpSpPr>
      <xdr:grpSpPr>
        <a:xfrm>
          <a:off x="4752975" y="20897850"/>
          <a:ext cx="390525" cy="200025"/>
          <a:chOff x="5150738" y="3679988"/>
          <a:chExt cx="390525" cy="200025"/>
        </a:xfrm>
      </xdr:grpSpPr>
      <xdr:grpSp>
        <xdr:nvGrpSpPr>
          <xdr:cNvPr id="12059" name="Shape 9659">
            <a:extLst>
              <a:ext uri="{FF2B5EF4-FFF2-40B4-BE49-F238E27FC236}">
                <a16:creationId xmlns:a16="http://schemas.microsoft.com/office/drawing/2014/main" id="{00000000-0008-0000-0B00-00001B2F0000}"/>
              </a:ext>
            </a:extLst>
          </xdr:cNvPr>
          <xdr:cNvGrpSpPr>
            <a:grpSpLocks/>
          </xdr:cNvGrpSpPr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2060" name="Shape 6">
              <a:extLst>
                <a:ext uri="{FF2B5EF4-FFF2-40B4-BE49-F238E27FC236}">
                  <a16:creationId xmlns:a16="http://schemas.microsoft.com/office/drawing/2014/main" id="{00000000-0008-0000-0B00-00001C2F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061" name="Shape 9660">
              <a:extLst>
                <a:ext uri="{FF2B5EF4-FFF2-40B4-BE49-F238E27FC236}">
                  <a16:creationId xmlns:a16="http://schemas.microsoft.com/office/drawing/2014/main" id="{00000000-0008-0000-0B00-00001D2F0000}"/>
                </a:ext>
              </a:extLst>
            </xdr:cNvPr>
            <xdr:cNvGrpSpPr>
              <a:grpSpLocks/>
            </xdr:cNvGrpSpPr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2062" name="Shape 9661">
                <a:extLst>
                  <a:ext uri="{FF2B5EF4-FFF2-40B4-BE49-F238E27FC236}">
                    <a16:creationId xmlns:a16="http://schemas.microsoft.com/office/drawing/2014/main" id="{00000000-0008-0000-0B00-00001E2F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2063" name="Shape 9662">
                <a:extLst>
                  <a:ext uri="{FF2B5EF4-FFF2-40B4-BE49-F238E27FC236}">
                    <a16:creationId xmlns:a16="http://schemas.microsoft.com/office/drawing/2014/main" id="{00000000-0008-0000-0B00-00001F2F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13</xdr:col>
      <xdr:colOff>0</xdr:colOff>
      <xdr:row>95</xdr:row>
      <xdr:rowOff>0</xdr:rowOff>
    </xdr:from>
    <xdr:ext cx="390525" cy="200025"/>
    <xdr:grpSp>
      <xdr:nvGrpSpPr>
        <xdr:cNvPr id="12064" name="Shape 2">
          <a:extLst>
            <a:ext uri="{FF2B5EF4-FFF2-40B4-BE49-F238E27FC236}">
              <a16:creationId xmlns:a16="http://schemas.microsoft.com/office/drawing/2014/main" id="{00000000-0008-0000-0B00-0000202F0000}"/>
            </a:ext>
          </a:extLst>
        </xdr:cNvPr>
        <xdr:cNvGrpSpPr>
          <a:grpSpLocks/>
        </xdr:cNvGrpSpPr>
      </xdr:nvGrpSpPr>
      <xdr:grpSpPr>
        <a:xfrm>
          <a:off x="5686425" y="20897850"/>
          <a:ext cx="390525" cy="200025"/>
          <a:chOff x="5150738" y="3679988"/>
          <a:chExt cx="390525" cy="200025"/>
        </a:xfrm>
      </xdr:grpSpPr>
      <xdr:grpSp>
        <xdr:nvGrpSpPr>
          <xdr:cNvPr id="12065" name="Shape 9663">
            <a:extLst>
              <a:ext uri="{FF2B5EF4-FFF2-40B4-BE49-F238E27FC236}">
                <a16:creationId xmlns:a16="http://schemas.microsoft.com/office/drawing/2014/main" id="{00000000-0008-0000-0B00-0000212F0000}"/>
              </a:ext>
            </a:extLst>
          </xdr:cNvPr>
          <xdr:cNvGrpSpPr>
            <a:grpSpLocks/>
          </xdr:cNvGrpSpPr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2066" name="Shape 6">
              <a:extLst>
                <a:ext uri="{FF2B5EF4-FFF2-40B4-BE49-F238E27FC236}">
                  <a16:creationId xmlns:a16="http://schemas.microsoft.com/office/drawing/2014/main" id="{00000000-0008-0000-0B00-0000222F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067" name="Shape 9664">
              <a:extLst>
                <a:ext uri="{FF2B5EF4-FFF2-40B4-BE49-F238E27FC236}">
                  <a16:creationId xmlns:a16="http://schemas.microsoft.com/office/drawing/2014/main" id="{00000000-0008-0000-0B00-0000232F0000}"/>
                </a:ext>
              </a:extLst>
            </xdr:cNvPr>
            <xdr:cNvGrpSpPr>
              <a:grpSpLocks/>
            </xdr:cNvGrpSpPr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2068" name="Shape 9665">
                <a:extLst>
                  <a:ext uri="{FF2B5EF4-FFF2-40B4-BE49-F238E27FC236}">
                    <a16:creationId xmlns:a16="http://schemas.microsoft.com/office/drawing/2014/main" id="{00000000-0008-0000-0B00-0000242F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2069" name="Shape 9666">
                <a:extLst>
                  <a:ext uri="{FF2B5EF4-FFF2-40B4-BE49-F238E27FC236}">
                    <a16:creationId xmlns:a16="http://schemas.microsoft.com/office/drawing/2014/main" id="{00000000-0008-0000-0B00-0000252F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15</xdr:col>
      <xdr:colOff>0</xdr:colOff>
      <xdr:row>95</xdr:row>
      <xdr:rowOff>0</xdr:rowOff>
    </xdr:from>
    <xdr:ext cx="390525" cy="200025"/>
    <xdr:grpSp>
      <xdr:nvGrpSpPr>
        <xdr:cNvPr id="12070" name="Shape 2">
          <a:extLst>
            <a:ext uri="{FF2B5EF4-FFF2-40B4-BE49-F238E27FC236}">
              <a16:creationId xmlns:a16="http://schemas.microsoft.com/office/drawing/2014/main" id="{00000000-0008-0000-0B00-0000262F0000}"/>
            </a:ext>
          </a:extLst>
        </xdr:cNvPr>
        <xdr:cNvGrpSpPr>
          <a:grpSpLocks/>
        </xdr:cNvGrpSpPr>
      </xdr:nvGrpSpPr>
      <xdr:grpSpPr>
        <a:xfrm>
          <a:off x="6619875" y="20897850"/>
          <a:ext cx="390525" cy="200025"/>
          <a:chOff x="5150738" y="3679988"/>
          <a:chExt cx="390525" cy="200025"/>
        </a:xfrm>
      </xdr:grpSpPr>
      <xdr:grpSp>
        <xdr:nvGrpSpPr>
          <xdr:cNvPr id="12071" name="Shape 9667">
            <a:extLst>
              <a:ext uri="{FF2B5EF4-FFF2-40B4-BE49-F238E27FC236}">
                <a16:creationId xmlns:a16="http://schemas.microsoft.com/office/drawing/2014/main" id="{00000000-0008-0000-0B00-0000272F0000}"/>
              </a:ext>
            </a:extLst>
          </xdr:cNvPr>
          <xdr:cNvGrpSpPr>
            <a:grpSpLocks/>
          </xdr:cNvGrpSpPr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2072" name="Shape 6">
              <a:extLst>
                <a:ext uri="{FF2B5EF4-FFF2-40B4-BE49-F238E27FC236}">
                  <a16:creationId xmlns:a16="http://schemas.microsoft.com/office/drawing/2014/main" id="{00000000-0008-0000-0B00-0000282F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073" name="Shape 9668">
              <a:extLst>
                <a:ext uri="{FF2B5EF4-FFF2-40B4-BE49-F238E27FC236}">
                  <a16:creationId xmlns:a16="http://schemas.microsoft.com/office/drawing/2014/main" id="{00000000-0008-0000-0B00-0000292F0000}"/>
                </a:ext>
              </a:extLst>
            </xdr:cNvPr>
            <xdr:cNvGrpSpPr>
              <a:grpSpLocks/>
            </xdr:cNvGrpSpPr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2074" name="Shape 9669">
                <a:extLst>
                  <a:ext uri="{FF2B5EF4-FFF2-40B4-BE49-F238E27FC236}">
                    <a16:creationId xmlns:a16="http://schemas.microsoft.com/office/drawing/2014/main" id="{00000000-0008-0000-0B00-00002A2F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2075" name="Shape 9670">
                <a:extLst>
                  <a:ext uri="{FF2B5EF4-FFF2-40B4-BE49-F238E27FC236}">
                    <a16:creationId xmlns:a16="http://schemas.microsoft.com/office/drawing/2014/main" id="{00000000-0008-0000-0B00-00002B2F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17</xdr:col>
      <xdr:colOff>0</xdr:colOff>
      <xdr:row>95</xdr:row>
      <xdr:rowOff>0</xdr:rowOff>
    </xdr:from>
    <xdr:ext cx="390525" cy="200025"/>
    <xdr:grpSp>
      <xdr:nvGrpSpPr>
        <xdr:cNvPr id="12076" name="Shape 2">
          <a:extLst>
            <a:ext uri="{FF2B5EF4-FFF2-40B4-BE49-F238E27FC236}">
              <a16:creationId xmlns:a16="http://schemas.microsoft.com/office/drawing/2014/main" id="{00000000-0008-0000-0B00-00002C2F0000}"/>
            </a:ext>
          </a:extLst>
        </xdr:cNvPr>
        <xdr:cNvGrpSpPr>
          <a:grpSpLocks/>
        </xdr:cNvGrpSpPr>
      </xdr:nvGrpSpPr>
      <xdr:grpSpPr>
        <a:xfrm>
          <a:off x="7553325" y="20897850"/>
          <a:ext cx="390525" cy="200025"/>
          <a:chOff x="5150738" y="3679988"/>
          <a:chExt cx="390525" cy="200025"/>
        </a:xfrm>
      </xdr:grpSpPr>
      <xdr:grpSp>
        <xdr:nvGrpSpPr>
          <xdr:cNvPr id="12077" name="Shape 9671">
            <a:extLst>
              <a:ext uri="{FF2B5EF4-FFF2-40B4-BE49-F238E27FC236}">
                <a16:creationId xmlns:a16="http://schemas.microsoft.com/office/drawing/2014/main" id="{00000000-0008-0000-0B00-00002D2F0000}"/>
              </a:ext>
            </a:extLst>
          </xdr:cNvPr>
          <xdr:cNvGrpSpPr>
            <a:grpSpLocks/>
          </xdr:cNvGrpSpPr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2078" name="Shape 6">
              <a:extLst>
                <a:ext uri="{FF2B5EF4-FFF2-40B4-BE49-F238E27FC236}">
                  <a16:creationId xmlns:a16="http://schemas.microsoft.com/office/drawing/2014/main" id="{00000000-0008-0000-0B00-00002E2F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079" name="Shape 9672">
              <a:extLst>
                <a:ext uri="{FF2B5EF4-FFF2-40B4-BE49-F238E27FC236}">
                  <a16:creationId xmlns:a16="http://schemas.microsoft.com/office/drawing/2014/main" id="{00000000-0008-0000-0B00-00002F2F0000}"/>
                </a:ext>
              </a:extLst>
            </xdr:cNvPr>
            <xdr:cNvGrpSpPr>
              <a:grpSpLocks/>
            </xdr:cNvGrpSpPr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2080" name="Shape 9673">
                <a:extLst>
                  <a:ext uri="{FF2B5EF4-FFF2-40B4-BE49-F238E27FC236}">
                    <a16:creationId xmlns:a16="http://schemas.microsoft.com/office/drawing/2014/main" id="{00000000-0008-0000-0B00-0000302F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2081" name="Shape 9674">
                <a:extLst>
                  <a:ext uri="{FF2B5EF4-FFF2-40B4-BE49-F238E27FC236}">
                    <a16:creationId xmlns:a16="http://schemas.microsoft.com/office/drawing/2014/main" id="{00000000-0008-0000-0B00-0000312F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19</xdr:col>
      <xdr:colOff>0</xdr:colOff>
      <xdr:row>95</xdr:row>
      <xdr:rowOff>0</xdr:rowOff>
    </xdr:from>
    <xdr:ext cx="390525" cy="200025"/>
    <xdr:grpSp>
      <xdr:nvGrpSpPr>
        <xdr:cNvPr id="12082" name="Shape 2">
          <a:extLst>
            <a:ext uri="{FF2B5EF4-FFF2-40B4-BE49-F238E27FC236}">
              <a16:creationId xmlns:a16="http://schemas.microsoft.com/office/drawing/2014/main" id="{00000000-0008-0000-0B00-0000322F0000}"/>
            </a:ext>
          </a:extLst>
        </xdr:cNvPr>
        <xdr:cNvGrpSpPr>
          <a:grpSpLocks/>
        </xdr:cNvGrpSpPr>
      </xdr:nvGrpSpPr>
      <xdr:grpSpPr>
        <a:xfrm>
          <a:off x="8486775" y="20897850"/>
          <a:ext cx="390525" cy="200025"/>
          <a:chOff x="5150738" y="3679988"/>
          <a:chExt cx="390525" cy="200025"/>
        </a:xfrm>
      </xdr:grpSpPr>
      <xdr:grpSp>
        <xdr:nvGrpSpPr>
          <xdr:cNvPr id="12083" name="Shape 9675">
            <a:extLst>
              <a:ext uri="{FF2B5EF4-FFF2-40B4-BE49-F238E27FC236}">
                <a16:creationId xmlns:a16="http://schemas.microsoft.com/office/drawing/2014/main" id="{00000000-0008-0000-0B00-0000332F0000}"/>
              </a:ext>
            </a:extLst>
          </xdr:cNvPr>
          <xdr:cNvGrpSpPr>
            <a:grpSpLocks/>
          </xdr:cNvGrpSpPr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2084" name="Shape 6">
              <a:extLst>
                <a:ext uri="{FF2B5EF4-FFF2-40B4-BE49-F238E27FC236}">
                  <a16:creationId xmlns:a16="http://schemas.microsoft.com/office/drawing/2014/main" id="{00000000-0008-0000-0B00-0000342F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085" name="Shape 9676">
              <a:extLst>
                <a:ext uri="{FF2B5EF4-FFF2-40B4-BE49-F238E27FC236}">
                  <a16:creationId xmlns:a16="http://schemas.microsoft.com/office/drawing/2014/main" id="{00000000-0008-0000-0B00-0000352F0000}"/>
                </a:ext>
              </a:extLst>
            </xdr:cNvPr>
            <xdr:cNvGrpSpPr>
              <a:grpSpLocks/>
            </xdr:cNvGrpSpPr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2086" name="Shape 9677">
                <a:extLst>
                  <a:ext uri="{FF2B5EF4-FFF2-40B4-BE49-F238E27FC236}">
                    <a16:creationId xmlns:a16="http://schemas.microsoft.com/office/drawing/2014/main" id="{00000000-0008-0000-0B00-0000362F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2087" name="Shape 9678">
                <a:extLst>
                  <a:ext uri="{FF2B5EF4-FFF2-40B4-BE49-F238E27FC236}">
                    <a16:creationId xmlns:a16="http://schemas.microsoft.com/office/drawing/2014/main" id="{00000000-0008-0000-0B00-0000372F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21</xdr:col>
      <xdr:colOff>0</xdr:colOff>
      <xdr:row>94</xdr:row>
      <xdr:rowOff>238125</xdr:rowOff>
    </xdr:from>
    <xdr:ext cx="390525" cy="200025"/>
    <xdr:grpSp>
      <xdr:nvGrpSpPr>
        <xdr:cNvPr id="12088" name="Shape 2">
          <a:extLst>
            <a:ext uri="{FF2B5EF4-FFF2-40B4-BE49-F238E27FC236}">
              <a16:creationId xmlns:a16="http://schemas.microsoft.com/office/drawing/2014/main" id="{00000000-0008-0000-0B00-0000382F0000}"/>
            </a:ext>
          </a:extLst>
        </xdr:cNvPr>
        <xdr:cNvGrpSpPr>
          <a:grpSpLocks/>
        </xdr:cNvGrpSpPr>
      </xdr:nvGrpSpPr>
      <xdr:grpSpPr>
        <a:xfrm>
          <a:off x="9420225" y="20888325"/>
          <a:ext cx="390525" cy="200025"/>
          <a:chOff x="5150738" y="3679988"/>
          <a:chExt cx="390525" cy="200025"/>
        </a:xfrm>
      </xdr:grpSpPr>
      <xdr:grpSp>
        <xdr:nvGrpSpPr>
          <xdr:cNvPr id="12089" name="Shape 9679">
            <a:extLst>
              <a:ext uri="{FF2B5EF4-FFF2-40B4-BE49-F238E27FC236}">
                <a16:creationId xmlns:a16="http://schemas.microsoft.com/office/drawing/2014/main" id="{00000000-0008-0000-0B00-0000392F0000}"/>
              </a:ext>
            </a:extLst>
          </xdr:cNvPr>
          <xdr:cNvGrpSpPr>
            <a:grpSpLocks/>
          </xdr:cNvGrpSpPr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2090" name="Shape 6">
              <a:extLst>
                <a:ext uri="{FF2B5EF4-FFF2-40B4-BE49-F238E27FC236}">
                  <a16:creationId xmlns:a16="http://schemas.microsoft.com/office/drawing/2014/main" id="{00000000-0008-0000-0B00-00003A2F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091" name="Shape 9680">
              <a:extLst>
                <a:ext uri="{FF2B5EF4-FFF2-40B4-BE49-F238E27FC236}">
                  <a16:creationId xmlns:a16="http://schemas.microsoft.com/office/drawing/2014/main" id="{00000000-0008-0000-0B00-00003B2F0000}"/>
                </a:ext>
              </a:extLst>
            </xdr:cNvPr>
            <xdr:cNvGrpSpPr>
              <a:grpSpLocks/>
            </xdr:cNvGrpSpPr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2092" name="Shape 9681">
                <a:extLst>
                  <a:ext uri="{FF2B5EF4-FFF2-40B4-BE49-F238E27FC236}">
                    <a16:creationId xmlns:a16="http://schemas.microsoft.com/office/drawing/2014/main" id="{00000000-0008-0000-0B00-00003C2F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2093" name="Shape 9682">
                <a:extLst>
                  <a:ext uri="{FF2B5EF4-FFF2-40B4-BE49-F238E27FC236}">
                    <a16:creationId xmlns:a16="http://schemas.microsoft.com/office/drawing/2014/main" id="{00000000-0008-0000-0B00-00003D2F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23</xdr:col>
      <xdr:colOff>0</xdr:colOff>
      <xdr:row>95</xdr:row>
      <xdr:rowOff>0</xdr:rowOff>
    </xdr:from>
    <xdr:ext cx="390525" cy="200025"/>
    <xdr:grpSp>
      <xdr:nvGrpSpPr>
        <xdr:cNvPr id="12094" name="Shape 2">
          <a:extLst>
            <a:ext uri="{FF2B5EF4-FFF2-40B4-BE49-F238E27FC236}">
              <a16:creationId xmlns:a16="http://schemas.microsoft.com/office/drawing/2014/main" id="{00000000-0008-0000-0B00-00003E2F0000}"/>
            </a:ext>
          </a:extLst>
        </xdr:cNvPr>
        <xdr:cNvGrpSpPr>
          <a:grpSpLocks/>
        </xdr:cNvGrpSpPr>
      </xdr:nvGrpSpPr>
      <xdr:grpSpPr>
        <a:xfrm>
          <a:off x="10353675" y="20897850"/>
          <a:ext cx="390525" cy="200025"/>
          <a:chOff x="5150738" y="3679988"/>
          <a:chExt cx="390525" cy="200025"/>
        </a:xfrm>
      </xdr:grpSpPr>
      <xdr:grpSp>
        <xdr:nvGrpSpPr>
          <xdr:cNvPr id="12095" name="Shape 9683">
            <a:extLst>
              <a:ext uri="{FF2B5EF4-FFF2-40B4-BE49-F238E27FC236}">
                <a16:creationId xmlns:a16="http://schemas.microsoft.com/office/drawing/2014/main" id="{00000000-0008-0000-0B00-00003F2F0000}"/>
              </a:ext>
            </a:extLst>
          </xdr:cNvPr>
          <xdr:cNvGrpSpPr>
            <a:grpSpLocks/>
          </xdr:cNvGrpSpPr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2096" name="Shape 6">
              <a:extLst>
                <a:ext uri="{FF2B5EF4-FFF2-40B4-BE49-F238E27FC236}">
                  <a16:creationId xmlns:a16="http://schemas.microsoft.com/office/drawing/2014/main" id="{00000000-0008-0000-0B00-0000402F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097" name="Shape 9684">
              <a:extLst>
                <a:ext uri="{FF2B5EF4-FFF2-40B4-BE49-F238E27FC236}">
                  <a16:creationId xmlns:a16="http://schemas.microsoft.com/office/drawing/2014/main" id="{00000000-0008-0000-0B00-0000412F0000}"/>
                </a:ext>
              </a:extLst>
            </xdr:cNvPr>
            <xdr:cNvGrpSpPr>
              <a:grpSpLocks/>
            </xdr:cNvGrpSpPr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2098" name="Shape 9685">
                <a:extLst>
                  <a:ext uri="{FF2B5EF4-FFF2-40B4-BE49-F238E27FC236}">
                    <a16:creationId xmlns:a16="http://schemas.microsoft.com/office/drawing/2014/main" id="{00000000-0008-0000-0B00-0000422F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2099" name="Shape 9686">
                <a:extLst>
                  <a:ext uri="{FF2B5EF4-FFF2-40B4-BE49-F238E27FC236}">
                    <a16:creationId xmlns:a16="http://schemas.microsoft.com/office/drawing/2014/main" id="{00000000-0008-0000-0B00-0000432F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25</xdr:col>
      <xdr:colOff>0</xdr:colOff>
      <xdr:row>95</xdr:row>
      <xdr:rowOff>0</xdr:rowOff>
    </xdr:from>
    <xdr:ext cx="390525" cy="200025"/>
    <xdr:grpSp>
      <xdr:nvGrpSpPr>
        <xdr:cNvPr id="12100" name="Shape 2">
          <a:extLst>
            <a:ext uri="{FF2B5EF4-FFF2-40B4-BE49-F238E27FC236}">
              <a16:creationId xmlns:a16="http://schemas.microsoft.com/office/drawing/2014/main" id="{00000000-0008-0000-0B00-0000442F0000}"/>
            </a:ext>
          </a:extLst>
        </xdr:cNvPr>
        <xdr:cNvGrpSpPr>
          <a:grpSpLocks/>
        </xdr:cNvGrpSpPr>
      </xdr:nvGrpSpPr>
      <xdr:grpSpPr>
        <a:xfrm>
          <a:off x="11287125" y="20897850"/>
          <a:ext cx="390525" cy="200025"/>
          <a:chOff x="5150738" y="3679988"/>
          <a:chExt cx="390525" cy="200025"/>
        </a:xfrm>
      </xdr:grpSpPr>
      <xdr:grpSp>
        <xdr:nvGrpSpPr>
          <xdr:cNvPr id="12101" name="Shape 9687">
            <a:extLst>
              <a:ext uri="{FF2B5EF4-FFF2-40B4-BE49-F238E27FC236}">
                <a16:creationId xmlns:a16="http://schemas.microsoft.com/office/drawing/2014/main" id="{00000000-0008-0000-0B00-0000452F0000}"/>
              </a:ext>
            </a:extLst>
          </xdr:cNvPr>
          <xdr:cNvGrpSpPr>
            <a:grpSpLocks/>
          </xdr:cNvGrpSpPr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2102" name="Shape 6">
              <a:extLst>
                <a:ext uri="{FF2B5EF4-FFF2-40B4-BE49-F238E27FC236}">
                  <a16:creationId xmlns:a16="http://schemas.microsoft.com/office/drawing/2014/main" id="{00000000-0008-0000-0B00-0000462F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103" name="Shape 9688">
              <a:extLst>
                <a:ext uri="{FF2B5EF4-FFF2-40B4-BE49-F238E27FC236}">
                  <a16:creationId xmlns:a16="http://schemas.microsoft.com/office/drawing/2014/main" id="{00000000-0008-0000-0B00-0000472F0000}"/>
                </a:ext>
              </a:extLst>
            </xdr:cNvPr>
            <xdr:cNvGrpSpPr>
              <a:grpSpLocks/>
            </xdr:cNvGrpSpPr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2104" name="Shape 9689">
                <a:extLst>
                  <a:ext uri="{FF2B5EF4-FFF2-40B4-BE49-F238E27FC236}">
                    <a16:creationId xmlns:a16="http://schemas.microsoft.com/office/drawing/2014/main" id="{00000000-0008-0000-0B00-0000482F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2105" name="Shape 9690">
                <a:extLst>
                  <a:ext uri="{FF2B5EF4-FFF2-40B4-BE49-F238E27FC236}">
                    <a16:creationId xmlns:a16="http://schemas.microsoft.com/office/drawing/2014/main" id="{00000000-0008-0000-0B00-0000492F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27</xdr:col>
      <xdr:colOff>0</xdr:colOff>
      <xdr:row>95</xdr:row>
      <xdr:rowOff>0</xdr:rowOff>
    </xdr:from>
    <xdr:ext cx="390525" cy="200025"/>
    <xdr:grpSp>
      <xdr:nvGrpSpPr>
        <xdr:cNvPr id="12106" name="Shape 2">
          <a:extLst>
            <a:ext uri="{FF2B5EF4-FFF2-40B4-BE49-F238E27FC236}">
              <a16:creationId xmlns:a16="http://schemas.microsoft.com/office/drawing/2014/main" id="{00000000-0008-0000-0B00-00004A2F0000}"/>
            </a:ext>
          </a:extLst>
        </xdr:cNvPr>
        <xdr:cNvGrpSpPr>
          <a:grpSpLocks/>
        </xdr:cNvGrpSpPr>
      </xdr:nvGrpSpPr>
      <xdr:grpSpPr>
        <a:xfrm>
          <a:off x="12220575" y="20897850"/>
          <a:ext cx="390525" cy="200025"/>
          <a:chOff x="5150738" y="3679988"/>
          <a:chExt cx="390525" cy="200025"/>
        </a:xfrm>
      </xdr:grpSpPr>
      <xdr:grpSp>
        <xdr:nvGrpSpPr>
          <xdr:cNvPr id="12107" name="Shape 9691">
            <a:extLst>
              <a:ext uri="{FF2B5EF4-FFF2-40B4-BE49-F238E27FC236}">
                <a16:creationId xmlns:a16="http://schemas.microsoft.com/office/drawing/2014/main" id="{00000000-0008-0000-0B00-00004B2F0000}"/>
              </a:ext>
            </a:extLst>
          </xdr:cNvPr>
          <xdr:cNvGrpSpPr>
            <a:grpSpLocks/>
          </xdr:cNvGrpSpPr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2108" name="Shape 6">
              <a:extLst>
                <a:ext uri="{FF2B5EF4-FFF2-40B4-BE49-F238E27FC236}">
                  <a16:creationId xmlns:a16="http://schemas.microsoft.com/office/drawing/2014/main" id="{00000000-0008-0000-0B00-00004C2F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109" name="Shape 9692">
              <a:extLst>
                <a:ext uri="{FF2B5EF4-FFF2-40B4-BE49-F238E27FC236}">
                  <a16:creationId xmlns:a16="http://schemas.microsoft.com/office/drawing/2014/main" id="{00000000-0008-0000-0B00-00004D2F0000}"/>
                </a:ext>
              </a:extLst>
            </xdr:cNvPr>
            <xdr:cNvGrpSpPr>
              <a:grpSpLocks/>
            </xdr:cNvGrpSpPr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2110" name="Shape 9693">
                <a:extLst>
                  <a:ext uri="{FF2B5EF4-FFF2-40B4-BE49-F238E27FC236}">
                    <a16:creationId xmlns:a16="http://schemas.microsoft.com/office/drawing/2014/main" id="{00000000-0008-0000-0B00-00004E2F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2111" name="Shape 9694">
                <a:extLst>
                  <a:ext uri="{FF2B5EF4-FFF2-40B4-BE49-F238E27FC236}">
                    <a16:creationId xmlns:a16="http://schemas.microsoft.com/office/drawing/2014/main" id="{00000000-0008-0000-0B00-00004F2F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29</xdr:col>
      <xdr:colOff>0</xdr:colOff>
      <xdr:row>95</xdr:row>
      <xdr:rowOff>0</xdr:rowOff>
    </xdr:from>
    <xdr:ext cx="390525" cy="200025"/>
    <xdr:grpSp>
      <xdr:nvGrpSpPr>
        <xdr:cNvPr id="12112" name="Shape 2">
          <a:extLst>
            <a:ext uri="{FF2B5EF4-FFF2-40B4-BE49-F238E27FC236}">
              <a16:creationId xmlns:a16="http://schemas.microsoft.com/office/drawing/2014/main" id="{00000000-0008-0000-0B00-0000502F0000}"/>
            </a:ext>
          </a:extLst>
        </xdr:cNvPr>
        <xdr:cNvGrpSpPr>
          <a:grpSpLocks/>
        </xdr:cNvGrpSpPr>
      </xdr:nvGrpSpPr>
      <xdr:grpSpPr>
        <a:xfrm>
          <a:off x="13154025" y="20897850"/>
          <a:ext cx="390525" cy="200025"/>
          <a:chOff x="5150738" y="3679988"/>
          <a:chExt cx="390525" cy="200025"/>
        </a:xfrm>
      </xdr:grpSpPr>
      <xdr:grpSp>
        <xdr:nvGrpSpPr>
          <xdr:cNvPr id="12113" name="Shape 9695">
            <a:extLst>
              <a:ext uri="{FF2B5EF4-FFF2-40B4-BE49-F238E27FC236}">
                <a16:creationId xmlns:a16="http://schemas.microsoft.com/office/drawing/2014/main" id="{00000000-0008-0000-0B00-0000512F0000}"/>
              </a:ext>
            </a:extLst>
          </xdr:cNvPr>
          <xdr:cNvGrpSpPr>
            <a:grpSpLocks/>
          </xdr:cNvGrpSpPr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2114" name="Shape 6">
              <a:extLst>
                <a:ext uri="{FF2B5EF4-FFF2-40B4-BE49-F238E27FC236}">
                  <a16:creationId xmlns:a16="http://schemas.microsoft.com/office/drawing/2014/main" id="{00000000-0008-0000-0B00-0000522F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115" name="Shape 9696">
              <a:extLst>
                <a:ext uri="{FF2B5EF4-FFF2-40B4-BE49-F238E27FC236}">
                  <a16:creationId xmlns:a16="http://schemas.microsoft.com/office/drawing/2014/main" id="{00000000-0008-0000-0B00-0000532F0000}"/>
                </a:ext>
              </a:extLst>
            </xdr:cNvPr>
            <xdr:cNvGrpSpPr>
              <a:grpSpLocks/>
            </xdr:cNvGrpSpPr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2116" name="Shape 9697">
                <a:extLst>
                  <a:ext uri="{FF2B5EF4-FFF2-40B4-BE49-F238E27FC236}">
                    <a16:creationId xmlns:a16="http://schemas.microsoft.com/office/drawing/2014/main" id="{00000000-0008-0000-0B00-0000542F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2117" name="Shape 9698">
                <a:extLst>
                  <a:ext uri="{FF2B5EF4-FFF2-40B4-BE49-F238E27FC236}">
                    <a16:creationId xmlns:a16="http://schemas.microsoft.com/office/drawing/2014/main" id="{00000000-0008-0000-0B00-0000552F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31</xdr:col>
      <xdr:colOff>0</xdr:colOff>
      <xdr:row>95</xdr:row>
      <xdr:rowOff>0</xdr:rowOff>
    </xdr:from>
    <xdr:ext cx="390525" cy="200025"/>
    <xdr:grpSp>
      <xdr:nvGrpSpPr>
        <xdr:cNvPr id="12118" name="Shape 2">
          <a:extLst>
            <a:ext uri="{FF2B5EF4-FFF2-40B4-BE49-F238E27FC236}">
              <a16:creationId xmlns:a16="http://schemas.microsoft.com/office/drawing/2014/main" id="{00000000-0008-0000-0B00-0000562F0000}"/>
            </a:ext>
          </a:extLst>
        </xdr:cNvPr>
        <xdr:cNvGrpSpPr>
          <a:grpSpLocks/>
        </xdr:cNvGrpSpPr>
      </xdr:nvGrpSpPr>
      <xdr:grpSpPr>
        <a:xfrm>
          <a:off x="14087475" y="20897850"/>
          <a:ext cx="390525" cy="200025"/>
          <a:chOff x="5150738" y="3679988"/>
          <a:chExt cx="390525" cy="200025"/>
        </a:xfrm>
      </xdr:grpSpPr>
      <xdr:grpSp>
        <xdr:nvGrpSpPr>
          <xdr:cNvPr id="12119" name="Shape 9699">
            <a:extLst>
              <a:ext uri="{FF2B5EF4-FFF2-40B4-BE49-F238E27FC236}">
                <a16:creationId xmlns:a16="http://schemas.microsoft.com/office/drawing/2014/main" id="{00000000-0008-0000-0B00-0000572F0000}"/>
              </a:ext>
            </a:extLst>
          </xdr:cNvPr>
          <xdr:cNvGrpSpPr>
            <a:grpSpLocks/>
          </xdr:cNvGrpSpPr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2120" name="Shape 6">
              <a:extLst>
                <a:ext uri="{FF2B5EF4-FFF2-40B4-BE49-F238E27FC236}">
                  <a16:creationId xmlns:a16="http://schemas.microsoft.com/office/drawing/2014/main" id="{00000000-0008-0000-0B00-0000582F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121" name="Shape 9700">
              <a:extLst>
                <a:ext uri="{FF2B5EF4-FFF2-40B4-BE49-F238E27FC236}">
                  <a16:creationId xmlns:a16="http://schemas.microsoft.com/office/drawing/2014/main" id="{00000000-0008-0000-0B00-0000592F0000}"/>
                </a:ext>
              </a:extLst>
            </xdr:cNvPr>
            <xdr:cNvGrpSpPr>
              <a:grpSpLocks/>
            </xdr:cNvGrpSpPr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2122" name="Shape 9701">
                <a:extLst>
                  <a:ext uri="{FF2B5EF4-FFF2-40B4-BE49-F238E27FC236}">
                    <a16:creationId xmlns:a16="http://schemas.microsoft.com/office/drawing/2014/main" id="{00000000-0008-0000-0B00-00005A2F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2123" name="Shape 9702">
                <a:extLst>
                  <a:ext uri="{FF2B5EF4-FFF2-40B4-BE49-F238E27FC236}">
                    <a16:creationId xmlns:a16="http://schemas.microsoft.com/office/drawing/2014/main" id="{00000000-0008-0000-0B00-00005B2F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35</xdr:col>
      <xdr:colOff>0</xdr:colOff>
      <xdr:row>95</xdr:row>
      <xdr:rowOff>0</xdr:rowOff>
    </xdr:from>
    <xdr:ext cx="390525" cy="200025"/>
    <xdr:grpSp>
      <xdr:nvGrpSpPr>
        <xdr:cNvPr id="12124" name="Shape 2">
          <a:extLst>
            <a:ext uri="{FF2B5EF4-FFF2-40B4-BE49-F238E27FC236}">
              <a16:creationId xmlns:a16="http://schemas.microsoft.com/office/drawing/2014/main" id="{00000000-0008-0000-0B00-00005C2F0000}"/>
            </a:ext>
          </a:extLst>
        </xdr:cNvPr>
        <xdr:cNvGrpSpPr>
          <a:grpSpLocks/>
        </xdr:cNvGrpSpPr>
      </xdr:nvGrpSpPr>
      <xdr:grpSpPr>
        <a:xfrm>
          <a:off x="15954375" y="20897850"/>
          <a:ext cx="390525" cy="200025"/>
          <a:chOff x="5150738" y="3679988"/>
          <a:chExt cx="390525" cy="200025"/>
        </a:xfrm>
      </xdr:grpSpPr>
      <xdr:grpSp>
        <xdr:nvGrpSpPr>
          <xdr:cNvPr id="12125" name="Shape 9703">
            <a:extLst>
              <a:ext uri="{FF2B5EF4-FFF2-40B4-BE49-F238E27FC236}">
                <a16:creationId xmlns:a16="http://schemas.microsoft.com/office/drawing/2014/main" id="{00000000-0008-0000-0B00-00005D2F0000}"/>
              </a:ext>
            </a:extLst>
          </xdr:cNvPr>
          <xdr:cNvGrpSpPr>
            <a:grpSpLocks/>
          </xdr:cNvGrpSpPr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2126" name="Shape 6">
              <a:extLst>
                <a:ext uri="{FF2B5EF4-FFF2-40B4-BE49-F238E27FC236}">
                  <a16:creationId xmlns:a16="http://schemas.microsoft.com/office/drawing/2014/main" id="{00000000-0008-0000-0B00-00005E2F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127" name="Shape 9704">
              <a:extLst>
                <a:ext uri="{FF2B5EF4-FFF2-40B4-BE49-F238E27FC236}">
                  <a16:creationId xmlns:a16="http://schemas.microsoft.com/office/drawing/2014/main" id="{00000000-0008-0000-0B00-00005F2F0000}"/>
                </a:ext>
              </a:extLst>
            </xdr:cNvPr>
            <xdr:cNvGrpSpPr>
              <a:grpSpLocks/>
            </xdr:cNvGrpSpPr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2128" name="Shape 9705">
                <a:extLst>
                  <a:ext uri="{FF2B5EF4-FFF2-40B4-BE49-F238E27FC236}">
                    <a16:creationId xmlns:a16="http://schemas.microsoft.com/office/drawing/2014/main" id="{00000000-0008-0000-0B00-0000602F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2129" name="Shape 9706">
                <a:extLst>
                  <a:ext uri="{FF2B5EF4-FFF2-40B4-BE49-F238E27FC236}">
                    <a16:creationId xmlns:a16="http://schemas.microsoft.com/office/drawing/2014/main" id="{00000000-0008-0000-0B00-0000612F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37</xdr:col>
      <xdr:colOff>0</xdr:colOff>
      <xdr:row>95</xdr:row>
      <xdr:rowOff>0</xdr:rowOff>
    </xdr:from>
    <xdr:ext cx="390525" cy="200025"/>
    <xdr:grpSp>
      <xdr:nvGrpSpPr>
        <xdr:cNvPr id="12130" name="Shape 2">
          <a:extLst>
            <a:ext uri="{FF2B5EF4-FFF2-40B4-BE49-F238E27FC236}">
              <a16:creationId xmlns:a16="http://schemas.microsoft.com/office/drawing/2014/main" id="{00000000-0008-0000-0B00-0000622F0000}"/>
            </a:ext>
          </a:extLst>
        </xdr:cNvPr>
        <xdr:cNvGrpSpPr>
          <a:grpSpLocks/>
        </xdr:cNvGrpSpPr>
      </xdr:nvGrpSpPr>
      <xdr:grpSpPr>
        <a:xfrm>
          <a:off x="16887825" y="20897850"/>
          <a:ext cx="390525" cy="200025"/>
          <a:chOff x="5150738" y="3679988"/>
          <a:chExt cx="390525" cy="200025"/>
        </a:xfrm>
      </xdr:grpSpPr>
      <xdr:grpSp>
        <xdr:nvGrpSpPr>
          <xdr:cNvPr id="12131" name="Shape 9707">
            <a:extLst>
              <a:ext uri="{FF2B5EF4-FFF2-40B4-BE49-F238E27FC236}">
                <a16:creationId xmlns:a16="http://schemas.microsoft.com/office/drawing/2014/main" id="{00000000-0008-0000-0B00-0000632F0000}"/>
              </a:ext>
            </a:extLst>
          </xdr:cNvPr>
          <xdr:cNvGrpSpPr>
            <a:grpSpLocks/>
          </xdr:cNvGrpSpPr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2132" name="Shape 6">
              <a:extLst>
                <a:ext uri="{FF2B5EF4-FFF2-40B4-BE49-F238E27FC236}">
                  <a16:creationId xmlns:a16="http://schemas.microsoft.com/office/drawing/2014/main" id="{00000000-0008-0000-0B00-0000642F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133" name="Shape 9708">
              <a:extLst>
                <a:ext uri="{FF2B5EF4-FFF2-40B4-BE49-F238E27FC236}">
                  <a16:creationId xmlns:a16="http://schemas.microsoft.com/office/drawing/2014/main" id="{00000000-0008-0000-0B00-0000652F0000}"/>
                </a:ext>
              </a:extLst>
            </xdr:cNvPr>
            <xdr:cNvGrpSpPr>
              <a:grpSpLocks/>
            </xdr:cNvGrpSpPr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2134" name="Shape 9709">
                <a:extLst>
                  <a:ext uri="{FF2B5EF4-FFF2-40B4-BE49-F238E27FC236}">
                    <a16:creationId xmlns:a16="http://schemas.microsoft.com/office/drawing/2014/main" id="{00000000-0008-0000-0B00-0000662F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2135" name="Shape 9710">
                <a:extLst>
                  <a:ext uri="{FF2B5EF4-FFF2-40B4-BE49-F238E27FC236}">
                    <a16:creationId xmlns:a16="http://schemas.microsoft.com/office/drawing/2014/main" id="{00000000-0008-0000-0B00-0000672F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39</xdr:col>
      <xdr:colOff>0</xdr:colOff>
      <xdr:row>95</xdr:row>
      <xdr:rowOff>0</xdr:rowOff>
    </xdr:from>
    <xdr:ext cx="390525" cy="200025"/>
    <xdr:grpSp>
      <xdr:nvGrpSpPr>
        <xdr:cNvPr id="12136" name="Shape 2">
          <a:extLst>
            <a:ext uri="{FF2B5EF4-FFF2-40B4-BE49-F238E27FC236}">
              <a16:creationId xmlns:a16="http://schemas.microsoft.com/office/drawing/2014/main" id="{00000000-0008-0000-0B00-0000682F0000}"/>
            </a:ext>
          </a:extLst>
        </xdr:cNvPr>
        <xdr:cNvGrpSpPr>
          <a:grpSpLocks/>
        </xdr:cNvGrpSpPr>
      </xdr:nvGrpSpPr>
      <xdr:grpSpPr>
        <a:xfrm>
          <a:off x="17821275" y="20897850"/>
          <a:ext cx="390525" cy="200025"/>
          <a:chOff x="5150738" y="3679988"/>
          <a:chExt cx="390525" cy="200025"/>
        </a:xfrm>
      </xdr:grpSpPr>
      <xdr:grpSp>
        <xdr:nvGrpSpPr>
          <xdr:cNvPr id="12137" name="Shape 9711">
            <a:extLst>
              <a:ext uri="{FF2B5EF4-FFF2-40B4-BE49-F238E27FC236}">
                <a16:creationId xmlns:a16="http://schemas.microsoft.com/office/drawing/2014/main" id="{00000000-0008-0000-0B00-0000692F0000}"/>
              </a:ext>
            </a:extLst>
          </xdr:cNvPr>
          <xdr:cNvGrpSpPr>
            <a:grpSpLocks/>
          </xdr:cNvGrpSpPr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2138" name="Shape 6">
              <a:extLst>
                <a:ext uri="{FF2B5EF4-FFF2-40B4-BE49-F238E27FC236}">
                  <a16:creationId xmlns:a16="http://schemas.microsoft.com/office/drawing/2014/main" id="{00000000-0008-0000-0B00-00006A2F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139" name="Shape 9712">
              <a:extLst>
                <a:ext uri="{FF2B5EF4-FFF2-40B4-BE49-F238E27FC236}">
                  <a16:creationId xmlns:a16="http://schemas.microsoft.com/office/drawing/2014/main" id="{00000000-0008-0000-0B00-00006B2F0000}"/>
                </a:ext>
              </a:extLst>
            </xdr:cNvPr>
            <xdr:cNvGrpSpPr>
              <a:grpSpLocks/>
            </xdr:cNvGrpSpPr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2140" name="Shape 9713">
                <a:extLst>
                  <a:ext uri="{FF2B5EF4-FFF2-40B4-BE49-F238E27FC236}">
                    <a16:creationId xmlns:a16="http://schemas.microsoft.com/office/drawing/2014/main" id="{00000000-0008-0000-0B00-00006C2F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2141" name="Shape 9714">
                <a:extLst>
                  <a:ext uri="{FF2B5EF4-FFF2-40B4-BE49-F238E27FC236}">
                    <a16:creationId xmlns:a16="http://schemas.microsoft.com/office/drawing/2014/main" id="{00000000-0008-0000-0B00-00006D2F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41</xdr:col>
      <xdr:colOff>0</xdr:colOff>
      <xdr:row>95</xdr:row>
      <xdr:rowOff>0</xdr:rowOff>
    </xdr:from>
    <xdr:ext cx="390525" cy="200025"/>
    <xdr:grpSp>
      <xdr:nvGrpSpPr>
        <xdr:cNvPr id="12142" name="Shape 2">
          <a:extLst>
            <a:ext uri="{FF2B5EF4-FFF2-40B4-BE49-F238E27FC236}">
              <a16:creationId xmlns:a16="http://schemas.microsoft.com/office/drawing/2014/main" id="{00000000-0008-0000-0B00-00006E2F0000}"/>
            </a:ext>
          </a:extLst>
        </xdr:cNvPr>
        <xdr:cNvGrpSpPr>
          <a:grpSpLocks/>
        </xdr:cNvGrpSpPr>
      </xdr:nvGrpSpPr>
      <xdr:grpSpPr>
        <a:xfrm>
          <a:off x="18754725" y="20897850"/>
          <a:ext cx="390525" cy="200025"/>
          <a:chOff x="5150738" y="3679988"/>
          <a:chExt cx="390525" cy="200025"/>
        </a:xfrm>
      </xdr:grpSpPr>
      <xdr:grpSp>
        <xdr:nvGrpSpPr>
          <xdr:cNvPr id="12143" name="Shape 9715">
            <a:extLst>
              <a:ext uri="{FF2B5EF4-FFF2-40B4-BE49-F238E27FC236}">
                <a16:creationId xmlns:a16="http://schemas.microsoft.com/office/drawing/2014/main" id="{00000000-0008-0000-0B00-00006F2F0000}"/>
              </a:ext>
            </a:extLst>
          </xdr:cNvPr>
          <xdr:cNvGrpSpPr>
            <a:grpSpLocks/>
          </xdr:cNvGrpSpPr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2144" name="Shape 6">
              <a:extLst>
                <a:ext uri="{FF2B5EF4-FFF2-40B4-BE49-F238E27FC236}">
                  <a16:creationId xmlns:a16="http://schemas.microsoft.com/office/drawing/2014/main" id="{00000000-0008-0000-0B00-0000702F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145" name="Shape 9716">
              <a:extLst>
                <a:ext uri="{FF2B5EF4-FFF2-40B4-BE49-F238E27FC236}">
                  <a16:creationId xmlns:a16="http://schemas.microsoft.com/office/drawing/2014/main" id="{00000000-0008-0000-0B00-0000712F0000}"/>
                </a:ext>
              </a:extLst>
            </xdr:cNvPr>
            <xdr:cNvGrpSpPr>
              <a:grpSpLocks/>
            </xdr:cNvGrpSpPr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2146" name="Shape 9717">
                <a:extLst>
                  <a:ext uri="{FF2B5EF4-FFF2-40B4-BE49-F238E27FC236}">
                    <a16:creationId xmlns:a16="http://schemas.microsoft.com/office/drawing/2014/main" id="{00000000-0008-0000-0B00-0000722F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2147" name="Shape 9718">
                <a:extLst>
                  <a:ext uri="{FF2B5EF4-FFF2-40B4-BE49-F238E27FC236}">
                    <a16:creationId xmlns:a16="http://schemas.microsoft.com/office/drawing/2014/main" id="{00000000-0008-0000-0B00-0000732F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43</xdr:col>
      <xdr:colOff>0</xdr:colOff>
      <xdr:row>95</xdr:row>
      <xdr:rowOff>0</xdr:rowOff>
    </xdr:from>
    <xdr:ext cx="390525" cy="200025"/>
    <xdr:grpSp>
      <xdr:nvGrpSpPr>
        <xdr:cNvPr id="12148" name="Shape 2">
          <a:extLst>
            <a:ext uri="{FF2B5EF4-FFF2-40B4-BE49-F238E27FC236}">
              <a16:creationId xmlns:a16="http://schemas.microsoft.com/office/drawing/2014/main" id="{00000000-0008-0000-0B00-0000742F0000}"/>
            </a:ext>
          </a:extLst>
        </xdr:cNvPr>
        <xdr:cNvGrpSpPr>
          <a:grpSpLocks/>
        </xdr:cNvGrpSpPr>
      </xdr:nvGrpSpPr>
      <xdr:grpSpPr>
        <a:xfrm>
          <a:off x="19688175" y="20897850"/>
          <a:ext cx="390525" cy="200025"/>
          <a:chOff x="5150738" y="3679988"/>
          <a:chExt cx="390525" cy="200025"/>
        </a:xfrm>
      </xdr:grpSpPr>
      <xdr:grpSp>
        <xdr:nvGrpSpPr>
          <xdr:cNvPr id="12149" name="Shape 9719">
            <a:extLst>
              <a:ext uri="{FF2B5EF4-FFF2-40B4-BE49-F238E27FC236}">
                <a16:creationId xmlns:a16="http://schemas.microsoft.com/office/drawing/2014/main" id="{00000000-0008-0000-0B00-0000752F0000}"/>
              </a:ext>
            </a:extLst>
          </xdr:cNvPr>
          <xdr:cNvGrpSpPr>
            <a:grpSpLocks/>
          </xdr:cNvGrpSpPr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2150" name="Shape 6">
              <a:extLst>
                <a:ext uri="{FF2B5EF4-FFF2-40B4-BE49-F238E27FC236}">
                  <a16:creationId xmlns:a16="http://schemas.microsoft.com/office/drawing/2014/main" id="{00000000-0008-0000-0B00-0000762F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151" name="Shape 9720">
              <a:extLst>
                <a:ext uri="{FF2B5EF4-FFF2-40B4-BE49-F238E27FC236}">
                  <a16:creationId xmlns:a16="http://schemas.microsoft.com/office/drawing/2014/main" id="{00000000-0008-0000-0B00-0000772F0000}"/>
                </a:ext>
              </a:extLst>
            </xdr:cNvPr>
            <xdr:cNvGrpSpPr>
              <a:grpSpLocks/>
            </xdr:cNvGrpSpPr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2152" name="Shape 9721">
                <a:extLst>
                  <a:ext uri="{FF2B5EF4-FFF2-40B4-BE49-F238E27FC236}">
                    <a16:creationId xmlns:a16="http://schemas.microsoft.com/office/drawing/2014/main" id="{00000000-0008-0000-0B00-0000782F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2153" name="Shape 9722">
                <a:extLst>
                  <a:ext uri="{FF2B5EF4-FFF2-40B4-BE49-F238E27FC236}">
                    <a16:creationId xmlns:a16="http://schemas.microsoft.com/office/drawing/2014/main" id="{00000000-0008-0000-0B00-0000792F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45</xdr:col>
      <xdr:colOff>0</xdr:colOff>
      <xdr:row>95</xdr:row>
      <xdr:rowOff>0</xdr:rowOff>
    </xdr:from>
    <xdr:ext cx="390525" cy="200025"/>
    <xdr:grpSp>
      <xdr:nvGrpSpPr>
        <xdr:cNvPr id="12154" name="Shape 2">
          <a:extLst>
            <a:ext uri="{FF2B5EF4-FFF2-40B4-BE49-F238E27FC236}">
              <a16:creationId xmlns:a16="http://schemas.microsoft.com/office/drawing/2014/main" id="{00000000-0008-0000-0B00-00007A2F0000}"/>
            </a:ext>
          </a:extLst>
        </xdr:cNvPr>
        <xdr:cNvGrpSpPr>
          <a:grpSpLocks/>
        </xdr:cNvGrpSpPr>
      </xdr:nvGrpSpPr>
      <xdr:grpSpPr>
        <a:xfrm>
          <a:off x="20621625" y="20897850"/>
          <a:ext cx="390525" cy="200025"/>
          <a:chOff x="5150738" y="3679988"/>
          <a:chExt cx="390525" cy="200025"/>
        </a:xfrm>
      </xdr:grpSpPr>
      <xdr:grpSp>
        <xdr:nvGrpSpPr>
          <xdr:cNvPr id="12155" name="Shape 9723">
            <a:extLst>
              <a:ext uri="{FF2B5EF4-FFF2-40B4-BE49-F238E27FC236}">
                <a16:creationId xmlns:a16="http://schemas.microsoft.com/office/drawing/2014/main" id="{00000000-0008-0000-0B00-00007B2F0000}"/>
              </a:ext>
            </a:extLst>
          </xdr:cNvPr>
          <xdr:cNvGrpSpPr>
            <a:grpSpLocks/>
          </xdr:cNvGrpSpPr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2156" name="Shape 6">
              <a:extLst>
                <a:ext uri="{FF2B5EF4-FFF2-40B4-BE49-F238E27FC236}">
                  <a16:creationId xmlns:a16="http://schemas.microsoft.com/office/drawing/2014/main" id="{00000000-0008-0000-0B00-00007C2F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157" name="Shape 9724">
              <a:extLst>
                <a:ext uri="{FF2B5EF4-FFF2-40B4-BE49-F238E27FC236}">
                  <a16:creationId xmlns:a16="http://schemas.microsoft.com/office/drawing/2014/main" id="{00000000-0008-0000-0B00-00007D2F0000}"/>
                </a:ext>
              </a:extLst>
            </xdr:cNvPr>
            <xdr:cNvGrpSpPr>
              <a:grpSpLocks/>
            </xdr:cNvGrpSpPr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2158" name="Shape 9725">
                <a:extLst>
                  <a:ext uri="{FF2B5EF4-FFF2-40B4-BE49-F238E27FC236}">
                    <a16:creationId xmlns:a16="http://schemas.microsoft.com/office/drawing/2014/main" id="{00000000-0008-0000-0B00-00007E2F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2159" name="Shape 9726">
                <a:extLst>
                  <a:ext uri="{FF2B5EF4-FFF2-40B4-BE49-F238E27FC236}">
                    <a16:creationId xmlns:a16="http://schemas.microsoft.com/office/drawing/2014/main" id="{00000000-0008-0000-0B00-00007F2F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45</xdr:col>
      <xdr:colOff>0</xdr:colOff>
      <xdr:row>104</xdr:row>
      <xdr:rowOff>0</xdr:rowOff>
    </xdr:from>
    <xdr:ext cx="390525" cy="200025"/>
    <xdr:grpSp>
      <xdr:nvGrpSpPr>
        <xdr:cNvPr id="12160" name="Shape 2">
          <a:extLst>
            <a:ext uri="{FF2B5EF4-FFF2-40B4-BE49-F238E27FC236}">
              <a16:creationId xmlns:a16="http://schemas.microsoft.com/office/drawing/2014/main" id="{00000000-0008-0000-0B00-0000802F0000}"/>
            </a:ext>
          </a:extLst>
        </xdr:cNvPr>
        <xdr:cNvGrpSpPr>
          <a:grpSpLocks/>
        </xdr:cNvGrpSpPr>
      </xdr:nvGrpSpPr>
      <xdr:grpSpPr>
        <a:xfrm>
          <a:off x="20621625" y="22879050"/>
          <a:ext cx="390525" cy="200025"/>
          <a:chOff x="5150738" y="3679988"/>
          <a:chExt cx="390525" cy="200025"/>
        </a:xfrm>
      </xdr:grpSpPr>
      <xdr:grpSp>
        <xdr:nvGrpSpPr>
          <xdr:cNvPr id="12161" name="Shape 9727">
            <a:extLst>
              <a:ext uri="{FF2B5EF4-FFF2-40B4-BE49-F238E27FC236}">
                <a16:creationId xmlns:a16="http://schemas.microsoft.com/office/drawing/2014/main" id="{00000000-0008-0000-0B00-0000812F0000}"/>
              </a:ext>
            </a:extLst>
          </xdr:cNvPr>
          <xdr:cNvGrpSpPr>
            <a:grpSpLocks/>
          </xdr:cNvGrpSpPr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2162" name="Shape 6">
              <a:extLst>
                <a:ext uri="{FF2B5EF4-FFF2-40B4-BE49-F238E27FC236}">
                  <a16:creationId xmlns:a16="http://schemas.microsoft.com/office/drawing/2014/main" id="{00000000-0008-0000-0B00-0000822F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163" name="Shape 9728">
              <a:extLst>
                <a:ext uri="{FF2B5EF4-FFF2-40B4-BE49-F238E27FC236}">
                  <a16:creationId xmlns:a16="http://schemas.microsoft.com/office/drawing/2014/main" id="{00000000-0008-0000-0B00-0000832F0000}"/>
                </a:ext>
              </a:extLst>
            </xdr:cNvPr>
            <xdr:cNvGrpSpPr>
              <a:grpSpLocks/>
            </xdr:cNvGrpSpPr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2164" name="Shape 9729">
                <a:extLst>
                  <a:ext uri="{FF2B5EF4-FFF2-40B4-BE49-F238E27FC236}">
                    <a16:creationId xmlns:a16="http://schemas.microsoft.com/office/drawing/2014/main" id="{00000000-0008-0000-0B00-0000842F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2165" name="Shape 9730">
                <a:extLst>
                  <a:ext uri="{FF2B5EF4-FFF2-40B4-BE49-F238E27FC236}">
                    <a16:creationId xmlns:a16="http://schemas.microsoft.com/office/drawing/2014/main" id="{00000000-0008-0000-0B00-0000852F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43</xdr:col>
      <xdr:colOff>0</xdr:colOff>
      <xdr:row>104</xdr:row>
      <xdr:rowOff>0</xdr:rowOff>
    </xdr:from>
    <xdr:ext cx="390525" cy="200025"/>
    <xdr:grpSp>
      <xdr:nvGrpSpPr>
        <xdr:cNvPr id="12166" name="Shape 2">
          <a:extLst>
            <a:ext uri="{FF2B5EF4-FFF2-40B4-BE49-F238E27FC236}">
              <a16:creationId xmlns:a16="http://schemas.microsoft.com/office/drawing/2014/main" id="{00000000-0008-0000-0B00-0000862F0000}"/>
            </a:ext>
          </a:extLst>
        </xdr:cNvPr>
        <xdr:cNvGrpSpPr>
          <a:grpSpLocks/>
        </xdr:cNvGrpSpPr>
      </xdr:nvGrpSpPr>
      <xdr:grpSpPr>
        <a:xfrm>
          <a:off x="19688175" y="22879050"/>
          <a:ext cx="390525" cy="200025"/>
          <a:chOff x="5150738" y="3679988"/>
          <a:chExt cx="390525" cy="200025"/>
        </a:xfrm>
      </xdr:grpSpPr>
      <xdr:grpSp>
        <xdr:nvGrpSpPr>
          <xdr:cNvPr id="12167" name="Shape 9731">
            <a:extLst>
              <a:ext uri="{FF2B5EF4-FFF2-40B4-BE49-F238E27FC236}">
                <a16:creationId xmlns:a16="http://schemas.microsoft.com/office/drawing/2014/main" id="{00000000-0008-0000-0B00-0000872F0000}"/>
              </a:ext>
            </a:extLst>
          </xdr:cNvPr>
          <xdr:cNvGrpSpPr>
            <a:grpSpLocks/>
          </xdr:cNvGrpSpPr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2168" name="Shape 6">
              <a:extLst>
                <a:ext uri="{FF2B5EF4-FFF2-40B4-BE49-F238E27FC236}">
                  <a16:creationId xmlns:a16="http://schemas.microsoft.com/office/drawing/2014/main" id="{00000000-0008-0000-0B00-0000882F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169" name="Shape 9732">
              <a:extLst>
                <a:ext uri="{FF2B5EF4-FFF2-40B4-BE49-F238E27FC236}">
                  <a16:creationId xmlns:a16="http://schemas.microsoft.com/office/drawing/2014/main" id="{00000000-0008-0000-0B00-0000892F0000}"/>
                </a:ext>
              </a:extLst>
            </xdr:cNvPr>
            <xdr:cNvGrpSpPr>
              <a:grpSpLocks/>
            </xdr:cNvGrpSpPr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2170" name="Shape 9733">
                <a:extLst>
                  <a:ext uri="{FF2B5EF4-FFF2-40B4-BE49-F238E27FC236}">
                    <a16:creationId xmlns:a16="http://schemas.microsoft.com/office/drawing/2014/main" id="{00000000-0008-0000-0B00-00008A2F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2171" name="Shape 9734">
                <a:extLst>
                  <a:ext uri="{FF2B5EF4-FFF2-40B4-BE49-F238E27FC236}">
                    <a16:creationId xmlns:a16="http://schemas.microsoft.com/office/drawing/2014/main" id="{00000000-0008-0000-0B00-00008B2F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41</xdr:col>
      <xdr:colOff>0</xdr:colOff>
      <xdr:row>104</xdr:row>
      <xdr:rowOff>0</xdr:rowOff>
    </xdr:from>
    <xdr:ext cx="390525" cy="200025"/>
    <xdr:grpSp>
      <xdr:nvGrpSpPr>
        <xdr:cNvPr id="12172" name="Shape 2">
          <a:extLst>
            <a:ext uri="{FF2B5EF4-FFF2-40B4-BE49-F238E27FC236}">
              <a16:creationId xmlns:a16="http://schemas.microsoft.com/office/drawing/2014/main" id="{00000000-0008-0000-0B00-00008C2F0000}"/>
            </a:ext>
          </a:extLst>
        </xdr:cNvPr>
        <xdr:cNvGrpSpPr>
          <a:grpSpLocks/>
        </xdr:cNvGrpSpPr>
      </xdr:nvGrpSpPr>
      <xdr:grpSpPr>
        <a:xfrm>
          <a:off x="18754725" y="22879050"/>
          <a:ext cx="390525" cy="200025"/>
          <a:chOff x="5150738" y="3679988"/>
          <a:chExt cx="390525" cy="200025"/>
        </a:xfrm>
      </xdr:grpSpPr>
      <xdr:grpSp>
        <xdr:nvGrpSpPr>
          <xdr:cNvPr id="12173" name="Shape 9735">
            <a:extLst>
              <a:ext uri="{FF2B5EF4-FFF2-40B4-BE49-F238E27FC236}">
                <a16:creationId xmlns:a16="http://schemas.microsoft.com/office/drawing/2014/main" id="{00000000-0008-0000-0B00-00008D2F0000}"/>
              </a:ext>
            </a:extLst>
          </xdr:cNvPr>
          <xdr:cNvGrpSpPr>
            <a:grpSpLocks/>
          </xdr:cNvGrpSpPr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2174" name="Shape 6">
              <a:extLst>
                <a:ext uri="{FF2B5EF4-FFF2-40B4-BE49-F238E27FC236}">
                  <a16:creationId xmlns:a16="http://schemas.microsoft.com/office/drawing/2014/main" id="{00000000-0008-0000-0B00-00008E2F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175" name="Shape 9736">
              <a:extLst>
                <a:ext uri="{FF2B5EF4-FFF2-40B4-BE49-F238E27FC236}">
                  <a16:creationId xmlns:a16="http://schemas.microsoft.com/office/drawing/2014/main" id="{00000000-0008-0000-0B00-00008F2F0000}"/>
                </a:ext>
              </a:extLst>
            </xdr:cNvPr>
            <xdr:cNvGrpSpPr>
              <a:grpSpLocks/>
            </xdr:cNvGrpSpPr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2176" name="Shape 9737">
                <a:extLst>
                  <a:ext uri="{FF2B5EF4-FFF2-40B4-BE49-F238E27FC236}">
                    <a16:creationId xmlns:a16="http://schemas.microsoft.com/office/drawing/2014/main" id="{00000000-0008-0000-0B00-0000902F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2177" name="Shape 9738">
                <a:extLst>
                  <a:ext uri="{FF2B5EF4-FFF2-40B4-BE49-F238E27FC236}">
                    <a16:creationId xmlns:a16="http://schemas.microsoft.com/office/drawing/2014/main" id="{00000000-0008-0000-0B00-0000912F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37</xdr:col>
      <xdr:colOff>0</xdr:colOff>
      <xdr:row>104</xdr:row>
      <xdr:rowOff>0</xdr:rowOff>
    </xdr:from>
    <xdr:ext cx="390525" cy="200025"/>
    <xdr:grpSp>
      <xdr:nvGrpSpPr>
        <xdr:cNvPr id="12178" name="Shape 2">
          <a:extLst>
            <a:ext uri="{FF2B5EF4-FFF2-40B4-BE49-F238E27FC236}">
              <a16:creationId xmlns:a16="http://schemas.microsoft.com/office/drawing/2014/main" id="{00000000-0008-0000-0B00-0000922F0000}"/>
            </a:ext>
          </a:extLst>
        </xdr:cNvPr>
        <xdr:cNvGrpSpPr>
          <a:grpSpLocks/>
        </xdr:cNvGrpSpPr>
      </xdr:nvGrpSpPr>
      <xdr:grpSpPr>
        <a:xfrm>
          <a:off x="16887825" y="22879050"/>
          <a:ext cx="390525" cy="200025"/>
          <a:chOff x="5150738" y="3679988"/>
          <a:chExt cx="390525" cy="200025"/>
        </a:xfrm>
      </xdr:grpSpPr>
      <xdr:grpSp>
        <xdr:nvGrpSpPr>
          <xdr:cNvPr id="12179" name="Shape 9739">
            <a:extLst>
              <a:ext uri="{FF2B5EF4-FFF2-40B4-BE49-F238E27FC236}">
                <a16:creationId xmlns:a16="http://schemas.microsoft.com/office/drawing/2014/main" id="{00000000-0008-0000-0B00-0000932F0000}"/>
              </a:ext>
            </a:extLst>
          </xdr:cNvPr>
          <xdr:cNvGrpSpPr>
            <a:grpSpLocks/>
          </xdr:cNvGrpSpPr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2180" name="Shape 6">
              <a:extLst>
                <a:ext uri="{FF2B5EF4-FFF2-40B4-BE49-F238E27FC236}">
                  <a16:creationId xmlns:a16="http://schemas.microsoft.com/office/drawing/2014/main" id="{00000000-0008-0000-0B00-0000942F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181" name="Shape 9740">
              <a:extLst>
                <a:ext uri="{FF2B5EF4-FFF2-40B4-BE49-F238E27FC236}">
                  <a16:creationId xmlns:a16="http://schemas.microsoft.com/office/drawing/2014/main" id="{00000000-0008-0000-0B00-0000952F0000}"/>
                </a:ext>
              </a:extLst>
            </xdr:cNvPr>
            <xdr:cNvGrpSpPr>
              <a:grpSpLocks/>
            </xdr:cNvGrpSpPr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2182" name="Shape 9741">
                <a:extLst>
                  <a:ext uri="{FF2B5EF4-FFF2-40B4-BE49-F238E27FC236}">
                    <a16:creationId xmlns:a16="http://schemas.microsoft.com/office/drawing/2014/main" id="{00000000-0008-0000-0B00-0000962F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2183" name="Shape 9742">
                <a:extLst>
                  <a:ext uri="{FF2B5EF4-FFF2-40B4-BE49-F238E27FC236}">
                    <a16:creationId xmlns:a16="http://schemas.microsoft.com/office/drawing/2014/main" id="{00000000-0008-0000-0B00-0000972F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35</xdr:col>
      <xdr:colOff>0</xdr:colOff>
      <xdr:row>104</xdr:row>
      <xdr:rowOff>0</xdr:rowOff>
    </xdr:from>
    <xdr:ext cx="390525" cy="200025"/>
    <xdr:grpSp>
      <xdr:nvGrpSpPr>
        <xdr:cNvPr id="12184" name="Shape 2">
          <a:extLst>
            <a:ext uri="{FF2B5EF4-FFF2-40B4-BE49-F238E27FC236}">
              <a16:creationId xmlns:a16="http://schemas.microsoft.com/office/drawing/2014/main" id="{00000000-0008-0000-0B00-0000982F0000}"/>
            </a:ext>
          </a:extLst>
        </xdr:cNvPr>
        <xdr:cNvGrpSpPr>
          <a:grpSpLocks/>
        </xdr:cNvGrpSpPr>
      </xdr:nvGrpSpPr>
      <xdr:grpSpPr>
        <a:xfrm>
          <a:off x="15954375" y="22879050"/>
          <a:ext cx="390525" cy="200025"/>
          <a:chOff x="5150738" y="3679988"/>
          <a:chExt cx="390525" cy="200025"/>
        </a:xfrm>
      </xdr:grpSpPr>
      <xdr:grpSp>
        <xdr:nvGrpSpPr>
          <xdr:cNvPr id="12185" name="Shape 9743">
            <a:extLst>
              <a:ext uri="{FF2B5EF4-FFF2-40B4-BE49-F238E27FC236}">
                <a16:creationId xmlns:a16="http://schemas.microsoft.com/office/drawing/2014/main" id="{00000000-0008-0000-0B00-0000992F0000}"/>
              </a:ext>
            </a:extLst>
          </xdr:cNvPr>
          <xdr:cNvGrpSpPr>
            <a:grpSpLocks/>
          </xdr:cNvGrpSpPr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2186" name="Shape 6">
              <a:extLst>
                <a:ext uri="{FF2B5EF4-FFF2-40B4-BE49-F238E27FC236}">
                  <a16:creationId xmlns:a16="http://schemas.microsoft.com/office/drawing/2014/main" id="{00000000-0008-0000-0B00-00009A2F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187" name="Shape 9744">
              <a:extLst>
                <a:ext uri="{FF2B5EF4-FFF2-40B4-BE49-F238E27FC236}">
                  <a16:creationId xmlns:a16="http://schemas.microsoft.com/office/drawing/2014/main" id="{00000000-0008-0000-0B00-00009B2F0000}"/>
                </a:ext>
              </a:extLst>
            </xdr:cNvPr>
            <xdr:cNvGrpSpPr>
              <a:grpSpLocks/>
            </xdr:cNvGrpSpPr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2188" name="Shape 9745">
                <a:extLst>
                  <a:ext uri="{FF2B5EF4-FFF2-40B4-BE49-F238E27FC236}">
                    <a16:creationId xmlns:a16="http://schemas.microsoft.com/office/drawing/2014/main" id="{00000000-0008-0000-0B00-00009C2F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2189" name="Shape 9746">
                <a:extLst>
                  <a:ext uri="{FF2B5EF4-FFF2-40B4-BE49-F238E27FC236}">
                    <a16:creationId xmlns:a16="http://schemas.microsoft.com/office/drawing/2014/main" id="{00000000-0008-0000-0B00-00009D2F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33</xdr:col>
      <xdr:colOff>0</xdr:colOff>
      <xdr:row>104</xdr:row>
      <xdr:rowOff>0</xdr:rowOff>
    </xdr:from>
    <xdr:ext cx="390525" cy="200025"/>
    <xdr:grpSp>
      <xdr:nvGrpSpPr>
        <xdr:cNvPr id="12190" name="Shape 2">
          <a:extLst>
            <a:ext uri="{FF2B5EF4-FFF2-40B4-BE49-F238E27FC236}">
              <a16:creationId xmlns:a16="http://schemas.microsoft.com/office/drawing/2014/main" id="{00000000-0008-0000-0B00-00009E2F0000}"/>
            </a:ext>
          </a:extLst>
        </xdr:cNvPr>
        <xdr:cNvGrpSpPr>
          <a:grpSpLocks/>
        </xdr:cNvGrpSpPr>
      </xdr:nvGrpSpPr>
      <xdr:grpSpPr>
        <a:xfrm>
          <a:off x="15020925" y="22879050"/>
          <a:ext cx="390525" cy="200025"/>
          <a:chOff x="5150738" y="3679988"/>
          <a:chExt cx="390525" cy="200025"/>
        </a:xfrm>
      </xdr:grpSpPr>
      <xdr:grpSp>
        <xdr:nvGrpSpPr>
          <xdr:cNvPr id="12191" name="Shape 9747">
            <a:extLst>
              <a:ext uri="{FF2B5EF4-FFF2-40B4-BE49-F238E27FC236}">
                <a16:creationId xmlns:a16="http://schemas.microsoft.com/office/drawing/2014/main" id="{00000000-0008-0000-0B00-00009F2F0000}"/>
              </a:ext>
            </a:extLst>
          </xdr:cNvPr>
          <xdr:cNvGrpSpPr>
            <a:grpSpLocks/>
          </xdr:cNvGrpSpPr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2192" name="Shape 6">
              <a:extLst>
                <a:ext uri="{FF2B5EF4-FFF2-40B4-BE49-F238E27FC236}">
                  <a16:creationId xmlns:a16="http://schemas.microsoft.com/office/drawing/2014/main" id="{00000000-0008-0000-0B00-0000A02F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193" name="Shape 9748">
              <a:extLst>
                <a:ext uri="{FF2B5EF4-FFF2-40B4-BE49-F238E27FC236}">
                  <a16:creationId xmlns:a16="http://schemas.microsoft.com/office/drawing/2014/main" id="{00000000-0008-0000-0B00-0000A12F0000}"/>
                </a:ext>
              </a:extLst>
            </xdr:cNvPr>
            <xdr:cNvGrpSpPr>
              <a:grpSpLocks/>
            </xdr:cNvGrpSpPr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2194" name="Shape 9749">
                <a:extLst>
                  <a:ext uri="{FF2B5EF4-FFF2-40B4-BE49-F238E27FC236}">
                    <a16:creationId xmlns:a16="http://schemas.microsoft.com/office/drawing/2014/main" id="{00000000-0008-0000-0B00-0000A22F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2195" name="Shape 9750">
                <a:extLst>
                  <a:ext uri="{FF2B5EF4-FFF2-40B4-BE49-F238E27FC236}">
                    <a16:creationId xmlns:a16="http://schemas.microsoft.com/office/drawing/2014/main" id="{00000000-0008-0000-0B00-0000A32F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31</xdr:col>
      <xdr:colOff>0</xdr:colOff>
      <xdr:row>104</xdr:row>
      <xdr:rowOff>0</xdr:rowOff>
    </xdr:from>
    <xdr:ext cx="390525" cy="200025"/>
    <xdr:grpSp>
      <xdr:nvGrpSpPr>
        <xdr:cNvPr id="12196" name="Shape 2">
          <a:extLst>
            <a:ext uri="{FF2B5EF4-FFF2-40B4-BE49-F238E27FC236}">
              <a16:creationId xmlns:a16="http://schemas.microsoft.com/office/drawing/2014/main" id="{00000000-0008-0000-0B00-0000A42F0000}"/>
            </a:ext>
          </a:extLst>
        </xdr:cNvPr>
        <xdr:cNvGrpSpPr>
          <a:grpSpLocks/>
        </xdr:cNvGrpSpPr>
      </xdr:nvGrpSpPr>
      <xdr:grpSpPr>
        <a:xfrm>
          <a:off x="14087475" y="22879050"/>
          <a:ext cx="390525" cy="200025"/>
          <a:chOff x="5150738" y="3679988"/>
          <a:chExt cx="390525" cy="200025"/>
        </a:xfrm>
      </xdr:grpSpPr>
      <xdr:grpSp>
        <xdr:nvGrpSpPr>
          <xdr:cNvPr id="12197" name="Shape 9751">
            <a:extLst>
              <a:ext uri="{FF2B5EF4-FFF2-40B4-BE49-F238E27FC236}">
                <a16:creationId xmlns:a16="http://schemas.microsoft.com/office/drawing/2014/main" id="{00000000-0008-0000-0B00-0000A52F0000}"/>
              </a:ext>
            </a:extLst>
          </xdr:cNvPr>
          <xdr:cNvGrpSpPr>
            <a:grpSpLocks/>
          </xdr:cNvGrpSpPr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2198" name="Shape 6">
              <a:extLst>
                <a:ext uri="{FF2B5EF4-FFF2-40B4-BE49-F238E27FC236}">
                  <a16:creationId xmlns:a16="http://schemas.microsoft.com/office/drawing/2014/main" id="{00000000-0008-0000-0B00-0000A62F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199" name="Shape 9752">
              <a:extLst>
                <a:ext uri="{FF2B5EF4-FFF2-40B4-BE49-F238E27FC236}">
                  <a16:creationId xmlns:a16="http://schemas.microsoft.com/office/drawing/2014/main" id="{00000000-0008-0000-0B00-0000A72F0000}"/>
                </a:ext>
              </a:extLst>
            </xdr:cNvPr>
            <xdr:cNvGrpSpPr>
              <a:grpSpLocks/>
            </xdr:cNvGrpSpPr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2200" name="Shape 9753">
                <a:extLst>
                  <a:ext uri="{FF2B5EF4-FFF2-40B4-BE49-F238E27FC236}">
                    <a16:creationId xmlns:a16="http://schemas.microsoft.com/office/drawing/2014/main" id="{00000000-0008-0000-0B00-0000A82F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2201" name="Shape 9754">
                <a:extLst>
                  <a:ext uri="{FF2B5EF4-FFF2-40B4-BE49-F238E27FC236}">
                    <a16:creationId xmlns:a16="http://schemas.microsoft.com/office/drawing/2014/main" id="{00000000-0008-0000-0B00-0000A92F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29</xdr:col>
      <xdr:colOff>0</xdr:colOff>
      <xdr:row>104</xdr:row>
      <xdr:rowOff>0</xdr:rowOff>
    </xdr:from>
    <xdr:ext cx="390525" cy="200025"/>
    <xdr:grpSp>
      <xdr:nvGrpSpPr>
        <xdr:cNvPr id="12202" name="Shape 2">
          <a:extLst>
            <a:ext uri="{FF2B5EF4-FFF2-40B4-BE49-F238E27FC236}">
              <a16:creationId xmlns:a16="http://schemas.microsoft.com/office/drawing/2014/main" id="{00000000-0008-0000-0B00-0000AA2F0000}"/>
            </a:ext>
          </a:extLst>
        </xdr:cNvPr>
        <xdr:cNvGrpSpPr>
          <a:grpSpLocks/>
        </xdr:cNvGrpSpPr>
      </xdr:nvGrpSpPr>
      <xdr:grpSpPr>
        <a:xfrm>
          <a:off x="13154025" y="22879050"/>
          <a:ext cx="390525" cy="200025"/>
          <a:chOff x="5150738" y="3679988"/>
          <a:chExt cx="390525" cy="200025"/>
        </a:xfrm>
      </xdr:grpSpPr>
      <xdr:grpSp>
        <xdr:nvGrpSpPr>
          <xdr:cNvPr id="12203" name="Shape 9755">
            <a:extLst>
              <a:ext uri="{FF2B5EF4-FFF2-40B4-BE49-F238E27FC236}">
                <a16:creationId xmlns:a16="http://schemas.microsoft.com/office/drawing/2014/main" id="{00000000-0008-0000-0B00-0000AB2F0000}"/>
              </a:ext>
            </a:extLst>
          </xdr:cNvPr>
          <xdr:cNvGrpSpPr>
            <a:grpSpLocks/>
          </xdr:cNvGrpSpPr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2204" name="Shape 6">
              <a:extLst>
                <a:ext uri="{FF2B5EF4-FFF2-40B4-BE49-F238E27FC236}">
                  <a16:creationId xmlns:a16="http://schemas.microsoft.com/office/drawing/2014/main" id="{00000000-0008-0000-0B00-0000AC2F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205" name="Shape 9756">
              <a:extLst>
                <a:ext uri="{FF2B5EF4-FFF2-40B4-BE49-F238E27FC236}">
                  <a16:creationId xmlns:a16="http://schemas.microsoft.com/office/drawing/2014/main" id="{00000000-0008-0000-0B00-0000AD2F0000}"/>
                </a:ext>
              </a:extLst>
            </xdr:cNvPr>
            <xdr:cNvGrpSpPr>
              <a:grpSpLocks/>
            </xdr:cNvGrpSpPr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2206" name="Shape 9757">
                <a:extLst>
                  <a:ext uri="{FF2B5EF4-FFF2-40B4-BE49-F238E27FC236}">
                    <a16:creationId xmlns:a16="http://schemas.microsoft.com/office/drawing/2014/main" id="{00000000-0008-0000-0B00-0000AE2F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2207" name="Shape 9758">
                <a:extLst>
                  <a:ext uri="{FF2B5EF4-FFF2-40B4-BE49-F238E27FC236}">
                    <a16:creationId xmlns:a16="http://schemas.microsoft.com/office/drawing/2014/main" id="{00000000-0008-0000-0B00-0000AF2F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27</xdr:col>
      <xdr:colOff>0</xdr:colOff>
      <xdr:row>104</xdr:row>
      <xdr:rowOff>0</xdr:rowOff>
    </xdr:from>
    <xdr:ext cx="390525" cy="200025"/>
    <xdr:grpSp>
      <xdr:nvGrpSpPr>
        <xdr:cNvPr id="12208" name="Shape 2">
          <a:extLst>
            <a:ext uri="{FF2B5EF4-FFF2-40B4-BE49-F238E27FC236}">
              <a16:creationId xmlns:a16="http://schemas.microsoft.com/office/drawing/2014/main" id="{00000000-0008-0000-0B00-0000B02F0000}"/>
            </a:ext>
          </a:extLst>
        </xdr:cNvPr>
        <xdr:cNvGrpSpPr>
          <a:grpSpLocks/>
        </xdr:cNvGrpSpPr>
      </xdr:nvGrpSpPr>
      <xdr:grpSpPr>
        <a:xfrm>
          <a:off x="12220575" y="22879050"/>
          <a:ext cx="390525" cy="200025"/>
          <a:chOff x="5150738" y="3679988"/>
          <a:chExt cx="390525" cy="200025"/>
        </a:xfrm>
      </xdr:grpSpPr>
      <xdr:grpSp>
        <xdr:nvGrpSpPr>
          <xdr:cNvPr id="12209" name="Shape 9759">
            <a:extLst>
              <a:ext uri="{FF2B5EF4-FFF2-40B4-BE49-F238E27FC236}">
                <a16:creationId xmlns:a16="http://schemas.microsoft.com/office/drawing/2014/main" id="{00000000-0008-0000-0B00-0000B12F0000}"/>
              </a:ext>
            </a:extLst>
          </xdr:cNvPr>
          <xdr:cNvGrpSpPr>
            <a:grpSpLocks/>
          </xdr:cNvGrpSpPr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2210" name="Shape 6">
              <a:extLst>
                <a:ext uri="{FF2B5EF4-FFF2-40B4-BE49-F238E27FC236}">
                  <a16:creationId xmlns:a16="http://schemas.microsoft.com/office/drawing/2014/main" id="{00000000-0008-0000-0B00-0000B22F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211" name="Shape 9760">
              <a:extLst>
                <a:ext uri="{FF2B5EF4-FFF2-40B4-BE49-F238E27FC236}">
                  <a16:creationId xmlns:a16="http://schemas.microsoft.com/office/drawing/2014/main" id="{00000000-0008-0000-0B00-0000B32F0000}"/>
                </a:ext>
              </a:extLst>
            </xdr:cNvPr>
            <xdr:cNvGrpSpPr>
              <a:grpSpLocks/>
            </xdr:cNvGrpSpPr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2212" name="Shape 9761">
                <a:extLst>
                  <a:ext uri="{FF2B5EF4-FFF2-40B4-BE49-F238E27FC236}">
                    <a16:creationId xmlns:a16="http://schemas.microsoft.com/office/drawing/2014/main" id="{00000000-0008-0000-0B00-0000B42F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2213" name="Shape 9762">
                <a:extLst>
                  <a:ext uri="{FF2B5EF4-FFF2-40B4-BE49-F238E27FC236}">
                    <a16:creationId xmlns:a16="http://schemas.microsoft.com/office/drawing/2014/main" id="{00000000-0008-0000-0B00-0000B52F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25</xdr:col>
      <xdr:colOff>0</xdr:colOff>
      <xdr:row>104</xdr:row>
      <xdr:rowOff>0</xdr:rowOff>
    </xdr:from>
    <xdr:ext cx="390525" cy="200025"/>
    <xdr:grpSp>
      <xdr:nvGrpSpPr>
        <xdr:cNvPr id="12214" name="Shape 2">
          <a:extLst>
            <a:ext uri="{FF2B5EF4-FFF2-40B4-BE49-F238E27FC236}">
              <a16:creationId xmlns:a16="http://schemas.microsoft.com/office/drawing/2014/main" id="{00000000-0008-0000-0B00-0000B62F0000}"/>
            </a:ext>
          </a:extLst>
        </xdr:cNvPr>
        <xdr:cNvGrpSpPr>
          <a:grpSpLocks/>
        </xdr:cNvGrpSpPr>
      </xdr:nvGrpSpPr>
      <xdr:grpSpPr>
        <a:xfrm>
          <a:off x="11287125" y="22879050"/>
          <a:ext cx="390525" cy="200025"/>
          <a:chOff x="5150738" y="3679988"/>
          <a:chExt cx="390525" cy="200025"/>
        </a:xfrm>
      </xdr:grpSpPr>
      <xdr:grpSp>
        <xdr:nvGrpSpPr>
          <xdr:cNvPr id="12215" name="Shape 9763">
            <a:extLst>
              <a:ext uri="{FF2B5EF4-FFF2-40B4-BE49-F238E27FC236}">
                <a16:creationId xmlns:a16="http://schemas.microsoft.com/office/drawing/2014/main" id="{00000000-0008-0000-0B00-0000B72F0000}"/>
              </a:ext>
            </a:extLst>
          </xdr:cNvPr>
          <xdr:cNvGrpSpPr>
            <a:grpSpLocks/>
          </xdr:cNvGrpSpPr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2216" name="Shape 6">
              <a:extLst>
                <a:ext uri="{FF2B5EF4-FFF2-40B4-BE49-F238E27FC236}">
                  <a16:creationId xmlns:a16="http://schemas.microsoft.com/office/drawing/2014/main" id="{00000000-0008-0000-0B00-0000B82F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217" name="Shape 9764">
              <a:extLst>
                <a:ext uri="{FF2B5EF4-FFF2-40B4-BE49-F238E27FC236}">
                  <a16:creationId xmlns:a16="http://schemas.microsoft.com/office/drawing/2014/main" id="{00000000-0008-0000-0B00-0000B92F0000}"/>
                </a:ext>
              </a:extLst>
            </xdr:cNvPr>
            <xdr:cNvGrpSpPr>
              <a:grpSpLocks/>
            </xdr:cNvGrpSpPr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2218" name="Shape 9765">
                <a:extLst>
                  <a:ext uri="{FF2B5EF4-FFF2-40B4-BE49-F238E27FC236}">
                    <a16:creationId xmlns:a16="http://schemas.microsoft.com/office/drawing/2014/main" id="{00000000-0008-0000-0B00-0000BA2F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2219" name="Shape 9766">
                <a:extLst>
                  <a:ext uri="{FF2B5EF4-FFF2-40B4-BE49-F238E27FC236}">
                    <a16:creationId xmlns:a16="http://schemas.microsoft.com/office/drawing/2014/main" id="{00000000-0008-0000-0B00-0000BB2F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23</xdr:col>
      <xdr:colOff>0</xdr:colOff>
      <xdr:row>104</xdr:row>
      <xdr:rowOff>0</xdr:rowOff>
    </xdr:from>
    <xdr:ext cx="390525" cy="200025"/>
    <xdr:grpSp>
      <xdr:nvGrpSpPr>
        <xdr:cNvPr id="12220" name="Shape 2">
          <a:extLst>
            <a:ext uri="{FF2B5EF4-FFF2-40B4-BE49-F238E27FC236}">
              <a16:creationId xmlns:a16="http://schemas.microsoft.com/office/drawing/2014/main" id="{00000000-0008-0000-0B00-0000BC2F0000}"/>
            </a:ext>
          </a:extLst>
        </xdr:cNvPr>
        <xdr:cNvGrpSpPr>
          <a:grpSpLocks/>
        </xdr:cNvGrpSpPr>
      </xdr:nvGrpSpPr>
      <xdr:grpSpPr>
        <a:xfrm>
          <a:off x="10353675" y="22879050"/>
          <a:ext cx="390525" cy="200025"/>
          <a:chOff x="5150738" y="3679988"/>
          <a:chExt cx="390525" cy="200025"/>
        </a:xfrm>
      </xdr:grpSpPr>
      <xdr:grpSp>
        <xdr:nvGrpSpPr>
          <xdr:cNvPr id="12221" name="Shape 9767">
            <a:extLst>
              <a:ext uri="{FF2B5EF4-FFF2-40B4-BE49-F238E27FC236}">
                <a16:creationId xmlns:a16="http://schemas.microsoft.com/office/drawing/2014/main" id="{00000000-0008-0000-0B00-0000BD2F0000}"/>
              </a:ext>
            </a:extLst>
          </xdr:cNvPr>
          <xdr:cNvGrpSpPr>
            <a:grpSpLocks/>
          </xdr:cNvGrpSpPr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2222" name="Shape 6">
              <a:extLst>
                <a:ext uri="{FF2B5EF4-FFF2-40B4-BE49-F238E27FC236}">
                  <a16:creationId xmlns:a16="http://schemas.microsoft.com/office/drawing/2014/main" id="{00000000-0008-0000-0B00-0000BE2F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223" name="Shape 9768">
              <a:extLst>
                <a:ext uri="{FF2B5EF4-FFF2-40B4-BE49-F238E27FC236}">
                  <a16:creationId xmlns:a16="http://schemas.microsoft.com/office/drawing/2014/main" id="{00000000-0008-0000-0B00-0000BF2F0000}"/>
                </a:ext>
              </a:extLst>
            </xdr:cNvPr>
            <xdr:cNvGrpSpPr>
              <a:grpSpLocks/>
            </xdr:cNvGrpSpPr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2224" name="Shape 9769">
                <a:extLst>
                  <a:ext uri="{FF2B5EF4-FFF2-40B4-BE49-F238E27FC236}">
                    <a16:creationId xmlns:a16="http://schemas.microsoft.com/office/drawing/2014/main" id="{00000000-0008-0000-0B00-0000C02F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2225" name="Shape 9770">
                <a:extLst>
                  <a:ext uri="{FF2B5EF4-FFF2-40B4-BE49-F238E27FC236}">
                    <a16:creationId xmlns:a16="http://schemas.microsoft.com/office/drawing/2014/main" id="{00000000-0008-0000-0B00-0000C12F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21</xdr:col>
      <xdr:colOff>0</xdr:colOff>
      <xdr:row>104</xdr:row>
      <xdr:rowOff>0</xdr:rowOff>
    </xdr:from>
    <xdr:ext cx="390525" cy="200025"/>
    <xdr:grpSp>
      <xdr:nvGrpSpPr>
        <xdr:cNvPr id="12226" name="Shape 2">
          <a:extLst>
            <a:ext uri="{FF2B5EF4-FFF2-40B4-BE49-F238E27FC236}">
              <a16:creationId xmlns:a16="http://schemas.microsoft.com/office/drawing/2014/main" id="{00000000-0008-0000-0B00-0000C22F0000}"/>
            </a:ext>
          </a:extLst>
        </xdr:cNvPr>
        <xdr:cNvGrpSpPr>
          <a:grpSpLocks/>
        </xdr:cNvGrpSpPr>
      </xdr:nvGrpSpPr>
      <xdr:grpSpPr>
        <a:xfrm>
          <a:off x="9420225" y="22879050"/>
          <a:ext cx="390525" cy="200025"/>
          <a:chOff x="5150738" y="3679988"/>
          <a:chExt cx="390525" cy="200025"/>
        </a:xfrm>
      </xdr:grpSpPr>
      <xdr:grpSp>
        <xdr:nvGrpSpPr>
          <xdr:cNvPr id="12227" name="Shape 9771">
            <a:extLst>
              <a:ext uri="{FF2B5EF4-FFF2-40B4-BE49-F238E27FC236}">
                <a16:creationId xmlns:a16="http://schemas.microsoft.com/office/drawing/2014/main" id="{00000000-0008-0000-0B00-0000C32F0000}"/>
              </a:ext>
            </a:extLst>
          </xdr:cNvPr>
          <xdr:cNvGrpSpPr>
            <a:grpSpLocks/>
          </xdr:cNvGrpSpPr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2228" name="Shape 6">
              <a:extLst>
                <a:ext uri="{FF2B5EF4-FFF2-40B4-BE49-F238E27FC236}">
                  <a16:creationId xmlns:a16="http://schemas.microsoft.com/office/drawing/2014/main" id="{00000000-0008-0000-0B00-0000C42F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229" name="Shape 9772">
              <a:extLst>
                <a:ext uri="{FF2B5EF4-FFF2-40B4-BE49-F238E27FC236}">
                  <a16:creationId xmlns:a16="http://schemas.microsoft.com/office/drawing/2014/main" id="{00000000-0008-0000-0B00-0000C52F0000}"/>
                </a:ext>
              </a:extLst>
            </xdr:cNvPr>
            <xdr:cNvGrpSpPr>
              <a:grpSpLocks/>
            </xdr:cNvGrpSpPr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2230" name="Shape 9773">
                <a:extLst>
                  <a:ext uri="{FF2B5EF4-FFF2-40B4-BE49-F238E27FC236}">
                    <a16:creationId xmlns:a16="http://schemas.microsoft.com/office/drawing/2014/main" id="{00000000-0008-0000-0B00-0000C62F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2231" name="Shape 9774">
                <a:extLst>
                  <a:ext uri="{FF2B5EF4-FFF2-40B4-BE49-F238E27FC236}">
                    <a16:creationId xmlns:a16="http://schemas.microsoft.com/office/drawing/2014/main" id="{00000000-0008-0000-0B00-0000C72F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19</xdr:col>
      <xdr:colOff>0</xdr:colOff>
      <xdr:row>104</xdr:row>
      <xdr:rowOff>0</xdr:rowOff>
    </xdr:from>
    <xdr:ext cx="390525" cy="200025"/>
    <xdr:grpSp>
      <xdr:nvGrpSpPr>
        <xdr:cNvPr id="12232" name="Shape 2">
          <a:extLst>
            <a:ext uri="{FF2B5EF4-FFF2-40B4-BE49-F238E27FC236}">
              <a16:creationId xmlns:a16="http://schemas.microsoft.com/office/drawing/2014/main" id="{00000000-0008-0000-0B00-0000C82F0000}"/>
            </a:ext>
          </a:extLst>
        </xdr:cNvPr>
        <xdr:cNvGrpSpPr>
          <a:grpSpLocks/>
        </xdr:cNvGrpSpPr>
      </xdr:nvGrpSpPr>
      <xdr:grpSpPr>
        <a:xfrm>
          <a:off x="8486775" y="22879050"/>
          <a:ext cx="390525" cy="200025"/>
          <a:chOff x="5150738" y="3679988"/>
          <a:chExt cx="390525" cy="200025"/>
        </a:xfrm>
      </xdr:grpSpPr>
      <xdr:grpSp>
        <xdr:nvGrpSpPr>
          <xdr:cNvPr id="12233" name="Shape 9775">
            <a:extLst>
              <a:ext uri="{FF2B5EF4-FFF2-40B4-BE49-F238E27FC236}">
                <a16:creationId xmlns:a16="http://schemas.microsoft.com/office/drawing/2014/main" id="{00000000-0008-0000-0B00-0000C92F0000}"/>
              </a:ext>
            </a:extLst>
          </xdr:cNvPr>
          <xdr:cNvGrpSpPr>
            <a:grpSpLocks/>
          </xdr:cNvGrpSpPr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2234" name="Shape 6">
              <a:extLst>
                <a:ext uri="{FF2B5EF4-FFF2-40B4-BE49-F238E27FC236}">
                  <a16:creationId xmlns:a16="http://schemas.microsoft.com/office/drawing/2014/main" id="{00000000-0008-0000-0B00-0000CA2F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235" name="Shape 9776">
              <a:extLst>
                <a:ext uri="{FF2B5EF4-FFF2-40B4-BE49-F238E27FC236}">
                  <a16:creationId xmlns:a16="http://schemas.microsoft.com/office/drawing/2014/main" id="{00000000-0008-0000-0B00-0000CB2F0000}"/>
                </a:ext>
              </a:extLst>
            </xdr:cNvPr>
            <xdr:cNvGrpSpPr>
              <a:grpSpLocks/>
            </xdr:cNvGrpSpPr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2236" name="Shape 9777">
                <a:extLst>
                  <a:ext uri="{FF2B5EF4-FFF2-40B4-BE49-F238E27FC236}">
                    <a16:creationId xmlns:a16="http://schemas.microsoft.com/office/drawing/2014/main" id="{00000000-0008-0000-0B00-0000CC2F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2237" name="Shape 9778">
                <a:extLst>
                  <a:ext uri="{FF2B5EF4-FFF2-40B4-BE49-F238E27FC236}">
                    <a16:creationId xmlns:a16="http://schemas.microsoft.com/office/drawing/2014/main" id="{00000000-0008-0000-0B00-0000CD2F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15</xdr:col>
      <xdr:colOff>0</xdr:colOff>
      <xdr:row>104</xdr:row>
      <xdr:rowOff>0</xdr:rowOff>
    </xdr:from>
    <xdr:ext cx="390525" cy="200025"/>
    <xdr:grpSp>
      <xdr:nvGrpSpPr>
        <xdr:cNvPr id="12238" name="Shape 2">
          <a:extLst>
            <a:ext uri="{FF2B5EF4-FFF2-40B4-BE49-F238E27FC236}">
              <a16:creationId xmlns:a16="http://schemas.microsoft.com/office/drawing/2014/main" id="{00000000-0008-0000-0B00-0000CE2F0000}"/>
            </a:ext>
          </a:extLst>
        </xdr:cNvPr>
        <xdr:cNvGrpSpPr>
          <a:grpSpLocks/>
        </xdr:cNvGrpSpPr>
      </xdr:nvGrpSpPr>
      <xdr:grpSpPr>
        <a:xfrm>
          <a:off x="6619875" y="22879050"/>
          <a:ext cx="390525" cy="200025"/>
          <a:chOff x="5150738" y="3679988"/>
          <a:chExt cx="390525" cy="200025"/>
        </a:xfrm>
      </xdr:grpSpPr>
      <xdr:grpSp>
        <xdr:nvGrpSpPr>
          <xdr:cNvPr id="12239" name="Shape 9779">
            <a:extLst>
              <a:ext uri="{FF2B5EF4-FFF2-40B4-BE49-F238E27FC236}">
                <a16:creationId xmlns:a16="http://schemas.microsoft.com/office/drawing/2014/main" id="{00000000-0008-0000-0B00-0000CF2F0000}"/>
              </a:ext>
            </a:extLst>
          </xdr:cNvPr>
          <xdr:cNvGrpSpPr>
            <a:grpSpLocks/>
          </xdr:cNvGrpSpPr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2240" name="Shape 6">
              <a:extLst>
                <a:ext uri="{FF2B5EF4-FFF2-40B4-BE49-F238E27FC236}">
                  <a16:creationId xmlns:a16="http://schemas.microsoft.com/office/drawing/2014/main" id="{00000000-0008-0000-0B00-0000D02F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241" name="Shape 9780">
              <a:extLst>
                <a:ext uri="{FF2B5EF4-FFF2-40B4-BE49-F238E27FC236}">
                  <a16:creationId xmlns:a16="http://schemas.microsoft.com/office/drawing/2014/main" id="{00000000-0008-0000-0B00-0000D12F0000}"/>
                </a:ext>
              </a:extLst>
            </xdr:cNvPr>
            <xdr:cNvGrpSpPr>
              <a:grpSpLocks/>
            </xdr:cNvGrpSpPr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2242" name="Shape 9781">
                <a:extLst>
                  <a:ext uri="{FF2B5EF4-FFF2-40B4-BE49-F238E27FC236}">
                    <a16:creationId xmlns:a16="http://schemas.microsoft.com/office/drawing/2014/main" id="{00000000-0008-0000-0B00-0000D22F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2243" name="Shape 9782">
                <a:extLst>
                  <a:ext uri="{FF2B5EF4-FFF2-40B4-BE49-F238E27FC236}">
                    <a16:creationId xmlns:a16="http://schemas.microsoft.com/office/drawing/2014/main" id="{00000000-0008-0000-0B00-0000D32F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13</xdr:col>
      <xdr:colOff>0</xdr:colOff>
      <xdr:row>104</xdr:row>
      <xdr:rowOff>0</xdr:rowOff>
    </xdr:from>
    <xdr:ext cx="390525" cy="200025"/>
    <xdr:grpSp>
      <xdr:nvGrpSpPr>
        <xdr:cNvPr id="12244" name="Shape 2">
          <a:extLst>
            <a:ext uri="{FF2B5EF4-FFF2-40B4-BE49-F238E27FC236}">
              <a16:creationId xmlns:a16="http://schemas.microsoft.com/office/drawing/2014/main" id="{00000000-0008-0000-0B00-0000D42F0000}"/>
            </a:ext>
          </a:extLst>
        </xdr:cNvPr>
        <xdr:cNvGrpSpPr>
          <a:grpSpLocks/>
        </xdr:cNvGrpSpPr>
      </xdr:nvGrpSpPr>
      <xdr:grpSpPr>
        <a:xfrm>
          <a:off x="5686425" y="22879050"/>
          <a:ext cx="390525" cy="200025"/>
          <a:chOff x="5150738" y="3679988"/>
          <a:chExt cx="390525" cy="200025"/>
        </a:xfrm>
      </xdr:grpSpPr>
      <xdr:grpSp>
        <xdr:nvGrpSpPr>
          <xdr:cNvPr id="12245" name="Shape 9783">
            <a:extLst>
              <a:ext uri="{FF2B5EF4-FFF2-40B4-BE49-F238E27FC236}">
                <a16:creationId xmlns:a16="http://schemas.microsoft.com/office/drawing/2014/main" id="{00000000-0008-0000-0B00-0000D52F0000}"/>
              </a:ext>
            </a:extLst>
          </xdr:cNvPr>
          <xdr:cNvGrpSpPr>
            <a:grpSpLocks/>
          </xdr:cNvGrpSpPr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2246" name="Shape 6">
              <a:extLst>
                <a:ext uri="{FF2B5EF4-FFF2-40B4-BE49-F238E27FC236}">
                  <a16:creationId xmlns:a16="http://schemas.microsoft.com/office/drawing/2014/main" id="{00000000-0008-0000-0B00-0000D62F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247" name="Shape 9784">
              <a:extLst>
                <a:ext uri="{FF2B5EF4-FFF2-40B4-BE49-F238E27FC236}">
                  <a16:creationId xmlns:a16="http://schemas.microsoft.com/office/drawing/2014/main" id="{00000000-0008-0000-0B00-0000D72F0000}"/>
                </a:ext>
              </a:extLst>
            </xdr:cNvPr>
            <xdr:cNvGrpSpPr>
              <a:grpSpLocks/>
            </xdr:cNvGrpSpPr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2248" name="Shape 9785">
                <a:extLst>
                  <a:ext uri="{FF2B5EF4-FFF2-40B4-BE49-F238E27FC236}">
                    <a16:creationId xmlns:a16="http://schemas.microsoft.com/office/drawing/2014/main" id="{00000000-0008-0000-0B00-0000D82F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2249" name="Shape 9786">
                <a:extLst>
                  <a:ext uri="{FF2B5EF4-FFF2-40B4-BE49-F238E27FC236}">
                    <a16:creationId xmlns:a16="http://schemas.microsoft.com/office/drawing/2014/main" id="{00000000-0008-0000-0B00-0000D92F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11</xdr:col>
      <xdr:colOff>0</xdr:colOff>
      <xdr:row>104</xdr:row>
      <xdr:rowOff>0</xdr:rowOff>
    </xdr:from>
    <xdr:ext cx="390525" cy="200025"/>
    <xdr:grpSp>
      <xdr:nvGrpSpPr>
        <xdr:cNvPr id="12250" name="Shape 2">
          <a:extLst>
            <a:ext uri="{FF2B5EF4-FFF2-40B4-BE49-F238E27FC236}">
              <a16:creationId xmlns:a16="http://schemas.microsoft.com/office/drawing/2014/main" id="{00000000-0008-0000-0B00-0000DA2F0000}"/>
            </a:ext>
          </a:extLst>
        </xdr:cNvPr>
        <xdr:cNvGrpSpPr>
          <a:grpSpLocks/>
        </xdr:cNvGrpSpPr>
      </xdr:nvGrpSpPr>
      <xdr:grpSpPr>
        <a:xfrm>
          <a:off x="4752975" y="22879050"/>
          <a:ext cx="390525" cy="200025"/>
          <a:chOff x="5150738" y="3679988"/>
          <a:chExt cx="390525" cy="200025"/>
        </a:xfrm>
      </xdr:grpSpPr>
      <xdr:grpSp>
        <xdr:nvGrpSpPr>
          <xdr:cNvPr id="12251" name="Shape 9787">
            <a:extLst>
              <a:ext uri="{FF2B5EF4-FFF2-40B4-BE49-F238E27FC236}">
                <a16:creationId xmlns:a16="http://schemas.microsoft.com/office/drawing/2014/main" id="{00000000-0008-0000-0B00-0000DB2F0000}"/>
              </a:ext>
            </a:extLst>
          </xdr:cNvPr>
          <xdr:cNvGrpSpPr>
            <a:grpSpLocks/>
          </xdr:cNvGrpSpPr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2252" name="Shape 6">
              <a:extLst>
                <a:ext uri="{FF2B5EF4-FFF2-40B4-BE49-F238E27FC236}">
                  <a16:creationId xmlns:a16="http://schemas.microsoft.com/office/drawing/2014/main" id="{00000000-0008-0000-0B00-0000DC2F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253" name="Shape 9788">
              <a:extLst>
                <a:ext uri="{FF2B5EF4-FFF2-40B4-BE49-F238E27FC236}">
                  <a16:creationId xmlns:a16="http://schemas.microsoft.com/office/drawing/2014/main" id="{00000000-0008-0000-0B00-0000DD2F0000}"/>
                </a:ext>
              </a:extLst>
            </xdr:cNvPr>
            <xdr:cNvGrpSpPr>
              <a:grpSpLocks/>
            </xdr:cNvGrpSpPr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2254" name="Shape 9789">
                <a:extLst>
                  <a:ext uri="{FF2B5EF4-FFF2-40B4-BE49-F238E27FC236}">
                    <a16:creationId xmlns:a16="http://schemas.microsoft.com/office/drawing/2014/main" id="{00000000-0008-0000-0B00-0000DE2F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2255" name="Shape 9790">
                <a:extLst>
                  <a:ext uri="{FF2B5EF4-FFF2-40B4-BE49-F238E27FC236}">
                    <a16:creationId xmlns:a16="http://schemas.microsoft.com/office/drawing/2014/main" id="{00000000-0008-0000-0B00-0000DF2F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9</xdr:col>
      <xdr:colOff>0</xdr:colOff>
      <xdr:row>104</xdr:row>
      <xdr:rowOff>0</xdr:rowOff>
    </xdr:from>
    <xdr:ext cx="390525" cy="200025"/>
    <xdr:grpSp>
      <xdr:nvGrpSpPr>
        <xdr:cNvPr id="12256" name="Shape 2">
          <a:extLst>
            <a:ext uri="{FF2B5EF4-FFF2-40B4-BE49-F238E27FC236}">
              <a16:creationId xmlns:a16="http://schemas.microsoft.com/office/drawing/2014/main" id="{00000000-0008-0000-0B00-0000E02F0000}"/>
            </a:ext>
          </a:extLst>
        </xdr:cNvPr>
        <xdr:cNvGrpSpPr>
          <a:grpSpLocks/>
        </xdr:cNvGrpSpPr>
      </xdr:nvGrpSpPr>
      <xdr:grpSpPr>
        <a:xfrm>
          <a:off x="3819525" y="22879050"/>
          <a:ext cx="390525" cy="200025"/>
          <a:chOff x="5150738" y="3679988"/>
          <a:chExt cx="390525" cy="200025"/>
        </a:xfrm>
      </xdr:grpSpPr>
      <xdr:grpSp>
        <xdr:nvGrpSpPr>
          <xdr:cNvPr id="12257" name="Shape 9791">
            <a:extLst>
              <a:ext uri="{FF2B5EF4-FFF2-40B4-BE49-F238E27FC236}">
                <a16:creationId xmlns:a16="http://schemas.microsoft.com/office/drawing/2014/main" id="{00000000-0008-0000-0B00-0000E12F0000}"/>
              </a:ext>
            </a:extLst>
          </xdr:cNvPr>
          <xdr:cNvGrpSpPr>
            <a:grpSpLocks/>
          </xdr:cNvGrpSpPr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2258" name="Shape 6">
              <a:extLst>
                <a:ext uri="{FF2B5EF4-FFF2-40B4-BE49-F238E27FC236}">
                  <a16:creationId xmlns:a16="http://schemas.microsoft.com/office/drawing/2014/main" id="{00000000-0008-0000-0B00-0000E22F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259" name="Shape 9792">
              <a:extLst>
                <a:ext uri="{FF2B5EF4-FFF2-40B4-BE49-F238E27FC236}">
                  <a16:creationId xmlns:a16="http://schemas.microsoft.com/office/drawing/2014/main" id="{00000000-0008-0000-0B00-0000E32F0000}"/>
                </a:ext>
              </a:extLst>
            </xdr:cNvPr>
            <xdr:cNvGrpSpPr>
              <a:grpSpLocks/>
            </xdr:cNvGrpSpPr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2260" name="Shape 9793">
                <a:extLst>
                  <a:ext uri="{FF2B5EF4-FFF2-40B4-BE49-F238E27FC236}">
                    <a16:creationId xmlns:a16="http://schemas.microsoft.com/office/drawing/2014/main" id="{00000000-0008-0000-0B00-0000E42F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2261" name="Shape 9794">
                <a:extLst>
                  <a:ext uri="{FF2B5EF4-FFF2-40B4-BE49-F238E27FC236}">
                    <a16:creationId xmlns:a16="http://schemas.microsoft.com/office/drawing/2014/main" id="{00000000-0008-0000-0B00-0000E52F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7</xdr:col>
      <xdr:colOff>0</xdr:colOff>
      <xdr:row>104</xdr:row>
      <xdr:rowOff>0</xdr:rowOff>
    </xdr:from>
    <xdr:ext cx="390525" cy="200025"/>
    <xdr:grpSp>
      <xdr:nvGrpSpPr>
        <xdr:cNvPr id="12262" name="Shape 2">
          <a:extLst>
            <a:ext uri="{FF2B5EF4-FFF2-40B4-BE49-F238E27FC236}">
              <a16:creationId xmlns:a16="http://schemas.microsoft.com/office/drawing/2014/main" id="{00000000-0008-0000-0B00-0000E62F0000}"/>
            </a:ext>
          </a:extLst>
        </xdr:cNvPr>
        <xdr:cNvGrpSpPr>
          <a:grpSpLocks/>
        </xdr:cNvGrpSpPr>
      </xdr:nvGrpSpPr>
      <xdr:grpSpPr>
        <a:xfrm>
          <a:off x="2886075" y="22879050"/>
          <a:ext cx="390525" cy="200025"/>
          <a:chOff x="5150738" y="3679988"/>
          <a:chExt cx="390525" cy="200025"/>
        </a:xfrm>
      </xdr:grpSpPr>
      <xdr:grpSp>
        <xdr:nvGrpSpPr>
          <xdr:cNvPr id="12263" name="Shape 9795">
            <a:extLst>
              <a:ext uri="{FF2B5EF4-FFF2-40B4-BE49-F238E27FC236}">
                <a16:creationId xmlns:a16="http://schemas.microsoft.com/office/drawing/2014/main" id="{00000000-0008-0000-0B00-0000E72F0000}"/>
              </a:ext>
            </a:extLst>
          </xdr:cNvPr>
          <xdr:cNvGrpSpPr>
            <a:grpSpLocks/>
          </xdr:cNvGrpSpPr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2264" name="Shape 6">
              <a:extLst>
                <a:ext uri="{FF2B5EF4-FFF2-40B4-BE49-F238E27FC236}">
                  <a16:creationId xmlns:a16="http://schemas.microsoft.com/office/drawing/2014/main" id="{00000000-0008-0000-0B00-0000E82F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265" name="Shape 9796">
              <a:extLst>
                <a:ext uri="{FF2B5EF4-FFF2-40B4-BE49-F238E27FC236}">
                  <a16:creationId xmlns:a16="http://schemas.microsoft.com/office/drawing/2014/main" id="{00000000-0008-0000-0B00-0000E92F0000}"/>
                </a:ext>
              </a:extLst>
            </xdr:cNvPr>
            <xdr:cNvGrpSpPr>
              <a:grpSpLocks/>
            </xdr:cNvGrpSpPr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2266" name="Shape 9797">
                <a:extLst>
                  <a:ext uri="{FF2B5EF4-FFF2-40B4-BE49-F238E27FC236}">
                    <a16:creationId xmlns:a16="http://schemas.microsoft.com/office/drawing/2014/main" id="{00000000-0008-0000-0B00-0000EA2F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2267" name="Shape 9798">
                <a:extLst>
                  <a:ext uri="{FF2B5EF4-FFF2-40B4-BE49-F238E27FC236}">
                    <a16:creationId xmlns:a16="http://schemas.microsoft.com/office/drawing/2014/main" id="{00000000-0008-0000-0B00-0000EB2F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5</xdr:col>
      <xdr:colOff>0</xdr:colOff>
      <xdr:row>104</xdr:row>
      <xdr:rowOff>0</xdr:rowOff>
    </xdr:from>
    <xdr:ext cx="390525" cy="200025"/>
    <xdr:grpSp>
      <xdr:nvGrpSpPr>
        <xdr:cNvPr id="12268" name="Shape 2">
          <a:extLst>
            <a:ext uri="{FF2B5EF4-FFF2-40B4-BE49-F238E27FC236}">
              <a16:creationId xmlns:a16="http://schemas.microsoft.com/office/drawing/2014/main" id="{00000000-0008-0000-0B00-0000EC2F0000}"/>
            </a:ext>
          </a:extLst>
        </xdr:cNvPr>
        <xdr:cNvGrpSpPr>
          <a:grpSpLocks/>
        </xdr:cNvGrpSpPr>
      </xdr:nvGrpSpPr>
      <xdr:grpSpPr>
        <a:xfrm>
          <a:off x="1952625" y="22879050"/>
          <a:ext cx="390525" cy="200025"/>
          <a:chOff x="5150738" y="3679988"/>
          <a:chExt cx="390525" cy="200025"/>
        </a:xfrm>
      </xdr:grpSpPr>
      <xdr:grpSp>
        <xdr:nvGrpSpPr>
          <xdr:cNvPr id="12269" name="Shape 9799">
            <a:extLst>
              <a:ext uri="{FF2B5EF4-FFF2-40B4-BE49-F238E27FC236}">
                <a16:creationId xmlns:a16="http://schemas.microsoft.com/office/drawing/2014/main" id="{00000000-0008-0000-0B00-0000ED2F0000}"/>
              </a:ext>
            </a:extLst>
          </xdr:cNvPr>
          <xdr:cNvGrpSpPr>
            <a:grpSpLocks/>
          </xdr:cNvGrpSpPr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2270" name="Shape 6">
              <a:extLst>
                <a:ext uri="{FF2B5EF4-FFF2-40B4-BE49-F238E27FC236}">
                  <a16:creationId xmlns:a16="http://schemas.microsoft.com/office/drawing/2014/main" id="{00000000-0008-0000-0B00-0000EE2F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271" name="Shape 9800">
              <a:extLst>
                <a:ext uri="{FF2B5EF4-FFF2-40B4-BE49-F238E27FC236}">
                  <a16:creationId xmlns:a16="http://schemas.microsoft.com/office/drawing/2014/main" id="{00000000-0008-0000-0B00-0000EF2F0000}"/>
                </a:ext>
              </a:extLst>
            </xdr:cNvPr>
            <xdr:cNvGrpSpPr>
              <a:grpSpLocks/>
            </xdr:cNvGrpSpPr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2272" name="Shape 9801">
                <a:extLst>
                  <a:ext uri="{FF2B5EF4-FFF2-40B4-BE49-F238E27FC236}">
                    <a16:creationId xmlns:a16="http://schemas.microsoft.com/office/drawing/2014/main" id="{00000000-0008-0000-0B00-0000F02F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2273" name="Shape 9802">
                <a:extLst>
                  <a:ext uri="{FF2B5EF4-FFF2-40B4-BE49-F238E27FC236}">
                    <a16:creationId xmlns:a16="http://schemas.microsoft.com/office/drawing/2014/main" id="{00000000-0008-0000-0B00-0000F12F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3</xdr:col>
      <xdr:colOff>0</xdr:colOff>
      <xdr:row>104</xdr:row>
      <xdr:rowOff>0</xdr:rowOff>
    </xdr:from>
    <xdr:ext cx="390525" cy="200025"/>
    <xdr:grpSp>
      <xdr:nvGrpSpPr>
        <xdr:cNvPr id="12274" name="Shape 2">
          <a:extLst>
            <a:ext uri="{FF2B5EF4-FFF2-40B4-BE49-F238E27FC236}">
              <a16:creationId xmlns:a16="http://schemas.microsoft.com/office/drawing/2014/main" id="{00000000-0008-0000-0B00-0000F22F0000}"/>
            </a:ext>
          </a:extLst>
        </xdr:cNvPr>
        <xdr:cNvGrpSpPr>
          <a:grpSpLocks/>
        </xdr:cNvGrpSpPr>
      </xdr:nvGrpSpPr>
      <xdr:grpSpPr>
        <a:xfrm>
          <a:off x="1019175" y="22879050"/>
          <a:ext cx="390525" cy="200025"/>
          <a:chOff x="5150738" y="3679988"/>
          <a:chExt cx="390525" cy="200025"/>
        </a:xfrm>
      </xdr:grpSpPr>
      <xdr:grpSp>
        <xdr:nvGrpSpPr>
          <xdr:cNvPr id="12275" name="Shape 9803">
            <a:extLst>
              <a:ext uri="{FF2B5EF4-FFF2-40B4-BE49-F238E27FC236}">
                <a16:creationId xmlns:a16="http://schemas.microsoft.com/office/drawing/2014/main" id="{00000000-0008-0000-0B00-0000F32F0000}"/>
              </a:ext>
            </a:extLst>
          </xdr:cNvPr>
          <xdr:cNvGrpSpPr>
            <a:grpSpLocks/>
          </xdr:cNvGrpSpPr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2276" name="Shape 6">
              <a:extLst>
                <a:ext uri="{FF2B5EF4-FFF2-40B4-BE49-F238E27FC236}">
                  <a16:creationId xmlns:a16="http://schemas.microsoft.com/office/drawing/2014/main" id="{00000000-0008-0000-0B00-0000F42F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277" name="Shape 9804">
              <a:extLst>
                <a:ext uri="{FF2B5EF4-FFF2-40B4-BE49-F238E27FC236}">
                  <a16:creationId xmlns:a16="http://schemas.microsoft.com/office/drawing/2014/main" id="{00000000-0008-0000-0B00-0000F52F0000}"/>
                </a:ext>
              </a:extLst>
            </xdr:cNvPr>
            <xdr:cNvGrpSpPr>
              <a:grpSpLocks/>
            </xdr:cNvGrpSpPr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2278" name="Shape 9805">
                <a:extLst>
                  <a:ext uri="{FF2B5EF4-FFF2-40B4-BE49-F238E27FC236}">
                    <a16:creationId xmlns:a16="http://schemas.microsoft.com/office/drawing/2014/main" id="{00000000-0008-0000-0B00-0000F62F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2279" name="Shape 9806">
                <a:extLst>
                  <a:ext uri="{FF2B5EF4-FFF2-40B4-BE49-F238E27FC236}">
                    <a16:creationId xmlns:a16="http://schemas.microsoft.com/office/drawing/2014/main" id="{00000000-0008-0000-0B00-0000F72F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3</xdr:col>
      <xdr:colOff>0</xdr:colOff>
      <xdr:row>112</xdr:row>
      <xdr:rowOff>0</xdr:rowOff>
    </xdr:from>
    <xdr:ext cx="390525" cy="200025"/>
    <xdr:grpSp>
      <xdr:nvGrpSpPr>
        <xdr:cNvPr id="12280" name="Shape 2">
          <a:extLst>
            <a:ext uri="{FF2B5EF4-FFF2-40B4-BE49-F238E27FC236}">
              <a16:creationId xmlns:a16="http://schemas.microsoft.com/office/drawing/2014/main" id="{00000000-0008-0000-0B00-0000F82F0000}"/>
            </a:ext>
          </a:extLst>
        </xdr:cNvPr>
        <xdr:cNvGrpSpPr>
          <a:grpSpLocks/>
        </xdr:cNvGrpSpPr>
      </xdr:nvGrpSpPr>
      <xdr:grpSpPr>
        <a:xfrm>
          <a:off x="1019175" y="24631650"/>
          <a:ext cx="390525" cy="200025"/>
          <a:chOff x="5150738" y="3679988"/>
          <a:chExt cx="390525" cy="200025"/>
        </a:xfrm>
      </xdr:grpSpPr>
      <xdr:grpSp>
        <xdr:nvGrpSpPr>
          <xdr:cNvPr id="12281" name="Shape 9807">
            <a:extLst>
              <a:ext uri="{FF2B5EF4-FFF2-40B4-BE49-F238E27FC236}">
                <a16:creationId xmlns:a16="http://schemas.microsoft.com/office/drawing/2014/main" id="{00000000-0008-0000-0B00-0000F92F0000}"/>
              </a:ext>
            </a:extLst>
          </xdr:cNvPr>
          <xdr:cNvGrpSpPr>
            <a:grpSpLocks/>
          </xdr:cNvGrpSpPr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2282" name="Shape 6">
              <a:extLst>
                <a:ext uri="{FF2B5EF4-FFF2-40B4-BE49-F238E27FC236}">
                  <a16:creationId xmlns:a16="http://schemas.microsoft.com/office/drawing/2014/main" id="{00000000-0008-0000-0B00-0000FA2F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283" name="Shape 9808">
              <a:extLst>
                <a:ext uri="{FF2B5EF4-FFF2-40B4-BE49-F238E27FC236}">
                  <a16:creationId xmlns:a16="http://schemas.microsoft.com/office/drawing/2014/main" id="{00000000-0008-0000-0B00-0000FB2F0000}"/>
                </a:ext>
              </a:extLst>
            </xdr:cNvPr>
            <xdr:cNvGrpSpPr>
              <a:grpSpLocks/>
            </xdr:cNvGrpSpPr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2284" name="Shape 9809">
                <a:extLst>
                  <a:ext uri="{FF2B5EF4-FFF2-40B4-BE49-F238E27FC236}">
                    <a16:creationId xmlns:a16="http://schemas.microsoft.com/office/drawing/2014/main" id="{00000000-0008-0000-0B00-0000FC2F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2285" name="Shape 9810">
                <a:extLst>
                  <a:ext uri="{FF2B5EF4-FFF2-40B4-BE49-F238E27FC236}">
                    <a16:creationId xmlns:a16="http://schemas.microsoft.com/office/drawing/2014/main" id="{00000000-0008-0000-0B00-0000FD2F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5</xdr:col>
      <xdr:colOff>0</xdr:colOff>
      <xdr:row>112</xdr:row>
      <xdr:rowOff>0</xdr:rowOff>
    </xdr:from>
    <xdr:ext cx="390525" cy="200025"/>
    <xdr:grpSp>
      <xdr:nvGrpSpPr>
        <xdr:cNvPr id="12286" name="Shape 2">
          <a:extLst>
            <a:ext uri="{FF2B5EF4-FFF2-40B4-BE49-F238E27FC236}">
              <a16:creationId xmlns:a16="http://schemas.microsoft.com/office/drawing/2014/main" id="{00000000-0008-0000-0B00-0000FE2F0000}"/>
            </a:ext>
          </a:extLst>
        </xdr:cNvPr>
        <xdr:cNvGrpSpPr>
          <a:grpSpLocks/>
        </xdr:cNvGrpSpPr>
      </xdr:nvGrpSpPr>
      <xdr:grpSpPr>
        <a:xfrm>
          <a:off x="1952625" y="24631650"/>
          <a:ext cx="390525" cy="200025"/>
          <a:chOff x="5150738" y="3679988"/>
          <a:chExt cx="390525" cy="200025"/>
        </a:xfrm>
      </xdr:grpSpPr>
      <xdr:grpSp>
        <xdr:nvGrpSpPr>
          <xdr:cNvPr id="12287" name="Shape 9811">
            <a:extLst>
              <a:ext uri="{FF2B5EF4-FFF2-40B4-BE49-F238E27FC236}">
                <a16:creationId xmlns:a16="http://schemas.microsoft.com/office/drawing/2014/main" id="{00000000-0008-0000-0B00-0000FF2F0000}"/>
              </a:ext>
            </a:extLst>
          </xdr:cNvPr>
          <xdr:cNvGrpSpPr>
            <a:grpSpLocks/>
          </xdr:cNvGrpSpPr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2288" name="Shape 6">
              <a:extLst>
                <a:ext uri="{FF2B5EF4-FFF2-40B4-BE49-F238E27FC236}">
                  <a16:creationId xmlns:a16="http://schemas.microsoft.com/office/drawing/2014/main" id="{00000000-0008-0000-0B00-00000030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289" name="Shape 9812">
              <a:extLst>
                <a:ext uri="{FF2B5EF4-FFF2-40B4-BE49-F238E27FC236}">
                  <a16:creationId xmlns:a16="http://schemas.microsoft.com/office/drawing/2014/main" id="{00000000-0008-0000-0B00-000001300000}"/>
                </a:ext>
              </a:extLst>
            </xdr:cNvPr>
            <xdr:cNvGrpSpPr>
              <a:grpSpLocks/>
            </xdr:cNvGrpSpPr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2290" name="Shape 9813">
                <a:extLst>
                  <a:ext uri="{FF2B5EF4-FFF2-40B4-BE49-F238E27FC236}">
                    <a16:creationId xmlns:a16="http://schemas.microsoft.com/office/drawing/2014/main" id="{00000000-0008-0000-0B00-00000230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2291" name="Shape 9814">
                <a:extLst>
                  <a:ext uri="{FF2B5EF4-FFF2-40B4-BE49-F238E27FC236}">
                    <a16:creationId xmlns:a16="http://schemas.microsoft.com/office/drawing/2014/main" id="{00000000-0008-0000-0B00-00000330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7</xdr:col>
      <xdr:colOff>0</xdr:colOff>
      <xdr:row>120</xdr:row>
      <xdr:rowOff>0</xdr:rowOff>
    </xdr:from>
    <xdr:ext cx="390525" cy="200025"/>
    <xdr:grpSp>
      <xdr:nvGrpSpPr>
        <xdr:cNvPr id="12292" name="Shape 2">
          <a:extLst>
            <a:ext uri="{FF2B5EF4-FFF2-40B4-BE49-F238E27FC236}">
              <a16:creationId xmlns:a16="http://schemas.microsoft.com/office/drawing/2014/main" id="{00000000-0008-0000-0B00-000004300000}"/>
            </a:ext>
          </a:extLst>
        </xdr:cNvPr>
        <xdr:cNvGrpSpPr>
          <a:grpSpLocks/>
        </xdr:cNvGrpSpPr>
      </xdr:nvGrpSpPr>
      <xdr:grpSpPr>
        <a:xfrm>
          <a:off x="2886075" y="26384250"/>
          <a:ext cx="390525" cy="200025"/>
          <a:chOff x="5150738" y="3679988"/>
          <a:chExt cx="390525" cy="200025"/>
        </a:xfrm>
      </xdr:grpSpPr>
      <xdr:grpSp>
        <xdr:nvGrpSpPr>
          <xdr:cNvPr id="12293" name="Shape 9815">
            <a:extLst>
              <a:ext uri="{FF2B5EF4-FFF2-40B4-BE49-F238E27FC236}">
                <a16:creationId xmlns:a16="http://schemas.microsoft.com/office/drawing/2014/main" id="{00000000-0008-0000-0B00-000005300000}"/>
              </a:ext>
            </a:extLst>
          </xdr:cNvPr>
          <xdr:cNvGrpSpPr>
            <a:grpSpLocks/>
          </xdr:cNvGrpSpPr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2294" name="Shape 6">
              <a:extLst>
                <a:ext uri="{FF2B5EF4-FFF2-40B4-BE49-F238E27FC236}">
                  <a16:creationId xmlns:a16="http://schemas.microsoft.com/office/drawing/2014/main" id="{00000000-0008-0000-0B00-00000630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295" name="Shape 9816">
              <a:extLst>
                <a:ext uri="{FF2B5EF4-FFF2-40B4-BE49-F238E27FC236}">
                  <a16:creationId xmlns:a16="http://schemas.microsoft.com/office/drawing/2014/main" id="{00000000-0008-0000-0B00-000007300000}"/>
                </a:ext>
              </a:extLst>
            </xdr:cNvPr>
            <xdr:cNvGrpSpPr>
              <a:grpSpLocks/>
            </xdr:cNvGrpSpPr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2296" name="Shape 9817">
                <a:extLst>
                  <a:ext uri="{FF2B5EF4-FFF2-40B4-BE49-F238E27FC236}">
                    <a16:creationId xmlns:a16="http://schemas.microsoft.com/office/drawing/2014/main" id="{00000000-0008-0000-0B00-00000830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2297" name="Shape 9818">
                <a:extLst>
                  <a:ext uri="{FF2B5EF4-FFF2-40B4-BE49-F238E27FC236}">
                    <a16:creationId xmlns:a16="http://schemas.microsoft.com/office/drawing/2014/main" id="{00000000-0008-0000-0B00-00000930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21</xdr:col>
      <xdr:colOff>0</xdr:colOff>
      <xdr:row>120</xdr:row>
      <xdr:rowOff>0</xdr:rowOff>
    </xdr:from>
    <xdr:ext cx="390525" cy="200025"/>
    <xdr:grpSp>
      <xdr:nvGrpSpPr>
        <xdr:cNvPr id="12298" name="Shape 2">
          <a:extLst>
            <a:ext uri="{FF2B5EF4-FFF2-40B4-BE49-F238E27FC236}">
              <a16:creationId xmlns:a16="http://schemas.microsoft.com/office/drawing/2014/main" id="{00000000-0008-0000-0B00-00000A300000}"/>
            </a:ext>
          </a:extLst>
        </xdr:cNvPr>
        <xdr:cNvGrpSpPr>
          <a:grpSpLocks/>
        </xdr:cNvGrpSpPr>
      </xdr:nvGrpSpPr>
      <xdr:grpSpPr>
        <a:xfrm>
          <a:off x="9420225" y="26384250"/>
          <a:ext cx="390525" cy="200025"/>
          <a:chOff x="5150738" y="3679988"/>
          <a:chExt cx="390525" cy="200025"/>
        </a:xfrm>
      </xdr:grpSpPr>
      <xdr:grpSp>
        <xdr:nvGrpSpPr>
          <xdr:cNvPr id="12299" name="Shape 9819">
            <a:extLst>
              <a:ext uri="{FF2B5EF4-FFF2-40B4-BE49-F238E27FC236}">
                <a16:creationId xmlns:a16="http://schemas.microsoft.com/office/drawing/2014/main" id="{00000000-0008-0000-0B00-00000B300000}"/>
              </a:ext>
            </a:extLst>
          </xdr:cNvPr>
          <xdr:cNvGrpSpPr>
            <a:grpSpLocks/>
          </xdr:cNvGrpSpPr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2300" name="Shape 6">
              <a:extLst>
                <a:ext uri="{FF2B5EF4-FFF2-40B4-BE49-F238E27FC236}">
                  <a16:creationId xmlns:a16="http://schemas.microsoft.com/office/drawing/2014/main" id="{00000000-0008-0000-0B00-00000C30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301" name="Shape 9820">
              <a:extLst>
                <a:ext uri="{FF2B5EF4-FFF2-40B4-BE49-F238E27FC236}">
                  <a16:creationId xmlns:a16="http://schemas.microsoft.com/office/drawing/2014/main" id="{00000000-0008-0000-0B00-00000D300000}"/>
                </a:ext>
              </a:extLst>
            </xdr:cNvPr>
            <xdr:cNvGrpSpPr>
              <a:grpSpLocks/>
            </xdr:cNvGrpSpPr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2302" name="Shape 9821">
                <a:extLst>
                  <a:ext uri="{FF2B5EF4-FFF2-40B4-BE49-F238E27FC236}">
                    <a16:creationId xmlns:a16="http://schemas.microsoft.com/office/drawing/2014/main" id="{00000000-0008-0000-0B00-00000E30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2303" name="Shape 9822">
                <a:extLst>
                  <a:ext uri="{FF2B5EF4-FFF2-40B4-BE49-F238E27FC236}">
                    <a16:creationId xmlns:a16="http://schemas.microsoft.com/office/drawing/2014/main" id="{00000000-0008-0000-0B00-00000F30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23</xdr:col>
      <xdr:colOff>0</xdr:colOff>
      <xdr:row>120</xdr:row>
      <xdr:rowOff>0</xdr:rowOff>
    </xdr:from>
    <xdr:ext cx="390525" cy="200025"/>
    <xdr:grpSp>
      <xdr:nvGrpSpPr>
        <xdr:cNvPr id="12304" name="Shape 2">
          <a:extLst>
            <a:ext uri="{FF2B5EF4-FFF2-40B4-BE49-F238E27FC236}">
              <a16:creationId xmlns:a16="http://schemas.microsoft.com/office/drawing/2014/main" id="{00000000-0008-0000-0B00-000010300000}"/>
            </a:ext>
          </a:extLst>
        </xdr:cNvPr>
        <xdr:cNvGrpSpPr>
          <a:grpSpLocks/>
        </xdr:cNvGrpSpPr>
      </xdr:nvGrpSpPr>
      <xdr:grpSpPr>
        <a:xfrm>
          <a:off x="10353675" y="26384250"/>
          <a:ext cx="390525" cy="200025"/>
          <a:chOff x="5150738" y="3679988"/>
          <a:chExt cx="390525" cy="200025"/>
        </a:xfrm>
      </xdr:grpSpPr>
      <xdr:grpSp>
        <xdr:nvGrpSpPr>
          <xdr:cNvPr id="12305" name="Shape 9823">
            <a:extLst>
              <a:ext uri="{FF2B5EF4-FFF2-40B4-BE49-F238E27FC236}">
                <a16:creationId xmlns:a16="http://schemas.microsoft.com/office/drawing/2014/main" id="{00000000-0008-0000-0B00-000011300000}"/>
              </a:ext>
            </a:extLst>
          </xdr:cNvPr>
          <xdr:cNvGrpSpPr>
            <a:grpSpLocks/>
          </xdr:cNvGrpSpPr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2306" name="Shape 6">
              <a:extLst>
                <a:ext uri="{FF2B5EF4-FFF2-40B4-BE49-F238E27FC236}">
                  <a16:creationId xmlns:a16="http://schemas.microsoft.com/office/drawing/2014/main" id="{00000000-0008-0000-0B00-00001230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307" name="Shape 9824">
              <a:extLst>
                <a:ext uri="{FF2B5EF4-FFF2-40B4-BE49-F238E27FC236}">
                  <a16:creationId xmlns:a16="http://schemas.microsoft.com/office/drawing/2014/main" id="{00000000-0008-0000-0B00-000013300000}"/>
                </a:ext>
              </a:extLst>
            </xdr:cNvPr>
            <xdr:cNvGrpSpPr>
              <a:grpSpLocks/>
            </xdr:cNvGrpSpPr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2308" name="Shape 9825">
                <a:extLst>
                  <a:ext uri="{FF2B5EF4-FFF2-40B4-BE49-F238E27FC236}">
                    <a16:creationId xmlns:a16="http://schemas.microsoft.com/office/drawing/2014/main" id="{00000000-0008-0000-0B00-00001430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2309" name="Shape 9826">
                <a:extLst>
                  <a:ext uri="{FF2B5EF4-FFF2-40B4-BE49-F238E27FC236}">
                    <a16:creationId xmlns:a16="http://schemas.microsoft.com/office/drawing/2014/main" id="{00000000-0008-0000-0B00-00001530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25</xdr:col>
      <xdr:colOff>0</xdr:colOff>
      <xdr:row>120</xdr:row>
      <xdr:rowOff>0</xdr:rowOff>
    </xdr:from>
    <xdr:ext cx="390525" cy="200025"/>
    <xdr:grpSp>
      <xdr:nvGrpSpPr>
        <xdr:cNvPr id="12310" name="Shape 2">
          <a:extLst>
            <a:ext uri="{FF2B5EF4-FFF2-40B4-BE49-F238E27FC236}">
              <a16:creationId xmlns:a16="http://schemas.microsoft.com/office/drawing/2014/main" id="{00000000-0008-0000-0B00-000016300000}"/>
            </a:ext>
          </a:extLst>
        </xdr:cNvPr>
        <xdr:cNvGrpSpPr>
          <a:grpSpLocks/>
        </xdr:cNvGrpSpPr>
      </xdr:nvGrpSpPr>
      <xdr:grpSpPr>
        <a:xfrm>
          <a:off x="11287125" y="26384250"/>
          <a:ext cx="390525" cy="200025"/>
          <a:chOff x="5150738" y="3679988"/>
          <a:chExt cx="390525" cy="200025"/>
        </a:xfrm>
      </xdr:grpSpPr>
      <xdr:grpSp>
        <xdr:nvGrpSpPr>
          <xdr:cNvPr id="12311" name="Shape 9827">
            <a:extLst>
              <a:ext uri="{FF2B5EF4-FFF2-40B4-BE49-F238E27FC236}">
                <a16:creationId xmlns:a16="http://schemas.microsoft.com/office/drawing/2014/main" id="{00000000-0008-0000-0B00-000017300000}"/>
              </a:ext>
            </a:extLst>
          </xdr:cNvPr>
          <xdr:cNvGrpSpPr>
            <a:grpSpLocks/>
          </xdr:cNvGrpSpPr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2312" name="Shape 6">
              <a:extLst>
                <a:ext uri="{FF2B5EF4-FFF2-40B4-BE49-F238E27FC236}">
                  <a16:creationId xmlns:a16="http://schemas.microsoft.com/office/drawing/2014/main" id="{00000000-0008-0000-0B00-00001830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313" name="Shape 9828">
              <a:extLst>
                <a:ext uri="{FF2B5EF4-FFF2-40B4-BE49-F238E27FC236}">
                  <a16:creationId xmlns:a16="http://schemas.microsoft.com/office/drawing/2014/main" id="{00000000-0008-0000-0B00-000019300000}"/>
                </a:ext>
              </a:extLst>
            </xdr:cNvPr>
            <xdr:cNvGrpSpPr>
              <a:grpSpLocks/>
            </xdr:cNvGrpSpPr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2314" name="Shape 9829">
                <a:extLst>
                  <a:ext uri="{FF2B5EF4-FFF2-40B4-BE49-F238E27FC236}">
                    <a16:creationId xmlns:a16="http://schemas.microsoft.com/office/drawing/2014/main" id="{00000000-0008-0000-0B00-00001A30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2315" name="Shape 9830">
                <a:extLst>
                  <a:ext uri="{FF2B5EF4-FFF2-40B4-BE49-F238E27FC236}">
                    <a16:creationId xmlns:a16="http://schemas.microsoft.com/office/drawing/2014/main" id="{00000000-0008-0000-0B00-00001B30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45</xdr:col>
      <xdr:colOff>0</xdr:colOff>
      <xdr:row>120</xdr:row>
      <xdr:rowOff>0</xdr:rowOff>
    </xdr:from>
    <xdr:ext cx="390525" cy="200025"/>
    <xdr:grpSp>
      <xdr:nvGrpSpPr>
        <xdr:cNvPr id="12316" name="Shape 2">
          <a:extLst>
            <a:ext uri="{FF2B5EF4-FFF2-40B4-BE49-F238E27FC236}">
              <a16:creationId xmlns:a16="http://schemas.microsoft.com/office/drawing/2014/main" id="{00000000-0008-0000-0B00-00001C300000}"/>
            </a:ext>
          </a:extLst>
        </xdr:cNvPr>
        <xdr:cNvGrpSpPr>
          <a:grpSpLocks/>
        </xdr:cNvGrpSpPr>
      </xdr:nvGrpSpPr>
      <xdr:grpSpPr>
        <a:xfrm>
          <a:off x="20621625" y="26384250"/>
          <a:ext cx="390525" cy="200025"/>
          <a:chOff x="5150738" y="3679988"/>
          <a:chExt cx="390525" cy="200025"/>
        </a:xfrm>
      </xdr:grpSpPr>
      <xdr:grpSp>
        <xdr:nvGrpSpPr>
          <xdr:cNvPr id="12317" name="Shape 9831">
            <a:extLst>
              <a:ext uri="{FF2B5EF4-FFF2-40B4-BE49-F238E27FC236}">
                <a16:creationId xmlns:a16="http://schemas.microsoft.com/office/drawing/2014/main" id="{00000000-0008-0000-0B00-00001D300000}"/>
              </a:ext>
            </a:extLst>
          </xdr:cNvPr>
          <xdr:cNvGrpSpPr>
            <a:grpSpLocks/>
          </xdr:cNvGrpSpPr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2318" name="Shape 6">
              <a:extLst>
                <a:ext uri="{FF2B5EF4-FFF2-40B4-BE49-F238E27FC236}">
                  <a16:creationId xmlns:a16="http://schemas.microsoft.com/office/drawing/2014/main" id="{00000000-0008-0000-0B00-00001E30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319" name="Shape 9832">
              <a:extLst>
                <a:ext uri="{FF2B5EF4-FFF2-40B4-BE49-F238E27FC236}">
                  <a16:creationId xmlns:a16="http://schemas.microsoft.com/office/drawing/2014/main" id="{00000000-0008-0000-0B00-00001F300000}"/>
                </a:ext>
              </a:extLst>
            </xdr:cNvPr>
            <xdr:cNvGrpSpPr>
              <a:grpSpLocks/>
            </xdr:cNvGrpSpPr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2320" name="Shape 9833">
                <a:extLst>
                  <a:ext uri="{FF2B5EF4-FFF2-40B4-BE49-F238E27FC236}">
                    <a16:creationId xmlns:a16="http://schemas.microsoft.com/office/drawing/2014/main" id="{00000000-0008-0000-0B00-00002030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2321" name="Shape 9834">
                <a:extLst>
                  <a:ext uri="{FF2B5EF4-FFF2-40B4-BE49-F238E27FC236}">
                    <a16:creationId xmlns:a16="http://schemas.microsoft.com/office/drawing/2014/main" id="{00000000-0008-0000-0B00-00002130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37</xdr:col>
      <xdr:colOff>0</xdr:colOff>
      <xdr:row>128</xdr:row>
      <xdr:rowOff>0</xdr:rowOff>
    </xdr:from>
    <xdr:ext cx="390525" cy="200025"/>
    <xdr:grpSp>
      <xdr:nvGrpSpPr>
        <xdr:cNvPr id="12322" name="Shape 2">
          <a:extLst>
            <a:ext uri="{FF2B5EF4-FFF2-40B4-BE49-F238E27FC236}">
              <a16:creationId xmlns:a16="http://schemas.microsoft.com/office/drawing/2014/main" id="{00000000-0008-0000-0B00-000022300000}"/>
            </a:ext>
          </a:extLst>
        </xdr:cNvPr>
        <xdr:cNvGrpSpPr>
          <a:grpSpLocks/>
        </xdr:cNvGrpSpPr>
      </xdr:nvGrpSpPr>
      <xdr:grpSpPr>
        <a:xfrm>
          <a:off x="16887825" y="28136850"/>
          <a:ext cx="390525" cy="200025"/>
          <a:chOff x="5150738" y="3679988"/>
          <a:chExt cx="390525" cy="200025"/>
        </a:xfrm>
      </xdr:grpSpPr>
      <xdr:grpSp>
        <xdr:nvGrpSpPr>
          <xdr:cNvPr id="12323" name="Shape 9835">
            <a:extLst>
              <a:ext uri="{FF2B5EF4-FFF2-40B4-BE49-F238E27FC236}">
                <a16:creationId xmlns:a16="http://schemas.microsoft.com/office/drawing/2014/main" id="{00000000-0008-0000-0B00-000023300000}"/>
              </a:ext>
            </a:extLst>
          </xdr:cNvPr>
          <xdr:cNvGrpSpPr>
            <a:grpSpLocks/>
          </xdr:cNvGrpSpPr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2324" name="Shape 6">
              <a:extLst>
                <a:ext uri="{FF2B5EF4-FFF2-40B4-BE49-F238E27FC236}">
                  <a16:creationId xmlns:a16="http://schemas.microsoft.com/office/drawing/2014/main" id="{00000000-0008-0000-0B00-00002430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325" name="Shape 9836">
              <a:extLst>
                <a:ext uri="{FF2B5EF4-FFF2-40B4-BE49-F238E27FC236}">
                  <a16:creationId xmlns:a16="http://schemas.microsoft.com/office/drawing/2014/main" id="{00000000-0008-0000-0B00-000025300000}"/>
                </a:ext>
              </a:extLst>
            </xdr:cNvPr>
            <xdr:cNvGrpSpPr>
              <a:grpSpLocks/>
            </xdr:cNvGrpSpPr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2326" name="Shape 9837">
                <a:extLst>
                  <a:ext uri="{FF2B5EF4-FFF2-40B4-BE49-F238E27FC236}">
                    <a16:creationId xmlns:a16="http://schemas.microsoft.com/office/drawing/2014/main" id="{00000000-0008-0000-0B00-00002630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2327" name="Shape 9838">
                <a:extLst>
                  <a:ext uri="{FF2B5EF4-FFF2-40B4-BE49-F238E27FC236}">
                    <a16:creationId xmlns:a16="http://schemas.microsoft.com/office/drawing/2014/main" id="{00000000-0008-0000-0B00-00002730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35</xdr:col>
      <xdr:colOff>0</xdr:colOff>
      <xdr:row>128</xdr:row>
      <xdr:rowOff>0</xdr:rowOff>
    </xdr:from>
    <xdr:ext cx="390525" cy="200025"/>
    <xdr:grpSp>
      <xdr:nvGrpSpPr>
        <xdr:cNvPr id="12328" name="Shape 2">
          <a:extLst>
            <a:ext uri="{FF2B5EF4-FFF2-40B4-BE49-F238E27FC236}">
              <a16:creationId xmlns:a16="http://schemas.microsoft.com/office/drawing/2014/main" id="{00000000-0008-0000-0B00-000028300000}"/>
            </a:ext>
          </a:extLst>
        </xdr:cNvPr>
        <xdr:cNvGrpSpPr>
          <a:grpSpLocks/>
        </xdr:cNvGrpSpPr>
      </xdr:nvGrpSpPr>
      <xdr:grpSpPr>
        <a:xfrm>
          <a:off x="15954375" y="28136850"/>
          <a:ext cx="390525" cy="200025"/>
          <a:chOff x="5150738" y="3679988"/>
          <a:chExt cx="390525" cy="200025"/>
        </a:xfrm>
      </xdr:grpSpPr>
      <xdr:grpSp>
        <xdr:nvGrpSpPr>
          <xdr:cNvPr id="12329" name="Shape 9839">
            <a:extLst>
              <a:ext uri="{FF2B5EF4-FFF2-40B4-BE49-F238E27FC236}">
                <a16:creationId xmlns:a16="http://schemas.microsoft.com/office/drawing/2014/main" id="{00000000-0008-0000-0B00-000029300000}"/>
              </a:ext>
            </a:extLst>
          </xdr:cNvPr>
          <xdr:cNvGrpSpPr>
            <a:grpSpLocks/>
          </xdr:cNvGrpSpPr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2330" name="Shape 6">
              <a:extLst>
                <a:ext uri="{FF2B5EF4-FFF2-40B4-BE49-F238E27FC236}">
                  <a16:creationId xmlns:a16="http://schemas.microsoft.com/office/drawing/2014/main" id="{00000000-0008-0000-0B00-00002A30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331" name="Shape 9840">
              <a:extLst>
                <a:ext uri="{FF2B5EF4-FFF2-40B4-BE49-F238E27FC236}">
                  <a16:creationId xmlns:a16="http://schemas.microsoft.com/office/drawing/2014/main" id="{00000000-0008-0000-0B00-00002B300000}"/>
                </a:ext>
              </a:extLst>
            </xdr:cNvPr>
            <xdr:cNvGrpSpPr>
              <a:grpSpLocks/>
            </xdr:cNvGrpSpPr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2332" name="Shape 9841">
                <a:extLst>
                  <a:ext uri="{FF2B5EF4-FFF2-40B4-BE49-F238E27FC236}">
                    <a16:creationId xmlns:a16="http://schemas.microsoft.com/office/drawing/2014/main" id="{00000000-0008-0000-0B00-00002C30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2333" name="Shape 9842">
                <a:extLst>
                  <a:ext uri="{FF2B5EF4-FFF2-40B4-BE49-F238E27FC236}">
                    <a16:creationId xmlns:a16="http://schemas.microsoft.com/office/drawing/2014/main" id="{00000000-0008-0000-0B00-00002D30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25</xdr:col>
      <xdr:colOff>0</xdr:colOff>
      <xdr:row>137</xdr:row>
      <xdr:rowOff>0</xdr:rowOff>
    </xdr:from>
    <xdr:ext cx="390525" cy="200025"/>
    <xdr:grpSp>
      <xdr:nvGrpSpPr>
        <xdr:cNvPr id="12334" name="Shape 2">
          <a:extLst>
            <a:ext uri="{FF2B5EF4-FFF2-40B4-BE49-F238E27FC236}">
              <a16:creationId xmlns:a16="http://schemas.microsoft.com/office/drawing/2014/main" id="{00000000-0008-0000-0B00-00002E300000}"/>
            </a:ext>
          </a:extLst>
        </xdr:cNvPr>
        <xdr:cNvGrpSpPr>
          <a:grpSpLocks/>
        </xdr:cNvGrpSpPr>
      </xdr:nvGrpSpPr>
      <xdr:grpSpPr>
        <a:xfrm>
          <a:off x="11287125" y="30118050"/>
          <a:ext cx="390525" cy="200025"/>
          <a:chOff x="5150738" y="3679988"/>
          <a:chExt cx="390525" cy="200025"/>
        </a:xfrm>
      </xdr:grpSpPr>
      <xdr:grpSp>
        <xdr:nvGrpSpPr>
          <xdr:cNvPr id="12335" name="Shape 9843">
            <a:extLst>
              <a:ext uri="{FF2B5EF4-FFF2-40B4-BE49-F238E27FC236}">
                <a16:creationId xmlns:a16="http://schemas.microsoft.com/office/drawing/2014/main" id="{00000000-0008-0000-0B00-00002F300000}"/>
              </a:ext>
            </a:extLst>
          </xdr:cNvPr>
          <xdr:cNvGrpSpPr>
            <a:grpSpLocks/>
          </xdr:cNvGrpSpPr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2336" name="Shape 6">
              <a:extLst>
                <a:ext uri="{FF2B5EF4-FFF2-40B4-BE49-F238E27FC236}">
                  <a16:creationId xmlns:a16="http://schemas.microsoft.com/office/drawing/2014/main" id="{00000000-0008-0000-0B00-00003030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337" name="Shape 9844">
              <a:extLst>
                <a:ext uri="{FF2B5EF4-FFF2-40B4-BE49-F238E27FC236}">
                  <a16:creationId xmlns:a16="http://schemas.microsoft.com/office/drawing/2014/main" id="{00000000-0008-0000-0B00-000031300000}"/>
                </a:ext>
              </a:extLst>
            </xdr:cNvPr>
            <xdr:cNvGrpSpPr>
              <a:grpSpLocks/>
            </xdr:cNvGrpSpPr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2338" name="Shape 9845">
                <a:extLst>
                  <a:ext uri="{FF2B5EF4-FFF2-40B4-BE49-F238E27FC236}">
                    <a16:creationId xmlns:a16="http://schemas.microsoft.com/office/drawing/2014/main" id="{00000000-0008-0000-0B00-00003230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2339" name="Shape 9846">
                <a:extLst>
                  <a:ext uri="{FF2B5EF4-FFF2-40B4-BE49-F238E27FC236}">
                    <a16:creationId xmlns:a16="http://schemas.microsoft.com/office/drawing/2014/main" id="{00000000-0008-0000-0B00-00003330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23</xdr:col>
      <xdr:colOff>0</xdr:colOff>
      <xdr:row>137</xdr:row>
      <xdr:rowOff>0</xdr:rowOff>
    </xdr:from>
    <xdr:ext cx="390525" cy="200025"/>
    <xdr:grpSp>
      <xdr:nvGrpSpPr>
        <xdr:cNvPr id="12340" name="Shape 2">
          <a:extLst>
            <a:ext uri="{FF2B5EF4-FFF2-40B4-BE49-F238E27FC236}">
              <a16:creationId xmlns:a16="http://schemas.microsoft.com/office/drawing/2014/main" id="{00000000-0008-0000-0B00-000034300000}"/>
            </a:ext>
          </a:extLst>
        </xdr:cNvPr>
        <xdr:cNvGrpSpPr>
          <a:grpSpLocks/>
        </xdr:cNvGrpSpPr>
      </xdr:nvGrpSpPr>
      <xdr:grpSpPr>
        <a:xfrm>
          <a:off x="10353675" y="30118050"/>
          <a:ext cx="390525" cy="200025"/>
          <a:chOff x="5150738" y="3679988"/>
          <a:chExt cx="390525" cy="200025"/>
        </a:xfrm>
      </xdr:grpSpPr>
      <xdr:grpSp>
        <xdr:nvGrpSpPr>
          <xdr:cNvPr id="12341" name="Shape 9847">
            <a:extLst>
              <a:ext uri="{FF2B5EF4-FFF2-40B4-BE49-F238E27FC236}">
                <a16:creationId xmlns:a16="http://schemas.microsoft.com/office/drawing/2014/main" id="{00000000-0008-0000-0B00-000035300000}"/>
              </a:ext>
            </a:extLst>
          </xdr:cNvPr>
          <xdr:cNvGrpSpPr>
            <a:grpSpLocks/>
          </xdr:cNvGrpSpPr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2342" name="Shape 6">
              <a:extLst>
                <a:ext uri="{FF2B5EF4-FFF2-40B4-BE49-F238E27FC236}">
                  <a16:creationId xmlns:a16="http://schemas.microsoft.com/office/drawing/2014/main" id="{00000000-0008-0000-0B00-00003630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343" name="Shape 9848">
              <a:extLst>
                <a:ext uri="{FF2B5EF4-FFF2-40B4-BE49-F238E27FC236}">
                  <a16:creationId xmlns:a16="http://schemas.microsoft.com/office/drawing/2014/main" id="{00000000-0008-0000-0B00-000037300000}"/>
                </a:ext>
              </a:extLst>
            </xdr:cNvPr>
            <xdr:cNvGrpSpPr>
              <a:grpSpLocks/>
            </xdr:cNvGrpSpPr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2344" name="Shape 9849">
                <a:extLst>
                  <a:ext uri="{FF2B5EF4-FFF2-40B4-BE49-F238E27FC236}">
                    <a16:creationId xmlns:a16="http://schemas.microsoft.com/office/drawing/2014/main" id="{00000000-0008-0000-0B00-00003830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2345" name="Shape 9850">
                <a:extLst>
                  <a:ext uri="{FF2B5EF4-FFF2-40B4-BE49-F238E27FC236}">
                    <a16:creationId xmlns:a16="http://schemas.microsoft.com/office/drawing/2014/main" id="{00000000-0008-0000-0B00-00003930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21</xdr:col>
      <xdr:colOff>0</xdr:colOff>
      <xdr:row>137</xdr:row>
      <xdr:rowOff>0</xdr:rowOff>
    </xdr:from>
    <xdr:ext cx="390525" cy="200025"/>
    <xdr:grpSp>
      <xdr:nvGrpSpPr>
        <xdr:cNvPr id="12346" name="Shape 2">
          <a:extLst>
            <a:ext uri="{FF2B5EF4-FFF2-40B4-BE49-F238E27FC236}">
              <a16:creationId xmlns:a16="http://schemas.microsoft.com/office/drawing/2014/main" id="{00000000-0008-0000-0B00-00003A300000}"/>
            </a:ext>
          </a:extLst>
        </xdr:cNvPr>
        <xdr:cNvGrpSpPr>
          <a:grpSpLocks/>
        </xdr:cNvGrpSpPr>
      </xdr:nvGrpSpPr>
      <xdr:grpSpPr>
        <a:xfrm>
          <a:off x="9420225" y="30118050"/>
          <a:ext cx="390525" cy="200025"/>
          <a:chOff x="5150738" y="3679988"/>
          <a:chExt cx="390525" cy="200025"/>
        </a:xfrm>
      </xdr:grpSpPr>
      <xdr:grpSp>
        <xdr:nvGrpSpPr>
          <xdr:cNvPr id="12347" name="Shape 9851">
            <a:extLst>
              <a:ext uri="{FF2B5EF4-FFF2-40B4-BE49-F238E27FC236}">
                <a16:creationId xmlns:a16="http://schemas.microsoft.com/office/drawing/2014/main" id="{00000000-0008-0000-0B00-00003B300000}"/>
              </a:ext>
            </a:extLst>
          </xdr:cNvPr>
          <xdr:cNvGrpSpPr>
            <a:grpSpLocks/>
          </xdr:cNvGrpSpPr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2348" name="Shape 6">
              <a:extLst>
                <a:ext uri="{FF2B5EF4-FFF2-40B4-BE49-F238E27FC236}">
                  <a16:creationId xmlns:a16="http://schemas.microsoft.com/office/drawing/2014/main" id="{00000000-0008-0000-0B00-00003C30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349" name="Shape 9852">
              <a:extLst>
                <a:ext uri="{FF2B5EF4-FFF2-40B4-BE49-F238E27FC236}">
                  <a16:creationId xmlns:a16="http://schemas.microsoft.com/office/drawing/2014/main" id="{00000000-0008-0000-0B00-00003D300000}"/>
                </a:ext>
              </a:extLst>
            </xdr:cNvPr>
            <xdr:cNvGrpSpPr>
              <a:grpSpLocks/>
            </xdr:cNvGrpSpPr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2350" name="Shape 9853">
                <a:extLst>
                  <a:ext uri="{FF2B5EF4-FFF2-40B4-BE49-F238E27FC236}">
                    <a16:creationId xmlns:a16="http://schemas.microsoft.com/office/drawing/2014/main" id="{00000000-0008-0000-0B00-00003E30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2351" name="Shape 9854">
                <a:extLst>
                  <a:ext uri="{FF2B5EF4-FFF2-40B4-BE49-F238E27FC236}">
                    <a16:creationId xmlns:a16="http://schemas.microsoft.com/office/drawing/2014/main" id="{00000000-0008-0000-0B00-00003F30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19</xdr:col>
      <xdr:colOff>0</xdr:colOff>
      <xdr:row>137</xdr:row>
      <xdr:rowOff>0</xdr:rowOff>
    </xdr:from>
    <xdr:ext cx="390525" cy="200025"/>
    <xdr:grpSp>
      <xdr:nvGrpSpPr>
        <xdr:cNvPr id="12352" name="Shape 2">
          <a:extLst>
            <a:ext uri="{FF2B5EF4-FFF2-40B4-BE49-F238E27FC236}">
              <a16:creationId xmlns:a16="http://schemas.microsoft.com/office/drawing/2014/main" id="{00000000-0008-0000-0B00-000040300000}"/>
            </a:ext>
          </a:extLst>
        </xdr:cNvPr>
        <xdr:cNvGrpSpPr>
          <a:grpSpLocks/>
        </xdr:cNvGrpSpPr>
      </xdr:nvGrpSpPr>
      <xdr:grpSpPr>
        <a:xfrm>
          <a:off x="8486775" y="30118050"/>
          <a:ext cx="390525" cy="200025"/>
          <a:chOff x="5150738" y="3679988"/>
          <a:chExt cx="390525" cy="200025"/>
        </a:xfrm>
      </xdr:grpSpPr>
      <xdr:grpSp>
        <xdr:nvGrpSpPr>
          <xdr:cNvPr id="12353" name="Shape 9855">
            <a:extLst>
              <a:ext uri="{FF2B5EF4-FFF2-40B4-BE49-F238E27FC236}">
                <a16:creationId xmlns:a16="http://schemas.microsoft.com/office/drawing/2014/main" id="{00000000-0008-0000-0B00-000041300000}"/>
              </a:ext>
            </a:extLst>
          </xdr:cNvPr>
          <xdr:cNvGrpSpPr>
            <a:grpSpLocks/>
          </xdr:cNvGrpSpPr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2354" name="Shape 6">
              <a:extLst>
                <a:ext uri="{FF2B5EF4-FFF2-40B4-BE49-F238E27FC236}">
                  <a16:creationId xmlns:a16="http://schemas.microsoft.com/office/drawing/2014/main" id="{00000000-0008-0000-0B00-00004230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355" name="Shape 9856">
              <a:extLst>
                <a:ext uri="{FF2B5EF4-FFF2-40B4-BE49-F238E27FC236}">
                  <a16:creationId xmlns:a16="http://schemas.microsoft.com/office/drawing/2014/main" id="{00000000-0008-0000-0B00-000043300000}"/>
                </a:ext>
              </a:extLst>
            </xdr:cNvPr>
            <xdr:cNvGrpSpPr>
              <a:grpSpLocks/>
            </xdr:cNvGrpSpPr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2356" name="Shape 9857">
                <a:extLst>
                  <a:ext uri="{FF2B5EF4-FFF2-40B4-BE49-F238E27FC236}">
                    <a16:creationId xmlns:a16="http://schemas.microsoft.com/office/drawing/2014/main" id="{00000000-0008-0000-0B00-00004430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2357" name="Shape 9858">
                <a:extLst>
                  <a:ext uri="{FF2B5EF4-FFF2-40B4-BE49-F238E27FC236}">
                    <a16:creationId xmlns:a16="http://schemas.microsoft.com/office/drawing/2014/main" id="{00000000-0008-0000-0B00-00004530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17</xdr:col>
      <xdr:colOff>0</xdr:colOff>
      <xdr:row>137</xdr:row>
      <xdr:rowOff>0</xdr:rowOff>
    </xdr:from>
    <xdr:ext cx="390525" cy="200025"/>
    <xdr:grpSp>
      <xdr:nvGrpSpPr>
        <xdr:cNvPr id="12358" name="Shape 2">
          <a:extLst>
            <a:ext uri="{FF2B5EF4-FFF2-40B4-BE49-F238E27FC236}">
              <a16:creationId xmlns:a16="http://schemas.microsoft.com/office/drawing/2014/main" id="{00000000-0008-0000-0B00-000046300000}"/>
            </a:ext>
          </a:extLst>
        </xdr:cNvPr>
        <xdr:cNvGrpSpPr>
          <a:grpSpLocks/>
        </xdr:cNvGrpSpPr>
      </xdr:nvGrpSpPr>
      <xdr:grpSpPr>
        <a:xfrm>
          <a:off x="7553325" y="30118050"/>
          <a:ext cx="390525" cy="200025"/>
          <a:chOff x="5150738" y="3679988"/>
          <a:chExt cx="390525" cy="200025"/>
        </a:xfrm>
      </xdr:grpSpPr>
      <xdr:grpSp>
        <xdr:nvGrpSpPr>
          <xdr:cNvPr id="12359" name="Shape 9859">
            <a:extLst>
              <a:ext uri="{FF2B5EF4-FFF2-40B4-BE49-F238E27FC236}">
                <a16:creationId xmlns:a16="http://schemas.microsoft.com/office/drawing/2014/main" id="{00000000-0008-0000-0B00-000047300000}"/>
              </a:ext>
            </a:extLst>
          </xdr:cNvPr>
          <xdr:cNvGrpSpPr>
            <a:grpSpLocks/>
          </xdr:cNvGrpSpPr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2360" name="Shape 6">
              <a:extLst>
                <a:ext uri="{FF2B5EF4-FFF2-40B4-BE49-F238E27FC236}">
                  <a16:creationId xmlns:a16="http://schemas.microsoft.com/office/drawing/2014/main" id="{00000000-0008-0000-0B00-00004830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361" name="Shape 9860">
              <a:extLst>
                <a:ext uri="{FF2B5EF4-FFF2-40B4-BE49-F238E27FC236}">
                  <a16:creationId xmlns:a16="http://schemas.microsoft.com/office/drawing/2014/main" id="{00000000-0008-0000-0B00-000049300000}"/>
                </a:ext>
              </a:extLst>
            </xdr:cNvPr>
            <xdr:cNvGrpSpPr>
              <a:grpSpLocks/>
            </xdr:cNvGrpSpPr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2362" name="Shape 9861">
                <a:extLst>
                  <a:ext uri="{FF2B5EF4-FFF2-40B4-BE49-F238E27FC236}">
                    <a16:creationId xmlns:a16="http://schemas.microsoft.com/office/drawing/2014/main" id="{00000000-0008-0000-0B00-00004A30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2363" name="Shape 9862">
                <a:extLst>
                  <a:ext uri="{FF2B5EF4-FFF2-40B4-BE49-F238E27FC236}">
                    <a16:creationId xmlns:a16="http://schemas.microsoft.com/office/drawing/2014/main" id="{00000000-0008-0000-0B00-00004B30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15</xdr:col>
      <xdr:colOff>0</xdr:colOff>
      <xdr:row>137</xdr:row>
      <xdr:rowOff>0</xdr:rowOff>
    </xdr:from>
    <xdr:ext cx="390525" cy="200025"/>
    <xdr:grpSp>
      <xdr:nvGrpSpPr>
        <xdr:cNvPr id="12364" name="Shape 2">
          <a:extLst>
            <a:ext uri="{FF2B5EF4-FFF2-40B4-BE49-F238E27FC236}">
              <a16:creationId xmlns:a16="http://schemas.microsoft.com/office/drawing/2014/main" id="{00000000-0008-0000-0B00-00004C300000}"/>
            </a:ext>
          </a:extLst>
        </xdr:cNvPr>
        <xdr:cNvGrpSpPr>
          <a:grpSpLocks/>
        </xdr:cNvGrpSpPr>
      </xdr:nvGrpSpPr>
      <xdr:grpSpPr>
        <a:xfrm>
          <a:off x="6619875" y="30118050"/>
          <a:ext cx="390525" cy="200025"/>
          <a:chOff x="5150738" y="3679988"/>
          <a:chExt cx="390525" cy="200025"/>
        </a:xfrm>
      </xdr:grpSpPr>
      <xdr:grpSp>
        <xdr:nvGrpSpPr>
          <xdr:cNvPr id="12365" name="Shape 9863">
            <a:extLst>
              <a:ext uri="{FF2B5EF4-FFF2-40B4-BE49-F238E27FC236}">
                <a16:creationId xmlns:a16="http://schemas.microsoft.com/office/drawing/2014/main" id="{00000000-0008-0000-0B00-00004D300000}"/>
              </a:ext>
            </a:extLst>
          </xdr:cNvPr>
          <xdr:cNvGrpSpPr>
            <a:grpSpLocks/>
          </xdr:cNvGrpSpPr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2366" name="Shape 6">
              <a:extLst>
                <a:ext uri="{FF2B5EF4-FFF2-40B4-BE49-F238E27FC236}">
                  <a16:creationId xmlns:a16="http://schemas.microsoft.com/office/drawing/2014/main" id="{00000000-0008-0000-0B00-00004E30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367" name="Shape 9864">
              <a:extLst>
                <a:ext uri="{FF2B5EF4-FFF2-40B4-BE49-F238E27FC236}">
                  <a16:creationId xmlns:a16="http://schemas.microsoft.com/office/drawing/2014/main" id="{00000000-0008-0000-0B00-00004F300000}"/>
                </a:ext>
              </a:extLst>
            </xdr:cNvPr>
            <xdr:cNvGrpSpPr>
              <a:grpSpLocks/>
            </xdr:cNvGrpSpPr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2368" name="Shape 9865">
                <a:extLst>
                  <a:ext uri="{FF2B5EF4-FFF2-40B4-BE49-F238E27FC236}">
                    <a16:creationId xmlns:a16="http://schemas.microsoft.com/office/drawing/2014/main" id="{00000000-0008-0000-0B00-00005030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2369" name="Shape 9866">
                <a:extLst>
                  <a:ext uri="{FF2B5EF4-FFF2-40B4-BE49-F238E27FC236}">
                    <a16:creationId xmlns:a16="http://schemas.microsoft.com/office/drawing/2014/main" id="{00000000-0008-0000-0B00-00005130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32</xdr:col>
      <xdr:colOff>0</xdr:colOff>
      <xdr:row>100</xdr:row>
      <xdr:rowOff>28575</xdr:rowOff>
    </xdr:from>
    <xdr:ext cx="438150" cy="352425"/>
    <xdr:sp macro="" textlink="">
      <xdr:nvSpPr>
        <xdr:cNvPr id="12370" name="Shape 2285">
          <a:extLst>
            <a:ext uri="{FF2B5EF4-FFF2-40B4-BE49-F238E27FC236}">
              <a16:creationId xmlns:a16="http://schemas.microsoft.com/office/drawing/2014/main" id="{00000000-0008-0000-0B00-000052300000}"/>
            </a:ext>
          </a:extLst>
        </xdr:cNvPr>
        <xdr:cNvSpPr/>
      </xdr:nvSpPr>
      <xdr:spPr>
        <a:xfrm>
          <a:off x="14601825" y="22021800"/>
          <a:ext cx="438150" cy="352425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25</xdr:col>
      <xdr:colOff>0</xdr:colOff>
      <xdr:row>59</xdr:row>
      <xdr:rowOff>0</xdr:rowOff>
    </xdr:from>
    <xdr:ext cx="390525" cy="200025"/>
    <xdr:grpSp>
      <xdr:nvGrpSpPr>
        <xdr:cNvPr id="12372" name="Shape 2">
          <a:extLst>
            <a:ext uri="{FF2B5EF4-FFF2-40B4-BE49-F238E27FC236}">
              <a16:creationId xmlns:a16="http://schemas.microsoft.com/office/drawing/2014/main" id="{00000000-0008-0000-0B00-000054300000}"/>
            </a:ext>
          </a:extLst>
        </xdr:cNvPr>
        <xdr:cNvGrpSpPr>
          <a:grpSpLocks/>
        </xdr:cNvGrpSpPr>
      </xdr:nvGrpSpPr>
      <xdr:grpSpPr>
        <a:xfrm>
          <a:off x="11287125" y="12973050"/>
          <a:ext cx="390525" cy="200025"/>
          <a:chOff x="5150738" y="3679988"/>
          <a:chExt cx="390525" cy="200025"/>
        </a:xfrm>
      </xdr:grpSpPr>
      <xdr:grpSp>
        <xdr:nvGrpSpPr>
          <xdr:cNvPr id="12373" name="Shape 9868">
            <a:extLst>
              <a:ext uri="{FF2B5EF4-FFF2-40B4-BE49-F238E27FC236}">
                <a16:creationId xmlns:a16="http://schemas.microsoft.com/office/drawing/2014/main" id="{00000000-0008-0000-0B00-000055300000}"/>
              </a:ext>
            </a:extLst>
          </xdr:cNvPr>
          <xdr:cNvGrpSpPr>
            <a:grpSpLocks/>
          </xdr:cNvGrpSpPr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2374" name="Shape 6">
              <a:extLst>
                <a:ext uri="{FF2B5EF4-FFF2-40B4-BE49-F238E27FC236}">
                  <a16:creationId xmlns:a16="http://schemas.microsoft.com/office/drawing/2014/main" id="{00000000-0008-0000-0B00-00005630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375" name="Shape 9869">
              <a:extLst>
                <a:ext uri="{FF2B5EF4-FFF2-40B4-BE49-F238E27FC236}">
                  <a16:creationId xmlns:a16="http://schemas.microsoft.com/office/drawing/2014/main" id="{00000000-0008-0000-0B00-000057300000}"/>
                </a:ext>
              </a:extLst>
            </xdr:cNvPr>
            <xdr:cNvGrpSpPr>
              <a:grpSpLocks/>
            </xdr:cNvGrpSpPr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2376" name="Shape 9870">
                <a:extLst>
                  <a:ext uri="{FF2B5EF4-FFF2-40B4-BE49-F238E27FC236}">
                    <a16:creationId xmlns:a16="http://schemas.microsoft.com/office/drawing/2014/main" id="{00000000-0008-0000-0B00-00005830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2377" name="Shape 9871">
                <a:extLst>
                  <a:ext uri="{FF2B5EF4-FFF2-40B4-BE49-F238E27FC236}">
                    <a16:creationId xmlns:a16="http://schemas.microsoft.com/office/drawing/2014/main" id="{00000000-0008-0000-0B00-00005930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43</xdr:col>
      <xdr:colOff>0</xdr:colOff>
      <xdr:row>59</xdr:row>
      <xdr:rowOff>0</xdr:rowOff>
    </xdr:from>
    <xdr:ext cx="390525" cy="200025"/>
    <xdr:grpSp>
      <xdr:nvGrpSpPr>
        <xdr:cNvPr id="12378" name="Shape 2">
          <a:extLst>
            <a:ext uri="{FF2B5EF4-FFF2-40B4-BE49-F238E27FC236}">
              <a16:creationId xmlns:a16="http://schemas.microsoft.com/office/drawing/2014/main" id="{00000000-0008-0000-0B00-00005A300000}"/>
            </a:ext>
          </a:extLst>
        </xdr:cNvPr>
        <xdr:cNvGrpSpPr>
          <a:grpSpLocks/>
        </xdr:cNvGrpSpPr>
      </xdr:nvGrpSpPr>
      <xdr:grpSpPr>
        <a:xfrm>
          <a:off x="19688175" y="12973050"/>
          <a:ext cx="390525" cy="200025"/>
          <a:chOff x="5150738" y="3679988"/>
          <a:chExt cx="390525" cy="200025"/>
        </a:xfrm>
      </xdr:grpSpPr>
      <xdr:grpSp>
        <xdr:nvGrpSpPr>
          <xdr:cNvPr id="12379" name="Shape 9872">
            <a:extLst>
              <a:ext uri="{FF2B5EF4-FFF2-40B4-BE49-F238E27FC236}">
                <a16:creationId xmlns:a16="http://schemas.microsoft.com/office/drawing/2014/main" id="{00000000-0008-0000-0B00-00005B300000}"/>
              </a:ext>
            </a:extLst>
          </xdr:cNvPr>
          <xdr:cNvGrpSpPr>
            <a:grpSpLocks/>
          </xdr:cNvGrpSpPr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2380" name="Shape 6">
              <a:extLst>
                <a:ext uri="{FF2B5EF4-FFF2-40B4-BE49-F238E27FC236}">
                  <a16:creationId xmlns:a16="http://schemas.microsoft.com/office/drawing/2014/main" id="{00000000-0008-0000-0B00-00005C30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381" name="Shape 9873">
              <a:extLst>
                <a:ext uri="{FF2B5EF4-FFF2-40B4-BE49-F238E27FC236}">
                  <a16:creationId xmlns:a16="http://schemas.microsoft.com/office/drawing/2014/main" id="{00000000-0008-0000-0B00-00005D300000}"/>
                </a:ext>
              </a:extLst>
            </xdr:cNvPr>
            <xdr:cNvGrpSpPr>
              <a:grpSpLocks/>
            </xdr:cNvGrpSpPr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2382" name="Shape 9874">
                <a:extLst>
                  <a:ext uri="{FF2B5EF4-FFF2-40B4-BE49-F238E27FC236}">
                    <a16:creationId xmlns:a16="http://schemas.microsoft.com/office/drawing/2014/main" id="{00000000-0008-0000-0B00-00005E30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2383" name="Shape 9875">
                <a:extLst>
                  <a:ext uri="{FF2B5EF4-FFF2-40B4-BE49-F238E27FC236}">
                    <a16:creationId xmlns:a16="http://schemas.microsoft.com/office/drawing/2014/main" id="{00000000-0008-0000-0B00-00005F30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31</xdr:col>
      <xdr:colOff>0</xdr:colOff>
      <xdr:row>49</xdr:row>
      <xdr:rowOff>0</xdr:rowOff>
    </xdr:from>
    <xdr:ext cx="390525" cy="200025"/>
    <xdr:grpSp>
      <xdr:nvGrpSpPr>
        <xdr:cNvPr id="12384" name="Shape 2">
          <a:extLst>
            <a:ext uri="{FF2B5EF4-FFF2-40B4-BE49-F238E27FC236}">
              <a16:creationId xmlns:a16="http://schemas.microsoft.com/office/drawing/2014/main" id="{00000000-0008-0000-0B00-000060300000}"/>
            </a:ext>
          </a:extLst>
        </xdr:cNvPr>
        <xdr:cNvGrpSpPr>
          <a:grpSpLocks/>
        </xdr:cNvGrpSpPr>
      </xdr:nvGrpSpPr>
      <xdr:grpSpPr>
        <a:xfrm>
          <a:off x="14087475" y="10763250"/>
          <a:ext cx="390525" cy="200025"/>
          <a:chOff x="5150738" y="3679988"/>
          <a:chExt cx="390525" cy="200025"/>
        </a:xfrm>
      </xdr:grpSpPr>
      <xdr:grpSp>
        <xdr:nvGrpSpPr>
          <xdr:cNvPr id="12385" name="Shape 9876">
            <a:extLst>
              <a:ext uri="{FF2B5EF4-FFF2-40B4-BE49-F238E27FC236}">
                <a16:creationId xmlns:a16="http://schemas.microsoft.com/office/drawing/2014/main" id="{00000000-0008-0000-0B00-000061300000}"/>
              </a:ext>
            </a:extLst>
          </xdr:cNvPr>
          <xdr:cNvGrpSpPr>
            <a:grpSpLocks/>
          </xdr:cNvGrpSpPr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2386" name="Shape 6">
              <a:extLst>
                <a:ext uri="{FF2B5EF4-FFF2-40B4-BE49-F238E27FC236}">
                  <a16:creationId xmlns:a16="http://schemas.microsoft.com/office/drawing/2014/main" id="{00000000-0008-0000-0B00-00006230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387" name="Shape 9877">
              <a:extLst>
                <a:ext uri="{FF2B5EF4-FFF2-40B4-BE49-F238E27FC236}">
                  <a16:creationId xmlns:a16="http://schemas.microsoft.com/office/drawing/2014/main" id="{00000000-0008-0000-0B00-000063300000}"/>
                </a:ext>
              </a:extLst>
            </xdr:cNvPr>
            <xdr:cNvGrpSpPr>
              <a:grpSpLocks/>
            </xdr:cNvGrpSpPr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2388" name="Shape 9878">
                <a:extLst>
                  <a:ext uri="{FF2B5EF4-FFF2-40B4-BE49-F238E27FC236}">
                    <a16:creationId xmlns:a16="http://schemas.microsoft.com/office/drawing/2014/main" id="{00000000-0008-0000-0B00-00006430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2389" name="Shape 9879">
                <a:extLst>
                  <a:ext uri="{FF2B5EF4-FFF2-40B4-BE49-F238E27FC236}">
                    <a16:creationId xmlns:a16="http://schemas.microsoft.com/office/drawing/2014/main" id="{00000000-0008-0000-0B00-00006530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45</xdr:col>
      <xdr:colOff>0</xdr:colOff>
      <xdr:row>69</xdr:row>
      <xdr:rowOff>0</xdr:rowOff>
    </xdr:from>
    <xdr:ext cx="390525" cy="200025"/>
    <xdr:grpSp>
      <xdr:nvGrpSpPr>
        <xdr:cNvPr id="12390" name="Shape 2">
          <a:extLst>
            <a:ext uri="{FF2B5EF4-FFF2-40B4-BE49-F238E27FC236}">
              <a16:creationId xmlns:a16="http://schemas.microsoft.com/office/drawing/2014/main" id="{00000000-0008-0000-0B00-000066300000}"/>
            </a:ext>
          </a:extLst>
        </xdr:cNvPr>
        <xdr:cNvGrpSpPr>
          <a:grpSpLocks/>
        </xdr:cNvGrpSpPr>
      </xdr:nvGrpSpPr>
      <xdr:grpSpPr>
        <a:xfrm>
          <a:off x="20621625" y="15182850"/>
          <a:ext cx="390525" cy="200025"/>
          <a:chOff x="5150738" y="3679988"/>
          <a:chExt cx="390525" cy="200025"/>
        </a:xfrm>
      </xdr:grpSpPr>
      <xdr:grpSp>
        <xdr:nvGrpSpPr>
          <xdr:cNvPr id="12391" name="Shape 9880">
            <a:extLst>
              <a:ext uri="{FF2B5EF4-FFF2-40B4-BE49-F238E27FC236}">
                <a16:creationId xmlns:a16="http://schemas.microsoft.com/office/drawing/2014/main" id="{00000000-0008-0000-0B00-000067300000}"/>
              </a:ext>
            </a:extLst>
          </xdr:cNvPr>
          <xdr:cNvGrpSpPr>
            <a:grpSpLocks/>
          </xdr:cNvGrpSpPr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2392" name="Shape 6">
              <a:extLst>
                <a:ext uri="{FF2B5EF4-FFF2-40B4-BE49-F238E27FC236}">
                  <a16:creationId xmlns:a16="http://schemas.microsoft.com/office/drawing/2014/main" id="{00000000-0008-0000-0B00-00006830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393" name="Shape 9881">
              <a:extLst>
                <a:ext uri="{FF2B5EF4-FFF2-40B4-BE49-F238E27FC236}">
                  <a16:creationId xmlns:a16="http://schemas.microsoft.com/office/drawing/2014/main" id="{00000000-0008-0000-0B00-000069300000}"/>
                </a:ext>
              </a:extLst>
            </xdr:cNvPr>
            <xdr:cNvGrpSpPr>
              <a:grpSpLocks/>
            </xdr:cNvGrpSpPr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2394" name="Shape 9882">
                <a:extLst>
                  <a:ext uri="{FF2B5EF4-FFF2-40B4-BE49-F238E27FC236}">
                    <a16:creationId xmlns:a16="http://schemas.microsoft.com/office/drawing/2014/main" id="{00000000-0008-0000-0B00-00006A30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2395" name="Shape 9883">
                <a:extLst>
                  <a:ext uri="{FF2B5EF4-FFF2-40B4-BE49-F238E27FC236}">
                    <a16:creationId xmlns:a16="http://schemas.microsoft.com/office/drawing/2014/main" id="{00000000-0008-0000-0B00-00006B30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41</xdr:col>
      <xdr:colOff>0</xdr:colOff>
      <xdr:row>69</xdr:row>
      <xdr:rowOff>0</xdr:rowOff>
    </xdr:from>
    <xdr:ext cx="390525" cy="200025"/>
    <xdr:grpSp>
      <xdr:nvGrpSpPr>
        <xdr:cNvPr id="12396" name="Shape 2">
          <a:extLst>
            <a:ext uri="{FF2B5EF4-FFF2-40B4-BE49-F238E27FC236}">
              <a16:creationId xmlns:a16="http://schemas.microsoft.com/office/drawing/2014/main" id="{00000000-0008-0000-0B00-00006C300000}"/>
            </a:ext>
          </a:extLst>
        </xdr:cNvPr>
        <xdr:cNvGrpSpPr>
          <a:grpSpLocks/>
        </xdr:cNvGrpSpPr>
      </xdr:nvGrpSpPr>
      <xdr:grpSpPr>
        <a:xfrm>
          <a:off x="18754725" y="15182850"/>
          <a:ext cx="390525" cy="200025"/>
          <a:chOff x="5150738" y="3679988"/>
          <a:chExt cx="390525" cy="200025"/>
        </a:xfrm>
      </xdr:grpSpPr>
      <xdr:grpSp>
        <xdr:nvGrpSpPr>
          <xdr:cNvPr id="12397" name="Shape 9884">
            <a:extLst>
              <a:ext uri="{FF2B5EF4-FFF2-40B4-BE49-F238E27FC236}">
                <a16:creationId xmlns:a16="http://schemas.microsoft.com/office/drawing/2014/main" id="{00000000-0008-0000-0B00-00006D300000}"/>
              </a:ext>
            </a:extLst>
          </xdr:cNvPr>
          <xdr:cNvGrpSpPr>
            <a:grpSpLocks/>
          </xdr:cNvGrpSpPr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2398" name="Shape 6">
              <a:extLst>
                <a:ext uri="{FF2B5EF4-FFF2-40B4-BE49-F238E27FC236}">
                  <a16:creationId xmlns:a16="http://schemas.microsoft.com/office/drawing/2014/main" id="{00000000-0008-0000-0B00-00006E30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399" name="Shape 9885">
              <a:extLst>
                <a:ext uri="{FF2B5EF4-FFF2-40B4-BE49-F238E27FC236}">
                  <a16:creationId xmlns:a16="http://schemas.microsoft.com/office/drawing/2014/main" id="{00000000-0008-0000-0B00-00006F300000}"/>
                </a:ext>
              </a:extLst>
            </xdr:cNvPr>
            <xdr:cNvGrpSpPr>
              <a:grpSpLocks/>
            </xdr:cNvGrpSpPr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2400" name="Shape 9886">
                <a:extLst>
                  <a:ext uri="{FF2B5EF4-FFF2-40B4-BE49-F238E27FC236}">
                    <a16:creationId xmlns:a16="http://schemas.microsoft.com/office/drawing/2014/main" id="{00000000-0008-0000-0B00-00007030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2401" name="Shape 9887">
                <a:extLst>
                  <a:ext uri="{FF2B5EF4-FFF2-40B4-BE49-F238E27FC236}">
                    <a16:creationId xmlns:a16="http://schemas.microsoft.com/office/drawing/2014/main" id="{00000000-0008-0000-0B00-00007130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43</xdr:col>
      <xdr:colOff>0</xdr:colOff>
      <xdr:row>69</xdr:row>
      <xdr:rowOff>0</xdr:rowOff>
    </xdr:from>
    <xdr:ext cx="390525" cy="200025"/>
    <xdr:grpSp>
      <xdr:nvGrpSpPr>
        <xdr:cNvPr id="12402" name="Shape 2">
          <a:extLst>
            <a:ext uri="{FF2B5EF4-FFF2-40B4-BE49-F238E27FC236}">
              <a16:creationId xmlns:a16="http://schemas.microsoft.com/office/drawing/2014/main" id="{00000000-0008-0000-0B00-000072300000}"/>
            </a:ext>
          </a:extLst>
        </xdr:cNvPr>
        <xdr:cNvGrpSpPr>
          <a:grpSpLocks/>
        </xdr:cNvGrpSpPr>
      </xdr:nvGrpSpPr>
      <xdr:grpSpPr>
        <a:xfrm>
          <a:off x="19688175" y="15182850"/>
          <a:ext cx="390525" cy="200025"/>
          <a:chOff x="5150738" y="3679988"/>
          <a:chExt cx="390525" cy="200025"/>
        </a:xfrm>
      </xdr:grpSpPr>
      <xdr:grpSp>
        <xdr:nvGrpSpPr>
          <xdr:cNvPr id="12403" name="Shape 9888">
            <a:extLst>
              <a:ext uri="{FF2B5EF4-FFF2-40B4-BE49-F238E27FC236}">
                <a16:creationId xmlns:a16="http://schemas.microsoft.com/office/drawing/2014/main" id="{00000000-0008-0000-0B00-000073300000}"/>
              </a:ext>
            </a:extLst>
          </xdr:cNvPr>
          <xdr:cNvGrpSpPr>
            <a:grpSpLocks/>
          </xdr:cNvGrpSpPr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2404" name="Shape 6">
              <a:extLst>
                <a:ext uri="{FF2B5EF4-FFF2-40B4-BE49-F238E27FC236}">
                  <a16:creationId xmlns:a16="http://schemas.microsoft.com/office/drawing/2014/main" id="{00000000-0008-0000-0B00-00007430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405" name="Shape 9889">
              <a:extLst>
                <a:ext uri="{FF2B5EF4-FFF2-40B4-BE49-F238E27FC236}">
                  <a16:creationId xmlns:a16="http://schemas.microsoft.com/office/drawing/2014/main" id="{00000000-0008-0000-0B00-000075300000}"/>
                </a:ext>
              </a:extLst>
            </xdr:cNvPr>
            <xdr:cNvGrpSpPr>
              <a:grpSpLocks/>
            </xdr:cNvGrpSpPr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2406" name="Shape 9890">
                <a:extLst>
                  <a:ext uri="{FF2B5EF4-FFF2-40B4-BE49-F238E27FC236}">
                    <a16:creationId xmlns:a16="http://schemas.microsoft.com/office/drawing/2014/main" id="{00000000-0008-0000-0B00-00007630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2407" name="Shape 9891">
                <a:extLst>
                  <a:ext uri="{FF2B5EF4-FFF2-40B4-BE49-F238E27FC236}">
                    <a16:creationId xmlns:a16="http://schemas.microsoft.com/office/drawing/2014/main" id="{00000000-0008-0000-0B00-00007730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3</xdr:col>
      <xdr:colOff>0</xdr:colOff>
      <xdr:row>78</xdr:row>
      <xdr:rowOff>0</xdr:rowOff>
    </xdr:from>
    <xdr:ext cx="390525" cy="200025"/>
    <xdr:grpSp>
      <xdr:nvGrpSpPr>
        <xdr:cNvPr id="12408" name="Shape 2">
          <a:extLst>
            <a:ext uri="{FF2B5EF4-FFF2-40B4-BE49-F238E27FC236}">
              <a16:creationId xmlns:a16="http://schemas.microsoft.com/office/drawing/2014/main" id="{00000000-0008-0000-0B00-000078300000}"/>
            </a:ext>
          </a:extLst>
        </xdr:cNvPr>
        <xdr:cNvGrpSpPr>
          <a:grpSpLocks/>
        </xdr:cNvGrpSpPr>
      </xdr:nvGrpSpPr>
      <xdr:grpSpPr>
        <a:xfrm>
          <a:off x="1019175" y="17164050"/>
          <a:ext cx="390525" cy="200025"/>
          <a:chOff x="5150738" y="3679988"/>
          <a:chExt cx="390525" cy="200025"/>
        </a:xfrm>
      </xdr:grpSpPr>
      <xdr:grpSp>
        <xdr:nvGrpSpPr>
          <xdr:cNvPr id="12409" name="Shape 9892">
            <a:extLst>
              <a:ext uri="{FF2B5EF4-FFF2-40B4-BE49-F238E27FC236}">
                <a16:creationId xmlns:a16="http://schemas.microsoft.com/office/drawing/2014/main" id="{00000000-0008-0000-0B00-000079300000}"/>
              </a:ext>
            </a:extLst>
          </xdr:cNvPr>
          <xdr:cNvGrpSpPr>
            <a:grpSpLocks/>
          </xdr:cNvGrpSpPr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2410" name="Shape 6">
              <a:extLst>
                <a:ext uri="{FF2B5EF4-FFF2-40B4-BE49-F238E27FC236}">
                  <a16:creationId xmlns:a16="http://schemas.microsoft.com/office/drawing/2014/main" id="{00000000-0008-0000-0B00-00007A30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411" name="Shape 9893">
              <a:extLst>
                <a:ext uri="{FF2B5EF4-FFF2-40B4-BE49-F238E27FC236}">
                  <a16:creationId xmlns:a16="http://schemas.microsoft.com/office/drawing/2014/main" id="{00000000-0008-0000-0B00-00007B300000}"/>
                </a:ext>
              </a:extLst>
            </xdr:cNvPr>
            <xdr:cNvGrpSpPr>
              <a:grpSpLocks/>
            </xdr:cNvGrpSpPr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2412" name="Shape 9894">
                <a:extLst>
                  <a:ext uri="{FF2B5EF4-FFF2-40B4-BE49-F238E27FC236}">
                    <a16:creationId xmlns:a16="http://schemas.microsoft.com/office/drawing/2014/main" id="{00000000-0008-0000-0B00-00007C30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2413" name="Shape 9895">
                <a:extLst>
                  <a:ext uri="{FF2B5EF4-FFF2-40B4-BE49-F238E27FC236}">
                    <a16:creationId xmlns:a16="http://schemas.microsoft.com/office/drawing/2014/main" id="{00000000-0008-0000-0B00-00007D30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5</xdr:col>
      <xdr:colOff>0</xdr:colOff>
      <xdr:row>78</xdr:row>
      <xdr:rowOff>0</xdr:rowOff>
    </xdr:from>
    <xdr:ext cx="390525" cy="200025"/>
    <xdr:grpSp>
      <xdr:nvGrpSpPr>
        <xdr:cNvPr id="12414" name="Shape 2">
          <a:extLst>
            <a:ext uri="{FF2B5EF4-FFF2-40B4-BE49-F238E27FC236}">
              <a16:creationId xmlns:a16="http://schemas.microsoft.com/office/drawing/2014/main" id="{00000000-0008-0000-0B00-00007E300000}"/>
            </a:ext>
          </a:extLst>
        </xdr:cNvPr>
        <xdr:cNvGrpSpPr>
          <a:grpSpLocks/>
        </xdr:cNvGrpSpPr>
      </xdr:nvGrpSpPr>
      <xdr:grpSpPr>
        <a:xfrm>
          <a:off x="1952625" y="17164050"/>
          <a:ext cx="390525" cy="200025"/>
          <a:chOff x="5150738" y="3679988"/>
          <a:chExt cx="390525" cy="200025"/>
        </a:xfrm>
      </xdr:grpSpPr>
      <xdr:grpSp>
        <xdr:nvGrpSpPr>
          <xdr:cNvPr id="12415" name="Shape 9896">
            <a:extLst>
              <a:ext uri="{FF2B5EF4-FFF2-40B4-BE49-F238E27FC236}">
                <a16:creationId xmlns:a16="http://schemas.microsoft.com/office/drawing/2014/main" id="{00000000-0008-0000-0B00-00007F300000}"/>
              </a:ext>
            </a:extLst>
          </xdr:cNvPr>
          <xdr:cNvGrpSpPr>
            <a:grpSpLocks/>
          </xdr:cNvGrpSpPr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2416" name="Shape 6">
              <a:extLst>
                <a:ext uri="{FF2B5EF4-FFF2-40B4-BE49-F238E27FC236}">
                  <a16:creationId xmlns:a16="http://schemas.microsoft.com/office/drawing/2014/main" id="{00000000-0008-0000-0B00-00008030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417" name="Shape 9897">
              <a:extLst>
                <a:ext uri="{FF2B5EF4-FFF2-40B4-BE49-F238E27FC236}">
                  <a16:creationId xmlns:a16="http://schemas.microsoft.com/office/drawing/2014/main" id="{00000000-0008-0000-0B00-000081300000}"/>
                </a:ext>
              </a:extLst>
            </xdr:cNvPr>
            <xdr:cNvGrpSpPr>
              <a:grpSpLocks/>
            </xdr:cNvGrpSpPr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2418" name="Shape 9898">
                <a:extLst>
                  <a:ext uri="{FF2B5EF4-FFF2-40B4-BE49-F238E27FC236}">
                    <a16:creationId xmlns:a16="http://schemas.microsoft.com/office/drawing/2014/main" id="{00000000-0008-0000-0B00-00008230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2419" name="Shape 9899">
                <a:extLst>
                  <a:ext uri="{FF2B5EF4-FFF2-40B4-BE49-F238E27FC236}">
                    <a16:creationId xmlns:a16="http://schemas.microsoft.com/office/drawing/2014/main" id="{00000000-0008-0000-0B00-00008330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28</xdr:col>
      <xdr:colOff>0</xdr:colOff>
      <xdr:row>13</xdr:row>
      <xdr:rowOff>28575</xdr:rowOff>
    </xdr:from>
    <xdr:ext cx="419100" cy="352425"/>
    <xdr:sp macro="" textlink="">
      <xdr:nvSpPr>
        <xdr:cNvPr id="12420" name="Shape 551">
          <a:extLst>
            <a:ext uri="{FF2B5EF4-FFF2-40B4-BE49-F238E27FC236}">
              <a16:creationId xmlns:a16="http://schemas.microsoft.com/office/drawing/2014/main" id="{00000000-0008-0000-0B00-000084300000}"/>
            </a:ext>
          </a:extLst>
        </xdr:cNvPr>
        <xdr:cNvSpPr/>
      </xdr:nvSpPr>
      <xdr:spPr>
        <a:xfrm>
          <a:off x="12734925" y="2895600"/>
          <a:ext cx="419100" cy="352425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30</xdr:col>
      <xdr:colOff>0</xdr:colOff>
      <xdr:row>13</xdr:row>
      <xdr:rowOff>28575</xdr:rowOff>
    </xdr:from>
    <xdr:ext cx="419100" cy="352425"/>
    <xdr:sp macro="" textlink="">
      <xdr:nvSpPr>
        <xdr:cNvPr id="12421" name="Shape 9900">
          <a:extLst>
            <a:ext uri="{FF2B5EF4-FFF2-40B4-BE49-F238E27FC236}">
              <a16:creationId xmlns:a16="http://schemas.microsoft.com/office/drawing/2014/main" id="{00000000-0008-0000-0B00-000085300000}"/>
            </a:ext>
          </a:extLst>
        </xdr:cNvPr>
        <xdr:cNvSpPr/>
      </xdr:nvSpPr>
      <xdr:spPr>
        <a:xfrm>
          <a:off x="13668375" y="2895600"/>
          <a:ext cx="419100" cy="352425"/>
        </a:xfrm>
        <a:prstGeom prst="triangle">
          <a:avLst>
            <a:gd name="adj" fmla="val 50000"/>
          </a:avLst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32</xdr:col>
      <xdr:colOff>0</xdr:colOff>
      <xdr:row>13</xdr:row>
      <xdr:rowOff>19050</xdr:rowOff>
    </xdr:from>
    <xdr:ext cx="419100" cy="352425"/>
    <xdr:sp macro="" textlink="">
      <xdr:nvSpPr>
        <xdr:cNvPr id="12422" name="Shape 9900">
          <a:extLst>
            <a:ext uri="{FF2B5EF4-FFF2-40B4-BE49-F238E27FC236}">
              <a16:creationId xmlns:a16="http://schemas.microsoft.com/office/drawing/2014/main" id="{00000000-0008-0000-0B00-000086300000}"/>
            </a:ext>
          </a:extLst>
        </xdr:cNvPr>
        <xdr:cNvSpPr/>
      </xdr:nvSpPr>
      <xdr:spPr>
        <a:xfrm>
          <a:off x="14601825" y="2886075"/>
          <a:ext cx="419100" cy="352425"/>
        </a:xfrm>
        <a:prstGeom prst="triangle">
          <a:avLst>
            <a:gd name="adj" fmla="val 50000"/>
          </a:avLst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34</xdr:col>
      <xdr:colOff>0</xdr:colOff>
      <xdr:row>13</xdr:row>
      <xdr:rowOff>19050</xdr:rowOff>
    </xdr:from>
    <xdr:ext cx="419100" cy="352425"/>
    <xdr:sp macro="" textlink="">
      <xdr:nvSpPr>
        <xdr:cNvPr id="12423" name="Shape 9900">
          <a:extLst>
            <a:ext uri="{FF2B5EF4-FFF2-40B4-BE49-F238E27FC236}">
              <a16:creationId xmlns:a16="http://schemas.microsoft.com/office/drawing/2014/main" id="{00000000-0008-0000-0B00-000087300000}"/>
            </a:ext>
          </a:extLst>
        </xdr:cNvPr>
        <xdr:cNvSpPr/>
      </xdr:nvSpPr>
      <xdr:spPr>
        <a:xfrm>
          <a:off x="15535275" y="2886075"/>
          <a:ext cx="419100" cy="352425"/>
        </a:xfrm>
        <a:prstGeom prst="triangle">
          <a:avLst>
            <a:gd name="adj" fmla="val 50000"/>
          </a:avLst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36</xdr:col>
      <xdr:colOff>0</xdr:colOff>
      <xdr:row>13</xdr:row>
      <xdr:rowOff>19050</xdr:rowOff>
    </xdr:from>
    <xdr:ext cx="419100" cy="352425"/>
    <xdr:sp macro="" textlink="">
      <xdr:nvSpPr>
        <xdr:cNvPr id="12424" name="Shape 551">
          <a:extLst>
            <a:ext uri="{FF2B5EF4-FFF2-40B4-BE49-F238E27FC236}">
              <a16:creationId xmlns:a16="http://schemas.microsoft.com/office/drawing/2014/main" id="{00000000-0008-0000-0B00-000088300000}"/>
            </a:ext>
          </a:extLst>
        </xdr:cNvPr>
        <xdr:cNvSpPr/>
      </xdr:nvSpPr>
      <xdr:spPr>
        <a:xfrm>
          <a:off x="16468725" y="2886075"/>
          <a:ext cx="419100" cy="352425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38</xdr:col>
      <xdr:colOff>0</xdr:colOff>
      <xdr:row>13</xdr:row>
      <xdr:rowOff>19050</xdr:rowOff>
    </xdr:from>
    <xdr:ext cx="419100" cy="352425"/>
    <xdr:sp macro="" textlink="">
      <xdr:nvSpPr>
        <xdr:cNvPr id="12425" name="Shape 551">
          <a:extLst>
            <a:ext uri="{FF2B5EF4-FFF2-40B4-BE49-F238E27FC236}">
              <a16:creationId xmlns:a16="http://schemas.microsoft.com/office/drawing/2014/main" id="{00000000-0008-0000-0B00-000089300000}"/>
            </a:ext>
          </a:extLst>
        </xdr:cNvPr>
        <xdr:cNvSpPr/>
      </xdr:nvSpPr>
      <xdr:spPr>
        <a:xfrm>
          <a:off x="17402175" y="2886075"/>
          <a:ext cx="419100" cy="352425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40</xdr:col>
      <xdr:colOff>0</xdr:colOff>
      <xdr:row>13</xdr:row>
      <xdr:rowOff>19050</xdr:rowOff>
    </xdr:from>
    <xdr:ext cx="419100" cy="352425"/>
    <xdr:sp macro="" textlink="">
      <xdr:nvSpPr>
        <xdr:cNvPr id="12426" name="Shape 551">
          <a:extLst>
            <a:ext uri="{FF2B5EF4-FFF2-40B4-BE49-F238E27FC236}">
              <a16:creationId xmlns:a16="http://schemas.microsoft.com/office/drawing/2014/main" id="{00000000-0008-0000-0B00-00008A300000}"/>
            </a:ext>
          </a:extLst>
        </xdr:cNvPr>
        <xdr:cNvSpPr/>
      </xdr:nvSpPr>
      <xdr:spPr>
        <a:xfrm>
          <a:off x="18335625" y="2886075"/>
          <a:ext cx="419100" cy="352425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41</xdr:col>
      <xdr:colOff>0</xdr:colOff>
      <xdr:row>25</xdr:row>
      <xdr:rowOff>0</xdr:rowOff>
    </xdr:from>
    <xdr:ext cx="390525" cy="200025"/>
    <xdr:grpSp>
      <xdr:nvGrpSpPr>
        <xdr:cNvPr id="12427" name="Shape 2">
          <a:extLst>
            <a:ext uri="{FF2B5EF4-FFF2-40B4-BE49-F238E27FC236}">
              <a16:creationId xmlns:a16="http://schemas.microsoft.com/office/drawing/2014/main" id="{00000000-0008-0000-0B00-00008B300000}"/>
            </a:ext>
          </a:extLst>
        </xdr:cNvPr>
        <xdr:cNvGrpSpPr>
          <a:grpSpLocks/>
        </xdr:cNvGrpSpPr>
      </xdr:nvGrpSpPr>
      <xdr:grpSpPr>
        <a:xfrm>
          <a:off x="18754725" y="5505450"/>
          <a:ext cx="390525" cy="200025"/>
          <a:chOff x="5150738" y="3679988"/>
          <a:chExt cx="390525" cy="200025"/>
        </a:xfrm>
      </xdr:grpSpPr>
      <xdr:grpSp>
        <xdr:nvGrpSpPr>
          <xdr:cNvPr id="12428" name="Shape 9901">
            <a:extLst>
              <a:ext uri="{FF2B5EF4-FFF2-40B4-BE49-F238E27FC236}">
                <a16:creationId xmlns:a16="http://schemas.microsoft.com/office/drawing/2014/main" id="{00000000-0008-0000-0B00-00008C300000}"/>
              </a:ext>
            </a:extLst>
          </xdr:cNvPr>
          <xdr:cNvGrpSpPr>
            <a:grpSpLocks/>
          </xdr:cNvGrpSpPr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2429" name="Shape 6">
              <a:extLst>
                <a:ext uri="{FF2B5EF4-FFF2-40B4-BE49-F238E27FC236}">
                  <a16:creationId xmlns:a16="http://schemas.microsoft.com/office/drawing/2014/main" id="{00000000-0008-0000-0B00-00008D30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430" name="Shape 9902">
              <a:extLst>
                <a:ext uri="{FF2B5EF4-FFF2-40B4-BE49-F238E27FC236}">
                  <a16:creationId xmlns:a16="http://schemas.microsoft.com/office/drawing/2014/main" id="{00000000-0008-0000-0B00-00008E300000}"/>
                </a:ext>
              </a:extLst>
            </xdr:cNvPr>
            <xdr:cNvGrpSpPr>
              <a:grpSpLocks/>
            </xdr:cNvGrpSpPr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2431" name="Shape 9903">
                <a:extLst>
                  <a:ext uri="{FF2B5EF4-FFF2-40B4-BE49-F238E27FC236}">
                    <a16:creationId xmlns:a16="http://schemas.microsoft.com/office/drawing/2014/main" id="{00000000-0008-0000-0B00-00008F30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2432" name="Shape 9904">
                <a:extLst>
                  <a:ext uri="{FF2B5EF4-FFF2-40B4-BE49-F238E27FC236}">
                    <a16:creationId xmlns:a16="http://schemas.microsoft.com/office/drawing/2014/main" id="{00000000-0008-0000-0B00-00009030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43</xdr:col>
      <xdr:colOff>0</xdr:colOff>
      <xdr:row>25</xdr:row>
      <xdr:rowOff>0</xdr:rowOff>
    </xdr:from>
    <xdr:ext cx="390525" cy="200025"/>
    <xdr:grpSp>
      <xdr:nvGrpSpPr>
        <xdr:cNvPr id="12433" name="Shape 2">
          <a:extLst>
            <a:ext uri="{FF2B5EF4-FFF2-40B4-BE49-F238E27FC236}">
              <a16:creationId xmlns:a16="http://schemas.microsoft.com/office/drawing/2014/main" id="{00000000-0008-0000-0B00-000091300000}"/>
            </a:ext>
          </a:extLst>
        </xdr:cNvPr>
        <xdr:cNvGrpSpPr>
          <a:grpSpLocks/>
        </xdr:cNvGrpSpPr>
      </xdr:nvGrpSpPr>
      <xdr:grpSpPr>
        <a:xfrm>
          <a:off x="19688175" y="5505450"/>
          <a:ext cx="390525" cy="200025"/>
          <a:chOff x="5150738" y="3679988"/>
          <a:chExt cx="390525" cy="200025"/>
        </a:xfrm>
      </xdr:grpSpPr>
      <xdr:grpSp>
        <xdr:nvGrpSpPr>
          <xdr:cNvPr id="12434" name="Shape 9905">
            <a:extLst>
              <a:ext uri="{FF2B5EF4-FFF2-40B4-BE49-F238E27FC236}">
                <a16:creationId xmlns:a16="http://schemas.microsoft.com/office/drawing/2014/main" id="{00000000-0008-0000-0B00-000092300000}"/>
              </a:ext>
            </a:extLst>
          </xdr:cNvPr>
          <xdr:cNvGrpSpPr>
            <a:grpSpLocks/>
          </xdr:cNvGrpSpPr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2435" name="Shape 6">
              <a:extLst>
                <a:ext uri="{FF2B5EF4-FFF2-40B4-BE49-F238E27FC236}">
                  <a16:creationId xmlns:a16="http://schemas.microsoft.com/office/drawing/2014/main" id="{00000000-0008-0000-0B00-00009330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436" name="Shape 9906">
              <a:extLst>
                <a:ext uri="{FF2B5EF4-FFF2-40B4-BE49-F238E27FC236}">
                  <a16:creationId xmlns:a16="http://schemas.microsoft.com/office/drawing/2014/main" id="{00000000-0008-0000-0B00-000094300000}"/>
                </a:ext>
              </a:extLst>
            </xdr:cNvPr>
            <xdr:cNvGrpSpPr>
              <a:grpSpLocks/>
            </xdr:cNvGrpSpPr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2437" name="Shape 9907">
                <a:extLst>
                  <a:ext uri="{FF2B5EF4-FFF2-40B4-BE49-F238E27FC236}">
                    <a16:creationId xmlns:a16="http://schemas.microsoft.com/office/drawing/2014/main" id="{00000000-0008-0000-0B00-00009530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2438" name="Shape 9908">
                <a:extLst>
                  <a:ext uri="{FF2B5EF4-FFF2-40B4-BE49-F238E27FC236}">
                    <a16:creationId xmlns:a16="http://schemas.microsoft.com/office/drawing/2014/main" id="{00000000-0008-0000-0B00-00009630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3</xdr:col>
      <xdr:colOff>0</xdr:colOff>
      <xdr:row>33</xdr:row>
      <xdr:rowOff>0</xdr:rowOff>
    </xdr:from>
    <xdr:ext cx="390525" cy="200025"/>
    <xdr:grpSp>
      <xdr:nvGrpSpPr>
        <xdr:cNvPr id="12439" name="Shape 2">
          <a:extLst>
            <a:ext uri="{FF2B5EF4-FFF2-40B4-BE49-F238E27FC236}">
              <a16:creationId xmlns:a16="http://schemas.microsoft.com/office/drawing/2014/main" id="{00000000-0008-0000-0B00-000097300000}"/>
            </a:ext>
          </a:extLst>
        </xdr:cNvPr>
        <xdr:cNvGrpSpPr>
          <a:grpSpLocks/>
        </xdr:cNvGrpSpPr>
      </xdr:nvGrpSpPr>
      <xdr:grpSpPr>
        <a:xfrm>
          <a:off x="1019175" y="7258050"/>
          <a:ext cx="390525" cy="200025"/>
          <a:chOff x="5150738" y="3679988"/>
          <a:chExt cx="390525" cy="200025"/>
        </a:xfrm>
      </xdr:grpSpPr>
      <xdr:grpSp>
        <xdr:nvGrpSpPr>
          <xdr:cNvPr id="12440" name="Shape 9909">
            <a:extLst>
              <a:ext uri="{FF2B5EF4-FFF2-40B4-BE49-F238E27FC236}">
                <a16:creationId xmlns:a16="http://schemas.microsoft.com/office/drawing/2014/main" id="{00000000-0008-0000-0B00-000098300000}"/>
              </a:ext>
            </a:extLst>
          </xdr:cNvPr>
          <xdr:cNvGrpSpPr>
            <a:grpSpLocks/>
          </xdr:cNvGrpSpPr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2441" name="Shape 6">
              <a:extLst>
                <a:ext uri="{FF2B5EF4-FFF2-40B4-BE49-F238E27FC236}">
                  <a16:creationId xmlns:a16="http://schemas.microsoft.com/office/drawing/2014/main" id="{00000000-0008-0000-0B00-00009930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442" name="Shape 9910">
              <a:extLst>
                <a:ext uri="{FF2B5EF4-FFF2-40B4-BE49-F238E27FC236}">
                  <a16:creationId xmlns:a16="http://schemas.microsoft.com/office/drawing/2014/main" id="{00000000-0008-0000-0B00-00009A300000}"/>
                </a:ext>
              </a:extLst>
            </xdr:cNvPr>
            <xdr:cNvGrpSpPr>
              <a:grpSpLocks/>
            </xdr:cNvGrpSpPr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2443" name="Shape 9911">
                <a:extLst>
                  <a:ext uri="{FF2B5EF4-FFF2-40B4-BE49-F238E27FC236}">
                    <a16:creationId xmlns:a16="http://schemas.microsoft.com/office/drawing/2014/main" id="{00000000-0008-0000-0B00-00009B30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2444" name="Shape 9912">
                <a:extLst>
                  <a:ext uri="{FF2B5EF4-FFF2-40B4-BE49-F238E27FC236}">
                    <a16:creationId xmlns:a16="http://schemas.microsoft.com/office/drawing/2014/main" id="{00000000-0008-0000-0B00-00009C30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5</xdr:col>
      <xdr:colOff>0</xdr:colOff>
      <xdr:row>33</xdr:row>
      <xdr:rowOff>0</xdr:rowOff>
    </xdr:from>
    <xdr:ext cx="390525" cy="200025"/>
    <xdr:grpSp>
      <xdr:nvGrpSpPr>
        <xdr:cNvPr id="12445" name="Shape 2">
          <a:extLst>
            <a:ext uri="{FF2B5EF4-FFF2-40B4-BE49-F238E27FC236}">
              <a16:creationId xmlns:a16="http://schemas.microsoft.com/office/drawing/2014/main" id="{00000000-0008-0000-0B00-00009D300000}"/>
            </a:ext>
          </a:extLst>
        </xdr:cNvPr>
        <xdr:cNvGrpSpPr>
          <a:grpSpLocks/>
        </xdr:cNvGrpSpPr>
      </xdr:nvGrpSpPr>
      <xdr:grpSpPr>
        <a:xfrm>
          <a:off x="1952625" y="7258050"/>
          <a:ext cx="390525" cy="200025"/>
          <a:chOff x="5150738" y="3679988"/>
          <a:chExt cx="390525" cy="200025"/>
        </a:xfrm>
      </xdr:grpSpPr>
      <xdr:grpSp>
        <xdr:nvGrpSpPr>
          <xdr:cNvPr id="12446" name="Shape 9913">
            <a:extLst>
              <a:ext uri="{FF2B5EF4-FFF2-40B4-BE49-F238E27FC236}">
                <a16:creationId xmlns:a16="http://schemas.microsoft.com/office/drawing/2014/main" id="{00000000-0008-0000-0B00-00009E300000}"/>
              </a:ext>
            </a:extLst>
          </xdr:cNvPr>
          <xdr:cNvGrpSpPr>
            <a:grpSpLocks/>
          </xdr:cNvGrpSpPr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2447" name="Shape 6">
              <a:extLst>
                <a:ext uri="{FF2B5EF4-FFF2-40B4-BE49-F238E27FC236}">
                  <a16:creationId xmlns:a16="http://schemas.microsoft.com/office/drawing/2014/main" id="{00000000-0008-0000-0B00-00009F30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448" name="Shape 9914">
              <a:extLst>
                <a:ext uri="{FF2B5EF4-FFF2-40B4-BE49-F238E27FC236}">
                  <a16:creationId xmlns:a16="http://schemas.microsoft.com/office/drawing/2014/main" id="{00000000-0008-0000-0B00-0000A0300000}"/>
                </a:ext>
              </a:extLst>
            </xdr:cNvPr>
            <xdr:cNvGrpSpPr>
              <a:grpSpLocks/>
            </xdr:cNvGrpSpPr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2449" name="Shape 9915">
                <a:extLst>
                  <a:ext uri="{FF2B5EF4-FFF2-40B4-BE49-F238E27FC236}">
                    <a16:creationId xmlns:a16="http://schemas.microsoft.com/office/drawing/2014/main" id="{00000000-0008-0000-0B00-0000A130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2450" name="Shape 9916">
                <a:extLst>
                  <a:ext uri="{FF2B5EF4-FFF2-40B4-BE49-F238E27FC236}">
                    <a16:creationId xmlns:a16="http://schemas.microsoft.com/office/drawing/2014/main" id="{00000000-0008-0000-0B00-0000A230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9</xdr:col>
      <xdr:colOff>0</xdr:colOff>
      <xdr:row>33</xdr:row>
      <xdr:rowOff>0</xdr:rowOff>
    </xdr:from>
    <xdr:ext cx="390525" cy="200025"/>
    <xdr:grpSp>
      <xdr:nvGrpSpPr>
        <xdr:cNvPr id="12451" name="Shape 2">
          <a:extLst>
            <a:ext uri="{FF2B5EF4-FFF2-40B4-BE49-F238E27FC236}">
              <a16:creationId xmlns:a16="http://schemas.microsoft.com/office/drawing/2014/main" id="{00000000-0008-0000-0B00-0000A3300000}"/>
            </a:ext>
          </a:extLst>
        </xdr:cNvPr>
        <xdr:cNvGrpSpPr>
          <a:grpSpLocks/>
        </xdr:cNvGrpSpPr>
      </xdr:nvGrpSpPr>
      <xdr:grpSpPr>
        <a:xfrm>
          <a:off x="3819525" y="7258050"/>
          <a:ext cx="390525" cy="200025"/>
          <a:chOff x="5150738" y="3679988"/>
          <a:chExt cx="390525" cy="200025"/>
        </a:xfrm>
      </xdr:grpSpPr>
      <xdr:grpSp>
        <xdr:nvGrpSpPr>
          <xdr:cNvPr id="12452" name="Shape 9917">
            <a:extLst>
              <a:ext uri="{FF2B5EF4-FFF2-40B4-BE49-F238E27FC236}">
                <a16:creationId xmlns:a16="http://schemas.microsoft.com/office/drawing/2014/main" id="{00000000-0008-0000-0B00-0000A4300000}"/>
              </a:ext>
            </a:extLst>
          </xdr:cNvPr>
          <xdr:cNvGrpSpPr>
            <a:grpSpLocks/>
          </xdr:cNvGrpSpPr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2453" name="Shape 6">
              <a:extLst>
                <a:ext uri="{FF2B5EF4-FFF2-40B4-BE49-F238E27FC236}">
                  <a16:creationId xmlns:a16="http://schemas.microsoft.com/office/drawing/2014/main" id="{00000000-0008-0000-0B00-0000A530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454" name="Shape 9918">
              <a:extLst>
                <a:ext uri="{FF2B5EF4-FFF2-40B4-BE49-F238E27FC236}">
                  <a16:creationId xmlns:a16="http://schemas.microsoft.com/office/drawing/2014/main" id="{00000000-0008-0000-0B00-0000A6300000}"/>
                </a:ext>
              </a:extLst>
            </xdr:cNvPr>
            <xdr:cNvGrpSpPr>
              <a:grpSpLocks/>
            </xdr:cNvGrpSpPr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2455" name="Shape 9919">
                <a:extLst>
                  <a:ext uri="{FF2B5EF4-FFF2-40B4-BE49-F238E27FC236}">
                    <a16:creationId xmlns:a16="http://schemas.microsoft.com/office/drawing/2014/main" id="{00000000-0008-0000-0B00-0000A730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2456" name="Shape 9920">
                <a:extLst>
                  <a:ext uri="{FF2B5EF4-FFF2-40B4-BE49-F238E27FC236}">
                    <a16:creationId xmlns:a16="http://schemas.microsoft.com/office/drawing/2014/main" id="{00000000-0008-0000-0B00-0000A830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39</xdr:col>
      <xdr:colOff>0</xdr:colOff>
      <xdr:row>17</xdr:row>
      <xdr:rowOff>0</xdr:rowOff>
    </xdr:from>
    <xdr:ext cx="390525" cy="200025"/>
    <xdr:grpSp>
      <xdr:nvGrpSpPr>
        <xdr:cNvPr id="12457" name="Shape 2">
          <a:extLst>
            <a:ext uri="{FF2B5EF4-FFF2-40B4-BE49-F238E27FC236}">
              <a16:creationId xmlns:a16="http://schemas.microsoft.com/office/drawing/2014/main" id="{00000000-0008-0000-0B00-0000A9300000}"/>
            </a:ext>
          </a:extLst>
        </xdr:cNvPr>
        <xdr:cNvGrpSpPr>
          <a:grpSpLocks/>
        </xdr:cNvGrpSpPr>
      </xdr:nvGrpSpPr>
      <xdr:grpSpPr>
        <a:xfrm>
          <a:off x="17821275" y="3752850"/>
          <a:ext cx="390525" cy="200025"/>
          <a:chOff x="5150738" y="3679988"/>
          <a:chExt cx="390525" cy="200025"/>
        </a:xfrm>
      </xdr:grpSpPr>
      <xdr:grpSp>
        <xdr:nvGrpSpPr>
          <xdr:cNvPr id="12458" name="Shape 9921">
            <a:extLst>
              <a:ext uri="{FF2B5EF4-FFF2-40B4-BE49-F238E27FC236}">
                <a16:creationId xmlns:a16="http://schemas.microsoft.com/office/drawing/2014/main" id="{00000000-0008-0000-0B00-0000AA300000}"/>
              </a:ext>
            </a:extLst>
          </xdr:cNvPr>
          <xdr:cNvGrpSpPr>
            <a:grpSpLocks/>
          </xdr:cNvGrpSpPr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2459" name="Shape 6">
              <a:extLst>
                <a:ext uri="{FF2B5EF4-FFF2-40B4-BE49-F238E27FC236}">
                  <a16:creationId xmlns:a16="http://schemas.microsoft.com/office/drawing/2014/main" id="{00000000-0008-0000-0B00-0000AB30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460" name="Shape 9922">
              <a:extLst>
                <a:ext uri="{FF2B5EF4-FFF2-40B4-BE49-F238E27FC236}">
                  <a16:creationId xmlns:a16="http://schemas.microsoft.com/office/drawing/2014/main" id="{00000000-0008-0000-0B00-0000AC300000}"/>
                </a:ext>
              </a:extLst>
            </xdr:cNvPr>
            <xdr:cNvGrpSpPr>
              <a:grpSpLocks/>
            </xdr:cNvGrpSpPr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2461" name="Shape 9923">
                <a:extLst>
                  <a:ext uri="{FF2B5EF4-FFF2-40B4-BE49-F238E27FC236}">
                    <a16:creationId xmlns:a16="http://schemas.microsoft.com/office/drawing/2014/main" id="{00000000-0008-0000-0B00-0000AD30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2462" name="Shape 9924">
                <a:extLst>
                  <a:ext uri="{FF2B5EF4-FFF2-40B4-BE49-F238E27FC236}">
                    <a16:creationId xmlns:a16="http://schemas.microsoft.com/office/drawing/2014/main" id="{00000000-0008-0000-0B00-0000AE30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45</xdr:col>
      <xdr:colOff>0</xdr:colOff>
      <xdr:row>17</xdr:row>
      <xdr:rowOff>0</xdr:rowOff>
    </xdr:from>
    <xdr:ext cx="390525" cy="200025"/>
    <xdr:grpSp>
      <xdr:nvGrpSpPr>
        <xdr:cNvPr id="12463" name="Shape 2">
          <a:extLst>
            <a:ext uri="{FF2B5EF4-FFF2-40B4-BE49-F238E27FC236}">
              <a16:creationId xmlns:a16="http://schemas.microsoft.com/office/drawing/2014/main" id="{00000000-0008-0000-0B00-0000AF300000}"/>
            </a:ext>
          </a:extLst>
        </xdr:cNvPr>
        <xdr:cNvGrpSpPr>
          <a:grpSpLocks/>
        </xdr:cNvGrpSpPr>
      </xdr:nvGrpSpPr>
      <xdr:grpSpPr>
        <a:xfrm>
          <a:off x="20621625" y="3752850"/>
          <a:ext cx="390525" cy="200025"/>
          <a:chOff x="5150738" y="3679988"/>
          <a:chExt cx="390525" cy="200025"/>
        </a:xfrm>
      </xdr:grpSpPr>
      <xdr:grpSp>
        <xdr:nvGrpSpPr>
          <xdr:cNvPr id="12464" name="Shape 9925">
            <a:extLst>
              <a:ext uri="{FF2B5EF4-FFF2-40B4-BE49-F238E27FC236}">
                <a16:creationId xmlns:a16="http://schemas.microsoft.com/office/drawing/2014/main" id="{00000000-0008-0000-0B00-0000B0300000}"/>
              </a:ext>
            </a:extLst>
          </xdr:cNvPr>
          <xdr:cNvGrpSpPr>
            <a:grpSpLocks/>
          </xdr:cNvGrpSpPr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2465" name="Shape 6">
              <a:extLst>
                <a:ext uri="{FF2B5EF4-FFF2-40B4-BE49-F238E27FC236}">
                  <a16:creationId xmlns:a16="http://schemas.microsoft.com/office/drawing/2014/main" id="{00000000-0008-0000-0B00-0000B130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466" name="Shape 9926">
              <a:extLst>
                <a:ext uri="{FF2B5EF4-FFF2-40B4-BE49-F238E27FC236}">
                  <a16:creationId xmlns:a16="http://schemas.microsoft.com/office/drawing/2014/main" id="{00000000-0008-0000-0B00-0000B2300000}"/>
                </a:ext>
              </a:extLst>
            </xdr:cNvPr>
            <xdr:cNvGrpSpPr>
              <a:grpSpLocks/>
            </xdr:cNvGrpSpPr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2467" name="Shape 9927">
                <a:extLst>
                  <a:ext uri="{FF2B5EF4-FFF2-40B4-BE49-F238E27FC236}">
                    <a16:creationId xmlns:a16="http://schemas.microsoft.com/office/drawing/2014/main" id="{00000000-0008-0000-0B00-0000B330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2468" name="Shape 9928">
                <a:extLst>
                  <a:ext uri="{FF2B5EF4-FFF2-40B4-BE49-F238E27FC236}">
                    <a16:creationId xmlns:a16="http://schemas.microsoft.com/office/drawing/2014/main" id="{00000000-0008-0000-0B00-0000B430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3</xdr:col>
      <xdr:colOff>0</xdr:colOff>
      <xdr:row>25</xdr:row>
      <xdr:rowOff>0</xdr:rowOff>
    </xdr:from>
    <xdr:ext cx="390525" cy="200025"/>
    <xdr:grpSp>
      <xdr:nvGrpSpPr>
        <xdr:cNvPr id="12469" name="Shape 2">
          <a:extLst>
            <a:ext uri="{FF2B5EF4-FFF2-40B4-BE49-F238E27FC236}">
              <a16:creationId xmlns:a16="http://schemas.microsoft.com/office/drawing/2014/main" id="{00000000-0008-0000-0B00-0000B5300000}"/>
            </a:ext>
          </a:extLst>
        </xdr:cNvPr>
        <xdr:cNvGrpSpPr>
          <a:grpSpLocks/>
        </xdr:cNvGrpSpPr>
      </xdr:nvGrpSpPr>
      <xdr:grpSpPr>
        <a:xfrm>
          <a:off x="1019175" y="5505450"/>
          <a:ext cx="390525" cy="200025"/>
          <a:chOff x="5150738" y="3679988"/>
          <a:chExt cx="390525" cy="200025"/>
        </a:xfrm>
      </xdr:grpSpPr>
      <xdr:grpSp>
        <xdr:nvGrpSpPr>
          <xdr:cNvPr id="12470" name="Shape 9929">
            <a:extLst>
              <a:ext uri="{FF2B5EF4-FFF2-40B4-BE49-F238E27FC236}">
                <a16:creationId xmlns:a16="http://schemas.microsoft.com/office/drawing/2014/main" id="{00000000-0008-0000-0B00-0000B6300000}"/>
              </a:ext>
            </a:extLst>
          </xdr:cNvPr>
          <xdr:cNvGrpSpPr>
            <a:grpSpLocks/>
          </xdr:cNvGrpSpPr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2471" name="Shape 6">
              <a:extLst>
                <a:ext uri="{FF2B5EF4-FFF2-40B4-BE49-F238E27FC236}">
                  <a16:creationId xmlns:a16="http://schemas.microsoft.com/office/drawing/2014/main" id="{00000000-0008-0000-0B00-0000B730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472" name="Shape 9930">
              <a:extLst>
                <a:ext uri="{FF2B5EF4-FFF2-40B4-BE49-F238E27FC236}">
                  <a16:creationId xmlns:a16="http://schemas.microsoft.com/office/drawing/2014/main" id="{00000000-0008-0000-0B00-0000B8300000}"/>
                </a:ext>
              </a:extLst>
            </xdr:cNvPr>
            <xdr:cNvGrpSpPr>
              <a:grpSpLocks/>
            </xdr:cNvGrpSpPr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2473" name="Shape 9931">
                <a:extLst>
                  <a:ext uri="{FF2B5EF4-FFF2-40B4-BE49-F238E27FC236}">
                    <a16:creationId xmlns:a16="http://schemas.microsoft.com/office/drawing/2014/main" id="{00000000-0008-0000-0B00-0000B930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2474" name="Shape 9932">
                <a:extLst>
                  <a:ext uri="{FF2B5EF4-FFF2-40B4-BE49-F238E27FC236}">
                    <a16:creationId xmlns:a16="http://schemas.microsoft.com/office/drawing/2014/main" id="{00000000-0008-0000-0B00-0000BA30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5</xdr:col>
      <xdr:colOff>0</xdr:colOff>
      <xdr:row>25</xdr:row>
      <xdr:rowOff>0</xdr:rowOff>
    </xdr:from>
    <xdr:ext cx="390525" cy="200025"/>
    <xdr:grpSp>
      <xdr:nvGrpSpPr>
        <xdr:cNvPr id="12475" name="Shape 2">
          <a:extLst>
            <a:ext uri="{FF2B5EF4-FFF2-40B4-BE49-F238E27FC236}">
              <a16:creationId xmlns:a16="http://schemas.microsoft.com/office/drawing/2014/main" id="{00000000-0008-0000-0B00-0000BB300000}"/>
            </a:ext>
          </a:extLst>
        </xdr:cNvPr>
        <xdr:cNvGrpSpPr>
          <a:grpSpLocks/>
        </xdr:cNvGrpSpPr>
      </xdr:nvGrpSpPr>
      <xdr:grpSpPr>
        <a:xfrm>
          <a:off x="1952625" y="5505450"/>
          <a:ext cx="390525" cy="200025"/>
          <a:chOff x="5150738" y="3679988"/>
          <a:chExt cx="390525" cy="200025"/>
        </a:xfrm>
      </xdr:grpSpPr>
      <xdr:grpSp>
        <xdr:nvGrpSpPr>
          <xdr:cNvPr id="12476" name="Shape 9933">
            <a:extLst>
              <a:ext uri="{FF2B5EF4-FFF2-40B4-BE49-F238E27FC236}">
                <a16:creationId xmlns:a16="http://schemas.microsoft.com/office/drawing/2014/main" id="{00000000-0008-0000-0B00-0000BC300000}"/>
              </a:ext>
            </a:extLst>
          </xdr:cNvPr>
          <xdr:cNvGrpSpPr>
            <a:grpSpLocks/>
          </xdr:cNvGrpSpPr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2477" name="Shape 6">
              <a:extLst>
                <a:ext uri="{FF2B5EF4-FFF2-40B4-BE49-F238E27FC236}">
                  <a16:creationId xmlns:a16="http://schemas.microsoft.com/office/drawing/2014/main" id="{00000000-0008-0000-0B00-0000BD30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478" name="Shape 9934">
              <a:extLst>
                <a:ext uri="{FF2B5EF4-FFF2-40B4-BE49-F238E27FC236}">
                  <a16:creationId xmlns:a16="http://schemas.microsoft.com/office/drawing/2014/main" id="{00000000-0008-0000-0B00-0000BE300000}"/>
                </a:ext>
              </a:extLst>
            </xdr:cNvPr>
            <xdr:cNvGrpSpPr>
              <a:grpSpLocks/>
            </xdr:cNvGrpSpPr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2479" name="Shape 9935">
                <a:extLst>
                  <a:ext uri="{FF2B5EF4-FFF2-40B4-BE49-F238E27FC236}">
                    <a16:creationId xmlns:a16="http://schemas.microsoft.com/office/drawing/2014/main" id="{00000000-0008-0000-0B00-0000BF30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2480" name="Shape 9936">
                <a:extLst>
                  <a:ext uri="{FF2B5EF4-FFF2-40B4-BE49-F238E27FC236}">
                    <a16:creationId xmlns:a16="http://schemas.microsoft.com/office/drawing/2014/main" id="{00000000-0008-0000-0B00-0000C030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7</xdr:col>
      <xdr:colOff>0</xdr:colOff>
      <xdr:row>25</xdr:row>
      <xdr:rowOff>0</xdr:rowOff>
    </xdr:from>
    <xdr:ext cx="390525" cy="200025"/>
    <xdr:grpSp>
      <xdr:nvGrpSpPr>
        <xdr:cNvPr id="12481" name="Shape 2">
          <a:extLst>
            <a:ext uri="{FF2B5EF4-FFF2-40B4-BE49-F238E27FC236}">
              <a16:creationId xmlns:a16="http://schemas.microsoft.com/office/drawing/2014/main" id="{00000000-0008-0000-0B00-0000C1300000}"/>
            </a:ext>
          </a:extLst>
        </xdr:cNvPr>
        <xdr:cNvGrpSpPr>
          <a:grpSpLocks/>
        </xdr:cNvGrpSpPr>
      </xdr:nvGrpSpPr>
      <xdr:grpSpPr>
        <a:xfrm>
          <a:off x="2886075" y="5505450"/>
          <a:ext cx="390525" cy="200025"/>
          <a:chOff x="5150738" y="3679988"/>
          <a:chExt cx="390525" cy="200025"/>
        </a:xfrm>
      </xdr:grpSpPr>
      <xdr:grpSp>
        <xdr:nvGrpSpPr>
          <xdr:cNvPr id="12482" name="Shape 9937">
            <a:extLst>
              <a:ext uri="{FF2B5EF4-FFF2-40B4-BE49-F238E27FC236}">
                <a16:creationId xmlns:a16="http://schemas.microsoft.com/office/drawing/2014/main" id="{00000000-0008-0000-0B00-0000C2300000}"/>
              </a:ext>
            </a:extLst>
          </xdr:cNvPr>
          <xdr:cNvGrpSpPr>
            <a:grpSpLocks/>
          </xdr:cNvGrpSpPr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2483" name="Shape 6">
              <a:extLst>
                <a:ext uri="{FF2B5EF4-FFF2-40B4-BE49-F238E27FC236}">
                  <a16:creationId xmlns:a16="http://schemas.microsoft.com/office/drawing/2014/main" id="{00000000-0008-0000-0B00-0000C330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484" name="Shape 9938">
              <a:extLst>
                <a:ext uri="{FF2B5EF4-FFF2-40B4-BE49-F238E27FC236}">
                  <a16:creationId xmlns:a16="http://schemas.microsoft.com/office/drawing/2014/main" id="{00000000-0008-0000-0B00-0000C4300000}"/>
                </a:ext>
              </a:extLst>
            </xdr:cNvPr>
            <xdr:cNvGrpSpPr>
              <a:grpSpLocks/>
            </xdr:cNvGrpSpPr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2485" name="Shape 9939">
                <a:extLst>
                  <a:ext uri="{FF2B5EF4-FFF2-40B4-BE49-F238E27FC236}">
                    <a16:creationId xmlns:a16="http://schemas.microsoft.com/office/drawing/2014/main" id="{00000000-0008-0000-0B00-0000C530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2486" name="Shape 9940">
                <a:extLst>
                  <a:ext uri="{FF2B5EF4-FFF2-40B4-BE49-F238E27FC236}">
                    <a16:creationId xmlns:a16="http://schemas.microsoft.com/office/drawing/2014/main" id="{00000000-0008-0000-0B00-0000C630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9</xdr:col>
      <xdr:colOff>0</xdr:colOff>
      <xdr:row>25</xdr:row>
      <xdr:rowOff>0</xdr:rowOff>
    </xdr:from>
    <xdr:ext cx="390525" cy="200025"/>
    <xdr:grpSp>
      <xdr:nvGrpSpPr>
        <xdr:cNvPr id="12487" name="Shape 2">
          <a:extLst>
            <a:ext uri="{FF2B5EF4-FFF2-40B4-BE49-F238E27FC236}">
              <a16:creationId xmlns:a16="http://schemas.microsoft.com/office/drawing/2014/main" id="{00000000-0008-0000-0B00-0000C7300000}"/>
            </a:ext>
          </a:extLst>
        </xdr:cNvPr>
        <xdr:cNvGrpSpPr>
          <a:grpSpLocks/>
        </xdr:cNvGrpSpPr>
      </xdr:nvGrpSpPr>
      <xdr:grpSpPr>
        <a:xfrm>
          <a:off x="3819525" y="5505450"/>
          <a:ext cx="390525" cy="200025"/>
          <a:chOff x="5150738" y="3679988"/>
          <a:chExt cx="390525" cy="200025"/>
        </a:xfrm>
      </xdr:grpSpPr>
      <xdr:grpSp>
        <xdr:nvGrpSpPr>
          <xdr:cNvPr id="12488" name="Shape 9941">
            <a:extLst>
              <a:ext uri="{FF2B5EF4-FFF2-40B4-BE49-F238E27FC236}">
                <a16:creationId xmlns:a16="http://schemas.microsoft.com/office/drawing/2014/main" id="{00000000-0008-0000-0B00-0000C8300000}"/>
              </a:ext>
            </a:extLst>
          </xdr:cNvPr>
          <xdr:cNvGrpSpPr>
            <a:grpSpLocks/>
          </xdr:cNvGrpSpPr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2489" name="Shape 6">
              <a:extLst>
                <a:ext uri="{FF2B5EF4-FFF2-40B4-BE49-F238E27FC236}">
                  <a16:creationId xmlns:a16="http://schemas.microsoft.com/office/drawing/2014/main" id="{00000000-0008-0000-0B00-0000C930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490" name="Shape 9942">
              <a:extLst>
                <a:ext uri="{FF2B5EF4-FFF2-40B4-BE49-F238E27FC236}">
                  <a16:creationId xmlns:a16="http://schemas.microsoft.com/office/drawing/2014/main" id="{00000000-0008-0000-0B00-0000CA300000}"/>
                </a:ext>
              </a:extLst>
            </xdr:cNvPr>
            <xdr:cNvGrpSpPr>
              <a:grpSpLocks/>
            </xdr:cNvGrpSpPr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2491" name="Shape 9943">
                <a:extLst>
                  <a:ext uri="{FF2B5EF4-FFF2-40B4-BE49-F238E27FC236}">
                    <a16:creationId xmlns:a16="http://schemas.microsoft.com/office/drawing/2014/main" id="{00000000-0008-0000-0B00-0000CB30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2492" name="Shape 9944">
                <a:extLst>
                  <a:ext uri="{FF2B5EF4-FFF2-40B4-BE49-F238E27FC236}">
                    <a16:creationId xmlns:a16="http://schemas.microsoft.com/office/drawing/2014/main" id="{00000000-0008-0000-0B00-0000CC30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11</xdr:col>
      <xdr:colOff>0</xdr:colOff>
      <xdr:row>25</xdr:row>
      <xdr:rowOff>0</xdr:rowOff>
    </xdr:from>
    <xdr:ext cx="390525" cy="200025"/>
    <xdr:grpSp>
      <xdr:nvGrpSpPr>
        <xdr:cNvPr id="12493" name="Shape 2">
          <a:extLst>
            <a:ext uri="{FF2B5EF4-FFF2-40B4-BE49-F238E27FC236}">
              <a16:creationId xmlns:a16="http://schemas.microsoft.com/office/drawing/2014/main" id="{00000000-0008-0000-0B00-0000CD300000}"/>
            </a:ext>
          </a:extLst>
        </xdr:cNvPr>
        <xdr:cNvGrpSpPr>
          <a:grpSpLocks/>
        </xdr:cNvGrpSpPr>
      </xdr:nvGrpSpPr>
      <xdr:grpSpPr>
        <a:xfrm>
          <a:off x="4752975" y="5505450"/>
          <a:ext cx="390525" cy="200025"/>
          <a:chOff x="5150738" y="3679988"/>
          <a:chExt cx="390525" cy="200025"/>
        </a:xfrm>
      </xdr:grpSpPr>
      <xdr:grpSp>
        <xdr:nvGrpSpPr>
          <xdr:cNvPr id="12494" name="Shape 9945">
            <a:extLst>
              <a:ext uri="{FF2B5EF4-FFF2-40B4-BE49-F238E27FC236}">
                <a16:creationId xmlns:a16="http://schemas.microsoft.com/office/drawing/2014/main" id="{00000000-0008-0000-0B00-0000CE300000}"/>
              </a:ext>
            </a:extLst>
          </xdr:cNvPr>
          <xdr:cNvGrpSpPr>
            <a:grpSpLocks/>
          </xdr:cNvGrpSpPr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2495" name="Shape 6">
              <a:extLst>
                <a:ext uri="{FF2B5EF4-FFF2-40B4-BE49-F238E27FC236}">
                  <a16:creationId xmlns:a16="http://schemas.microsoft.com/office/drawing/2014/main" id="{00000000-0008-0000-0B00-0000CF30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496" name="Shape 9946">
              <a:extLst>
                <a:ext uri="{FF2B5EF4-FFF2-40B4-BE49-F238E27FC236}">
                  <a16:creationId xmlns:a16="http://schemas.microsoft.com/office/drawing/2014/main" id="{00000000-0008-0000-0B00-0000D0300000}"/>
                </a:ext>
              </a:extLst>
            </xdr:cNvPr>
            <xdr:cNvGrpSpPr>
              <a:grpSpLocks/>
            </xdr:cNvGrpSpPr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2497" name="Shape 9947">
                <a:extLst>
                  <a:ext uri="{FF2B5EF4-FFF2-40B4-BE49-F238E27FC236}">
                    <a16:creationId xmlns:a16="http://schemas.microsoft.com/office/drawing/2014/main" id="{00000000-0008-0000-0B00-0000D130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2498" name="Shape 9948">
                <a:extLst>
                  <a:ext uri="{FF2B5EF4-FFF2-40B4-BE49-F238E27FC236}">
                    <a16:creationId xmlns:a16="http://schemas.microsoft.com/office/drawing/2014/main" id="{00000000-0008-0000-0B00-0000D230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13</xdr:col>
      <xdr:colOff>0</xdr:colOff>
      <xdr:row>25</xdr:row>
      <xdr:rowOff>0</xdr:rowOff>
    </xdr:from>
    <xdr:ext cx="390525" cy="200025"/>
    <xdr:grpSp>
      <xdr:nvGrpSpPr>
        <xdr:cNvPr id="12499" name="Shape 2">
          <a:extLst>
            <a:ext uri="{FF2B5EF4-FFF2-40B4-BE49-F238E27FC236}">
              <a16:creationId xmlns:a16="http://schemas.microsoft.com/office/drawing/2014/main" id="{00000000-0008-0000-0B00-0000D3300000}"/>
            </a:ext>
          </a:extLst>
        </xdr:cNvPr>
        <xdr:cNvGrpSpPr>
          <a:grpSpLocks/>
        </xdr:cNvGrpSpPr>
      </xdr:nvGrpSpPr>
      <xdr:grpSpPr>
        <a:xfrm>
          <a:off x="5686425" y="5505450"/>
          <a:ext cx="390525" cy="200025"/>
          <a:chOff x="5150738" y="3679988"/>
          <a:chExt cx="390525" cy="200025"/>
        </a:xfrm>
      </xdr:grpSpPr>
      <xdr:grpSp>
        <xdr:nvGrpSpPr>
          <xdr:cNvPr id="12500" name="Shape 9949">
            <a:extLst>
              <a:ext uri="{FF2B5EF4-FFF2-40B4-BE49-F238E27FC236}">
                <a16:creationId xmlns:a16="http://schemas.microsoft.com/office/drawing/2014/main" id="{00000000-0008-0000-0B00-0000D4300000}"/>
              </a:ext>
            </a:extLst>
          </xdr:cNvPr>
          <xdr:cNvGrpSpPr>
            <a:grpSpLocks/>
          </xdr:cNvGrpSpPr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2501" name="Shape 6">
              <a:extLst>
                <a:ext uri="{FF2B5EF4-FFF2-40B4-BE49-F238E27FC236}">
                  <a16:creationId xmlns:a16="http://schemas.microsoft.com/office/drawing/2014/main" id="{00000000-0008-0000-0B00-0000D530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502" name="Shape 9950">
              <a:extLst>
                <a:ext uri="{FF2B5EF4-FFF2-40B4-BE49-F238E27FC236}">
                  <a16:creationId xmlns:a16="http://schemas.microsoft.com/office/drawing/2014/main" id="{00000000-0008-0000-0B00-0000D6300000}"/>
                </a:ext>
              </a:extLst>
            </xdr:cNvPr>
            <xdr:cNvGrpSpPr>
              <a:grpSpLocks/>
            </xdr:cNvGrpSpPr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2503" name="Shape 9951">
                <a:extLst>
                  <a:ext uri="{FF2B5EF4-FFF2-40B4-BE49-F238E27FC236}">
                    <a16:creationId xmlns:a16="http://schemas.microsoft.com/office/drawing/2014/main" id="{00000000-0008-0000-0B00-0000D730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2504" name="Shape 9952">
                <a:extLst>
                  <a:ext uri="{FF2B5EF4-FFF2-40B4-BE49-F238E27FC236}">
                    <a16:creationId xmlns:a16="http://schemas.microsoft.com/office/drawing/2014/main" id="{00000000-0008-0000-0B00-0000D830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15</xdr:col>
      <xdr:colOff>0</xdr:colOff>
      <xdr:row>25</xdr:row>
      <xdr:rowOff>0</xdr:rowOff>
    </xdr:from>
    <xdr:ext cx="390525" cy="200025"/>
    <xdr:grpSp>
      <xdr:nvGrpSpPr>
        <xdr:cNvPr id="12505" name="Shape 2">
          <a:extLst>
            <a:ext uri="{FF2B5EF4-FFF2-40B4-BE49-F238E27FC236}">
              <a16:creationId xmlns:a16="http://schemas.microsoft.com/office/drawing/2014/main" id="{00000000-0008-0000-0B00-0000D9300000}"/>
            </a:ext>
          </a:extLst>
        </xdr:cNvPr>
        <xdr:cNvGrpSpPr>
          <a:grpSpLocks/>
        </xdr:cNvGrpSpPr>
      </xdr:nvGrpSpPr>
      <xdr:grpSpPr>
        <a:xfrm>
          <a:off x="6619875" y="5505450"/>
          <a:ext cx="390525" cy="200025"/>
          <a:chOff x="5150738" y="3679988"/>
          <a:chExt cx="390525" cy="200025"/>
        </a:xfrm>
      </xdr:grpSpPr>
      <xdr:grpSp>
        <xdr:nvGrpSpPr>
          <xdr:cNvPr id="12506" name="Shape 9953">
            <a:extLst>
              <a:ext uri="{FF2B5EF4-FFF2-40B4-BE49-F238E27FC236}">
                <a16:creationId xmlns:a16="http://schemas.microsoft.com/office/drawing/2014/main" id="{00000000-0008-0000-0B00-0000DA300000}"/>
              </a:ext>
            </a:extLst>
          </xdr:cNvPr>
          <xdr:cNvGrpSpPr>
            <a:grpSpLocks/>
          </xdr:cNvGrpSpPr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2507" name="Shape 6">
              <a:extLst>
                <a:ext uri="{FF2B5EF4-FFF2-40B4-BE49-F238E27FC236}">
                  <a16:creationId xmlns:a16="http://schemas.microsoft.com/office/drawing/2014/main" id="{00000000-0008-0000-0B00-0000DB30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508" name="Shape 9954">
              <a:extLst>
                <a:ext uri="{FF2B5EF4-FFF2-40B4-BE49-F238E27FC236}">
                  <a16:creationId xmlns:a16="http://schemas.microsoft.com/office/drawing/2014/main" id="{00000000-0008-0000-0B00-0000DC300000}"/>
                </a:ext>
              </a:extLst>
            </xdr:cNvPr>
            <xdr:cNvGrpSpPr>
              <a:grpSpLocks/>
            </xdr:cNvGrpSpPr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2509" name="Shape 9955">
                <a:extLst>
                  <a:ext uri="{FF2B5EF4-FFF2-40B4-BE49-F238E27FC236}">
                    <a16:creationId xmlns:a16="http://schemas.microsoft.com/office/drawing/2014/main" id="{00000000-0008-0000-0B00-0000DD30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2510" name="Shape 9956">
                <a:extLst>
                  <a:ext uri="{FF2B5EF4-FFF2-40B4-BE49-F238E27FC236}">
                    <a16:creationId xmlns:a16="http://schemas.microsoft.com/office/drawing/2014/main" id="{00000000-0008-0000-0B00-0000DE30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17</xdr:col>
      <xdr:colOff>0</xdr:colOff>
      <xdr:row>25</xdr:row>
      <xdr:rowOff>0</xdr:rowOff>
    </xdr:from>
    <xdr:ext cx="390525" cy="200025"/>
    <xdr:grpSp>
      <xdr:nvGrpSpPr>
        <xdr:cNvPr id="12511" name="Shape 2">
          <a:extLst>
            <a:ext uri="{FF2B5EF4-FFF2-40B4-BE49-F238E27FC236}">
              <a16:creationId xmlns:a16="http://schemas.microsoft.com/office/drawing/2014/main" id="{00000000-0008-0000-0B00-0000DF300000}"/>
            </a:ext>
          </a:extLst>
        </xdr:cNvPr>
        <xdr:cNvGrpSpPr>
          <a:grpSpLocks/>
        </xdr:cNvGrpSpPr>
      </xdr:nvGrpSpPr>
      <xdr:grpSpPr>
        <a:xfrm>
          <a:off x="7553325" y="5505450"/>
          <a:ext cx="390525" cy="200025"/>
          <a:chOff x="5150738" y="3679988"/>
          <a:chExt cx="390525" cy="200025"/>
        </a:xfrm>
      </xdr:grpSpPr>
      <xdr:grpSp>
        <xdr:nvGrpSpPr>
          <xdr:cNvPr id="12512" name="Shape 9957">
            <a:extLst>
              <a:ext uri="{FF2B5EF4-FFF2-40B4-BE49-F238E27FC236}">
                <a16:creationId xmlns:a16="http://schemas.microsoft.com/office/drawing/2014/main" id="{00000000-0008-0000-0B00-0000E0300000}"/>
              </a:ext>
            </a:extLst>
          </xdr:cNvPr>
          <xdr:cNvGrpSpPr>
            <a:grpSpLocks/>
          </xdr:cNvGrpSpPr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2513" name="Shape 6">
              <a:extLst>
                <a:ext uri="{FF2B5EF4-FFF2-40B4-BE49-F238E27FC236}">
                  <a16:creationId xmlns:a16="http://schemas.microsoft.com/office/drawing/2014/main" id="{00000000-0008-0000-0B00-0000E130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514" name="Shape 9958">
              <a:extLst>
                <a:ext uri="{FF2B5EF4-FFF2-40B4-BE49-F238E27FC236}">
                  <a16:creationId xmlns:a16="http://schemas.microsoft.com/office/drawing/2014/main" id="{00000000-0008-0000-0B00-0000E2300000}"/>
                </a:ext>
              </a:extLst>
            </xdr:cNvPr>
            <xdr:cNvGrpSpPr>
              <a:grpSpLocks/>
            </xdr:cNvGrpSpPr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2515" name="Shape 9959">
                <a:extLst>
                  <a:ext uri="{FF2B5EF4-FFF2-40B4-BE49-F238E27FC236}">
                    <a16:creationId xmlns:a16="http://schemas.microsoft.com/office/drawing/2014/main" id="{00000000-0008-0000-0B00-0000E330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2516" name="Shape 9960">
                <a:extLst>
                  <a:ext uri="{FF2B5EF4-FFF2-40B4-BE49-F238E27FC236}">
                    <a16:creationId xmlns:a16="http://schemas.microsoft.com/office/drawing/2014/main" id="{00000000-0008-0000-0B00-0000E430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19</xdr:col>
      <xdr:colOff>0</xdr:colOff>
      <xdr:row>25</xdr:row>
      <xdr:rowOff>0</xdr:rowOff>
    </xdr:from>
    <xdr:ext cx="390525" cy="200025"/>
    <xdr:grpSp>
      <xdr:nvGrpSpPr>
        <xdr:cNvPr id="12517" name="Shape 2">
          <a:extLst>
            <a:ext uri="{FF2B5EF4-FFF2-40B4-BE49-F238E27FC236}">
              <a16:creationId xmlns:a16="http://schemas.microsoft.com/office/drawing/2014/main" id="{00000000-0008-0000-0B00-0000E5300000}"/>
            </a:ext>
          </a:extLst>
        </xdr:cNvPr>
        <xdr:cNvGrpSpPr>
          <a:grpSpLocks/>
        </xdr:cNvGrpSpPr>
      </xdr:nvGrpSpPr>
      <xdr:grpSpPr>
        <a:xfrm>
          <a:off x="8486775" y="5505450"/>
          <a:ext cx="390525" cy="200025"/>
          <a:chOff x="5150738" y="3679988"/>
          <a:chExt cx="390525" cy="200025"/>
        </a:xfrm>
      </xdr:grpSpPr>
      <xdr:grpSp>
        <xdr:nvGrpSpPr>
          <xdr:cNvPr id="12518" name="Shape 9961">
            <a:extLst>
              <a:ext uri="{FF2B5EF4-FFF2-40B4-BE49-F238E27FC236}">
                <a16:creationId xmlns:a16="http://schemas.microsoft.com/office/drawing/2014/main" id="{00000000-0008-0000-0B00-0000E6300000}"/>
              </a:ext>
            </a:extLst>
          </xdr:cNvPr>
          <xdr:cNvGrpSpPr>
            <a:grpSpLocks/>
          </xdr:cNvGrpSpPr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2519" name="Shape 6">
              <a:extLst>
                <a:ext uri="{FF2B5EF4-FFF2-40B4-BE49-F238E27FC236}">
                  <a16:creationId xmlns:a16="http://schemas.microsoft.com/office/drawing/2014/main" id="{00000000-0008-0000-0B00-0000E730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520" name="Shape 9962">
              <a:extLst>
                <a:ext uri="{FF2B5EF4-FFF2-40B4-BE49-F238E27FC236}">
                  <a16:creationId xmlns:a16="http://schemas.microsoft.com/office/drawing/2014/main" id="{00000000-0008-0000-0B00-0000E8300000}"/>
                </a:ext>
              </a:extLst>
            </xdr:cNvPr>
            <xdr:cNvGrpSpPr>
              <a:grpSpLocks/>
            </xdr:cNvGrpSpPr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2521" name="Shape 9963">
                <a:extLst>
                  <a:ext uri="{FF2B5EF4-FFF2-40B4-BE49-F238E27FC236}">
                    <a16:creationId xmlns:a16="http://schemas.microsoft.com/office/drawing/2014/main" id="{00000000-0008-0000-0B00-0000E930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2522" name="Shape 9964">
                <a:extLst>
                  <a:ext uri="{FF2B5EF4-FFF2-40B4-BE49-F238E27FC236}">
                    <a16:creationId xmlns:a16="http://schemas.microsoft.com/office/drawing/2014/main" id="{00000000-0008-0000-0B00-0000EA30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21</xdr:col>
      <xdr:colOff>0</xdr:colOff>
      <xdr:row>25</xdr:row>
      <xdr:rowOff>0</xdr:rowOff>
    </xdr:from>
    <xdr:ext cx="390525" cy="200025"/>
    <xdr:grpSp>
      <xdr:nvGrpSpPr>
        <xdr:cNvPr id="12523" name="Shape 2">
          <a:extLst>
            <a:ext uri="{FF2B5EF4-FFF2-40B4-BE49-F238E27FC236}">
              <a16:creationId xmlns:a16="http://schemas.microsoft.com/office/drawing/2014/main" id="{00000000-0008-0000-0B00-0000EB300000}"/>
            </a:ext>
          </a:extLst>
        </xdr:cNvPr>
        <xdr:cNvGrpSpPr>
          <a:grpSpLocks/>
        </xdr:cNvGrpSpPr>
      </xdr:nvGrpSpPr>
      <xdr:grpSpPr>
        <a:xfrm>
          <a:off x="9420225" y="5505450"/>
          <a:ext cx="390525" cy="200025"/>
          <a:chOff x="5150738" y="3679988"/>
          <a:chExt cx="390525" cy="200025"/>
        </a:xfrm>
      </xdr:grpSpPr>
      <xdr:grpSp>
        <xdr:nvGrpSpPr>
          <xdr:cNvPr id="12524" name="Shape 9965">
            <a:extLst>
              <a:ext uri="{FF2B5EF4-FFF2-40B4-BE49-F238E27FC236}">
                <a16:creationId xmlns:a16="http://schemas.microsoft.com/office/drawing/2014/main" id="{00000000-0008-0000-0B00-0000EC300000}"/>
              </a:ext>
            </a:extLst>
          </xdr:cNvPr>
          <xdr:cNvGrpSpPr>
            <a:grpSpLocks/>
          </xdr:cNvGrpSpPr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2525" name="Shape 6">
              <a:extLst>
                <a:ext uri="{FF2B5EF4-FFF2-40B4-BE49-F238E27FC236}">
                  <a16:creationId xmlns:a16="http://schemas.microsoft.com/office/drawing/2014/main" id="{00000000-0008-0000-0B00-0000ED30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526" name="Shape 9966">
              <a:extLst>
                <a:ext uri="{FF2B5EF4-FFF2-40B4-BE49-F238E27FC236}">
                  <a16:creationId xmlns:a16="http://schemas.microsoft.com/office/drawing/2014/main" id="{00000000-0008-0000-0B00-0000EE300000}"/>
                </a:ext>
              </a:extLst>
            </xdr:cNvPr>
            <xdr:cNvGrpSpPr>
              <a:grpSpLocks/>
            </xdr:cNvGrpSpPr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2527" name="Shape 9967">
                <a:extLst>
                  <a:ext uri="{FF2B5EF4-FFF2-40B4-BE49-F238E27FC236}">
                    <a16:creationId xmlns:a16="http://schemas.microsoft.com/office/drawing/2014/main" id="{00000000-0008-0000-0B00-0000EF30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2528" name="Shape 9968">
                <a:extLst>
                  <a:ext uri="{FF2B5EF4-FFF2-40B4-BE49-F238E27FC236}">
                    <a16:creationId xmlns:a16="http://schemas.microsoft.com/office/drawing/2014/main" id="{00000000-0008-0000-0B00-0000F030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23</xdr:col>
      <xdr:colOff>0</xdr:colOff>
      <xdr:row>25</xdr:row>
      <xdr:rowOff>0</xdr:rowOff>
    </xdr:from>
    <xdr:ext cx="390525" cy="200025"/>
    <xdr:grpSp>
      <xdr:nvGrpSpPr>
        <xdr:cNvPr id="12529" name="Shape 2">
          <a:extLst>
            <a:ext uri="{FF2B5EF4-FFF2-40B4-BE49-F238E27FC236}">
              <a16:creationId xmlns:a16="http://schemas.microsoft.com/office/drawing/2014/main" id="{00000000-0008-0000-0B00-0000F1300000}"/>
            </a:ext>
          </a:extLst>
        </xdr:cNvPr>
        <xdr:cNvGrpSpPr>
          <a:grpSpLocks/>
        </xdr:cNvGrpSpPr>
      </xdr:nvGrpSpPr>
      <xdr:grpSpPr>
        <a:xfrm>
          <a:off x="10353675" y="5505450"/>
          <a:ext cx="390525" cy="200025"/>
          <a:chOff x="5150738" y="3679988"/>
          <a:chExt cx="390525" cy="200025"/>
        </a:xfrm>
      </xdr:grpSpPr>
      <xdr:grpSp>
        <xdr:nvGrpSpPr>
          <xdr:cNvPr id="12530" name="Shape 9969">
            <a:extLst>
              <a:ext uri="{FF2B5EF4-FFF2-40B4-BE49-F238E27FC236}">
                <a16:creationId xmlns:a16="http://schemas.microsoft.com/office/drawing/2014/main" id="{00000000-0008-0000-0B00-0000F2300000}"/>
              </a:ext>
            </a:extLst>
          </xdr:cNvPr>
          <xdr:cNvGrpSpPr>
            <a:grpSpLocks/>
          </xdr:cNvGrpSpPr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2531" name="Shape 6">
              <a:extLst>
                <a:ext uri="{FF2B5EF4-FFF2-40B4-BE49-F238E27FC236}">
                  <a16:creationId xmlns:a16="http://schemas.microsoft.com/office/drawing/2014/main" id="{00000000-0008-0000-0B00-0000F330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532" name="Shape 9970">
              <a:extLst>
                <a:ext uri="{FF2B5EF4-FFF2-40B4-BE49-F238E27FC236}">
                  <a16:creationId xmlns:a16="http://schemas.microsoft.com/office/drawing/2014/main" id="{00000000-0008-0000-0B00-0000F4300000}"/>
                </a:ext>
              </a:extLst>
            </xdr:cNvPr>
            <xdr:cNvGrpSpPr>
              <a:grpSpLocks/>
            </xdr:cNvGrpSpPr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2533" name="Shape 9971">
                <a:extLst>
                  <a:ext uri="{FF2B5EF4-FFF2-40B4-BE49-F238E27FC236}">
                    <a16:creationId xmlns:a16="http://schemas.microsoft.com/office/drawing/2014/main" id="{00000000-0008-0000-0B00-0000F530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2534" name="Shape 9972">
                <a:extLst>
                  <a:ext uri="{FF2B5EF4-FFF2-40B4-BE49-F238E27FC236}">
                    <a16:creationId xmlns:a16="http://schemas.microsoft.com/office/drawing/2014/main" id="{00000000-0008-0000-0B00-0000F630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25</xdr:col>
      <xdr:colOff>0</xdr:colOff>
      <xdr:row>33</xdr:row>
      <xdr:rowOff>0</xdr:rowOff>
    </xdr:from>
    <xdr:ext cx="390525" cy="200025"/>
    <xdr:grpSp>
      <xdr:nvGrpSpPr>
        <xdr:cNvPr id="12535" name="Shape 2">
          <a:extLst>
            <a:ext uri="{FF2B5EF4-FFF2-40B4-BE49-F238E27FC236}">
              <a16:creationId xmlns:a16="http://schemas.microsoft.com/office/drawing/2014/main" id="{00000000-0008-0000-0B00-0000F7300000}"/>
            </a:ext>
          </a:extLst>
        </xdr:cNvPr>
        <xdr:cNvGrpSpPr>
          <a:grpSpLocks/>
        </xdr:cNvGrpSpPr>
      </xdr:nvGrpSpPr>
      <xdr:grpSpPr>
        <a:xfrm>
          <a:off x="11287125" y="7258050"/>
          <a:ext cx="390525" cy="200025"/>
          <a:chOff x="5150738" y="3679988"/>
          <a:chExt cx="390525" cy="200025"/>
        </a:xfrm>
      </xdr:grpSpPr>
      <xdr:grpSp>
        <xdr:nvGrpSpPr>
          <xdr:cNvPr id="12536" name="Shape 9973">
            <a:extLst>
              <a:ext uri="{FF2B5EF4-FFF2-40B4-BE49-F238E27FC236}">
                <a16:creationId xmlns:a16="http://schemas.microsoft.com/office/drawing/2014/main" id="{00000000-0008-0000-0B00-0000F8300000}"/>
              </a:ext>
            </a:extLst>
          </xdr:cNvPr>
          <xdr:cNvGrpSpPr>
            <a:grpSpLocks/>
          </xdr:cNvGrpSpPr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2537" name="Shape 6">
              <a:extLst>
                <a:ext uri="{FF2B5EF4-FFF2-40B4-BE49-F238E27FC236}">
                  <a16:creationId xmlns:a16="http://schemas.microsoft.com/office/drawing/2014/main" id="{00000000-0008-0000-0B00-0000F930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538" name="Shape 9974">
              <a:extLst>
                <a:ext uri="{FF2B5EF4-FFF2-40B4-BE49-F238E27FC236}">
                  <a16:creationId xmlns:a16="http://schemas.microsoft.com/office/drawing/2014/main" id="{00000000-0008-0000-0B00-0000FA300000}"/>
                </a:ext>
              </a:extLst>
            </xdr:cNvPr>
            <xdr:cNvGrpSpPr>
              <a:grpSpLocks/>
            </xdr:cNvGrpSpPr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2539" name="Shape 9975">
                <a:extLst>
                  <a:ext uri="{FF2B5EF4-FFF2-40B4-BE49-F238E27FC236}">
                    <a16:creationId xmlns:a16="http://schemas.microsoft.com/office/drawing/2014/main" id="{00000000-0008-0000-0B00-0000FB30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2540" name="Shape 9976">
                <a:extLst>
                  <a:ext uri="{FF2B5EF4-FFF2-40B4-BE49-F238E27FC236}">
                    <a16:creationId xmlns:a16="http://schemas.microsoft.com/office/drawing/2014/main" id="{00000000-0008-0000-0B00-0000FC30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27</xdr:col>
      <xdr:colOff>0</xdr:colOff>
      <xdr:row>33</xdr:row>
      <xdr:rowOff>0</xdr:rowOff>
    </xdr:from>
    <xdr:ext cx="390525" cy="200025"/>
    <xdr:grpSp>
      <xdr:nvGrpSpPr>
        <xdr:cNvPr id="12541" name="Shape 2">
          <a:extLst>
            <a:ext uri="{FF2B5EF4-FFF2-40B4-BE49-F238E27FC236}">
              <a16:creationId xmlns:a16="http://schemas.microsoft.com/office/drawing/2014/main" id="{00000000-0008-0000-0B00-0000FD300000}"/>
            </a:ext>
          </a:extLst>
        </xdr:cNvPr>
        <xdr:cNvGrpSpPr>
          <a:grpSpLocks/>
        </xdr:cNvGrpSpPr>
      </xdr:nvGrpSpPr>
      <xdr:grpSpPr>
        <a:xfrm>
          <a:off x="12220575" y="7258050"/>
          <a:ext cx="390525" cy="200025"/>
          <a:chOff x="5150738" y="3679988"/>
          <a:chExt cx="390525" cy="200025"/>
        </a:xfrm>
      </xdr:grpSpPr>
      <xdr:grpSp>
        <xdr:nvGrpSpPr>
          <xdr:cNvPr id="12542" name="Shape 9977">
            <a:extLst>
              <a:ext uri="{FF2B5EF4-FFF2-40B4-BE49-F238E27FC236}">
                <a16:creationId xmlns:a16="http://schemas.microsoft.com/office/drawing/2014/main" id="{00000000-0008-0000-0B00-0000FE300000}"/>
              </a:ext>
            </a:extLst>
          </xdr:cNvPr>
          <xdr:cNvGrpSpPr>
            <a:grpSpLocks/>
          </xdr:cNvGrpSpPr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2543" name="Shape 6">
              <a:extLst>
                <a:ext uri="{FF2B5EF4-FFF2-40B4-BE49-F238E27FC236}">
                  <a16:creationId xmlns:a16="http://schemas.microsoft.com/office/drawing/2014/main" id="{00000000-0008-0000-0B00-0000FF30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544" name="Shape 9978">
              <a:extLst>
                <a:ext uri="{FF2B5EF4-FFF2-40B4-BE49-F238E27FC236}">
                  <a16:creationId xmlns:a16="http://schemas.microsoft.com/office/drawing/2014/main" id="{00000000-0008-0000-0B00-000000310000}"/>
                </a:ext>
              </a:extLst>
            </xdr:cNvPr>
            <xdr:cNvGrpSpPr>
              <a:grpSpLocks/>
            </xdr:cNvGrpSpPr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2545" name="Shape 9979">
                <a:extLst>
                  <a:ext uri="{FF2B5EF4-FFF2-40B4-BE49-F238E27FC236}">
                    <a16:creationId xmlns:a16="http://schemas.microsoft.com/office/drawing/2014/main" id="{00000000-0008-0000-0B00-00000131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2546" name="Shape 9980">
                <a:extLst>
                  <a:ext uri="{FF2B5EF4-FFF2-40B4-BE49-F238E27FC236}">
                    <a16:creationId xmlns:a16="http://schemas.microsoft.com/office/drawing/2014/main" id="{00000000-0008-0000-0B00-00000231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29</xdr:col>
      <xdr:colOff>0</xdr:colOff>
      <xdr:row>33</xdr:row>
      <xdr:rowOff>0</xdr:rowOff>
    </xdr:from>
    <xdr:ext cx="390525" cy="200025"/>
    <xdr:grpSp>
      <xdr:nvGrpSpPr>
        <xdr:cNvPr id="12547" name="Shape 2">
          <a:extLst>
            <a:ext uri="{FF2B5EF4-FFF2-40B4-BE49-F238E27FC236}">
              <a16:creationId xmlns:a16="http://schemas.microsoft.com/office/drawing/2014/main" id="{00000000-0008-0000-0B00-000003310000}"/>
            </a:ext>
          </a:extLst>
        </xdr:cNvPr>
        <xdr:cNvGrpSpPr>
          <a:grpSpLocks/>
        </xdr:cNvGrpSpPr>
      </xdr:nvGrpSpPr>
      <xdr:grpSpPr>
        <a:xfrm>
          <a:off x="13154025" y="7258050"/>
          <a:ext cx="390525" cy="200025"/>
          <a:chOff x="5150738" y="3679988"/>
          <a:chExt cx="390525" cy="200025"/>
        </a:xfrm>
      </xdr:grpSpPr>
      <xdr:grpSp>
        <xdr:nvGrpSpPr>
          <xdr:cNvPr id="12548" name="Shape 9981">
            <a:extLst>
              <a:ext uri="{FF2B5EF4-FFF2-40B4-BE49-F238E27FC236}">
                <a16:creationId xmlns:a16="http://schemas.microsoft.com/office/drawing/2014/main" id="{00000000-0008-0000-0B00-000004310000}"/>
              </a:ext>
            </a:extLst>
          </xdr:cNvPr>
          <xdr:cNvGrpSpPr>
            <a:grpSpLocks/>
          </xdr:cNvGrpSpPr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2549" name="Shape 6">
              <a:extLst>
                <a:ext uri="{FF2B5EF4-FFF2-40B4-BE49-F238E27FC236}">
                  <a16:creationId xmlns:a16="http://schemas.microsoft.com/office/drawing/2014/main" id="{00000000-0008-0000-0B00-00000531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550" name="Shape 9982">
              <a:extLst>
                <a:ext uri="{FF2B5EF4-FFF2-40B4-BE49-F238E27FC236}">
                  <a16:creationId xmlns:a16="http://schemas.microsoft.com/office/drawing/2014/main" id="{00000000-0008-0000-0B00-000006310000}"/>
                </a:ext>
              </a:extLst>
            </xdr:cNvPr>
            <xdr:cNvGrpSpPr>
              <a:grpSpLocks/>
            </xdr:cNvGrpSpPr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2551" name="Shape 9983">
                <a:extLst>
                  <a:ext uri="{FF2B5EF4-FFF2-40B4-BE49-F238E27FC236}">
                    <a16:creationId xmlns:a16="http://schemas.microsoft.com/office/drawing/2014/main" id="{00000000-0008-0000-0B00-00000731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2552" name="Shape 9984">
                <a:extLst>
                  <a:ext uri="{FF2B5EF4-FFF2-40B4-BE49-F238E27FC236}">
                    <a16:creationId xmlns:a16="http://schemas.microsoft.com/office/drawing/2014/main" id="{00000000-0008-0000-0B00-00000831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39</xdr:col>
      <xdr:colOff>0</xdr:colOff>
      <xdr:row>49</xdr:row>
      <xdr:rowOff>0</xdr:rowOff>
    </xdr:from>
    <xdr:ext cx="390525" cy="200025"/>
    <xdr:grpSp>
      <xdr:nvGrpSpPr>
        <xdr:cNvPr id="12553" name="Shape 2">
          <a:extLst>
            <a:ext uri="{FF2B5EF4-FFF2-40B4-BE49-F238E27FC236}">
              <a16:creationId xmlns:a16="http://schemas.microsoft.com/office/drawing/2014/main" id="{00000000-0008-0000-0B00-000009310000}"/>
            </a:ext>
          </a:extLst>
        </xdr:cNvPr>
        <xdr:cNvGrpSpPr>
          <a:grpSpLocks/>
        </xdr:cNvGrpSpPr>
      </xdr:nvGrpSpPr>
      <xdr:grpSpPr>
        <a:xfrm>
          <a:off x="17821275" y="10763250"/>
          <a:ext cx="390525" cy="200025"/>
          <a:chOff x="5150738" y="3679988"/>
          <a:chExt cx="390525" cy="200025"/>
        </a:xfrm>
      </xdr:grpSpPr>
      <xdr:grpSp>
        <xdr:nvGrpSpPr>
          <xdr:cNvPr id="12554" name="Shape 9985">
            <a:extLst>
              <a:ext uri="{FF2B5EF4-FFF2-40B4-BE49-F238E27FC236}">
                <a16:creationId xmlns:a16="http://schemas.microsoft.com/office/drawing/2014/main" id="{00000000-0008-0000-0B00-00000A310000}"/>
              </a:ext>
            </a:extLst>
          </xdr:cNvPr>
          <xdr:cNvGrpSpPr>
            <a:grpSpLocks/>
          </xdr:cNvGrpSpPr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2555" name="Shape 6">
              <a:extLst>
                <a:ext uri="{FF2B5EF4-FFF2-40B4-BE49-F238E27FC236}">
                  <a16:creationId xmlns:a16="http://schemas.microsoft.com/office/drawing/2014/main" id="{00000000-0008-0000-0B00-00000B31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556" name="Shape 9986">
              <a:extLst>
                <a:ext uri="{FF2B5EF4-FFF2-40B4-BE49-F238E27FC236}">
                  <a16:creationId xmlns:a16="http://schemas.microsoft.com/office/drawing/2014/main" id="{00000000-0008-0000-0B00-00000C310000}"/>
                </a:ext>
              </a:extLst>
            </xdr:cNvPr>
            <xdr:cNvGrpSpPr>
              <a:grpSpLocks/>
            </xdr:cNvGrpSpPr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2557" name="Shape 9987">
                <a:extLst>
                  <a:ext uri="{FF2B5EF4-FFF2-40B4-BE49-F238E27FC236}">
                    <a16:creationId xmlns:a16="http://schemas.microsoft.com/office/drawing/2014/main" id="{00000000-0008-0000-0B00-00000D31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2558" name="Shape 9988">
                <a:extLst>
                  <a:ext uri="{FF2B5EF4-FFF2-40B4-BE49-F238E27FC236}">
                    <a16:creationId xmlns:a16="http://schemas.microsoft.com/office/drawing/2014/main" id="{00000000-0008-0000-0B00-00000E31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37</xdr:col>
      <xdr:colOff>0</xdr:colOff>
      <xdr:row>33</xdr:row>
      <xdr:rowOff>0</xdr:rowOff>
    </xdr:from>
    <xdr:ext cx="390525" cy="200025"/>
    <xdr:grpSp>
      <xdr:nvGrpSpPr>
        <xdr:cNvPr id="12559" name="Shape 2">
          <a:extLst>
            <a:ext uri="{FF2B5EF4-FFF2-40B4-BE49-F238E27FC236}">
              <a16:creationId xmlns:a16="http://schemas.microsoft.com/office/drawing/2014/main" id="{00000000-0008-0000-0B00-00000F310000}"/>
            </a:ext>
          </a:extLst>
        </xdr:cNvPr>
        <xdr:cNvGrpSpPr>
          <a:grpSpLocks/>
        </xdr:cNvGrpSpPr>
      </xdr:nvGrpSpPr>
      <xdr:grpSpPr>
        <a:xfrm>
          <a:off x="16887825" y="7258050"/>
          <a:ext cx="390525" cy="200025"/>
          <a:chOff x="5150738" y="3679988"/>
          <a:chExt cx="390525" cy="200025"/>
        </a:xfrm>
      </xdr:grpSpPr>
      <xdr:grpSp>
        <xdr:nvGrpSpPr>
          <xdr:cNvPr id="12560" name="Shape 9989">
            <a:extLst>
              <a:ext uri="{FF2B5EF4-FFF2-40B4-BE49-F238E27FC236}">
                <a16:creationId xmlns:a16="http://schemas.microsoft.com/office/drawing/2014/main" id="{00000000-0008-0000-0B00-000010310000}"/>
              </a:ext>
            </a:extLst>
          </xdr:cNvPr>
          <xdr:cNvGrpSpPr>
            <a:grpSpLocks/>
          </xdr:cNvGrpSpPr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2561" name="Shape 6">
              <a:extLst>
                <a:ext uri="{FF2B5EF4-FFF2-40B4-BE49-F238E27FC236}">
                  <a16:creationId xmlns:a16="http://schemas.microsoft.com/office/drawing/2014/main" id="{00000000-0008-0000-0B00-00001131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562" name="Shape 9990">
              <a:extLst>
                <a:ext uri="{FF2B5EF4-FFF2-40B4-BE49-F238E27FC236}">
                  <a16:creationId xmlns:a16="http://schemas.microsoft.com/office/drawing/2014/main" id="{00000000-0008-0000-0B00-000012310000}"/>
                </a:ext>
              </a:extLst>
            </xdr:cNvPr>
            <xdr:cNvGrpSpPr>
              <a:grpSpLocks/>
            </xdr:cNvGrpSpPr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2563" name="Shape 9991">
                <a:extLst>
                  <a:ext uri="{FF2B5EF4-FFF2-40B4-BE49-F238E27FC236}">
                    <a16:creationId xmlns:a16="http://schemas.microsoft.com/office/drawing/2014/main" id="{00000000-0008-0000-0B00-00001331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2564" name="Shape 9992">
                <a:extLst>
                  <a:ext uri="{FF2B5EF4-FFF2-40B4-BE49-F238E27FC236}">
                    <a16:creationId xmlns:a16="http://schemas.microsoft.com/office/drawing/2014/main" id="{00000000-0008-0000-0B00-00001431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39</xdr:col>
      <xdr:colOff>0</xdr:colOff>
      <xdr:row>33</xdr:row>
      <xdr:rowOff>0</xdr:rowOff>
    </xdr:from>
    <xdr:ext cx="390525" cy="200025"/>
    <xdr:grpSp>
      <xdr:nvGrpSpPr>
        <xdr:cNvPr id="12565" name="Shape 2">
          <a:extLst>
            <a:ext uri="{FF2B5EF4-FFF2-40B4-BE49-F238E27FC236}">
              <a16:creationId xmlns:a16="http://schemas.microsoft.com/office/drawing/2014/main" id="{00000000-0008-0000-0B00-000015310000}"/>
            </a:ext>
          </a:extLst>
        </xdr:cNvPr>
        <xdr:cNvGrpSpPr>
          <a:grpSpLocks/>
        </xdr:cNvGrpSpPr>
      </xdr:nvGrpSpPr>
      <xdr:grpSpPr>
        <a:xfrm>
          <a:off x="17821275" y="7258050"/>
          <a:ext cx="390525" cy="200025"/>
          <a:chOff x="5150738" y="3679988"/>
          <a:chExt cx="390525" cy="200025"/>
        </a:xfrm>
      </xdr:grpSpPr>
      <xdr:grpSp>
        <xdr:nvGrpSpPr>
          <xdr:cNvPr id="12566" name="Shape 9993">
            <a:extLst>
              <a:ext uri="{FF2B5EF4-FFF2-40B4-BE49-F238E27FC236}">
                <a16:creationId xmlns:a16="http://schemas.microsoft.com/office/drawing/2014/main" id="{00000000-0008-0000-0B00-000016310000}"/>
              </a:ext>
            </a:extLst>
          </xdr:cNvPr>
          <xdr:cNvGrpSpPr>
            <a:grpSpLocks/>
          </xdr:cNvGrpSpPr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2567" name="Shape 6">
              <a:extLst>
                <a:ext uri="{FF2B5EF4-FFF2-40B4-BE49-F238E27FC236}">
                  <a16:creationId xmlns:a16="http://schemas.microsoft.com/office/drawing/2014/main" id="{00000000-0008-0000-0B00-00001731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568" name="Shape 9994">
              <a:extLst>
                <a:ext uri="{FF2B5EF4-FFF2-40B4-BE49-F238E27FC236}">
                  <a16:creationId xmlns:a16="http://schemas.microsoft.com/office/drawing/2014/main" id="{00000000-0008-0000-0B00-000018310000}"/>
                </a:ext>
              </a:extLst>
            </xdr:cNvPr>
            <xdr:cNvGrpSpPr>
              <a:grpSpLocks/>
            </xdr:cNvGrpSpPr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2569" name="Shape 9995">
                <a:extLst>
                  <a:ext uri="{FF2B5EF4-FFF2-40B4-BE49-F238E27FC236}">
                    <a16:creationId xmlns:a16="http://schemas.microsoft.com/office/drawing/2014/main" id="{00000000-0008-0000-0B00-00001931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2570" name="Shape 9996">
                <a:extLst>
                  <a:ext uri="{FF2B5EF4-FFF2-40B4-BE49-F238E27FC236}">
                    <a16:creationId xmlns:a16="http://schemas.microsoft.com/office/drawing/2014/main" id="{00000000-0008-0000-0B00-00001A31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7</xdr:col>
      <xdr:colOff>0</xdr:colOff>
      <xdr:row>49</xdr:row>
      <xdr:rowOff>0</xdr:rowOff>
    </xdr:from>
    <xdr:ext cx="390525" cy="200025"/>
    <xdr:grpSp>
      <xdr:nvGrpSpPr>
        <xdr:cNvPr id="12571" name="Shape 2">
          <a:extLst>
            <a:ext uri="{FF2B5EF4-FFF2-40B4-BE49-F238E27FC236}">
              <a16:creationId xmlns:a16="http://schemas.microsoft.com/office/drawing/2014/main" id="{00000000-0008-0000-0B00-00001B310000}"/>
            </a:ext>
          </a:extLst>
        </xdr:cNvPr>
        <xdr:cNvGrpSpPr>
          <a:grpSpLocks/>
        </xdr:cNvGrpSpPr>
      </xdr:nvGrpSpPr>
      <xdr:grpSpPr>
        <a:xfrm>
          <a:off x="2886075" y="10763250"/>
          <a:ext cx="390525" cy="200025"/>
          <a:chOff x="5150738" y="3679988"/>
          <a:chExt cx="390525" cy="200025"/>
        </a:xfrm>
      </xdr:grpSpPr>
      <xdr:grpSp>
        <xdr:nvGrpSpPr>
          <xdr:cNvPr id="12572" name="Shape 9997">
            <a:extLst>
              <a:ext uri="{FF2B5EF4-FFF2-40B4-BE49-F238E27FC236}">
                <a16:creationId xmlns:a16="http://schemas.microsoft.com/office/drawing/2014/main" id="{00000000-0008-0000-0B00-00001C310000}"/>
              </a:ext>
            </a:extLst>
          </xdr:cNvPr>
          <xdr:cNvGrpSpPr>
            <a:grpSpLocks/>
          </xdr:cNvGrpSpPr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2573" name="Shape 6">
              <a:extLst>
                <a:ext uri="{FF2B5EF4-FFF2-40B4-BE49-F238E27FC236}">
                  <a16:creationId xmlns:a16="http://schemas.microsoft.com/office/drawing/2014/main" id="{00000000-0008-0000-0B00-00001D31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574" name="Shape 9998">
              <a:extLst>
                <a:ext uri="{FF2B5EF4-FFF2-40B4-BE49-F238E27FC236}">
                  <a16:creationId xmlns:a16="http://schemas.microsoft.com/office/drawing/2014/main" id="{00000000-0008-0000-0B00-00001E310000}"/>
                </a:ext>
              </a:extLst>
            </xdr:cNvPr>
            <xdr:cNvGrpSpPr>
              <a:grpSpLocks/>
            </xdr:cNvGrpSpPr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2575" name="Shape 9999">
                <a:extLst>
                  <a:ext uri="{FF2B5EF4-FFF2-40B4-BE49-F238E27FC236}">
                    <a16:creationId xmlns:a16="http://schemas.microsoft.com/office/drawing/2014/main" id="{00000000-0008-0000-0B00-00001F31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2576" name="Shape 10000">
                <a:extLst>
                  <a:ext uri="{FF2B5EF4-FFF2-40B4-BE49-F238E27FC236}">
                    <a16:creationId xmlns:a16="http://schemas.microsoft.com/office/drawing/2014/main" id="{00000000-0008-0000-0B00-00002031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9</xdr:col>
      <xdr:colOff>0</xdr:colOff>
      <xdr:row>78</xdr:row>
      <xdr:rowOff>0</xdr:rowOff>
    </xdr:from>
    <xdr:ext cx="390525" cy="200025"/>
    <xdr:grpSp>
      <xdr:nvGrpSpPr>
        <xdr:cNvPr id="12577" name="Shape 2">
          <a:extLst>
            <a:ext uri="{FF2B5EF4-FFF2-40B4-BE49-F238E27FC236}">
              <a16:creationId xmlns:a16="http://schemas.microsoft.com/office/drawing/2014/main" id="{00000000-0008-0000-0B00-000021310000}"/>
            </a:ext>
          </a:extLst>
        </xdr:cNvPr>
        <xdr:cNvGrpSpPr>
          <a:grpSpLocks/>
        </xdr:cNvGrpSpPr>
      </xdr:nvGrpSpPr>
      <xdr:grpSpPr>
        <a:xfrm>
          <a:off x="3819525" y="17164050"/>
          <a:ext cx="390525" cy="200025"/>
          <a:chOff x="5150738" y="3679988"/>
          <a:chExt cx="390525" cy="200025"/>
        </a:xfrm>
      </xdr:grpSpPr>
      <xdr:grpSp>
        <xdr:nvGrpSpPr>
          <xdr:cNvPr id="12578" name="Shape 10001">
            <a:extLst>
              <a:ext uri="{FF2B5EF4-FFF2-40B4-BE49-F238E27FC236}">
                <a16:creationId xmlns:a16="http://schemas.microsoft.com/office/drawing/2014/main" id="{00000000-0008-0000-0B00-000022310000}"/>
              </a:ext>
            </a:extLst>
          </xdr:cNvPr>
          <xdr:cNvGrpSpPr>
            <a:grpSpLocks/>
          </xdr:cNvGrpSpPr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2579" name="Shape 6">
              <a:extLst>
                <a:ext uri="{FF2B5EF4-FFF2-40B4-BE49-F238E27FC236}">
                  <a16:creationId xmlns:a16="http://schemas.microsoft.com/office/drawing/2014/main" id="{00000000-0008-0000-0B00-00002331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580" name="Shape 10002">
              <a:extLst>
                <a:ext uri="{FF2B5EF4-FFF2-40B4-BE49-F238E27FC236}">
                  <a16:creationId xmlns:a16="http://schemas.microsoft.com/office/drawing/2014/main" id="{00000000-0008-0000-0B00-000024310000}"/>
                </a:ext>
              </a:extLst>
            </xdr:cNvPr>
            <xdr:cNvGrpSpPr>
              <a:grpSpLocks/>
            </xdr:cNvGrpSpPr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2581" name="Shape 10003">
                <a:extLst>
                  <a:ext uri="{FF2B5EF4-FFF2-40B4-BE49-F238E27FC236}">
                    <a16:creationId xmlns:a16="http://schemas.microsoft.com/office/drawing/2014/main" id="{00000000-0008-0000-0B00-00002531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2582" name="Shape 10004">
                <a:extLst>
                  <a:ext uri="{FF2B5EF4-FFF2-40B4-BE49-F238E27FC236}">
                    <a16:creationId xmlns:a16="http://schemas.microsoft.com/office/drawing/2014/main" id="{00000000-0008-0000-0B00-00002631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23</xdr:col>
      <xdr:colOff>0</xdr:colOff>
      <xdr:row>78</xdr:row>
      <xdr:rowOff>0</xdr:rowOff>
    </xdr:from>
    <xdr:ext cx="390525" cy="200025"/>
    <xdr:grpSp>
      <xdr:nvGrpSpPr>
        <xdr:cNvPr id="12583" name="Shape 2">
          <a:extLst>
            <a:ext uri="{FF2B5EF4-FFF2-40B4-BE49-F238E27FC236}">
              <a16:creationId xmlns:a16="http://schemas.microsoft.com/office/drawing/2014/main" id="{00000000-0008-0000-0B00-000027310000}"/>
            </a:ext>
          </a:extLst>
        </xdr:cNvPr>
        <xdr:cNvGrpSpPr>
          <a:grpSpLocks/>
        </xdr:cNvGrpSpPr>
      </xdr:nvGrpSpPr>
      <xdr:grpSpPr>
        <a:xfrm>
          <a:off x="10353675" y="17164050"/>
          <a:ext cx="390525" cy="200025"/>
          <a:chOff x="5150738" y="3679988"/>
          <a:chExt cx="390525" cy="200025"/>
        </a:xfrm>
      </xdr:grpSpPr>
      <xdr:grpSp>
        <xdr:nvGrpSpPr>
          <xdr:cNvPr id="12584" name="Shape 10005">
            <a:extLst>
              <a:ext uri="{FF2B5EF4-FFF2-40B4-BE49-F238E27FC236}">
                <a16:creationId xmlns:a16="http://schemas.microsoft.com/office/drawing/2014/main" id="{00000000-0008-0000-0B00-000028310000}"/>
              </a:ext>
            </a:extLst>
          </xdr:cNvPr>
          <xdr:cNvGrpSpPr>
            <a:grpSpLocks/>
          </xdr:cNvGrpSpPr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2585" name="Shape 6">
              <a:extLst>
                <a:ext uri="{FF2B5EF4-FFF2-40B4-BE49-F238E27FC236}">
                  <a16:creationId xmlns:a16="http://schemas.microsoft.com/office/drawing/2014/main" id="{00000000-0008-0000-0B00-00002931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586" name="Shape 10006">
              <a:extLst>
                <a:ext uri="{FF2B5EF4-FFF2-40B4-BE49-F238E27FC236}">
                  <a16:creationId xmlns:a16="http://schemas.microsoft.com/office/drawing/2014/main" id="{00000000-0008-0000-0B00-00002A310000}"/>
                </a:ext>
              </a:extLst>
            </xdr:cNvPr>
            <xdr:cNvGrpSpPr>
              <a:grpSpLocks/>
            </xdr:cNvGrpSpPr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2587" name="Shape 10007">
                <a:extLst>
                  <a:ext uri="{FF2B5EF4-FFF2-40B4-BE49-F238E27FC236}">
                    <a16:creationId xmlns:a16="http://schemas.microsoft.com/office/drawing/2014/main" id="{00000000-0008-0000-0B00-00002B31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2588" name="Shape 10008">
                <a:extLst>
                  <a:ext uri="{FF2B5EF4-FFF2-40B4-BE49-F238E27FC236}">
                    <a16:creationId xmlns:a16="http://schemas.microsoft.com/office/drawing/2014/main" id="{00000000-0008-0000-0B00-00002C31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29</xdr:col>
      <xdr:colOff>0</xdr:colOff>
      <xdr:row>78</xdr:row>
      <xdr:rowOff>0</xdr:rowOff>
    </xdr:from>
    <xdr:ext cx="390525" cy="200025"/>
    <xdr:grpSp>
      <xdr:nvGrpSpPr>
        <xdr:cNvPr id="12589" name="Shape 2">
          <a:extLst>
            <a:ext uri="{FF2B5EF4-FFF2-40B4-BE49-F238E27FC236}">
              <a16:creationId xmlns:a16="http://schemas.microsoft.com/office/drawing/2014/main" id="{00000000-0008-0000-0B00-00002D310000}"/>
            </a:ext>
          </a:extLst>
        </xdr:cNvPr>
        <xdr:cNvGrpSpPr>
          <a:grpSpLocks/>
        </xdr:cNvGrpSpPr>
      </xdr:nvGrpSpPr>
      <xdr:grpSpPr>
        <a:xfrm>
          <a:off x="13154025" y="17164050"/>
          <a:ext cx="390525" cy="200025"/>
          <a:chOff x="5150738" y="3679988"/>
          <a:chExt cx="390525" cy="200025"/>
        </a:xfrm>
      </xdr:grpSpPr>
      <xdr:grpSp>
        <xdr:nvGrpSpPr>
          <xdr:cNvPr id="12590" name="Shape 10009">
            <a:extLst>
              <a:ext uri="{FF2B5EF4-FFF2-40B4-BE49-F238E27FC236}">
                <a16:creationId xmlns:a16="http://schemas.microsoft.com/office/drawing/2014/main" id="{00000000-0008-0000-0B00-00002E310000}"/>
              </a:ext>
            </a:extLst>
          </xdr:cNvPr>
          <xdr:cNvGrpSpPr>
            <a:grpSpLocks/>
          </xdr:cNvGrpSpPr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2591" name="Shape 6">
              <a:extLst>
                <a:ext uri="{FF2B5EF4-FFF2-40B4-BE49-F238E27FC236}">
                  <a16:creationId xmlns:a16="http://schemas.microsoft.com/office/drawing/2014/main" id="{00000000-0008-0000-0B00-00002F31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592" name="Shape 10010">
              <a:extLst>
                <a:ext uri="{FF2B5EF4-FFF2-40B4-BE49-F238E27FC236}">
                  <a16:creationId xmlns:a16="http://schemas.microsoft.com/office/drawing/2014/main" id="{00000000-0008-0000-0B00-000030310000}"/>
                </a:ext>
              </a:extLst>
            </xdr:cNvPr>
            <xdr:cNvGrpSpPr>
              <a:grpSpLocks/>
            </xdr:cNvGrpSpPr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2593" name="Shape 10011">
                <a:extLst>
                  <a:ext uri="{FF2B5EF4-FFF2-40B4-BE49-F238E27FC236}">
                    <a16:creationId xmlns:a16="http://schemas.microsoft.com/office/drawing/2014/main" id="{00000000-0008-0000-0B00-00003131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2594" name="Shape 10012">
                <a:extLst>
                  <a:ext uri="{FF2B5EF4-FFF2-40B4-BE49-F238E27FC236}">
                    <a16:creationId xmlns:a16="http://schemas.microsoft.com/office/drawing/2014/main" id="{00000000-0008-0000-0B00-00003231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33</xdr:col>
      <xdr:colOff>0</xdr:colOff>
      <xdr:row>78</xdr:row>
      <xdr:rowOff>0</xdr:rowOff>
    </xdr:from>
    <xdr:ext cx="390525" cy="200025"/>
    <xdr:grpSp>
      <xdr:nvGrpSpPr>
        <xdr:cNvPr id="12595" name="Shape 2">
          <a:extLst>
            <a:ext uri="{FF2B5EF4-FFF2-40B4-BE49-F238E27FC236}">
              <a16:creationId xmlns:a16="http://schemas.microsoft.com/office/drawing/2014/main" id="{00000000-0008-0000-0B00-000033310000}"/>
            </a:ext>
          </a:extLst>
        </xdr:cNvPr>
        <xdr:cNvGrpSpPr>
          <a:grpSpLocks/>
        </xdr:cNvGrpSpPr>
      </xdr:nvGrpSpPr>
      <xdr:grpSpPr>
        <a:xfrm>
          <a:off x="15020925" y="17164050"/>
          <a:ext cx="390525" cy="200025"/>
          <a:chOff x="5150738" y="3679988"/>
          <a:chExt cx="390525" cy="200025"/>
        </a:xfrm>
      </xdr:grpSpPr>
      <xdr:grpSp>
        <xdr:nvGrpSpPr>
          <xdr:cNvPr id="12596" name="Shape 10013">
            <a:extLst>
              <a:ext uri="{FF2B5EF4-FFF2-40B4-BE49-F238E27FC236}">
                <a16:creationId xmlns:a16="http://schemas.microsoft.com/office/drawing/2014/main" id="{00000000-0008-0000-0B00-000034310000}"/>
              </a:ext>
            </a:extLst>
          </xdr:cNvPr>
          <xdr:cNvGrpSpPr>
            <a:grpSpLocks/>
          </xdr:cNvGrpSpPr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2597" name="Shape 6">
              <a:extLst>
                <a:ext uri="{FF2B5EF4-FFF2-40B4-BE49-F238E27FC236}">
                  <a16:creationId xmlns:a16="http://schemas.microsoft.com/office/drawing/2014/main" id="{00000000-0008-0000-0B00-00003531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598" name="Shape 10014">
              <a:extLst>
                <a:ext uri="{FF2B5EF4-FFF2-40B4-BE49-F238E27FC236}">
                  <a16:creationId xmlns:a16="http://schemas.microsoft.com/office/drawing/2014/main" id="{00000000-0008-0000-0B00-000036310000}"/>
                </a:ext>
              </a:extLst>
            </xdr:cNvPr>
            <xdr:cNvGrpSpPr>
              <a:grpSpLocks/>
            </xdr:cNvGrpSpPr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2599" name="Shape 10015">
                <a:extLst>
                  <a:ext uri="{FF2B5EF4-FFF2-40B4-BE49-F238E27FC236}">
                    <a16:creationId xmlns:a16="http://schemas.microsoft.com/office/drawing/2014/main" id="{00000000-0008-0000-0B00-00003731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2600" name="Shape 10016">
                <a:extLst>
                  <a:ext uri="{FF2B5EF4-FFF2-40B4-BE49-F238E27FC236}">
                    <a16:creationId xmlns:a16="http://schemas.microsoft.com/office/drawing/2014/main" id="{00000000-0008-0000-0B00-00003831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35</xdr:col>
      <xdr:colOff>0</xdr:colOff>
      <xdr:row>78</xdr:row>
      <xdr:rowOff>0</xdr:rowOff>
    </xdr:from>
    <xdr:ext cx="390525" cy="200025"/>
    <xdr:grpSp>
      <xdr:nvGrpSpPr>
        <xdr:cNvPr id="12601" name="Shape 2">
          <a:extLst>
            <a:ext uri="{FF2B5EF4-FFF2-40B4-BE49-F238E27FC236}">
              <a16:creationId xmlns:a16="http://schemas.microsoft.com/office/drawing/2014/main" id="{00000000-0008-0000-0B00-000039310000}"/>
            </a:ext>
          </a:extLst>
        </xdr:cNvPr>
        <xdr:cNvGrpSpPr>
          <a:grpSpLocks/>
        </xdr:cNvGrpSpPr>
      </xdr:nvGrpSpPr>
      <xdr:grpSpPr>
        <a:xfrm>
          <a:off x="15954375" y="17164050"/>
          <a:ext cx="390525" cy="200025"/>
          <a:chOff x="5150738" y="3679988"/>
          <a:chExt cx="390525" cy="200025"/>
        </a:xfrm>
      </xdr:grpSpPr>
      <xdr:grpSp>
        <xdr:nvGrpSpPr>
          <xdr:cNvPr id="12602" name="Shape 10017">
            <a:extLst>
              <a:ext uri="{FF2B5EF4-FFF2-40B4-BE49-F238E27FC236}">
                <a16:creationId xmlns:a16="http://schemas.microsoft.com/office/drawing/2014/main" id="{00000000-0008-0000-0B00-00003A310000}"/>
              </a:ext>
            </a:extLst>
          </xdr:cNvPr>
          <xdr:cNvGrpSpPr>
            <a:grpSpLocks/>
          </xdr:cNvGrpSpPr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2603" name="Shape 6">
              <a:extLst>
                <a:ext uri="{FF2B5EF4-FFF2-40B4-BE49-F238E27FC236}">
                  <a16:creationId xmlns:a16="http://schemas.microsoft.com/office/drawing/2014/main" id="{00000000-0008-0000-0B00-00003B31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604" name="Shape 10018">
              <a:extLst>
                <a:ext uri="{FF2B5EF4-FFF2-40B4-BE49-F238E27FC236}">
                  <a16:creationId xmlns:a16="http://schemas.microsoft.com/office/drawing/2014/main" id="{00000000-0008-0000-0B00-00003C310000}"/>
                </a:ext>
              </a:extLst>
            </xdr:cNvPr>
            <xdr:cNvGrpSpPr>
              <a:grpSpLocks/>
            </xdr:cNvGrpSpPr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2605" name="Shape 10019">
                <a:extLst>
                  <a:ext uri="{FF2B5EF4-FFF2-40B4-BE49-F238E27FC236}">
                    <a16:creationId xmlns:a16="http://schemas.microsoft.com/office/drawing/2014/main" id="{00000000-0008-0000-0B00-00003D31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2606" name="Shape 10020">
                <a:extLst>
                  <a:ext uri="{FF2B5EF4-FFF2-40B4-BE49-F238E27FC236}">
                    <a16:creationId xmlns:a16="http://schemas.microsoft.com/office/drawing/2014/main" id="{00000000-0008-0000-0B00-00003E31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45</xdr:col>
      <xdr:colOff>0</xdr:colOff>
      <xdr:row>78</xdr:row>
      <xdr:rowOff>0</xdr:rowOff>
    </xdr:from>
    <xdr:ext cx="390525" cy="200025"/>
    <xdr:grpSp>
      <xdr:nvGrpSpPr>
        <xdr:cNvPr id="12607" name="Shape 2">
          <a:extLst>
            <a:ext uri="{FF2B5EF4-FFF2-40B4-BE49-F238E27FC236}">
              <a16:creationId xmlns:a16="http://schemas.microsoft.com/office/drawing/2014/main" id="{00000000-0008-0000-0B00-00003F310000}"/>
            </a:ext>
          </a:extLst>
        </xdr:cNvPr>
        <xdr:cNvGrpSpPr>
          <a:grpSpLocks/>
        </xdr:cNvGrpSpPr>
      </xdr:nvGrpSpPr>
      <xdr:grpSpPr>
        <a:xfrm>
          <a:off x="20621625" y="17164050"/>
          <a:ext cx="390525" cy="200025"/>
          <a:chOff x="5150738" y="3679988"/>
          <a:chExt cx="390525" cy="200025"/>
        </a:xfrm>
      </xdr:grpSpPr>
      <xdr:grpSp>
        <xdr:nvGrpSpPr>
          <xdr:cNvPr id="12608" name="Shape 10021">
            <a:extLst>
              <a:ext uri="{FF2B5EF4-FFF2-40B4-BE49-F238E27FC236}">
                <a16:creationId xmlns:a16="http://schemas.microsoft.com/office/drawing/2014/main" id="{00000000-0008-0000-0B00-000040310000}"/>
              </a:ext>
            </a:extLst>
          </xdr:cNvPr>
          <xdr:cNvGrpSpPr>
            <a:grpSpLocks/>
          </xdr:cNvGrpSpPr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2609" name="Shape 6">
              <a:extLst>
                <a:ext uri="{FF2B5EF4-FFF2-40B4-BE49-F238E27FC236}">
                  <a16:creationId xmlns:a16="http://schemas.microsoft.com/office/drawing/2014/main" id="{00000000-0008-0000-0B00-00004131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610" name="Shape 10022">
              <a:extLst>
                <a:ext uri="{FF2B5EF4-FFF2-40B4-BE49-F238E27FC236}">
                  <a16:creationId xmlns:a16="http://schemas.microsoft.com/office/drawing/2014/main" id="{00000000-0008-0000-0B00-000042310000}"/>
                </a:ext>
              </a:extLst>
            </xdr:cNvPr>
            <xdr:cNvGrpSpPr>
              <a:grpSpLocks/>
            </xdr:cNvGrpSpPr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2611" name="Shape 10023">
                <a:extLst>
                  <a:ext uri="{FF2B5EF4-FFF2-40B4-BE49-F238E27FC236}">
                    <a16:creationId xmlns:a16="http://schemas.microsoft.com/office/drawing/2014/main" id="{00000000-0008-0000-0B00-00004331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2612" name="Shape 10024">
                <a:extLst>
                  <a:ext uri="{FF2B5EF4-FFF2-40B4-BE49-F238E27FC236}">
                    <a16:creationId xmlns:a16="http://schemas.microsoft.com/office/drawing/2014/main" id="{00000000-0008-0000-0B00-00004431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9</xdr:col>
      <xdr:colOff>0</xdr:colOff>
      <xdr:row>87</xdr:row>
      <xdr:rowOff>0</xdr:rowOff>
    </xdr:from>
    <xdr:ext cx="390525" cy="200025"/>
    <xdr:grpSp>
      <xdr:nvGrpSpPr>
        <xdr:cNvPr id="12613" name="Shape 2">
          <a:extLst>
            <a:ext uri="{FF2B5EF4-FFF2-40B4-BE49-F238E27FC236}">
              <a16:creationId xmlns:a16="http://schemas.microsoft.com/office/drawing/2014/main" id="{00000000-0008-0000-0B00-000045310000}"/>
            </a:ext>
          </a:extLst>
        </xdr:cNvPr>
        <xdr:cNvGrpSpPr>
          <a:grpSpLocks/>
        </xdr:cNvGrpSpPr>
      </xdr:nvGrpSpPr>
      <xdr:grpSpPr>
        <a:xfrm>
          <a:off x="3819525" y="19145250"/>
          <a:ext cx="390525" cy="200025"/>
          <a:chOff x="5150738" y="3679988"/>
          <a:chExt cx="390525" cy="200025"/>
        </a:xfrm>
      </xdr:grpSpPr>
      <xdr:grpSp>
        <xdr:nvGrpSpPr>
          <xdr:cNvPr id="12614" name="Shape 10025">
            <a:extLst>
              <a:ext uri="{FF2B5EF4-FFF2-40B4-BE49-F238E27FC236}">
                <a16:creationId xmlns:a16="http://schemas.microsoft.com/office/drawing/2014/main" id="{00000000-0008-0000-0B00-000046310000}"/>
              </a:ext>
            </a:extLst>
          </xdr:cNvPr>
          <xdr:cNvGrpSpPr>
            <a:grpSpLocks/>
          </xdr:cNvGrpSpPr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2615" name="Shape 6">
              <a:extLst>
                <a:ext uri="{FF2B5EF4-FFF2-40B4-BE49-F238E27FC236}">
                  <a16:creationId xmlns:a16="http://schemas.microsoft.com/office/drawing/2014/main" id="{00000000-0008-0000-0B00-00004731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616" name="Shape 10026">
              <a:extLst>
                <a:ext uri="{FF2B5EF4-FFF2-40B4-BE49-F238E27FC236}">
                  <a16:creationId xmlns:a16="http://schemas.microsoft.com/office/drawing/2014/main" id="{00000000-0008-0000-0B00-000048310000}"/>
                </a:ext>
              </a:extLst>
            </xdr:cNvPr>
            <xdr:cNvGrpSpPr>
              <a:grpSpLocks/>
            </xdr:cNvGrpSpPr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2617" name="Shape 10027">
                <a:extLst>
                  <a:ext uri="{FF2B5EF4-FFF2-40B4-BE49-F238E27FC236}">
                    <a16:creationId xmlns:a16="http://schemas.microsoft.com/office/drawing/2014/main" id="{00000000-0008-0000-0B00-00004931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2618" name="Shape 10028">
                <a:extLst>
                  <a:ext uri="{FF2B5EF4-FFF2-40B4-BE49-F238E27FC236}">
                    <a16:creationId xmlns:a16="http://schemas.microsoft.com/office/drawing/2014/main" id="{00000000-0008-0000-0B00-00004A31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33</xdr:col>
      <xdr:colOff>0</xdr:colOff>
      <xdr:row>87</xdr:row>
      <xdr:rowOff>0</xdr:rowOff>
    </xdr:from>
    <xdr:ext cx="390525" cy="200025"/>
    <xdr:grpSp>
      <xdr:nvGrpSpPr>
        <xdr:cNvPr id="12619" name="Shape 2">
          <a:extLst>
            <a:ext uri="{FF2B5EF4-FFF2-40B4-BE49-F238E27FC236}">
              <a16:creationId xmlns:a16="http://schemas.microsoft.com/office/drawing/2014/main" id="{00000000-0008-0000-0B00-00004B310000}"/>
            </a:ext>
          </a:extLst>
        </xdr:cNvPr>
        <xdr:cNvGrpSpPr>
          <a:grpSpLocks/>
        </xdr:cNvGrpSpPr>
      </xdr:nvGrpSpPr>
      <xdr:grpSpPr>
        <a:xfrm>
          <a:off x="15020925" y="19145250"/>
          <a:ext cx="390525" cy="200025"/>
          <a:chOff x="5150738" y="3679988"/>
          <a:chExt cx="390525" cy="200025"/>
        </a:xfrm>
      </xdr:grpSpPr>
      <xdr:grpSp>
        <xdr:nvGrpSpPr>
          <xdr:cNvPr id="12620" name="Shape 10029">
            <a:extLst>
              <a:ext uri="{FF2B5EF4-FFF2-40B4-BE49-F238E27FC236}">
                <a16:creationId xmlns:a16="http://schemas.microsoft.com/office/drawing/2014/main" id="{00000000-0008-0000-0B00-00004C310000}"/>
              </a:ext>
            </a:extLst>
          </xdr:cNvPr>
          <xdr:cNvGrpSpPr>
            <a:grpSpLocks/>
          </xdr:cNvGrpSpPr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2621" name="Shape 6">
              <a:extLst>
                <a:ext uri="{FF2B5EF4-FFF2-40B4-BE49-F238E27FC236}">
                  <a16:creationId xmlns:a16="http://schemas.microsoft.com/office/drawing/2014/main" id="{00000000-0008-0000-0B00-00004D31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622" name="Shape 10030">
              <a:extLst>
                <a:ext uri="{FF2B5EF4-FFF2-40B4-BE49-F238E27FC236}">
                  <a16:creationId xmlns:a16="http://schemas.microsoft.com/office/drawing/2014/main" id="{00000000-0008-0000-0B00-00004E310000}"/>
                </a:ext>
              </a:extLst>
            </xdr:cNvPr>
            <xdr:cNvGrpSpPr>
              <a:grpSpLocks/>
            </xdr:cNvGrpSpPr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2623" name="Shape 10031">
                <a:extLst>
                  <a:ext uri="{FF2B5EF4-FFF2-40B4-BE49-F238E27FC236}">
                    <a16:creationId xmlns:a16="http://schemas.microsoft.com/office/drawing/2014/main" id="{00000000-0008-0000-0B00-00004F31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2624" name="Shape 10032">
                <a:extLst>
                  <a:ext uri="{FF2B5EF4-FFF2-40B4-BE49-F238E27FC236}">
                    <a16:creationId xmlns:a16="http://schemas.microsoft.com/office/drawing/2014/main" id="{00000000-0008-0000-0B00-00005031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45</xdr:col>
      <xdr:colOff>0</xdr:colOff>
      <xdr:row>87</xdr:row>
      <xdr:rowOff>0</xdr:rowOff>
    </xdr:from>
    <xdr:ext cx="390525" cy="200025"/>
    <xdr:grpSp>
      <xdr:nvGrpSpPr>
        <xdr:cNvPr id="12625" name="Shape 2">
          <a:extLst>
            <a:ext uri="{FF2B5EF4-FFF2-40B4-BE49-F238E27FC236}">
              <a16:creationId xmlns:a16="http://schemas.microsoft.com/office/drawing/2014/main" id="{00000000-0008-0000-0B00-000051310000}"/>
            </a:ext>
          </a:extLst>
        </xdr:cNvPr>
        <xdr:cNvGrpSpPr>
          <a:grpSpLocks/>
        </xdr:cNvGrpSpPr>
      </xdr:nvGrpSpPr>
      <xdr:grpSpPr>
        <a:xfrm>
          <a:off x="20621625" y="19145250"/>
          <a:ext cx="390525" cy="200025"/>
          <a:chOff x="5150738" y="3679988"/>
          <a:chExt cx="390525" cy="200025"/>
        </a:xfrm>
      </xdr:grpSpPr>
      <xdr:grpSp>
        <xdr:nvGrpSpPr>
          <xdr:cNvPr id="12626" name="Shape 10033">
            <a:extLst>
              <a:ext uri="{FF2B5EF4-FFF2-40B4-BE49-F238E27FC236}">
                <a16:creationId xmlns:a16="http://schemas.microsoft.com/office/drawing/2014/main" id="{00000000-0008-0000-0B00-000052310000}"/>
              </a:ext>
            </a:extLst>
          </xdr:cNvPr>
          <xdr:cNvGrpSpPr>
            <a:grpSpLocks/>
          </xdr:cNvGrpSpPr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2627" name="Shape 6">
              <a:extLst>
                <a:ext uri="{FF2B5EF4-FFF2-40B4-BE49-F238E27FC236}">
                  <a16:creationId xmlns:a16="http://schemas.microsoft.com/office/drawing/2014/main" id="{00000000-0008-0000-0B00-00005331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628" name="Shape 10034">
              <a:extLst>
                <a:ext uri="{FF2B5EF4-FFF2-40B4-BE49-F238E27FC236}">
                  <a16:creationId xmlns:a16="http://schemas.microsoft.com/office/drawing/2014/main" id="{00000000-0008-0000-0B00-000054310000}"/>
                </a:ext>
              </a:extLst>
            </xdr:cNvPr>
            <xdr:cNvGrpSpPr>
              <a:grpSpLocks/>
            </xdr:cNvGrpSpPr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2629" name="Shape 10035">
                <a:extLst>
                  <a:ext uri="{FF2B5EF4-FFF2-40B4-BE49-F238E27FC236}">
                    <a16:creationId xmlns:a16="http://schemas.microsoft.com/office/drawing/2014/main" id="{00000000-0008-0000-0B00-00005531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2630" name="Shape 10036">
                <a:extLst>
                  <a:ext uri="{FF2B5EF4-FFF2-40B4-BE49-F238E27FC236}">
                    <a16:creationId xmlns:a16="http://schemas.microsoft.com/office/drawing/2014/main" id="{00000000-0008-0000-0B00-00005631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5</xdr:col>
      <xdr:colOff>0</xdr:colOff>
      <xdr:row>95</xdr:row>
      <xdr:rowOff>0</xdr:rowOff>
    </xdr:from>
    <xdr:ext cx="390525" cy="200025"/>
    <xdr:grpSp>
      <xdr:nvGrpSpPr>
        <xdr:cNvPr id="12631" name="Shape 2">
          <a:extLst>
            <a:ext uri="{FF2B5EF4-FFF2-40B4-BE49-F238E27FC236}">
              <a16:creationId xmlns:a16="http://schemas.microsoft.com/office/drawing/2014/main" id="{00000000-0008-0000-0B00-000057310000}"/>
            </a:ext>
          </a:extLst>
        </xdr:cNvPr>
        <xdr:cNvGrpSpPr>
          <a:grpSpLocks/>
        </xdr:cNvGrpSpPr>
      </xdr:nvGrpSpPr>
      <xdr:grpSpPr>
        <a:xfrm>
          <a:off x="1952625" y="20897850"/>
          <a:ext cx="390525" cy="200025"/>
          <a:chOff x="5150738" y="3679988"/>
          <a:chExt cx="390525" cy="200025"/>
        </a:xfrm>
      </xdr:grpSpPr>
      <xdr:grpSp>
        <xdr:nvGrpSpPr>
          <xdr:cNvPr id="12632" name="Shape 10037">
            <a:extLst>
              <a:ext uri="{FF2B5EF4-FFF2-40B4-BE49-F238E27FC236}">
                <a16:creationId xmlns:a16="http://schemas.microsoft.com/office/drawing/2014/main" id="{00000000-0008-0000-0B00-000058310000}"/>
              </a:ext>
            </a:extLst>
          </xdr:cNvPr>
          <xdr:cNvGrpSpPr>
            <a:grpSpLocks/>
          </xdr:cNvGrpSpPr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2633" name="Shape 6">
              <a:extLst>
                <a:ext uri="{FF2B5EF4-FFF2-40B4-BE49-F238E27FC236}">
                  <a16:creationId xmlns:a16="http://schemas.microsoft.com/office/drawing/2014/main" id="{00000000-0008-0000-0B00-00005931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634" name="Shape 10038">
              <a:extLst>
                <a:ext uri="{FF2B5EF4-FFF2-40B4-BE49-F238E27FC236}">
                  <a16:creationId xmlns:a16="http://schemas.microsoft.com/office/drawing/2014/main" id="{00000000-0008-0000-0B00-00005A310000}"/>
                </a:ext>
              </a:extLst>
            </xdr:cNvPr>
            <xdr:cNvGrpSpPr>
              <a:grpSpLocks/>
            </xdr:cNvGrpSpPr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2635" name="Shape 10039">
                <a:extLst>
                  <a:ext uri="{FF2B5EF4-FFF2-40B4-BE49-F238E27FC236}">
                    <a16:creationId xmlns:a16="http://schemas.microsoft.com/office/drawing/2014/main" id="{00000000-0008-0000-0B00-00005B31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2636" name="Shape 10040">
                <a:extLst>
                  <a:ext uri="{FF2B5EF4-FFF2-40B4-BE49-F238E27FC236}">
                    <a16:creationId xmlns:a16="http://schemas.microsoft.com/office/drawing/2014/main" id="{00000000-0008-0000-0B00-00005C31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9</xdr:col>
      <xdr:colOff>0</xdr:colOff>
      <xdr:row>95</xdr:row>
      <xdr:rowOff>0</xdr:rowOff>
    </xdr:from>
    <xdr:ext cx="390525" cy="200025"/>
    <xdr:grpSp>
      <xdr:nvGrpSpPr>
        <xdr:cNvPr id="12637" name="Shape 2">
          <a:extLst>
            <a:ext uri="{FF2B5EF4-FFF2-40B4-BE49-F238E27FC236}">
              <a16:creationId xmlns:a16="http://schemas.microsoft.com/office/drawing/2014/main" id="{00000000-0008-0000-0B00-00005D310000}"/>
            </a:ext>
          </a:extLst>
        </xdr:cNvPr>
        <xdr:cNvGrpSpPr>
          <a:grpSpLocks/>
        </xdr:cNvGrpSpPr>
      </xdr:nvGrpSpPr>
      <xdr:grpSpPr>
        <a:xfrm>
          <a:off x="3819525" y="20897850"/>
          <a:ext cx="390525" cy="200025"/>
          <a:chOff x="5150738" y="3679988"/>
          <a:chExt cx="390525" cy="200025"/>
        </a:xfrm>
      </xdr:grpSpPr>
      <xdr:grpSp>
        <xdr:nvGrpSpPr>
          <xdr:cNvPr id="12638" name="Shape 10041">
            <a:extLst>
              <a:ext uri="{FF2B5EF4-FFF2-40B4-BE49-F238E27FC236}">
                <a16:creationId xmlns:a16="http://schemas.microsoft.com/office/drawing/2014/main" id="{00000000-0008-0000-0B00-00005E310000}"/>
              </a:ext>
            </a:extLst>
          </xdr:cNvPr>
          <xdr:cNvGrpSpPr>
            <a:grpSpLocks/>
          </xdr:cNvGrpSpPr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2639" name="Shape 6">
              <a:extLst>
                <a:ext uri="{FF2B5EF4-FFF2-40B4-BE49-F238E27FC236}">
                  <a16:creationId xmlns:a16="http://schemas.microsoft.com/office/drawing/2014/main" id="{00000000-0008-0000-0B00-00005F31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640" name="Shape 10042">
              <a:extLst>
                <a:ext uri="{FF2B5EF4-FFF2-40B4-BE49-F238E27FC236}">
                  <a16:creationId xmlns:a16="http://schemas.microsoft.com/office/drawing/2014/main" id="{00000000-0008-0000-0B00-000060310000}"/>
                </a:ext>
              </a:extLst>
            </xdr:cNvPr>
            <xdr:cNvGrpSpPr>
              <a:grpSpLocks/>
            </xdr:cNvGrpSpPr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2641" name="Shape 10043">
                <a:extLst>
                  <a:ext uri="{FF2B5EF4-FFF2-40B4-BE49-F238E27FC236}">
                    <a16:creationId xmlns:a16="http://schemas.microsoft.com/office/drawing/2014/main" id="{00000000-0008-0000-0B00-00006131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2642" name="Shape 10044">
                <a:extLst>
                  <a:ext uri="{FF2B5EF4-FFF2-40B4-BE49-F238E27FC236}">
                    <a16:creationId xmlns:a16="http://schemas.microsoft.com/office/drawing/2014/main" id="{00000000-0008-0000-0B00-00006231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7</xdr:col>
      <xdr:colOff>0</xdr:colOff>
      <xdr:row>112</xdr:row>
      <xdr:rowOff>0</xdr:rowOff>
    </xdr:from>
    <xdr:ext cx="390525" cy="200025"/>
    <xdr:grpSp>
      <xdr:nvGrpSpPr>
        <xdr:cNvPr id="12643" name="Shape 2">
          <a:extLst>
            <a:ext uri="{FF2B5EF4-FFF2-40B4-BE49-F238E27FC236}">
              <a16:creationId xmlns:a16="http://schemas.microsoft.com/office/drawing/2014/main" id="{00000000-0008-0000-0B00-000063310000}"/>
            </a:ext>
          </a:extLst>
        </xdr:cNvPr>
        <xdr:cNvGrpSpPr>
          <a:grpSpLocks/>
        </xdr:cNvGrpSpPr>
      </xdr:nvGrpSpPr>
      <xdr:grpSpPr>
        <a:xfrm>
          <a:off x="2886075" y="24631650"/>
          <a:ext cx="390525" cy="200025"/>
          <a:chOff x="5150738" y="3679988"/>
          <a:chExt cx="390525" cy="200025"/>
        </a:xfrm>
      </xdr:grpSpPr>
      <xdr:grpSp>
        <xdr:nvGrpSpPr>
          <xdr:cNvPr id="12644" name="Shape 10045">
            <a:extLst>
              <a:ext uri="{FF2B5EF4-FFF2-40B4-BE49-F238E27FC236}">
                <a16:creationId xmlns:a16="http://schemas.microsoft.com/office/drawing/2014/main" id="{00000000-0008-0000-0B00-000064310000}"/>
              </a:ext>
            </a:extLst>
          </xdr:cNvPr>
          <xdr:cNvGrpSpPr>
            <a:grpSpLocks/>
          </xdr:cNvGrpSpPr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2645" name="Shape 6">
              <a:extLst>
                <a:ext uri="{FF2B5EF4-FFF2-40B4-BE49-F238E27FC236}">
                  <a16:creationId xmlns:a16="http://schemas.microsoft.com/office/drawing/2014/main" id="{00000000-0008-0000-0B00-00006531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646" name="Shape 10046">
              <a:extLst>
                <a:ext uri="{FF2B5EF4-FFF2-40B4-BE49-F238E27FC236}">
                  <a16:creationId xmlns:a16="http://schemas.microsoft.com/office/drawing/2014/main" id="{00000000-0008-0000-0B00-000066310000}"/>
                </a:ext>
              </a:extLst>
            </xdr:cNvPr>
            <xdr:cNvGrpSpPr>
              <a:grpSpLocks/>
            </xdr:cNvGrpSpPr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2647" name="Shape 10047">
                <a:extLst>
                  <a:ext uri="{FF2B5EF4-FFF2-40B4-BE49-F238E27FC236}">
                    <a16:creationId xmlns:a16="http://schemas.microsoft.com/office/drawing/2014/main" id="{00000000-0008-0000-0B00-00006731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2648" name="Shape 10048">
                <a:extLst>
                  <a:ext uri="{FF2B5EF4-FFF2-40B4-BE49-F238E27FC236}">
                    <a16:creationId xmlns:a16="http://schemas.microsoft.com/office/drawing/2014/main" id="{00000000-0008-0000-0B00-00006831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9</xdr:col>
      <xdr:colOff>0</xdr:colOff>
      <xdr:row>112</xdr:row>
      <xdr:rowOff>0</xdr:rowOff>
    </xdr:from>
    <xdr:ext cx="390525" cy="200025"/>
    <xdr:grpSp>
      <xdr:nvGrpSpPr>
        <xdr:cNvPr id="12649" name="Shape 2">
          <a:extLst>
            <a:ext uri="{FF2B5EF4-FFF2-40B4-BE49-F238E27FC236}">
              <a16:creationId xmlns:a16="http://schemas.microsoft.com/office/drawing/2014/main" id="{00000000-0008-0000-0B00-000069310000}"/>
            </a:ext>
          </a:extLst>
        </xdr:cNvPr>
        <xdr:cNvGrpSpPr>
          <a:grpSpLocks/>
        </xdr:cNvGrpSpPr>
      </xdr:nvGrpSpPr>
      <xdr:grpSpPr>
        <a:xfrm>
          <a:off x="3819525" y="24631650"/>
          <a:ext cx="390525" cy="200025"/>
          <a:chOff x="5150738" y="3679988"/>
          <a:chExt cx="390525" cy="200025"/>
        </a:xfrm>
      </xdr:grpSpPr>
      <xdr:grpSp>
        <xdr:nvGrpSpPr>
          <xdr:cNvPr id="12650" name="Shape 10049">
            <a:extLst>
              <a:ext uri="{FF2B5EF4-FFF2-40B4-BE49-F238E27FC236}">
                <a16:creationId xmlns:a16="http://schemas.microsoft.com/office/drawing/2014/main" id="{00000000-0008-0000-0B00-00006A310000}"/>
              </a:ext>
            </a:extLst>
          </xdr:cNvPr>
          <xdr:cNvGrpSpPr>
            <a:grpSpLocks/>
          </xdr:cNvGrpSpPr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2651" name="Shape 6">
              <a:extLst>
                <a:ext uri="{FF2B5EF4-FFF2-40B4-BE49-F238E27FC236}">
                  <a16:creationId xmlns:a16="http://schemas.microsoft.com/office/drawing/2014/main" id="{00000000-0008-0000-0B00-00006B31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652" name="Shape 10050">
              <a:extLst>
                <a:ext uri="{FF2B5EF4-FFF2-40B4-BE49-F238E27FC236}">
                  <a16:creationId xmlns:a16="http://schemas.microsoft.com/office/drawing/2014/main" id="{00000000-0008-0000-0B00-00006C310000}"/>
                </a:ext>
              </a:extLst>
            </xdr:cNvPr>
            <xdr:cNvGrpSpPr>
              <a:grpSpLocks/>
            </xdr:cNvGrpSpPr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2653" name="Shape 10051">
                <a:extLst>
                  <a:ext uri="{FF2B5EF4-FFF2-40B4-BE49-F238E27FC236}">
                    <a16:creationId xmlns:a16="http://schemas.microsoft.com/office/drawing/2014/main" id="{00000000-0008-0000-0B00-00006D31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2654" name="Shape 10052">
                <a:extLst>
                  <a:ext uri="{FF2B5EF4-FFF2-40B4-BE49-F238E27FC236}">
                    <a16:creationId xmlns:a16="http://schemas.microsoft.com/office/drawing/2014/main" id="{00000000-0008-0000-0B00-00006E31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11</xdr:col>
      <xdr:colOff>0</xdr:colOff>
      <xdr:row>112</xdr:row>
      <xdr:rowOff>0</xdr:rowOff>
    </xdr:from>
    <xdr:ext cx="390525" cy="200025"/>
    <xdr:grpSp>
      <xdr:nvGrpSpPr>
        <xdr:cNvPr id="12655" name="Shape 2">
          <a:extLst>
            <a:ext uri="{FF2B5EF4-FFF2-40B4-BE49-F238E27FC236}">
              <a16:creationId xmlns:a16="http://schemas.microsoft.com/office/drawing/2014/main" id="{00000000-0008-0000-0B00-00006F310000}"/>
            </a:ext>
          </a:extLst>
        </xdr:cNvPr>
        <xdr:cNvGrpSpPr>
          <a:grpSpLocks/>
        </xdr:cNvGrpSpPr>
      </xdr:nvGrpSpPr>
      <xdr:grpSpPr>
        <a:xfrm>
          <a:off x="4752975" y="24631650"/>
          <a:ext cx="390525" cy="200025"/>
          <a:chOff x="5150738" y="3679988"/>
          <a:chExt cx="390525" cy="200025"/>
        </a:xfrm>
      </xdr:grpSpPr>
      <xdr:grpSp>
        <xdr:nvGrpSpPr>
          <xdr:cNvPr id="12656" name="Shape 10053">
            <a:extLst>
              <a:ext uri="{FF2B5EF4-FFF2-40B4-BE49-F238E27FC236}">
                <a16:creationId xmlns:a16="http://schemas.microsoft.com/office/drawing/2014/main" id="{00000000-0008-0000-0B00-000070310000}"/>
              </a:ext>
            </a:extLst>
          </xdr:cNvPr>
          <xdr:cNvGrpSpPr>
            <a:grpSpLocks/>
          </xdr:cNvGrpSpPr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2657" name="Shape 6">
              <a:extLst>
                <a:ext uri="{FF2B5EF4-FFF2-40B4-BE49-F238E27FC236}">
                  <a16:creationId xmlns:a16="http://schemas.microsoft.com/office/drawing/2014/main" id="{00000000-0008-0000-0B00-00007131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658" name="Shape 10054">
              <a:extLst>
                <a:ext uri="{FF2B5EF4-FFF2-40B4-BE49-F238E27FC236}">
                  <a16:creationId xmlns:a16="http://schemas.microsoft.com/office/drawing/2014/main" id="{00000000-0008-0000-0B00-000072310000}"/>
                </a:ext>
              </a:extLst>
            </xdr:cNvPr>
            <xdr:cNvGrpSpPr>
              <a:grpSpLocks/>
            </xdr:cNvGrpSpPr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2659" name="Shape 10055">
                <a:extLst>
                  <a:ext uri="{FF2B5EF4-FFF2-40B4-BE49-F238E27FC236}">
                    <a16:creationId xmlns:a16="http://schemas.microsoft.com/office/drawing/2014/main" id="{00000000-0008-0000-0B00-00007331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2660" name="Shape 10056">
                <a:extLst>
                  <a:ext uri="{FF2B5EF4-FFF2-40B4-BE49-F238E27FC236}">
                    <a16:creationId xmlns:a16="http://schemas.microsoft.com/office/drawing/2014/main" id="{00000000-0008-0000-0B00-00007431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39</xdr:col>
      <xdr:colOff>0</xdr:colOff>
      <xdr:row>112</xdr:row>
      <xdr:rowOff>0</xdr:rowOff>
    </xdr:from>
    <xdr:ext cx="390525" cy="200025"/>
    <xdr:grpSp>
      <xdr:nvGrpSpPr>
        <xdr:cNvPr id="12661" name="Shape 2">
          <a:extLst>
            <a:ext uri="{FF2B5EF4-FFF2-40B4-BE49-F238E27FC236}">
              <a16:creationId xmlns:a16="http://schemas.microsoft.com/office/drawing/2014/main" id="{00000000-0008-0000-0B00-000075310000}"/>
            </a:ext>
          </a:extLst>
        </xdr:cNvPr>
        <xdr:cNvGrpSpPr>
          <a:grpSpLocks/>
        </xdr:cNvGrpSpPr>
      </xdr:nvGrpSpPr>
      <xdr:grpSpPr>
        <a:xfrm>
          <a:off x="17821275" y="24631650"/>
          <a:ext cx="390525" cy="200025"/>
          <a:chOff x="5150738" y="3679988"/>
          <a:chExt cx="390525" cy="200025"/>
        </a:xfrm>
      </xdr:grpSpPr>
      <xdr:grpSp>
        <xdr:nvGrpSpPr>
          <xdr:cNvPr id="12662" name="Shape 10057">
            <a:extLst>
              <a:ext uri="{FF2B5EF4-FFF2-40B4-BE49-F238E27FC236}">
                <a16:creationId xmlns:a16="http://schemas.microsoft.com/office/drawing/2014/main" id="{00000000-0008-0000-0B00-000076310000}"/>
              </a:ext>
            </a:extLst>
          </xdr:cNvPr>
          <xdr:cNvGrpSpPr>
            <a:grpSpLocks/>
          </xdr:cNvGrpSpPr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2663" name="Shape 6">
              <a:extLst>
                <a:ext uri="{FF2B5EF4-FFF2-40B4-BE49-F238E27FC236}">
                  <a16:creationId xmlns:a16="http://schemas.microsoft.com/office/drawing/2014/main" id="{00000000-0008-0000-0B00-00007731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664" name="Shape 10058">
              <a:extLst>
                <a:ext uri="{FF2B5EF4-FFF2-40B4-BE49-F238E27FC236}">
                  <a16:creationId xmlns:a16="http://schemas.microsoft.com/office/drawing/2014/main" id="{00000000-0008-0000-0B00-000078310000}"/>
                </a:ext>
              </a:extLst>
            </xdr:cNvPr>
            <xdr:cNvGrpSpPr>
              <a:grpSpLocks/>
            </xdr:cNvGrpSpPr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2665" name="Shape 10059">
                <a:extLst>
                  <a:ext uri="{FF2B5EF4-FFF2-40B4-BE49-F238E27FC236}">
                    <a16:creationId xmlns:a16="http://schemas.microsoft.com/office/drawing/2014/main" id="{00000000-0008-0000-0B00-00007931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2666" name="Shape 10060">
                <a:extLst>
                  <a:ext uri="{FF2B5EF4-FFF2-40B4-BE49-F238E27FC236}">
                    <a16:creationId xmlns:a16="http://schemas.microsoft.com/office/drawing/2014/main" id="{00000000-0008-0000-0B00-00007A31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43</xdr:col>
      <xdr:colOff>0</xdr:colOff>
      <xdr:row>112</xdr:row>
      <xdr:rowOff>0</xdr:rowOff>
    </xdr:from>
    <xdr:ext cx="390525" cy="200025"/>
    <xdr:grpSp>
      <xdr:nvGrpSpPr>
        <xdr:cNvPr id="12667" name="Shape 2">
          <a:extLst>
            <a:ext uri="{FF2B5EF4-FFF2-40B4-BE49-F238E27FC236}">
              <a16:creationId xmlns:a16="http://schemas.microsoft.com/office/drawing/2014/main" id="{00000000-0008-0000-0B00-00007B310000}"/>
            </a:ext>
          </a:extLst>
        </xdr:cNvPr>
        <xdr:cNvGrpSpPr>
          <a:grpSpLocks/>
        </xdr:cNvGrpSpPr>
      </xdr:nvGrpSpPr>
      <xdr:grpSpPr>
        <a:xfrm>
          <a:off x="19688175" y="24631650"/>
          <a:ext cx="390525" cy="200025"/>
          <a:chOff x="5150738" y="3679988"/>
          <a:chExt cx="390525" cy="200025"/>
        </a:xfrm>
      </xdr:grpSpPr>
      <xdr:grpSp>
        <xdr:nvGrpSpPr>
          <xdr:cNvPr id="12668" name="Shape 10061">
            <a:extLst>
              <a:ext uri="{FF2B5EF4-FFF2-40B4-BE49-F238E27FC236}">
                <a16:creationId xmlns:a16="http://schemas.microsoft.com/office/drawing/2014/main" id="{00000000-0008-0000-0B00-00007C310000}"/>
              </a:ext>
            </a:extLst>
          </xdr:cNvPr>
          <xdr:cNvGrpSpPr>
            <a:grpSpLocks/>
          </xdr:cNvGrpSpPr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2669" name="Shape 6">
              <a:extLst>
                <a:ext uri="{FF2B5EF4-FFF2-40B4-BE49-F238E27FC236}">
                  <a16:creationId xmlns:a16="http://schemas.microsoft.com/office/drawing/2014/main" id="{00000000-0008-0000-0B00-00007D31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670" name="Shape 10062">
              <a:extLst>
                <a:ext uri="{FF2B5EF4-FFF2-40B4-BE49-F238E27FC236}">
                  <a16:creationId xmlns:a16="http://schemas.microsoft.com/office/drawing/2014/main" id="{00000000-0008-0000-0B00-00007E310000}"/>
                </a:ext>
              </a:extLst>
            </xdr:cNvPr>
            <xdr:cNvGrpSpPr>
              <a:grpSpLocks/>
            </xdr:cNvGrpSpPr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2671" name="Shape 10063">
                <a:extLst>
                  <a:ext uri="{FF2B5EF4-FFF2-40B4-BE49-F238E27FC236}">
                    <a16:creationId xmlns:a16="http://schemas.microsoft.com/office/drawing/2014/main" id="{00000000-0008-0000-0B00-00007F31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2672" name="Shape 10064">
                <a:extLst>
                  <a:ext uri="{FF2B5EF4-FFF2-40B4-BE49-F238E27FC236}">
                    <a16:creationId xmlns:a16="http://schemas.microsoft.com/office/drawing/2014/main" id="{00000000-0008-0000-0B00-00008031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3</xdr:col>
      <xdr:colOff>0</xdr:colOff>
      <xdr:row>120</xdr:row>
      <xdr:rowOff>0</xdr:rowOff>
    </xdr:from>
    <xdr:ext cx="390525" cy="200025"/>
    <xdr:grpSp>
      <xdr:nvGrpSpPr>
        <xdr:cNvPr id="12673" name="Shape 2">
          <a:extLst>
            <a:ext uri="{FF2B5EF4-FFF2-40B4-BE49-F238E27FC236}">
              <a16:creationId xmlns:a16="http://schemas.microsoft.com/office/drawing/2014/main" id="{00000000-0008-0000-0B00-000081310000}"/>
            </a:ext>
          </a:extLst>
        </xdr:cNvPr>
        <xdr:cNvGrpSpPr>
          <a:grpSpLocks/>
        </xdr:cNvGrpSpPr>
      </xdr:nvGrpSpPr>
      <xdr:grpSpPr>
        <a:xfrm>
          <a:off x="1019175" y="26384250"/>
          <a:ext cx="390525" cy="200025"/>
          <a:chOff x="5150738" y="3679988"/>
          <a:chExt cx="390525" cy="200025"/>
        </a:xfrm>
      </xdr:grpSpPr>
      <xdr:grpSp>
        <xdr:nvGrpSpPr>
          <xdr:cNvPr id="12674" name="Shape 10065">
            <a:extLst>
              <a:ext uri="{FF2B5EF4-FFF2-40B4-BE49-F238E27FC236}">
                <a16:creationId xmlns:a16="http://schemas.microsoft.com/office/drawing/2014/main" id="{00000000-0008-0000-0B00-000082310000}"/>
              </a:ext>
            </a:extLst>
          </xdr:cNvPr>
          <xdr:cNvGrpSpPr>
            <a:grpSpLocks/>
          </xdr:cNvGrpSpPr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2675" name="Shape 6">
              <a:extLst>
                <a:ext uri="{FF2B5EF4-FFF2-40B4-BE49-F238E27FC236}">
                  <a16:creationId xmlns:a16="http://schemas.microsoft.com/office/drawing/2014/main" id="{00000000-0008-0000-0B00-00008331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676" name="Shape 10066">
              <a:extLst>
                <a:ext uri="{FF2B5EF4-FFF2-40B4-BE49-F238E27FC236}">
                  <a16:creationId xmlns:a16="http://schemas.microsoft.com/office/drawing/2014/main" id="{00000000-0008-0000-0B00-000084310000}"/>
                </a:ext>
              </a:extLst>
            </xdr:cNvPr>
            <xdr:cNvGrpSpPr>
              <a:grpSpLocks/>
            </xdr:cNvGrpSpPr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2677" name="Shape 10067">
                <a:extLst>
                  <a:ext uri="{FF2B5EF4-FFF2-40B4-BE49-F238E27FC236}">
                    <a16:creationId xmlns:a16="http://schemas.microsoft.com/office/drawing/2014/main" id="{00000000-0008-0000-0B00-00008531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2678" name="Shape 10068">
                <a:extLst>
                  <a:ext uri="{FF2B5EF4-FFF2-40B4-BE49-F238E27FC236}">
                    <a16:creationId xmlns:a16="http://schemas.microsoft.com/office/drawing/2014/main" id="{00000000-0008-0000-0B00-00008631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5</xdr:col>
      <xdr:colOff>0</xdr:colOff>
      <xdr:row>120</xdr:row>
      <xdr:rowOff>0</xdr:rowOff>
    </xdr:from>
    <xdr:ext cx="390525" cy="200025"/>
    <xdr:grpSp>
      <xdr:nvGrpSpPr>
        <xdr:cNvPr id="12679" name="Shape 2">
          <a:extLst>
            <a:ext uri="{FF2B5EF4-FFF2-40B4-BE49-F238E27FC236}">
              <a16:creationId xmlns:a16="http://schemas.microsoft.com/office/drawing/2014/main" id="{00000000-0008-0000-0B00-000087310000}"/>
            </a:ext>
          </a:extLst>
        </xdr:cNvPr>
        <xdr:cNvGrpSpPr>
          <a:grpSpLocks/>
        </xdr:cNvGrpSpPr>
      </xdr:nvGrpSpPr>
      <xdr:grpSpPr>
        <a:xfrm>
          <a:off x="1952625" y="26384250"/>
          <a:ext cx="390525" cy="200025"/>
          <a:chOff x="5150738" y="3679988"/>
          <a:chExt cx="390525" cy="200025"/>
        </a:xfrm>
      </xdr:grpSpPr>
      <xdr:grpSp>
        <xdr:nvGrpSpPr>
          <xdr:cNvPr id="12680" name="Shape 10069">
            <a:extLst>
              <a:ext uri="{FF2B5EF4-FFF2-40B4-BE49-F238E27FC236}">
                <a16:creationId xmlns:a16="http://schemas.microsoft.com/office/drawing/2014/main" id="{00000000-0008-0000-0B00-000088310000}"/>
              </a:ext>
            </a:extLst>
          </xdr:cNvPr>
          <xdr:cNvGrpSpPr>
            <a:grpSpLocks/>
          </xdr:cNvGrpSpPr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2681" name="Shape 6">
              <a:extLst>
                <a:ext uri="{FF2B5EF4-FFF2-40B4-BE49-F238E27FC236}">
                  <a16:creationId xmlns:a16="http://schemas.microsoft.com/office/drawing/2014/main" id="{00000000-0008-0000-0B00-00008931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682" name="Shape 10070">
              <a:extLst>
                <a:ext uri="{FF2B5EF4-FFF2-40B4-BE49-F238E27FC236}">
                  <a16:creationId xmlns:a16="http://schemas.microsoft.com/office/drawing/2014/main" id="{00000000-0008-0000-0B00-00008A310000}"/>
                </a:ext>
              </a:extLst>
            </xdr:cNvPr>
            <xdr:cNvGrpSpPr>
              <a:grpSpLocks/>
            </xdr:cNvGrpSpPr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2683" name="Shape 10071">
                <a:extLst>
                  <a:ext uri="{FF2B5EF4-FFF2-40B4-BE49-F238E27FC236}">
                    <a16:creationId xmlns:a16="http://schemas.microsoft.com/office/drawing/2014/main" id="{00000000-0008-0000-0B00-00008B31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2684" name="Shape 10072">
                <a:extLst>
                  <a:ext uri="{FF2B5EF4-FFF2-40B4-BE49-F238E27FC236}">
                    <a16:creationId xmlns:a16="http://schemas.microsoft.com/office/drawing/2014/main" id="{00000000-0008-0000-0B00-00008C31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11</xdr:col>
      <xdr:colOff>0</xdr:colOff>
      <xdr:row>120</xdr:row>
      <xdr:rowOff>0</xdr:rowOff>
    </xdr:from>
    <xdr:ext cx="390525" cy="200025"/>
    <xdr:grpSp>
      <xdr:nvGrpSpPr>
        <xdr:cNvPr id="12685" name="Shape 2">
          <a:extLst>
            <a:ext uri="{FF2B5EF4-FFF2-40B4-BE49-F238E27FC236}">
              <a16:creationId xmlns:a16="http://schemas.microsoft.com/office/drawing/2014/main" id="{00000000-0008-0000-0B00-00008D310000}"/>
            </a:ext>
          </a:extLst>
        </xdr:cNvPr>
        <xdr:cNvGrpSpPr>
          <a:grpSpLocks/>
        </xdr:cNvGrpSpPr>
      </xdr:nvGrpSpPr>
      <xdr:grpSpPr>
        <a:xfrm>
          <a:off x="4752975" y="26384250"/>
          <a:ext cx="390525" cy="200025"/>
          <a:chOff x="5150738" y="3679988"/>
          <a:chExt cx="390525" cy="200025"/>
        </a:xfrm>
      </xdr:grpSpPr>
      <xdr:grpSp>
        <xdr:nvGrpSpPr>
          <xdr:cNvPr id="12686" name="Shape 10073">
            <a:extLst>
              <a:ext uri="{FF2B5EF4-FFF2-40B4-BE49-F238E27FC236}">
                <a16:creationId xmlns:a16="http://schemas.microsoft.com/office/drawing/2014/main" id="{00000000-0008-0000-0B00-00008E310000}"/>
              </a:ext>
            </a:extLst>
          </xdr:cNvPr>
          <xdr:cNvGrpSpPr>
            <a:grpSpLocks/>
          </xdr:cNvGrpSpPr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2687" name="Shape 6">
              <a:extLst>
                <a:ext uri="{FF2B5EF4-FFF2-40B4-BE49-F238E27FC236}">
                  <a16:creationId xmlns:a16="http://schemas.microsoft.com/office/drawing/2014/main" id="{00000000-0008-0000-0B00-00008F31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688" name="Shape 10074">
              <a:extLst>
                <a:ext uri="{FF2B5EF4-FFF2-40B4-BE49-F238E27FC236}">
                  <a16:creationId xmlns:a16="http://schemas.microsoft.com/office/drawing/2014/main" id="{00000000-0008-0000-0B00-000090310000}"/>
                </a:ext>
              </a:extLst>
            </xdr:cNvPr>
            <xdr:cNvGrpSpPr>
              <a:grpSpLocks/>
            </xdr:cNvGrpSpPr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2689" name="Shape 10075">
                <a:extLst>
                  <a:ext uri="{FF2B5EF4-FFF2-40B4-BE49-F238E27FC236}">
                    <a16:creationId xmlns:a16="http://schemas.microsoft.com/office/drawing/2014/main" id="{00000000-0008-0000-0B00-00009131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2690" name="Shape 10076">
                <a:extLst>
                  <a:ext uri="{FF2B5EF4-FFF2-40B4-BE49-F238E27FC236}">
                    <a16:creationId xmlns:a16="http://schemas.microsoft.com/office/drawing/2014/main" id="{00000000-0008-0000-0B00-00009231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13</xdr:col>
      <xdr:colOff>0</xdr:colOff>
      <xdr:row>120</xdr:row>
      <xdr:rowOff>0</xdr:rowOff>
    </xdr:from>
    <xdr:ext cx="390525" cy="200025"/>
    <xdr:grpSp>
      <xdr:nvGrpSpPr>
        <xdr:cNvPr id="12691" name="Shape 2">
          <a:extLst>
            <a:ext uri="{FF2B5EF4-FFF2-40B4-BE49-F238E27FC236}">
              <a16:creationId xmlns:a16="http://schemas.microsoft.com/office/drawing/2014/main" id="{00000000-0008-0000-0B00-000093310000}"/>
            </a:ext>
          </a:extLst>
        </xdr:cNvPr>
        <xdr:cNvGrpSpPr>
          <a:grpSpLocks/>
        </xdr:cNvGrpSpPr>
      </xdr:nvGrpSpPr>
      <xdr:grpSpPr>
        <a:xfrm>
          <a:off x="5686425" y="26384250"/>
          <a:ext cx="390525" cy="200025"/>
          <a:chOff x="5150738" y="3679988"/>
          <a:chExt cx="390525" cy="200025"/>
        </a:xfrm>
      </xdr:grpSpPr>
      <xdr:grpSp>
        <xdr:nvGrpSpPr>
          <xdr:cNvPr id="12692" name="Shape 10077">
            <a:extLst>
              <a:ext uri="{FF2B5EF4-FFF2-40B4-BE49-F238E27FC236}">
                <a16:creationId xmlns:a16="http://schemas.microsoft.com/office/drawing/2014/main" id="{00000000-0008-0000-0B00-000094310000}"/>
              </a:ext>
            </a:extLst>
          </xdr:cNvPr>
          <xdr:cNvGrpSpPr>
            <a:grpSpLocks/>
          </xdr:cNvGrpSpPr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2693" name="Shape 6">
              <a:extLst>
                <a:ext uri="{FF2B5EF4-FFF2-40B4-BE49-F238E27FC236}">
                  <a16:creationId xmlns:a16="http://schemas.microsoft.com/office/drawing/2014/main" id="{00000000-0008-0000-0B00-00009531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694" name="Shape 10078">
              <a:extLst>
                <a:ext uri="{FF2B5EF4-FFF2-40B4-BE49-F238E27FC236}">
                  <a16:creationId xmlns:a16="http://schemas.microsoft.com/office/drawing/2014/main" id="{00000000-0008-0000-0B00-000096310000}"/>
                </a:ext>
              </a:extLst>
            </xdr:cNvPr>
            <xdr:cNvGrpSpPr>
              <a:grpSpLocks/>
            </xdr:cNvGrpSpPr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2695" name="Shape 10079">
                <a:extLst>
                  <a:ext uri="{FF2B5EF4-FFF2-40B4-BE49-F238E27FC236}">
                    <a16:creationId xmlns:a16="http://schemas.microsoft.com/office/drawing/2014/main" id="{00000000-0008-0000-0B00-00009731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2696" name="Shape 10080">
                <a:extLst>
                  <a:ext uri="{FF2B5EF4-FFF2-40B4-BE49-F238E27FC236}">
                    <a16:creationId xmlns:a16="http://schemas.microsoft.com/office/drawing/2014/main" id="{00000000-0008-0000-0B00-00009831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15</xdr:col>
      <xdr:colOff>0</xdr:colOff>
      <xdr:row>120</xdr:row>
      <xdr:rowOff>0</xdr:rowOff>
    </xdr:from>
    <xdr:ext cx="390525" cy="200025"/>
    <xdr:grpSp>
      <xdr:nvGrpSpPr>
        <xdr:cNvPr id="12697" name="Shape 2">
          <a:extLst>
            <a:ext uri="{FF2B5EF4-FFF2-40B4-BE49-F238E27FC236}">
              <a16:creationId xmlns:a16="http://schemas.microsoft.com/office/drawing/2014/main" id="{00000000-0008-0000-0B00-000099310000}"/>
            </a:ext>
          </a:extLst>
        </xdr:cNvPr>
        <xdr:cNvGrpSpPr>
          <a:grpSpLocks/>
        </xdr:cNvGrpSpPr>
      </xdr:nvGrpSpPr>
      <xdr:grpSpPr>
        <a:xfrm>
          <a:off x="6619875" y="26384250"/>
          <a:ext cx="390525" cy="200025"/>
          <a:chOff x="5150738" y="3679988"/>
          <a:chExt cx="390525" cy="200025"/>
        </a:xfrm>
      </xdr:grpSpPr>
      <xdr:grpSp>
        <xdr:nvGrpSpPr>
          <xdr:cNvPr id="12698" name="Shape 10081">
            <a:extLst>
              <a:ext uri="{FF2B5EF4-FFF2-40B4-BE49-F238E27FC236}">
                <a16:creationId xmlns:a16="http://schemas.microsoft.com/office/drawing/2014/main" id="{00000000-0008-0000-0B00-00009A310000}"/>
              </a:ext>
            </a:extLst>
          </xdr:cNvPr>
          <xdr:cNvGrpSpPr>
            <a:grpSpLocks/>
          </xdr:cNvGrpSpPr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2699" name="Shape 6">
              <a:extLst>
                <a:ext uri="{FF2B5EF4-FFF2-40B4-BE49-F238E27FC236}">
                  <a16:creationId xmlns:a16="http://schemas.microsoft.com/office/drawing/2014/main" id="{00000000-0008-0000-0B00-00009B31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700" name="Shape 10082">
              <a:extLst>
                <a:ext uri="{FF2B5EF4-FFF2-40B4-BE49-F238E27FC236}">
                  <a16:creationId xmlns:a16="http://schemas.microsoft.com/office/drawing/2014/main" id="{00000000-0008-0000-0B00-00009C310000}"/>
                </a:ext>
              </a:extLst>
            </xdr:cNvPr>
            <xdr:cNvGrpSpPr>
              <a:grpSpLocks/>
            </xdr:cNvGrpSpPr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2701" name="Shape 10083">
                <a:extLst>
                  <a:ext uri="{FF2B5EF4-FFF2-40B4-BE49-F238E27FC236}">
                    <a16:creationId xmlns:a16="http://schemas.microsoft.com/office/drawing/2014/main" id="{00000000-0008-0000-0B00-00009D31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2702" name="Shape 10084">
                <a:extLst>
                  <a:ext uri="{FF2B5EF4-FFF2-40B4-BE49-F238E27FC236}">
                    <a16:creationId xmlns:a16="http://schemas.microsoft.com/office/drawing/2014/main" id="{00000000-0008-0000-0B00-00009E31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17</xdr:col>
      <xdr:colOff>0</xdr:colOff>
      <xdr:row>120</xdr:row>
      <xdr:rowOff>0</xdr:rowOff>
    </xdr:from>
    <xdr:ext cx="390525" cy="200025"/>
    <xdr:grpSp>
      <xdr:nvGrpSpPr>
        <xdr:cNvPr id="12703" name="Shape 2">
          <a:extLst>
            <a:ext uri="{FF2B5EF4-FFF2-40B4-BE49-F238E27FC236}">
              <a16:creationId xmlns:a16="http://schemas.microsoft.com/office/drawing/2014/main" id="{00000000-0008-0000-0B00-00009F310000}"/>
            </a:ext>
          </a:extLst>
        </xdr:cNvPr>
        <xdr:cNvGrpSpPr>
          <a:grpSpLocks/>
        </xdr:cNvGrpSpPr>
      </xdr:nvGrpSpPr>
      <xdr:grpSpPr>
        <a:xfrm>
          <a:off x="7553325" y="26384250"/>
          <a:ext cx="390525" cy="200025"/>
          <a:chOff x="5150738" y="3679988"/>
          <a:chExt cx="390525" cy="200025"/>
        </a:xfrm>
      </xdr:grpSpPr>
      <xdr:grpSp>
        <xdr:nvGrpSpPr>
          <xdr:cNvPr id="12704" name="Shape 10085">
            <a:extLst>
              <a:ext uri="{FF2B5EF4-FFF2-40B4-BE49-F238E27FC236}">
                <a16:creationId xmlns:a16="http://schemas.microsoft.com/office/drawing/2014/main" id="{00000000-0008-0000-0B00-0000A0310000}"/>
              </a:ext>
            </a:extLst>
          </xdr:cNvPr>
          <xdr:cNvGrpSpPr>
            <a:grpSpLocks/>
          </xdr:cNvGrpSpPr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2705" name="Shape 6">
              <a:extLst>
                <a:ext uri="{FF2B5EF4-FFF2-40B4-BE49-F238E27FC236}">
                  <a16:creationId xmlns:a16="http://schemas.microsoft.com/office/drawing/2014/main" id="{00000000-0008-0000-0B00-0000A131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706" name="Shape 10086">
              <a:extLst>
                <a:ext uri="{FF2B5EF4-FFF2-40B4-BE49-F238E27FC236}">
                  <a16:creationId xmlns:a16="http://schemas.microsoft.com/office/drawing/2014/main" id="{00000000-0008-0000-0B00-0000A2310000}"/>
                </a:ext>
              </a:extLst>
            </xdr:cNvPr>
            <xdr:cNvGrpSpPr>
              <a:grpSpLocks/>
            </xdr:cNvGrpSpPr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2707" name="Shape 10087">
                <a:extLst>
                  <a:ext uri="{FF2B5EF4-FFF2-40B4-BE49-F238E27FC236}">
                    <a16:creationId xmlns:a16="http://schemas.microsoft.com/office/drawing/2014/main" id="{00000000-0008-0000-0B00-0000A331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2708" name="Shape 10088">
                <a:extLst>
                  <a:ext uri="{FF2B5EF4-FFF2-40B4-BE49-F238E27FC236}">
                    <a16:creationId xmlns:a16="http://schemas.microsoft.com/office/drawing/2014/main" id="{00000000-0008-0000-0B00-0000A431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19</xdr:col>
      <xdr:colOff>0</xdr:colOff>
      <xdr:row>120</xdr:row>
      <xdr:rowOff>0</xdr:rowOff>
    </xdr:from>
    <xdr:ext cx="390525" cy="200025"/>
    <xdr:grpSp>
      <xdr:nvGrpSpPr>
        <xdr:cNvPr id="12709" name="Shape 2">
          <a:extLst>
            <a:ext uri="{FF2B5EF4-FFF2-40B4-BE49-F238E27FC236}">
              <a16:creationId xmlns:a16="http://schemas.microsoft.com/office/drawing/2014/main" id="{00000000-0008-0000-0B00-0000A5310000}"/>
            </a:ext>
          </a:extLst>
        </xdr:cNvPr>
        <xdr:cNvGrpSpPr>
          <a:grpSpLocks/>
        </xdr:cNvGrpSpPr>
      </xdr:nvGrpSpPr>
      <xdr:grpSpPr>
        <a:xfrm>
          <a:off x="8486775" y="26384250"/>
          <a:ext cx="390525" cy="200025"/>
          <a:chOff x="5150738" y="3679988"/>
          <a:chExt cx="390525" cy="200025"/>
        </a:xfrm>
      </xdr:grpSpPr>
      <xdr:grpSp>
        <xdr:nvGrpSpPr>
          <xdr:cNvPr id="12710" name="Shape 10089">
            <a:extLst>
              <a:ext uri="{FF2B5EF4-FFF2-40B4-BE49-F238E27FC236}">
                <a16:creationId xmlns:a16="http://schemas.microsoft.com/office/drawing/2014/main" id="{00000000-0008-0000-0B00-0000A6310000}"/>
              </a:ext>
            </a:extLst>
          </xdr:cNvPr>
          <xdr:cNvGrpSpPr>
            <a:grpSpLocks/>
          </xdr:cNvGrpSpPr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2711" name="Shape 6">
              <a:extLst>
                <a:ext uri="{FF2B5EF4-FFF2-40B4-BE49-F238E27FC236}">
                  <a16:creationId xmlns:a16="http://schemas.microsoft.com/office/drawing/2014/main" id="{00000000-0008-0000-0B00-0000A731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712" name="Shape 10090">
              <a:extLst>
                <a:ext uri="{FF2B5EF4-FFF2-40B4-BE49-F238E27FC236}">
                  <a16:creationId xmlns:a16="http://schemas.microsoft.com/office/drawing/2014/main" id="{00000000-0008-0000-0B00-0000A8310000}"/>
                </a:ext>
              </a:extLst>
            </xdr:cNvPr>
            <xdr:cNvGrpSpPr>
              <a:grpSpLocks/>
            </xdr:cNvGrpSpPr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2713" name="Shape 10091">
                <a:extLst>
                  <a:ext uri="{FF2B5EF4-FFF2-40B4-BE49-F238E27FC236}">
                    <a16:creationId xmlns:a16="http://schemas.microsoft.com/office/drawing/2014/main" id="{00000000-0008-0000-0B00-0000A931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2714" name="Shape 10092">
                <a:extLst>
                  <a:ext uri="{FF2B5EF4-FFF2-40B4-BE49-F238E27FC236}">
                    <a16:creationId xmlns:a16="http://schemas.microsoft.com/office/drawing/2014/main" id="{00000000-0008-0000-0B00-0000AA31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29</xdr:col>
      <xdr:colOff>0</xdr:colOff>
      <xdr:row>120</xdr:row>
      <xdr:rowOff>0</xdr:rowOff>
    </xdr:from>
    <xdr:ext cx="390525" cy="200025"/>
    <xdr:grpSp>
      <xdr:nvGrpSpPr>
        <xdr:cNvPr id="12715" name="Shape 2">
          <a:extLst>
            <a:ext uri="{FF2B5EF4-FFF2-40B4-BE49-F238E27FC236}">
              <a16:creationId xmlns:a16="http://schemas.microsoft.com/office/drawing/2014/main" id="{00000000-0008-0000-0B00-0000AB310000}"/>
            </a:ext>
          </a:extLst>
        </xdr:cNvPr>
        <xdr:cNvGrpSpPr>
          <a:grpSpLocks/>
        </xdr:cNvGrpSpPr>
      </xdr:nvGrpSpPr>
      <xdr:grpSpPr>
        <a:xfrm>
          <a:off x="13154025" y="26384250"/>
          <a:ext cx="390525" cy="200025"/>
          <a:chOff x="5150738" y="3679988"/>
          <a:chExt cx="390525" cy="200025"/>
        </a:xfrm>
      </xdr:grpSpPr>
      <xdr:grpSp>
        <xdr:nvGrpSpPr>
          <xdr:cNvPr id="12716" name="Shape 10093">
            <a:extLst>
              <a:ext uri="{FF2B5EF4-FFF2-40B4-BE49-F238E27FC236}">
                <a16:creationId xmlns:a16="http://schemas.microsoft.com/office/drawing/2014/main" id="{00000000-0008-0000-0B00-0000AC310000}"/>
              </a:ext>
            </a:extLst>
          </xdr:cNvPr>
          <xdr:cNvGrpSpPr>
            <a:grpSpLocks/>
          </xdr:cNvGrpSpPr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2717" name="Shape 6">
              <a:extLst>
                <a:ext uri="{FF2B5EF4-FFF2-40B4-BE49-F238E27FC236}">
                  <a16:creationId xmlns:a16="http://schemas.microsoft.com/office/drawing/2014/main" id="{00000000-0008-0000-0B00-0000AD31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718" name="Shape 10094">
              <a:extLst>
                <a:ext uri="{FF2B5EF4-FFF2-40B4-BE49-F238E27FC236}">
                  <a16:creationId xmlns:a16="http://schemas.microsoft.com/office/drawing/2014/main" id="{00000000-0008-0000-0B00-0000AE310000}"/>
                </a:ext>
              </a:extLst>
            </xdr:cNvPr>
            <xdr:cNvGrpSpPr>
              <a:grpSpLocks/>
            </xdr:cNvGrpSpPr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2719" name="Shape 10095">
                <a:extLst>
                  <a:ext uri="{FF2B5EF4-FFF2-40B4-BE49-F238E27FC236}">
                    <a16:creationId xmlns:a16="http://schemas.microsoft.com/office/drawing/2014/main" id="{00000000-0008-0000-0B00-0000AF31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2720" name="Shape 10096">
                <a:extLst>
                  <a:ext uri="{FF2B5EF4-FFF2-40B4-BE49-F238E27FC236}">
                    <a16:creationId xmlns:a16="http://schemas.microsoft.com/office/drawing/2014/main" id="{00000000-0008-0000-0B00-0000B031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33</xdr:col>
      <xdr:colOff>0</xdr:colOff>
      <xdr:row>120</xdr:row>
      <xdr:rowOff>0</xdr:rowOff>
    </xdr:from>
    <xdr:ext cx="390525" cy="200025"/>
    <xdr:grpSp>
      <xdr:nvGrpSpPr>
        <xdr:cNvPr id="12721" name="Shape 2">
          <a:extLst>
            <a:ext uri="{FF2B5EF4-FFF2-40B4-BE49-F238E27FC236}">
              <a16:creationId xmlns:a16="http://schemas.microsoft.com/office/drawing/2014/main" id="{00000000-0008-0000-0B00-0000B1310000}"/>
            </a:ext>
          </a:extLst>
        </xdr:cNvPr>
        <xdr:cNvGrpSpPr>
          <a:grpSpLocks/>
        </xdr:cNvGrpSpPr>
      </xdr:nvGrpSpPr>
      <xdr:grpSpPr>
        <a:xfrm>
          <a:off x="15020925" y="26384250"/>
          <a:ext cx="390525" cy="200025"/>
          <a:chOff x="5150738" y="3679988"/>
          <a:chExt cx="390525" cy="200025"/>
        </a:xfrm>
      </xdr:grpSpPr>
      <xdr:grpSp>
        <xdr:nvGrpSpPr>
          <xdr:cNvPr id="12722" name="Shape 10097">
            <a:extLst>
              <a:ext uri="{FF2B5EF4-FFF2-40B4-BE49-F238E27FC236}">
                <a16:creationId xmlns:a16="http://schemas.microsoft.com/office/drawing/2014/main" id="{00000000-0008-0000-0B00-0000B2310000}"/>
              </a:ext>
            </a:extLst>
          </xdr:cNvPr>
          <xdr:cNvGrpSpPr>
            <a:grpSpLocks/>
          </xdr:cNvGrpSpPr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2723" name="Shape 6">
              <a:extLst>
                <a:ext uri="{FF2B5EF4-FFF2-40B4-BE49-F238E27FC236}">
                  <a16:creationId xmlns:a16="http://schemas.microsoft.com/office/drawing/2014/main" id="{00000000-0008-0000-0B00-0000B331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724" name="Shape 10098">
              <a:extLst>
                <a:ext uri="{FF2B5EF4-FFF2-40B4-BE49-F238E27FC236}">
                  <a16:creationId xmlns:a16="http://schemas.microsoft.com/office/drawing/2014/main" id="{00000000-0008-0000-0B00-0000B4310000}"/>
                </a:ext>
              </a:extLst>
            </xdr:cNvPr>
            <xdr:cNvGrpSpPr>
              <a:grpSpLocks/>
            </xdr:cNvGrpSpPr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2725" name="Shape 10099">
                <a:extLst>
                  <a:ext uri="{FF2B5EF4-FFF2-40B4-BE49-F238E27FC236}">
                    <a16:creationId xmlns:a16="http://schemas.microsoft.com/office/drawing/2014/main" id="{00000000-0008-0000-0B00-0000B531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2726" name="Shape 10100">
                <a:extLst>
                  <a:ext uri="{FF2B5EF4-FFF2-40B4-BE49-F238E27FC236}">
                    <a16:creationId xmlns:a16="http://schemas.microsoft.com/office/drawing/2014/main" id="{00000000-0008-0000-0B00-0000B631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9</xdr:col>
      <xdr:colOff>0</xdr:colOff>
      <xdr:row>128</xdr:row>
      <xdr:rowOff>0</xdr:rowOff>
    </xdr:from>
    <xdr:ext cx="390525" cy="200025"/>
    <xdr:grpSp>
      <xdr:nvGrpSpPr>
        <xdr:cNvPr id="12727" name="Shape 2">
          <a:extLst>
            <a:ext uri="{FF2B5EF4-FFF2-40B4-BE49-F238E27FC236}">
              <a16:creationId xmlns:a16="http://schemas.microsoft.com/office/drawing/2014/main" id="{00000000-0008-0000-0B00-0000B7310000}"/>
            </a:ext>
          </a:extLst>
        </xdr:cNvPr>
        <xdr:cNvGrpSpPr>
          <a:grpSpLocks/>
        </xdr:cNvGrpSpPr>
      </xdr:nvGrpSpPr>
      <xdr:grpSpPr>
        <a:xfrm>
          <a:off x="3819525" y="28136850"/>
          <a:ext cx="390525" cy="200025"/>
          <a:chOff x="5150738" y="3679988"/>
          <a:chExt cx="390525" cy="200025"/>
        </a:xfrm>
      </xdr:grpSpPr>
      <xdr:grpSp>
        <xdr:nvGrpSpPr>
          <xdr:cNvPr id="12728" name="Shape 10101">
            <a:extLst>
              <a:ext uri="{FF2B5EF4-FFF2-40B4-BE49-F238E27FC236}">
                <a16:creationId xmlns:a16="http://schemas.microsoft.com/office/drawing/2014/main" id="{00000000-0008-0000-0B00-0000B8310000}"/>
              </a:ext>
            </a:extLst>
          </xdr:cNvPr>
          <xdr:cNvGrpSpPr>
            <a:grpSpLocks/>
          </xdr:cNvGrpSpPr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2729" name="Shape 6">
              <a:extLst>
                <a:ext uri="{FF2B5EF4-FFF2-40B4-BE49-F238E27FC236}">
                  <a16:creationId xmlns:a16="http://schemas.microsoft.com/office/drawing/2014/main" id="{00000000-0008-0000-0B00-0000B931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730" name="Shape 10102">
              <a:extLst>
                <a:ext uri="{FF2B5EF4-FFF2-40B4-BE49-F238E27FC236}">
                  <a16:creationId xmlns:a16="http://schemas.microsoft.com/office/drawing/2014/main" id="{00000000-0008-0000-0B00-0000BA310000}"/>
                </a:ext>
              </a:extLst>
            </xdr:cNvPr>
            <xdr:cNvGrpSpPr>
              <a:grpSpLocks/>
            </xdr:cNvGrpSpPr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2731" name="Shape 10103">
                <a:extLst>
                  <a:ext uri="{FF2B5EF4-FFF2-40B4-BE49-F238E27FC236}">
                    <a16:creationId xmlns:a16="http://schemas.microsoft.com/office/drawing/2014/main" id="{00000000-0008-0000-0B00-0000BB31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2732" name="Shape 10104">
                <a:extLst>
                  <a:ext uri="{FF2B5EF4-FFF2-40B4-BE49-F238E27FC236}">
                    <a16:creationId xmlns:a16="http://schemas.microsoft.com/office/drawing/2014/main" id="{00000000-0008-0000-0B00-0000BC31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11</xdr:col>
      <xdr:colOff>0</xdr:colOff>
      <xdr:row>128</xdr:row>
      <xdr:rowOff>0</xdr:rowOff>
    </xdr:from>
    <xdr:ext cx="390525" cy="200025"/>
    <xdr:grpSp>
      <xdr:nvGrpSpPr>
        <xdr:cNvPr id="12733" name="Shape 2">
          <a:extLst>
            <a:ext uri="{FF2B5EF4-FFF2-40B4-BE49-F238E27FC236}">
              <a16:creationId xmlns:a16="http://schemas.microsoft.com/office/drawing/2014/main" id="{00000000-0008-0000-0B00-0000BD310000}"/>
            </a:ext>
          </a:extLst>
        </xdr:cNvPr>
        <xdr:cNvGrpSpPr>
          <a:grpSpLocks/>
        </xdr:cNvGrpSpPr>
      </xdr:nvGrpSpPr>
      <xdr:grpSpPr>
        <a:xfrm>
          <a:off x="4752975" y="28136850"/>
          <a:ext cx="390525" cy="200025"/>
          <a:chOff x="5150738" y="3679988"/>
          <a:chExt cx="390525" cy="200025"/>
        </a:xfrm>
      </xdr:grpSpPr>
      <xdr:grpSp>
        <xdr:nvGrpSpPr>
          <xdr:cNvPr id="12734" name="Shape 10105">
            <a:extLst>
              <a:ext uri="{FF2B5EF4-FFF2-40B4-BE49-F238E27FC236}">
                <a16:creationId xmlns:a16="http://schemas.microsoft.com/office/drawing/2014/main" id="{00000000-0008-0000-0B00-0000BE310000}"/>
              </a:ext>
            </a:extLst>
          </xdr:cNvPr>
          <xdr:cNvGrpSpPr>
            <a:grpSpLocks/>
          </xdr:cNvGrpSpPr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2735" name="Shape 6">
              <a:extLst>
                <a:ext uri="{FF2B5EF4-FFF2-40B4-BE49-F238E27FC236}">
                  <a16:creationId xmlns:a16="http://schemas.microsoft.com/office/drawing/2014/main" id="{00000000-0008-0000-0B00-0000BF31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736" name="Shape 10106">
              <a:extLst>
                <a:ext uri="{FF2B5EF4-FFF2-40B4-BE49-F238E27FC236}">
                  <a16:creationId xmlns:a16="http://schemas.microsoft.com/office/drawing/2014/main" id="{00000000-0008-0000-0B00-0000C0310000}"/>
                </a:ext>
              </a:extLst>
            </xdr:cNvPr>
            <xdr:cNvGrpSpPr>
              <a:grpSpLocks/>
            </xdr:cNvGrpSpPr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2737" name="Shape 10107">
                <a:extLst>
                  <a:ext uri="{FF2B5EF4-FFF2-40B4-BE49-F238E27FC236}">
                    <a16:creationId xmlns:a16="http://schemas.microsoft.com/office/drawing/2014/main" id="{00000000-0008-0000-0B00-0000C131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2738" name="Shape 10108">
                <a:extLst>
                  <a:ext uri="{FF2B5EF4-FFF2-40B4-BE49-F238E27FC236}">
                    <a16:creationId xmlns:a16="http://schemas.microsoft.com/office/drawing/2014/main" id="{00000000-0008-0000-0B00-0000C231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13</xdr:col>
      <xdr:colOff>0</xdr:colOff>
      <xdr:row>128</xdr:row>
      <xdr:rowOff>0</xdr:rowOff>
    </xdr:from>
    <xdr:ext cx="390525" cy="200025"/>
    <xdr:grpSp>
      <xdr:nvGrpSpPr>
        <xdr:cNvPr id="12739" name="Shape 2">
          <a:extLst>
            <a:ext uri="{FF2B5EF4-FFF2-40B4-BE49-F238E27FC236}">
              <a16:creationId xmlns:a16="http://schemas.microsoft.com/office/drawing/2014/main" id="{00000000-0008-0000-0B00-0000C3310000}"/>
            </a:ext>
          </a:extLst>
        </xdr:cNvPr>
        <xdr:cNvGrpSpPr>
          <a:grpSpLocks/>
        </xdr:cNvGrpSpPr>
      </xdr:nvGrpSpPr>
      <xdr:grpSpPr>
        <a:xfrm>
          <a:off x="5686425" y="28136850"/>
          <a:ext cx="390525" cy="200025"/>
          <a:chOff x="5150738" y="3679988"/>
          <a:chExt cx="390525" cy="200025"/>
        </a:xfrm>
      </xdr:grpSpPr>
      <xdr:grpSp>
        <xdr:nvGrpSpPr>
          <xdr:cNvPr id="12740" name="Shape 10109">
            <a:extLst>
              <a:ext uri="{FF2B5EF4-FFF2-40B4-BE49-F238E27FC236}">
                <a16:creationId xmlns:a16="http://schemas.microsoft.com/office/drawing/2014/main" id="{00000000-0008-0000-0B00-0000C4310000}"/>
              </a:ext>
            </a:extLst>
          </xdr:cNvPr>
          <xdr:cNvGrpSpPr>
            <a:grpSpLocks/>
          </xdr:cNvGrpSpPr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2741" name="Shape 6">
              <a:extLst>
                <a:ext uri="{FF2B5EF4-FFF2-40B4-BE49-F238E27FC236}">
                  <a16:creationId xmlns:a16="http://schemas.microsoft.com/office/drawing/2014/main" id="{00000000-0008-0000-0B00-0000C531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742" name="Shape 10110">
              <a:extLst>
                <a:ext uri="{FF2B5EF4-FFF2-40B4-BE49-F238E27FC236}">
                  <a16:creationId xmlns:a16="http://schemas.microsoft.com/office/drawing/2014/main" id="{00000000-0008-0000-0B00-0000C6310000}"/>
                </a:ext>
              </a:extLst>
            </xdr:cNvPr>
            <xdr:cNvGrpSpPr>
              <a:grpSpLocks/>
            </xdr:cNvGrpSpPr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2743" name="Shape 10111">
                <a:extLst>
                  <a:ext uri="{FF2B5EF4-FFF2-40B4-BE49-F238E27FC236}">
                    <a16:creationId xmlns:a16="http://schemas.microsoft.com/office/drawing/2014/main" id="{00000000-0008-0000-0B00-0000C731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2744" name="Shape 10112">
                <a:extLst>
                  <a:ext uri="{FF2B5EF4-FFF2-40B4-BE49-F238E27FC236}">
                    <a16:creationId xmlns:a16="http://schemas.microsoft.com/office/drawing/2014/main" id="{00000000-0008-0000-0B00-0000C831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35</xdr:col>
      <xdr:colOff>0</xdr:colOff>
      <xdr:row>120</xdr:row>
      <xdr:rowOff>0</xdr:rowOff>
    </xdr:from>
    <xdr:ext cx="390525" cy="200025"/>
    <xdr:grpSp>
      <xdr:nvGrpSpPr>
        <xdr:cNvPr id="12745" name="Shape 2">
          <a:extLst>
            <a:ext uri="{FF2B5EF4-FFF2-40B4-BE49-F238E27FC236}">
              <a16:creationId xmlns:a16="http://schemas.microsoft.com/office/drawing/2014/main" id="{00000000-0008-0000-0B00-0000C9310000}"/>
            </a:ext>
          </a:extLst>
        </xdr:cNvPr>
        <xdr:cNvGrpSpPr>
          <a:grpSpLocks/>
        </xdr:cNvGrpSpPr>
      </xdr:nvGrpSpPr>
      <xdr:grpSpPr>
        <a:xfrm>
          <a:off x="15954375" y="26384250"/>
          <a:ext cx="390525" cy="200025"/>
          <a:chOff x="5150738" y="3679988"/>
          <a:chExt cx="390525" cy="200025"/>
        </a:xfrm>
      </xdr:grpSpPr>
      <xdr:grpSp>
        <xdr:nvGrpSpPr>
          <xdr:cNvPr id="12746" name="Shape 10113">
            <a:extLst>
              <a:ext uri="{FF2B5EF4-FFF2-40B4-BE49-F238E27FC236}">
                <a16:creationId xmlns:a16="http://schemas.microsoft.com/office/drawing/2014/main" id="{00000000-0008-0000-0B00-0000CA310000}"/>
              </a:ext>
            </a:extLst>
          </xdr:cNvPr>
          <xdr:cNvGrpSpPr>
            <a:grpSpLocks/>
          </xdr:cNvGrpSpPr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2747" name="Shape 6">
              <a:extLst>
                <a:ext uri="{FF2B5EF4-FFF2-40B4-BE49-F238E27FC236}">
                  <a16:creationId xmlns:a16="http://schemas.microsoft.com/office/drawing/2014/main" id="{00000000-0008-0000-0B00-0000CB31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748" name="Shape 10114">
              <a:extLst>
                <a:ext uri="{FF2B5EF4-FFF2-40B4-BE49-F238E27FC236}">
                  <a16:creationId xmlns:a16="http://schemas.microsoft.com/office/drawing/2014/main" id="{00000000-0008-0000-0B00-0000CC310000}"/>
                </a:ext>
              </a:extLst>
            </xdr:cNvPr>
            <xdr:cNvGrpSpPr>
              <a:grpSpLocks/>
            </xdr:cNvGrpSpPr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2749" name="Shape 10115">
                <a:extLst>
                  <a:ext uri="{FF2B5EF4-FFF2-40B4-BE49-F238E27FC236}">
                    <a16:creationId xmlns:a16="http://schemas.microsoft.com/office/drawing/2014/main" id="{00000000-0008-0000-0B00-0000CD31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2750" name="Shape 10116">
                <a:extLst>
                  <a:ext uri="{FF2B5EF4-FFF2-40B4-BE49-F238E27FC236}">
                    <a16:creationId xmlns:a16="http://schemas.microsoft.com/office/drawing/2014/main" id="{00000000-0008-0000-0B00-0000CE31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37</xdr:col>
      <xdr:colOff>0</xdr:colOff>
      <xdr:row>120</xdr:row>
      <xdr:rowOff>0</xdr:rowOff>
    </xdr:from>
    <xdr:ext cx="390525" cy="200025"/>
    <xdr:grpSp>
      <xdr:nvGrpSpPr>
        <xdr:cNvPr id="12751" name="Shape 2">
          <a:extLst>
            <a:ext uri="{FF2B5EF4-FFF2-40B4-BE49-F238E27FC236}">
              <a16:creationId xmlns:a16="http://schemas.microsoft.com/office/drawing/2014/main" id="{00000000-0008-0000-0B00-0000CF310000}"/>
            </a:ext>
          </a:extLst>
        </xdr:cNvPr>
        <xdr:cNvGrpSpPr>
          <a:grpSpLocks/>
        </xdr:cNvGrpSpPr>
      </xdr:nvGrpSpPr>
      <xdr:grpSpPr>
        <a:xfrm>
          <a:off x="16887825" y="26384250"/>
          <a:ext cx="390525" cy="200025"/>
          <a:chOff x="5150738" y="3679988"/>
          <a:chExt cx="390525" cy="200025"/>
        </a:xfrm>
      </xdr:grpSpPr>
      <xdr:grpSp>
        <xdr:nvGrpSpPr>
          <xdr:cNvPr id="12752" name="Shape 10117">
            <a:extLst>
              <a:ext uri="{FF2B5EF4-FFF2-40B4-BE49-F238E27FC236}">
                <a16:creationId xmlns:a16="http://schemas.microsoft.com/office/drawing/2014/main" id="{00000000-0008-0000-0B00-0000D0310000}"/>
              </a:ext>
            </a:extLst>
          </xdr:cNvPr>
          <xdr:cNvGrpSpPr>
            <a:grpSpLocks/>
          </xdr:cNvGrpSpPr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2753" name="Shape 6">
              <a:extLst>
                <a:ext uri="{FF2B5EF4-FFF2-40B4-BE49-F238E27FC236}">
                  <a16:creationId xmlns:a16="http://schemas.microsoft.com/office/drawing/2014/main" id="{00000000-0008-0000-0B00-0000D131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754" name="Shape 10118">
              <a:extLst>
                <a:ext uri="{FF2B5EF4-FFF2-40B4-BE49-F238E27FC236}">
                  <a16:creationId xmlns:a16="http://schemas.microsoft.com/office/drawing/2014/main" id="{00000000-0008-0000-0B00-0000D2310000}"/>
                </a:ext>
              </a:extLst>
            </xdr:cNvPr>
            <xdr:cNvGrpSpPr>
              <a:grpSpLocks/>
            </xdr:cNvGrpSpPr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2755" name="Shape 10119">
                <a:extLst>
                  <a:ext uri="{FF2B5EF4-FFF2-40B4-BE49-F238E27FC236}">
                    <a16:creationId xmlns:a16="http://schemas.microsoft.com/office/drawing/2014/main" id="{00000000-0008-0000-0B00-0000D331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2756" name="Shape 10120">
                <a:extLst>
                  <a:ext uri="{FF2B5EF4-FFF2-40B4-BE49-F238E27FC236}">
                    <a16:creationId xmlns:a16="http://schemas.microsoft.com/office/drawing/2014/main" id="{00000000-0008-0000-0B00-0000D431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39</xdr:col>
      <xdr:colOff>0</xdr:colOff>
      <xdr:row>120</xdr:row>
      <xdr:rowOff>0</xdr:rowOff>
    </xdr:from>
    <xdr:ext cx="390525" cy="200025"/>
    <xdr:grpSp>
      <xdr:nvGrpSpPr>
        <xdr:cNvPr id="12757" name="Shape 2">
          <a:extLst>
            <a:ext uri="{FF2B5EF4-FFF2-40B4-BE49-F238E27FC236}">
              <a16:creationId xmlns:a16="http://schemas.microsoft.com/office/drawing/2014/main" id="{00000000-0008-0000-0B00-0000D5310000}"/>
            </a:ext>
          </a:extLst>
        </xdr:cNvPr>
        <xdr:cNvGrpSpPr>
          <a:grpSpLocks/>
        </xdr:cNvGrpSpPr>
      </xdr:nvGrpSpPr>
      <xdr:grpSpPr>
        <a:xfrm>
          <a:off x="17821275" y="26384250"/>
          <a:ext cx="390525" cy="200025"/>
          <a:chOff x="5150738" y="3679988"/>
          <a:chExt cx="390525" cy="200025"/>
        </a:xfrm>
      </xdr:grpSpPr>
      <xdr:grpSp>
        <xdr:nvGrpSpPr>
          <xdr:cNvPr id="12758" name="Shape 10121">
            <a:extLst>
              <a:ext uri="{FF2B5EF4-FFF2-40B4-BE49-F238E27FC236}">
                <a16:creationId xmlns:a16="http://schemas.microsoft.com/office/drawing/2014/main" id="{00000000-0008-0000-0B00-0000D6310000}"/>
              </a:ext>
            </a:extLst>
          </xdr:cNvPr>
          <xdr:cNvGrpSpPr>
            <a:grpSpLocks/>
          </xdr:cNvGrpSpPr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2759" name="Shape 6">
              <a:extLst>
                <a:ext uri="{FF2B5EF4-FFF2-40B4-BE49-F238E27FC236}">
                  <a16:creationId xmlns:a16="http://schemas.microsoft.com/office/drawing/2014/main" id="{00000000-0008-0000-0B00-0000D731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760" name="Shape 10122">
              <a:extLst>
                <a:ext uri="{FF2B5EF4-FFF2-40B4-BE49-F238E27FC236}">
                  <a16:creationId xmlns:a16="http://schemas.microsoft.com/office/drawing/2014/main" id="{00000000-0008-0000-0B00-0000D8310000}"/>
                </a:ext>
              </a:extLst>
            </xdr:cNvPr>
            <xdr:cNvGrpSpPr>
              <a:grpSpLocks/>
            </xdr:cNvGrpSpPr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2761" name="Shape 10123">
                <a:extLst>
                  <a:ext uri="{FF2B5EF4-FFF2-40B4-BE49-F238E27FC236}">
                    <a16:creationId xmlns:a16="http://schemas.microsoft.com/office/drawing/2014/main" id="{00000000-0008-0000-0B00-0000D931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2762" name="Shape 10124">
                <a:extLst>
                  <a:ext uri="{FF2B5EF4-FFF2-40B4-BE49-F238E27FC236}">
                    <a16:creationId xmlns:a16="http://schemas.microsoft.com/office/drawing/2014/main" id="{00000000-0008-0000-0B00-0000DA31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41</xdr:col>
      <xdr:colOff>0</xdr:colOff>
      <xdr:row>120</xdr:row>
      <xdr:rowOff>0</xdr:rowOff>
    </xdr:from>
    <xdr:ext cx="390525" cy="200025"/>
    <xdr:grpSp>
      <xdr:nvGrpSpPr>
        <xdr:cNvPr id="12763" name="Shape 2">
          <a:extLst>
            <a:ext uri="{FF2B5EF4-FFF2-40B4-BE49-F238E27FC236}">
              <a16:creationId xmlns:a16="http://schemas.microsoft.com/office/drawing/2014/main" id="{00000000-0008-0000-0B00-0000DB310000}"/>
            </a:ext>
          </a:extLst>
        </xdr:cNvPr>
        <xdr:cNvGrpSpPr>
          <a:grpSpLocks/>
        </xdr:cNvGrpSpPr>
      </xdr:nvGrpSpPr>
      <xdr:grpSpPr>
        <a:xfrm>
          <a:off x="18754725" y="26384250"/>
          <a:ext cx="390525" cy="200025"/>
          <a:chOff x="5150738" y="3679988"/>
          <a:chExt cx="390525" cy="200025"/>
        </a:xfrm>
      </xdr:grpSpPr>
      <xdr:grpSp>
        <xdr:nvGrpSpPr>
          <xdr:cNvPr id="12764" name="Shape 10125">
            <a:extLst>
              <a:ext uri="{FF2B5EF4-FFF2-40B4-BE49-F238E27FC236}">
                <a16:creationId xmlns:a16="http://schemas.microsoft.com/office/drawing/2014/main" id="{00000000-0008-0000-0B00-0000DC310000}"/>
              </a:ext>
            </a:extLst>
          </xdr:cNvPr>
          <xdr:cNvGrpSpPr>
            <a:grpSpLocks/>
          </xdr:cNvGrpSpPr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2765" name="Shape 6">
              <a:extLst>
                <a:ext uri="{FF2B5EF4-FFF2-40B4-BE49-F238E27FC236}">
                  <a16:creationId xmlns:a16="http://schemas.microsoft.com/office/drawing/2014/main" id="{00000000-0008-0000-0B00-0000DD31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766" name="Shape 10126">
              <a:extLst>
                <a:ext uri="{FF2B5EF4-FFF2-40B4-BE49-F238E27FC236}">
                  <a16:creationId xmlns:a16="http://schemas.microsoft.com/office/drawing/2014/main" id="{00000000-0008-0000-0B00-0000DE310000}"/>
                </a:ext>
              </a:extLst>
            </xdr:cNvPr>
            <xdr:cNvGrpSpPr>
              <a:grpSpLocks/>
            </xdr:cNvGrpSpPr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2767" name="Shape 10127">
                <a:extLst>
                  <a:ext uri="{FF2B5EF4-FFF2-40B4-BE49-F238E27FC236}">
                    <a16:creationId xmlns:a16="http://schemas.microsoft.com/office/drawing/2014/main" id="{00000000-0008-0000-0B00-0000DF31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2768" name="Shape 10128">
                <a:extLst>
                  <a:ext uri="{FF2B5EF4-FFF2-40B4-BE49-F238E27FC236}">
                    <a16:creationId xmlns:a16="http://schemas.microsoft.com/office/drawing/2014/main" id="{00000000-0008-0000-0B00-0000E031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43</xdr:col>
      <xdr:colOff>0</xdr:colOff>
      <xdr:row>120</xdr:row>
      <xdr:rowOff>0</xdr:rowOff>
    </xdr:from>
    <xdr:ext cx="390525" cy="200025"/>
    <xdr:grpSp>
      <xdr:nvGrpSpPr>
        <xdr:cNvPr id="12769" name="Shape 2">
          <a:extLst>
            <a:ext uri="{FF2B5EF4-FFF2-40B4-BE49-F238E27FC236}">
              <a16:creationId xmlns:a16="http://schemas.microsoft.com/office/drawing/2014/main" id="{00000000-0008-0000-0B00-0000E1310000}"/>
            </a:ext>
          </a:extLst>
        </xdr:cNvPr>
        <xdr:cNvGrpSpPr>
          <a:grpSpLocks/>
        </xdr:cNvGrpSpPr>
      </xdr:nvGrpSpPr>
      <xdr:grpSpPr>
        <a:xfrm>
          <a:off x="19688175" y="26384250"/>
          <a:ext cx="390525" cy="200025"/>
          <a:chOff x="5150738" y="3679988"/>
          <a:chExt cx="390525" cy="200025"/>
        </a:xfrm>
      </xdr:grpSpPr>
      <xdr:grpSp>
        <xdr:nvGrpSpPr>
          <xdr:cNvPr id="12770" name="Shape 10129">
            <a:extLst>
              <a:ext uri="{FF2B5EF4-FFF2-40B4-BE49-F238E27FC236}">
                <a16:creationId xmlns:a16="http://schemas.microsoft.com/office/drawing/2014/main" id="{00000000-0008-0000-0B00-0000E2310000}"/>
              </a:ext>
            </a:extLst>
          </xdr:cNvPr>
          <xdr:cNvGrpSpPr>
            <a:grpSpLocks/>
          </xdr:cNvGrpSpPr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2771" name="Shape 6">
              <a:extLst>
                <a:ext uri="{FF2B5EF4-FFF2-40B4-BE49-F238E27FC236}">
                  <a16:creationId xmlns:a16="http://schemas.microsoft.com/office/drawing/2014/main" id="{00000000-0008-0000-0B00-0000E331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772" name="Shape 10130">
              <a:extLst>
                <a:ext uri="{FF2B5EF4-FFF2-40B4-BE49-F238E27FC236}">
                  <a16:creationId xmlns:a16="http://schemas.microsoft.com/office/drawing/2014/main" id="{00000000-0008-0000-0B00-0000E4310000}"/>
                </a:ext>
              </a:extLst>
            </xdr:cNvPr>
            <xdr:cNvGrpSpPr>
              <a:grpSpLocks/>
            </xdr:cNvGrpSpPr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2773" name="Shape 10131">
                <a:extLst>
                  <a:ext uri="{FF2B5EF4-FFF2-40B4-BE49-F238E27FC236}">
                    <a16:creationId xmlns:a16="http://schemas.microsoft.com/office/drawing/2014/main" id="{00000000-0008-0000-0B00-0000E531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2774" name="Shape 10132">
                <a:extLst>
                  <a:ext uri="{FF2B5EF4-FFF2-40B4-BE49-F238E27FC236}">
                    <a16:creationId xmlns:a16="http://schemas.microsoft.com/office/drawing/2014/main" id="{00000000-0008-0000-0B00-0000E631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31</xdr:col>
      <xdr:colOff>466725</xdr:colOff>
      <xdr:row>81</xdr:row>
      <xdr:rowOff>0</xdr:rowOff>
    </xdr:from>
    <xdr:ext cx="561975" cy="1571625"/>
    <xdr:sp macro="" textlink="">
      <xdr:nvSpPr>
        <xdr:cNvPr id="12775" name="Shape 8638">
          <a:extLst>
            <a:ext uri="{FF2B5EF4-FFF2-40B4-BE49-F238E27FC236}">
              <a16:creationId xmlns:a16="http://schemas.microsoft.com/office/drawing/2014/main" id="{00000000-0008-0000-0B00-0000E7310000}"/>
            </a:ext>
          </a:extLst>
        </xdr:cNvPr>
        <xdr:cNvSpPr/>
      </xdr:nvSpPr>
      <xdr:spPr>
        <a:xfrm>
          <a:off x="14554200" y="17802225"/>
          <a:ext cx="561975" cy="1571625"/>
        </a:xfrm>
        <a:prstGeom prst="roundRect">
          <a:avLst>
            <a:gd name="adj" fmla="val 16667"/>
          </a:avLst>
        </a:prstGeom>
        <a:noFill/>
        <a:ln w="25400" cap="flat" cmpd="sng">
          <a:solidFill>
            <a:srgbClr val="FF0000"/>
          </a:solidFill>
          <a:prstDash val="solid"/>
          <a:round/>
          <a:headEnd type="none" w="sm" len="sm"/>
          <a:tailEnd type="none" w="sm" len="sm"/>
        </a:ln>
      </xdr:spPr>
      <xdr:txBody>
        <a:bodyPr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35</xdr:col>
      <xdr:colOff>466725</xdr:colOff>
      <xdr:row>80</xdr:row>
      <xdr:rowOff>171450</xdr:rowOff>
    </xdr:from>
    <xdr:ext cx="1552575" cy="1571625"/>
    <xdr:sp macro="" textlink="">
      <xdr:nvSpPr>
        <xdr:cNvPr id="12776" name="Shape 10133">
          <a:extLst>
            <a:ext uri="{FF2B5EF4-FFF2-40B4-BE49-F238E27FC236}">
              <a16:creationId xmlns:a16="http://schemas.microsoft.com/office/drawing/2014/main" id="{00000000-0008-0000-0B00-0000E8310000}"/>
            </a:ext>
          </a:extLst>
        </xdr:cNvPr>
        <xdr:cNvSpPr/>
      </xdr:nvSpPr>
      <xdr:spPr>
        <a:xfrm>
          <a:off x="16421100" y="17783175"/>
          <a:ext cx="1552575" cy="1571625"/>
        </a:xfrm>
        <a:prstGeom prst="roundRect">
          <a:avLst>
            <a:gd name="adj" fmla="val 16667"/>
          </a:avLst>
        </a:prstGeom>
        <a:noFill/>
        <a:ln w="25400" cap="flat" cmpd="sng">
          <a:solidFill>
            <a:srgbClr val="FF0000"/>
          </a:solidFill>
          <a:prstDash val="solid"/>
          <a:round/>
          <a:headEnd type="none" w="sm" len="sm"/>
          <a:tailEnd type="none" w="sm" len="sm"/>
        </a:ln>
      </xdr:spPr>
      <xdr:txBody>
        <a:bodyPr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1</xdr:col>
      <xdr:colOff>323850</xdr:colOff>
      <xdr:row>89</xdr:row>
      <xdr:rowOff>0</xdr:rowOff>
    </xdr:from>
    <xdr:ext cx="1552575" cy="1571625"/>
    <xdr:sp macro="" textlink="">
      <xdr:nvSpPr>
        <xdr:cNvPr id="12777" name="Shape 10134">
          <a:extLst>
            <a:ext uri="{FF2B5EF4-FFF2-40B4-BE49-F238E27FC236}">
              <a16:creationId xmlns:a16="http://schemas.microsoft.com/office/drawing/2014/main" id="{00000000-0008-0000-0B00-0000E9310000}"/>
            </a:ext>
          </a:extLst>
        </xdr:cNvPr>
        <xdr:cNvSpPr/>
      </xdr:nvSpPr>
      <xdr:spPr>
        <a:xfrm>
          <a:off x="561975" y="19554825"/>
          <a:ext cx="1552575" cy="1571625"/>
        </a:xfrm>
        <a:prstGeom prst="roundRect">
          <a:avLst>
            <a:gd name="adj" fmla="val 16667"/>
          </a:avLst>
        </a:prstGeom>
        <a:noFill/>
        <a:ln w="25400" cap="flat" cmpd="sng">
          <a:solidFill>
            <a:srgbClr val="FF0000"/>
          </a:solidFill>
          <a:prstDash val="solid"/>
          <a:round/>
          <a:headEnd type="none" w="sm" len="sm"/>
          <a:tailEnd type="none" w="sm" len="sm"/>
        </a:ln>
      </xdr:spPr>
      <xdr:txBody>
        <a:bodyPr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39</xdr:col>
      <xdr:colOff>476250</xdr:colOff>
      <xdr:row>88</xdr:row>
      <xdr:rowOff>152400</xdr:rowOff>
    </xdr:from>
    <xdr:ext cx="571500" cy="1571625"/>
    <xdr:sp macro="" textlink="">
      <xdr:nvSpPr>
        <xdr:cNvPr id="12778" name="Shape 10135">
          <a:extLst>
            <a:ext uri="{FF2B5EF4-FFF2-40B4-BE49-F238E27FC236}">
              <a16:creationId xmlns:a16="http://schemas.microsoft.com/office/drawing/2014/main" id="{00000000-0008-0000-0B00-0000EA310000}"/>
            </a:ext>
          </a:extLst>
        </xdr:cNvPr>
        <xdr:cNvSpPr/>
      </xdr:nvSpPr>
      <xdr:spPr>
        <a:xfrm>
          <a:off x="18297525" y="19516725"/>
          <a:ext cx="571500" cy="1571625"/>
        </a:xfrm>
        <a:prstGeom prst="roundRect">
          <a:avLst>
            <a:gd name="adj" fmla="val 16667"/>
          </a:avLst>
        </a:prstGeom>
        <a:noFill/>
        <a:ln w="25400" cap="flat" cmpd="sng">
          <a:solidFill>
            <a:srgbClr val="FF0000"/>
          </a:solidFill>
          <a:prstDash val="solid"/>
          <a:round/>
          <a:headEnd type="none" w="sm" len="sm"/>
          <a:tailEnd type="none" w="sm" len="sm"/>
        </a:ln>
      </xdr:spPr>
      <xdr:txBody>
        <a:bodyPr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45</xdr:col>
      <xdr:colOff>0</xdr:colOff>
      <xdr:row>128</xdr:row>
      <xdr:rowOff>0</xdr:rowOff>
    </xdr:from>
    <xdr:ext cx="390525" cy="200025"/>
    <xdr:grpSp>
      <xdr:nvGrpSpPr>
        <xdr:cNvPr id="12779" name="Shape 2">
          <a:extLst>
            <a:ext uri="{FF2B5EF4-FFF2-40B4-BE49-F238E27FC236}">
              <a16:creationId xmlns:a16="http://schemas.microsoft.com/office/drawing/2014/main" id="{00000000-0008-0000-0B00-0000EB310000}"/>
            </a:ext>
          </a:extLst>
        </xdr:cNvPr>
        <xdr:cNvGrpSpPr>
          <a:grpSpLocks/>
        </xdr:cNvGrpSpPr>
      </xdr:nvGrpSpPr>
      <xdr:grpSpPr>
        <a:xfrm>
          <a:off x="20621625" y="28136850"/>
          <a:ext cx="390525" cy="200025"/>
          <a:chOff x="5150738" y="3679988"/>
          <a:chExt cx="390525" cy="200025"/>
        </a:xfrm>
      </xdr:grpSpPr>
      <xdr:grpSp>
        <xdr:nvGrpSpPr>
          <xdr:cNvPr id="12780" name="Shape 10136">
            <a:extLst>
              <a:ext uri="{FF2B5EF4-FFF2-40B4-BE49-F238E27FC236}">
                <a16:creationId xmlns:a16="http://schemas.microsoft.com/office/drawing/2014/main" id="{00000000-0008-0000-0B00-0000EC310000}"/>
              </a:ext>
            </a:extLst>
          </xdr:cNvPr>
          <xdr:cNvGrpSpPr>
            <a:grpSpLocks/>
          </xdr:cNvGrpSpPr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2781" name="Shape 6">
              <a:extLst>
                <a:ext uri="{FF2B5EF4-FFF2-40B4-BE49-F238E27FC236}">
                  <a16:creationId xmlns:a16="http://schemas.microsoft.com/office/drawing/2014/main" id="{00000000-0008-0000-0B00-0000ED31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782" name="Shape 10137">
              <a:extLst>
                <a:ext uri="{FF2B5EF4-FFF2-40B4-BE49-F238E27FC236}">
                  <a16:creationId xmlns:a16="http://schemas.microsoft.com/office/drawing/2014/main" id="{00000000-0008-0000-0B00-0000EE310000}"/>
                </a:ext>
              </a:extLst>
            </xdr:cNvPr>
            <xdr:cNvGrpSpPr>
              <a:grpSpLocks/>
            </xdr:cNvGrpSpPr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2783" name="Shape 10138">
                <a:extLst>
                  <a:ext uri="{FF2B5EF4-FFF2-40B4-BE49-F238E27FC236}">
                    <a16:creationId xmlns:a16="http://schemas.microsoft.com/office/drawing/2014/main" id="{00000000-0008-0000-0B00-0000EF31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2784" name="Shape 10139">
                <a:extLst>
                  <a:ext uri="{FF2B5EF4-FFF2-40B4-BE49-F238E27FC236}">
                    <a16:creationId xmlns:a16="http://schemas.microsoft.com/office/drawing/2014/main" id="{00000000-0008-0000-0B00-0000F031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41</xdr:col>
      <xdr:colOff>0</xdr:colOff>
      <xdr:row>128</xdr:row>
      <xdr:rowOff>0</xdr:rowOff>
    </xdr:from>
    <xdr:ext cx="390525" cy="200025"/>
    <xdr:grpSp>
      <xdr:nvGrpSpPr>
        <xdr:cNvPr id="12785" name="Shape 2">
          <a:extLst>
            <a:ext uri="{FF2B5EF4-FFF2-40B4-BE49-F238E27FC236}">
              <a16:creationId xmlns:a16="http://schemas.microsoft.com/office/drawing/2014/main" id="{00000000-0008-0000-0B00-0000F1310000}"/>
            </a:ext>
          </a:extLst>
        </xdr:cNvPr>
        <xdr:cNvGrpSpPr>
          <a:grpSpLocks/>
        </xdr:cNvGrpSpPr>
      </xdr:nvGrpSpPr>
      <xdr:grpSpPr>
        <a:xfrm>
          <a:off x="18754725" y="28136850"/>
          <a:ext cx="390525" cy="200025"/>
          <a:chOff x="5150738" y="3679988"/>
          <a:chExt cx="390525" cy="200025"/>
        </a:xfrm>
      </xdr:grpSpPr>
      <xdr:grpSp>
        <xdr:nvGrpSpPr>
          <xdr:cNvPr id="12786" name="Shape 10140">
            <a:extLst>
              <a:ext uri="{FF2B5EF4-FFF2-40B4-BE49-F238E27FC236}">
                <a16:creationId xmlns:a16="http://schemas.microsoft.com/office/drawing/2014/main" id="{00000000-0008-0000-0B00-0000F2310000}"/>
              </a:ext>
            </a:extLst>
          </xdr:cNvPr>
          <xdr:cNvGrpSpPr>
            <a:grpSpLocks/>
          </xdr:cNvGrpSpPr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2787" name="Shape 6">
              <a:extLst>
                <a:ext uri="{FF2B5EF4-FFF2-40B4-BE49-F238E27FC236}">
                  <a16:creationId xmlns:a16="http://schemas.microsoft.com/office/drawing/2014/main" id="{00000000-0008-0000-0B00-0000F331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788" name="Shape 10141">
              <a:extLst>
                <a:ext uri="{FF2B5EF4-FFF2-40B4-BE49-F238E27FC236}">
                  <a16:creationId xmlns:a16="http://schemas.microsoft.com/office/drawing/2014/main" id="{00000000-0008-0000-0B00-0000F4310000}"/>
                </a:ext>
              </a:extLst>
            </xdr:cNvPr>
            <xdr:cNvGrpSpPr>
              <a:grpSpLocks/>
            </xdr:cNvGrpSpPr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2789" name="Shape 10142">
                <a:extLst>
                  <a:ext uri="{FF2B5EF4-FFF2-40B4-BE49-F238E27FC236}">
                    <a16:creationId xmlns:a16="http://schemas.microsoft.com/office/drawing/2014/main" id="{00000000-0008-0000-0B00-0000F531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2790" name="Shape 10143">
                <a:extLst>
                  <a:ext uri="{FF2B5EF4-FFF2-40B4-BE49-F238E27FC236}">
                    <a16:creationId xmlns:a16="http://schemas.microsoft.com/office/drawing/2014/main" id="{00000000-0008-0000-0B00-0000F631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43</xdr:col>
      <xdr:colOff>0</xdr:colOff>
      <xdr:row>128</xdr:row>
      <xdr:rowOff>0</xdr:rowOff>
    </xdr:from>
    <xdr:ext cx="390525" cy="200025"/>
    <xdr:grpSp>
      <xdr:nvGrpSpPr>
        <xdr:cNvPr id="12791" name="Shape 2">
          <a:extLst>
            <a:ext uri="{FF2B5EF4-FFF2-40B4-BE49-F238E27FC236}">
              <a16:creationId xmlns:a16="http://schemas.microsoft.com/office/drawing/2014/main" id="{00000000-0008-0000-0B00-0000F7310000}"/>
            </a:ext>
          </a:extLst>
        </xdr:cNvPr>
        <xdr:cNvGrpSpPr>
          <a:grpSpLocks/>
        </xdr:cNvGrpSpPr>
      </xdr:nvGrpSpPr>
      <xdr:grpSpPr>
        <a:xfrm>
          <a:off x="19688175" y="28136850"/>
          <a:ext cx="390525" cy="200025"/>
          <a:chOff x="5150738" y="3679988"/>
          <a:chExt cx="390525" cy="200025"/>
        </a:xfrm>
      </xdr:grpSpPr>
      <xdr:grpSp>
        <xdr:nvGrpSpPr>
          <xdr:cNvPr id="12792" name="Shape 10144">
            <a:extLst>
              <a:ext uri="{FF2B5EF4-FFF2-40B4-BE49-F238E27FC236}">
                <a16:creationId xmlns:a16="http://schemas.microsoft.com/office/drawing/2014/main" id="{00000000-0008-0000-0B00-0000F8310000}"/>
              </a:ext>
            </a:extLst>
          </xdr:cNvPr>
          <xdr:cNvGrpSpPr>
            <a:grpSpLocks/>
          </xdr:cNvGrpSpPr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2793" name="Shape 6">
              <a:extLst>
                <a:ext uri="{FF2B5EF4-FFF2-40B4-BE49-F238E27FC236}">
                  <a16:creationId xmlns:a16="http://schemas.microsoft.com/office/drawing/2014/main" id="{00000000-0008-0000-0B00-0000F931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794" name="Shape 10145">
              <a:extLst>
                <a:ext uri="{FF2B5EF4-FFF2-40B4-BE49-F238E27FC236}">
                  <a16:creationId xmlns:a16="http://schemas.microsoft.com/office/drawing/2014/main" id="{00000000-0008-0000-0B00-0000FA310000}"/>
                </a:ext>
              </a:extLst>
            </xdr:cNvPr>
            <xdr:cNvGrpSpPr>
              <a:grpSpLocks/>
            </xdr:cNvGrpSpPr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2795" name="Shape 10146">
                <a:extLst>
                  <a:ext uri="{FF2B5EF4-FFF2-40B4-BE49-F238E27FC236}">
                    <a16:creationId xmlns:a16="http://schemas.microsoft.com/office/drawing/2014/main" id="{00000000-0008-0000-0B00-0000FB31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2796" name="Shape 10147">
                <a:extLst>
                  <a:ext uri="{FF2B5EF4-FFF2-40B4-BE49-F238E27FC236}">
                    <a16:creationId xmlns:a16="http://schemas.microsoft.com/office/drawing/2014/main" id="{00000000-0008-0000-0B00-0000FC31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3</xdr:col>
      <xdr:colOff>0</xdr:colOff>
      <xdr:row>137</xdr:row>
      <xdr:rowOff>0</xdr:rowOff>
    </xdr:from>
    <xdr:ext cx="390525" cy="200025"/>
    <xdr:grpSp>
      <xdr:nvGrpSpPr>
        <xdr:cNvPr id="12797" name="Shape 2">
          <a:extLst>
            <a:ext uri="{FF2B5EF4-FFF2-40B4-BE49-F238E27FC236}">
              <a16:creationId xmlns:a16="http://schemas.microsoft.com/office/drawing/2014/main" id="{00000000-0008-0000-0B00-0000FD310000}"/>
            </a:ext>
          </a:extLst>
        </xdr:cNvPr>
        <xdr:cNvGrpSpPr>
          <a:grpSpLocks/>
        </xdr:cNvGrpSpPr>
      </xdr:nvGrpSpPr>
      <xdr:grpSpPr>
        <a:xfrm>
          <a:off x="1019175" y="30118050"/>
          <a:ext cx="390525" cy="200025"/>
          <a:chOff x="5150738" y="3679988"/>
          <a:chExt cx="390525" cy="200025"/>
        </a:xfrm>
      </xdr:grpSpPr>
      <xdr:grpSp>
        <xdr:nvGrpSpPr>
          <xdr:cNvPr id="12798" name="Shape 10148">
            <a:extLst>
              <a:ext uri="{FF2B5EF4-FFF2-40B4-BE49-F238E27FC236}">
                <a16:creationId xmlns:a16="http://schemas.microsoft.com/office/drawing/2014/main" id="{00000000-0008-0000-0B00-0000FE310000}"/>
              </a:ext>
            </a:extLst>
          </xdr:cNvPr>
          <xdr:cNvGrpSpPr>
            <a:grpSpLocks/>
          </xdr:cNvGrpSpPr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2799" name="Shape 6">
              <a:extLst>
                <a:ext uri="{FF2B5EF4-FFF2-40B4-BE49-F238E27FC236}">
                  <a16:creationId xmlns:a16="http://schemas.microsoft.com/office/drawing/2014/main" id="{00000000-0008-0000-0B00-0000FF31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800" name="Shape 10149">
              <a:extLst>
                <a:ext uri="{FF2B5EF4-FFF2-40B4-BE49-F238E27FC236}">
                  <a16:creationId xmlns:a16="http://schemas.microsoft.com/office/drawing/2014/main" id="{00000000-0008-0000-0B00-000000320000}"/>
                </a:ext>
              </a:extLst>
            </xdr:cNvPr>
            <xdr:cNvGrpSpPr>
              <a:grpSpLocks/>
            </xdr:cNvGrpSpPr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2801" name="Shape 10150">
                <a:extLst>
                  <a:ext uri="{FF2B5EF4-FFF2-40B4-BE49-F238E27FC236}">
                    <a16:creationId xmlns:a16="http://schemas.microsoft.com/office/drawing/2014/main" id="{00000000-0008-0000-0B00-00000132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2802" name="Shape 10151">
                <a:extLst>
                  <a:ext uri="{FF2B5EF4-FFF2-40B4-BE49-F238E27FC236}">
                    <a16:creationId xmlns:a16="http://schemas.microsoft.com/office/drawing/2014/main" id="{00000000-0008-0000-0B00-00000232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5</xdr:col>
      <xdr:colOff>0</xdr:colOff>
      <xdr:row>137</xdr:row>
      <xdr:rowOff>0</xdr:rowOff>
    </xdr:from>
    <xdr:ext cx="390525" cy="200025"/>
    <xdr:grpSp>
      <xdr:nvGrpSpPr>
        <xdr:cNvPr id="12803" name="Shape 2">
          <a:extLst>
            <a:ext uri="{FF2B5EF4-FFF2-40B4-BE49-F238E27FC236}">
              <a16:creationId xmlns:a16="http://schemas.microsoft.com/office/drawing/2014/main" id="{00000000-0008-0000-0B00-000003320000}"/>
            </a:ext>
          </a:extLst>
        </xdr:cNvPr>
        <xdr:cNvGrpSpPr>
          <a:grpSpLocks/>
        </xdr:cNvGrpSpPr>
      </xdr:nvGrpSpPr>
      <xdr:grpSpPr>
        <a:xfrm>
          <a:off x="1952625" y="30118050"/>
          <a:ext cx="390525" cy="200025"/>
          <a:chOff x="5150738" y="3679988"/>
          <a:chExt cx="390525" cy="200025"/>
        </a:xfrm>
      </xdr:grpSpPr>
      <xdr:grpSp>
        <xdr:nvGrpSpPr>
          <xdr:cNvPr id="12804" name="Shape 10152">
            <a:extLst>
              <a:ext uri="{FF2B5EF4-FFF2-40B4-BE49-F238E27FC236}">
                <a16:creationId xmlns:a16="http://schemas.microsoft.com/office/drawing/2014/main" id="{00000000-0008-0000-0B00-000004320000}"/>
              </a:ext>
            </a:extLst>
          </xdr:cNvPr>
          <xdr:cNvGrpSpPr>
            <a:grpSpLocks/>
          </xdr:cNvGrpSpPr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2805" name="Shape 6">
              <a:extLst>
                <a:ext uri="{FF2B5EF4-FFF2-40B4-BE49-F238E27FC236}">
                  <a16:creationId xmlns:a16="http://schemas.microsoft.com/office/drawing/2014/main" id="{00000000-0008-0000-0B00-00000532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806" name="Shape 10153">
              <a:extLst>
                <a:ext uri="{FF2B5EF4-FFF2-40B4-BE49-F238E27FC236}">
                  <a16:creationId xmlns:a16="http://schemas.microsoft.com/office/drawing/2014/main" id="{00000000-0008-0000-0B00-000006320000}"/>
                </a:ext>
              </a:extLst>
            </xdr:cNvPr>
            <xdr:cNvGrpSpPr>
              <a:grpSpLocks/>
            </xdr:cNvGrpSpPr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2807" name="Shape 10154">
                <a:extLst>
                  <a:ext uri="{FF2B5EF4-FFF2-40B4-BE49-F238E27FC236}">
                    <a16:creationId xmlns:a16="http://schemas.microsoft.com/office/drawing/2014/main" id="{00000000-0008-0000-0B00-00000732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2808" name="Shape 10155">
                <a:extLst>
                  <a:ext uri="{FF2B5EF4-FFF2-40B4-BE49-F238E27FC236}">
                    <a16:creationId xmlns:a16="http://schemas.microsoft.com/office/drawing/2014/main" id="{00000000-0008-0000-0B00-00000832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7</xdr:col>
      <xdr:colOff>0</xdr:colOff>
      <xdr:row>137</xdr:row>
      <xdr:rowOff>0</xdr:rowOff>
    </xdr:from>
    <xdr:ext cx="390525" cy="200025"/>
    <xdr:grpSp>
      <xdr:nvGrpSpPr>
        <xdr:cNvPr id="12809" name="Shape 2">
          <a:extLst>
            <a:ext uri="{FF2B5EF4-FFF2-40B4-BE49-F238E27FC236}">
              <a16:creationId xmlns:a16="http://schemas.microsoft.com/office/drawing/2014/main" id="{00000000-0008-0000-0B00-000009320000}"/>
            </a:ext>
          </a:extLst>
        </xdr:cNvPr>
        <xdr:cNvGrpSpPr>
          <a:grpSpLocks/>
        </xdr:cNvGrpSpPr>
      </xdr:nvGrpSpPr>
      <xdr:grpSpPr>
        <a:xfrm>
          <a:off x="2886075" y="30118050"/>
          <a:ext cx="390525" cy="200025"/>
          <a:chOff x="5150738" y="3679988"/>
          <a:chExt cx="390525" cy="200025"/>
        </a:xfrm>
      </xdr:grpSpPr>
      <xdr:grpSp>
        <xdr:nvGrpSpPr>
          <xdr:cNvPr id="12810" name="Shape 10156">
            <a:extLst>
              <a:ext uri="{FF2B5EF4-FFF2-40B4-BE49-F238E27FC236}">
                <a16:creationId xmlns:a16="http://schemas.microsoft.com/office/drawing/2014/main" id="{00000000-0008-0000-0B00-00000A320000}"/>
              </a:ext>
            </a:extLst>
          </xdr:cNvPr>
          <xdr:cNvGrpSpPr>
            <a:grpSpLocks/>
          </xdr:cNvGrpSpPr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2811" name="Shape 6">
              <a:extLst>
                <a:ext uri="{FF2B5EF4-FFF2-40B4-BE49-F238E27FC236}">
                  <a16:creationId xmlns:a16="http://schemas.microsoft.com/office/drawing/2014/main" id="{00000000-0008-0000-0B00-00000B32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812" name="Shape 10157">
              <a:extLst>
                <a:ext uri="{FF2B5EF4-FFF2-40B4-BE49-F238E27FC236}">
                  <a16:creationId xmlns:a16="http://schemas.microsoft.com/office/drawing/2014/main" id="{00000000-0008-0000-0B00-00000C320000}"/>
                </a:ext>
              </a:extLst>
            </xdr:cNvPr>
            <xdr:cNvGrpSpPr>
              <a:grpSpLocks/>
            </xdr:cNvGrpSpPr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2813" name="Shape 10158">
                <a:extLst>
                  <a:ext uri="{FF2B5EF4-FFF2-40B4-BE49-F238E27FC236}">
                    <a16:creationId xmlns:a16="http://schemas.microsoft.com/office/drawing/2014/main" id="{00000000-0008-0000-0B00-00000D32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2814" name="Shape 10159">
                <a:extLst>
                  <a:ext uri="{FF2B5EF4-FFF2-40B4-BE49-F238E27FC236}">
                    <a16:creationId xmlns:a16="http://schemas.microsoft.com/office/drawing/2014/main" id="{00000000-0008-0000-0B00-00000E32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31</xdr:col>
      <xdr:colOff>0</xdr:colOff>
      <xdr:row>128</xdr:row>
      <xdr:rowOff>0</xdr:rowOff>
    </xdr:from>
    <xdr:ext cx="390525" cy="200025"/>
    <xdr:grpSp>
      <xdr:nvGrpSpPr>
        <xdr:cNvPr id="12815" name="Shape 2">
          <a:extLst>
            <a:ext uri="{FF2B5EF4-FFF2-40B4-BE49-F238E27FC236}">
              <a16:creationId xmlns:a16="http://schemas.microsoft.com/office/drawing/2014/main" id="{00000000-0008-0000-0B00-00000F320000}"/>
            </a:ext>
          </a:extLst>
        </xdr:cNvPr>
        <xdr:cNvGrpSpPr>
          <a:grpSpLocks/>
        </xdr:cNvGrpSpPr>
      </xdr:nvGrpSpPr>
      <xdr:grpSpPr>
        <a:xfrm>
          <a:off x="14087475" y="28136850"/>
          <a:ext cx="390525" cy="200025"/>
          <a:chOff x="5150738" y="3679988"/>
          <a:chExt cx="390525" cy="200025"/>
        </a:xfrm>
      </xdr:grpSpPr>
      <xdr:grpSp>
        <xdr:nvGrpSpPr>
          <xdr:cNvPr id="12816" name="Shape 10160">
            <a:extLst>
              <a:ext uri="{FF2B5EF4-FFF2-40B4-BE49-F238E27FC236}">
                <a16:creationId xmlns:a16="http://schemas.microsoft.com/office/drawing/2014/main" id="{00000000-0008-0000-0B00-000010320000}"/>
              </a:ext>
            </a:extLst>
          </xdr:cNvPr>
          <xdr:cNvGrpSpPr>
            <a:grpSpLocks/>
          </xdr:cNvGrpSpPr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2817" name="Shape 6">
              <a:extLst>
                <a:ext uri="{FF2B5EF4-FFF2-40B4-BE49-F238E27FC236}">
                  <a16:creationId xmlns:a16="http://schemas.microsoft.com/office/drawing/2014/main" id="{00000000-0008-0000-0B00-00001132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818" name="Shape 10161">
              <a:extLst>
                <a:ext uri="{FF2B5EF4-FFF2-40B4-BE49-F238E27FC236}">
                  <a16:creationId xmlns:a16="http://schemas.microsoft.com/office/drawing/2014/main" id="{00000000-0008-0000-0B00-000012320000}"/>
                </a:ext>
              </a:extLst>
            </xdr:cNvPr>
            <xdr:cNvGrpSpPr>
              <a:grpSpLocks/>
            </xdr:cNvGrpSpPr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2819" name="Shape 10162">
                <a:extLst>
                  <a:ext uri="{FF2B5EF4-FFF2-40B4-BE49-F238E27FC236}">
                    <a16:creationId xmlns:a16="http://schemas.microsoft.com/office/drawing/2014/main" id="{00000000-0008-0000-0B00-00001332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2820" name="Shape 10163">
                <a:extLst>
                  <a:ext uri="{FF2B5EF4-FFF2-40B4-BE49-F238E27FC236}">
                    <a16:creationId xmlns:a16="http://schemas.microsoft.com/office/drawing/2014/main" id="{00000000-0008-0000-0B00-00001432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7</xdr:col>
      <xdr:colOff>409575</xdr:colOff>
      <xdr:row>105</xdr:row>
      <xdr:rowOff>76200</xdr:rowOff>
    </xdr:from>
    <xdr:ext cx="1571625" cy="1638300"/>
    <xdr:sp macro="" textlink="">
      <xdr:nvSpPr>
        <xdr:cNvPr id="12821" name="Shape 10164">
          <a:extLst>
            <a:ext uri="{FF2B5EF4-FFF2-40B4-BE49-F238E27FC236}">
              <a16:creationId xmlns:a16="http://schemas.microsoft.com/office/drawing/2014/main" id="{00000000-0008-0000-0B00-000015320000}"/>
            </a:ext>
          </a:extLst>
        </xdr:cNvPr>
        <xdr:cNvSpPr/>
      </xdr:nvSpPr>
      <xdr:spPr>
        <a:xfrm>
          <a:off x="3295650" y="23174325"/>
          <a:ext cx="1571625" cy="1638300"/>
        </a:xfrm>
        <a:prstGeom prst="roundRect">
          <a:avLst>
            <a:gd name="adj" fmla="val 16667"/>
          </a:avLst>
        </a:prstGeom>
        <a:noFill/>
        <a:ln w="25400" cap="flat" cmpd="sng">
          <a:solidFill>
            <a:srgbClr val="FF0000"/>
          </a:solidFill>
          <a:prstDash val="solid"/>
          <a:round/>
          <a:headEnd type="none" w="sm" len="sm"/>
          <a:tailEnd type="none" w="sm" len="sm"/>
        </a:ln>
      </xdr:spPr>
      <xdr:txBody>
        <a:bodyPr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13</xdr:col>
      <xdr:colOff>447675</xdr:colOff>
      <xdr:row>105</xdr:row>
      <xdr:rowOff>95250</xdr:rowOff>
    </xdr:from>
    <xdr:ext cx="1590675" cy="1638300"/>
    <xdr:sp macro="" textlink="">
      <xdr:nvSpPr>
        <xdr:cNvPr id="12822" name="Shape 10165">
          <a:extLst>
            <a:ext uri="{FF2B5EF4-FFF2-40B4-BE49-F238E27FC236}">
              <a16:creationId xmlns:a16="http://schemas.microsoft.com/office/drawing/2014/main" id="{00000000-0008-0000-0B00-000016320000}"/>
            </a:ext>
          </a:extLst>
        </xdr:cNvPr>
        <xdr:cNvSpPr/>
      </xdr:nvSpPr>
      <xdr:spPr>
        <a:xfrm>
          <a:off x="6134100" y="23193375"/>
          <a:ext cx="1590675" cy="1638300"/>
        </a:xfrm>
        <a:prstGeom prst="roundRect">
          <a:avLst>
            <a:gd name="adj" fmla="val 16667"/>
          </a:avLst>
        </a:prstGeom>
        <a:noFill/>
        <a:ln w="25400" cap="flat" cmpd="sng">
          <a:solidFill>
            <a:srgbClr val="FF0000"/>
          </a:solidFill>
          <a:prstDash val="solid"/>
          <a:round/>
          <a:headEnd type="none" w="sm" len="sm"/>
          <a:tailEnd type="none" w="sm" len="sm"/>
        </a:ln>
      </xdr:spPr>
      <xdr:txBody>
        <a:bodyPr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19</xdr:col>
      <xdr:colOff>466725</xdr:colOff>
      <xdr:row>105</xdr:row>
      <xdr:rowOff>85725</xdr:rowOff>
    </xdr:from>
    <xdr:ext cx="1552575" cy="1638300"/>
    <xdr:sp macro="" textlink="">
      <xdr:nvSpPr>
        <xdr:cNvPr id="12823" name="Shape 10166">
          <a:extLst>
            <a:ext uri="{FF2B5EF4-FFF2-40B4-BE49-F238E27FC236}">
              <a16:creationId xmlns:a16="http://schemas.microsoft.com/office/drawing/2014/main" id="{00000000-0008-0000-0B00-000017320000}"/>
            </a:ext>
          </a:extLst>
        </xdr:cNvPr>
        <xdr:cNvSpPr/>
      </xdr:nvSpPr>
      <xdr:spPr>
        <a:xfrm>
          <a:off x="8953500" y="23183850"/>
          <a:ext cx="1552575" cy="1638300"/>
        </a:xfrm>
        <a:prstGeom prst="roundRect">
          <a:avLst>
            <a:gd name="adj" fmla="val 16667"/>
          </a:avLst>
        </a:prstGeom>
        <a:noFill/>
        <a:ln w="25400" cap="flat" cmpd="sng">
          <a:solidFill>
            <a:srgbClr val="FF0000"/>
          </a:solidFill>
          <a:prstDash val="solid"/>
          <a:round/>
          <a:headEnd type="none" w="sm" len="sm"/>
          <a:tailEnd type="none" w="sm" len="sm"/>
        </a:ln>
      </xdr:spPr>
      <xdr:txBody>
        <a:bodyPr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23</xdr:col>
      <xdr:colOff>0</xdr:colOff>
      <xdr:row>128</xdr:row>
      <xdr:rowOff>0</xdr:rowOff>
    </xdr:from>
    <xdr:ext cx="390525" cy="200025"/>
    <xdr:grpSp>
      <xdr:nvGrpSpPr>
        <xdr:cNvPr id="12824" name="Shape 2">
          <a:extLst>
            <a:ext uri="{FF2B5EF4-FFF2-40B4-BE49-F238E27FC236}">
              <a16:creationId xmlns:a16="http://schemas.microsoft.com/office/drawing/2014/main" id="{00000000-0008-0000-0B00-000018320000}"/>
            </a:ext>
          </a:extLst>
        </xdr:cNvPr>
        <xdr:cNvGrpSpPr>
          <a:grpSpLocks/>
        </xdr:cNvGrpSpPr>
      </xdr:nvGrpSpPr>
      <xdr:grpSpPr>
        <a:xfrm>
          <a:off x="10353675" y="28136850"/>
          <a:ext cx="390525" cy="200025"/>
          <a:chOff x="5150738" y="3679988"/>
          <a:chExt cx="390525" cy="200025"/>
        </a:xfrm>
      </xdr:grpSpPr>
      <xdr:grpSp>
        <xdr:nvGrpSpPr>
          <xdr:cNvPr id="12825" name="Shape 10167">
            <a:extLst>
              <a:ext uri="{FF2B5EF4-FFF2-40B4-BE49-F238E27FC236}">
                <a16:creationId xmlns:a16="http://schemas.microsoft.com/office/drawing/2014/main" id="{00000000-0008-0000-0B00-000019320000}"/>
              </a:ext>
            </a:extLst>
          </xdr:cNvPr>
          <xdr:cNvGrpSpPr>
            <a:grpSpLocks/>
          </xdr:cNvGrpSpPr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2826" name="Shape 6">
              <a:extLst>
                <a:ext uri="{FF2B5EF4-FFF2-40B4-BE49-F238E27FC236}">
                  <a16:creationId xmlns:a16="http://schemas.microsoft.com/office/drawing/2014/main" id="{00000000-0008-0000-0B00-00001A32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827" name="Shape 10168">
              <a:extLst>
                <a:ext uri="{FF2B5EF4-FFF2-40B4-BE49-F238E27FC236}">
                  <a16:creationId xmlns:a16="http://schemas.microsoft.com/office/drawing/2014/main" id="{00000000-0008-0000-0B00-00001B320000}"/>
                </a:ext>
              </a:extLst>
            </xdr:cNvPr>
            <xdr:cNvGrpSpPr>
              <a:grpSpLocks/>
            </xdr:cNvGrpSpPr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2828" name="Shape 10169">
                <a:extLst>
                  <a:ext uri="{FF2B5EF4-FFF2-40B4-BE49-F238E27FC236}">
                    <a16:creationId xmlns:a16="http://schemas.microsoft.com/office/drawing/2014/main" id="{00000000-0008-0000-0B00-00001C32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2829" name="Shape 10170">
                <a:extLst>
                  <a:ext uri="{FF2B5EF4-FFF2-40B4-BE49-F238E27FC236}">
                    <a16:creationId xmlns:a16="http://schemas.microsoft.com/office/drawing/2014/main" id="{00000000-0008-0000-0B00-00001D32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25</xdr:col>
      <xdr:colOff>0</xdr:colOff>
      <xdr:row>128</xdr:row>
      <xdr:rowOff>0</xdr:rowOff>
    </xdr:from>
    <xdr:ext cx="390525" cy="200025"/>
    <xdr:grpSp>
      <xdr:nvGrpSpPr>
        <xdr:cNvPr id="12830" name="Shape 2">
          <a:extLst>
            <a:ext uri="{FF2B5EF4-FFF2-40B4-BE49-F238E27FC236}">
              <a16:creationId xmlns:a16="http://schemas.microsoft.com/office/drawing/2014/main" id="{00000000-0008-0000-0B00-00001E320000}"/>
            </a:ext>
          </a:extLst>
        </xdr:cNvPr>
        <xdr:cNvGrpSpPr>
          <a:grpSpLocks/>
        </xdr:cNvGrpSpPr>
      </xdr:nvGrpSpPr>
      <xdr:grpSpPr>
        <a:xfrm>
          <a:off x="11287125" y="28136850"/>
          <a:ext cx="390525" cy="200025"/>
          <a:chOff x="5150738" y="3679988"/>
          <a:chExt cx="390525" cy="200025"/>
        </a:xfrm>
      </xdr:grpSpPr>
      <xdr:grpSp>
        <xdr:nvGrpSpPr>
          <xdr:cNvPr id="12831" name="Shape 10171">
            <a:extLst>
              <a:ext uri="{FF2B5EF4-FFF2-40B4-BE49-F238E27FC236}">
                <a16:creationId xmlns:a16="http://schemas.microsoft.com/office/drawing/2014/main" id="{00000000-0008-0000-0B00-00001F320000}"/>
              </a:ext>
            </a:extLst>
          </xdr:cNvPr>
          <xdr:cNvGrpSpPr>
            <a:grpSpLocks/>
          </xdr:cNvGrpSpPr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2832" name="Shape 6">
              <a:extLst>
                <a:ext uri="{FF2B5EF4-FFF2-40B4-BE49-F238E27FC236}">
                  <a16:creationId xmlns:a16="http://schemas.microsoft.com/office/drawing/2014/main" id="{00000000-0008-0000-0B00-00002032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833" name="Shape 10172">
              <a:extLst>
                <a:ext uri="{FF2B5EF4-FFF2-40B4-BE49-F238E27FC236}">
                  <a16:creationId xmlns:a16="http://schemas.microsoft.com/office/drawing/2014/main" id="{00000000-0008-0000-0B00-000021320000}"/>
                </a:ext>
              </a:extLst>
            </xdr:cNvPr>
            <xdr:cNvGrpSpPr>
              <a:grpSpLocks/>
            </xdr:cNvGrpSpPr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2834" name="Shape 10173">
                <a:extLst>
                  <a:ext uri="{FF2B5EF4-FFF2-40B4-BE49-F238E27FC236}">
                    <a16:creationId xmlns:a16="http://schemas.microsoft.com/office/drawing/2014/main" id="{00000000-0008-0000-0B00-00002232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2835" name="Shape 10174">
                <a:extLst>
                  <a:ext uri="{FF2B5EF4-FFF2-40B4-BE49-F238E27FC236}">
                    <a16:creationId xmlns:a16="http://schemas.microsoft.com/office/drawing/2014/main" id="{00000000-0008-0000-0B00-00002332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29</xdr:col>
      <xdr:colOff>0</xdr:colOff>
      <xdr:row>128</xdr:row>
      <xdr:rowOff>0</xdr:rowOff>
    </xdr:from>
    <xdr:ext cx="390525" cy="200025"/>
    <xdr:grpSp>
      <xdr:nvGrpSpPr>
        <xdr:cNvPr id="12836" name="Shape 2">
          <a:extLst>
            <a:ext uri="{FF2B5EF4-FFF2-40B4-BE49-F238E27FC236}">
              <a16:creationId xmlns:a16="http://schemas.microsoft.com/office/drawing/2014/main" id="{00000000-0008-0000-0B00-000024320000}"/>
            </a:ext>
          </a:extLst>
        </xdr:cNvPr>
        <xdr:cNvGrpSpPr>
          <a:grpSpLocks/>
        </xdr:cNvGrpSpPr>
      </xdr:nvGrpSpPr>
      <xdr:grpSpPr>
        <a:xfrm>
          <a:off x="13154025" y="28136850"/>
          <a:ext cx="390525" cy="200025"/>
          <a:chOff x="5150738" y="3679988"/>
          <a:chExt cx="390525" cy="200025"/>
        </a:xfrm>
      </xdr:grpSpPr>
      <xdr:grpSp>
        <xdr:nvGrpSpPr>
          <xdr:cNvPr id="12837" name="Shape 10175">
            <a:extLst>
              <a:ext uri="{FF2B5EF4-FFF2-40B4-BE49-F238E27FC236}">
                <a16:creationId xmlns:a16="http://schemas.microsoft.com/office/drawing/2014/main" id="{00000000-0008-0000-0B00-000025320000}"/>
              </a:ext>
            </a:extLst>
          </xdr:cNvPr>
          <xdr:cNvGrpSpPr>
            <a:grpSpLocks/>
          </xdr:cNvGrpSpPr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2838" name="Shape 6">
              <a:extLst>
                <a:ext uri="{FF2B5EF4-FFF2-40B4-BE49-F238E27FC236}">
                  <a16:creationId xmlns:a16="http://schemas.microsoft.com/office/drawing/2014/main" id="{00000000-0008-0000-0B00-00002632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839" name="Shape 10176">
              <a:extLst>
                <a:ext uri="{FF2B5EF4-FFF2-40B4-BE49-F238E27FC236}">
                  <a16:creationId xmlns:a16="http://schemas.microsoft.com/office/drawing/2014/main" id="{00000000-0008-0000-0B00-000027320000}"/>
                </a:ext>
              </a:extLst>
            </xdr:cNvPr>
            <xdr:cNvGrpSpPr>
              <a:grpSpLocks/>
            </xdr:cNvGrpSpPr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2840" name="Shape 10177">
                <a:extLst>
                  <a:ext uri="{FF2B5EF4-FFF2-40B4-BE49-F238E27FC236}">
                    <a16:creationId xmlns:a16="http://schemas.microsoft.com/office/drawing/2014/main" id="{00000000-0008-0000-0B00-00002832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2841" name="Shape 10178">
                <a:extLst>
                  <a:ext uri="{FF2B5EF4-FFF2-40B4-BE49-F238E27FC236}">
                    <a16:creationId xmlns:a16="http://schemas.microsoft.com/office/drawing/2014/main" id="{00000000-0008-0000-0B00-00002932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33</xdr:col>
      <xdr:colOff>0</xdr:colOff>
      <xdr:row>128</xdr:row>
      <xdr:rowOff>0</xdr:rowOff>
    </xdr:from>
    <xdr:ext cx="390525" cy="200025"/>
    <xdr:grpSp>
      <xdr:nvGrpSpPr>
        <xdr:cNvPr id="12842" name="Shape 2">
          <a:extLst>
            <a:ext uri="{FF2B5EF4-FFF2-40B4-BE49-F238E27FC236}">
              <a16:creationId xmlns:a16="http://schemas.microsoft.com/office/drawing/2014/main" id="{00000000-0008-0000-0B00-00002A320000}"/>
            </a:ext>
          </a:extLst>
        </xdr:cNvPr>
        <xdr:cNvGrpSpPr>
          <a:grpSpLocks/>
        </xdr:cNvGrpSpPr>
      </xdr:nvGrpSpPr>
      <xdr:grpSpPr>
        <a:xfrm>
          <a:off x="15020925" y="28136850"/>
          <a:ext cx="390525" cy="200025"/>
          <a:chOff x="5150738" y="3679988"/>
          <a:chExt cx="390525" cy="200025"/>
        </a:xfrm>
      </xdr:grpSpPr>
      <xdr:grpSp>
        <xdr:nvGrpSpPr>
          <xdr:cNvPr id="12843" name="Shape 10179">
            <a:extLst>
              <a:ext uri="{FF2B5EF4-FFF2-40B4-BE49-F238E27FC236}">
                <a16:creationId xmlns:a16="http://schemas.microsoft.com/office/drawing/2014/main" id="{00000000-0008-0000-0B00-00002B320000}"/>
              </a:ext>
            </a:extLst>
          </xdr:cNvPr>
          <xdr:cNvGrpSpPr>
            <a:grpSpLocks/>
          </xdr:cNvGrpSpPr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2844" name="Shape 6">
              <a:extLst>
                <a:ext uri="{FF2B5EF4-FFF2-40B4-BE49-F238E27FC236}">
                  <a16:creationId xmlns:a16="http://schemas.microsoft.com/office/drawing/2014/main" id="{00000000-0008-0000-0B00-00002C32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845" name="Shape 10180">
              <a:extLst>
                <a:ext uri="{FF2B5EF4-FFF2-40B4-BE49-F238E27FC236}">
                  <a16:creationId xmlns:a16="http://schemas.microsoft.com/office/drawing/2014/main" id="{00000000-0008-0000-0B00-00002D320000}"/>
                </a:ext>
              </a:extLst>
            </xdr:cNvPr>
            <xdr:cNvGrpSpPr>
              <a:grpSpLocks/>
            </xdr:cNvGrpSpPr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2846" name="Shape 10181">
                <a:extLst>
                  <a:ext uri="{FF2B5EF4-FFF2-40B4-BE49-F238E27FC236}">
                    <a16:creationId xmlns:a16="http://schemas.microsoft.com/office/drawing/2014/main" id="{00000000-0008-0000-0B00-00002E32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2847" name="Shape 10182">
                <a:extLst>
                  <a:ext uri="{FF2B5EF4-FFF2-40B4-BE49-F238E27FC236}">
                    <a16:creationId xmlns:a16="http://schemas.microsoft.com/office/drawing/2014/main" id="{00000000-0008-0000-0B00-00002F32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39</xdr:col>
      <xdr:colOff>0</xdr:colOff>
      <xdr:row>128</xdr:row>
      <xdr:rowOff>0</xdr:rowOff>
    </xdr:from>
    <xdr:ext cx="390525" cy="200025"/>
    <xdr:grpSp>
      <xdr:nvGrpSpPr>
        <xdr:cNvPr id="12848" name="Shape 2">
          <a:extLst>
            <a:ext uri="{FF2B5EF4-FFF2-40B4-BE49-F238E27FC236}">
              <a16:creationId xmlns:a16="http://schemas.microsoft.com/office/drawing/2014/main" id="{00000000-0008-0000-0B00-000030320000}"/>
            </a:ext>
          </a:extLst>
        </xdr:cNvPr>
        <xdr:cNvGrpSpPr>
          <a:grpSpLocks/>
        </xdr:cNvGrpSpPr>
      </xdr:nvGrpSpPr>
      <xdr:grpSpPr>
        <a:xfrm>
          <a:off x="17821275" y="28136850"/>
          <a:ext cx="390525" cy="200025"/>
          <a:chOff x="5150738" y="3679988"/>
          <a:chExt cx="390525" cy="200025"/>
        </a:xfrm>
      </xdr:grpSpPr>
      <xdr:grpSp>
        <xdr:nvGrpSpPr>
          <xdr:cNvPr id="12849" name="Shape 10183">
            <a:extLst>
              <a:ext uri="{FF2B5EF4-FFF2-40B4-BE49-F238E27FC236}">
                <a16:creationId xmlns:a16="http://schemas.microsoft.com/office/drawing/2014/main" id="{00000000-0008-0000-0B00-000031320000}"/>
              </a:ext>
            </a:extLst>
          </xdr:cNvPr>
          <xdr:cNvGrpSpPr>
            <a:grpSpLocks/>
          </xdr:cNvGrpSpPr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2850" name="Shape 6">
              <a:extLst>
                <a:ext uri="{FF2B5EF4-FFF2-40B4-BE49-F238E27FC236}">
                  <a16:creationId xmlns:a16="http://schemas.microsoft.com/office/drawing/2014/main" id="{00000000-0008-0000-0B00-00003232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851" name="Shape 10184">
              <a:extLst>
                <a:ext uri="{FF2B5EF4-FFF2-40B4-BE49-F238E27FC236}">
                  <a16:creationId xmlns:a16="http://schemas.microsoft.com/office/drawing/2014/main" id="{00000000-0008-0000-0B00-000033320000}"/>
                </a:ext>
              </a:extLst>
            </xdr:cNvPr>
            <xdr:cNvGrpSpPr>
              <a:grpSpLocks/>
            </xdr:cNvGrpSpPr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2852" name="Shape 10185">
                <a:extLst>
                  <a:ext uri="{FF2B5EF4-FFF2-40B4-BE49-F238E27FC236}">
                    <a16:creationId xmlns:a16="http://schemas.microsoft.com/office/drawing/2014/main" id="{00000000-0008-0000-0B00-00003432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2853" name="Shape 10186">
                <a:extLst>
                  <a:ext uri="{FF2B5EF4-FFF2-40B4-BE49-F238E27FC236}">
                    <a16:creationId xmlns:a16="http://schemas.microsoft.com/office/drawing/2014/main" id="{00000000-0008-0000-0B00-00003532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15</xdr:col>
      <xdr:colOff>0</xdr:colOff>
      <xdr:row>128</xdr:row>
      <xdr:rowOff>0</xdr:rowOff>
    </xdr:from>
    <xdr:ext cx="390525" cy="200025"/>
    <xdr:grpSp>
      <xdr:nvGrpSpPr>
        <xdr:cNvPr id="12854" name="Shape 2">
          <a:extLst>
            <a:ext uri="{FF2B5EF4-FFF2-40B4-BE49-F238E27FC236}">
              <a16:creationId xmlns:a16="http://schemas.microsoft.com/office/drawing/2014/main" id="{00000000-0008-0000-0B00-000036320000}"/>
            </a:ext>
          </a:extLst>
        </xdr:cNvPr>
        <xdr:cNvGrpSpPr>
          <a:grpSpLocks/>
        </xdr:cNvGrpSpPr>
      </xdr:nvGrpSpPr>
      <xdr:grpSpPr>
        <a:xfrm>
          <a:off x="6619875" y="28136850"/>
          <a:ext cx="390525" cy="200025"/>
          <a:chOff x="5150738" y="3679988"/>
          <a:chExt cx="390525" cy="200025"/>
        </a:xfrm>
      </xdr:grpSpPr>
      <xdr:grpSp>
        <xdr:nvGrpSpPr>
          <xdr:cNvPr id="12855" name="Shape 10187">
            <a:extLst>
              <a:ext uri="{FF2B5EF4-FFF2-40B4-BE49-F238E27FC236}">
                <a16:creationId xmlns:a16="http://schemas.microsoft.com/office/drawing/2014/main" id="{00000000-0008-0000-0B00-000037320000}"/>
              </a:ext>
            </a:extLst>
          </xdr:cNvPr>
          <xdr:cNvGrpSpPr>
            <a:grpSpLocks/>
          </xdr:cNvGrpSpPr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2856" name="Shape 6">
              <a:extLst>
                <a:ext uri="{FF2B5EF4-FFF2-40B4-BE49-F238E27FC236}">
                  <a16:creationId xmlns:a16="http://schemas.microsoft.com/office/drawing/2014/main" id="{00000000-0008-0000-0B00-00003832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857" name="Shape 10188">
              <a:extLst>
                <a:ext uri="{FF2B5EF4-FFF2-40B4-BE49-F238E27FC236}">
                  <a16:creationId xmlns:a16="http://schemas.microsoft.com/office/drawing/2014/main" id="{00000000-0008-0000-0B00-000039320000}"/>
                </a:ext>
              </a:extLst>
            </xdr:cNvPr>
            <xdr:cNvGrpSpPr>
              <a:grpSpLocks/>
            </xdr:cNvGrpSpPr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2858" name="Shape 10189">
                <a:extLst>
                  <a:ext uri="{FF2B5EF4-FFF2-40B4-BE49-F238E27FC236}">
                    <a16:creationId xmlns:a16="http://schemas.microsoft.com/office/drawing/2014/main" id="{00000000-0008-0000-0B00-00003A32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2859" name="Shape 10190">
                <a:extLst>
                  <a:ext uri="{FF2B5EF4-FFF2-40B4-BE49-F238E27FC236}">
                    <a16:creationId xmlns:a16="http://schemas.microsoft.com/office/drawing/2014/main" id="{00000000-0008-0000-0B00-00003B32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17</xdr:col>
      <xdr:colOff>0</xdr:colOff>
      <xdr:row>128</xdr:row>
      <xdr:rowOff>0</xdr:rowOff>
    </xdr:from>
    <xdr:ext cx="390525" cy="200025"/>
    <xdr:grpSp>
      <xdr:nvGrpSpPr>
        <xdr:cNvPr id="12860" name="Shape 2">
          <a:extLst>
            <a:ext uri="{FF2B5EF4-FFF2-40B4-BE49-F238E27FC236}">
              <a16:creationId xmlns:a16="http://schemas.microsoft.com/office/drawing/2014/main" id="{00000000-0008-0000-0B00-00003C320000}"/>
            </a:ext>
          </a:extLst>
        </xdr:cNvPr>
        <xdr:cNvGrpSpPr>
          <a:grpSpLocks/>
        </xdr:cNvGrpSpPr>
      </xdr:nvGrpSpPr>
      <xdr:grpSpPr>
        <a:xfrm>
          <a:off x="7553325" y="28136850"/>
          <a:ext cx="390525" cy="200025"/>
          <a:chOff x="5150738" y="3679988"/>
          <a:chExt cx="390525" cy="200025"/>
        </a:xfrm>
      </xdr:grpSpPr>
      <xdr:grpSp>
        <xdr:nvGrpSpPr>
          <xdr:cNvPr id="12861" name="Shape 10191">
            <a:extLst>
              <a:ext uri="{FF2B5EF4-FFF2-40B4-BE49-F238E27FC236}">
                <a16:creationId xmlns:a16="http://schemas.microsoft.com/office/drawing/2014/main" id="{00000000-0008-0000-0B00-00003D320000}"/>
              </a:ext>
            </a:extLst>
          </xdr:cNvPr>
          <xdr:cNvGrpSpPr>
            <a:grpSpLocks/>
          </xdr:cNvGrpSpPr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2862" name="Shape 6">
              <a:extLst>
                <a:ext uri="{FF2B5EF4-FFF2-40B4-BE49-F238E27FC236}">
                  <a16:creationId xmlns:a16="http://schemas.microsoft.com/office/drawing/2014/main" id="{00000000-0008-0000-0B00-00003E32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863" name="Shape 10192">
              <a:extLst>
                <a:ext uri="{FF2B5EF4-FFF2-40B4-BE49-F238E27FC236}">
                  <a16:creationId xmlns:a16="http://schemas.microsoft.com/office/drawing/2014/main" id="{00000000-0008-0000-0B00-00003F320000}"/>
                </a:ext>
              </a:extLst>
            </xdr:cNvPr>
            <xdr:cNvGrpSpPr>
              <a:grpSpLocks/>
            </xdr:cNvGrpSpPr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2864" name="Shape 10193">
                <a:extLst>
                  <a:ext uri="{FF2B5EF4-FFF2-40B4-BE49-F238E27FC236}">
                    <a16:creationId xmlns:a16="http://schemas.microsoft.com/office/drawing/2014/main" id="{00000000-0008-0000-0B00-00004032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2865" name="Shape 10194">
                <a:extLst>
                  <a:ext uri="{FF2B5EF4-FFF2-40B4-BE49-F238E27FC236}">
                    <a16:creationId xmlns:a16="http://schemas.microsoft.com/office/drawing/2014/main" id="{00000000-0008-0000-0B00-00004132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19</xdr:col>
      <xdr:colOff>0</xdr:colOff>
      <xdr:row>128</xdr:row>
      <xdr:rowOff>0</xdr:rowOff>
    </xdr:from>
    <xdr:ext cx="390525" cy="200025"/>
    <xdr:grpSp>
      <xdr:nvGrpSpPr>
        <xdr:cNvPr id="12866" name="Shape 2">
          <a:extLst>
            <a:ext uri="{FF2B5EF4-FFF2-40B4-BE49-F238E27FC236}">
              <a16:creationId xmlns:a16="http://schemas.microsoft.com/office/drawing/2014/main" id="{00000000-0008-0000-0B00-000042320000}"/>
            </a:ext>
          </a:extLst>
        </xdr:cNvPr>
        <xdr:cNvGrpSpPr>
          <a:grpSpLocks/>
        </xdr:cNvGrpSpPr>
      </xdr:nvGrpSpPr>
      <xdr:grpSpPr>
        <a:xfrm>
          <a:off x="8486775" y="28136850"/>
          <a:ext cx="390525" cy="200025"/>
          <a:chOff x="5150738" y="3679988"/>
          <a:chExt cx="390525" cy="200025"/>
        </a:xfrm>
      </xdr:grpSpPr>
      <xdr:grpSp>
        <xdr:nvGrpSpPr>
          <xdr:cNvPr id="12867" name="Shape 10195">
            <a:extLst>
              <a:ext uri="{FF2B5EF4-FFF2-40B4-BE49-F238E27FC236}">
                <a16:creationId xmlns:a16="http://schemas.microsoft.com/office/drawing/2014/main" id="{00000000-0008-0000-0B00-000043320000}"/>
              </a:ext>
            </a:extLst>
          </xdr:cNvPr>
          <xdr:cNvGrpSpPr>
            <a:grpSpLocks/>
          </xdr:cNvGrpSpPr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2868" name="Shape 6">
              <a:extLst>
                <a:ext uri="{FF2B5EF4-FFF2-40B4-BE49-F238E27FC236}">
                  <a16:creationId xmlns:a16="http://schemas.microsoft.com/office/drawing/2014/main" id="{00000000-0008-0000-0B00-00004432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869" name="Shape 10196">
              <a:extLst>
                <a:ext uri="{FF2B5EF4-FFF2-40B4-BE49-F238E27FC236}">
                  <a16:creationId xmlns:a16="http://schemas.microsoft.com/office/drawing/2014/main" id="{00000000-0008-0000-0B00-000045320000}"/>
                </a:ext>
              </a:extLst>
            </xdr:cNvPr>
            <xdr:cNvGrpSpPr>
              <a:grpSpLocks/>
            </xdr:cNvGrpSpPr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2870" name="Shape 10197">
                <a:extLst>
                  <a:ext uri="{FF2B5EF4-FFF2-40B4-BE49-F238E27FC236}">
                    <a16:creationId xmlns:a16="http://schemas.microsoft.com/office/drawing/2014/main" id="{00000000-0008-0000-0B00-00004632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2871" name="Shape 10198">
                <a:extLst>
                  <a:ext uri="{FF2B5EF4-FFF2-40B4-BE49-F238E27FC236}">
                    <a16:creationId xmlns:a16="http://schemas.microsoft.com/office/drawing/2014/main" id="{00000000-0008-0000-0B00-00004732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21</xdr:col>
      <xdr:colOff>0</xdr:colOff>
      <xdr:row>128</xdr:row>
      <xdr:rowOff>0</xdr:rowOff>
    </xdr:from>
    <xdr:ext cx="390525" cy="200025"/>
    <xdr:grpSp>
      <xdr:nvGrpSpPr>
        <xdr:cNvPr id="12872" name="Shape 2">
          <a:extLst>
            <a:ext uri="{FF2B5EF4-FFF2-40B4-BE49-F238E27FC236}">
              <a16:creationId xmlns:a16="http://schemas.microsoft.com/office/drawing/2014/main" id="{00000000-0008-0000-0B00-000048320000}"/>
            </a:ext>
          </a:extLst>
        </xdr:cNvPr>
        <xdr:cNvGrpSpPr>
          <a:grpSpLocks/>
        </xdr:cNvGrpSpPr>
      </xdr:nvGrpSpPr>
      <xdr:grpSpPr>
        <a:xfrm>
          <a:off x="9420225" y="28136850"/>
          <a:ext cx="390525" cy="200025"/>
          <a:chOff x="5150738" y="3679988"/>
          <a:chExt cx="390525" cy="200025"/>
        </a:xfrm>
      </xdr:grpSpPr>
      <xdr:grpSp>
        <xdr:nvGrpSpPr>
          <xdr:cNvPr id="12873" name="Shape 10199">
            <a:extLst>
              <a:ext uri="{FF2B5EF4-FFF2-40B4-BE49-F238E27FC236}">
                <a16:creationId xmlns:a16="http://schemas.microsoft.com/office/drawing/2014/main" id="{00000000-0008-0000-0B00-000049320000}"/>
              </a:ext>
            </a:extLst>
          </xdr:cNvPr>
          <xdr:cNvGrpSpPr>
            <a:grpSpLocks/>
          </xdr:cNvGrpSpPr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2874" name="Shape 6">
              <a:extLst>
                <a:ext uri="{FF2B5EF4-FFF2-40B4-BE49-F238E27FC236}">
                  <a16:creationId xmlns:a16="http://schemas.microsoft.com/office/drawing/2014/main" id="{00000000-0008-0000-0B00-00004A32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875" name="Shape 10200">
              <a:extLst>
                <a:ext uri="{FF2B5EF4-FFF2-40B4-BE49-F238E27FC236}">
                  <a16:creationId xmlns:a16="http://schemas.microsoft.com/office/drawing/2014/main" id="{00000000-0008-0000-0B00-00004B320000}"/>
                </a:ext>
              </a:extLst>
            </xdr:cNvPr>
            <xdr:cNvGrpSpPr>
              <a:grpSpLocks/>
            </xdr:cNvGrpSpPr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2876" name="Shape 10201">
                <a:extLst>
                  <a:ext uri="{FF2B5EF4-FFF2-40B4-BE49-F238E27FC236}">
                    <a16:creationId xmlns:a16="http://schemas.microsoft.com/office/drawing/2014/main" id="{00000000-0008-0000-0B00-00004C32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2877" name="Shape 10202">
                <a:extLst>
                  <a:ext uri="{FF2B5EF4-FFF2-40B4-BE49-F238E27FC236}">
                    <a16:creationId xmlns:a16="http://schemas.microsoft.com/office/drawing/2014/main" id="{00000000-0008-0000-0B00-00004D32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27</xdr:col>
      <xdr:colOff>0</xdr:colOff>
      <xdr:row>128</xdr:row>
      <xdr:rowOff>0</xdr:rowOff>
    </xdr:from>
    <xdr:ext cx="390525" cy="200025"/>
    <xdr:grpSp>
      <xdr:nvGrpSpPr>
        <xdr:cNvPr id="12878" name="Shape 2">
          <a:extLst>
            <a:ext uri="{FF2B5EF4-FFF2-40B4-BE49-F238E27FC236}">
              <a16:creationId xmlns:a16="http://schemas.microsoft.com/office/drawing/2014/main" id="{00000000-0008-0000-0B00-00004E320000}"/>
            </a:ext>
          </a:extLst>
        </xdr:cNvPr>
        <xdr:cNvGrpSpPr>
          <a:grpSpLocks/>
        </xdr:cNvGrpSpPr>
      </xdr:nvGrpSpPr>
      <xdr:grpSpPr>
        <a:xfrm>
          <a:off x="12220575" y="28136850"/>
          <a:ext cx="390525" cy="200025"/>
          <a:chOff x="5150738" y="3679988"/>
          <a:chExt cx="390525" cy="200025"/>
        </a:xfrm>
      </xdr:grpSpPr>
      <xdr:grpSp>
        <xdr:nvGrpSpPr>
          <xdr:cNvPr id="12879" name="Shape 10203">
            <a:extLst>
              <a:ext uri="{FF2B5EF4-FFF2-40B4-BE49-F238E27FC236}">
                <a16:creationId xmlns:a16="http://schemas.microsoft.com/office/drawing/2014/main" id="{00000000-0008-0000-0B00-00004F320000}"/>
              </a:ext>
            </a:extLst>
          </xdr:cNvPr>
          <xdr:cNvGrpSpPr>
            <a:grpSpLocks/>
          </xdr:cNvGrpSpPr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2880" name="Shape 6">
              <a:extLst>
                <a:ext uri="{FF2B5EF4-FFF2-40B4-BE49-F238E27FC236}">
                  <a16:creationId xmlns:a16="http://schemas.microsoft.com/office/drawing/2014/main" id="{00000000-0008-0000-0B00-00005032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881" name="Shape 10204">
              <a:extLst>
                <a:ext uri="{FF2B5EF4-FFF2-40B4-BE49-F238E27FC236}">
                  <a16:creationId xmlns:a16="http://schemas.microsoft.com/office/drawing/2014/main" id="{00000000-0008-0000-0B00-000051320000}"/>
                </a:ext>
              </a:extLst>
            </xdr:cNvPr>
            <xdr:cNvGrpSpPr>
              <a:grpSpLocks/>
            </xdr:cNvGrpSpPr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2882" name="Shape 10205">
                <a:extLst>
                  <a:ext uri="{FF2B5EF4-FFF2-40B4-BE49-F238E27FC236}">
                    <a16:creationId xmlns:a16="http://schemas.microsoft.com/office/drawing/2014/main" id="{00000000-0008-0000-0B00-00005232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2883" name="Shape 10206">
                <a:extLst>
                  <a:ext uri="{FF2B5EF4-FFF2-40B4-BE49-F238E27FC236}">
                    <a16:creationId xmlns:a16="http://schemas.microsoft.com/office/drawing/2014/main" id="{00000000-0008-0000-0B00-00005332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27</xdr:col>
      <xdr:colOff>0</xdr:colOff>
      <xdr:row>137</xdr:row>
      <xdr:rowOff>0</xdr:rowOff>
    </xdr:from>
    <xdr:ext cx="390525" cy="200025"/>
    <xdr:grpSp>
      <xdr:nvGrpSpPr>
        <xdr:cNvPr id="12884" name="Shape 2">
          <a:extLst>
            <a:ext uri="{FF2B5EF4-FFF2-40B4-BE49-F238E27FC236}">
              <a16:creationId xmlns:a16="http://schemas.microsoft.com/office/drawing/2014/main" id="{00000000-0008-0000-0B00-000054320000}"/>
            </a:ext>
          </a:extLst>
        </xdr:cNvPr>
        <xdr:cNvGrpSpPr>
          <a:grpSpLocks/>
        </xdr:cNvGrpSpPr>
      </xdr:nvGrpSpPr>
      <xdr:grpSpPr>
        <a:xfrm>
          <a:off x="12220575" y="30118050"/>
          <a:ext cx="390525" cy="200025"/>
          <a:chOff x="5150738" y="3679988"/>
          <a:chExt cx="390525" cy="200025"/>
        </a:xfrm>
      </xdr:grpSpPr>
      <xdr:grpSp>
        <xdr:nvGrpSpPr>
          <xdr:cNvPr id="12885" name="Shape 10207">
            <a:extLst>
              <a:ext uri="{FF2B5EF4-FFF2-40B4-BE49-F238E27FC236}">
                <a16:creationId xmlns:a16="http://schemas.microsoft.com/office/drawing/2014/main" id="{00000000-0008-0000-0B00-000055320000}"/>
              </a:ext>
            </a:extLst>
          </xdr:cNvPr>
          <xdr:cNvGrpSpPr>
            <a:grpSpLocks/>
          </xdr:cNvGrpSpPr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2886" name="Shape 6">
              <a:extLst>
                <a:ext uri="{FF2B5EF4-FFF2-40B4-BE49-F238E27FC236}">
                  <a16:creationId xmlns:a16="http://schemas.microsoft.com/office/drawing/2014/main" id="{00000000-0008-0000-0B00-00005632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887" name="Shape 10208">
              <a:extLst>
                <a:ext uri="{FF2B5EF4-FFF2-40B4-BE49-F238E27FC236}">
                  <a16:creationId xmlns:a16="http://schemas.microsoft.com/office/drawing/2014/main" id="{00000000-0008-0000-0B00-000057320000}"/>
                </a:ext>
              </a:extLst>
            </xdr:cNvPr>
            <xdr:cNvGrpSpPr>
              <a:grpSpLocks/>
            </xdr:cNvGrpSpPr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2888" name="Shape 10209">
                <a:extLst>
                  <a:ext uri="{FF2B5EF4-FFF2-40B4-BE49-F238E27FC236}">
                    <a16:creationId xmlns:a16="http://schemas.microsoft.com/office/drawing/2014/main" id="{00000000-0008-0000-0B00-00005832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2889" name="Shape 10210">
                <a:extLst>
                  <a:ext uri="{FF2B5EF4-FFF2-40B4-BE49-F238E27FC236}">
                    <a16:creationId xmlns:a16="http://schemas.microsoft.com/office/drawing/2014/main" id="{00000000-0008-0000-0B00-00005932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29</xdr:col>
      <xdr:colOff>0</xdr:colOff>
      <xdr:row>137</xdr:row>
      <xdr:rowOff>0</xdr:rowOff>
    </xdr:from>
    <xdr:ext cx="390525" cy="200025"/>
    <xdr:grpSp>
      <xdr:nvGrpSpPr>
        <xdr:cNvPr id="12890" name="Shape 2">
          <a:extLst>
            <a:ext uri="{FF2B5EF4-FFF2-40B4-BE49-F238E27FC236}">
              <a16:creationId xmlns:a16="http://schemas.microsoft.com/office/drawing/2014/main" id="{00000000-0008-0000-0B00-00005A320000}"/>
            </a:ext>
          </a:extLst>
        </xdr:cNvPr>
        <xdr:cNvGrpSpPr>
          <a:grpSpLocks/>
        </xdr:cNvGrpSpPr>
      </xdr:nvGrpSpPr>
      <xdr:grpSpPr>
        <a:xfrm>
          <a:off x="13154025" y="30118050"/>
          <a:ext cx="390525" cy="200025"/>
          <a:chOff x="5150738" y="3679988"/>
          <a:chExt cx="390525" cy="200025"/>
        </a:xfrm>
      </xdr:grpSpPr>
      <xdr:grpSp>
        <xdr:nvGrpSpPr>
          <xdr:cNvPr id="12891" name="Shape 10211">
            <a:extLst>
              <a:ext uri="{FF2B5EF4-FFF2-40B4-BE49-F238E27FC236}">
                <a16:creationId xmlns:a16="http://schemas.microsoft.com/office/drawing/2014/main" id="{00000000-0008-0000-0B00-00005B320000}"/>
              </a:ext>
            </a:extLst>
          </xdr:cNvPr>
          <xdr:cNvGrpSpPr>
            <a:grpSpLocks/>
          </xdr:cNvGrpSpPr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2892" name="Shape 6">
              <a:extLst>
                <a:ext uri="{FF2B5EF4-FFF2-40B4-BE49-F238E27FC236}">
                  <a16:creationId xmlns:a16="http://schemas.microsoft.com/office/drawing/2014/main" id="{00000000-0008-0000-0B00-00005C32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893" name="Shape 10212">
              <a:extLst>
                <a:ext uri="{FF2B5EF4-FFF2-40B4-BE49-F238E27FC236}">
                  <a16:creationId xmlns:a16="http://schemas.microsoft.com/office/drawing/2014/main" id="{00000000-0008-0000-0B00-00005D320000}"/>
                </a:ext>
              </a:extLst>
            </xdr:cNvPr>
            <xdr:cNvGrpSpPr>
              <a:grpSpLocks/>
            </xdr:cNvGrpSpPr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2894" name="Shape 10213">
                <a:extLst>
                  <a:ext uri="{FF2B5EF4-FFF2-40B4-BE49-F238E27FC236}">
                    <a16:creationId xmlns:a16="http://schemas.microsoft.com/office/drawing/2014/main" id="{00000000-0008-0000-0B00-00005E32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2895" name="Shape 10214">
                <a:extLst>
                  <a:ext uri="{FF2B5EF4-FFF2-40B4-BE49-F238E27FC236}">
                    <a16:creationId xmlns:a16="http://schemas.microsoft.com/office/drawing/2014/main" id="{00000000-0008-0000-0B00-00005F32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29</xdr:col>
      <xdr:colOff>457200</xdr:colOff>
      <xdr:row>11</xdr:row>
      <xdr:rowOff>0</xdr:rowOff>
    </xdr:from>
    <xdr:ext cx="2533650" cy="1571625"/>
    <xdr:sp macro="" textlink="">
      <xdr:nvSpPr>
        <xdr:cNvPr id="12897" name="Shape 10216">
          <a:extLst>
            <a:ext uri="{FF2B5EF4-FFF2-40B4-BE49-F238E27FC236}">
              <a16:creationId xmlns:a16="http://schemas.microsoft.com/office/drawing/2014/main" id="{00000000-0008-0000-0B00-000061320000}"/>
            </a:ext>
          </a:extLst>
        </xdr:cNvPr>
        <xdr:cNvSpPr/>
      </xdr:nvSpPr>
      <xdr:spPr>
        <a:xfrm>
          <a:off x="13611225" y="2409825"/>
          <a:ext cx="2533650" cy="1571625"/>
        </a:xfrm>
        <a:prstGeom prst="roundRect">
          <a:avLst>
            <a:gd name="adj" fmla="val 16667"/>
          </a:avLst>
        </a:prstGeom>
        <a:noFill/>
        <a:ln w="25400" cap="flat" cmpd="sng">
          <a:solidFill>
            <a:srgbClr val="FF0000"/>
          </a:solidFill>
          <a:prstDash val="solid"/>
          <a:round/>
          <a:headEnd type="none" w="sm" len="sm"/>
          <a:tailEnd type="none" w="sm" len="sm"/>
        </a:ln>
      </xdr:spPr>
      <xdr:txBody>
        <a:bodyPr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39</xdr:col>
      <xdr:colOff>457200</xdr:colOff>
      <xdr:row>19</xdr:row>
      <xdr:rowOff>0</xdr:rowOff>
    </xdr:from>
    <xdr:ext cx="2543175" cy="1571625"/>
    <xdr:sp macro="" textlink="">
      <xdr:nvSpPr>
        <xdr:cNvPr id="12901" name="Shape 10220">
          <a:extLst>
            <a:ext uri="{FF2B5EF4-FFF2-40B4-BE49-F238E27FC236}">
              <a16:creationId xmlns:a16="http://schemas.microsoft.com/office/drawing/2014/main" id="{00000000-0008-0000-0B00-000065320000}"/>
            </a:ext>
          </a:extLst>
        </xdr:cNvPr>
        <xdr:cNvSpPr/>
      </xdr:nvSpPr>
      <xdr:spPr>
        <a:xfrm>
          <a:off x="18278475" y="4162425"/>
          <a:ext cx="2543175" cy="1571625"/>
        </a:xfrm>
        <a:prstGeom prst="roundRect">
          <a:avLst>
            <a:gd name="adj" fmla="val 16667"/>
          </a:avLst>
        </a:prstGeom>
        <a:noFill/>
        <a:ln w="25400" cap="flat" cmpd="sng">
          <a:solidFill>
            <a:srgbClr val="FF0000"/>
          </a:solidFill>
          <a:prstDash val="solid"/>
          <a:round/>
          <a:headEnd type="none" w="sm" len="sm"/>
          <a:tailEnd type="none" w="sm" len="sm"/>
        </a:ln>
      </xdr:spPr>
      <xdr:txBody>
        <a:bodyPr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</xdr:col>
      <xdr:colOff>466725</xdr:colOff>
      <xdr:row>26</xdr:row>
      <xdr:rowOff>171450</xdr:rowOff>
    </xdr:from>
    <xdr:ext cx="571500" cy="1571625"/>
    <xdr:sp macro="" textlink="">
      <xdr:nvSpPr>
        <xdr:cNvPr id="12902" name="Shape 10221">
          <a:extLst>
            <a:ext uri="{FF2B5EF4-FFF2-40B4-BE49-F238E27FC236}">
              <a16:creationId xmlns:a16="http://schemas.microsoft.com/office/drawing/2014/main" id="{00000000-0008-0000-0B00-000066320000}"/>
            </a:ext>
          </a:extLst>
        </xdr:cNvPr>
        <xdr:cNvSpPr/>
      </xdr:nvSpPr>
      <xdr:spPr>
        <a:xfrm>
          <a:off x="1485900" y="5895975"/>
          <a:ext cx="571500" cy="1571625"/>
        </a:xfrm>
        <a:prstGeom prst="roundRect">
          <a:avLst>
            <a:gd name="adj" fmla="val 16667"/>
          </a:avLst>
        </a:prstGeom>
        <a:noFill/>
        <a:ln w="25400" cap="flat" cmpd="sng">
          <a:solidFill>
            <a:srgbClr val="FF0000"/>
          </a:solidFill>
          <a:prstDash val="solid"/>
          <a:round/>
          <a:headEnd type="none" w="sm" len="sm"/>
          <a:tailEnd type="none" w="sm" len="sm"/>
        </a:ln>
      </xdr:spPr>
      <xdr:txBody>
        <a:bodyPr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9</xdr:col>
      <xdr:colOff>466725</xdr:colOff>
      <xdr:row>53</xdr:row>
      <xdr:rowOff>0</xdr:rowOff>
    </xdr:from>
    <xdr:ext cx="581025" cy="1571625"/>
    <xdr:sp macro="" textlink="">
      <xdr:nvSpPr>
        <xdr:cNvPr id="12905" name="Shape 10224">
          <a:extLst>
            <a:ext uri="{FF2B5EF4-FFF2-40B4-BE49-F238E27FC236}">
              <a16:creationId xmlns:a16="http://schemas.microsoft.com/office/drawing/2014/main" id="{00000000-0008-0000-0B00-000069320000}"/>
            </a:ext>
          </a:extLst>
        </xdr:cNvPr>
        <xdr:cNvSpPr/>
      </xdr:nvSpPr>
      <xdr:spPr>
        <a:xfrm>
          <a:off x="4286250" y="11630025"/>
          <a:ext cx="581025" cy="1571625"/>
        </a:xfrm>
        <a:prstGeom prst="roundRect">
          <a:avLst>
            <a:gd name="adj" fmla="val 16667"/>
          </a:avLst>
        </a:prstGeom>
        <a:noFill/>
        <a:ln w="25400" cap="flat" cmpd="sng">
          <a:solidFill>
            <a:srgbClr val="FF0000"/>
          </a:solidFill>
          <a:prstDash val="solid"/>
          <a:round/>
          <a:headEnd type="none" w="sm" len="sm"/>
          <a:tailEnd type="none" w="sm" len="sm"/>
        </a:ln>
      </xdr:spPr>
      <xdr:txBody>
        <a:bodyPr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23</xdr:col>
      <xdr:colOff>419099</xdr:colOff>
      <xdr:row>72</xdr:row>
      <xdr:rowOff>0</xdr:rowOff>
    </xdr:from>
    <xdr:ext cx="1647825" cy="1571625"/>
    <xdr:sp macro="" textlink="">
      <xdr:nvSpPr>
        <xdr:cNvPr id="12908" name="Shape 10227">
          <a:extLst>
            <a:ext uri="{FF2B5EF4-FFF2-40B4-BE49-F238E27FC236}">
              <a16:creationId xmlns:a16="http://schemas.microsoft.com/office/drawing/2014/main" id="{00000000-0008-0000-0B00-00006C320000}"/>
            </a:ext>
          </a:extLst>
        </xdr:cNvPr>
        <xdr:cNvSpPr/>
      </xdr:nvSpPr>
      <xdr:spPr>
        <a:xfrm>
          <a:off x="10772774" y="15830550"/>
          <a:ext cx="1647825" cy="1571625"/>
        </a:xfrm>
        <a:prstGeom prst="roundRect">
          <a:avLst>
            <a:gd name="adj" fmla="val 16667"/>
          </a:avLst>
        </a:prstGeom>
        <a:noFill/>
        <a:ln w="25400" cap="flat" cmpd="sng">
          <a:solidFill>
            <a:srgbClr val="FF0000"/>
          </a:solidFill>
          <a:prstDash val="solid"/>
          <a:round/>
          <a:headEnd type="none" w="sm" len="sm"/>
          <a:tailEnd type="none" w="sm" len="sm"/>
        </a:ln>
      </xdr:spPr>
      <xdr:txBody>
        <a:bodyPr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37</xdr:col>
      <xdr:colOff>390525</xdr:colOff>
      <xdr:row>106</xdr:row>
      <xdr:rowOff>19050</xdr:rowOff>
    </xdr:from>
    <xdr:ext cx="2543175" cy="1571625"/>
    <xdr:sp macro="" textlink="">
      <xdr:nvSpPr>
        <xdr:cNvPr id="12909" name="Shape 10228">
          <a:extLst>
            <a:ext uri="{FF2B5EF4-FFF2-40B4-BE49-F238E27FC236}">
              <a16:creationId xmlns:a16="http://schemas.microsoft.com/office/drawing/2014/main" id="{00000000-0008-0000-0B00-00006D320000}"/>
            </a:ext>
          </a:extLst>
        </xdr:cNvPr>
        <xdr:cNvSpPr/>
      </xdr:nvSpPr>
      <xdr:spPr>
        <a:xfrm>
          <a:off x="17278350" y="23307675"/>
          <a:ext cx="2543175" cy="1571625"/>
        </a:xfrm>
        <a:prstGeom prst="roundRect">
          <a:avLst>
            <a:gd name="adj" fmla="val 16667"/>
          </a:avLst>
        </a:prstGeom>
        <a:noFill/>
        <a:ln w="25400" cap="flat" cmpd="sng">
          <a:solidFill>
            <a:srgbClr val="FF0000"/>
          </a:solidFill>
          <a:prstDash val="solid"/>
          <a:round/>
          <a:headEnd type="none" w="sm" len="sm"/>
          <a:tailEnd type="none" w="sm" len="sm"/>
        </a:ln>
      </xdr:spPr>
      <xdr:txBody>
        <a:bodyPr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37</xdr:col>
      <xdr:colOff>457200</xdr:colOff>
      <xdr:row>97</xdr:row>
      <xdr:rowOff>152400</xdr:rowOff>
    </xdr:from>
    <xdr:ext cx="1600200" cy="1571625"/>
    <xdr:sp macro="" textlink="">
      <xdr:nvSpPr>
        <xdr:cNvPr id="12910" name="Shape 10229">
          <a:extLst>
            <a:ext uri="{FF2B5EF4-FFF2-40B4-BE49-F238E27FC236}">
              <a16:creationId xmlns:a16="http://schemas.microsoft.com/office/drawing/2014/main" id="{00000000-0008-0000-0B00-00006E320000}"/>
            </a:ext>
          </a:extLst>
        </xdr:cNvPr>
        <xdr:cNvSpPr/>
      </xdr:nvSpPr>
      <xdr:spPr>
        <a:xfrm>
          <a:off x="17345025" y="21497925"/>
          <a:ext cx="1600200" cy="1571625"/>
        </a:xfrm>
        <a:prstGeom prst="roundRect">
          <a:avLst>
            <a:gd name="adj" fmla="val 16667"/>
          </a:avLst>
        </a:prstGeom>
        <a:noFill/>
        <a:ln w="25400" cap="flat" cmpd="sng">
          <a:solidFill>
            <a:srgbClr val="FF0000"/>
          </a:solidFill>
          <a:prstDash val="solid"/>
          <a:round/>
          <a:headEnd type="none" w="sm" len="sm"/>
          <a:tailEnd type="none" w="sm" len="sm"/>
        </a:ln>
      </xdr:spPr>
      <xdr:txBody>
        <a:bodyPr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31</xdr:col>
      <xdr:colOff>447675</xdr:colOff>
      <xdr:row>105</xdr:row>
      <xdr:rowOff>161925</xdr:rowOff>
    </xdr:from>
    <xdr:ext cx="542925" cy="1571625"/>
    <xdr:sp macro="" textlink="">
      <xdr:nvSpPr>
        <xdr:cNvPr id="12911" name="Shape 10230">
          <a:extLst>
            <a:ext uri="{FF2B5EF4-FFF2-40B4-BE49-F238E27FC236}">
              <a16:creationId xmlns:a16="http://schemas.microsoft.com/office/drawing/2014/main" id="{00000000-0008-0000-0B00-00006F320000}"/>
            </a:ext>
          </a:extLst>
        </xdr:cNvPr>
        <xdr:cNvSpPr/>
      </xdr:nvSpPr>
      <xdr:spPr>
        <a:xfrm>
          <a:off x="14535150" y="23260050"/>
          <a:ext cx="542925" cy="1571625"/>
        </a:xfrm>
        <a:prstGeom prst="roundRect">
          <a:avLst>
            <a:gd name="adj" fmla="val 16667"/>
          </a:avLst>
        </a:prstGeom>
        <a:noFill/>
        <a:ln w="25400" cap="flat" cmpd="sng">
          <a:solidFill>
            <a:srgbClr val="FF0000"/>
          </a:solidFill>
          <a:prstDash val="solid"/>
          <a:round/>
          <a:headEnd type="none" w="sm" len="sm"/>
          <a:tailEnd type="none" w="sm" len="sm"/>
        </a:ln>
      </xdr:spPr>
      <xdr:txBody>
        <a:bodyPr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27</xdr:col>
      <xdr:colOff>0</xdr:colOff>
      <xdr:row>120</xdr:row>
      <xdr:rowOff>0</xdr:rowOff>
    </xdr:from>
    <xdr:ext cx="390525" cy="200025"/>
    <xdr:grpSp>
      <xdr:nvGrpSpPr>
        <xdr:cNvPr id="12914" name="Shape 2">
          <a:extLst>
            <a:ext uri="{FF2B5EF4-FFF2-40B4-BE49-F238E27FC236}">
              <a16:creationId xmlns:a16="http://schemas.microsoft.com/office/drawing/2014/main" id="{00000000-0008-0000-0B00-000072320000}"/>
            </a:ext>
          </a:extLst>
        </xdr:cNvPr>
        <xdr:cNvGrpSpPr>
          <a:grpSpLocks/>
        </xdr:cNvGrpSpPr>
      </xdr:nvGrpSpPr>
      <xdr:grpSpPr>
        <a:xfrm>
          <a:off x="12220575" y="26384250"/>
          <a:ext cx="390525" cy="200025"/>
          <a:chOff x="5150738" y="3679988"/>
          <a:chExt cx="390525" cy="200025"/>
        </a:xfrm>
      </xdr:grpSpPr>
      <xdr:grpSp>
        <xdr:nvGrpSpPr>
          <xdr:cNvPr id="12915" name="Shape 10233">
            <a:extLst>
              <a:ext uri="{FF2B5EF4-FFF2-40B4-BE49-F238E27FC236}">
                <a16:creationId xmlns:a16="http://schemas.microsoft.com/office/drawing/2014/main" id="{00000000-0008-0000-0B00-000073320000}"/>
              </a:ext>
            </a:extLst>
          </xdr:cNvPr>
          <xdr:cNvGrpSpPr>
            <a:grpSpLocks/>
          </xdr:cNvGrpSpPr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2916" name="Shape 6">
              <a:extLst>
                <a:ext uri="{FF2B5EF4-FFF2-40B4-BE49-F238E27FC236}">
                  <a16:creationId xmlns:a16="http://schemas.microsoft.com/office/drawing/2014/main" id="{00000000-0008-0000-0B00-00007432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917" name="Shape 10234">
              <a:extLst>
                <a:ext uri="{FF2B5EF4-FFF2-40B4-BE49-F238E27FC236}">
                  <a16:creationId xmlns:a16="http://schemas.microsoft.com/office/drawing/2014/main" id="{00000000-0008-0000-0B00-000075320000}"/>
                </a:ext>
              </a:extLst>
            </xdr:cNvPr>
            <xdr:cNvGrpSpPr>
              <a:grpSpLocks/>
            </xdr:cNvGrpSpPr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2918" name="Shape 10235">
                <a:extLst>
                  <a:ext uri="{FF2B5EF4-FFF2-40B4-BE49-F238E27FC236}">
                    <a16:creationId xmlns:a16="http://schemas.microsoft.com/office/drawing/2014/main" id="{00000000-0008-0000-0B00-00007632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2919" name="Shape 10236">
                <a:extLst>
                  <a:ext uri="{FF2B5EF4-FFF2-40B4-BE49-F238E27FC236}">
                    <a16:creationId xmlns:a16="http://schemas.microsoft.com/office/drawing/2014/main" id="{00000000-0008-0000-0B00-00007732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43</xdr:col>
      <xdr:colOff>457200</xdr:colOff>
      <xdr:row>97</xdr:row>
      <xdr:rowOff>161925</xdr:rowOff>
    </xdr:from>
    <xdr:ext cx="590550" cy="1571625"/>
    <xdr:sp macro="" textlink="">
      <xdr:nvSpPr>
        <xdr:cNvPr id="12920" name="Shape 10237">
          <a:extLst>
            <a:ext uri="{FF2B5EF4-FFF2-40B4-BE49-F238E27FC236}">
              <a16:creationId xmlns:a16="http://schemas.microsoft.com/office/drawing/2014/main" id="{00000000-0008-0000-0B00-000078320000}"/>
            </a:ext>
          </a:extLst>
        </xdr:cNvPr>
        <xdr:cNvSpPr/>
      </xdr:nvSpPr>
      <xdr:spPr>
        <a:xfrm>
          <a:off x="20145375" y="21507450"/>
          <a:ext cx="590550" cy="1571625"/>
        </a:xfrm>
        <a:prstGeom prst="roundRect">
          <a:avLst>
            <a:gd name="adj" fmla="val 16667"/>
          </a:avLst>
        </a:prstGeom>
        <a:noFill/>
        <a:ln w="25400" cap="flat" cmpd="sng">
          <a:solidFill>
            <a:srgbClr val="FF0000"/>
          </a:solidFill>
          <a:prstDash val="solid"/>
          <a:round/>
          <a:headEnd type="none" w="sm" len="sm"/>
          <a:tailEnd type="none" w="sm" len="sm"/>
        </a:ln>
      </xdr:spPr>
      <xdr:txBody>
        <a:bodyPr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34</xdr:col>
      <xdr:colOff>104775</xdr:colOff>
      <xdr:row>64</xdr:row>
      <xdr:rowOff>152400</xdr:rowOff>
    </xdr:from>
    <xdr:ext cx="171450" cy="209550"/>
    <xdr:sp macro="" textlink="">
      <xdr:nvSpPr>
        <xdr:cNvPr id="12921" name="Shape 10238">
          <a:extLst>
            <a:ext uri="{FF2B5EF4-FFF2-40B4-BE49-F238E27FC236}">
              <a16:creationId xmlns:a16="http://schemas.microsoft.com/office/drawing/2014/main" id="{00000000-0008-0000-0B00-000079320000}"/>
            </a:ext>
          </a:extLst>
        </xdr:cNvPr>
        <xdr:cNvSpPr/>
      </xdr:nvSpPr>
      <xdr:spPr>
        <a:xfrm>
          <a:off x="15640050" y="14220825"/>
          <a:ext cx="171450" cy="209550"/>
        </a:xfrm>
        <a:prstGeom prst="star6">
          <a:avLst>
            <a:gd name="adj" fmla="val 28868"/>
            <a:gd name="hf" fmla="val 115470"/>
          </a:avLst>
        </a:prstGeom>
        <a:solidFill>
          <a:srgbClr val="FFFF66"/>
        </a:solidFill>
        <a:ln w="12700" cap="flat" cmpd="sng">
          <a:solidFill>
            <a:schemeClr val="tx1"/>
          </a:solidFill>
          <a:prstDash val="solid"/>
          <a:round/>
          <a:headEnd type="none" w="sm" len="sm"/>
          <a:tailEnd type="none" w="sm" len="sm"/>
        </a:ln>
      </xdr:spPr>
      <xdr:txBody>
        <a:bodyPr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123825</xdr:colOff>
      <xdr:row>64</xdr:row>
      <xdr:rowOff>152400</xdr:rowOff>
    </xdr:from>
    <xdr:ext cx="171450" cy="209550"/>
    <xdr:sp macro="" textlink="">
      <xdr:nvSpPr>
        <xdr:cNvPr id="12922" name="Shape 10238">
          <a:extLst>
            <a:ext uri="{FF2B5EF4-FFF2-40B4-BE49-F238E27FC236}">
              <a16:creationId xmlns:a16="http://schemas.microsoft.com/office/drawing/2014/main" id="{00000000-0008-0000-0B00-00007A320000}"/>
            </a:ext>
          </a:extLst>
        </xdr:cNvPr>
        <xdr:cNvSpPr/>
      </xdr:nvSpPr>
      <xdr:spPr>
        <a:xfrm>
          <a:off x="16592550" y="14220825"/>
          <a:ext cx="171450" cy="209550"/>
        </a:xfrm>
        <a:prstGeom prst="star6">
          <a:avLst>
            <a:gd name="adj" fmla="val 28868"/>
            <a:gd name="hf" fmla="val 115470"/>
          </a:avLst>
        </a:prstGeom>
        <a:solidFill>
          <a:srgbClr val="FFFF66"/>
        </a:solidFill>
        <a:ln w="12700" cap="flat" cmpd="sng">
          <a:solidFill>
            <a:schemeClr val="tx1"/>
          </a:solidFill>
          <a:prstDash val="solid"/>
          <a:round/>
          <a:headEnd type="none" w="sm" len="sm"/>
          <a:tailEnd type="none" w="sm" len="sm"/>
        </a:ln>
      </xdr:spPr>
      <xdr:txBody>
        <a:bodyPr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38</xdr:col>
      <xdr:colOff>123825</xdr:colOff>
      <xdr:row>64</xdr:row>
      <xdr:rowOff>142875</xdr:rowOff>
    </xdr:from>
    <xdr:ext cx="171450" cy="209550"/>
    <xdr:sp macro="" textlink="">
      <xdr:nvSpPr>
        <xdr:cNvPr id="12923" name="Shape 10238">
          <a:extLst>
            <a:ext uri="{FF2B5EF4-FFF2-40B4-BE49-F238E27FC236}">
              <a16:creationId xmlns:a16="http://schemas.microsoft.com/office/drawing/2014/main" id="{00000000-0008-0000-0B00-00007B320000}"/>
            </a:ext>
          </a:extLst>
        </xdr:cNvPr>
        <xdr:cNvSpPr/>
      </xdr:nvSpPr>
      <xdr:spPr>
        <a:xfrm>
          <a:off x="17526000" y="14211300"/>
          <a:ext cx="171450" cy="209550"/>
        </a:xfrm>
        <a:prstGeom prst="star6">
          <a:avLst>
            <a:gd name="adj" fmla="val 28868"/>
            <a:gd name="hf" fmla="val 115470"/>
          </a:avLst>
        </a:prstGeom>
        <a:solidFill>
          <a:srgbClr val="FFFF66"/>
        </a:solidFill>
        <a:ln w="12700" cap="flat" cmpd="sng">
          <a:solidFill>
            <a:schemeClr val="tx1"/>
          </a:solidFill>
          <a:prstDash val="solid"/>
          <a:round/>
          <a:headEnd type="none" w="sm" len="sm"/>
          <a:tailEnd type="none" w="sm" len="sm"/>
        </a:ln>
      </xdr:spPr>
      <xdr:txBody>
        <a:bodyPr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32</xdr:col>
      <xdr:colOff>142875</xdr:colOff>
      <xdr:row>64</xdr:row>
      <xdr:rowOff>152400</xdr:rowOff>
    </xdr:from>
    <xdr:ext cx="171450" cy="209550"/>
    <xdr:sp macro="" textlink="">
      <xdr:nvSpPr>
        <xdr:cNvPr id="12924" name="Shape 10238">
          <a:extLst>
            <a:ext uri="{FF2B5EF4-FFF2-40B4-BE49-F238E27FC236}">
              <a16:creationId xmlns:a16="http://schemas.microsoft.com/office/drawing/2014/main" id="{00000000-0008-0000-0B00-00007C320000}"/>
            </a:ext>
          </a:extLst>
        </xdr:cNvPr>
        <xdr:cNvSpPr/>
      </xdr:nvSpPr>
      <xdr:spPr>
        <a:xfrm>
          <a:off x="14744700" y="14220825"/>
          <a:ext cx="171450" cy="209550"/>
        </a:xfrm>
        <a:prstGeom prst="star6">
          <a:avLst>
            <a:gd name="adj" fmla="val 28868"/>
            <a:gd name="hf" fmla="val 115470"/>
          </a:avLst>
        </a:prstGeom>
        <a:solidFill>
          <a:srgbClr val="FFFF66"/>
        </a:solidFill>
        <a:ln w="12700" cap="flat" cmpd="sng">
          <a:solidFill>
            <a:schemeClr val="tx1"/>
          </a:solidFill>
          <a:prstDash val="solid"/>
          <a:round/>
          <a:headEnd type="none" w="sm" len="sm"/>
          <a:tailEnd type="none" w="sm" len="sm"/>
        </a:ln>
      </xdr:spPr>
      <xdr:txBody>
        <a:bodyPr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30</xdr:col>
      <xdr:colOff>114300</xdr:colOff>
      <xdr:row>64</xdr:row>
      <xdr:rowOff>152400</xdr:rowOff>
    </xdr:from>
    <xdr:ext cx="171450" cy="209550"/>
    <xdr:sp macro="" textlink="">
      <xdr:nvSpPr>
        <xdr:cNvPr id="12925" name="Shape 10238">
          <a:extLst>
            <a:ext uri="{FF2B5EF4-FFF2-40B4-BE49-F238E27FC236}">
              <a16:creationId xmlns:a16="http://schemas.microsoft.com/office/drawing/2014/main" id="{00000000-0008-0000-0B00-00007D320000}"/>
            </a:ext>
          </a:extLst>
        </xdr:cNvPr>
        <xdr:cNvSpPr/>
      </xdr:nvSpPr>
      <xdr:spPr>
        <a:xfrm>
          <a:off x="13782675" y="14220825"/>
          <a:ext cx="171450" cy="209550"/>
        </a:xfrm>
        <a:prstGeom prst="star6">
          <a:avLst>
            <a:gd name="adj" fmla="val 28868"/>
            <a:gd name="hf" fmla="val 115470"/>
          </a:avLst>
        </a:prstGeom>
        <a:solidFill>
          <a:srgbClr val="FFFF66"/>
        </a:solidFill>
        <a:ln w="12700" cap="flat" cmpd="sng">
          <a:solidFill>
            <a:schemeClr val="tx1"/>
          </a:solidFill>
          <a:prstDash val="solid"/>
          <a:round/>
          <a:headEnd type="none" w="sm" len="sm"/>
          <a:tailEnd type="none" w="sm" len="sm"/>
        </a:ln>
      </xdr:spPr>
      <xdr:txBody>
        <a:bodyPr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28</xdr:col>
      <xdr:colOff>123825</xdr:colOff>
      <xdr:row>64</xdr:row>
      <xdr:rowOff>161925</xdr:rowOff>
    </xdr:from>
    <xdr:ext cx="171450" cy="209550"/>
    <xdr:sp macro="" textlink="">
      <xdr:nvSpPr>
        <xdr:cNvPr id="12926" name="Shape 10238">
          <a:extLst>
            <a:ext uri="{FF2B5EF4-FFF2-40B4-BE49-F238E27FC236}">
              <a16:creationId xmlns:a16="http://schemas.microsoft.com/office/drawing/2014/main" id="{00000000-0008-0000-0B00-00007E320000}"/>
            </a:ext>
          </a:extLst>
        </xdr:cNvPr>
        <xdr:cNvSpPr/>
      </xdr:nvSpPr>
      <xdr:spPr>
        <a:xfrm>
          <a:off x="12858750" y="14230350"/>
          <a:ext cx="171450" cy="209550"/>
        </a:xfrm>
        <a:prstGeom prst="star6">
          <a:avLst>
            <a:gd name="adj" fmla="val 28868"/>
            <a:gd name="hf" fmla="val 115470"/>
          </a:avLst>
        </a:prstGeom>
        <a:solidFill>
          <a:srgbClr val="FFFF66"/>
        </a:solidFill>
        <a:ln w="12700" cap="flat" cmpd="sng">
          <a:solidFill>
            <a:schemeClr val="tx1"/>
          </a:solidFill>
          <a:prstDash val="solid"/>
          <a:round/>
          <a:headEnd type="none" w="sm" len="sm"/>
          <a:tailEnd type="none" w="sm" len="sm"/>
        </a:ln>
      </xdr:spPr>
      <xdr:txBody>
        <a:bodyPr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26</xdr:col>
      <xdr:colOff>123825</xdr:colOff>
      <xdr:row>64</xdr:row>
      <xdr:rowOff>152400</xdr:rowOff>
    </xdr:from>
    <xdr:ext cx="171450" cy="209550"/>
    <xdr:sp macro="" textlink="">
      <xdr:nvSpPr>
        <xdr:cNvPr id="12927" name="Shape 10238">
          <a:extLst>
            <a:ext uri="{FF2B5EF4-FFF2-40B4-BE49-F238E27FC236}">
              <a16:creationId xmlns:a16="http://schemas.microsoft.com/office/drawing/2014/main" id="{00000000-0008-0000-0B00-00007F320000}"/>
            </a:ext>
          </a:extLst>
        </xdr:cNvPr>
        <xdr:cNvSpPr/>
      </xdr:nvSpPr>
      <xdr:spPr>
        <a:xfrm>
          <a:off x="11925300" y="14220825"/>
          <a:ext cx="171450" cy="209550"/>
        </a:xfrm>
        <a:prstGeom prst="star6">
          <a:avLst>
            <a:gd name="adj" fmla="val 28868"/>
            <a:gd name="hf" fmla="val 115470"/>
          </a:avLst>
        </a:prstGeom>
        <a:solidFill>
          <a:srgbClr val="FFFF66"/>
        </a:solidFill>
        <a:ln w="12700" cap="flat" cmpd="sng">
          <a:solidFill>
            <a:schemeClr val="tx1"/>
          </a:solidFill>
          <a:prstDash val="solid"/>
          <a:round/>
          <a:headEnd type="none" w="sm" len="sm"/>
          <a:tailEnd type="none" w="sm" len="sm"/>
        </a:ln>
      </xdr:spPr>
      <xdr:txBody>
        <a:bodyPr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24</xdr:col>
      <xdr:colOff>123825</xdr:colOff>
      <xdr:row>64</xdr:row>
      <xdr:rowOff>171450</xdr:rowOff>
    </xdr:from>
    <xdr:ext cx="171450" cy="209550"/>
    <xdr:sp macro="" textlink="">
      <xdr:nvSpPr>
        <xdr:cNvPr id="12928" name="Shape 10239">
          <a:extLst>
            <a:ext uri="{FF2B5EF4-FFF2-40B4-BE49-F238E27FC236}">
              <a16:creationId xmlns:a16="http://schemas.microsoft.com/office/drawing/2014/main" id="{00000000-0008-0000-0B00-000080320000}"/>
            </a:ext>
          </a:extLst>
        </xdr:cNvPr>
        <xdr:cNvSpPr/>
      </xdr:nvSpPr>
      <xdr:spPr>
        <a:xfrm>
          <a:off x="10991850" y="14239875"/>
          <a:ext cx="171450" cy="209550"/>
        </a:xfrm>
        <a:prstGeom prst="star6">
          <a:avLst>
            <a:gd name="adj" fmla="val 28868"/>
            <a:gd name="hf" fmla="val 115470"/>
          </a:avLst>
        </a:prstGeom>
        <a:solidFill>
          <a:srgbClr val="FFFF66"/>
        </a:solidFill>
        <a:ln w="12700" cap="flat" cmpd="sng">
          <a:solidFill>
            <a:schemeClr val="tx1"/>
          </a:solidFill>
          <a:prstDash val="solid"/>
          <a:round/>
          <a:headEnd type="none" w="sm" len="sm"/>
          <a:tailEnd type="none" w="sm" len="sm"/>
        </a:ln>
      </xdr:spPr>
      <xdr:txBody>
        <a:bodyPr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38</xdr:col>
      <xdr:colOff>123825</xdr:colOff>
      <xdr:row>44</xdr:row>
      <xdr:rowOff>133350</xdr:rowOff>
    </xdr:from>
    <xdr:ext cx="171450" cy="209550"/>
    <xdr:sp macro="" textlink="">
      <xdr:nvSpPr>
        <xdr:cNvPr id="12929" name="Shape 10240">
          <a:extLst>
            <a:ext uri="{FF2B5EF4-FFF2-40B4-BE49-F238E27FC236}">
              <a16:creationId xmlns:a16="http://schemas.microsoft.com/office/drawing/2014/main" id="{00000000-0008-0000-0B00-000081320000}"/>
            </a:ext>
          </a:extLst>
        </xdr:cNvPr>
        <xdr:cNvSpPr/>
      </xdr:nvSpPr>
      <xdr:spPr>
        <a:xfrm>
          <a:off x="17526000" y="9782175"/>
          <a:ext cx="171450" cy="209550"/>
        </a:xfrm>
        <a:prstGeom prst="star6">
          <a:avLst>
            <a:gd name="adj" fmla="val 28868"/>
            <a:gd name="hf" fmla="val 115470"/>
          </a:avLst>
        </a:prstGeom>
        <a:solidFill>
          <a:srgbClr val="FFFF66"/>
        </a:solidFill>
        <a:ln w="12700" cap="flat" cmpd="sng">
          <a:solidFill>
            <a:schemeClr val="tx1"/>
          </a:solidFill>
          <a:prstDash val="solid"/>
          <a:round/>
          <a:headEnd type="none" w="sm" len="sm"/>
          <a:tailEnd type="none" w="sm" len="sm"/>
        </a:ln>
      </xdr:spPr>
      <xdr:txBody>
        <a:bodyPr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40</xdr:col>
      <xdr:colOff>95250</xdr:colOff>
      <xdr:row>44</xdr:row>
      <xdr:rowOff>152400</xdr:rowOff>
    </xdr:from>
    <xdr:ext cx="171450" cy="209550"/>
    <xdr:sp macro="" textlink="">
      <xdr:nvSpPr>
        <xdr:cNvPr id="12930" name="Shape 10240">
          <a:extLst>
            <a:ext uri="{FF2B5EF4-FFF2-40B4-BE49-F238E27FC236}">
              <a16:creationId xmlns:a16="http://schemas.microsoft.com/office/drawing/2014/main" id="{00000000-0008-0000-0B00-000082320000}"/>
            </a:ext>
          </a:extLst>
        </xdr:cNvPr>
        <xdr:cNvSpPr/>
      </xdr:nvSpPr>
      <xdr:spPr>
        <a:xfrm>
          <a:off x="18430875" y="9801225"/>
          <a:ext cx="171450" cy="209550"/>
        </a:xfrm>
        <a:prstGeom prst="star6">
          <a:avLst>
            <a:gd name="adj" fmla="val 28868"/>
            <a:gd name="hf" fmla="val 115470"/>
          </a:avLst>
        </a:prstGeom>
        <a:solidFill>
          <a:srgbClr val="FFFF66"/>
        </a:solidFill>
        <a:ln w="12700" cap="flat" cmpd="sng">
          <a:solidFill>
            <a:schemeClr val="tx1"/>
          </a:solidFill>
          <a:prstDash val="solid"/>
          <a:round/>
          <a:headEnd type="none" w="sm" len="sm"/>
          <a:tailEnd type="none" w="sm" len="sm"/>
        </a:ln>
      </xdr:spPr>
      <xdr:txBody>
        <a:bodyPr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42</xdr:col>
      <xdr:colOff>114300</xdr:colOff>
      <xdr:row>44</xdr:row>
      <xdr:rowOff>142875</xdr:rowOff>
    </xdr:from>
    <xdr:ext cx="171450" cy="209550"/>
    <xdr:sp macro="" textlink="">
      <xdr:nvSpPr>
        <xdr:cNvPr id="12931" name="Shape 10240">
          <a:extLst>
            <a:ext uri="{FF2B5EF4-FFF2-40B4-BE49-F238E27FC236}">
              <a16:creationId xmlns:a16="http://schemas.microsoft.com/office/drawing/2014/main" id="{00000000-0008-0000-0B00-000083320000}"/>
            </a:ext>
          </a:extLst>
        </xdr:cNvPr>
        <xdr:cNvSpPr/>
      </xdr:nvSpPr>
      <xdr:spPr>
        <a:xfrm>
          <a:off x="19383375" y="9791700"/>
          <a:ext cx="171450" cy="209550"/>
        </a:xfrm>
        <a:prstGeom prst="star6">
          <a:avLst>
            <a:gd name="adj" fmla="val 28868"/>
            <a:gd name="hf" fmla="val 115470"/>
          </a:avLst>
        </a:prstGeom>
        <a:solidFill>
          <a:srgbClr val="FFFF66"/>
        </a:solidFill>
        <a:ln w="12700" cap="flat" cmpd="sng">
          <a:solidFill>
            <a:schemeClr val="tx1"/>
          </a:solidFill>
          <a:prstDash val="solid"/>
          <a:round/>
          <a:headEnd type="none" w="sm" len="sm"/>
          <a:tailEnd type="none" w="sm" len="sm"/>
        </a:ln>
      </xdr:spPr>
      <xdr:txBody>
        <a:bodyPr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44</xdr:col>
      <xdr:colOff>114300</xdr:colOff>
      <xdr:row>44</xdr:row>
      <xdr:rowOff>161925</xdr:rowOff>
    </xdr:from>
    <xdr:ext cx="171450" cy="209550"/>
    <xdr:sp macro="" textlink="">
      <xdr:nvSpPr>
        <xdr:cNvPr id="12932" name="Shape 10240">
          <a:extLst>
            <a:ext uri="{FF2B5EF4-FFF2-40B4-BE49-F238E27FC236}">
              <a16:creationId xmlns:a16="http://schemas.microsoft.com/office/drawing/2014/main" id="{00000000-0008-0000-0B00-000084320000}"/>
            </a:ext>
          </a:extLst>
        </xdr:cNvPr>
        <xdr:cNvSpPr/>
      </xdr:nvSpPr>
      <xdr:spPr>
        <a:xfrm>
          <a:off x="20316825" y="9810750"/>
          <a:ext cx="171450" cy="209550"/>
        </a:xfrm>
        <a:prstGeom prst="star6">
          <a:avLst>
            <a:gd name="adj" fmla="val 28868"/>
            <a:gd name="hf" fmla="val 115470"/>
          </a:avLst>
        </a:prstGeom>
        <a:solidFill>
          <a:srgbClr val="FFFF66"/>
        </a:solidFill>
        <a:ln w="12700" cap="flat" cmpd="sng">
          <a:solidFill>
            <a:schemeClr val="tx1"/>
          </a:solidFill>
          <a:prstDash val="solid"/>
          <a:round/>
          <a:headEnd type="none" w="sm" len="sm"/>
          <a:tailEnd type="none" w="sm" len="sm"/>
        </a:ln>
      </xdr:spPr>
      <xdr:txBody>
        <a:bodyPr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2</xdr:col>
      <xdr:colOff>123825</xdr:colOff>
      <xdr:row>54</xdr:row>
      <xdr:rowOff>152400</xdr:rowOff>
    </xdr:from>
    <xdr:ext cx="171450" cy="209550"/>
    <xdr:sp macro="" textlink="">
      <xdr:nvSpPr>
        <xdr:cNvPr id="12933" name="Shape 10239">
          <a:extLst>
            <a:ext uri="{FF2B5EF4-FFF2-40B4-BE49-F238E27FC236}">
              <a16:creationId xmlns:a16="http://schemas.microsoft.com/office/drawing/2014/main" id="{00000000-0008-0000-0B00-000085320000}"/>
            </a:ext>
          </a:extLst>
        </xdr:cNvPr>
        <xdr:cNvSpPr/>
      </xdr:nvSpPr>
      <xdr:spPr>
        <a:xfrm>
          <a:off x="723900" y="12011025"/>
          <a:ext cx="171450" cy="209550"/>
        </a:xfrm>
        <a:prstGeom prst="star6">
          <a:avLst>
            <a:gd name="adj" fmla="val 28868"/>
            <a:gd name="hf" fmla="val 115470"/>
          </a:avLst>
        </a:prstGeom>
        <a:solidFill>
          <a:srgbClr val="FFFF66"/>
        </a:solidFill>
        <a:ln w="12700" cap="flat" cmpd="sng">
          <a:solidFill>
            <a:schemeClr val="tx1"/>
          </a:solidFill>
          <a:prstDash val="solid"/>
          <a:round/>
          <a:headEnd type="none" w="sm" len="sm"/>
          <a:tailEnd type="none" w="sm" len="sm"/>
        </a:ln>
      </xdr:spPr>
      <xdr:txBody>
        <a:bodyPr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14</xdr:col>
      <xdr:colOff>114300</xdr:colOff>
      <xdr:row>64</xdr:row>
      <xdr:rowOff>161925</xdr:rowOff>
    </xdr:from>
    <xdr:ext cx="171450" cy="209550"/>
    <xdr:sp macro="" textlink="">
      <xdr:nvSpPr>
        <xdr:cNvPr id="12934" name="Shape 10238">
          <a:extLst>
            <a:ext uri="{FF2B5EF4-FFF2-40B4-BE49-F238E27FC236}">
              <a16:creationId xmlns:a16="http://schemas.microsoft.com/office/drawing/2014/main" id="{00000000-0008-0000-0B00-000086320000}"/>
            </a:ext>
          </a:extLst>
        </xdr:cNvPr>
        <xdr:cNvSpPr/>
      </xdr:nvSpPr>
      <xdr:spPr>
        <a:xfrm>
          <a:off x="6315075" y="14230350"/>
          <a:ext cx="171450" cy="209550"/>
        </a:xfrm>
        <a:prstGeom prst="star6">
          <a:avLst>
            <a:gd name="adj" fmla="val 28868"/>
            <a:gd name="hf" fmla="val 115470"/>
          </a:avLst>
        </a:prstGeom>
        <a:solidFill>
          <a:srgbClr val="FFFF66"/>
        </a:solidFill>
        <a:ln w="12700" cap="flat" cmpd="sng">
          <a:solidFill>
            <a:schemeClr val="tx1"/>
          </a:solidFill>
          <a:prstDash val="solid"/>
          <a:round/>
          <a:headEnd type="none" w="sm" len="sm"/>
          <a:tailEnd type="none" w="sm" len="sm"/>
        </a:ln>
      </xdr:spPr>
      <xdr:txBody>
        <a:bodyPr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18</xdr:col>
      <xdr:colOff>123825</xdr:colOff>
      <xdr:row>64</xdr:row>
      <xdr:rowOff>171450</xdr:rowOff>
    </xdr:from>
    <xdr:ext cx="171450" cy="209550"/>
    <xdr:sp macro="" textlink="">
      <xdr:nvSpPr>
        <xdr:cNvPr id="12935" name="Shape 10241">
          <a:extLst>
            <a:ext uri="{FF2B5EF4-FFF2-40B4-BE49-F238E27FC236}">
              <a16:creationId xmlns:a16="http://schemas.microsoft.com/office/drawing/2014/main" id="{00000000-0008-0000-0B00-000087320000}"/>
            </a:ext>
          </a:extLst>
        </xdr:cNvPr>
        <xdr:cNvSpPr/>
      </xdr:nvSpPr>
      <xdr:spPr>
        <a:xfrm>
          <a:off x="8191500" y="14239875"/>
          <a:ext cx="171450" cy="209550"/>
        </a:xfrm>
        <a:prstGeom prst="star6">
          <a:avLst>
            <a:gd name="adj" fmla="val 28868"/>
            <a:gd name="hf" fmla="val 115470"/>
          </a:avLst>
        </a:prstGeom>
        <a:solidFill>
          <a:srgbClr val="FFFF66"/>
        </a:solidFill>
        <a:ln w="12700" cap="flat" cmpd="sng">
          <a:solidFill>
            <a:schemeClr val="tx1"/>
          </a:solidFill>
          <a:prstDash val="solid"/>
          <a:round/>
          <a:headEnd type="none" w="sm" len="sm"/>
          <a:tailEnd type="none" w="sm" len="sm"/>
        </a:ln>
      </xdr:spPr>
      <xdr:txBody>
        <a:bodyPr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44</xdr:col>
      <xdr:colOff>133350</xdr:colOff>
      <xdr:row>54</xdr:row>
      <xdr:rowOff>161925</xdr:rowOff>
    </xdr:from>
    <xdr:ext cx="171450" cy="209550"/>
    <xdr:sp macro="" textlink="">
      <xdr:nvSpPr>
        <xdr:cNvPr id="12936" name="Shape 10238">
          <a:extLst>
            <a:ext uri="{FF2B5EF4-FFF2-40B4-BE49-F238E27FC236}">
              <a16:creationId xmlns:a16="http://schemas.microsoft.com/office/drawing/2014/main" id="{00000000-0008-0000-0B00-000088320000}"/>
            </a:ext>
          </a:extLst>
        </xdr:cNvPr>
        <xdr:cNvSpPr/>
      </xdr:nvSpPr>
      <xdr:spPr>
        <a:xfrm>
          <a:off x="20335875" y="12020550"/>
          <a:ext cx="171450" cy="209550"/>
        </a:xfrm>
        <a:prstGeom prst="star6">
          <a:avLst>
            <a:gd name="adj" fmla="val 28868"/>
            <a:gd name="hf" fmla="val 115470"/>
          </a:avLst>
        </a:prstGeom>
        <a:solidFill>
          <a:srgbClr val="FFFF66"/>
        </a:solidFill>
        <a:ln w="12700" cap="flat" cmpd="sng">
          <a:solidFill>
            <a:schemeClr val="tx1"/>
          </a:solidFill>
          <a:prstDash val="solid"/>
          <a:round/>
          <a:headEnd type="none" w="sm" len="sm"/>
          <a:tailEnd type="none" w="sm" len="sm"/>
        </a:ln>
      </xdr:spPr>
      <xdr:txBody>
        <a:bodyPr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2</xdr:col>
      <xdr:colOff>123825</xdr:colOff>
      <xdr:row>64</xdr:row>
      <xdr:rowOff>152400</xdr:rowOff>
    </xdr:from>
    <xdr:ext cx="171450" cy="209550"/>
    <xdr:sp macro="" textlink="">
      <xdr:nvSpPr>
        <xdr:cNvPr id="12937" name="Shape 10239">
          <a:extLst>
            <a:ext uri="{FF2B5EF4-FFF2-40B4-BE49-F238E27FC236}">
              <a16:creationId xmlns:a16="http://schemas.microsoft.com/office/drawing/2014/main" id="{00000000-0008-0000-0B00-000089320000}"/>
            </a:ext>
          </a:extLst>
        </xdr:cNvPr>
        <xdr:cNvSpPr/>
      </xdr:nvSpPr>
      <xdr:spPr>
        <a:xfrm>
          <a:off x="723900" y="14220825"/>
          <a:ext cx="171450" cy="209550"/>
        </a:xfrm>
        <a:prstGeom prst="star6">
          <a:avLst>
            <a:gd name="adj" fmla="val 28868"/>
            <a:gd name="hf" fmla="val 115470"/>
          </a:avLst>
        </a:prstGeom>
        <a:solidFill>
          <a:srgbClr val="FFFF66"/>
        </a:solidFill>
        <a:ln w="12700" cap="flat" cmpd="sng">
          <a:solidFill>
            <a:schemeClr val="tx1"/>
          </a:solidFill>
          <a:prstDash val="solid"/>
          <a:round/>
          <a:headEnd type="none" w="sm" len="sm"/>
          <a:tailEnd type="none" w="sm" len="sm"/>
        </a:ln>
      </xdr:spPr>
      <xdr:txBody>
        <a:bodyPr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4</xdr:col>
      <xdr:colOff>133350</xdr:colOff>
      <xdr:row>64</xdr:row>
      <xdr:rowOff>142875</xdr:rowOff>
    </xdr:from>
    <xdr:ext cx="171450" cy="209550"/>
    <xdr:sp macro="" textlink="">
      <xdr:nvSpPr>
        <xdr:cNvPr id="12938" name="Shape 10239">
          <a:extLst>
            <a:ext uri="{FF2B5EF4-FFF2-40B4-BE49-F238E27FC236}">
              <a16:creationId xmlns:a16="http://schemas.microsoft.com/office/drawing/2014/main" id="{00000000-0008-0000-0B00-00008A320000}"/>
            </a:ext>
          </a:extLst>
        </xdr:cNvPr>
        <xdr:cNvSpPr/>
      </xdr:nvSpPr>
      <xdr:spPr>
        <a:xfrm>
          <a:off x="1666875" y="14211300"/>
          <a:ext cx="171450" cy="209550"/>
        </a:xfrm>
        <a:prstGeom prst="star6">
          <a:avLst>
            <a:gd name="adj" fmla="val 28868"/>
            <a:gd name="hf" fmla="val 115470"/>
          </a:avLst>
        </a:prstGeom>
        <a:solidFill>
          <a:srgbClr val="FFFF66"/>
        </a:solidFill>
        <a:ln w="12700" cap="flat" cmpd="sng">
          <a:solidFill>
            <a:schemeClr val="tx1"/>
          </a:solidFill>
          <a:prstDash val="solid"/>
          <a:round/>
          <a:headEnd type="none" w="sm" len="sm"/>
          <a:tailEnd type="none" w="sm" len="sm"/>
        </a:ln>
      </xdr:spPr>
      <xdr:txBody>
        <a:bodyPr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18</xdr:col>
      <xdr:colOff>0</xdr:colOff>
      <xdr:row>4</xdr:row>
      <xdr:rowOff>114300</xdr:rowOff>
    </xdr:from>
    <xdr:ext cx="238125" cy="400050"/>
    <xdr:pic>
      <xdr:nvPicPr>
        <xdr:cNvPr id="12939" name="image2.png" descr="Road with solid fill">
          <a:extLst>
            <a:ext uri="{FF2B5EF4-FFF2-40B4-BE49-F238E27FC236}">
              <a16:creationId xmlns:a16="http://schemas.microsoft.com/office/drawing/2014/main" id="{00000000-0008-0000-0B00-00008B320000}"/>
            </a:ext>
          </a:extLst>
        </xdr:cNvPr>
        <xdr:cNvPicPr preferRelativeResize="0"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067675" y="1190625"/>
          <a:ext cx="238125" cy="400050"/>
        </a:xfrm>
        <a:prstGeom prst="rect">
          <a:avLst/>
        </a:prstGeom>
        <a:noFill/>
      </xdr:spPr>
    </xdr:pic>
    <xdr:clientData fLocksWithSheet="0"/>
  </xdr:oneCellAnchor>
  <xdr:oneCellAnchor>
    <xdr:from>
      <xdr:col>18</xdr:col>
      <xdr:colOff>19050</xdr:colOff>
      <xdr:row>6</xdr:row>
      <xdr:rowOff>66675</xdr:rowOff>
    </xdr:from>
    <xdr:ext cx="190500" cy="533400"/>
    <xdr:pic>
      <xdr:nvPicPr>
        <xdr:cNvPr id="12940" name="image3.png" descr="Train Tracks outline">
          <a:extLst>
            <a:ext uri="{FF2B5EF4-FFF2-40B4-BE49-F238E27FC236}">
              <a16:creationId xmlns:a16="http://schemas.microsoft.com/office/drawing/2014/main" id="{00000000-0008-0000-0B00-00008C320000}"/>
            </a:ext>
          </a:extLst>
        </xdr:cNvPr>
        <xdr:cNvPicPr preferRelativeResize="0"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8086725" y="1524000"/>
          <a:ext cx="190500" cy="533400"/>
        </a:xfrm>
        <a:prstGeom prst="rect">
          <a:avLst/>
        </a:prstGeom>
        <a:noFill/>
      </xdr:spPr>
    </xdr:pic>
    <xdr:clientData fLocksWithSheet="0"/>
  </xdr:oneCellAnchor>
  <xdr:oneCellAnchor>
    <xdr:from>
      <xdr:col>17</xdr:col>
      <xdr:colOff>457200</xdr:colOff>
      <xdr:row>8</xdr:row>
      <xdr:rowOff>38100</xdr:rowOff>
    </xdr:from>
    <xdr:ext cx="333375" cy="571500"/>
    <xdr:pic>
      <xdr:nvPicPr>
        <xdr:cNvPr id="12941" name="image1.png" descr="Aquarius with solid fill">
          <a:extLst>
            <a:ext uri="{FF2B5EF4-FFF2-40B4-BE49-F238E27FC236}">
              <a16:creationId xmlns:a16="http://schemas.microsoft.com/office/drawing/2014/main" id="{00000000-0008-0000-0B00-00008D320000}"/>
            </a:ext>
          </a:extLst>
        </xdr:cNvPr>
        <xdr:cNvPicPr preferRelativeResize="0"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8010525" y="1876425"/>
          <a:ext cx="333375" cy="571500"/>
        </a:xfrm>
        <a:prstGeom prst="rect">
          <a:avLst/>
        </a:prstGeom>
        <a:noFill/>
      </xdr:spPr>
    </xdr:pic>
    <xdr:clientData fLocksWithSheet="0"/>
  </xdr:oneCellAnchor>
  <xdr:oneCellAnchor>
    <xdr:from>
      <xdr:col>39</xdr:col>
      <xdr:colOff>200025</xdr:colOff>
      <xdr:row>57</xdr:row>
      <xdr:rowOff>123825</xdr:rowOff>
    </xdr:from>
    <xdr:ext cx="190500" cy="495300"/>
    <xdr:pic>
      <xdr:nvPicPr>
        <xdr:cNvPr id="12942" name="image3.png" descr="Train Tracks outline">
          <a:extLst>
            <a:ext uri="{FF2B5EF4-FFF2-40B4-BE49-F238E27FC236}">
              <a16:creationId xmlns:a16="http://schemas.microsoft.com/office/drawing/2014/main" id="{00000000-0008-0000-0B00-00008E320000}"/>
            </a:ext>
          </a:extLst>
        </xdr:cNvPr>
        <xdr:cNvPicPr preferRelativeResize="0"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8021300" y="12592050"/>
          <a:ext cx="190500" cy="495300"/>
        </a:xfrm>
        <a:prstGeom prst="rect">
          <a:avLst/>
        </a:prstGeom>
        <a:noFill/>
      </xdr:spPr>
    </xdr:pic>
    <xdr:clientData fLocksWithSheet="0"/>
  </xdr:oneCellAnchor>
  <xdr:oneCellAnchor>
    <xdr:from>
      <xdr:col>27</xdr:col>
      <xdr:colOff>142875</xdr:colOff>
      <xdr:row>57</xdr:row>
      <xdr:rowOff>200025</xdr:rowOff>
    </xdr:from>
    <xdr:ext cx="238125" cy="381000"/>
    <xdr:pic>
      <xdr:nvPicPr>
        <xdr:cNvPr id="12943" name="image2.png" descr="Road with solid fill">
          <a:extLst>
            <a:ext uri="{FF2B5EF4-FFF2-40B4-BE49-F238E27FC236}">
              <a16:creationId xmlns:a16="http://schemas.microsoft.com/office/drawing/2014/main" id="{00000000-0008-0000-0B00-00008F320000}"/>
            </a:ext>
          </a:extLst>
        </xdr:cNvPr>
        <xdr:cNvPicPr preferRelativeResize="0"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2363450" y="12668250"/>
          <a:ext cx="238125" cy="381000"/>
        </a:xfrm>
        <a:prstGeom prst="rect">
          <a:avLst/>
        </a:prstGeom>
        <a:noFill/>
      </xdr:spPr>
    </xdr:pic>
    <xdr:clientData fLocksWithSheet="0"/>
  </xdr:oneCellAnchor>
  <xdr:oneCellAnchor>
    <xdr:from>
      <xdr:col>13</xdr:col>
      <xdr:colOff>123825</xdr:colOff>
      <xdr:row>77</xdr:row>
      <xdr:rowOff>9525</xdr:rowOff>
    </xdr:from>
    <xdr:ext cx="238125" cy="371475"/>
    <xdr:pic>
      <xdr:nvPicPr>
        <xdr:cNvPr id="12944" name="image2.png" descr="Road with solid fill">
          <a:extLst>
            <a:ext uri="{FF2B5EF4-FFF2-40B4-BE49-F238E27FC236}">
              <a16:creationId xmlns:a16="http://schemas.microsoft.com/office/drawing/2014/main" id="{00000000-0008-0000-0B00-000090320000}"/>
            </a:ext>
          </a:extLst>
        </xdr:cNvPr>
        <xdr:cNvPicPr preferRelativeResize="0"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810250" y="16916400"/>
          <a:ext cx="238125" cy="371475"/>
        </a:xfrm>
        <a:prstGeom prst="rect">
          <a:avLst/>
        </a:prstGeom>
        <a:noFill/>
      </xdr:spPr>
    </xdr:pic>
    <xdr:clientData fLocksWithSheet="0"/>
  </xdr:oneCellAnchor>
  <xdr:oneCellAnchor>
    <xdr:from>
      <xdr:col>21</xdr:col>
      <xdr:colOff>85725</xdr:colOff>
      <xdr:row>57</xdr:row>
      <xdr:rowOff>123825</xdr:rowOff>
    </xdr:from>
    <xdr:ext cx="323850" cy="571500"/>
    <xdr:pic>
      <xdr:nvPicPr>
        <xdr:cNvPr id="12945" name="image1.png" descr="Aquarius with solid fill">
          <a:extLst>
            <a:ext uri="{FF2B5EF4-FFF2-40B4-BE49-F238E27FC236}">
              <a16:creationId xmlns:a16="http://schemas.microsoft.com/office/drawing/2014/main" id="{00000000-0008-0000-0B00-000091320000}"/>
            </a:ext>
          </a:extLst>
        </xdr:cNvPr>
        <xdr:cNvPicPr preferRelativeResize="0"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9505950" y="12592050"/>
          <a:ext cx="323850" cy="571500"/>
        </a:xfrm>
        <a:prstGeom prst="rect">
          <a:avLst/>
        </a:prstGeom>
        <a:noFill/>
      </xdr:spPr>
    </xdr:pic>
    <xdr:clientData fLocksWithSheet="0"/>
  </xdr:oneCellAnchor>
  <xdr:oneCellAnchor>
    <xdr:from>
      <xdr:col>29</xdr:col>
      <xdr:colOff>152400</xdr:colOff>
      <xdr:row>76</xdr:row>
      <xdr:rowOff>180975</xdr:rowOff>
    </xdr:from>
    <xdr:ext cx="238125" cy="381000"/>
    <xdr:pic>
      <xdr:nvPicPr>
        <xdr:cNvPr id="12946" name="image2.png" descr="Road with solid fill">
          <a:extLst>
            <a:ext uri="{FF2B5EF4-FFF2-40B4-BE49-F238E27FC236}">
              <a16:creationId xmlns:a16="http://schemas.microsoft.com/office/drawing/2014/main" id="{00000000-0008-0000-0B00-000092320000}"/>
            </a:ext>
          </a:extLst>
        </xdr:cNvPr>
        <xdr:cNvPicPr preferRelativeResize="0"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3306425" y="16840200"/>
          <a:ext cx="238125" cy="381000"/>
        </a:xfrm>
        <a:prstGeom prst="rect">
          <a:avLst/>
        </a:prstGeom>
        <a:noFill/>
      </xdr:spPr>
    </xdr:pic>
    <xdr:clientData fLocksWithSheet="0"/>
  </xdr:oneCellAnchor>
  <xdr:oneCellAnchor>
    <xdr:from>
      <xdr:col>29</xdr:col>
      <xdr:colOff>66675</xdr:colOff>
      <xdr:row>136</xdr:row>
      <xdr:rowOff>0</xdr:rowOff>
    </xdr:from>
    <xdr:ext cx="238125" cy="361950"/>
    <xdr:pic>
      <xdr:nvPicPr>
        <xdr:cNvPr id="12947" name="image2.png" descr="Road with solid fill">
          <a:extLst>
            <a:ext uri="{FF2B5EF4-FFF2-40B4-BE49-F238E27FC236}">
              <a16:creationId xmlns:a16="http://schemas.microsoft.com/office/drawing/2014/main" id="{00000000-0008-0000-0B00-000093320000}"/>
            </a:ext>
          </a:extLst>
        </xdr:cNvPr>
        <xdr:cNvPicPr preferRelativeResize="0"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3220700" y="29860875"/>
          <a:ext cx="238125" cy="361950"/>
        </a:xfrm>
        <a:prstGeom prst="rect">
          <a:avLst/>
        </a:prstGeom>
        <a:noFill/>
      </xdr:spPr>
    </xdr:pic>
    <xdr:clientData fLocksWithSheet="0"/>
  </xdr:oneCellAnchor>
  <xdr:oneCellAnchor>
    <xdr:from>
      <xdr:col>12</xdr:col>
      <xdr:colOff>142875</xdr:colOff>
      <xdr:row>64</xdr:row>
      <xdr:rowOff>142875</xdr:rowOff>
    </xdr:from>
    <xdr:ext cx="171450" cy="209550"/>
    <xdr:sp macro="" textlink="">
      <xdr:nvSpPr>
        <xdr:cNvPr id="12948" name="Shape 10238">
          <a:extLst>
            <a:ext uri="{FF2B5EF4-FFF2-40B4-BE49-F238E27FC236}">
              <a16:creationId xmlns:a16="http://schemas.microsoft.com/office/drawing/2014/main" id="{8ED55CF1-C41D-4F25-9E2B-AA6F95D00953}"/>
            </a:ext>
          </a:extLst>
        </xdr:cNvPr>
        <xdr:cNvSpPr/>
      </xdr:nvSpPr>
      <xdr:spPr>
        <a:xfrm>
          <a:off x="5410200" y="14211300"/>
          <a:ext cx="171450" cy="209550"/>
        </a:xfrm>
        <a:prstGeom prst="star6">
          <a:avLst>
            <a:gd name="adj" fmla="val 28868"/>
            <a:gd name="hf" fmla="val 115470"/>
          </a:avLst>
        </a:prstGeom>
        <a:solidFill>
          <a:srgbClr val="FFFF66"/>
        </a:solidFill>
        <a:ln w="12700" cap="flat" cmpd="sng">
          <a:solidFill>
            <a:schemeClr val="tx1"/>
          </a:solidFill>
          <a:prstDash val="solid"/>
          <a:round/>
          <a:headEnd type="none" w="sm" len="sm"/>
          <a:tailEnd type="none" w="sm" len="sm"/>
        </a:ln>
      </xdr:spPr>
      <xdr:txBody>
        <a:bodyPr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6</xdr:col>
      <xdr:colOff>142875</xdr:colOff>
      <xdr:row>64</xdr:row>
      <xdr:rowOff>142875</xdr:rowOff>
    </xdr:from>
    <xdr:ext cx="171450" cy="209550"/>
    <xdr:sp macro="" textlink="">
      <xdr:nvSpPr>
        <xdr:cNvPr id="12949" name="Shape 10238">
          <a:extLst>
            <a:ext uri="{FF2B5EF4-FFF2-40B4-BE49-F238E27FC236}">
              <a16:creationId xmlns:a16="http://schemas.microsoft.com/office/drawing/2014/main" id="{3835E132-6A57-455F-9B22-964042DB97E5}"/>
            </a:ext>
          </a:extLst>
        </xdr:cNvPr>
        <xdr:cNvSpPr/>
      </xdr:nvSpPr>
      <xdr:spPr>
        <a:xfrm>
          <a:off x="2609850" y="14211300"/>
          <a:ext cx="171450" cy="209550"/>
        </a:xfrm>
        <a:prstGeom prst="star6">
          <a:avLst>
            <a:gd name="adj" fmla="val 28868"/>
            <a:gd name="hf" fmla="val 115470"/>
          </a:avLst>
        </a:prstGeom>
        <a:solidFill>
          <a:srgbClr val="FFFF66"/>
        </a:solidFill>
        <a:ln w="12700" cap="flat" cmpd="sng">
          <a:solidFill>
            <a:schemeClr val="tx1"/>
          </a:solidFill>
          <a:prstDash val="solid"/>
          <a:round/>
          <a:headEnd type="none" w="sm" len="sm"/>
          <a:tailEnd type="none" w="sm" len="sm"/>
        </a:ln>
      </xdr:spPr>
      <xdr:txBody>
        <a:bodyPr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20</xdr:col>
      <xdr:colOff>142875</xdr:colOff>
      <xdr:row>64</xdr:row>
      <xdr:rowOff>142875</xdr:rowOff>
    </xdr:from>
    <xdr:ext cx="171450" cy="209550"/>
    <xdr:sp macro="" textlink="">
      <xdr:nvSpPr>
        <xdr:cNvPr id="12950" name="Shape 10241">
          <a:extLst>
            <a:ext uri="{FF2B5EF4-FFF2-40B4-BE49-F238E27FC236}">
              <a16:creationId xmlns:a16="http://schemas.microsoft.com/office/drawing/2014/main" id="{C9FC58FF-BB2A-4BCE-AF21-232F0C17495B}"/>
            </a:ext>
          </a:extLst>
        </xdr:cNvPr>
        <xdr:cNvSpPr/>
      </xdr:nvSpPr>
      <xdr:spPr>
        <a:xfrm>
          <a:off x="9144000" y="14211300"/>
          <a:ext cx="171450" cy="209550"/>
        </a:xfrm>
        <a:prstGeom prst="star6">
          <a:avLst>
            <a:gd name="adj" fmla="val 28868"/>
            <a:gd name="hf" fmla="val 115470"/>
          </a:avLst>
        </a:prstGeom>
        <a:solidFill>
          <a:srgbClr val="FFFF66"/>
        </a:solidFill>
        <a:ln w="12700" cap="flat" cmpd="sng">
          <a:solidFill>
            <a:schemeClr val="tx1"/>
          </a:solidFill>
          <a:prstDash val="solid"/>
          <a:round/>
          <a:headEnd type="none" w="sm" len="sm"/>
          <a:tailEnd type="none" w="sm" len="sm"/>
        </a:ln>
      </xdr:spPr>
      <xdr:txBody>
        <a:bodyPr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22</xdr:col>
      <xdr:colOff>152400</xdr:colOff>
      <xdr:row>64</xdr:row>
      <xdr:rowOff>142875</xdr:rowOff>
    </xdr:from>
    <xdr:ext cx="171450" cy="209550"/>
    <xdr:sp macro="" textlink="">
      <xdr:nvSpPr>
        <xdr:cNvPr id="12951" name="Shape 10238">
          <a:extLst>
            <a:ext uri="{FF2B5EF4-FFF2-40B4-BE49-F238E27FC236}">
              <a16:creationId xmlns:a16="http://schemas.microsoft.com/office/drawing/2014/main" id="{E74389F2-B37E-4167-85ED-A8A01884DC8D}"/>
            </a:ext>
          </a:extLst>
        </xdr:cNvPr>
        <xdr:cNvSpPr/>
      </xdr:nvSpPr>
      <xdr:spPr>
        <a:xfrm>
          <a:off x="10086975" y="14211300"/>
          <a:ext cx="171450" cy="209550"/>
        </a:xfrm>
        <a:prstGeom prst="star6">
          <a:avLst>
            <a:gd name="adj" fmla="val 28868"/>
            <a:gd name="hf" fmla="val 115470"/>
          </a:avLst>
        </a:prstGeom>
        <a:solidFill>
          <a:srgbClr val="FFFF66"/>
        </a:solidFill>
        <a:ln w="12700" cap="flat" cmpd="sng">
          <a:solidFill>
            <a:schemeClr val="tx1"/>
          </a:solidFill>
          <a:prstDash val="solid"/>
          <a:round/>
          <a:headEnd type="none" w="sm" len="sm"/>
          <a:tailEnd type="none" w="sm" len="sm"/>
        </a:ln>
      </xdr:spPr>
      <xdr:txBody>
        <a:bodyPr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10</xdr:col>
      <xdr:colOff>142875</xdr:colOff>
      <xdr:row>64</xdr:row>
      <xdr:rowOff>142875</xdr:rowOff>
    </xdr:from>
    <xdr:ext cx="171450" cy="209550"/>
    <xdr:sp macro="" textlink="">
      <xdr:nvSpPr>
        <xdr:cNvPr id="12952" name="Shape 10238">
          <a:extLst>
            <a:ext uri="{FF2B5EF4-FFF2-40B4-BE49-F238E27FC236}">
              <a16:creationId xmlns:a16="http://schemas.microsoft.com/office/drawing/2014/main" id="{763E9C8F-6C9A-4434-A275-5A55B2CF5CA4}"/>
            </a:ext>
          </a:extLst>
        </xdr:cNvPr>
        <xdr:cNvSpPr/>
      </xdr:nvSpPr>
      <xdr:spPr>
        <a:xfrm>
          <a:off x="4476750" y="14211300"/>
          <a:ext cx="171450" cy="209550"/>
        </a:xfrm>
        <a:prstGeom prst="star6">
          <a:avLst>
            <a:gd name="adj" fmla="val 28868"/>
            <a:gd name="hf" fmla="val 115470"/>
          </a:avLst>
        </a:prstGeom>
        <a:solidFill>
          <a:srgbClr val="FFFF66"/>
        </a:solidFill>
        <a:ln w="12700" cap="flat" cmpd="sng">
          <a:solidFill>
            <a:schemeClr val="tx1"/>
          </a:solidFill>
          <a:prstDash val="solid"/>
          <a:round/>
          <a:headEnd type="none" w="sm" len="sm"/>
          <a:tailEnd type="none" w="sm" len="sm"/>
        </a:ln>
      </xdr:spPr>
      <xdr:txBody>
        <a:bodyPr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16</xdr:col>
      <xdr:colOff>142875</xdr:colOff>
      <xdr:row>64</xdr:row>
      <xdr:rowOff>142875</xdr:rowOff>
    </xdr:from>
    <xdr:ext cx="171450" cy="209550"/>
    <xdr:sp macro="" textlink="">
      <xdr:nvSpPr>
        <xdr:cNvPr id="12965" name="Shape 10241">
          <a:extLst>
            <a:ext uri="{FF2B5EF4-FFF2-40B4-BE49-F238E27FC236}">
              <a16:creationId xmlns:a16="http://schemas.microsoft.com/office/drawing/2014/main" id="{2C204661-FB6E-4539-BE97-E23E815CCDF8}"/>
            </a:ext>
          </a:extLst>
        </xdr:cNvPr>
        <xdr:cNvSpPr/>
      </xdr:nvSpPr>
      <xdr:spPr>
        <a:xfrm>
          <a:off x="7277100" y="14211300"/>
          <a:ext cx="171450" cy="209550"/>
        </a:xfrm>
        <a:prstGeom prst="star6">
          <a:avLst>
            <a:gd name="adj" fmla="val 28868"/>
            <a:gd name="hf" fmla="val 115470"/>
          </a:avLst>
        </a:prstGeom>
        <a:solidFill>
          <a:srgbClr val="FFFF66"/>
        </a:solidFill>
        <a:ln w="12700" cap="flat" cmpd="sng">
          <a:solidFill>
            <a:schemeClr val="tx1"/>
          </a:solidFill>
          <a:prstDash val="solid"/>
          <a:round/>
          <a:headEnd type="none" w="sm" len="sm"/>
          <a:tailEnd type="none" w="sm" len="sm"/>
        </a:ln>
      </xdr:spPr>
      <xdr:txBody>
        <a:bodyPr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152400</xdr:colOff>
      <xdr:row>73</xdr:row>
      <xdr:rowOff>133350</xdr:rowOff>
    </xdr:from>
    <xdr:ext cx="171450" cy="209550"/>
    <xdr:sp macro="" textlink="">
      <xdr:nvSpPr>
        <xdr:cNvPr id="12953" name="Shape 10238">
          <a:extLst>
            <a:ext uri="{FF2B5EF4-FFF2-40B4-BE49-F238E27FC236}">
              <a16:creationId xmlns:a16="http://schemas.microsoft.com/office/drawing/2014/main" id="{928B5D20-5CE0-41F0-B2FB-1C4A5ABFDB69}"/>
            </a:ext>
          </a:extLst>
        </xdr:cNvPr>
        <xdr:cNvSpPr/>
      </xdr:nvSpPr>
      <xdr:spPr>
        <a:xfrm>
          <a:off x="16621125" y="16182975"/>
          <a:ext cx="171450" cy="209550"/>
        </a:xfrm>
        <a:prstGeom prst="star6">
          <a:avLst>
            <a:gd name="adj" fmla="val 28868"/>
            <a:gd name="hf" fmla="val 115470"/>
          </a:avLst>
        </a:prstGeom>
        <a:solidFill>
          <a:srgbClr val="FFFF66"/>
        </a:solidFill>
        <a:ln w="12700" cap="flat" cmpd="sng">
          <a:solidFill>
            <a:schemeClr val="tx1"/>
          </a:solidFill>
          <a:prstDash val="solid"/>
          <a:round/>
          <a:headEnd type="none" w="sm" len="sm"/>
          <a:tailEnd type="none" w="sm" len="sm"/>
        </a:ln>
      </xdr:spPr>
      <xdr:txBody>
        <a:bodyPr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40</xdr:col>
      <xdr:colOff>152400</xdr:colOff>
      <xdr:row>73</xdr:row>
      <xdr:rowOff>133350</xdr:rowOff>
    </xdr:from>
    <xdr:ext cx="171450" cy="209550"/>
    <xdr:sp macro="" textlink="">
      <xdr:nvSpPr>
        <xdr:cNvPr id="12954" name="Shape 10238">
          <a:extLst>
            <a:ext uri="{FF2B5EF4-FFF2-40B4-BE49-F238E27FC236}">
              <a16:creationId xmlns:a16="http://schemas.microsoft.com/office/drawing/2014/main" id="{81576DA8-2F6C-423C-B2C6-4E3AE4C31E90}"/>
            </a:ext>
          </a:extLst>
        </xdr:cNvPr>
        <xdr:cNvSpPr/>
      </xdr:nvSpPr>
      <xdr:spPr>
        <a:xfrm>
          <a:off x="18488025" y="16182975"/>
          <a:ext cx="171450" cy="209550"/>
        </a:xfrm>
        <a:prstGeom prst="star6">
          <a:avLst>
            <a:gd name="adj" fmla="val 28868"/>
            <a:gd name="hf" fmla="val 115470"/>
          </a:avLst>
        </a:prstGeom>
        <a:solidFill>
          <a:srgbClr val="FFFF66"/>
        </a:solidFill>
        <a:ln w="12700" cap="flat" cmpd="sng">
          <a:solidFill>
            <a:schemeClr val="tx1"/>
          </a:solidFill>
          <a:prstDash val="solid"/>
          <a:round/>
          <a:headEnd type="none" w="sm" len="sm"/>
          <a:tailEnd type="none" w="sm" len="sm"/>
        </a:ln>
      </xdr:spPr>
      <xdr:txBody>
        <a:bodyPr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42</xdr:col>
      <xdr:colOff>142875</xdr:colOff>
      <xdr:row>73</xdr:row>
      <xdr:rowOff>152400</xdr:rowOff>
    </xdr:from>
    <xdr:ext cx="171450" cy="209550"/>
    <xdr:sp macro="" textlink="">
      <xdr:nvSpPr>
        <xdr:cNvPr id="12955" name="Shape 10241">
          <a:extLst>
            <a:ext uri="{FF2B5EF4-FFF2-40B4-BE49-F238E27FC236}">
              <a16:creationId xmlns:a16="http://schemas.microsoft.com/office/drawing/2014/main" id="{61A9E44B-6193-4DD9-84FA-66BBB8083875}"/>
            </a:ext>
          </a:extLst>
        </xdr:cNvPr>
        <xdr:cNvSpPr/>
      </xdr:nvSpPr>
      <xdr:spPr>
        <a:xfrm>
          <a:off x="19411950" y="16202025"/>
          <a:ext cx="171450" cy="209550"/>
        </a:xfrm>
        <a:prstGeom prst="star6">
          <a:avLst>
            <a:gd name="adj" fmla="val 28868"/>
            <a:gd name="hf" fmla="val 115470"/>
          </a:avLst>
        </a:prstGeom>
        <a:solidFill>
          <a:srgbClr val="FFFF66"/>
        </a:solidFill>
        <a:ln w="12700" cap="flat" cmpd="sng">
          <a:solidFill>
            <a:schemeClr val="tx1"/>
          </a:solidFill>
          <a:prstDash val="solid"/>
          <a:round/>
          <a:headEnd type="none" w="sm" len="sm"/>
          <a:tailEnd type="none" w="sm" len="sm"/>
        </a:ln>
      </xdr:spPr>
      <xdr:txBody>
        <a:bodyPr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10</xdr:col>
      <xdr:colOff>133350</xdr:colOff>
      <xdr:row>82</xdr:row>
      <xdr:rowOff>152400</xdr:rowOff>
    </xdr:from>
    <xdr:ext cx="171450" cy="209550"/>
    <xdr:sp macro="" textlink="">
      <xdr:nvSpPr>
        <xdr:cNvPr id="12956" name="Shape 10238">
          <a:extLst>
            <a:ext uri="{FF2B5EF4-FFF2-40B4-BE49-F238E27FC236}">
              <a16:creationId xmlns:a16="http://schemas.microsoft.com/office/drawing/2014/main" id="{9BB43B8B-4FD4-46B5-8B74-D9D37CE78AB3}"/>
            </a:ext>
          </a:extLst>
        </xdr:cNvPr>
        <xdr:cNvSpPr/>
      </xdr:nvSpPr>
      <xdr:spPr>
        <a:xfrm>
          <a:off x="4467225" y="18183225"/>
          <a:ext cx="171450" cy="209550"/>
        </a:xfrm>
        <a:prstGeom prst="star6">
          <a:avLst>
            <a:gd name="adj" fmla="val 28868"/>
            <a:gd name="hf" fmla="val 115470"/>
          </a:avLst>
        </a:prstGeom>
        <a:solidFill>
          <a:srgbClr val="FFFF66"/>
        </a:solidFill>
        <a:ln w="12700" cap="flat" cmpd="sng">
          <a:solidFill>
            <a:schemeClr val="tx1"/>
          </a:solidFill>
          <a:prstDash val="solid"/>
          <a:round/>
          <a:headEnd type="none" w="sm" len="sm"/>
          <a:tailEnd type="none" w="sm" len="sm"/>
        </a:ln>
      </xdr:spPr>
      <xdr:txBody>
        <a:bodyPr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6</xdr:col>
      <xdr:colOff>133350</xdr:colOff>
      <xdr:row>82</xdr:row>
      <xdr:rowOff>152400</xdr:rowOff>
    </xdr:from>
    <xdr:ext cx="171450" cy="209550"/>
    <xdr:sp macro="" textlink="">
      <xdr:nvSpPr>
        <xdr:cNvPr id="12957" name="Shape 10238">
          <a:extLst>
            <a:ext uri="{FF2B5EF4-FFF2-40B4-BE49-F238E27FC236}">
              <a16:creationId xmlns:a16="http://schemas.microsoft.com/office/drawing/2014/main" id="{D9978DBF-445E-417E-BD7D-C10F740A150D}"/>
            </a:ext>
          </a:extLst>
        </xdr:cNvPr>
        <xdr:cNvSpPr/>
      </xdr:nvSpPr>
      <xdr:spPr>
        <a:xfrm>
          <a:off x="2600325" y="18183225"/>
          <a:ext cx="171450" cy="209550"/>
        </a:xfrm>
        <a:prstGeom prst="star6">
          <a:avLst>
            <a:gd name="adj" fmla="val 28868"/>
            <a:gd name="hf" fmla="val 115470"/>
          </a:avLst>
        </a:prstGeom>
        <a:solidFill>
          <a:srgbClr val="FFFF66"/>
        </a:solidFill>
        <a:ln w="12700" cap="flat" cmpd="sng">
          <a:solidFill>
            <a:schemeClr val="tx1"/>
          </a:solidFill>
          <a:prstDash val="solid"/>
          <a:round/>
          <a:headEnd type="none" w="sm" len="sm"/>
          <a:tailEnd type="none" w="sm" len="sm"/>
        </a:ln>
      </xdr:spPr>
      <xdr:txBody>
        <a:bodyPr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4</xdr:col>
      <xdr:colOff>123825</xdr:colOff>
      <xdr:row>54</xdr:row>
      <xdr:rowOff>152400</xdr:rowOff>
    </xdr:from>
    <xdr:ext cx="171450" cy="209550"/>
    <xdr:sp macro="" textlink="">
      <xdr:nvSpPr>
        <xdr:cNvPr id="12958" name="Shape 10238">
          <a:extLst>
            <a:ext uri="{FF2B5EF4-FFF2-40B4-BE49-F238E27FC236}">
              <a16:creationId xmlns:a16="http://schemas.microsoft.com/office/drawing/2014/main" id="{D7880AD7-92EE-4475-822B-1E04D2981433}"/>
            </a:ext>
          </a:extLst>
        </xdr:cNvPr>
        <xdr:cNvSpPr/>
      </xdr:nvSpPr>
      <xdr:spPr>
        <a:xfrm>
          <a:off x="1657350" y="12011025"/>
          <a:ext cx="171450" cy="209550"/>
        </a:xfrm>
        <a:prstGeom prst="star6">
          <a:avLst>
            <a:gd name="adj" fmla="val 28868"/>
            <a:gd name="hf" fmla="val 115470"/>
          </a:avLst>
        </a:prstGeom>
        <a:solidFill>
          <a:srgbClr val="FFFF66"/>
        </a:solidFill>
        <a:ln w="12700" cap="flat" cmpd="sng">
          <a:solidFill>
            <a:schemeClr val="tx1"/>
          </a:solidFill>
          <a:prstDash val="solid"/>
          <a:round/>
          <a:headEnd type="none" w="sm" len="sm"/>
          <a:tailEnd type="none" w="sm" len="sm"/>
        </a:ln>
      </xdr:spPr>
      <xdr:txBody>
        <a:bodyPr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18</xdr:col>
      <xdr:colOff>133350</xdr:colOff>
      <xdr:row>82</xdr:row>
      <xdr:rowOff>142875</xdr:rowOff>
    </xdr:from>
    <xdr:ext cx="171450" cy="209550"/>
    <xdr:sp macro="" textlink="">
      <xdr:nvSpPr>
        <xdr:cNvPr id="12959" name="Shape 10238">
          <a:extLst>
            <a:ext uri="{FF2B5EF4-FFF2-40B4-BE49-F238E27FC236}">
              <a16:creationId xmlns:a16="http://schemas.microsoft.com/office/drawing/2014/main" id="{7C4C7D55-5B4E-452F-8EDB-84B6B8EE39B2}"/>
            </a:ext>
          </a:extLst>
        </xdr:cNvPr>
        <xdr:cNvSpPr/>
      </xdr:nvSpPr>
      <xdr:spPr>
        <a:xfrm>
          <a:off x="8201025" y="18173700"/>
          <a:ext cx="171450" cy="209550"/>
        </a:xfrm>
        <a:prstGeom prst="star6">
          <a:avLst>
            <a:gd name="adj" fmla="val 28868"/>
            <a:gd name="hf" fmla="val 115470"/>
          </a:avLst>
        </a:prstGeom>
        <a:solidFill>
          <a:srgbClr val="FFFF66"/>
        </a:solidFill>
        <a:ln w="12700" cap="flat" cmpd="sng">
          <a:solidFill>
            <a:schemeClr val="tx1"/>
          </a:solidFill>
          <a:prstDash val="solid"/>
          <a:round/>
          <a:headEnd type="none" w="sm" len="sm"/>
          <a:tailEnd type="none" w="sm" len="sm"/>
        </a:ln>
      </xdr:spPr>
      <xdr:txBody>
        <a:bodyPr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30</xdr:col>
      <xdr:colOff>133350</xdr:colOff>
      <xdr:row>82</xdr:row>
      <xdr:rowOff>123825</xdr:rowOff>
    </xdr:from>
    <xdr:ext cx="171450" cy="209550"/>
    <xdr:sp macro="" textlink="">
      <xdr:nvSpPr>
        <xdr:cNvPr id="12913" name="Shape 10238">
          <a:extLst>
            <a:ext uri="{FF2B5EF4-FFF2-40B4-BE49-F238E27FC236}">
              <a16:creationId xmlns:a16="http://schemas.microsoft.com/office/drawing/2014/main" id="{55937809-F7E8-4D52-BD42-24E1F60F3AA4}"/>
            </a:ext>
          </a:extLst>
        </xdr:cNvPr>
        <xdr:cNvSpPr/>
      </xdr:nvSpPr>
      <xdr:spPr>
        <a:xfrm>
          <a:off x="13801725" y="18154650"/>
          <a:ext cx="171450" cy="209550"/>
        </a:xfrm>
        <a:prstGeom prst="star6">
          <a:avLst>
            <a:gd name="adj" fmla="val 28868"/>
            <a:gd name="hf" fmla="val 115470"/>
          </a:avLst>
        </a:prstGeom>
        <a:solidFill>
          <a:srgbClr val="FFFF66"/>
        </a:solidFill>
        <a:ln w="12700" cap="flat" cmpd="sng">
          <a:solidFill>
            <a:schemeClr val="tx1"/>
          </a:solidFill>
          <a:prstDash val="solid"/>
          <a:round/>
          <a:headEnd type="none" w="sm" len="sm"/>
          <a:tailEnd type="none" w="sm" len="sm"/>
        </a:ln>
      </xdr:spPr>
      <xdr:txBody>
        <a:bodyPr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40</xdr:col>
      <xdr:colOff>133350</xdr:colOff>
      <xdr:row>82</xdr:row>
      <xdr:rowOff>133350</xdr:rowOff>
    </xdr:from>
    <xdr:ext cx="171450" cy="209550"/>
    <xdr:sp macro="" textlink="">
      <xdr:nvSpPr>
        <xdr:cNvPr id="12960" name="Shape 10238">
          <a:extLst>
            <a:ext uri="{FF2B5EF4-FFF2-40B4-BE49-F238E27FC236}">
              <a16:creationId xmlns:a16="http://schemas.microsoft.com/office/drawing/2014/main" id="{5619D3F6-94BC-4B3D-A07D-144E30D0BBC4}"/>
            </a:ext>
          </a:extLst>
        </xdr:cNvPr>
        <xdr:cNvSpPr/>
      </xdr:nvSpPr>
      <xdr:spPr>
        <a:xfrm>
          <a:off x="18468975" y="18164175"/>
          <a:ext cx="171450" cy="209550"/>
        </a:xfrm>
        <a:prstGeom prst="star6">
          <a:avLst>
            <a:gd name="adj" fmla="val 28868"/>
            <a:gd name="hf" fmla="val 115470"/>
          </a:avLst>
        </a:prstGeom>
        <a:solidFill>
          <a:srgbClr val="FFFF66"/>
        </a:solidFill>
        <a:ln w="12700" cap="flat" cmpd="sng">
          <a:solidFill>
            <a:schemeClr val="tx1"/>
          </a:solidFill>
          <a:prstDash val="solid"/>
          <a:round/>
          <a:headEnd type="none" w="sm" len="sm"/>
          <a:tailEnd type="none" w="sm" len="sm"/>
        </a:ln>
      </xdr:spPr>
      <xdr:txBody>
        <a:bodyPr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28</xdr:col>
      <xdr:colOff>123825</xdr:colOff>
      <xdr:row>36</xdr:row>
      <xdr:rowOff>133350</xdr:rowOff>
    </xdr:from>
    <xdr:ext cx="171450" cy="209550"/>
    <xdr:sp macro="" textlink="">
      <xdr:nvSpPr>
        <xdr:cNvPr id="12961" name="Shape 10238">
          <a:extLst>
            <a:ext uri="{FF2B5EF4-FFF2-40B4-BE49-F238E27FC236}">
              <a16:creationId xmlns:a16="http://schemas.microsoft.com/office/drawing/2014/main" id="{382E7CF2-3664-449C-8D23-FEF7B5AFF4BF}"/>
            </a:ext>
          </a:extLst>
        </xdr:cNvPr>
        <xdr:cNvSpPr/>
      </xdr:nvSpPr>
      <xdr:spPr>
        <a:xfrm>
          <a:off x="12858750" y="8029575"/>
          <a:ext cx="171450" cy="209550"/>
        </a:xfrm>
        <a:prstGeom prst="star6">
          <a:avLst>
            <a:gd name="adj" fmla="val 28868"/>
            <a:gd name="hf" fmla="val 115470"/>
          </a:avLst>
        </a:prstGeom>
        <a:solidFill>
          <a:srgbClr val="FFFF66"/>
        </a:solidFill>
        <a:ln w="12700" cap="flat" cmpd="sng">
          <a:solidFill>
            <a:schemeClr val="tx1"/>
          </a:solidFill>
          <a:prstDash val="solid"/>
          <a:round/>
          <a:headEnd type="none" w="sm" len="sm"/>
          <a:tailEnd type="none" w="sm" len="sm"/>
        </a:ln>
      </xdr:spPr>
      <xdr:txBody>
        <a:bodyPr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32</xdr:col>
      <xdr:colOff>133350</xdr:colOff>
      <xdr:row>36</xdr:row>
      <xdr:rowOff>142875</xdr:rowOff>
    </xdr:from>
    <xdr:ext cx="171450" cy="209550"/>
    <xdr:sp macro="" textlink="">
      <xdr:nvSpPr>
        <xdr:cNvPr id="12962" name="Shape 10238">
          <a:extLst>
            <a:ext uri="{FF2B5EF4-FFF2-40B4-BE49-F238E27FC236}">
              <a16:creationId xmlns:a16="http://schemas.microsoft.com/office/drawing/2014/main" id="{D508500D-1439-4E17-BA80-B23AABD9C4E5}"/>
            </a:ext>
          </a:extLst>
        </xdr:cNvPr>
        <xdr:cNvSpPr/>
      </xdr:nvSpPr>
      <xdr:spPr>
        <a:xfrm>
          <a:off x="14735175" y="8039100"/>
          <a:ext cx="171450" cy="209550"/>
        </a:xfrm>
        <a:prstGeom prst="star6">
          <a:avLst>
            <a:gd name="adj" fmla="val 28868"/>
            <a:gd name="hf" fmla="val 115470"/>
          </a:avLst>
        </a:prstGeom>
        <a:solidFill>
          <a:srgbClr val="FFFF66"/>
        </a:solidFill>
        <a:ln w="12700" cap="flat" cmpd="sng">
          <a:solidFill>
            <a:schemeClr val="tx1"/>
          </a:solidFill>
          <a:prstDash val="solid"/>
          <a:round/>
          <a:headEnd type="none" w="sm" len="sm"/>
          <a:tailEnd type="none" w="sm" len="sm"/>
        </a:ln>
      </xdr:spPr>
      <xdr:txBody>
        <a:bodyPr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34</xdr:col>
      <xdr:colOff>133350</xdr:colOff>
      <xdr:row>36</xdr:row>
      <xdr:rowOff>152400</xdr:rowOff>
    </xdr:from>
    <xdr:ext cx="171450" cy="209550"/>
    <xdr:sp macro="" textlink="">
      <xdr:nvSpPr>
        <xdr:cNvPr id="12963" name="Shape 10238">
          <a:extLst>
            <a:ext uri="{FF2B5EF4-FFF2-40B4-BE49-F238E27FC236}">
              <a16:creationId xmlns:a16="http://schemas.microsoft.com/office/drawing/2014/main" id="{1D3E062C-C7B3-4065-873C-BCE3D6A31CD8}"/>
            </a:ext>
          </a:extLst>
        </xdr:cNvPr>
        <xdr:cNvSpPr/>
      </xdr:nvSpPr>
      <xdr:spPr>
        <a:xfrm>
          <a:off x="15668625" y="8048625"/>
          <a:ext cx="171450" cy="209550"/>
        </a:xfrm>
        <a:prstGeom prst="star6">
          <a:avLst>
            <a:gd name="adj" fmla="val 28868"/>
            <a:gd name="hf" fmla="val 115470"/>
          </a:avLst>
        </a:prstGeom>
        <a:solidFill>
          <a:srgbClr val="FFFF66"/>
        </a:solidFill>
        <a:ln w="12700" cap="flat" cmpd="sng">
          <a:solidFill>
            <a:schemeClr val="tx1"/>
          </a:solidFill>
          <a:prstDash val="solid"/>
          <a:round/>
          <a:headEnd type="none" w="sm" len="sm"/>
          <a:tailEnd type="none" w="sm" len="sm"/>
        </a:ln>
      </xdr:spPr>
      <xdr:txBody>
        <a:bodyPr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35</xdr:col>
      <xdr:colOff>0</xdr:colOff>
      <xdr:row>112</xdr:row>
      <xdr:rowOff>0</xdr:rowOff>
    </xdr:from>
    <xdr:ext cx="390525" cy="200025"/>
    <xdr:grpSp>
      <xdr:nvGrpSpPr>
        <xdr:cNvPr id="12964" name="Shape 2">
          <a:extLst>
            <a:ext uri="{FF2B5EF4-FFF2-40B4-BE49-F238E27FC236}">
              <a16:creationId xmlns:a16="http://schemas.microsoft.com/office/drawing/2014/main" id="{8ABFDD2C-46F4-4F77-9479-15962C3FAF45}"/>
            </a:ext>
          </a:extLst>
        </xdr:cNvPr>
        <xdr:cNvGrpSpPr>
          <a:grpSpLocks/>
        </xdr:cNvGrpSpPr>
      </xdr:nvGrpSpPr>
      <xdr:grpSpPr>
        <a:xfrm>
          <a:off x="15954375" y="24631650"/>
          <a:ext cx="390525" cy="200025"/>
          <a:chOff x="5150738" y="3679988"/>
          <a:chExt cx="390525" cy="200025"/>
        </a:xfrm>
      </xdr:grpSpPr>
      <xdr:grpSp>
        <xdr:nvGrpSpPr>
          <xdr:cNvPr id="12966" name="Shape 10097">
            <a:extLst>
              <a:ext uri="{FF2B5EF4-FFF2-40B4-BE49-F238E27FC236}">
                <a16:creationId xmlns:a16="http://schemas.microsoft.com/office/drawing/2014/main" id="{0A202BBE-9935-15BB-E584-D65937E96F1D}"/>
              </a:ext>
            </a:extLst>
          </xdr:cNvPr>
          <xdr:cNvGrpSpPr>
            <a:grpSpLocks/>
          </xdr:cNvGrpSpPr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2967" name="Shape 6">
              <a:extLst>
                <a:ext uri="{FF2B5EF4-FFF2-40B4-BE49-F238E27FC236}">
                  <a16:creationId xmlns:a16="http://schemas.microsoft.com/office/drawing/2014/main" id="{B1E22488-A664-442E-EB8C-479918AF0592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968" name="Shape 10098">
              <a:extLst>
                <a:ext uri="{FF2B5EF4-FFF2-40B4-BE49-F238E27FC236}">
                  <a16:creationId xmlns:a16="http://schemas.microsoft.com/office/drawing/2014/main" id="{59F26D60-D7D8-EAFA-EFAE-8EFEBCB5B566}"/>
                </a:ext>
              </a:extLst>
            </xdr:cNvPr>
            <xdr:cNvGrpSpPr>
              <a:grpSpLocks/>
            </xdr:cNvGrpSpPr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2969" name="Shape 10099">
                <a:extLst>
                  <a:ext uri="{FF2B5EF4-FFF2-40B4-BE49-F238E27FC236}">
                    <a16:creationId xmlns:a16="http://schemas.microsoft.com/office/drawing/2014/main" id="{B0EFD804-8D56-A369-8214-1EA7588A69C3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2970" name="Shape 10100">
                <a:extLst>
                  <a:ext uri="{FF2B5EF4-FFF2-40B4-BE49-F238E27FC236}">
                    <a16:creationId xmlns:a16="http://schemas.microsoft.com/office/drawing/2014/main" id="{95F5E80A-7D9F-E8BB-272E-C216B463D279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37</xdr:col>
      <xdr:colOff>0</xdr:colOff>
      <xdr:row>112</xdr:row>
      <xdr:rowOff>0</xdr:rowOff>
    </xdr:from>
    <xdr:ext cx="390525" cy="200025"/>
    <xdr:grpSp>
      <xdr:nvGrpSpPr>
        <xdr:cNvPr id="12971" name="Shape 2">
          <a:extLst>
            <a:ext uri="{FF2B5EF4-FFF2-40B4-BE49-F238E27FC236}">
              <a16:creationId xmlns:a16="http://schemas.microsoft.com/office/drawing/2014/main" id="{8F2EF86E-FC75-4DD4-8480-27B701C06A38}"/>
            </a:ext>
          </a:extLst>
        </xdr:cNvPr>
        <xdr:cNvGrpSpPr>
          <a:grpSpLocks/>
        </xdr:cNvGrpSpPr>
      </xdr:nvGrpSpPr>
      <xdr:grpSpPr>
        <a:xfrm>
          <a:off x="16887825" y="24631650"/>
          <a:ext cx="390525" cy="200025"/>
          <a:chOff x="5150738" y="3679988"/>
          <a:chExt cx="390525" cy="200025"/>
        </a:xfrm>
      </xdr:grpSpPr>
      <xdr:grpSp>
        <xdr:nvGrpSpPr>
          <xdr:cNvPr id="12972" name="Shape 10097">
            <a:extLst>
              <a:ext uri="{FF2B5EF4-FFF2-40B4-BE49-F238E27FC236}">
                <a16:creationId xmlns:a16="http://schemas.microsoft.com/office/drawing/2014/main" id="{9AB50BB9-3002-8ABC-6EF7-726812592649}"/>
              </a:ext>
            </a:extLst>
          </xdr:cNvPr>
          <xdr:cNvGrpSpPr>
            <a:grpSpLocks/>
          </xdr:cNvGrpSpPr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2973" name="Shape 6">
              <a:extLst>
                <a:ext uri="{FF2B5EF4-FFF2-40B4-BE49-F238E27FC236}">
                  <a16:creationId xmlns:a16="http://schemas.microsoft.com/office/drawing/2014/main" id="{62E56FC8-8FC4-197B-A07F-3B0C9E35709A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974" name="Shape 10098">
              <a:extLst>
                <a:ext uri="{FF2B5EF4-FFF2-40B4-BE49-F238E27FC236}">
                  <a16:creationId xmlns:a16="http://schemas.microsoft.com/office/drawing/2014/main" id="{5B960F5D-A755-DC93-D3CC-93234135B307}"/>
                </a:ext>
              </a:extLst>
            </xdr:cNvPr>
            <xdr:cNvGrpSpPr>
              <a:grpSpLocks/>
            </xdr:cNvGrpSpPr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2975" name="Shape 10099">
                <a:extLst>
                  <a:ext uri="{FF2B5EF4-FFF2-40B4-BE49-F238E27FC236}">
                    <a16:creationId xmlns:a16="http://schemas.microsoft.com/office/drawing/2014/main" id="{CA0B1B44-2477-DBED-E50F-AA1522FEE3F8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2976" name="Shape 10100">
                <a:extLst>
                  <a:ext uri="{FF2B5EF4-FFF2-40B4-BE49-F238E27FC236}">
                    <a16:creationId xmlns:a16="http://schemas.microsoft.com/office/drawing/2014/main" id="{0A1CCE56-EB8A-A4FB-EE55-8C6541E94942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41</xdr:col>
      <xdr:colOff>0</xdr:colOff>
      <xdr:row>112</xdr:row>
      <xdr:rowOff>0</xdr:rowOff>
    </xdr:from>
    <xdr:ext cx="390525" cy="200025"/>
    <xdr:grpSp>
      <xdr:nvGrpSpPr>
        <xdr:cNvPr id="12977" name="Shape 2">
          <a:extLst>
            <a:ext uri="{FF2B5EF4-FFF2-40B4-BE49-F238E27FC236}">
              <a16:creationId xmlns:a16="http://schemas.microsoft.com/office/drawing/2014/main" id="{7E16BC77-C524-4AEC-9F76-D3F8F1F1B322}"/>
            </a:ext>
          </a:extLst>
        </xdr:cNvPr>
        <xdr:cNvGrpSpPr>
          <a:grpSpLocks/>
        </xdr:cNvGrpSpPr>
      </xdr:nvGrpSpPr>
      <xdr:grpSpPr>
        <a:xfrm>
          <a:off x="18754725" y="24631650"/>
          <a:ext cx="390525" cy="200025"/>
          <a:chOff x="5150738" y="3679988"/>
          <a:chExt cx="390525" cy="200025"/>
        </a:xfrm>
      </xdr:grpSpPr>
      <xdr:grpSp>
        <xdr:nvGrpSpPr>
          <xdr:cNvPr id="12978" name="Shape 10097">
            <a:extLst>
              <a:ext uri="{FF2B5EF4-FFF2-40B4-BE49-F238E27FC236}">
                <a16:creationId xmlns:a16="http://schemas.microsoft.com/office/drawing/2014/main" id="{40C6B409-1DF4-7A79-F139-F88307845C18}"/>
              </a:ext>
            </a:extLst>
          </xdr:cNvPr>
          <xdr:cNvGrpSpPr>
            <a:grpSpLocks/>
          </xdr:cNvGrpSpPr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2979" name="Shape 6">
              <a:extLst>
                <a:ext uri="{FF2B5EF4-FFF2-40B4-BE49-F238E27FC236}">
                  <a16:creationId xmlns:a16="http://schemas.microsoft.com/office/drawing/2014/main" id="{4D4DC5E8-AA6E-70A0-2330-44C1428FA5D2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980" name="Shape 10098">
              <a:extLst>
                <a:ext uri="{FF2B5EF4-FFF2-40B4-BE49-F238E27FC236}">
                  <a16:creationId xmlns:a16="http://schemas.microsoft.com/office/drawing/2014/main" id="{31F964E1-901B-A50A-DCA8-2DE7BC303764}"/>
                </a:ext>
              </a:extLst>
            </xdr:cNvPr>
            <xdr:cNvGrpSpPr>
              <a:grpSpLocks/>
            </xdr:cNvGrpSpPr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2981" name="Shape 10099">
                <a:extLst>
                  <a:ext uri="{FF2B5EF4-FFF2-40B4-BE49-F238E27FC236}">
                    <a16:creationId xmlns:a16="http://schemas.microsoft.com/office/drawing/2014/main" id="{41A9F964-5A1B-45D8-B7F3-0A93A71919EB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2982" name="Shape 10100">
                <a:extLst>
                  <a:ext uri="{FF2B5EF4-FFF2-40B4-BE49-F238E27FC236}">
                    <a16:creationId xmlns:a16="http://schemas.microsoft.com/office/drawing/2014/main" id="{688E8DEA-F2FC-7B12-27D4-008C628B8464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15</xdr:col>
      <xdr:colOff>0</xdr:colOff>
      <xdr:row>112</xdr:row>
      <xdr:rowOff>0</xdr:rowOff>
    </xdr:from>
    <xdr:ext cx="390525" cy="200025"/>
    <xdr:grpSp>
      <xdr:nvGrpSpPr>
        <xdr:cNvPr id="12983" name="Shape 2">
          <a:extLst>
            <a:ext uri="{FF2B5EF4-FFF2-40B4-BE49-F238E27FC236}">
              <a16:creationId xmlns:a16="http://schemas.microsoft.com/office/drawing/2014/main" id="{5975B080-E4FD-4FC6-8E6E-C95B85F82D86}"/>
            </a:ext>
          </a:extLst>
        </xdr:cNvPr>
        <xdr:cNvGrpSpPr>
          <a:grpSpLocks/>
        </xdr:cNvGrpSpPr>
      </xdr:nvGrpSpPr>
      <xdr:grpSpPr>
        <a:xfrm>
          <a:off x="6619875" y="24631650"/>
          <a:ext cx="390525" cy="200025"/>
          <a:chOff x="5150738" y="3679988"/>
          <a:chExt cx="390525" cy="200025"/>
        </a:xfrm>
      </xdr:grpSpPr>
      <xdr:grpSp>
        <xdr:nvGrpSpPr>
          <xdr:cNvPr id="12984" name="Shape 10053">
            <a:extLst>
              <a:ext uri="{FF2B5EF4-FFF2-40B4-BE49-F238E27FC236}">
                <a16:creationId xmlns:a16="http://schemas.microsoft.com/office/drawing/2014/main" id="{DC748083-BCE2-8683-2A02-59DFC4CFF1F6}"/>
              </a:ext>
            </a:extLst>
          </xdr:cNvPr>
          <xdr:cNvGrpSpPr>
            <a:grpSpLocks/>
          </xdr:cNvGrpSpPr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2985" name="Shape 6">
              <a:extLst>
                <a:ext uri="{FF2B5EF4-FFF2-40B4-BE49-F238E27FC236}">
                  <a16:creationId xmlns:a16="http://schemas.microsoft.com/office/drawing/2014/main" id="{00D27E43-58B4-3458-B0D8-4EA96D2F01F8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986" name="Shape 10054">
              <a:extLst>
                <a:ext uri="{FF2B5EF4-FFF2-40B4-BE49-F238E27FC236}">
                  <a16:creationId xmlns:a16="http://schemas.microsoft.com/office/drawing/2014/main" id="{BB30D990-B28D-8B04-6880-7515B1AA073E}"/>
                </a:ext>
              </a:extLst>
            </xdr:cNvPr>
            <xdr:cNvGrpSpPr>
              <a:grpSpLocks/>
            </xdr:cNvGrpSpPr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2987" name="Shape 10055">
                <a:extLst>
                  <a:ext uri="{FF2B5EF4-FFF2-40B4-BE49-F238E27FC236}">
                    <a16:creationId xmlns:a16="http://schemas.microsoft.com/office/drawing/2014/main" id="{9CADBFB9-17E1-E84C-59F8-420118C2C90B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2988" name="Shape 10056">
                <a:extLst>
                  <a:ext uri="{FF2B5EF4-FFF2-40B4-BE49-F238E27FC236}">
                    <a16:creationId xmlns:a16="http://schemas.microsoft.com/office/drawing/2014/main" id="{971B00CD-4519-5F8A-C036-6B682A8BA243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19</xdr:col>
      <xdr:colOff>0</xdr:colOff>
      <xdr:row>112</xdr:row>
      <xdr:rowOff>0</xdr:rowOff>
    </xdr:from>
    <xdr:ext cx="390525" cy="200025"/>
    <xdr:grpSp>
      <xdr:nvGrpSpPr>
        <xdr:cNvPr id="12989" name="Shape 2">
          <a:extLst>
            <a:ext uri="{FF2B5EF4-FFF2-40B4-BE49-F238E27FC236}">
              <a16:creationId xmlns:a16="http://schemas.microsoft.com/office/drawing/2014/main" id="{4A1C2C69-FCC6-406C-A00E-621914400190}"/>
            </a:ext>
          </a:extLst>
        </xdr:cNvPr>
        <xdr:cNvGrpSpPr>
          <a:grpSpLocks/>
        </xdr:cNvGrpSpPr>
      </xdr:nvGrpSpPr>
      <xdr:grpSpPr>
        <a:xfrm>
          <a:off x="8486775" y="24631650"/>
          <a:ext cx="390525" cy="200025"/>
          <a:chOff x="5150738" y="3679988"/>
          <a:chExt cx="390525" cy="200025"/>
        </a:xfrm>
      </xdr:grpSpPr>
      <xdr:grpSp>
        <xdr:nvGrpSpPr>
          <xdr:cNvPr id="12990" name="Shape 10053">
            <a:extLst>
              <a:ext uri="{FF2B5EF4-FFF2-40B4-BE49-F238E27FC236}">
                <a16:creationId xmlns:a16="http://schemas.microsoft.com/office/drawing/2014/main" id="{42CE5EB6-7E72-2728-9050-F4F54B074BC2}"/>
              </a:ext>
            </a:extLst>
          </xdr:cNvPr>
          <xdr:cNvGrpSpPr>
            <a:grpSpLocks/>
          </xdr:cNvGrpSpPr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2991" name="Shape 6">
              <a:extLst>
                <a:ext uri="{FF2B5EF4-FFF2-40B4-BE49-F238E27FC236}">
                  <a16:creationId xmlns:a16="http://schemas.microsoft.com/office/drawing/2014/main" id="{A53CB4B8-95D5-316E-2C22-1FAC16225D51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992" name="Shape 10054">
              <a:extLst>
                <a:ext uri="{FF2B5EF4-FFF2-40B4-BE49-F238E27FC236}">
                  <a16:creationId xmlns:a16="http://schemas.microsoft.com/office/drawing/2014/main" id="{AD7080ED-8253-B998-AEF8-76531B9E1A15}"/>
                </a:ext>
              </a:extLst>
            </xdr:cNvPr>
            <xdr:cNvGrpSpPr>
              <a:grpSpLocks/>
            </xdr:cNvGrpSpPr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2993" name="Shape 10055">
                <a:extLst>
                  <a:ext uri="{FF2B5EF4-FFF2-40B4-BE49-F238E27FC236}">
                    <a16:creationId xmlns:a16="http://schemas.microsoft.com/office/drawing/2014/main" id="{832214CC-1466-9106-89E3-8747CEEB8DA7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2994" name="Shape 10056">
                <a:extLst>
                  <a:ext uri="{FF2B5EF4-FFF2-40B4-BE49-F238E27FC236}">
                    <a16:creationId xmlns:a16="http://schemas.microsoft.com/office/drawing/2014/main" id="{720B14F9-56B4-7C73-4AE7-46C079379107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21</xdr:col>
      <xdr:colOff>0</xdr:colOff>
      <xdr:row>112</xdr:row>
      <xdr:rowOff>0</xdr:rowOff>
    </xdr:from>
    <xdr:ext cx="390525" cy="200025"/>
    <xdr:grpSp>
      <xdr:nvGrpSpPr>
        <xdr:cNvPr id="12995" name="Shape 2">
          <a:extLst>
            <a:ext uri="{FF2B5EF4-FFF2-40B4-BE49-F238E27FC236}">
              <a16:creationId xmlns:a16="http://schemas.microsoft.com/office/drawing/2014/main" id="{07F66642-4D38-406D-B9A5-C78562715F0C}"/>
            </a:ext>
          </a:extLst>
        </xdr:cNvPr>
        <xdr:cNvGrpSpPr>
          <a:grpSpLocks/>
        </xdr:cNvGrpSpPr>
      </xdr:nvGrpSpPr>
      <xdr:grpSpPr>
        <a:xfrm>
          <a:off x="9420225" y="24631650"/>
          <a:ext cx="390525" cy="200025"/>
          <a:chOff x="5150738" y="3679988"/>
          <a:chExt cx="390525" cy="200025"/>
        </a:xfrm>
      </xdr:grpSpPr>
      <xdr:grpSp>
        <xdr:nvGrpSpPr>
          <xdr:cNvPr id="12996" name="Shape 10053">
            <a:extLst>
              <a:ext uri="{FF2B5EF4-FFF2-40B4-BE49-F238E27FC236}">
                <a16:creationId xmlns:a16="http://schemas.microsoft.com/office/drawing/2014/main" id="{036A7EAA-A665-B9D2-1DE5-F25D0463BE5B}"/>
              </a:ext>
            </a:extLst>
          </xdr:cNvPr>
          <xdr:cNvGrpSpPr>
            <a:grpSpLocks/>
          </xdr:cNvGrpSpPr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2997" name="Shape 6">
              <a:extLst>
                <a:ext uri="{FF2B5EF4-FFF2-40B4-BE49-F238E27FC236}">
                  <a16:creationId xmlns:a16="http://schemas.microsoft.com/office/drawing/2014/main" id="{B3209A2F-908B-B6E7-34E1-D1CD8EC44E2E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998" name="Shape 10054">
              <a:extLst>
                <a:ext uri="{FF2B5EF4-FFF2-40B4-BE49-F238E27FC236}">
                  <a16:creationId xmlns:a16="http://schemas.microsoft.com/office/drawing/2014/main" id="{ADCF043F-D66F-DF82-9CAF-408BB3D406C8}"/>
                </a:ext>
              </a:extLst>
            </xdr:cNvPr>
            <xdr:cNvGrpSpPr>
              <a:grpSpLocks/>
            </xdr:cNvGrpSpPr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2999" name="Shape 10055">
                <a:extLst>
                  <a:ext uri="{FF2B5EF4-FFF2-40B4-BE49-F238E27FC236}">
                    <a16:creationId xmlns:a16="http://schemas.microsoft.com/office/drawing/2014/main" id="{BC7F8018-41EA-BF8C-6497-375BB7E2F546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3000" name="Shape 10056">
                <a:extLst>
                  <a:ext uri="{FF2B5EF4-FFF2-40B4-BE49-F238E27FC236}">
                    <a16:creationId xmlns:a16="http://schemas.microsoft.com/office/drawing/2014/main" id="{50B711DE-1B3A-C608-D529-E4D784D41B01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23</xdr:col>
      <xdr:colOff>0</xdr:colOff>
      <xdr:row>112</xdr:row>
      <xdr:rowOff>0</xdr:rowOff>
    </xdr:from>
    <xdr:ext cx="390525" cy="200025"/>
    <xdr:grpSp>
      <xdr:nvGrpSpPr>
        <xdr:cNvPr id="13001" name="Shape 2">
          <a:extLst>
            <a:ext uri="{FF2B5EF4-FFF2-40B4-BE49-F238E27FC236}">
              <a16:creationId xmlns:a16="http://schemas.microsoft.com/office/drawing/2014/main" id="{5B18DA29-EEF7-4616-9D38-469AD0636322}"/>
            </a:ext>
          </a:extLst>
        </xdr:cNvPr>
        <xdr:cNvGrpSpPr>
          <a:grpSpLocks/>
        </xdr:cNvGrpSpPr>
      </xdr:nvGrpSpPr>
      <xdr:grpSpPr>
        <a:xfrm>
          <a:off x="10353675" y="24631650"/>
          <a:ext cx="390525" cy="200025"/>
          <a:chOff x="5150738" y="3679988"/>
          <a:chExt cx="390525" cy="200025"/>
        </a:xfrm>
      </xdr:grpSpPr>
      <xdr:grpSp>
        <xdr:nvGrpSpPr>
          <xdr:cNvPr id="13002" name="Shape 10053">
            <a:extLst>
              <a:ext uri="{FF2B5EF4-FFF2-40B4-BE49-F238E27FC236}">
                <a16:creationId xmlns:a16="http://schemas.microsoft.com/office/drawing/2014/main" id="{1793E4BC-B711-2DFA-9C24-85E509B2B85E}"/>
              </a:ext>
            </a:extLst>
          </xdr:cNvPr>
          <xdr:cNvGrpSpPr>
            <a:grpSpLocks/>
          </xdr:cNvGrpSpPr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3003" name="Shape 6">
              <a:extLst>
                <a:ext uri="{FF2B5EF4-FFF2-40B4-BE49-F238E27FC236}">
                  <a16:creationId xmlns:a16="http://schemas.microsoft.com/office/drawing/2014/main" id="{DC4C2447-52B9-8A47-BA3B-5FF0B957D17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3004" name="Shape 10054">
              <a:extLst>
                <a:ext uri="{FF2B5EF4-FFF2-40B4-BE49-F238E27FC236}">
                  <a16:creationId xmlns:a16="http://schemas.microsoft.com/office/drawing/2014/main" id="{DA180E30-F6F1-D265-5ABB-95FDF4588986}"/>
                </a:ext>
              </a:extLst>
            </xdr:cNvPr>
            <xdr:cNvGrpSpPr>
              <a:grpSpLocks/>
            </xdr:cNvGrpSpPr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3005" name="Shape 10055">
                <a:extLst>
                  <a:ext uri="{FF2B5EF4-FFF2-40B4-BE49-F238E27FC236}">
                    <a16:creationId xmlns:a16="http://schemas.microsoft.com/office/drawing/2014/main" id="{290CBAEC-2679-0CA9-F9AF-307E010B0C85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3006" name="Shape 10056">
                <a:extLst>
                  <a:ext uri="{FF2B5EF4-FFF2-40B4-BE49-F238E27FC236}">
                    <a16:creationId xmlns:a16="http://schemas.microsoft.com/office/drawing/2014/main" id="{08BD007B-DD87-D0EC-15B7-FCDC518A9639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44</xdr:col>
      <xdr:colOff>123825</xdr:colOff>
      <xdr:row>12</xdr:row>
      <xdr:rowOff>171450</xdr:rowOff>
    </xdr:from>
    <xdr:ext cx="171450" cy="209550"/>
    <xdr:sp macro="" textlink="">
      <xdr:nvSpPr>
        <xdr:cNvPr id="10510" name="Shape 10238">
          <a:extLst>
            <a:ext uri="{FF2B5EF4-FFF2-40B4-BE49-F238E27FC236}">
              <a16:creationId xmlns:a16="http://schemas.microsoft.com/office/drawing/2014/main" id="{3F216FF9-B717-4E19-8A3D-41D12026DB0D}"/>
            </a:ext>
          </a:extLst>
        </xdr:cNvPr>
        <xdr:cNvSpPr/>
      </xdr:nvSpPr>
      <xdr:spPr>
        <a:xfrm>
          <a:off x="20326350" y="2809875"/>
          <a:ext cx="171450" cy="209550"/>
        </a:xfrm>
        <a:prstGeom prst="star6">
          <a:avLst>
            <a:gd name="adj" fmla="val 28868"/>
            <a:gd name="hf" fmla="val 115470"/>
          </a:avLst>
        </a:prstGeom>
        <a:solidFill>
          <a:srgbClr val="FFFF66"/>
        </a:solidFill>
        <a:ln w="12700" cap="flat" cmpd="sng">
          <a:solidFill>
            <a:schemeClr val="tx1"/>
          </a:solidFill>
          <a:prstDash val="solid"/>
          <a:round/>
          <a:headEnd type="none" w="sm" len="sm"/>
          <a:tailEnd type="none" w="sm" len="sm"/>
        </a:ln>
      </xdr:spPr>
      <xdr:txBody>
        <a:bodyPr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133350</xdr:colOff>
      <xdr:row>36</xdr:row>
      <xdr:rowOff>142875</xdr:rowOff>
    </xdr:from>
    <xdr:ext cx="171450" cy="209550"/>
    <xdr:sp macro="" textlink="">
      <xdr:nvSpPr>
        <xdr:cNvPr id="12371" name="Shape 10238">
          <a:extLst>
            <a:ext uri="{FF2B5EF4-FFF2-40B4-BE49-F238E27FC236}">
              <a16:creationId xmlns:a16="http://schemas.microsoft.com/office/drawing/2014/main" id="{7F07AC0E-1FC7-4CE8-BD01-7FD6E4B58911}"/>
            </a:ext>
          </a:extLst>
        </xdr:cNvPr>
        <xdr:cNvSpPr/>
      </xdr:nvSpPr>
      <xdr:spPr>
        <a:xfrm>
          <a:off x="16602075" y="8039100"/>
          <a:ext cx="171450" cy="209550"/>
        </a:xfrm>
        <a:prstGeom prst="star6">
          <a:avLst>
            <a:gd name="adj" fmla="val 28868"/>
            <a:gd name="hf" fmla="val 115470"/>
          </a:avLst>
        </a:prstGeom>
        <a:solidFill>
          <a:srgbClr val="FFFF66"/>
        </a:solidFill>
        <a:ln w="12700" cap="flat" cmpd="sng">
          <a:solidFill>
            <a:schemeClr val="tx1"/>
          </a:solidFill>
          <a:prstDash val="solid"/>
          <a:round/>
          <a:headEnd type="none" w="sm" len="sm"/>
          <a:tailEnd type="none" w="sm" len="sm"/>
        </a:ln>
      </xdr:spPr>
      <xdr:txBody>
        <a:bodyPr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38</xdr:col>
      <xdr:colOff>114300</xdr:colOff>
      <xdr:row>36</xdr:row>
      <xdr:rowOff>171450</xdr:rowOff>
    </xdr:from>
    <xdr:ext cx="171450" cy="209550"/>
    <xdr:sp macro="" textlink="">
      <xdr:nvSpPr>
        <xdr:cNvPr id="12903" name="Shape 10238">
          <a:extLst>
            <a:ext uri="{FF2B5EF4-FFF2-40B4-BE49-F238E27FC236}">
              <a16:creationId xmlns:a16="http://schemas.microsoft.com/office/drawing/2014/main" id="{F259F0AB-9770-4891-B377-30901A4CFF57}"/>
            </a:ext>
          </a:extLst>
        </xdr:cNvPr>
        <xdr:cNvSpPr/>
      </xdr:nvSpPr>
      <xdr:spPr>
        <a:xfrm>
          <a:off x="17516475" y="8067675"/>
          <a:ext cx="171450" cy="209550"/>
        </a:xfrm>
        <a:prstGeom prst="star6">
          <a:avLst>
            <a:gd name="adj" fmla="val 28868"/>
            <a:gd name="hf" fmla="val 115470"/>
          </a:avLst>
        </a:prstGeom>
        <a:solidFill>
          <a:srgbClr val="FFFF66"/>
        </a:solidFill>
        <a:ln w="12700" cap="flat" cmpd="sng">
          <a:solidFill>
            <a:schemeClr val="tx1"/>
          </a:solidFill>
          <a:prstDash val="solid"/>
          <a:round/>
          <a:headEnd type="none" w="sm" len="sm"/>
          <a:tailEnd type="none" w="sm" len="sm"/>
        </a:ln>
      </xdr:spPr>
      <xdr:txBody>
        <a:bodyPr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40</xdr:col>
      <xdr:colOff>123825</xdr:colOff>
      <xdr:row>36</xdr:row>
      <xdr:rowOff>152400</xdr:rowOff>
    </xdr:from>
    <xdr:ext cx="171450" cy="209550"/>
    <xdr:sp macro="" textlink="">
      <xdr:nvSpPr>
        <xdr:cNvPr id="12912" name="Shape 10238">
          <a:extLst>
            <a:ext uri="{FF2B5EF4-FFF2-40B4-BE49-F238E27FC236}">
              <a16:creationId xmlns:a16="http://schemas.microsoft.com/office/drawing/2014/main" id="{E0D194BE-D20F-478C-A001-1566DE305044}"/>
            </a:ext>
          </a:extLst>
        </xdr:cNvPr>
        <xdr:cNvSpPr/>
      </xdr:nvSpPr>
      <xdr:spPr>
        <a:xfrm>
          <a:off x="18459450" y="8048625"/>
          <a:ext cx="171450" cy="209550"/>
        </a:xfrm>
        <a:prstGeom prst="star6">
          <a:avLst>
            <a:gd name="adj" fmla="val 28868"/>
            <a:gd name="hf" fmla="val 115470"/>
          </a:avLst>
        </a:prstGeom>
        <a:solidFill>
          <a:srgbClr val="FFFF66"/>
        </a:solidFill>
        <a:ln w="12700" cap="flat" cmpd="sng">
          <a:solidFill>
            <a:schemeClr val="tx1"/>
          </a:solidFill>
          <a:prstDash val="solid"/>
          <a:round/>
          <a:headEnd type="none" w="sm" len="sm"/>
          <a:tailEnd type="none" w="sm" len="sm"/>
        </a:ln>
      </xdr:spPr>
      <xdr:txBody>
        <a:bodyPr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8</xdr:col>
      <xdr:colOff>123825</xdr:colOff>
      <xdr:row>54</xdr:row>
      <xdr:rowOff>133350</xdr:rowOff>
    </xdr:from>
    <xdr:ext cx="171450" cy="209550"/>
    <xdr:sp macro="" textlink="">
      <xdr:nvSpPr>
        <xdr:cNvPr id="12896" name="Shape 10241">
          <a:extLst>
            <a:ext uri="{FF2B5EF4-FFF2-40B4-BE49-F238E27FC236}">
              <a16:creationId xmlns:a16="http://schemas.microsoft.com/office/drawing/2014/main" id="{D7F3C464-52FF-4C84-97E9-2C451DCD2EED}"/>
            </a:ext>
          </a:extLst>
        </xdr:cNvPr>
        <xdr:cNvSpPr/>
      </xdr:nvSpPr>
      <xdr:spPr>
        <a:xfrm>
          <a:off x="3524250" y="12001500"/>
          <a:ext cx="171450" cy="209550"/>
        </a:xfrm>
        <a:prstGeom prst="star6">
          <a:avLst>
            <a:gd name="adj" fmla="val 28868"/>
            <a:gd name="hf" fmla="val 115470"/>
          </a:avLst>
        </a:prstGeom>
        <a:solidFill>
          <a:srgbClr val="FFFF66"/>
        </a:solidFill>
        <a:ln w="12700" cap="flat" cmpd="sng">
          <a:solidFill>
            <a:schemeClr val="tx1"/>
          </a:solidFill>
          <a:prstDash val="solid"/>
          <a:round/>
          <a:headEnd type="none" w="sm" len="sm"/>
          <a:tailEnd type="none" w="sm" len="sm"/>
        </a:ln>
      </xdr:spPr>
      <xdr:txBody>
        <a:bodyPr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14</xdr:col>
      <xdr:colOff>133350</xdr:colOff>
      <xdr:row>54</xdr:row>
      <xdr:rowOff>133350</xdr:rowOff>
    </xdr:from>
    <xdr:ext cx="171450" cy="209550"/>
    <xdr:sp macro="" textlink="">
      <xdr:nvSpPr>
        <xdr:cNvPr id="13007" name="Shape 10241">
          <a:extLst>
            <a:ext uri="{FF2B5EF4-FFF2-40B4-BE49-F238E27FC236}">
              <a16:creationId xmlns:a16="http://schemas.microsoft.com/office/drawing/2014/main" id="{5F84AFAA-1FB9-458C-AB04-7FF2FE747DA2}"/>
            </a:ext>
          </a:extLst>
        </xdr:cNvPr>
        <xdr:cNvSpPr/>
      </xdr:nvSpPr>
      <xdr:spPr>
        <a:xfrm>
          <a:off x="6334125" y="12001500"/>
          <a:ext cx="171450" cy="209550"/>
        </a:xfrm>
        <a:prstGeom prst="star6">
          <a:avLst>
            <a:gd name="adj" fmla="val 28868"/>
            <a:gd name="hf" fmla="val 115470"/>
          </a:avLst>
        </a:prstGeom>
        <a:solidFill>
          <a:srgbClr val="FFFF66"/>
        </a:solidFill>
        <a:ln w="12700" cap="flat" cmpd="sng">
          <a:solidFill>
            <a:schemeClr val="tx1"/>
          </a:solidFill>
          <a:prstDash val="solid"/>
          <a:round/>
          <a:headEnd type="none" w="sm" len="sm"/>
          <a:tailEnd type="none" w="sm" len="sm"/>
        </a:ln>
      </xdr:spPr>
      <xdr:txBody>
        <a:bodyPr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8</xdr:col>
      <xdr:colOff>0</xdr:colOff>
      <xdr:row>0</xdr:row>
      <xdr:rowOff>0</xdr:rowOff>
    </xdr:from>
    <xdr:ext cx="57150" cy="180975"/>
    <xdr:sp macro="" textlink="">
      <xdr:nvSpPr>
        <xdr:cNvPr id="10242" name="Shape 10242">
          <a:extLst>
            <a:ext uri="{FF2B5EF4-FFF2-40B4-BE49-F238E27FC236}">
              <a16:creationId xmlns:a16="http://schemas.microsoft.com/office/drawing/2014/main" id="{00000000-0008-0000-1200-000002280000}"/>
            </a:ext>
          </a:extLst>
        </xdr:cNvPr>
        <xdr:cNvSpPr/>
      </xdr:nvSpPr>
      <xdr:spPr>
        <a:xfrm>
          <a:off x="1676400" y="0"/>
          <a:ext cx="57150" cy="180975"/>
        </a:xfrm>
        <a:prstGeom prst="rect">
          <a:avLst/>
        </a:prstGeom>
        <a:noFill/>
        <a:ln>
          <a:noFill/>
        </a:ln>
      </xdr:spPr>
      <xdr:txBody>
        <a:bodyPr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Clr>
              <a:srgbClr val="000000"/>
            </a:buClr>
            <a:buSzPts val="1100"/>
            <a:buFont typeface="Times New Roman"/>
            <a:buNone/>
          </a:pPr>
          <a:r>
            <a:rPr lang="en-US" sz="1100" b="0" i="0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13</xdr:col>
      <xdr:colOff>0</xdr:colOff>
      <xdr:row>0</xdr:row>
      <xdr:rowOff>0</xdr:rowOff>
    </xdr:from>
    <xdr:ext cx="57150" cy="180975"/>
    <xdr:sp macro="" textlink="">
      <xdr:nvSpPr>
        <xdr:cNvPr id="10243" name="Shape 10243">
          <a:extLst>
            <a:ext uri="{FF2B5EF4-FFF2-40B4-BE49-F238E27FC236}">
              <a16:creationId xmlns:a16="http://schemas.microsoft.com/office/drawing/2014/main" id="{00000000-0008-0000-1200-000003280000}"/>
            </a:ext>
          </a:extLst>
        </xdr:cNvPr>
        <xdr:cNvSpPr/>
      </xdr:nvSpPr>
      <xdr:spPr>
        <a:xfrm>
          <a:off x="4581525" y="0"/>
          <a:ext cx="57150" cy="180975"/>
        </a:xfrm>
        <a:prstGeom prst="rect">
          <a:avLst/>
        </a:prstGeom>
        <a:noFill/>
        <a:ln>
          <a:noFill/>
        </a:ln>
      </xdr:spPr>
      <xdr:txBody>
        <a:bodyPr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Clr>
              <a:srgbClr val="000000"/>
            </a:buClr>
            <a:buSzPts val="1100"/>
            <a:buFont typeface="Times New Roman"/>
            <a:buNone/>
          </a:pPr>
          <a:r>
            <a:rPr lang="en-US" sz="1100" b="0" i="0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8</xdr:col>
      <xdr:colOff>0</xdr:colOff>
      <xdr:row>0</xdr:row>
      <xdr:rowOff>0</xdr:rowOff>
    </xdr:from>
    <xdr:ext cx="57150" cy="180975"/>
    <xdr:sp macro="" textlink="">
      <xdr:nvSpPr>
        <xdr:cNvPr id="10244" name="Shape 10244">
          <a:extLst>
            <a:ext uri="{FF2B5EF4-FFF2-40B4-BE49-F238E27FC236}">
              <a16:creationId xmlns:a16="http://schemas.microsoft.com/office/drawing/2014/main" id="{00000000-0008-0000-1200-000004280000}"/>
            </a:ext>
          </a:extLst>
        </xdr:cNvPr>
        <xdr:cNvSpPr/>
      </xdr:nvSpPr>
      <xdr:spPr>
        <a:xfrm>
          <a:off x="1676400" y="0"/>
          <a:ext cx="57150" cy="180975"/>
        </a:xfrm>
        <a:prstGeom prst="rect">
          <a:avLst/>
        </a:prstGeom>
        <a:noFill/>
        <a:ln>
          <a:noFill/>
        </a:ln>
      </xdr:spPr>
      <xdr:txBody>
        <a:bodyPr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Clr>
              <a:srgbClr val="000000"/>
            </a:buClr>
            <a:buSzPts val="1100"/>
            <a:buFont typeface="Times New Roman"/>
            <a:buNone/>
          </a:pPr>
          <a:r>
            <a:rPr lang="en-US" sz="1100" b="0" i="0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13</xdr:col>
      <xdr:colOff>0</xdr:colOff>
      <xdr:row>0</xdr:row>
      <xdr:rowOff>0</xdr:rowOff>
    </xdr:from>
    <xdr:ext cx="57150" cy="180975"/>
    <xdr:sp macro="" textlink="">
      <xdr:nvSpPr>
        <xdr:cNvPr id="10245" name="Shape 10245">
          <a:extLst>
            <a:ext uri="{FF2B5EF4-FFF2-40B4-BE49-F238E27FC236}">
              <a16:creationId xmlns:a16="http://schemas.microsoft.com/office/drawing/2014/main" id="{00000000-0008-0000-1200-000005280000}"/>
            </a:ext>
          </a:extLst>
        </xdr:cNvPr>
        <xdr:cNvSpPr/>
      </xdr:nvSpPr>
      <xdr:spPr>
        <a:xfrm>
          <a:off x="4581525" y="0"/>
          <a:ext cx="57150" cy="180975"/>
        </a:xfrm>
        <a:prstGeom prst="rect">
          <a:avLst/>
        </a:prstGeom>
        <a:noFill/>
        <a:ln>
          <a:noFill/>
        </a:ln>
      </xdr:spPr>
      <xdr:txBody>
        <a:bodyPr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Clr>
              <a:srgbClr val="000000"/>
            </a:buClr>
            <a:buSzPts val="1100"/>
            <a:buFont typeface="Times New Roman"/>
            <a:buNone/>
          </a:pPr>
          <a:r>
            <a:rPr lang="en-US" sz="1100" b="0" i="0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8</xdr:col>
      <xdr:colOff>0</xdr:colOff>
      <xdr:row>0</xdr:row>
      <xdr:rowOff>0</xdr:rowOff>
    </xdr:from>
    <xdr:ext cx="57150" cy="180975"/>
    <xdr:sp macro="" textlink="">
      <xdr:nvSpPr>
        <xdr:cNvPr id="10246" name="Shape 10246">
          <a:extLst>
            <a:ext uri="{FF2B5EF4-FFF2-40B4-BE49-F238E27FC236}">
              <a16:creationId xmlns:a16="http://schemas.microsoft.com/office/drawing/2014/main" id="{00000000-0008-0000-1200-000006280000}"/>
            </a:ext>
          </a:extLst>
        </xdr:cNvPr>
        <xdr:cNvSpPr/>
      </xdr:nvSpPr>
      <xdr:spPr>
        <a:xfrm>
          <a:off x="1676400" y="0"/>
          <a:ext cx="57150" cy="180975"/>
        </a:xfrm>
        <a:prstGeom prst="rect">
          <a:avLst/>
        </a:prstGeom>
        <a:noFill/>
        <a:ln>
          <a:noFill/>
        </a:ln>
      </xdr:spPr>
      <xdr:txBody>
        <a:bodyPr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Clr>
              <a:srgbClr val="000000"/>
            </a:buClr>
            <a:buSzPts val="1100"/>
            <a:buFont typeface="Times New Roman"/>
            <a:buNone/>
          </a:pPr>
          <a:r>
            <a:rPr lang="en-US" sz="1100" b="0" i="0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8</xdr:col>
      <xdr:colOff>0</xdr:colOff>
      <xdr:row>0</xdr:row>
      <xdr:rowOff>0</xdr:rowOff>
    </xdr:from>
    <xdr:ext cx="57150" cy="180975"/>
    <xdr:sp macro="" textlink="">
      <xdr:nvSpPr>
        <xdr:cNvPr id="10247" name="Shape 10247">
          <a:extLst>
            <a:ext uri="{FF2B5EF4-FFF2-40B4-BE49-F238E27FC236}">
              <a16:creationId xmlns:a16="http://schemas.microsoft.com/office/drawing/2014/main" id="{00000000-0008-0000-1200-000007280000}"/>
            </a:ext>
          </a:extLst>
        </xdr:cNvPr>
        <xdr:cNvSpPr/>
      </xdr:nvSpPr>
      <xdr:spPr>
        <a:xfrm>
          <a:off x="1676400" y="0"/>
          <a:ext cx="57150" cy="180975"/>
        </a:xfrm>
        <a:prstGeom prst="rect">
          <a:avLst/>
        </a:prstGeom>
        <a:noFill/>
        <a:ln>
          <a:noFill/>
        </a:ln>
      </xdr:spPr>
      <xdr:txBody>
        <a:bodyPr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Clr>
              <a:srgbClr val="000000"/>
            </a:buClr>
            <a:buSzPts val="1100"/>
            <a:buFont typeface="Times New Roman"/>
            <a:buNone/>
          </a:pPr>
          <a:r>
            <a:rPr lang="en-US" sz="1100" b="0" i="0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8</xdr:col>
      <xdr:colOff>0</xdr:colOff>
      <xdr:row>0</xdr:row>
      <xdr:rowOff>0</xdr:rowOff>
    </xdr:from>
    <xdr:ext cx="57150" cy="180975"/>
    <xdr:sp macro="" textlink="">
      <xdr:nvSpPr>
        <xdr:cNvPr id="10248" name="Shape 10248">
          <a:extLst>
            <a:ext uri="{FF2B5EF4-FFF2-40B4-BE49-F238E27FC236}">
              <a16:creationId xmlns:a16="http://schemas.microsoft.com/office/drawing/2014/main" id="{00000000-0008-0000-1200-000008280000}"/>
            </a:ext>
          </a:extLst>
        </xdr:cNvPr>
        <xdr:cNvSpPr/>
      </xdr:nvSpPr>
      <xdr:spPr>
        <a:xfrm>
          <a:off x="1676400" y="0"/>
          <a:ext cx="57150" cy="180975"/>
        </a:xfrm>
        <a:prstGeom prst="rect">
          <a:avLst/>
        </a:prstGeom>
        <a:noFill/>
        <a:ln>
          <a:noFill/>
        </a:ln>
      </xdr:spPr>
      <xdr:txBody>
        <a:bodyPr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Clr>
              <a:srgbClr val="000000"/>
            </a:buClr>
            <a:buSzPts val="1100"/>
            <a:buFont typeface="Times New Roman"/>
            <a:buNone/>
          </a:pPr>
          <a:r>
            <a:rPr lang="en-US" sz="1100" b="0" i="0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8</xdr:col>
      <xdr:colOff>0</xdr:colOff>
      <xdr:row>0</xdr:row>
      <xdr:rowOff>0</xdr:rowOff>
    </xdr:from>
    <xdr:ext cx="57150" cy="180975"/>
    <xdr:sp macro="" textlink="">
      <xdr:nvSpPr>
        <xdr:cNvPr id="10249" name="Shape 10249">
          <a:extLst>
            <a:ext uri="{FF2B5EF4-FFF2-40B4-BE49-F238E27FC236}">
              <a16:creationId xmlns:a16="http://schemas.microsoft.com/office/drawing/2014/main" id="{00000000-0008-0000-1200-000009280000}"/>
            </a:ext>
          </a:extLst>
        </xdr:cNvPr>
        <xdr:cNvSpPr/>
      </xdr:nvSpPr>
      <xdr:spPr>
        <a:xfrm>
          <a:off x="1676400" y="0"/>
          <a:ext cx="57150" cy="180975"/>
        </a:xfrm>
        <a:prstGeom prst="rect">
          <a:avLst/>
        </a:prstGeom>
        <a:noFill/>
        <a:ln>
          <a:noFill/>
        </a:ln>
      </xdr:spPr>
      <xdr:txBody>
        <a:bodyPr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Clr>
              <a:srgbClr val="000000"/>
            </a:buClr>
            <a:buSzPts val="1100"/>
            <a:buFont typeface="Times New Roman"/>
            <a:buNone/>
          </a:pPr>
          <a:r>
            <a:rPr lang="en-US" sz="1100" b="0" i="0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8</xdr:col>
      <xdr:colOff>0</xdr:colOff>
      <xdr:row>0</xdr:row>
      <xdr:rowOff>0</xdr:rowOff>
    </xdr:from>
    <xdr:ext cx="57150" cy="180975"/>
    <xdr:sp macro="" textlink="">
      <xdr:nvSpPr>
        <xdr:cNvPr id="10250" name="Shape 10250">
          <a:extLst>
            <a:ext uri="{FF2B5EF4-FFF2-40B4-BE49-F238E27FC236}">
              <a16:creationId xmlns:a16="http://schemas.microsoft.com/office/drawing/2014/main" id="{00000000-0008-0000-1200-00000A280000}"/>
            </a:ext>
          </a:extLst>
        </xdr:cNvPr>
        <xdr:cNvSpPr/>
      </xdr:nvSpPr>
      <xdr:spPr>
        <a:xfrm>
          <a:off x="1676400" y="0"/>
          <a:ext cx="57150" cy="180975"/>
        </a:xfrm>
        <a:prstGeom prst="rect">
          <a:avLst/>
        </a:prstGeom>
        <a:noFill/>
        <a:ln>
          <a:noFill/>
        </a:ln>
      </xdr:spPr>
      <xdr:txBody>
        <a:bodyPr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Clr>
              <a:srgbClr val="000000"/>
            </a:buClr>
            <a:buSzPts val="1100"/>
            <a:buFont typeface="Times New Roman"/>
            <a:buNone/>
          </a:pPr>
          <a:r>
            <a:rPr lang="en-US" sz="1100" b="0" i="0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13</xdr:col>
      <xdr:colOff>0</xdr:colOff>
      <xdr:row>0</xdr:row>
      <xdr:rowOff>0</xdr:rowOff>
    </xdr:from>
    <xdr:ext cx="57150" cy="180975"/>
    <xdr:sp macro="" textlink="">
      <xdr:nvSpPr>
        <xdr:cNvPr id="10251" name="Shape 10251">
          <a:extLst>
            <a:ext uri="{FF2B5EF4-FFF2-40B4-BE49-F238E27FC236}">
              <a16:creationId xmlns:a16="http://schemas.microsoft.com/office/drawing/2014/main" id="{00000000-0008-0000-1200-00000B280000}"/>
            </a:ext>
          </a:extLst>
        </xdr:cNvPr>
        <xdr:cNvSpPr/>
      </xdr:nvSpPr>
      <xdr:spPr>
        <a:xfrm>
          <a:off x="4581525" y="0"/>
          <a:ext cx="57150" cy="180975"/>
        </a:xfrm>
        <a:prstGeom prst="rect">
          <a:avLst/>
        </a:prstGeom>
        <a:noFill/>
        <a:ln>
          <a:noFill/>
        </a:ln>
      </xdr:spPr>
      <xdr:txBody>
        <a:bodyPr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Clr>
              <a:srgbClr val="000000"/>
            </a:buClr>
            <a:buSzPts val="1100"/>
            <a:buFont typeface="Times New Roman"/>
            <a:buNone/>
          </a:pPr>
          <a:r>
            <a:rPr lang="en-US" sz="1100" b="0" i="0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8</xdr:col>
      <xdr:colOff>0</xdr:colOff>
      <xdr:row>0</xdr:row>
      <xdr:rowOff>0</xdr:rowOff>
    </xdr:from>
    <xdr:ext cx="57150" cy="180975"/>
    <xdr:sp macro="" textlink="">
      <xdr:nvSpPr>
        <xdr:cNvPr id="10252" name="Shape 10252">
          <a:extLst>
            <a:ext uri="{FF2B5EF4-FFF2-40B4-BE49-F238E27FC236}">
              <a16:creationId xmlns:a16="http://schemas.microsoft.com/office/drawing/2014/main" id="{00000000-0008-0000-1200-00000C280000}"/>
            </a:ext>
          </a:extLst>
        </xdr:cNvPr>
        <xdr:cNvSpPr/>
      </xdr:nvSpPr>
      <xdr:spPr>
        <a:xfrm>
          <a:off x="1676400" y="0"/>
          <a:ext cx="57150" cy="180975"/>
        </a:xfrm>
        <a:prstGeom prst="rect">
          <a:avLst/>
        </a:prstGeom>
        <a:noFill/>
        <a:ln>
          <a:noFill/>
        </a:ln>
      </xdr:spPr>
      <xdr:txBody>
        <a:bodyPr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Clr>
              <a:srgbClr val="000000"/>
            </a:buClr>
            <a:buSzPts val="1100"/>
            <a:buFont typeface="Times New Roman"/>
            <a:buNone/>
          </a:pPr>
          <a:r>
            <a:rPr lang="en-US" sz="1100" b="0" i="0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13</xdr:col>
      <xdr:colOff>0</xdr:colOff>
      <xdr:row>0</xdr:row>
      <xdr:rowOff>0</xdr:rowOff>
    </xdr:from>
    <xdr:ext cx="57150" cy="180975"/>
    <xdr:sp macro="" textlink="">
      <xdr:nvSpPr>
        <xdr:cNvPr id="10253" name="Shape 10253">
          <a:extLst>
            <a:ext uri="{FF2B5EF4-FFF2-40B4-BE49-F238E27FC236}">
              <a16:creationId xmlns:a16="http://schemas.microsoft.com/office/drawing/2014/main" id="{00000000-0008-0000-1200-00000D280000}"/>
            </a:ext>
          </a:extLst>
        </xdr:cNvPr>
        <xdr:cNvSpPr/>
      </xdr:nvSpPr>
      <xdr:spPr>
        <a:xfrm>
          <a:off x="4581525" y="0"/>
          <a:ext cx="57150" cy="180975"/>
        </a:xfrm>
        <a:prstGeom prst="rect">
          <a:avLst/>
        </a:prstGeom>
        <a:noFill/>
        <a:ln>
          <a:noFill/>
        </a:ln>
      </xdr:spPr>
      <xdr:txBody>
        <a:bodyPr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Clr>
              <a:srgbClr val="000000"/>
            </a:buClr>
            <a:buSzPts val="1100"/>
            <a:buFont typeface="Times New Roman"/>
            <a:buNone/>
          </a:pPr>
          <a:r>
            <a:rPr lang="en-US" sz="1100" b="0" i="0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8</xdr:col>
      <xdr:colOff>0</xdr:colOff>
      <xdr:row>0</xdr:row>
      <xdr:rowOff>0</xdr:rowOff>
    </xdr:from>
    <xdr:ext cx="57150" cy="180975"/>
    <xdr:sp macro="" textlink="">
      <xdr:nvSpPr>
        <xdr:cNvPr id="10254" name="Shape 10254">
          <a:extLst>
            <a:ext uri="{FF2B5EF4-FFF2-40B4-BE49-F238E27FC236}">
              <a16:creationId xmlns:a16="http://schemas.microsoft.com/office/drawing/2014/main" id="{00000000-0008-0000-1200-00000E280000}"/>
            </a:ext>
          </a:extLst>
        </xdr:cNvPr>
        <xdr:cNvSpPr/>
      </xdr:nvSpPr>
      <xdr:spPr>
        <a:xfrm>
          <a:off x="1676400" y="0"/>
          <a:ext cx="57150" cy="180975"/>
        </a:xfrm>
        <a:prstGeom prst="rect">
          <a:avLst/>
        </a:prstGeom>
        <a:noFill/>
        <a:ln>
          <a:noFill/>
        </a:ln>
      </xdr:spPr>
      <xdr:txBody>
        <a:bodyPr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Clr>
              <a:srgbClr val="000000"/>
            </a:buClr>
            <a:buSzPts val="1100"/>
            <a:buFont typeface="Times New Roman"/>
            <a:buNone/>
          </a:pPr>
          <a:r>
            <a:rPr lang="en-US" sz="1100" b="0" i="0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8</xdr:col>
      <xdr:colOff>0</xdr:colOff>
      <xdr:row>0</xdr:row>
      <xdr:rowOff>0</xdr:rowOff>
    </xdr:from>
    <xdr:ext cx="57150" cy="180975"/>
    <xdr:sp macro="" textlink="">
      <xdr:nvSpPr>
        <xdr:cNvPr id="10255" name="Shape 10255">
          <a:extLst>
            <a:ext uri="{FF2B5EF4-FFF2-40B4-BE49-F238E27FC236}">
              <a16:creationId xmlns:a16="http://schemas.microsoft.com/office/drawing/2014/main" id="{00000000-0008-0000-1200-00000F280000}"/>
            </a:ext>
          </a:extLst>
        </xdr:cNvPr>
        <xdr:cNvSpPr/>
      </xdr:nvSpPr>
      <xdr:spPr>
        <a:xfrm>
          <a:off x="1676400" y="0"/>
          <a:ext cx="57150" cy="180975"/>
        </a:xfrm>
        <a:prstGeom prst="rect">
          <a:avLst/>
        </a:prstGeom>
        <a:noFill/>
        <a:ln>
          <a:noFill/>
        </a:ln>
      </xdr:spPr>
      <xdr:txBody>
        <a:bodyPr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Clr>
              <a:srgbClr val="000000"/>
            </a:buClr>
            <a:buSzPts val="1100"/>
            <a:buFont typeface="Times New Roman"/>
            <a:buNone/>
          </a:pPr>
          <a:r>
            <a:rPr lang="en-US" sz="1100" b="0" i="0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8</xdr:col>
      <xdr:colOff>0</xdr:colOff>
      <xdr:row>0</xdr:row>
      <xdr:rowOff>0</xdr:rowOff>
    </xdr:from>
    <xdr:ext cx="57150" cy="180975"/>
    <xdr:sp macro="" textlink="">
      <xdr:nvSpPr>
        <xdr:cNvPr id="10256" name="Shape 10256">
          <a:extLst>
            <a:ext uri="{FF2B5EF4-FFF2-40B4-BE49-F238E27FC236}">
              <a16:creationId xmlns:a16="http://schemas.microsoft.com/office/drawing/2014/main" id="{00000000-0008-0000-1200-000010280000}"/>
            </a:ext>
          </a:extLst>
        </xdr:cNvPr>
        <xdr:cNvSpPr/>
      </xdr:nvSpPr>
      <xdr:spPr>
        <a:xfrm>
          <a:off x="1676400" y="0"/>
          <a:ext cx="57150" cy="180975"/>
        </a:xfrm>
        <a:prstGeom prst="rect">
          <a:avLst/>
        </a:prstGeom>
        <a:noFill/>
        <a:ln>
          <a:noFill/>
        </a:ln>
      </xdr:spPr>
      <xdr:txBody>
        <a:bodyPr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Clr>
              <a:srgbClr val="000000"/>
            </a:buClr>
            <a:buSzPts val="1100"/>
            <a:buFont typeface="Times New Roman"/>
            <a:buNone/>
          </a:pPr>
          <a:r>
            <a:rPr lang="en-US" sz="1100" b="0" i="0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8</xdr:col>
      <xdr:colOff>0</xdr:colOff>
      <xdr:row>0</xdr:row>
      <xdr:rowOff>0</xdr:rowOff>
    </xdr:from>
    <xdr:ext cx="57150" cy="180975"/>
    <xdr:sp macro="" textlink="">
      <xdr:nvSpPr>
        <xdr:cNvPr id="10257" name="Shape 10257">
          <a:extLst>
            <a:ext uri="{FF2B5EF4-FFF2-40B4-BE49-F238E27FC236}">
              <a16:creationId xmlns:a16="http://schemas.microsoft.com/office/drawing/2014/main" id="{00000000-0008-0000-1200-000011280000}"/>
            </a:ext>
          </a:extLst>
        </xdr:cNvPr>
        <xdr:cNvSpPr/>
      </xdr:nvSpPr>
      <xdr:spPr>
        <a:xfrm>
          <a:off x="1676400" y="0"/>
          <a:ext cx="57150" cy="180975"/>
        </a:xfrm>
        <a:prstGeom prst="rect">
          <a:avLst/>
        </a:prstGeom>
        <a:noFill/>
        <a:ln>
          <a:noFill/>
        </a:ln>
      </xdr:spPr>
      <xdr:txBody>
        <a:bodyPr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Clr>
              <a:srgbClr val="000000"/>
            </a:buClr>
            <a:buSzPts val="1100"/>
            <a:buFont typeface="Times New Roman"/>
            <a:buNone/>
          </a:pPr>
          <a:r>
            <a:rPr lang="en-US" sz="1100" b="0" i="0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22</xdr:col>
      <xdr:colOff>0</xdr:colOff>
      <xdr:row>108</xdr:row>
      <xdr:rowOff>0</xdr:rowOff>
    </xdr:from>
    <xdr:ext cx="57150" cy="180975"/>
    <xdr:sp macro="" textlink="">
      <xdr:nvSpPr>
        <xdr:cNvPr id="10258" name="Shape 10258">
          <a:extLst>
            <a:ext uri="{FF2B5EF4-FFF2-40B4-BE49-F238E27FC236}">
              <a16:creationId xmlns:a16="http://schemas.microsoft.com/office/drawing/2014/main" id="{00000000-0008-0000-1200-000012280000}"/>
            </a:ext>
          </a:extLst>
        </xdr:cNvPr>
        <xdr:cNvSpPr/>
      </xdr:nvSpPr>
      <xdr:spPr>
        <a:xfrm>
          <a:off x="12715875" y="27241500"/>
          <a:ext cx="57150" cy="180975"/>
        </a:xfrm>
        <a:prstGeom prst="rect">
          <a:avLst/>
        </a:prstGeom>
        <a:noFill/>
        <a:ln>
          <a:noFill/>
        </a:ln>
      </xdr:spPr>
      <xdr:txBody>
        <a:bodyPr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Clr>
              <a:srgbClr val="000000"/>
            </a:buClr>
            <a:buSzPts val="1100"/>
            <a:buFont typeface="Times New Roman"/>
            <a:buNone/>
          </a:pPr>
          <a:r>
            <a:rPr lang="en-US" sz="1100" b="0" i="0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22</xdr:col>
      <xdr:colOff>0</xdr:colOff>
      <xdr:row>108</xdr:row>
      <xdr:rowOff>0</xdr:rowOff>
    </xdr:from>
    <xdr:ext cx="57150" cy="180975"/>
    <xdr:sp macro="" textlink="">
      <xdr:nvSpPr>
        <xdr:cNvPr id="10259" name="Shape 10259">
          <a:extLst>
            <a:ext uri="{FF2B5EF4-FFF2-40B4-BE49-F238E27FC236}">
              <a16:creationId xmlns:a16="http://schemas.microsoft.com/office/drawing/2014/main" id="{00000000-0008-0000-1200-000013280000}"/>
            </a:ext>
          </a:extLst>
        </xdr:cNvPr>
        <xdr:cNvSpPr/>
      </xdr:nvSpPr>
      <xdr:spPr>
        <a:xfrm>
          <a:off x="12715875" y="27241500"/>
          <a:ext cx="57150" cy="180975"/>
        </a:xfrm>
        <a:prstGeom prst="rect">
          <a:avLst/>
        </a:prstGeom>
        <a:noFill/>
        <a:ln>
          <a:noFill/>
        </a:ln>
      </xdr:spPr>
      <xdr:txBody>
        <a:bodyPr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Clr>
              <a:srgbClr val="000000"/>
            </a:buClr>
            <a:buSzPts val="1100"/>
            <a:buFont typeface="Times New Roman"/>
            <a:buNone/>
          </a:pPr>
          <a:r>
            <a:rPr lang="en-US" sz="1100" b="0" i="0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22</xdr:col>
      <xdr:colOff>0</xdr:colOff>
      <xdr:row>108</xdr:row>
      <xdr:rowOff>0</xdr:rowOff>
    </xdr:from>
    <xdr:ext cx="57150" cy="180975"/>
    <xdr:sp macro="" textlink="">
      <xdr:nvSpPr>
        <xdr:cNvPr id="10260" name="Shape 10260">
          <a:extLst>
            <a:ext uri="{FF2B5EF4-FFF2-40B4-BE49-F238E27FC236}">
              <a16:creationId xmlns:a16="http://schemas.microsoft.com/office/drawing/2014/main" id="{00000000-0008-0000-1200-000014280000}"/>
            </a:ext>
          </a:extLst>
        </xdr:cNvPr>
        <xdr:cNvSpPr/>
      </xdr:nvSpPr>
      <xdr:spPr>
        <a:xfrm>
          <a:off x="12715875" y="27241500"/>
          <a:ext cx="57150" cy="180975"/>
        </a:xfrm>
        <a:prstGeom prst="rect">
          <a:avLst/>
        </a:prstGeom>
        <a:noFill/>
        <a:ln>
          <a:noFill/>
        </a:ln>
      </xdr:spPr>
      <xdr:txBody>
        <a:bodyPr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Clr>
              <a:srgbClr val="000000"/>
            </a:buClr>
            <a:buSzPts val="1100"/>
            <a:buFont typeface="Times New Roman"/>
            <a:buNone/>
          </a:pPr>
          <a:r>
            <a:rPr lang="en-US" sz="1100" b="0" i="0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22</xdr:col>
      <xdr:colOff>0</xdr:colOff>
      <xdr:row>108</xdr:row>
      <xdr:rowOff>0</xdr:rowOff>
    </xdr:from>
    <xdr:ext cx="57150" cy="180975"/>
    <xdr:sp macro="" textlink="">
      <xdr:nvSpPr>
        <xdr:cNvPr id="10261" name="Shape 10261">
          <a:extLst>
            <a:ext uri="{FF2B5EF4-FFF2-40B4-BE49-F238E27FC236}">
              <a16:creationId xmlns:a16="http://schemas.microsoft.com/office/drawing/2014/main" id="{00000000-0008-0000-1200-000015280000}"/>
            </a:ext>
          </a:extLst>
        </xdr:cNvPr>
        <xdr:cNvSpPr/>
      </xdr:nvSpPr>
      <xdr:spPr>
        <a:xfrm>
          <a:off x="12715875" y="27241500"/>
          <a:ext cx="57150" cy="180975"/>
        </a:xfrm>
        <a:prstGeom prst="rect">
          <a:avLst/>
        </a:prstGeom>
        <a:noFill/>
        <a:ln>
          <a:noFill/>
        </a:ln>
      </xdr:spPr>
      <xdr:txBody>
        <a:bodyPr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Clr>
              <a:srgbClr val="000000"/>
            </a:buClr>
            <a:buSzPts val="1100"/>
            <a:buFont typeface="Times New Roman"/>
            <a:buNone/>
          </a:pPr>
          <a:r>
            <a:rPr lang="en-US" sz="1100" b="0" i="0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22</xdr:col>
      <xdr:colOff>0</xdr:colOff>
      <xdr:row>108</xdr:row>
      <xdr:rowOff>0</xdr:rowOff>
    </xdr:from>
    <xdr:ext cx="57150" cy="180975"/>
    <xdr:sp macro="" textlink="">
      <xdr:nvSpPr>
        <xdr:cNvPr id="10262" name="Shape 10262">
          <a:extLst>
            <a:ext uri="{FF2B5EF4-FFF2-40B4-BE49-F238E27FC236}">
              <a16:creationId xmlns:a16="http://schemas.microsoft.com/office/drawing/2014/main" id="{00000000-0008-0000-1200-000016280000}"/>
            </a:ext>
          </a:extLst>
        </xdr:cNvPr>
        <xdr:cNvSpPr/>
      </xdr:nvSpPr>
      <xdr:spPr>
        <a:xfrm>
          <a:off x="12715875" y="27241500"/>
          <a:ext cx="57150" cy="180975"/>
        </a:xfrm>
        <a:prstGeom prst="rect">
          <a:avLst/>
        </a:prstGeom>
        <a:noFill/>
        <a:ln>
          <a:noFill/>
        </a:ln>
      </xdr:spPr>
      <xdr:txBody>
        <a:bodyPr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Clr>
              <a:srgbClr val="000000"/>
            </a:buClr>
            <a:buSzPts val="1100"/>
            <a:buFont typeface="Times New Roman"/>
            <a:buNone/>
          </a:pPr>
          <a:r>
            <a:rPr lang="en-US" sz="1100" b="0" i="0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22</xdr:col>
      <xdr:colOff>0</xdr:colOff>
      <xdr:row>108</xdr:row>
      <xdr:rowOff>0</xdr:rowOff>
    </xdr:from>
    <xdr:ext cx="57150" cy="180975"/>
    <xdr:sp macro="" textlink="">
      <xdr:nvSpPr>
        <xdr:cNvPr id="10263" name="Shape 10263">
          <a:extLst>
            <a:ext uri="{FF2B5EF4-FFF2-40B4-BE49-F238E27FC236}">
              <a16:creationId xmlns:a16="http://schemas.microsoft.com/office/drawing/2014/main" id="{00000000-0008-0000-1200-000017280000}"/>
            </a:ext>
          </a:extLst>
        </xdr:cNvPr>
        <xdr:cNvSpPr/>
      </xdr:nvSpPr>
      <xdr:spPr>
        <a:xfrm>
          <a:off x="12715875" y="27241500"/>
          <a:ext cx="57150" cy="180975"/>
        </a:xfrm>
        <a:prstGeom prst="rect">
          <a:avLst/>
        </a:prstGeom>
        <a:noFill/>
        <a:ln>
          <a:noFill/>
        </a:ln>
      </xdr:spPr>
      <xdr:txBody>
        <a:bodyPr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Clr>
              <a:srgbClr val="000000"/>
            </a:buClr>
            <a:buSzPts val="1100"/>
            <a:buFont typeface="Times New Roman"/>
            <a:buNone/>
          </a:pPr>
          <a:r>
            <a:rPr lang="en-US" sz="1100" b="0" i="0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23</xdr:col>
      <xdr:colOff>0</xdr:colOff>
      <xdr:row>108</xdr:row>
      <xdr:rowOff>0</xdr:rowOff>
    </xdr:from>
    <xdr:ext cx="57150" cy="180975"/>
    <xdr:sp macro="" textlink="">
      <xdr:nvSpPr>
        <xdr:cNvPr id="10264" name="Shape 10264">
          <a:extLst>
            <a:ext uri="{FF2B5EF4-FFF2-40B4-BE49-F238E27FC236}">
              <a16:creationId xmlns:a16="http://schemas.microsoft.com/office/drawing/2014/main" id="{00000000-0008-0000-1200-000018280000}"/>
            </a:ext>
          </a:extLst>
        </xdr:cNvPr>
        <xdr:cNvSpPr/>
      </xdr:nvSpPr>
      <xdr:spPr>
        <a:xfrm>
          <a:off x="13582650" y="27241500"/>
          <a:ext cx="57150" cy="180975"/>
        </a:xfrm>
        <a:prstGeom prst="rect">
          <a:avLst/>
        </a:prstGeom>
        <a:noFill/>
        <a:ln>
          <a:noFill/>
        </a:ln>
      </xdr:spPr>
      <xdr:txBody>
        <a:bodyPr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Clr>
              <a:srgbClr val="000000"/>
            </a:buClr>
            <a:buSzPts val="1100"/>
            <a:buFont typeface="Times New Roman"/>
            <a:buNone/>
          </a:pPr>
          <a:r>
            <a:rPr lang="en-US" sz="1100" b="0" i="0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23</xdr:col>
      <xdr:colOff>0</xdr:colOff>
      <xdr:row>108</xdr:row>
      <xdr:rowOff>0</xdr:rowOff>
    </xdr:from>
    <xdr:ext cx="57150" cy="180975"/>
    <xdr:sp macro="" textlink="">
      <xdr:nvSpPr>
        <xdr:cNvPr id="10265" name="Shape 10265">
          <a:extLst>
            <a:ext uri="{FF2B5EF4-FFF2-40B4-BE49-F238E27FC236}">
              <a16:creationId xmlns:a16="http://schemas.microsoft.com/office/drawing/2014/main" id="{00000000-0008-0000-1200-000019280000}"/>
            </a:ext>
          </a:extLst>
        </xdr:cNvPr>
        <xdr:cNvSpPr/>
      </xdr:nvSpPr>
      <xdr:spPr>
        <a:xfrm>
          <a:off x="13582650" y="27241500"/>
          <a:ext cx="57150" cy="180975"/>
        </a:xfrm>
        <a:prstGeom prst="rect">
          <a:avLst/>
        </a:prstGeom>
        <a:noFill/>
        <a:ln>
          <a:noFill/>
        </a:ln>
      </xdr:spPr>
      <xdr:txBody>
        <a:bodyPr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Clr>
              <a:srgbClr val="000000"/>
            </a:buClr>
            <a:buSzPts val="1100"/>
            <a:buFont typeface="Times New Roman"/>
            <a:buNone/>
          </a:pPr>
          <a:r>
            <a:rPr lang="en-US" sz="1100" b="0" i="0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23</xdr:col>
      <xdr:colOff>0</xdr:colOff>
      <xdr:row>108</xdr:row>
      <xdr:rowOff>0</xdr:rowOff>
    </xdr:from>
    <xdr:ext cx="57150" cy="180975"/>
    <xdr:sp macro="" textlink="">
      <xdr:nvSpPr>
        <xdr:cNvPr id="10266" name="Shape 10266">
          <a:extLst>
            <a:ext uri="{FF2B5EF4-FFF2-40B4-BE49-F238E27FC236}">
              <a16:creationId xmlns:a16="http://schemas.microsoft.com/office/drawing/2014/main" id="{00000000-0008-0000-1200-00001A280000}"/>
            </a:ext>
          </a:extLst>
        </xdr:cNvPr>
        <xdr:cNvSpPr/>
      </xdr:nvSpPr>
      <xdr:spPr>
        <a:xfrm>
          <a:off x="13582650" y="27241500"/>
          <a:ext cx="57150" cy="180975"/>
        </a:xfrm>
        <a:prstGeom prst="rect">
          <a:avLst/>
        </a:prstGeom>
        <a:noFill/>
        <a:ln>
          <a:noFill/>
        </a:ln>
      </xdr:spPr>
      <xdr:txBody>
        <a:bodyPr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Clr>
              <a:srgbClr val="000000"/>
            </a:buClr>
            <a:buSzPts val="1100"/>
            <a:buFont typeface="Times New Roman"/>
            <a:buNone/>
          </a:pPr>
          <a:r>
            <a:rPr lang="en-US" sz="1100" b="0" i="0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23</xdr:col>
      <xdr:colOff>0</xdr:colOff>
      <xdr:row>108</xdr:row>
      <xdr:rowOff>0</xdr:rowOff>
    </xdr:from>
    <xdr:ext cx="57150" cy="180975"/>
    <xdr:sp macro="" textlink="">
      <xdr:nvSpPr>
        <xdr:cNvPr id="10267" name="Shape 10267">
          <a:extLst>
            <a:ext uri="{FF2B5EF4-FFF2-40B4-BE49-F238E27FC236}">
              <a16:creationId xmlns:a16="http://schemas.microsoft.com/office/drawing/2014/main" id="{00000000-0008-0000-1200-00001B280000}"/>
            </a:ext>
          </a:extLst>
        </xdr:cNvPr>
        <xdr:cNvSpPr/>
      </xdr:nvSpPr>
      <xdr:spPr>
        <a:xfrm>
          <a:off x="13582650" y="27241500"/>
          <a:ext cx="57150" cy="180975"/>
        </a:xfrm>
        <a:prstGeom prst="rect">
          <a:avLst/>
        </a:prstGeom>
        <a:noFill/>
        <a:ln>
          <a:noFill/>
        </a:ln>
      </xdr:spPr>
      <xdr:txBody>
        <a:bodyPr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Clr>
              <a:srgbClr val="000000"/>
            </a:buClr>
            <a:buSzPts val="1100"/>
            <a:buFont typeface="Times New Roman"/>
            <a:buNone/>
          </a:pPr>
          <a:r>
            <a:rPr lang="en-US" sz="1100" b="0" i="0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23</xdr:col>
      <xdr:colOff>0</xdr:colOff>
      <xdr:row>108</xdr:row>
      <xdr:rowOff>0</xdr:rowOff>
    </xdr:from>
    <xdr:ext cx="57150" cy="180975"/>
    <xdr:sp macro="" textlink="">
      <xdr:nvSpPr>
        <xdr:cNvPr id="10268" name="Shape 10268">
          <a:extLst>
            <a:ext uri="{FF2B5EF4-FFF2-40B4-BE49-F238E27FC236}">
              <a16:creationId xmlns:a16="http://schemas.microsoft.com/office/drawing/2014/main" id="{00000000-0008-0000-1200-00001C280000}"/>
            </a:ext>
          </a:extLst>
        </xdr:cNvPr>
        <xdr:cNvSpPr/>
      </xdr:nvSpPr>
      <xdr:spPr>
        <a:xfrm>
          <a:off x="13582650" y="27241500"/>
          <a:ext cx="57150" cy="180975"/>
        </a:xfrm>
        <a:prstGeom prst="rect">
          <a:avLst/>
        </a:prstGeom>
        <a:noFill/>
        <a:ln>
          <a:noFill/>
        </a:ln>
      </xdr:spPr>
      <xdr:txBody>
        <a:bodyPr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Clr>
              <a:srgbClr val="000000"/>
            </a:buClr>
            <a:buSzPts val="1100"/>
            <a:buFont typeface="Times New Roman"/>
            <a:buNone/>
          </a:pPr>
          <a:r>
            <a:rPr lang="en-US" sz="1100" b="0" i="0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23</xdr:col>
      <xdr:colOff>0</xdr:colOff>
      <xdr:row>108</xdr:row>
      <xdr:rowOff>0</xdr:rowOff>
    </xdr:from>
    <xdr:ext cx="57150" cy="180975"/>
    <xdr:sp macro="" textlink="">
      <xdr:nvSpPr>
        <xdr:cNvPr id="10269" name="Shape 10269">
          <a:extLst>
            <a:ext uri="{FF2B5EF4-FFF2-40B4-BE49-F238E27FC236}">
              <a16:creationId xmlns:a16="http://schemas.microsoft.com/office/drawing/2014/main" id="{00000000-0008-0000-1200-00001D280000}"/>
            </a:ext>
          </a:extLst>
        </xdr:cNvPr>
        <xdr:cNvSpPr/>
      </xdr:nvSpPr>
      <xdr:spPr>
        <a:xfrm>
          <a:off x="13582650" y="27241500"/>
          <a:ext cx="57150" cy="180975"/>
        </a:xfrm>
        <a:prstGeom prst="rect">
          <a:avLst/>
        </a:prstGeom>
        <a:noFill/>
        <a:ln>
          <a:noFill/>
        </a:ln>
      </xdr:spPr>
      <xdr:txBody>
        <a:bodyPr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Clr>
              <a:srgbClr val="000000"/>
            </a:buClr>
            <a:buSzPts val="1100"/>
            <a:buFont typeface="Times New Roman"/>
            <a:buNone/>
          </a:pPr>
          <a:r>
            <a:rPr lang="en-US" sz="1100" b="0" i="0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0</xdr:col>
      <xdr:colOff>0</xdr:colOff>
      <xdr:row>0</xdr:row>
      <xdr:rowOff>0</xdr:rowOff>
    </xdr:from>
    <xdr:ext cx="1609725" cy="1276350"/>
    <xdr:pic>
      <xdr:nvPicPr>
        <xdr:cNvPr id="2" name="image5.png">
          <a:extLst>
            <a:ext uri="{FF2B5EF4-FFF2-40B4-BE49-F238E27FC236}">
              <a16:creationId xmlns:a16="http://schemas.microsoft.com/office/drawing/2014/main" id="{00000000-0008-0000-1200-000002000000}"/>
            </a:ext>
          </a:extLst>
        </xdr:cNvPr>
        <xdr:cNvPicPr preferRelativeResize="0"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1609725" cy="1276350"/>
        </a:xfrm>
        <a:prstGeom prst="rect">
          <a:avLst/>
        </a:prstGeom>
        <a:noFill/>
      </xdr:spPr>
    </xdr:pic>
    <xdr:clientData fLocksWithSheet="0"/>
  </xdr:oneCellAnchor>
  <xdr:oneCellAnchor>
    <xdr:from>
      <xdr:col>24</xdr:col>
      <xdr:colOff>523875</xdr:colOff>
      <xdr:row>0</xdr:row>
      <xdr:rowOff>0</xdr:rowOff>
    </xdr:from>
    <xdr:ext cx="2495550" cy="1352550"/>
    <xdr:pic>
      <xdr:nvPicPr>
        <xdr:cNvPr id="3" name="image4.png" descr="download.png">
          <a:extLst>
            <a:ext uri="{FF2B5EF4-FFF2-40B4-BE49-F238E27FC236}">
              <a16:creationId xmlns:a16="http://schemas.microsoft.com/office/drawing/2014/main" id="{00000000-0008-0000-1200-000003000000}"/>
            </a:ext>
          </a:extLst>
        </xdr:cNvPr>
        <xdr:cNvPicPr preferRelativeResize="0"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5640050" y="0"/>
          <a:ext cx="2495550" cy="1352550"/>
        </a:xfrm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1000"/>
  <sheetViews>
    <sheetView tabSelected="1" workbookViewId="0">
      <selection activeCell="E7" sqref="E7"/>
    </sheetView>
  </sheetViews>
  <sheetFormatPr defaultColWidth="14.42578125" defaultRowHeight="15" customHeight="1" x14ac:dyDescent="0.25"/>
  <cols>
    <col min="1" max="1" width="8.42578125" customWidth="1"/>
    <col min="2" max="2" width="19.7109375" customWidth="1"/>
    <col min="3" max="3" width="18" customWidth="1"/>
    <col min="4" max="4" width="6" customWidth="1"/>
    <col min="5" max="5" width="17.7109375" customWidth="1"/>
    <col min="6" max="6" width="16.5703125" customWidth="1"/>
    <col min="7" max="7" width="13.7109375" customWidth="1"/>
    <col min="8" max="9" width="12.5703125" customWidth="1"/>
    <col min="10" max="10" width="48.7109375" customWidth="1"/>
  </cols>
  <sheetData>
    <row r="1" spans="1:10" ht="30" customHeight="1" x14ac:dyDescent="0.25">
      <c r="A1" s="619" t="s">
        <v>0</v>
      </c>
      <c r="B1" s="620"/>
      <c r="C1" s="620"/>
      <c r="D1" s="620"/>
      <c r="E1" s="620"/>
      <c r="F1" s="620"/>
      <c r="G1" s="620"/>
      <c r="H1" s="620"/>
      <c r="I1" s="620"/>
      <c r="J1" s="621"/>
    </row>
    <row r="2" spans="1:10" ht="24.75" customHeight="1" x14ac:dyDescent="0.25">
      <c r="A2" s="622" t="s">
        <v>1</v>
      </c>
      <c r="B2" s="620"/>
      <c r="C2" s="620"/>
      <c r="D2" s="620"/>
      <c r="E2" s="620"/>
      <c r="F2" s="620"/>
      <c r="G2" s="620"/>
      <c r="H2" s="620"/>
      <c r="I2" s="621"/>
      <c r="J2" s="2">
        <f ca="1">TODAY()-1</f>
        <v>46134</v>
      </c>
    </row>
    <row r="3" spans="1:10" ht="24.75" customHeight="1" x14ac:dyDescent="0.25">
      <c r="A3" s="623" t="s">
        <v>2</v>
      </c>
      <c r="B3" s="620"/>
      <c r="C3" s="620"/>
      <c r="D3" s="620"/>
      <c r="E3" s="620"/>
      <c r="F3" s="620"/>
      <c r="G3" s="620"/>
      <c r="H3" s="620"/>
      <c r="I3" s="620"/>
      <c r="J3" s="621"/>
    </row>
    <row r="4" spans="1:10" ht="57" x14ac:dyDescent="0.25">
      <c r="A4" s="3" t="s">
        <v>3</v>
      </c>
      <c r="B4" s="3" t="s">
        <v>4</v>
      </c>
      <c r="C4" s="4" t="s">
        <v>5</v>
      </c>
      <c r="D4" s="3" t="s">
        <v>6</v>
      </c>
      <c r="E4" s="4" t="s">
        <v>7</v>
      </c>
      <c r="F4" s="4" t="s">
        <v>8</v>
      </c>
      <c r="G4" s="4" t="s">
        <v>9</v>
      </c>
      <c r="H4" s="4" t="s">
        <v>10</v>
      </c>
      <c r="I4" s="3" t="s">
        <v>11</v>
      </c>
      <c r="J4" s="3" t="s">
        <v>12</v>
      </c>
    </row>
    <row r="5" spans="1:10" x14ac:dyDescent="0.25">
      <c r="A5" s="5">
        <v>1</v>
      </c>
      <c r="B5" s="6" t="s">
        <v>13</v>
      </c>
      <c r="C5" s="6" t="s">
        <v>14</v>
      </c>
      <c r="D5" s="5" t="s">
        <v>15</v>
      </c>
      <c r="E5" s="7">
        <v>45708</v>
      </c>
      <c r="F5" s="7">
        <v>45955</v>
      </c>
      <c r="G5" s="5">
        <v>315</v>
      </c>
      <c r="H5" s="5">
        <v>319</v>
      </c>
      <c r="I5" s="5">
        <f t="shared" ref="I5:I11" si="0">G5-H5</f>
        <v>-4</v>
      </c>
      <c r="J5" s="8"/>
    </row>
    <row r="6" spans="1:10" x14ac:dyDescent="0.25">
      <c r="A6" s="5">
        <v>2</v>
      </c>
      <c r="B6" s="6" t="s">
        <v>16</v>
      </c>
      <c r="C6" s="6" t="s">
        <v>14</v>
      </c>
      <c r="D6" s="5" t="s">
        <v>15</v>
      </c>
      <c r="E6" s="7">
        <v>45708</v>
      </c>
      <c r="F6" s="7">
        <v>45955</v>
      </c>
      <c r="G6" s="5">
        <v>315</v>
      </c>
      <c r="H6" s="5">
        <v>319</v>
      </c>
      <c r="I6" s="5">
        <f t="shared" si="0"/>
        <v>-4</v>
      </c>
      <c r="J6" s="8"/>
    </row>
    <row r="7" spans="1:10" ht="135" x14ac:dyDescent="0.25">
      <c r="A7" s="5">
        <v>3</v>
      </c>
      <c r="B7" s="6" t="s">
        <v>17</v>
      </c>
      <c r="C7" s="6" t="s">
        <v>14</v>
      </c>
      <c r="D7" s="5" t="s">
        <v>15</v>
      </c>
      <c r="E7" s="7">
        <v>45757</v>
      </c>
      <c r="F7" s="7">
        <v>46101</v>
      </c>
      <c r="G7" s="5">
        <v>315</v>
      </c>
      <c r="H7" s="5">
        <v>298</v>
      </c>
      <c r="I7" s="5">
        <f t="shared" si="0"/>
        <v>17</v>
      </c>
      <c r="J7" s="9" t="s">
        <v>1776</v>
      </c>
    </row>
    <row r="8" spans="1:10" x14ac:dyDescent="0.25">
      <c r="A8" s="5">
        <v>4</v>
      </c>
      <c r="B8" s="6" t="s">
        <v>18</v>
      </c>
      <c r="C8" s="6" t="s">
        <v>19</v>
      </c>
      <c r="D8" s="5" t="s">
        <v>20</v>
      </c>
      <c r="E8" s="7">
        <v>45853</v>
      </c>
      <c r="F8" s="7">
        <v>46193</v>
      </c>
      <c r="G8" s="5">
        <v>4398</v>
      </c>
      <c r="H8" s="10">
        <v>3562.6260000000002</v>
      </c>
      <c r="I8" s="10">
        <f t="shared" si="0"/>
        <v>835.3739999999998</v>
      </c>
      <c r="J8" s="8"/>
    </row>
    <row r="9" spans="1:10" x14ac:dyDescent="0.25">
      <c r="A9" s="5">
        <v>5</v>
      </c>
      <c r="B9" s="6" t="s">
        <v>21</v>
      </c>
      <c r="C9" s="6" t="s">
        <v>22</v>
      </c>
      <c r="D9" s="5" t="s">
        <v>15</v>
      </c>
      <c r="E9" s="7">
        <v>45853</v>
      </c>
      <c r="F9" s="7">
        <v>46193</v>
      </c>
      <c r="G9" s="5">
        <f>6366+5906</f>
        <v>12272</v>
      </c>
      <c r="H9" s="5">
        <v>0</v>
      </c>
      <c r="I9" s="5">
        <f t="shared" si="0"/>
        <v>12272</v>
      </c>
      <c r="J9" s="8"/>
    </row>
    <row r="10" spans="1:10" x14ac:dyDescent="0.25">
      <c r="A10" s="5">
        <v>6</v>
      </c>
      <c r="B10" s="6" t="s">
        <v>23</v>
      </c>
      <c r="C10" s="6" t="s">
        <v>24</v>
      </c>
      <c r="D10" s="5" t="s">
        <v>25</v>
      </c>
      <c r="E10" s="7">
        <v>45853</v>
      </c>
      <c r="F10" s="7">
        <v>46193</v>
      </c>
      <c r="G10" s="11">
        <v>1</v>
      </c>
      <c r="H10" s="5">
        <v>0</v>
      </c>
      <c r="I10" s="11">
        <f t="shared" si="0"/>
        <v>1</v>
      </c>
      <c r="J10" s="8"/>
    </row>
    <row r="11" spans="1:10" x14ac:dyDescent="0.25">
      <c r="A11" s="5">
        <v>7</v>
      </c>
      <c r="B11" s="6" t="s">
        <v>26</v>
      </c>
      <c r="C11" s="6" t="s">
        <v>27</v>
      </c>
      <c r="D11" s="5" t="s">
        <v>20</v>
      </c>
      <c r="E11" s="7">
        <v>45981</v>
      </c>
      <c r="F11" s="7">
        <v>46162</v>
      </c>
      <c r="G11" s="5">
        <v>127</v>
      </c>
      <c r="H11" s="5">
        <v>0</v>
      </c>
      <c r="I11" s="5">
        <f t="shared" si="0"/>
        <v>127</v>
      </c>
      <c r="J11" s="8"/>
    </row>
    <row r="21" ht="15.75" customHeight="1" x14ac:dyDescent="0.25"/>
    <row r="22" ht="15.75" customHeight="1" x14ac:dyDescent="0.25"/>
    <row r="23" ht="15.75" customHeight="1" x14ac:dyDescent="0.25"/>
    <row r="24" ht="15.75" customHeight="1" x14ac:dyDescent="0.25"/>
    <row r="25" ht="15.75" customHeight="1" x14ac:dyDescent="0.25"/>
    <row r="26" ht="15.75" customHeight="1" x14ac:dyDescent="0.25"/>
    <row r="27" ht="15.75" customHeight="1" x14ac:dyDescent="0.25"/>
    <row r="28" ht="15.75" customHeight="1" x14ac:dyDescent="0.25"/>
    <row r="29" ht="15.75" customHeight="1" x14ac:dyDescent="0.25"/>
    <row r="30" ht="15.75" customHeight="1" x14ac:dyDescent="0.25"/>
    <row r="31" ht="15.75" customHeight="1" x14ac:dyDescent="0.25"/>
    <row r="32" ht="15.75" customHeight="1" x14ac:dyDescent="0.25"/>
    <row r="33" ht="15.75" customHeight="1" x14ac:dyDescent="0.25"/>
    <row r="34" ht="15.75" customHeight="1" x14ac:dyDescent="0.25"/>
    <row r="35" ht="15.75" customHeight="1" x14ac:dyDescent="0.25"/>
    <row r="36" ht="15.75" customHeight="1" x14ac:dyDescent="0.25"/>
    <row r="37" ht="15.75" customHeight="1" x14ac:dyDescent="0.25"/>
    <row r="38" ht="15.75" customHeight="1" x14ac:dyDescent="0.25"/>
    <row r="39" ht="15.75" customHeight="1" x14ac:dyDescent="0.25"/>
    <row r="40" ht="15.75" customHeight="1" x14ac:dyDescent="0.25"/>
    <row r="41" ht="15.75" customHeight="1" x14ac:dyDescent="0.25"/>
    <row r="42" ht="15.75" customHeight="1" x14ac:dyDescent="0.25"/>
    <row r="43" ht="15.75" customHeight="1" x14ac:dyDescent="0.25"/>
    <row r="44" ht="15.75" customHeight="1" x14ac:dyDescent="0.25"/>
    <row r="45" ht="15.75" customHeight="1" x14ac:dyDescent="0.25"/>
    <row r="46" ht="15.75" customHeight="1" x14ac:dyDescent="0.25"/>
    <row r="47" ht="15.75" customHeight="1" x14ac:dyDescent="0.25"/>
    <row r="48" ht="15.75" customHeight="1" x14ac:dyDescent="0.25"/>
    <row r="49" ht="15.75" customHeight="1" x14ac:dyDescent="0.25"/>
    <row r="50" ht="15.75" customHeight="1" x14ac:dyDescent="0.25"/>
    <row r="51" ht="15.75" customHeight="1" x14ac:dyDescent="0.25"/>
    <row r="52" ht="15.75" customHeight="1" x14ac:dyDescent="0.25"/>
    <row r="53" ht="15.75" customHeight="1" x14ac:dyDescent="0.25"/>
    <row r="54" ht="15.75" customHeight="1" x14ac:dyDescent="0.25"/>
    <row r="55" ht="15.75" customHeight="1" x14ac:dyDescent="0.25"/>
    <row r="56" ht="15.75" customHeight="1" x14ac:dyDescent="0.25"/>
    <row r="57" ht="15.75" customHeight="1" x14ac:dyDescent="0.25"/>
    <row r="58" ht="15.75" customHeight="1" x14ac:dyDescent="0.25"/>
    <row r="59" ht="15.75" customHeight="1" x14ac:dyDescent="0.25"/>
    <row r="60" ht="15.75" customHeight="1" x14ac:dyDescent="0.25"/>
    <row r="61" ht="15.75" customHeight="1" x14ac:dyDescent="0.25"/>
    <row r="62" ht="15.75" customHeight="1" x14ac:dyDescent="0.25"/>
    <row r="63" ht="15.75" customHeight="1" x14ac:dyDescent="0.25"/>
    <row r="64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mergeCells count="3">
    <mergeCell ref="A1:J1"/>
    <mergeCell ref="A2:I2"/>
    <mergeCell ref="A3:J3"/>
  </mergeCells>
  <pageMargins left="0.7" right="0.7" top="0.75" bottom="0.75" header="0" footer="0"/>
  <pageSetup paperSize="9" scale="85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K1000"/>
  <sheetViews>
    <sheetView topLeftCell="A55" workbookViewId="0">
      <selection activeCell="H57" sqref="H57"/>
    </sheetView>
  </sheetViews>
  <sheetFormatPr defaultColWidth="14.42578125" defaultRowHeight="15" customHeight="1" x14ac:dyDescent="0.25"/>
  <cols>
    <col min="1" max="1" width="8.42578125" customWidth="1"/>
    <col min="2" max="2" width="25.7109375" customWidth="1"/>
    <col min="3" max="3" width="50.7109375" customWidth="1"/>
    <col min="4" max="4" width="16.140625" customWidth="1"/>
    <col min="5" max="5" width="5.42578125" customWidth="1"/>
    <col min="6" max="6" width="9.85546875" customWidth="1"/>
    <col min="7" max="7" width="13.7109375" customWidth="1"/>
    <col min="8" max="9" width="12.5703125" customWidth="1"/>
    <col min="10" max="10" width="20.7109375" customWidth="1"/>
    <col min="11" max="11" width="15.7109375" customWidth="1"/>
  </cols>
  <sheetData>
    <row r="1" spans="1:11" ht="30" customHeight="1" x14ac:dyDescent="0.25">
      <c r="A1" s="624" t="s">
        <v>28</v>
      </c>
      <c r="B1" s="620"/>
      <c r="C1" s="620"/>
      <c r="D1" s="620"/>
      <c r="E1" s="620"/>
      <c r="F1" s="620"/>
      <c r="G1" s="620"/>
      <c r="H1" s="620"/>
      <c r="I1" s="620"/>
      <c r="J1" s="620"/>
      <c r="K1" s="621"/>
    </row>
    <row r="2" spans="1:11" ht="24.75" customHeight="1" x14ac:dyDescent="0.25">
      <c r="A2" s="625" t="s">
        <v>2</v>
      </c>
      <c r="B2" s="620"/>
      <c r="C2" s="620"/>
      <c r="D2" s="620"/>
      <c r="E2" s="620"/>
      <c r="F2" s="620"/>
      <c r="G2" s="620"/>
      <c r="H2" s="620"/>
      <c r="I2" s="620"/>
      <c r="J2" s="620"/>
      <c r="K2" s="621"/>
    </row>
    <row r="3" spans="1:11" x14ac:dyDescent="0.25">
      <c r="A3" s="625" t="s">
        <v>29</v>
      </c>
      <c r="B3" s="620"/>
      <c r="C3" s="620"/>
      <c r="D3" s="620"/>
      <c r="E3" s="620"/>
      <c r="F3" s="620"/>
      <c r="G3" s="620"/>
      <c r="H3" s="620"/>
      <c r="I3" s="620"/>
      <c r="J3" s="620"/>
      <c r="K3" s="621"/>
    </row>
    <row r="4" spans="1:11" ht="15" customHeight="1" x14ac:dyDescent="0.25">
      <c r="A4" s="626" t="s">
        <v>30</v>
      </c>
      <c r="B4" s="620"/>
      <c r="C4" s="620"/>
      <c r="D4" s="620"/>
      <c r="E4" s="620"/>
      <c r="F4" s="620"/>
      <c r="G4" s="620"/>
      <c r="H4" s="620"/>
      <c r="I4" s="620"/>
      <c r="J4" s="621"/>
      <c r="K4" s="2">
        <f ca="1">TODAY()-1</f>
        <v>46134</v>
      </c>
    </row>
    <row r="5" spans="1:11" ht="30" x14ac:dyDescent="0.25">
      <c r="A5" s="12" t="s">
        <v>31</v>
      </c>
      <c r="B5" s="13" t="s">
        <v>32</v>
      </c>
      <c r="C5" s="13" t="s">
        <v>4</v>
      </c>
      <c r="D5" s="13" t="s">
        <v>33</v>
      </c>
      <c r="E5" s="13" t="s">
        <v>6</v>
      </c>
      <c r="F5" s="12" t="s">
        <v>34</v>
      </c>
      <c r="G5" s="12" t="s">
        <v>35</v>
      </c>
      <c r="H5" s="12" t="s">
        <v>36</v>
      </c>
      <c r="I5" s="12" t="s">
        <v>11</v>
      </c>
      <c r="J5" s="12" t="s">
        <v>37</v>
      </c>
      <c r="K5" s="12" t="s">
        <v>38</v>
      </c>
    </row>
    <row r="6" spans="1:11" ht="33" x14ac:dyDescent="0.3">
      <c r="A6" s="14">
        <v>1</v>
      </c>
      <c r="B6" s="15" t="s">
        <v>39</v>
      </c>
      <c r="C6" s="15" t="s">
        <v>40</v>
      </c>
      <c r="D6" s="16" t="s">
        <v>14</v>
      </c>
      <c r="E6" s="14" t="s">
        <v>41</v>
      </c>
      <c r="F6" s="14">
        <v>297</v>
      </c>
      <c r="G6" s="14"/>
      <c r="H6" s="14">
        <v>319</v>
      </c>
      <c r="I6" s="14">
        <f t="shared" ref="I6:I106" si="0">F6-H6</f>
        <v>-22</v>
      </c>
      <c r="J6" s="17"/>
      <c r="K6" s="17"/>
    </row>
    <row r="7" spans="1:11" ht="33" x14ac:dyDescent="0.3">
      <c r="A7" s="14">
        <v>2</v>
      </c>
      <c r="B7" s="15" t="s">
        <v>39</v>
      </c>
      <c r="C7" s="15" t="s">
        <v>42</v>
      </c>
      <c r="D7" s="16" t="s">
        <v>14</v>
      </c>
      <c r="E7" s="14" t="s">
        <v>41</v>
      </c>
      <c r="F7" s="14">
        <v>15</v>
      </c>
      <c r="G7" s="14"/>
      <c r="H7" s="14"/>
      <c r="I7" s="14">
        <f t="shared" si="0"/>
        <v>15</v>
      </c>
      <c r="J7" s="17"/>
      <c r="K7" s="17"/>
    </row>
    <row r="8" spans="1:11" ht="33" x14ac:dyDescent="0.3">
      <c r="A8" s="14">
        <v>3</v>
      </c>
      <c r="B8" s="15" t="s">
        <v>39</v>
      </c>
      <c r="C8" s="15" t="s">
        <v>43</v>
      </c>
      <c r="D8" s="16" t="s">
        <v>14</v>
      </c>
      <c r="E8" s="14" t="s">
        <v>41</v>
      </c>
      <c r="F8" s="14">
        <v>297</v>
      </c>
      <c r="G8" s="14"/>
      <c r="H8" s="14">
        <v>319</v>
      </c>
      <c r="I8" s="14">
        <f t="shared" si="0"/>
        <v>-22</v>
      </c>
      <c r="J8" s="17"/>
      <c r="K8" s="17"/>
    </row>
    <row r="9" spans="1:11" ht="49.5" x14ac:dyDescent="0.3">
      <c r="A9" s="14">
        <v>4</v>
      </c>
      <c r="B9" s="15" t="s">
        <v>39</v>
      </c>
      <c r="C9" s="15" t="s">
        <v>44</v>
      </c>
      <c r="D9" s="16" t="s">
        <v>14</v>
      </c>
      <c r="E9" s="14" t="s">
        <v>41</v>
      </c>
      <c r="F9" s="14">
        <v>14</v>
      </c>
      <c r="G9" s="14"/>
      <c r="H9" s="14"/>
      <c r="I9" s="14">
        <f t="shared" si="0"/>
        <v>14</v>
      </c>
      <c r="J9" s="17"/>
      <c r="K9" s="17"/>
    </row>
    <row r="10" spans="1:11" ht="49.5" x14ac:dyDescent="0.3">
      <c r="A10" s="14">
        <v>5</v>
      </c>
      <c r="B10" s="15" t="s">
        <v>39</v>
      </c>
      <c r="C10" s="15" t="s">
        <v>45</v>
      </c>
      <c r="D10" s="16" t="s">
        <v>14</v>
      </c>
      <c r="E10" s="14" t="s">
        <v>41</v>
      </c>
      <c r="F10" s="14">
        <v>3</v>
      </c>
      <c r="G10" s="14"/>
      <c r="H10" s="14"/>
      <c r="I10" s="14">
        <f t="shared" si="0"/>
        <v>3</v>
      </c>
      <c r="J10" s="17"/>
      <c r="K10" s="17"/>
    </row>
    <row r="11" spans="1:11" ht="33" x14ac:dyDescent="0.3">
      <c r="A11" s="14">
        <v>6</v>
      </c>
      <c r="B11" s="15" t="s">
        <v>39</v>
      </c>
      <c r="C11" s="15" t="s">
        <v>46</v>
      </c>
      <c r="D11" s="16" t="s">
        <v>14</v>
      </c>
      <c r="E11" s="14" t="s">
        <v>41</v>
      </c>
      <c r="F11" s="14">
        <v>3</v>
      </c>
      <c r="G11" s="14"/>
      <c r="H11" s="14"/>
      <c r="I11" s="14">
        <f t="shared" si="0"/>
        <v>3</v>
      </c>
      <c r="J11" s="17"/>
      <c r="K11" s="17"/>
    </row>
    <row r="12" spans="1:11" ht="16.5" x14ac:dyDescent="0.3">
      <c r="A12" s="14">
        <v>7</v>
      </c>
      <c r="B12" s="15" t="s">
        <v>47</v>
      </c>
      <c r="C12" s="15" t="s">
        <v>48</v>
      </c>
      <c r="D12" s="16" t="s">
        <v>14</v>
      </c>
      <c r="E12" s="14" t="s">
        <v>41</v>
      </c>
      <c r="F12" s="14">
        <v>315</v>
      </c>
      <c r="G12" s="14"/>
      <c r="H12" s="14"/>
      <c r="I12" s="14">
        <f t="shared" si="0"/>
        <v>315</v>
      </c>
      <c r="J12" s="17"/>
      <c r="K12" s="17"/>
    </row>
    <row r="13" spans="1:11" ht="16.5" x14ac:dyDescent="0.3">
      <c r="A13" s="14">
        <v>8</v>
      </c>
      <c r="B13" s="15" t="s">
        <v>47</v>
      </c>
      <c r="C13" s="15" t="s">
        <v>49</v>
      </c>
      <c r="D13" s="16" t="s">
        <v>14</v>
      </c>
      <c r="E13" s="14" t="s">
        <v>41</v>
      </c>
      <c r="F13" s="14">
        <v>315</v>
      </c>
      <c r="G13" s="14"/>
      <c r="H13" s="14"/>
      <c r="I13" s="14">
        <f t="shared" si="0"/>
        <v>315</v>
      </c>
      <c r="J13" s="17"/>
      <c r="K13" s="17"/>
    </row>
    <row r="14" spans="1:11" ht="16.5" x14ac:dyDescent="0.3">
      <c r="A14" s="14">
        <v>9</v>
      </c>
      <c r="B14" s="15" t="s">
        <v>47</v>
      </c>
      <c r="C14" s="15" t="s">
        <v>50</v>
      </c>
      <c r="D14" s="16" t="s">
        <v>14</v>
      </c>
      <c r="E14" s="14" t="s">
        <v>51</v>
      </c>
      <c r="F14" s="14">
        <v>630</v>
      </c>
      <c r="G14" s="14"/>
      <c r="H14" s="14"/>
      <c r="I14" s="14">
        <f t="shared" si="0"/>
        <v>630</v>
      </c>
      <c r="J14" s="17"/>
      <c r="K14" s="17"/>
    </row>
    <row r="15" spans="1:11" ht="16.5" x14ac:dyDescent="0.3">
      <c r="A15" s="14">
        <v>10</v>
      </c>
      <c r="B15" s="15" t="s">
        <v>47</v>
      </c>
      <c r="C15" s="15" t="s">
        <v>52</v>
      </c>
      <c r="D15" s="16" t="s">
        <v>14</v>
      </c>
      <c r="E15" s="14" t="s">
        <v>51</v>
      </c>
      <c r="F15" s="14">
        <v>315</v>
      </c>
      <c r="G15" s="14"/>
      <c r="H15" s="14"/>
      <c r="I15" s="14">
        <f t="shared" si="0"/>
        <v>315</v>
      </c>
      <c r="J15" s="17"/>
      <c r="K15" s="17"/>
    </row>
    <row r="16" spans="1:11" ht="33" x14ac:dyDescent="0.3">
      <c r="A16" s="14">
        <v>11</v>
      </c>
      <c r="B16" s="15" t="s">
        <v>47</v>
      </c>
      <c r="C16" s="15" t="s">
        <v>53</v>
      </c>
      <c r="D16" s="16" t="s">
        <v>14</v>
      </c>
      <c r="E16" s="14" t="s">
        <v>51</v>
      </c>
      <c r="F16" s="14">
        <v>315</v>
      </c>
      <c r="G16" s="14"/>
      <c r="H16" s="14"/>
      <c r="I16" s="14">
        <f t="shared" si="0"/>
        <v>315</v>
      </c>
      <c r="J16" s="17"/>
      <c r="K16" s="17"/>
    </row>
    <row r="17" spans="1:11" ht="16.5" x14ac:dyDescent="0.3">
      <c r="A17" s="14">
        <v>12</v>
      </c>
      <c r="B17" s="15" t="s">
        <v>47</v>
      </c>
      <c r="C17" s="15" t="s">
        <v>54</v>
      </c>
      <c r="D17" s="16" t="s">
        <v>14</v>
      </c>
      <c r="E17" s="14" t="s">
        <v>51</v>
      </c>
      <c r="F17" s="14">
        <v>510</v>
      </c>
      <c r="G17" s="14"/>
      <c r="H17" s="14"/>
      <c r="I17" s="14">
        <f t="shared" si="0"/>
        <v>510</v>
      </c>
      <c r="J17" s="17"/>
      <c r="K17" s="17"/>
    </row>
    <row r="18" spans="1:11" ht="16.5" x14ac:dyDescent="0.3">
      <c r="A18" s="14">
        <v>13</v>
      </c>
      <c r="B18" s="15" t="s">
        <v>55</v>
      </c>
      <c r="C18" s="15" t="s">
        <v>56</v>
      </c>
      <c r="D18" s="16" t="s">
        <v>19</v>
      </c>
      <c r="E18" s="14" t="s">
        <v>57</v>
      </c>
      <c r="F18" s="14">
        <v>4398</v>
      </c>
      <c r="G18" s="14"/>
      <c r="H18" s="10">
        <v>3562.6260000000002</v>
      </c>
      <c r="I18" s="18">
        <f t="shared" si="0"/>
        <v>835.3739999999998</v>
      </c>
      <c r="J18" s="17"/>
      <c r="K18" s="17"/>
    </row>
    <row r="19" spans="1:11" ht="16.5" x14ac:dyDescent="0.3">
      <c r="A19" s="14">
        <v>14</v>
      </c>
      <c r="B19" s="15" t="s">
        <v>58</v>
      </c>
      <c r="C19" s="15" t="s">
        <v>59</v>
      </c>
      <c r="D19" s="16" t="s">
        <v>60</v>
      </c>
      <c r="E19" s="14" t="s">
        <v>57</v>
      </c>
      <c r="F19" s="14">
        <v>122</v>
      </c>
      <c r="G19" s="14"/>
      <c r="H19" s="14">
        <v>86</v>
      </c>
      <c r="I19" s="14">
        <f t="shared" si="0"/>
        <v>36</v>
      </c>
      <c r="J19" s="17"/>
      <c r="K19" s="17"/>
    </row>
    <row r="20" spans="1:11" ht="33" x14ac:dyDescent="0.3">
      <c r="A20" s="14">
        <v>15</v>
      </c>
      <c r="B20" s="15" t="s">
        <v>61</v>
      </c>
      <c r="C20" s="15" t="s">
        <v>62</v>
      </c>
      <c r="D20" s="16" t="s">
        <v>63</v>
      </c>
      <c r="E20" s="14" t="s">
        <v>51</v>
      </c>
      <c r="F20" s="14">
        <v>1530</v>
      </c>
      <c r="G20" s="14"/>
      <c r="H20" s="14">
        <v>1298</v>
      </c>
      <c r="I20" s="14">
        <f t="shared" si="0"/>
        <v>232</v>
      </c>
      <c r="J20" s="17"/>
      <c r="K20" s="17"/>
    </row>
    <row r="21" spans="1:11" ht="33" x14ac:dyDescent="0.3">
      <c r="A21" s="14">
        <v>16</v>
      </c>
      <c r="B21" s="15" t="s">
        <v>61</v>
      </c>
      <c r="C21" s="15" t="s">
        <v>64</v>
      </c>
      <c r="D21" s="16" t="s">
        <v>63</v>
      </c>
      <c r="E21" s="14" t="s">
        <v>51</v>
      </c>
      <c r="F21" s="14">
        <v>94</v>
      </c>
      <c r="G21" s="14"/>
      <c r="H21" s="14">
        <v>85</v>
      </c>
      <c r="I21" s="14">
        <f t="shared" si="0"/>
        <v>9</v>
      </c>
      <c r="J21" s="17"/>
      <c r="K21" s="17"/>
    </row>
    <row r="22" spans="1:11" ht="33" x14ac:dyDescent="0.3">
      <c r="A22" s="14">
        <v>17</v>
      </c>
      <c r="B22" s="15" t="s">
        <v>61</v>
      </c>
      <c r="C22" s="15" t="s">
        <v>65</v>
      </c>
      <c r="D22" s="16" t="s">
        <v>63</v>
      </c>
      <c r="E22" s="14" t="s">
        <v>51</v>
      </c>
      <c r="F22" s="14">
        <v>732</v>
      </c>
      <c r="G22" s="14"/>
      <c r="H22" s="14">
        <v>633</v>
      </c>
      <c r="I22" s="14">
        <f t="shared" si="0"/>
        <v>99</v>
      </c>
      <c r="J22" s="17"/>
      <c r="K22" s="17"/>
    </row>
    <row r="23" spans="1:11" ht="33" x14ac:dyDescent="0.3">
      <c r="A23" s="14">
        <v>18</v>
      </c>
      <c r="B23" s="15" t="s">
        <v>61</v>
      </c>
      <c r="C23" s="15" t="s">
        <v>66</v>
      </c>
      <c r="D23" s="16" t="s">
        <v>63</v>
      </c>
      <c r="E23" s="14" t="s">
        <v>51</v>
      </c>
      <c r="F23" s="14">
        <v>4</v>
      </c>
      <c r="G23" s="14"/>
      <c r="H23" s="14"/>
      <c r="I23" s="14">
        <f t="shared" si="0"/>
        <v>4</v>
      </c>
      <c r="J23" s="17"/>
      <c r="K23" s="17"/>
    </row>
    <row r="24" spans="1:11" ht="33" x14ac:dyDescent="0.3">
      <c r="A24" s="14">
        <v>19</v>
      </c>
      <c r="B24" s="15" t="s">
        <v>61</v>
      </c>
      <c r="C24" s="15" t="s">
        <v>62</v>
      </c>
      <c r="D24" s="16" t="s">
        <v>63</v>
      </c>
      <c r="E24" s="14" t="s">
        <v>51</v>
      </c>
      <c r="F24" s="14">
        <v>25</v>
      </c>
      <c r="G24" s="14"/>
      <c r="H24" s="14"/>
      <c r="I24" s="14">
        <f t="shared" si="0"/>
        <v>25</v>
      </c>
      <c r="J24" s="17"/>
      <c r="K24" s="17"/>
    </row>
    <row r="25" spans="1:11" ht="33" x14ac:dyDescent="0.3">
      <c r="A25" s="14">
        <v>20</v>
      </c>
      <c r="B25" s="15" t="s">
        <v>61</v>
      </c>
      <c r="C25" s="15" t="s">
        <v>64</v>
      </c>
      <c r="D25" s="16" t="s">
        <v>63</v>
      </c>
      <c r="E25" s="14" t="s">
        <v>51</v>
      </c>
      <c r="F25" s="14">
        <v>5</v>
      </c>
      <c r="G25" s="14"/>
      <c r="H25" s="14"/>
      <c r="I25" s="14">
        <f t="shared" si="0"/>
        <v>5</v>
      </c>
      <c r="J25" s="17"/>
      <c r="K25" s="17"/>
    </row>
    <row r="26" spans="1:11" ht="33" x14ac:dyDescent="0.3">
      <c r="A26" s="14">
        <v>21</v>
      </c>
      <c r="B26" s="15" t="s">
        <v>61</v>
      </c>
      <c r="C26" s="15" t="s">
        <v>65</v>
      </c>
      <c r="D26" s="16" t="s">
        <v>63</v>
      </c>
      <c r="E26" s="14" t="s">
        <v>51</v>
      </c>
      <c r="F26" s="14">
        <v>10</v>
      </c>
      <c r="G26" s="14"/>
      <c r="H26" s="14"/>
      <c r="I26" s="14">
        <f t="shared" si="0"/>
        <v>10</v>
      </c>
      <c r="J26" s="17"/>
      <c r="K26" s="17"/>
    </row>
    <row r="27" spans="1:11" ht="33" x14ac:dyDescent="0.3">
      <c r="A27" s="14">
        <v>22</v>
      </c>
      <c r="B27" s="15" t="s">
        <v>61</v>
      </c>
      <c r="C27" s="15" t="s">
        <v>66</v>
      </c>
      <c r="D27" s="16" t="s">
        <v>63</v>
      </c>
      <c r="E27" s="14" t="s">
        <v>51</v>
      </c>
      <c r="F27" s="14">
        <v>1</v>
      </c>
      <c r="G27" s="14"/>
      <c r="H27" s="14"/>
      <c r="I27" s="14">
        <f t="shared" si="0"/>
        <v>1</v>
      </c>
      <c r="J27" s="17"/>
      <c r="K27" s="17"/>
    </row>
    <row r="28" spans="1:11" ht="33" x14ac:dyDescent="0.3">
      <c r="A28" s="14">
        <v>23</v>
      </c>
      <c r="B28" s="15" t="s">
        <v>67</v>
      </c>
      <c r="C28" s="15" t="s">
        <v>68</v>
      </c>
      <c r="D28" s="16" t="s">
        <v>63</v>
      </c>
      <c r="E28" s="14" t="s">
        <v>41</v>
      </c>
      <c r="F28" s="14">
        <v>2199</v>
      </c>
      <c r="G28" s="14"/>
      <c r="H28" s="14">
        <v>1880</v>
      </c>
      <c r="I28" s="14">
        <f t="shared" si="0"/>
        <v>319</v>
      </c>
      <c r="J28" s="17"/>
      <c r="K28" s="17"/>
    </row>
    <row r="29" spans="1:11" ht="33" x14ac:dyDescent="0.3">
      <c r="A29" s="14">
        <v>24</v>
      </c>
      <c r="B29" s="15" t="s">
        <v>67</v>
      </c>
      <c r="C29" s="15" t="s">
        <v>69</v>
      </c>
      <c r="D29" s="16" t="s">
        <v>63</v>
      </c>
      <c r="E29" s="14" t="s">
        <v>41</v>
      </c>
      <c r="F29" s="14">
        <v>733</v>
      </c>
      <c r="G29" s="14"/>
      <c r="H29" s="14">
        <v>632</v>
      </c>
      <c r="I29" s="14">
        <f t="shared" si="0"/>
        <v>101</v>
      </c>
      <c r="J29" s="17"/>
      <c r="K29" s="17"/>
    </row>
    <row r="30" spans="1:11" ht="33" x14ac:dyDescent="0.3">
      <c r="A30" s="14">
        <v>25</v>
      </c>
      <c r="B30" s="15" t="s">
        <v>67</v>
      </c>
      <c r="C30" s="15" t="s">
        <v>70</v>
      </c>
      <c r="D30" s="16" t="s">
        <v>63</v>
      </c>
      <c r="E30" s="14" t="s">
        <v>41</v>
      </c>
      <c r="F30" s="14">
        <v>96</v>
      </c>
      <c r="G30" s="14"/>
      <c r="H30" s="14">
        <v>91</v>
      </c>
      <c r="I30" s="14">
        <f t="shared" si="0"/>
        <v>5</v>
      </c>
      <c r="J30" s="17"/>
      <c r="K30" s="17"/>
    </row>
    <row r="31" spans="1:11" ht="49.5" x14ac:dyDescent="0.3">
      <c r="A31" s="14">
        <v>26</v>
      </c>
      <c r="B31" s="15" t="s">
        <v>67</v>
      </c>
      <c r="C31" s="15" t="s">
        <v>71</v>
      </c>
      <c r="D31" s="16" t="s">
        <v>63</v>
      </c>
      <c r="E31" s="14" t="s">
        <v>41</v>
      </c>
      <c r="F31" s="14">
        <v>13230</v>
      </c>
      <c r="G31" s="14"/>
      <c r="H31" s="14">
        <v>11280</v>
      </c>
      <c r="I31" s="14">
        <f t="shared" si="0"/>
        <v>1950</v>
      </c>
      <c r="J31" s="17"/>
      <c r="K31" s="17"/>
    </row>
    <row r="32" spans="1:11" ht="33" x14ac:dyDescent="0.3">
      <c r="A32" s="14">
        <v>27</v>
      </c>
      <c r="B32" s="15" t="s">
        <v>67</v>
      </c>
      <c r="C32" s="15" t="s">
        <v>72</v>
      </c>
      <c r="D32" s="16" t="s">
        <v>63</v>
      </c>
      <c r="E32" s="14" t="s">
        <v>41</v>
      </c>
      <c r="F32" s="14">
        <v>1800</v>
      </c>
      <c r="G32" s="14"/>
      <c r="H32" s="14">
        <v>1540</v>
      </c>
      <c r="I32" s="14">
        <f t="shared" si="0"/>
        <v>260</v>
      </c>
      <c r="J32" s="17"/>
      <c r="K32" s="17"/>
    </row>
    <row r="33" spans="1:11" ht="33" x14ac:dyDescent="0.3">
      <c r="A33" s="14">
        <v>28</v>
      </c>
      <c r="B33" s="15" t="s">
        <v>67</v>
      </c>
      <c r="C33" s="15" t="s">
        <v>68</v>
      </c>
      <c r="D33" s="16" t="s">
        <v>63</v>
      </c>
      <c r="E33" s="14" t="s">
        <v>41</v>
      </c>
      <c r="F33" s="14">
        <v>10</v>
      </c>
      <c r="G33" s="14"/>
      <c r="H33" s="14"/>
      <c r="I33" s="14">
        <f t="shared" si="0"/>
        <v>10</v>
      </c>
      <c r="J33" s="17"/>
      <c r="K33" s="17"/>
    </row>
    <row r="34" spans="1:11" ht="33" x14ac:dyDescent="0.3">
      <c r="A34" s="14">
        <v>29</v>
      </c>
      <c r="B34" s="15" t="s">
        <v>67</v>
      </c>
      <c r="C34" s="15" t="s">
        <v>69</v>
      </c>
      <c r="D34" s="16" t="s">
        <v>63</v>
      </c>
      <c r="E34" s="14" t="s">
        <v>41</v>
      </c>
      <c r="F34" s="14">
        <v>10</v>
      </c>
      <c r="G34" s="14"/>
      <c r="H34" s="14"/>
      <c r="I34" s="14">
        <f t="shared" si="0"/>
        <v>10</v>
      </c>
      <c r="J34" s="17"/>
      <c r="K34" s="17"/>
    </row>
    <row r="35" spans="1:11" ht="33" x14ac:dyDescent="0.3">
      <c r="A35" s="14">
        <v>30</v>
      </c>
      <c r="B35" s="15" t="s">
        <v>67</v>
      </c>
      <c r="C35" s="15" t="s">
        <v>70</v>
      </c>
      <c r="D35" s="16" t="s">
        <v>63</v>
      </c>
      <c r="E35" s="14" t="s">
        <v>41</v>
      </c>
      <c r="F35" s="14">
        <v>10</v>
      </c>
      <c r="G35" s="14"/>
      <c r="H35" s="14"/>
      <c r="I35" s="14">
        <f t="shared" si="0"/>
        <v>10</v>
      </c>
      <c r="J35" s="17"/>
      <c r="K35" s="17"/>
    </row>
    <row r="36" spans="1:11" ht="49.5" x14ac:dyDescent="0.3">
      <c r="A36" s="14">
        <v>31</v>
      </c>
      <c r="B36" s="15" t="s">
        <v>67</v>
      </c>
      <c r="C36" s="15" t="s">
        <v>71</v>
      </c>
      <c r="D36" s="16" t="s">
        <v>63</v>
      </c>
      <c r="E36" s="14" t="s">
        <v>41</v>
      </c>
      <c r="F36" s="14">
        <v>40</v>
      </c>
      <c r="G36" s="14"/>
      <c r="H36" s="14"/>
      <c r="I36" s="14">
        <f t="shared" si="0"/>
        <v>40</v>
      </c>
      <c r="J36" s="17"/>
      <c r="K36" s="17"/>
    </row>
    <row r="37" spans="1:11" ht="33" x14ac:dyDescent="0.3">
      <c r="A37" s="14">
        <v>32</v>
      </c>
      <c r="B37" s="15" t="s">
        <v>67</v>
      </c>
      <c r="C37" s="15" t="s">
        <v>72</v>
      </c>
      <c r="D37" s="16" t="s">
        <v>63</v>
      </c>
      <c r="E37" s="14" t="s">
        <v>41</v>
      </c>
      <c r="F37" s="14">
        <v>10</v>
      </c>
      <c r="G37" s="14"/>
      <c r="H37" s="14"/>
      <c r="I37" s="14">
        <f t="shared" si="0"/>
        <v>10</v>
      </c>
      <c r="J37" s="17"/>
      <c r="K37" s="17"/>
    </row>
    <row r="38" spans="1:11" ht="33" x14ac:dyDescent="0.3">
      <c r="A38" s="14">
        <v>33</v>
      </c>
      <c r="B38" s="15" t="s">
        <v>73</v>
      </c>
      <c r="C38" s="15" t="s">
        <v>74</v>
      </c>
      <c r="D38" s="16" t="s">
        <v>63</v>
      </c>
      <c r="E38" s="14" t="s">
        <v>41</v>
      </c>
      <c r="F38" s="14">
        <v>67</v>
      </c>
      <c r="G38" s="14"/>
      <c r="H38" s="14">
        <v>59</v>
      </c>
      <c r="I38" s="14">
        <f t="shared" si="0"/>
        <v>8</v>
      </c>
      <c r="J38" s="17"/>
      <c r="K38" s="17"/>
    </row>
    <row r="39" spans="1:11" ht="16.5" x14ac:dyDescent="0.3">
      <c r="A39" s="14">
        <v>34</v>
      </c>
      <c r="B39" s="15" t="s">
        <v>73</v>
      </c>
      <c r="C39" s="15" t="s">
        <v>75</v>
      </c>
      <c r="D39" s="16" t="s">
        <v>63</v>
      </c>
      <c r="E39" s="14" t="s">
        <v>41</v>
      </c>
      <c r="F39" s="14">
        <v>377</v>
      </c>
      <c r="G39" s="14"/>
      <c r="H39" s="14">
        <v>305</v>
      </c>
      <c r="I39" s="14">
        <f t="shared" si="0"/>
        <v>72</v>
      </c>
      <c r="J39" s="17"/>
      <c r="K39" s="17"/>
    </row>
    <row r="40" spans="1:11" ht="16.5" x14ac:dyDescent="0.3">
      <c r="A40" s="14">
        <v>35</v>
      </c>
      <c r="B40" s="15" t="s">
        <v>73</v>
      </c>
      <c r="C40" s="15" t="s">
        <v>76</v>
      </c>
      <c r="D40" s="16" t="s">
        <v>63</v>
      </c>
      <c r="E40" s="14" t="s">
        <v>41</v>
      </c>
      <c r="F40" s="14">
        <v>754</v>
      </c>
      <c r="G40" s="14"/>
      <c r="H40" s="14">
        <v>647</v>
      </c>
      <c r="I40" s="14">
        <f t="shared" si="0"/>
        <v>107</v>
      </c>
      <c r="J40" s="17"/>
      <c r="K40" s="17"/>
    </row>
    <row r="41" spans="1:11" ht="16.5" x14ac:dyDescent="0.3">
      <c r="A41" s="14">
        <v>36</v>
      </c>
      <c r="B41" s="15" t="s">
        <v>73</v>
      </c>
      <c r="C41" s="15" t="s">
        <v>77</v>
      </c>
      <c r="D41" s="16" t="s">
        <v>63</v>
      </c>
      <c r="E41" s="14" t="s">
        <v>41</v>
      </c>
      <c r="F41" s="14">
        <v>255</v>
      </c>
      <c r="G41" s="14"/>
      <c r="H41" s="14">
        <v>220</v>
      </c>
      <c r="I41" s="14">
        <f t="shared" si="0"/>
        <v>35</v>
      </c>
      <c r="J41" s="17"/>
      <c r="K41" s="17"/>
    </row>
    <row r="42" spans="1:11" ht="16.5" x14ac:dyDescent="0.3">
      <c r="A42" s="14">
        <v>37</v>
      </c>
      <c r="B42" s="15" t="s">
        <v>73</v>
      </c>
      <c r="C42" s="15" t="s">
        <v>78</v>
      </c>
      <c r="D42" s="16" t="s">
        <v>63</v>
      </c>
      <c r="E42" s="14" t="s">
        <v>41</v>
      </c>
      <c r="F42" s="14">
        <v>120</v>
      </c>
      <c r="G42" s="14"/>
      <c r="H42" s="14">
        <v>104</v>
      </c>
      <c r="I42" s="14">
        <f t="shared" si="0"/>
        <v>16</v>
      </c>
      <c r="J42" s="17"/>
      <c r="K42" s="17"/>
    </row>
    <row r="43" spans="1:11" ht="33" x14ac:dyDescent="0.3">
      <c r="A43" s="14">
        <v>38</v>
      </c>
      <c r="B43" s="15" t="s">
        <v>73</v>
      </c>
      <c r="C43" s="15" t="s">
        <v>74</v>
      </c>
      <c r="D43" s="16" t="s">
        <v>63</v>
      </c>
      <c r="E43" s="14" t="s">
        <v>41</v>
      </c>
      <c r="F43" s="14">
        <v>2</v>
      </c>
      <c r="G43" s="14"/>
      <c r="H43" s="14"/>
      <c r="I43" s="14">
        <f t="shared" si="0"/>
        <v>2</v>
      </c>
      <c r="J43" s="17"/>
      <c r="K43" s="17"/>
    </row>
    <row r="44" spans="1:11" ht="16.5" x14ac:dyDescent="0.3">
      <c r="A44" s="14">
        <v>39</v>
      </c>
      <c r="B44" s="15" t="s">
        <v>73</v>
      </c>
      <c r="C44" s="15" t="s">
        <v>75</v>
      </c>
      <c r="D44" s="16" t="s">
        <v>63</v>
      </c>
      <c r="E44" s="14" t="s">
        <v>41</v>
      </c>
      <c r="F44" s="14">
        <v>5</v>
      </c>
      <c r="G44" s="14"/>
      <c r="H44" s="14"/>
      <c r="I44" s="14">
        <f t="shared" si="0"/>
        <v>5</v>
      </c>
      <c r="J44" s="17"/>
      <c r="K44" s="17"/>
    </row>
    <row r="45" spans="1:11" ht="16.5" x14ac:dyDescent="0.3">
      <c r="A45" s="14">
        <v>40</v>
      </c>
      <c r="B45" s="15" t="s">
        <v>73</v>
      </c>
      <c r="C45" s="15" t="s">
        <v>76</v>
      </c>
      <c r="D45" s="16" t="s">
        <v>63</v>
      </c>
      <c r="E45" s="14" t="s">
        <v>41</v>
      </c>
      <c r="F45" s="14">
        <v>6</v>
      </c>
      <c r="G45" s="14"/>
      <c r="H45" s="14"/>
      <c r="I45" s="14">
        <f t="shared" si="0"/>
        <v>6</v>
      </c>
      <c r="J45" s="17"/>
      <c r="K45" s="17"/>
    </row>
    <row r="46" spans="1:11" ht="16.5" x14ac:dyDescent="0.3">
      <c r="A46" s="14">
        <v>41</v>
      </c>
      <c r="B46" s="15" t="s">
        <v>73</v>
      </c>
      <c r="C46" s="15" t="s">
        <v>77</v>
      </c>
      <c r="D46" s="16" t="s">
        <v>63</v>
      </c>
      <c r="E46" s="14" t="s">
        <v>41</v>
      </c>
      <c r="F46" s="14">
        <v>3</v>
      </c>
      <c r="G46" s="14"/>
      <c r="H46" s="14"/>
      <c r="I46" s="14">
        <f t="shared" si="0"/>
        <v>3</v>
      </c>
      <c r="J46" s="17"/>
      <c r="K46" s="17"/>
    </row>
    <row r="47" spans="1:11" ht="16.5" x14ac:dyDescent="0.3">
      <c r="A47" s="14">
        <v>42</v>
      </c>
      <c r="B47" s="15" t="s">
        <v>73</v>
      </c>
      <c r="C47" s="15" t="s">
        <v>78</v>
      </c>
      <c r="D47" s="16" t="s">
        <v>63</v>
      </c>
      <c r="E47" s="14" t="s">
        <v>41</v>
      </c>
      <c r="F47" s="14">
        <v>2</v>
      </c>
      <c r="G47" s="14"/>
      <c r="H47" s="14"/>
      <c r="I47" s="14">
        <f t="shared" si="0"/>
        <v>2</v>
      </c>
      <c r="J47" s="17"/>
      <c r="K47" s="17"/>
    </row>
    <row r="48" spans="1:11" ht="49.5" x14ac:dyDescent="0.3">
      <c r="A48" s="14">
        <v>43</v>
      </c>
      <c r="B48" s="15" t="s">
        <v>79</v>
      </c>
      <c r="C48" s="15" t="s">
        <v>80</v>
      </c>
      <c r="D48" s="16" t="s">
        <v>22</v>
      </c>
      <c r="E48" s="14" t="s">
        <v>41</v>
      </c>
      <c r="F48" s="14">
        <v>6316</v>
      </c>
      <c r="G48" s="14"/>
      <c r="H48" s="14"/>
      <c r="I48" s="14">
        <f t="shared" si="0"/>
        <v>6316</v>
      </c>
      <c r="J48" s="17"/>
      <c r="K48" s="17"/>
    </row>
    <row r="49" spans="1:11" ht="49.5" x14ac:dyDescent="0.3">
      <c r="A49" s="14">
        <v>44</v>
      </c>
      <c r="B49" s="15" t="s">
        <v>79</v>
      </c>
      <c r="C49" s="15" t="s">
        <v>81</v>
      </c>
      <c r="D49" s="16" t="s">
        <v>22</v>
      </c>
      <c r="E49" s="14" t="s">
        <v>41</v>
      </c>
      <c r="F49" s="14">
        <v>5856</v>
      </c>
      <c r="G49" s="14"/>
      <c r="H49" s="14"/>
      <c r="I49" s="14">
        <f t="shared" si="0"/>
        <v>5856</v>
      </c>
      <c r="J49" s="17"/>
      <c r="K49" s="17"/>
    </row>
    <row r="50" spans="1:11" ht="49.5" x14ac:dyDescent="0.3">
      <c r="A50" s="14">
        <v>45</v>
      </c>
      <c r="B50" s="15" t="s">
        <v>79</v>
      </c>
      <c r="C50" s="15" t="s">
        <v>80</v>
      </c>
      <c r="D50" s="16" t="s">
        <v>22</v>
      </c>
      <c r="E50" s="14" t="s">
        <v>41</v>
      </c>
      <c r="F50" s="14">
        <v>50</v>
      </c>
      <c r="G50" s="14"/>
      <c r="H50" s="14"/>
      <c r="I50" s="14">
        <f t="shared" si="0"/>
        <v>50</v>
      </c>
      <c r="J50" s="17"/>
      <c r="K50" s="17"/>
    </row>
    <row r="51" spans="1:11" ht="49.5" x14ac:dyDescent="0.3">
      <c r="A51" s="14">
        <v>46</v>
      </c>
      <c r="B51" s="15" t="s">
        <v>79</v>
      </c>
      <c r="C51" s="15" t="s">
        <v>81</v>
      </c>
      <c r="D51" s="16" t="s">
        <v>22</v>
      </c>
      <c r="E51" s="14" t="s">
        <v>41</v>
      </c>
      <c r="F51" s="14">
        <v>50</v>
      </c>
      <c r="G51" s="14"/>
      <c r="H51" s="14"/>
      <c r="I51" s="14">
        <f t="shared" si="0"/>
        <v>50</v>
      </c>
      <c r="J51" s="17"/>
      <c r="K51" s="17"/>
    </row>
    <row r="52" spans="1:11" ht="33" x14ac:dyDescent="0.3">
      <c r="A52" s="14">
        <v>47</v>
      </c>
      <c r="B52" s="15" t="s">
        <v>82</v>
      </c>
      <c r="C52" s="15" t="s">
        <v>83</v>
      </c>
      <c r="D52" s="16"/>
      <c r="E52" s="14" t="s">
        <v>41</v>
      </c>
      <c r="F52" s="14">
        <v>345</v>
      </c>
      <c r="G52" s="14"/>
      <c r="H52" s="14"/>
      <c r="I52" s="14">
        <f t="shared" si="0"/>
        <v>345</v>
      </c>
      <c r="J52" s="17"/>
      <c r="K52" s="17"/>
    </row>
    <row r="53" spans="1:11" ht="33" x14ac:dyDescent="0.3">
      <c r="A53" s="14">
        <v>48</v>
      </c>
      <c r="B53" s="15" t="s">
        <v>82</v>
      </c>
      <c r="C53" s="15" t="s">
        <v>84</v>
      </c>
      <c r="D53" s="16"/>
      <c r="E53" s="14" t="s">
        <v>51</v>
      </c>
      <c r="F53" s="14">
        <v>311</v>
      </c>
      <c r="G53" s="14"/>
      <c r="H53" s="14"/>
      <c r="I53" s="14">
        <f t="shared" si="0"/>
        <v>311</v>
      </c>
      <c r="J53" s="17"/>
      <c r="K53" s="17"/>
    </row>
    <row r="54" spans="1:11" ht="33" x14ac:dyDescent="0.3">
      <c r="A54" s="14">
        <v>49</v>
      </c>
      <c r="B54" s="15" t="s">
        <v>82</v>
      </c>
      <c r="C54" s="15" t="s">
        <v>85</v>
      </c>
      <c r="D54" s="16"/>
      <c r="E54" s="14" t="s">
        <v>51</v>
      </c>
      <c r="F54" s="14">
        <v>4</v>
      </c>
      <c r="G54" s="14"/>
      <c r="H54" s="14"/>
      <c r="I54" s="14">
        <f t="shared" si="0"/>
        <v>4</v>
      </c>
      <c r="J54" s="17"/>
      <c r="K54" s="17"/>
    </row>
    <row r="55" spans="1:11" ht="16.5" x14ac:dyDescent="0.3">
      <c r="A55" s="14">
        <v>50</v>
      </c>
      <c r="B55" s="15" t="s">
        <v>86</v>
      </c>
      <c r="C55" s="15" t="s">
        <v>87</v>
      </c>
      <c r="D55" s="16" t="s">
        <v>63</v>
      </c>
      <c r="E55" s="14" t="s">
        <v>88</v>
      </c>
      <c r="F55" s="14">
        <v>240</v>
      </c>
      <c r="G55" s="14"/>
      <c r="H55" s="14"/>
      <c r="I55" s="14">
        <f t="shared" si="0"/>
        <v>240</v>
      </c>
      <c r="J55" s="17"/>
      <c r="K55" s="17"/>
    </row>
    <row r="56" spans="1:11" ht="82.5" x14ac:dyDescent="0.3">
      <c r="A56" s="14">
        <v>51</v>
      </c>
      <c r="B56" s="15" t="s">
        <v>89</v>
      </c>
      <c r="C56" s="15" t="s">
        <v>90</v>
      </c>
      <c r="D56" s="16" t="s">
        <v>14</v>
      </c>
      <c r="E56" s="14" t="s">
        <v>91</v>
      </c>
      <c r="F56" s="14">
        <v>10052</v>
      </c>
      <c r="G56" s="14"/>
      <c r="H56" s="14">
        <v>9344.9599999999991</v>
      </c>
      <c r="I56" s="14">
        <f t="shared" si="0"/>
        <v>707.04000000000087</v>
      </c>
      <c r="J56" s="17"/>
      <c r="K56" s="17"/>
    </row>
    <row r="57" spans="1:11" ht="82.5" x14ac:dyDescent="0.3">
      <c r="A57" s="14">
        <v>52</v>
      </c>
      <c r="B57" s="15" t="s">
        <v>89</v>
      </c>
      <c r="C57" s="15" t="s">
        <v>92</v>
      </c>
      <c r="D57" s="16" t="s">
        <v>14</v>
      </c>
      <c r="E57" s="14" t="s">
        <v>91</v>
      </c>
      <c r="F57" s="14">
        <v>3855</v>
      </c>
      <c r="G57" s="14"/>
      <c r="H57" s="14">
        <v>3592.33</v>
      </c>
      <c r="I57" s="14">
        <f t="shared" si="0"/>
        <v>262.67000000000007</v>
      </c>
      <c r="J57" s="17"/>
      <c r="K57" s="17"/>
    </row>
    <row r="58" spans="1:11" ht="66" x14ac:dyDescent="0.3">
      <c r="A58" s="14">
        <v>53</v>
      </c>
      <c r="B58" s="15" t="s">
        <v>89</v>
      </c>
      <c r="C58" s="15" t="s">
        <v>93</v>
      </c>
      <c r="D58" s="16" t="s">
        <v>14</v>
      </c>
      <c r="E58" s="14" t="s">
        <v>91</v>
      </c>
      <c r="F58" s="14">
        <v>377</v>
      </c>
      <c r="G58" s="14"/>
      <c r="H58" s="14">
        <v>348</v>
      </c>
      <c r="I58" s="14">
        <f t="shared" si="0"/>
        <v>29</v>
      </c>
      <c r="J58" s="17"/>
      <c r="K58" s="17"/>
    </row>
    <row r="59" spans="1:11" ht="33" x14ac:dyDescent="0.3">
      <c r="A59" s="14">
        <v>54</v>
      </c>
      <c r="B59" s="15" t="s">
        <v>89</v>
      </c>
      <c r="C59" s="15" t="s">
        <v>94</v>
      </c>
      <c r="D59" s="16" t="s">
        <v>14</v>
      </c>
      <c r="E59" s="14" t="s">
        <v>91</v>
      </c>
      <c r="F59" s="14">
        <v>579</v>
      </c>
      <c r="G59" s="14"/>
      <c r="H59" s="18">
        <f>548.585-H60</f>
        <v>540.29500000000007</v>
      </c>
      <c r="I59" s="18">
        <f t="shared" si="0"/>
        <v>38.704999999999927</v>
      </c>
      <c r="J59" s="17"/>
      <c r="K59" s="17"/>
    </row>
    <row r="60" spans="1:11" ht="33" x14ac:dyDescent="0.3">
      <c r="A60" s="14">
        <v>55</v>
      </c>
      <c r="B60" s="15" t="s">
        <v>89</v>
      </c>
      <c r="C60" s="15" t="s">
        <v>95</v>
      </c>
      <c r="D60" s="16" t="s">
        <v>14</v>
      </c>
      <c r="E60" s="14" t="s">
        <v>91</v>
      </c>
      <c r="F60" s="14">
        <v>8.2899999999999991</v>
      </c>
      <c r="G60" s="14"/>
      <c r="H60" s="18">
        <v>8.2899999999999991</v>
      </c>
      <c r="I60" s="18">
        <f t="shared" si="0"/>
        <v>0</v>
      </c>
      <c r="J60" s="17"/>
      <c r="K60" s="17"/>
    </row>
    <row r="61" spans="1:11" ht="16.5" x14ac:dyDescent="0.3">
      <c r="A61" s="14">
        <v>56</v>
      </c>
      <c r="B61" s="15" t="s">
        <v>96</v>
      </c>
      <c r="C61" s="15" t="s">
        <v>97</v>
      </c>
      <c r="D61" s="16" t="s">
        <v>27</v>
      </c>
      <c r="E61" s="14" t="s">
        <v>57</v>
      </c>
      <c r="F61" s="14">
        <v>127</v>
      </c>
      <c r="G61" s="14"/>
      <c r="H61" s="14"/>
      <c r="I61" s="14">
        <f t="shared" si="0"/>
        <v>127</v>
      </c>
      <c r="J61" s="17"/>
      <c r="K61" s="17"/>
    </row>
    <row r="62" spans="1:11" ht="16.5" x14ac:dyDescent="0.3">
      <c r="A62" s="14">
        <v>57</v>
      </c>
      <c r="B62" s="15" t="s">
        <v>96</v>
      </c>
      <c r="C62" s="15" t="s">
        <v>98</v>
      </c>
      <c r="D62" s="16"/>
      <c r="E62" s="14" t="s">
        <v>41</v>
      </c>
      <c r="F62" s="14">
        <v>245</v>
      </c>
      <c r="G62" s="14"/>
      <c r="H62" s="14"/>
      <c r="I62" s="14">
        <f t="shared" si="0"/>
        <v>245</v>
      </c>
      <c r="J62" s="17"/>
      <c r="K62" s="17"/>
    </row>
    <row r="63" spans="1:11" ht="66" x14ac:dyDescent="0.3">
      <c r="A63" s="14">
        <v>58</v>
      </c>
      <c r="B63" s="15" t="s">
        <v>96</v>
      </c>
      <c r="C63" s="15" t="s">
        <v>99</v>
      </c>
      <c r="D63" s="16"/>
      <c r="E63" s="14" t="s">
        <v>51</v>
      </c>
      <c r="F63" s="14">
        <v>10</v>
      </c>
      <c r="G63" s="14"/>
      <c r="H63" s="14"/>
      <c r="I63" s="14">
        <f t="shared" si="0"/>
        <v>10</v>
      </c>
      <c r="J63" s="17"/>
      <c r="K63" s="17"/>
    </row>
    <row r="64" spans="1:11" ht="49.5" x14ac:dyDescent="0.3">
      <c r="A64" s="14">
        <v>59</v>
      </c>
      <c r="B64" s="15" t="s">
        <v>96</v>
      </c>
      <c r="C64" s="15" t="s">
        <v>100</v>
      </c>
      <c r="D64" s="16"/>
      <c r="E64" s="14" t="s">
        <v>51</v>
      </c>
      <c r="F64" s="14">
        <v>16</v>
      </c>
      <c r="G64" s="14"/>
      <c r="H64" s="14"/>
      <c r="I64" s="14">
        <f t="shared" si="0"/>
        <v>16</v>
      </c>
      <c r="J64" s="17"/>
      <c r="K64" s="17"/>
    </row>
    <row r="65" spans="1:11" ht="49.5" x14ac:dyDescent="0.3">
      <c r="A65" s="14">
        <v>60</v>
      </c>
      <c r="B65" s="15" t="s">
        <v>96</v>
      </c>
      <c r="C65" s="15" t="s">
        <v>101</v>
      </c>
      <c r="D65" s="16"/>
      <c r="E65" s="14" t="s">
        <v>51</v>
      </c>
      <c r="F65" s="14">
        <v>44</v>
      </c>
      <c r="G65" s="14"/>
      <c r="H65" s="14"/>
      <c r="I65" s="14">
        <f t="shared" si="0"/>
        <v>44</v>
      </c>
      <c r="J65" s="17"/>
      <c r="K65" s="17"/>
    </row>
    <row r="66" spans="1:11" ht="33" x14ac:dyDescent="0.3">
      <c r="A66" s="14">
        <v>61</v>
      </c>
      <c r="B66" s="15" t="s">
        <v>96</v>
      </c>
      <c r="C66" s="15" t="s">
        <v>102</v>
      </c>
      <c r="D66" s="16"/>
      <c r="E66" s="14" t="s">
        <v>51</v>
      </c>
      <c r="F66" s="14">
        <v>1</v>
      </c>
      <c r="G66" s="14"/>
      <c r="H66" s="14"/>
      <c r="I66" s="14">
        <f t="shared" si="0"/>
        <v>1</v>
      </c>
      <c r="J66" s="17"/>
      <c r="K66" s="17"/>
    </row>
    <row r="67" spans="1:11" ht="16.5" x14ac:dyDescent="0.3">
      <c r="A67" s="14">
        <v>62</v>
      </c>
      <c r="B67" s="15" t="s">
        <v>96</v>
      </c>
      <c r="C67" s="15" t="s">
        <v>103</v>
      </c>
      <c r="D67" s="16"/>
      <c r="E67" s="14" t="s">
        <v>41</v>
      </c>
      <c r="F67" s="14">
        <v>1384</v>
      </c>
      <c r="G67" s="14"/>
      <c r="H67" s="14"/>
      <c r="I67" s="14">
        <f t="shared" si="0"/>
        <v>1384</v>
      </c>
      <c r="J67" s="17"/>
      <c r="K67" s="17"/>
    </row>
    <row r="68" spans="1:11" ht="16.5" x14ac:dyDescent="0.3">
      <c r="A68" s="14">
        <v>63</v>
      </c>
      <c r="B68" s="15" t="s">
        <v>96</v>
      </c>
      <c r="C68" s="15" t="s">
        <v>104</v>
      </c>
      <c r="D68" s="16"/>
      <c r="E68" s="14" t="s">
        <v>41</v>
      </c>
      <c r="F68" s="14">
        <v>1350</v>
      </c>
      <c r="G68" s="14"/>
      <c r="H68" s="14"/>
      <c r="I68" s="14">
        <f t="shared" si="0"/>
        <v>1350</v>
      </c>
      <c r="J68" s="17"/>
      <c r="K68" s="17"/>
    </row>
    <row r="69" spans="1:11" ht="16.5" x14ac:dyDescent="0.3">
      <c r="A69" s="14">
        <v>64</v>
      </c>
      <c r="B69" s="15" t="s">
        <v>96</v>
      </c>
      <c r="C69" s="15" t="s">
        <v>105</v>
      </c>
      <c r="D69" s="16"/>
      <c r="E69" s="14" t="s">
        <v>41</v>
      </c>
      <c r="F69" s="14">
        <v>27</v>
      </c>
      <c r="G69" s="14"/>
      <c r="H69" s="14"/>
      <c r="I69" s="14">
        <f t="shared" si="0"/>
        <v>27</v>
      </c>
      <c r="J69" s="17"/>
      <c r="K69" s="17"/>
    </row>
    <row r="70" spans="1:11" ht="16.5" x14ac:dyDescent="0.3">
      <c r="A70" s="14">
        <v>65</v>
      </c>
      <c r="B70" s="15" t="s">
        <v>96</v>
      </c>
      <c r="C70" s="15" t="s">
        <v>106</v>
      </c>
      <c r="D70" s="16" t="s">
        <v>27</v>
      </c>
      <c r="E70" s="14" t="s">
        <v>57</v>
      </c>
      <c r="F70" s="14">
        <v>20</v>
      </c>
      <c r="G70" s="14"/>
      <c r="H70" s="14"/>
      <c r="I70" s="14">
        <f t="shared" si="0"/>
        <v>20</v>
      </c>
      <c r="J70" s="17"/>
      <c r="K70" s="17"/>
    </row>
    <row r="71" spans="1:11" ht="16.5" x14ac:dyDescent="0.3">
      <c r="A71" s="14">
        <v>66</v>
      </c>
      <c r="B71" s="15" t="s">
        <v>96</v>
      </c>
      <c r="C71" s="15" t="s">
        <v>107</v>
      </c>
      <c r="D71" s="16"/>
      <c r="E71" s="14" t="s">
        <v>41</v>
      </c>
      <c r="F71" s="14">
        <v>51</v>
      </c>
      <c r="G71" s="14"/>
      <c r="H71" s="14"/>
      <c r="I71" s="14">
        <f t="shared" si="0"/>
        <v>51</v>
      </c>
      <c r="J71" s="17"/>
      <c r="K71" s="17"/>
    </row>
    <row r="72" spans="1:11" ht="33" x14ac:dyDescent="0.3">
      <c r="A72" s="14">
        <v>67</v>
      </c>
      <c r="B72" s="15" t="s">
        <v>96</v>
      </c>
      <c r="C72" s="15" t="s">
        <v>108</v>
      </c>
      <c r="D72" s="16"/>
      <c r="E72" s="14" t="s">
        <v>51</v>
      </c>
      <c r="F72" s="14">
        <v>1</v>
      </c>
      <c r="G72" s="14"/>
      <c r="H72" s="14"/>
      <c r="I72" s="14">
        <f t="shared" si="0"/>
        <v>1</v>
      </c>
      <c r="J72" s="17"/>
      <c r="K72" s="17"/>
    </row>
    <row r="73" spans="1:11" ht="49.5" x14ac:dyDescent="0.3">
      <c r="A73" s="14">
        <v>68</v>
      </c>
      <c r="B73" s="15" t="s">
        <v>96</v>
      </c>
      <c r="C73" s="15" t="s">
        <v>109</v>
      </c>
      <c r="D73" s="16"/>
      <c r="E73" s="14" t="s">
        <v>51</v>
      </c>
      <c r="F73" s="14">
        <v>3</v>
      </c>
      <c r="G73" s="14"/>
      <c r="H73" s="14"/>
      <c r="I73" s="14">
        <f t="shared" si="0"/>
        <v>3</v>
      </c>
      <c r="J73" s="17"/>
      <c r="K73" s="17"/>
    </row>
    <row r="74" spans="1:11" ht="33" x14ac:dyDescent="0.3">
      <c r="A74" s="14">
        <v>69</v>
      </c>
      <c r="B74" s="15" t="s">
        <v>96</v>
      </c>
      <c r="C74" s="15" t="s">
        <v>110</v>
      </c>
      <c r="D74" s="16"/>
      <c r="E74" s="14" t="s">
        <v>51</v>
      </c>
      <c r="F74" s="14">
        <v>4</v>
      </c>
      <c r="G74" s="14"/>
      <c r="H74" s="14"/>
      <c r="I74" s="14">
        <f t="shared" si="0"/>
        <v>4</v>
      </c>
      <c r="J74" s="17"/>
      <c r="K74" s="17"/>
    </row>
    <row r="75" spans="1:11" ht="33" x14ac:dyDescent="0.3">
      <c r="A75" s="14">
        <v>70</v>
      </c>
      <c r="B75" s="15" t="s">
        <v>96</v>
      </c>
      <c r="C75" s="15" t="s">
        <v>111</v>
      </c>
      <c r="D75" s="16"/>
      <c r="E75" s="14" t="s">
        <v>51</v>
      </c>
      <c r="F75" s="14">
        <v>1</v>
      </c>
      <c r="G75" s="14"/>
      <c r="H75" s="14"/>
      <c r="I75" s="14">
        <f t="shared" si="0"/>
        <v>1</v>
      </c>
      <c r="J75" s="17"/>
      <c r="K75" s="17"/>
    </row>
    <row r="76" spans="1:11" ht="16.5" x14ac:dyDescent="0.3">
      <c r="A76" s="14">
        <v>71</v>
      </c>
      <c r="B76" s="15" t="s">
        <v>96</v>
      </c>
      <c r="C76" s="15" t="s">
        <v>112</v>
      </c>
      <c r="D76" s="16"/>
      <c r="E76" s="14" t="s">
        <v>41</v>
      </c>
      <c r="F76" s="14">
        <v>136</v>
      </c>
      <c r="G76" s="14"/>
      <c r="H76" s="14"/>
      <c r="I76" s="14">
        <f t="shared" si="0"/>
        <v>136</v>
      </c>
      <c r="J76" s="17"/>
      <c r="K76" s="17"/>
    </row>
    <row r="77" spans="1:11" ht="16.5" x14ac:dyDescent="0.3">
      <c r="A77" s="14">
        <v>72</v>
      </c>
      <c r="B77" s="15" t="s">
        <v>96</v>
      </c>
      <c r="C77" s="15" t="s">
        <v>113</v>
      </c>
      <c r="D77" s="16"/>
      <c r="E77" s="14" t="s">
        <v>41</v>
      </c>
      <c r="F77" s="14">
        <v>167</v>
      </c>
      <c r="G77" s="14"/>
      <c r="H77" s="14"/>
      <c r="I77" s="14">
        <f t="shared" si="0"/>
        <v>167</v>
      </c>
      <c r="J77" s="17"/>
      <c r="K77" s="17"/>
    </row>
    <row r="78" spans="1:11" ht="16.5" x14ac:dyDescent="0.3">
      <c r="A78" s="14">
        <v>73</v>
      </c>
      <c r="B78" s="15" t="s">
        <v>96</v>
      </c>
      <c r="C78" s="15" t="s">
        <v>114</v>
      </c>
      <c r="D78" s="16"/>
      <c r="E78" s="14" t="s">
        <v>41</v>
      </c>
      <c r="F78" s="14">
        <v>5</v>
      </c>
      <c r="G78" s="14"/>
      <c r="H78" s="14"/>
      <c r="I78" s="14">
        <f t="shared" si="0"/>
        <v>5</v>
      </c>
      <c r="J78" s="17"/>
      <c r="K78" s="17"/>
    </row>
    <row r="79" spans="1:11" ht="33" x14ac:dyDescent="0.3">
      <c r="A79" s="14">
        <v>74</v>
      </c>
      <c r="B79" s="15" t="s">
        <v>96</v>
      </c>
      <c r="C79" s="15" t="s">
        <v>115</v>
      </c>
      <c r="D79" s="16"/>
      <c r="E79" s="14" t="s">
        <v>41</v>
      </c>
      <c r="F79" s="14">
        <v>1</v>
      </c>
      <c r="G79" s="14"/>
      <c r="H79" s="14"/>
      <c r="I79" s="14">
        <f t="shared" si="0"/>
        <v>1</v>
      </c>
      <c r="J79" s="17"/>
      <c r="K79" s="17"/>
    </row>
    <row r="80" spans="1:11" ht="33" x14ac:dyDescent="0.3">
      <c r="A80" s="14">
        <v>75</v>
      </c>
      <c r="B80" s="15" t="s">
        <v>96</v>
      </c>
      <c r="C80" s="15" t="s">
        <v>116</v>
      </c>
      <c r="D80" s="16"/>
      <c r="E80" s="14" t="s">
        <v>57</v>
      </c>
      <c r="F80" s="14">
        <v>0.5</v>
      </c>
      <c r="G80" s="14"/>
      <c r="H80" s="14"/>
      <c r="I80" s="14">
        <f t="shared" si="0"/>
        <v>0.5</v>
      </c>
      <c r="J80" s="17"/>
      <c r="K80" s="17"/>
    </row>
    <row r="81" spans="1:11" ht="33" x14ac:dyDescent="0.3">
      <c r="A81" s="14">
        <v>76</v>
      </c>
      <c r="B81" s="15" t="s">
        <v>96</v>
      </c>
      <c r="C81" s="15" t="s">
        <v>117</v>
      </c>
      <c r="D81" s="16"/>
      <c r="E81" s="14" t="s">
        <v>41</v>
      </c>
      <c r="F81" s="14">
        <v>10</v>
      </c>
      <c r="G81" s="14"/>
      <c r="H81" s="14"/>
      <c r="I81" s="14">
        <f t="shared" si="0"/>
        <v>10</v>
      </c>
      <c r="J81" s="17"/>
      <c r="K81" s="17"/>
    </row>
    <row r="82" spans="1:11" ht="33" x14ac:dyDescent="0.3">
      <c r="A82" s="14">
        <v>77</v>
      </c>
      <c r="B82" s="15" t="s">
        <v>96</v>
      </c>
      <c r="C82" s="15" t="s">
        <v>118</v>
      </c>
      <c r="D82" s="16"/>
      <c r="E82" s="14" t="s">
        <v>41</v>
      </c>
      <c r="F82" s="14">
        <v>7</v>
      </c>
      <c r="G82" s="14"/>
      <c r="H82" s="14"/>
      <c r="I82" s="14">
        <f t="shared" si="0"/>
        <v>7</v>
      </c>
      <c r="J82" s="17"/>
      <c r="K82" s="17"/>
    </row>
    <row r="83" spans="1:11" ht="16.5" x14ac:dyDescent="0.3">
      <c r="A83" s="14">
        <v>78</v>
      </c>
      <c r="B83" s="15" t="s">
        <v>96</v>
      </c>
      <c r="C83" s="15" t="s">
        <v>119</v>
      </c>
      <c r="D83" s="16" t="s">
        <v>27</v>
      </c>
      <c r="E83" s="14" t="s">
        <v>57</v>
      </c>
      <c r="F83" s="14">
        <v>0.5</v>
      </c>
      <c r="G83" s="14"/>
      <c r="H83" s="14"/>
      <c r="I83" s="14">
        <f t="shared" si="0"/>
        <v>0.5</v>
      </c>
      <c r="J83" s="17"/>
      <c r="K83" s="17"/>
    </row>
    <row r="84" spans="1:11" ht="16.5" x14ac:dyDescent="0.3">
      <c r="A84" s="14">
        <v>79</v>
      </c>
      <c r="B84" s="15" t="s">
        <v>120</v>
      </c>
      <c r="C84" s="15" t="s">
        <v>121</v>
      </c>
      <c r="D84" s="16"/>
      <c r="E84" s="14" t="s">
        <v>41</v>
      </c>
      <c r="F84" s="14">
        <v>200</v>
      </c>
      <c r="G84" s="14"/>
      <c r="H84" s="14"/>
      <c r="I84" s="14">
        <f t="shared" si="0"/>
        <v>200</v>
      </c>
      <c r="J84" s="17"/>
      <c r="K84" s="17"/>
    </row>
    <row r="85" spans="1:11" ht="33" x14ac:dyDescent="0.3">
      <c r="A85" s="14">
        <v>80</v>
      </c>
      <c r="B85" s="15" t="s">
        <v>122</v>
      </c>
      <c r="C85" s="15" t="s">
        <v>97</v>
      </c>
      <c r="D85" s="16" t="s">
        <v>27</v>
      </c>
      <c r="E85" s="14" t="s">
        <v>57</v>
      </c>
      <c r="F85" s="14">
        <v>3</v>
      </c>
      <c r="G85" s="14"/>
      <c r="H85" s="14"/>
      <c r="I85" s="14">
        <f t="shared" si="0"/>
        <v>3</v>
      </c>
      <c r="J85" s="17"/>
      <c r="K85" s="17"/>
    </row>
    <row r="86" spans="1:11" ht="33" x14ac:dyDescent="0.3">
      <c r="A86" s="14">
        <v>81</v>
      </c>
      <c r="B86" s="15" t="s">
        <v>122</v>
      </c>
      <c r="C86" s="15" t="s">
        <v>98</v>
      </c>
      <c r="D86" s="16"/>
      <c r="E86" s="14" t="s">
        <v>41</v>
      </c>
      <c r="F86" s="14">
        <v>6</v>
      </c>
      <c r="G86" s="14"/>
      <c r="H86" s="14"/>
      <c r="I86" s="14">
        <f t="shared" si="0"/>
        <v>6</v>
      </c>
      <c r="J86" s="17"/>
      <c r="K86" s="17"/>
    </row>
    <row r="87" spans="1:11" ht="66" x14ac:dyDescent="0.3">
      <c r="A87" s="14">
        <v>82</v>
      </c>
      <c r="B87" s="15" t="s">
        <v>122</v>
      </c>
      <c r="C87" s="15" t="s">
        <v>99</v>
      </c>
      <c r="D87" s="16"/>
      <c r="E87" s="14" t="s">
        <v>51</v>
      </c>
      <c r="F87" s="14">
        <v>1</v>
      </c>
      <c r="G87" s="14"/>
      <c r="H87" s="14"/>
      <c r="I87" s="14">
        <f t="shared" si="0"/>
        <v>1</v>
      </c>
      <c r="J87" s="17"/>
      <c r="K87" s="17"/>
    </row>
    <row r="88" spans="1:11" ht="49.5" x14ac:dyDescent="0.3">
      <c r="A88" s="14">
        <v>83</v>
      </c>
      <c r="B88" s="15" t="s">
        <v>122</v>
      </c>
      <c r="C88" s="15" t="s">
        <v>100</v>
      </c>
      <c r="D88" s="16"/>
      <c r="E88" s="14" t="s">
        <v>51</v>
      </c>
      <c r="F88" s="14">
        <v>1</v>
      </c>
      <c r="G88" s="14"/>
      <c r="H88" s="14"/>
      <c r="I88" s="14">
        <f t="shared" si="0"/>
        <v>1</v>
      </c>
      <c r="J88" s="17"/>
      <c r="K88" s="17"/>
    </row>
    <row r="89" spans="1:11" ht="49.5" x14ac:dyDescent="0.3">
      <c r="A89" s="14">
        <v>84</v>
      </c>
      <c r="B89" s="15" t="s">
        <v>122</v>
      </c>
      <c r="C89" s="15" t="s">
        <v>101</v>
      </c>
      <c r="D89" s="16"/>
      <c r="E89" s="14" t="s">
        <v>51</v>
      </c>
      <c r="F89" s="14">
        <v>1</v>
      </c>
      <c r="G89" s="14"/>
      <c r="H89" s="14"/>
      <c r="I89" s="14">
        <f t="shared" si="0"/>
        <v>1</v>
      </c>
      <c r="J89" s="17"/>
      <c r="K89" s="17"/>
    </row>
    <row r="90" spans="1:11" ht="33" x14ac:dyDescent="0.3">
      <c r="A90" s="14">
        <v>85</v>
      </c>
      <c r="B90" s="15" t="s">
        <v>122</v>
      </c>
      <c r="C90" s="15" t="s">
        <v>102</v>
      </c>
      <c r="D90" s="16"/>
      <c r="E90" s="14" t="s">
        <v>51</v>
      </c>
      <c r="F90" s="14">
        <v>1</v>
      </c>
      <c r="G90" s="14"/>
      <c r="H90" s="14"/>
      <c r="I90" s="14">
        <f t="shared" si="0"/>
        <v>1</v>
      </c>
      <c r="J90" s="17"/>
      <c r="K90" s="17"/>
    </row>
    <row r="91" spans="1:11" ht="33" x14ac:dyDescent="0.3">
      <c r="A91" s="14">
        <v>86</v>
      </c>
      <c r="B91" s="15" t="s">
        <v>122</v>
      </c>
      <c r="C91" s="15" t="s">
        <v>103</v>
      </c>
      <c r="D91" s="16"/>
      <c r="E91" s="14" t="s">
        <v>41</v>
      </c>
      <c r="F91" s="14">
        <v>6</v>
      </c>
      <c r="G91" s="14"/>
      <c r="H91" s="14"/>
      <c r="I91" s="14">
        <f t="shared" si="0"/>
        <v>6</v>
      </c>
      <c r="J91" s="17"/>
      <c r="K91" s="17"/>
    </row>
    <row r="92" spans="1:11" ht="33" x14ac:dyDescent="0.3">
      <c r="A92" s="14">
        <v>87</v>
      </c>
      <c r="B92" s="15" t="s">
        <v>122</v>
      </c>
      <c r="C92" s="15" t="s">
        <v>104</v>
      </c>
      <c r="D92" s="16"/>
      <c r="E92" s="14" t="s">
        <v>41</v>
      </c>
      <c r="F92" s="14">
        <v>6</v>
      </c>
      <c r="G92" s="14"/>
      <c r="H92" s="14"/>
      <c r="I92" s="14">
        <f t="shared" si="0"/>
        <v>6</v>
      </c>
      <c r="J92" s="17"/>
      <c r="K92" s="17"/>
    </row>
    <row r="93" spans="1:11" ht="33" x14ac:dyDescent="0.3">
      <c r="A93" s="14">
        <v>88</v>
      </c>
      <c r="B93" s="15" t="s">
        <v>122</v>
      </c>
      <c r="C93" s="15" t="s">
        <v>105</v>
      </c>
      <c r="D93" s="16"/>
      <c r="E93" s="14" t="s">
        <v>41</v>
      </c>
      <c r="F93" s="14">
        <v>1</v>
      </c>
      <c r="G93" s="14"/>
      <c r="H93" s="14"/>
      <c r="I93" s="14">
        <f t="shared" si="0"/>
        <v>1</v>
      </c>
      <c r="J93" s="17"/>
      <c r="K93" s="17"/>
    </row>
    <row r="94" spans="1:11" ht="33" x14ac:dyDescent="0.3">
      <c r="A94" s="14">
        <v>89</v>
      </c>
      <c r="B94" s="15" t="s">
        <v>122</v>
      </c>
      <c r="C94" s="15" t="s">
        <v>106</v>
      </c>
      <c r="D94" s="16" t="s">
        <v>27</v>
      </c>
      <c r="E94" s="14" t="s">
        <v>57</v>
      </c>
      <c r="F94" s="14">
        <v>1.5</v>
      </c>
      <c r="G94" s="14"/>
      <c r="H94" s="14"/>
      <c r="I94" s="14">
        <f t="shared" si="0"/>
        <v>1.5</v>
      </c>
      <c r="J94" s="17"/>
      <c r="K94" s="17"/>
    </row>
    <row r="95" spans="1:11" ht="33" x14ac:dyDescent="0.3">
      <c r="A95" s="14">
        <v>90</v>
      </c>
      <c r="B95" s="15" t="s">
        <v>122</v>
      </c>
      <c r="C95" s="15" t="s">
        <v>107</v>
      </c>
      <c r="D95" s="16"/>
      <c r="E95" s="14" t="s">
        <v>41</v>
      </c>
      <c r="F95" s="14">
        <v>3</v>
      </c>
      <c r="G95" s="14"/>
      <c r="H95" s="14"/>
      <c r="I95" s="14">
        <f t="shared" si="0"/>
        <v>3</v>
      </c>
      <c r="J95" s="17"/>
      <c r="K95" s="17"/>
    </row>
    <row r="96" spans="1:11" ht="33" x14ac:dyDescent="0.3">
      <c r="A96" s="14">
        <v>91</v>
      </c>
      <c r="B96" s="15" t="s">
        <v>122</v>
      </c>
      <c r="C96" s="15" t="s">
        <v>108</v>
      </c>
      <c r="D96" s="16"/>
      <c r="E96" s="14" t="s">
        <v>51</v>
      </c>
      <c r="F96" s="14">
        <v>1</v>
      </c>
      <c r="G96" s="14"/>
      <c r="H96" s="14"/>
      <c r="I96" s="14">
        <f t="shared" si="0"/>
        <v>1</v>
      </c>
      <c r="J96" s="17"/>
      <c r="K96" s="17"/>
    </row>
    <row r="97" spans="1:11" ht="49.5" x14ac:dyDescent="0.3">
      <c r="A97" s="14">
        <v>92</v>
      </c>
      <c r="B97" s="15" t="s">
        <v>122</v>
      </c>
      <c r="C97" s="15" t="s">
        <v>109</v>
      </c>
      <c r="D97" s="16"/>
      <c r="E97" s="14" t="s">
        <v>51</v>
      </c>
      <c r="F97" s="14">
        <v>1</v>
      </c>
      <c r="G97" s="14"/>
      <c r="H97" s="14"/>
      <c r="I97" s="14">
        <f t="shared" si="0"/>
        <v>1</v>
      </c>
      <c r="J97" s="17"/>
      <c r="K97" s="17"/>
    </row>
    <row r="98" spans="1:11" ht="33" x14ac:dyDescent="0.3">
      <c r="A98" s="14">
        <v>93</v>
      </c>
      <c r="B98" s="15" t="s">
        <v>122</v>
      </c>
      <c r="C98" s="15" t="s">
        <v>110</v>
      </c>
      <c r="D98" s="16"/>
      <c r="E98" s="14" t="s">
        <v>51</v>
      </c>
      <c r="F98" s="14">
        <v>1</v>
      </c>
      <c r="G98" s="14"/>
      <c r="H98" s="14"/>
      <c r="I98" s="14">
        <f t="shared" si="0"/>
        <v>1</v>
      </c>
      <c r="J98" s="17"/>
      <c r="K98" s="17"/>
    </row>
    <row r="99" spans="1:11" ht="33" x14ac:dyDescent="0.3">
      <c r="A99" s="14">
        <v>94</v>
      </c>
      <c r="B99" s="15" t="s">
        <v>122</v>
      </c>
      <c r="C99" s="15" t="s">
        <v>111</v>
      </c>
      <c r="D99" s="16"/>
      <c r="E99" s="14" t="s">
        <v>51</v>
      </c>
      <c r="F99" s="14">
        <v>1</v>
      </c>
      <c r="G99" s="14"/>
      <c r="H99" s="14"/>
      <c r="I99" s="14">
        <f t="shared" si="0"/>
        <v>1</v>
      </c>
      <c r="J99" s="17"/>
      <c r="K99" s="17"/>
    </row>
    <row r="100" spans="1:11" ht="33" x14ac:dyDescent="0.3">
      <c r="A100" s="14">
        <v>95</v>
      </c>
      <c r="B100" s="15" t="s">
        <v>122</v>
      </c>
      <c r="C100" s="15" t="s">
        <v>112</v>
      </c>
      <c r="D100" s="16"/>
      <c r="E100" s="14" t="s">
        <v>41</v>
      </c>
      <c r="F100" s="14">
        <v>6</v>
      </c>
      <c r="G100" s="14"/>
      <c r="H100" s="14"/>
      <c r="I100" s="14">
        <f t="shared" si="0"/>
        <v>6</v>
      </c>
      <c r="J100" s="17"/>
      <c r="K100" s="17"/>
    </row>
    <row r="101" spans="1:11" ht="33" x14ac:dyDescent="0.3">
      <c r="A101" s="14">
        <v>96</v>
      </c>
      <c r="B101" s="15" t="s">
        <v>122</v>
      </c>
      <c r="C101" s="15" t="s">
        <v>113</v>
      </c>
      <c r="D101" s="16"/>
      <c r="E101" s="14" t="s">
        <v>41</v>
      </c>
      <c r="F101" s="14">
        <v>1</v>
      </c>
      <c r="G101" s="14"/>
      <c r="H101" s="14"/>
      <c r="I101" s="14">
        <f t="shared" si="0"/>
        <v>1</v>
      </c>
      <c r="J101" s="17"/>
      <c r="K101" s="17"/>
    </row>
    <row r="102" spans="1:11" ht="33" x14ac:dyDescent="0.3">
      <c r="A102" s="14">
        <v>97</v>
      </c>
      <c r="B102" s="15" t="s">
        <v>122</v>
      </c>
      <c r="C102" s="15" t="s">
        <v>114</v>
      </c>
      <c r="D102" s="16"/>
      <c r="E102" s="14" t="s">
        <v>41</v>
      </c>
      <c r="F102" s="14">
        <v>1</v>
      </c>
      <c r="G102" s="14"/>
      <c r="H102" s="14"/>
      <c r="I102" s="14">
        <f t="shared" si="0"/>
        <v>1</v>
      </c>
      <c r="J102" s="17"/>
      <c r="K102" s="17"/>
    </row>
    <row r="103" spans="1:11" ht="33" x14ac:dyDescent="0.3">
      <c r="A103" s="14">
        <v>98</v>
      </c>
      <c r="B103" s="15" t="s">
        <v>122</v>
      </c>
      <c r="C103" s="15" t="s">
        <v>116</v>
      </c>
      <c r="D103" s="16"/>
      <c r="E103" s="14" t="s">
        <v>57</v>
      </c>
      <c r="F103" s="14">
        <v>1.7999999999999999E-2</v>
      </c>
      <c r="G103" s="14"/>
      <c r="H103" s="14"/>
      <c r="I103" s="14">
        <f t="shared" si="0"/>
        <v>1.7999999999999999E-2</v>
      </c>
      <c r="J103" s="17"/>
      <c r="K103" s="17"/>
    </row>
    <row r="104" spans="1:11" ht="33" x14ac:dyDescent="0.3">
      <c r="A104" s="14">
        <v>99</v>
      </c>
      <c r="B104" s="15" t="s">
        <v>122</v>
      </c>
      <c r="C104" s="15" t="s">
        <v>117</v>
      </c>
      <c r="D104" s="16"/>
      <c r="E104" s="14" t="s">
        <v>41</v>
      </c>
      <c r="F104" s="14">
        <v>5</v>
      </c>
      <c r="G104" s="14"/>
      <c r="H104" s="14"/>
      <c r="I104" s="14">
        <f t="shared" si="0"/>
        <v>5</v>
      </c>
      <c r="J104" s="17"/>
      <c r="K104" s="17"/>
    </row>
    <row r="105" spans="1:11" ht="33" x14ac:dyDescent="0.3">
      <c r="A105" s="14">
        <v>100</v>
      </c>
      <c r="B105" s="15" t="s">
        <v>122</v>
      </c>
      <c r="C105" s="15" t="s">
        <v>118</v>
      </c>
      <c r="D105" s="16"/>
      <c r="E105" s="14" t="s">
        <v>41</v>
      </c>
      <c r="F105" s="14">
        <v>2</v>
      </c>
      <c r="G105" s="14"/>
      <c r="H105" s="14"/>
      <c r="I105" s="14">
        <f t="shared" si="0"/>
        <v>2</v>
      </c>
      <c r="J105" s="17"/>
      <c r="K105" s="17"/>
    </row>
    <row r="106" spans="1:11" ht="33" x14ac:dyDescent="0.3">
      <c r="A106" s="14">
        <v>101</v>
      </c>
      <c r="B106" s="15" t="s">
        <v>122</v>
      </c>
      <c r="C106" s="15" t="s">
        <v>119</v>
      </c>
      <c r="D106" s="16"/>
      <c r="E106" s="14" t="s">
        <v>57</v>
      </c>
      <c r="F106" s="14">
        <v>0.5</v>
      </c>
      <c r="G106" s="14"/>
      <c r="H106" s="14"/>
      <c r="I106" s="14">
        <f t="shared" si="0"/>
        <v>0.5</v>
      </c>
      <c r="J106" s="17"/>
      <c r="K106" s="17"/>
    </row>
    <row r="107" spans="1:11" ht="15.75" customHeight="1" x14ac:dyDescent="0.25"/>
    <row r="108" spans="1:11" ht="15.75" customHeight="1" x14ac:dyDescent="0.25"/>
    <row r="109" spans="1:11" ht="15.75" customHeight="1" x14ac:dyDescent="0.25"/>
    <row r="110" spans="1:11" ht="15.75" customHeight="1" x14ac:dyDescent="0.25"/>
    <row r="111" spans="1:11" ht="15.75" customHeight="1" x14ac:dyDescent="0.25"/>
    <row r="112" spans="1:11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autoFilter ref="A5:K106" xr:uid="{00000000-0009-0000-0000-000001000000}"/>
  <mergeCells count="4">
    <mergeCell ref="A1:K1"/>
    <mergeCell ref="A2:K2"/>
    <mergeCell ref="A3:K3"/>
    <mergeCell ref="A4:J4"/>
  </mergeCells>
  <printOptions horizontalCentered="1"/>
  <pageMargins left="0.511811023622047" right="0.511811023622047" top="0.74803149606299202" bottom="0.74803149606299202" header="0" footer="0"/>
  <pageSetup paperSize="9" scale="70" orientation="landscape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FF00FF"/>
  </sheetPr>
  <dimension ref="A1:Z1000"/>
  <sheetViews>
    <sheetView topLeftCell="A9" workbookViewId="0">
      <selection activeCell="I18" sqref="I18"/>
    </sheetView>
  </sheetViews>
  <sheetFormatPr defaultColWidth="14.42578125" defaultRowHeight="15" customHeight="1" x14ac:dyDescent="0.25"/>
  <cols>
    <col min="1" max="1" width="6.28515625" customWidth="1"/>
    <col min="2" max="2" width="24.7109375" customWidth="1"/>
    <col min="3" max="3" width="9.5703125" customWidth="1"/>
    <col min="4" max="4" width="10.5703125" customWidth="1"/>
    <col min="5" max="5" width="13.140625" customWidth="1"/>
    <col min="6" max="6" width="14.28515625" customWidth="1"/>
    <col min="7" max="7" width="9.42578125" customWidth="1"/>
    <col min="8" max="8" width="8.85546875" customWidth="1"/>
    <col min="9" max="9" width="8.5703125" customWidth="1"/>
    <col min="10" max="10" width="11.7109375" customWidth="1"/>
    <col min="11" max="11" width="9.42578125" customWidth="1"/>
    <col min="12" max="12" width="10.42578125" customWidth="1"/>
    <col min="13" max="13" width="25" customWidth="1"/>
    <col min="14" max="26" width="9.140625" customWidth="1"/>
  </cols>
  <sheetData>
    <row r="1" spans="1:26" ht="12.75" customHeight="1" x14ac:dyDescent="0.25">
      <c r="A1" s="629" t="s">
        <v>0</v>
      </c>
      <c r="B1" s="630"/>
      <c r="C1" s="630"/>
      <c r="D1" s="630"/>
      <c r="E1" s="630"/>
      <c r="F1" s="630"/>
      <c r="G1" s="630"/>
      <c r="H1" s="630"/>
      <c r="I1" s="630"/>
      <c r="J1" s="630"/>
      <c r="K1" s="630"/>
      <c r="L1" s="631"/>
      <c r="M1" s="19">
        <f ca="1">TODAY()-1</f>
        <v>46134</v>
      </c>
      <c r="N1" s="20"/>
      <c r="O1" s="20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</row>
    <row r="2" spans="1:26" ht="12.75" customHeight="1" x14ac:dyDescent="0.25">
      <c r="A2" s="632"/>
      <c r="B2" s="628"/>
      <c r="C2" s="628"/>
      <c r="D2" s="628"/>
      <c r="E2" s="628"/>
      <c r="F2" s="628"/>
      <c r="G2" s="628"/>
      <c r="H2" s="628"/>
      <c r="I2" s="628"/>
      <c r="J2" s="628"/>
      <c r="K2" s="628"/>
      <c r="L2" s="628"/>
      <c r="M2" s="633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spans="1:26" ht="12.75" customHeight="1" x14ac:dyDescent="0.25">
      <c r="A3" s="21" t="s">
        <v>123</v>
      </c>
      <c r="B3" s="22"/>
      <c r="C3" s="22"/>
      <c r="D3" s="22"/>
      <c r="E3" s="22"/>
      <c r="F3" s="22"/>
      <c r="G3" s="22"/>
      <c r="H3" s="22"/>
      <c r="I3" s="22"/>
      <c r="J3" s="23"/>
      <c r="K3" s="23"/>
      <c r="L3" s="23"/>
      <c r="M3" s="24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spans="1:26" ht="12.75" customHeight="1" x14ac:dyDescent="0.25">
      <c r="A4" s="21" t="s">
        <v>124</v>
      </c>
      <c r="B4" s="22"/>
      <c r="C4" s="22"/>
      <c r="D4" s="22"/>
      <c r="E4" s="22"/>
      <c r="F4" s="22"/>
      <c r="G4" s="22"/>
      <c r="H4" s="22"/>
      <c r="I4" s="22"/>
      <c r="J4" s="23"/>
      <c r="K4" s="23"/>
      <c r="L4" s="23"/>
      <c r="M4" s="24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spans="1:26" ht="12.75" customHeight="1" x14ac:dyDescent="0.25">
      <c r="A5" s="21" t="s">
        <v>125</v>
      </c>
      <c r="B5" s="25"/>
      <c r="C5" s="25"/>
      <c r="D5" s="22"/>
      <c r="E5" s="22"/>
      <c r="F5" s="22"/>
      <c r="G5" s="22"/>
      <c r="H5" s="22"/>
      <c r="I5" s="22"/>
      <c r="J5" s="23"/>
      <c r="K5" s="23"/>
      <c r="L5" s="26"/>
      <c r="M5" s="24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spans="1:26" ht="12.75" customHeight="1" thickBot="1" x14ac:dyDescent="0.3">
      <c r="A6" s="634" t="s">
        <v>126</v>
      </c>
      <c r="B6" s="628"/>
      <c r="C6" s="628"/>
      <c r="D6" s="628"/>
      <c r="E6" s="628"/>
      <c r="F6" s="628"/>
      <c r="G6" s="628"/>
      <c r="H6" s="628"/>
      <c r="I6" s="628"/>
      <c r="J6" s="628"/>
      <c r="K6" s="628"/>
      <c r="L6" s="628"/>
      <c r="M6" s="633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spans="1:26" ht="75" x14ac:dyDescent="0.25">
      <c r="A7" s="27" t="s">
        <v>127</v>
      </c>
      <c r="B7" s="28" t="s">
        <v>128</v>
      </c>
      <c r="C7" s="28" t="s">
        <v>129</v>
      </c>
      <c r="D7" s="28" t="s">
        <v>130</v>
      </c>
      <c r="E7" s="28" t="s">
        <v>131</v>
      </c>
      <c r="F7" s="28" t="s">
        <v>132</v>
      </c>
      <c r="G7" s="28" t="s">
        <v>133</v>
      </c>
      <c r="H7" s="28" t="s">
        <v>134</v>
      </c>
      <c r="I7" s="28" t="s">
        <v>135</v>
      </c>
      <c r="J7" s="28" t="s">
        <v>136</v>
      </c>
      <c r="K7" s="28" t="s">
        <v>11</v>
      </c>
      <c r="L7" s="28" t="s">
        <v>137</v>
      </c>
      <c r="M7" s="29" t="s">
        <v>12</v>
      </c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spans="1:26" ht="26.25" customHeight="1" x14ac:dyDescent="0.25">
      <c r="A8" s="30">
        <v>1</v>
      </c>
      <c r="B8" s="31" t="s">
        <v>138</v>
      </c>
      <c r="C8" s="32">
        <v>120.944</v>
      </c>
      <c r="D8" s="33">
        <v>124.568</v>
      </c>
      <c r="E8" s="33">
        <v>124.568</v>
      </c>
      <c r="F8" s="33">
        <v>124.568</v>
      </c>
      <c r="G8" s="33">
        <f t="shared" ref="G8:G10" si="0">D8-E8</f>
        <v>0</v>
      </c>
      <c r="H8" s="33">
        <v>0</v>
      </c>
      <c r="I8" s="34">
        <v>0</v>
      </c>
      <c r="J8" s="33">
        <f t="shared" ref="J8:J22" si="1">E8+H8</f>
        <v>124.568</v>
      </c>
      <c r="K8" s="33">
        <f t="shared" ref="K8:K20" si="2">D8-J8</f>
        <v>0</v>
      </c>
      <c r="L8" s="35"/>
      <c r="M8" s="36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spans="1:26" ht="26.25" customHeight="1" x14ac:dyDescent="0.25">
      <c r="A9" s="30">
        <v>2</v>
      </c>
      <c r="B9" s="31" t="s">
        <v>139</v>
      </c>
      <c r="C9" s="32">
        <v>120.944</v>
      </c>
      <c r="D9" s="33">
        <v>124.568</v>
      </c>
      <c r="E9" s="33">
        <v>124.568</v>
      </c>
      <c r="F9" s="33">
        <v>124.568</v>
      </c>
      <c r="G9" s="33">
        <f t="shared" si="0"/>
        <v>0</v>
      </c>
      <c r="H9" s="33">
        <v>0</v>
      </c>
      <c r="I9" s="34">
        <v>0</v>
      </c>
      <c r="J9" s="33">
        <f t="shared" si="1"/>
        <v>124.568</v>
      </c>
      <c r="K9" s="33">
        <f t="shared" si="2"/>
        <v>0</v>
      </c>
      <c r="L9" s="35"/>
      <c r="M9" s="36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spans="1:26" ht="26.25" customHeight="1" x14ac:dyDescent="0.25">
      <c r="A10" s="30">
        <v>3</v>
      </c>
      <c r="B10" s="31" t="s">
        <v>140</v>
      </c>
      <c r="C10" s="32">
        <f>C9</f>
        <v>120.944</v>
      </c>
      <c r="D10" s="33">
        <v>124.568</v>
      </c>
      <c r="E10" s="33">
        <v>124.568</v>
      </c>
      <c r="F10" s="33">
        <v>124.568</v>
      </c>
      <c r="G10" s="33">
        <f t="shared" si="0"/>
        <v>0</v>
      </c>
      <c r="H10" s="33">
        <v>0</v>
      </c>
      <c r="I10" s="34">
        <v>0</v>
      </c>
      <c r="J10" s="33">
        <f t="shared" si="1"/>
        <v>124.568</v>
      </c>
      <c r="K10" s="33">
        <f t="shared" si="2"/>
        <v>0</v>
      </c>
      <c r="L10" s="35"/>
      <c r="M10" s="36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spans="1:26" ht="26.25" customHeight="1" x14ac:dyDescent="0.25">
      <c r="A11" s="30">
        <v>4</v>
      </c>
      <c r="B11" s="31" t="s">
        <v>141</v>
      </c>
      <c r="C11" s="32">
        <v>120.944</v>
      </c>
      <c r="D11" s="33">
        <v>124.568</v>
      </c>
      <c r="E11" s="33">
        <v>124.568</v>
      </c>
      <c r="F11" s="33">
        <v>124.568</v>
      </c>
      <c r="G11" s="33">
        <v>0</v>
      </c>
      <c r="H11" s="33">
        <v>0</v>
      </c>
      <c r="I11" s="34">
        <v>0</v>
      </c>
      <c r="J11" s="33">
        <f t="shared" si="1"/>
        <v>124.568</v>
      </c>
      <c r="K11" s="33">
        <f t="shared" si="2"/>
        <v>0</v>
      </c>
      <c r="L11" s="35"/>
      <c r="M11" s="36"/>
      <c r="N11" s="37"/>
      <c r="O11" s="38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spans="1:26" ht="45" customHeight="1" x14ac:dyDescent="0.25">
      <c r="A12" s="30">
        <v>5</v>
      </c>
      <c r="B12" s="31" t="s">
        <v>142</v>
      </c>
      <c r="C12" s="32">
        <v>120.944</v>
      </c>
      <c r="D12" s="33">
        <f>D11</f>
        <v>124.568</v>
      </c>
      <c r="E12" s="33">
        <v>123.17400000000001</v>
      </c>
      <c r="F12" s="33">
        <v>0</v>
      </c>
      <c r="G12" s="33">
        <v>0</v>
      </c>
      <c r="H12" s="33">
        <v>0</v>
      </c>
      <c r="I12" s="34">
        <v>0</v>
      </c>
      <c r="J12" s="33">
        <f t="shared" si="1"/>
        <v>123.17400000000001</v>
      </c>
      <c r="K12" s="33">
        <f t="shared" si="2"/>
        <v>1.3939999999999912</v>
      </c>
      <c r="L12" s="35"/>
      <c r="M12" s="39" t="s">
        <v>1786</v>
      </c>
      <c r="N12" s="37"/>
      <c r="O12" s="38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spans="1:26" ht="26.25" customHeight="1" x14ac:dyDescent="0.25">
      <c r="A13" s="30">
        <v>6</v>
      </c>
      <c r="B13" s="31" t="s">
        <v>143</v>
      </c>
      <c r="C13" s="32">
        <v>28</v>
      </c>
      <c r="D13" s="33">
        <v>28</v>
      </c>
      <c r="E13" s="33">
        <v>28</v>
      </c>
      <c r="F13" s="33">
        <v>0</v>
      </c>
      <c r="G13" s="33">
        <v>0</v>
      </c>
      <c r="H13" s="33">
        <v>0</v>
      </c>
      <c r="I13" s="34">
        <v>0</v>
      </c>
      <c r="J13" s="33">
        <f t="shared" si="1"/>
        <v>28</v>
      </c>
      <c r="K13" s="33">
        <f t="shared" si="2"/>
        <v>0</v>
      </c>
      <c r="L13" s="35"/>
      <c r="M13" s="36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spans="1:26" ht="26.25" customHeight="1" x14ac:dyDescent="0.25">
      <c r="A14" s="30">
        <v>7</v>
      </c>
      <c r="B14" s="31" t="s">
        <v>144</v>
      </c>
      <c r="C14" s="32">
        <v>315</v>
      </c>
      <c r="D14" s="33">
        <v>319</v>
      </c>
      <c r="E14" s="33">
        <v>296</v>
      </c>
      <c r="F14" s="33">
        <v>242</v>
      </c>
      <c r="G14" s="33">
        <v>30</v>
      </c>
      <c r="H14" s="33">
        <v>7</v>
      </c>
      <c r="I14" s="34">
        <v>1</v>
      </c>
      <c r="J14" s="33">
        <f t="shared" si="1"/>
        <v>303</v>
      </c>
      <c r="K14" s="33">
        <f t="shared" si="2"/>
        <v>16</v>
      </c>
      <c r="L14" s="35"/>
      <c r="M14" s="36"/>
      <c r="N14" s="1"/>
      <c r="O14" s="1"/>
      <c r="P14" s="40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spans="1:26" ht="12.75" customHeight="1" x14ac:dyDescent="0.25">
      <c r="A15" s="30">
        <v>8</v>
      </c>
      <c r="B15" s="31" t="s">
        <v>145</v>
      </c>
      <c r="C15" s="32">
        <v>315</v>
      </c>
      <c r="D15" s="33">
        <v>319</v>
      </c>
      <c r="E15" s="33">
        <v>294</v>
      </c>
      <c r="F15" s="33">
        <v>242</v>
      </c>
      <c r="G15" s="33">
        <v>30</v>
      </c>
      <c r="H15" s="33">
        <v>4</v>
      </c>
      <c r="I15" s="34"/>
      <c r="J15" s="33">
        <f t="shared" si="1"/>
        <v>298</v>
      </c>
      <c r="K15" s="33">
        <f t="shared" si="2"/>
        <v>21</v>
      </c>
      <c r="L15" s="41" t="s">
        <v>1789</v>
      </c>
      <c r="M15" s="42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spans="1:26" ht="26.25" customHeight="1" x14ac:dyDescent="0.25">
      <c r="A16" s="30">
        <v>9</v>
      </c>
      <c r="B16" s="31" t="s">
        <v>146</v>
      </c>
      <c r="C16" s="32">
        <v>315</v>
      </c>
      <c r="D16" s="33">
        <v>319</v>
      </c>
      <c r="E16" s="33">
        <v>269</v>
      </c>
      <c r="F16" s="33">
        <v>237</v>
      </c>
      <c r="G16" s="33">
        <v>25</v>
      </c>
      <c r="H16" s="33"/>
      <c r="I16" s="34">
        <v>0</v>
      </c>
      <c r="J16" s="33">
        <f t="shared" si="1"/>
        <v>269</v>
      </c>
      <c r="K16" s="33">
        <f t="shared" si="2"/>
        <v>50</v>
      </c>
      <c r="L16" s="35"/>
      <c r="M16" s="36"/>
      <c r="N16" s="43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spans="1:26" ht="26.25" customHeight="1" x14ac:dyDescent="0.25">
      <c r="A17" s="30">
        <v>10</v>
      </c>
      <c r="B17" s="31" t="s">
        <v>147</v>
      </c>
      <c r="C17" s="32">
        <v>315</v>
      </c>
      <c r="D17" s="33">
        <v>319</v>
      </c>
      <c r="E17" s="33">
        <v>198</v>
      </c>
      <c r="F17" s="33">
        <v>180</v>
      </c>
      <c r="G17" s="33">
        <v>30</v>
      </c>
      <c r="H17" s="33">
        <v>13</v>
      </c>
      <c r="I17" s="34">
        <v>0</v>
      </c>
      <c r="J17" s="33">
        <f t="shared" si="1"/>
        <v>211</v>
      </c>
      <c r="K17" s="33">
        <f t="shared" si="2"/>
        <v>108</v>
      </c>
      <c r="L17" s="41" t="s">
        <v>1784</v>
      </c>
      <c r="M17" s="36"/>
      <c r="N17" s="43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spans="1:26" ht="26.25" customHeight="1" x14ac:dyDescent="0.25">
      <c r="A18" s="30">
        <v>11</v>
      </c>
      <c r="B18" s="31" t="s">
        <v>148</v>
      </c>
      <c r="C18" s="32">
        <v>315</v>
      </c>
      <c r="D18" s="33">
        <v>319</v>
      </c>
      <c r="E18" s="33">
        <v>16</v>
      </c>
      <c r="F18" s="33">
        <v>0</v>
      </c>
      <c r="G18" s="33">
        <v>0</v>
      </c>
      <c r="H18" s="33">
        <v>26</v>
      </c>
      <c r="I18" s="34">
        <v>2</v>
      </c>
      <c r="J18" s="33">
        <f t="shared" si="1"/>
        <v>42</v>
      </c>
      <c r="K18" s="33">
        <f t="shared" si="2"/>
        <v>277</v>
      </c>
      <c r="L18" s="35"/>
      <c r="M18" s="36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spans="1:26" ht="26.25" customHeight="1" x14ac:dyDescent="0.25">
      <c r="A19" s="30">
        <v>12</v>
      </c>
      <c r="B19" s="31" t="s">
        <v>149</v>
      </c>
      <c r="C19" s="32">
        <v>120.944</v>
      </c>
      <c r="D19" s="33">
        <v>124.568</v>
      </c>
      <c r="E19" s="33">
        <v>0</v>
      </c>
      <c r="F19" s="33">
        <v>48</v>
      </c>
      <c r="G19" s="33">
        <v>12</v>
      </c>
      <c r="H19" s="33">
        <v>0</v>
      </c>
      <c r="I19" s="34">
        <v>0</v>
      </c>
      <c r="J19" s="33">
        <f t="shared" si="1"/>
        <v>0</v>
      </c>
      <c r="K19" s="33">
        <f t="shared" si="2"/>
        <v>124.568</v>
      </c>
      <c r="L19" s="35"/>
      <c r="M19" s="36"/>
      <c r="N19" s="1"/>
      <c r="O19" s="44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spans="1:26" ht="26.25" customHeight="1" x14ac:dyDescent="0.25">
      <c r="A20" s="30">
        <v>13</v>
      </c>
      <c r="B20" s="31" t="s">
        <v>150</v>
      </c>
      <c r="C20" s="32">
        <v>120.944</v>
      </c>
      <c r="D20" s="33">
        <v>124.568</v>
      </c>
      <c r="E20" s="33">
        <v>0</v>
      </c>
      <c r="F20" s="33">
        <v>0</v>
      </c>
      <c r="G20" s="33">
        <v>0</v>
      </c>
      <c r="H20" s="33">
        <v>0</v>
      </c>
      <c r="I20" s="34">
        <v>0</v>
      </c>
      <c r="J20" s="33">
        <f t="shared" si="1"/>
        <v>0</v>
      </c>
      <c r="K20" s="33">
        <f t="shared" si="2"/>
        <v>124.568</v>
      </c>
      <c r="L20" s="35"/>
      <c r="M20" s="36"/>
      <c r="N20" s="43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spans="1:26" ht="26.25" customHeight="1" x14ac:dyDescent="0.25">
      <c r="A21" s="30">
        <v>14</v>
      </c>
      <c r="B21" s="31" t="s">
        <v>151</v>
      </c>
      <c r="C21" s="32">
        <v>120.944</v>
      </c>
      <c r="D21" s="33">
        <v>124.568</v>
      </c>
      <c r="E21" s="33">
        <v>0</v>
      </c>
      <c r="F21" s="33">
        <v>0</v>
      </c>
      <c r="G21" s="33">
        <v>0</v>
      </c>
      <c r="H21" s="33">
        <v>0</v>
      </c>
      <c r="I21" s="34">
        <v>0</v>
      </c>
      <c r="J21" s="33">
        <f t="shared" si="1"/>
        <v>0</v>
      </c>
      <c r="K21" s="33">
        <f t="shared" ref="K21:K22" si="3">+D21-J21</f>
        <v>124.568</v>
      </c>
      <c r="L21" s="35"/>
      <c r="M21" s="36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spans="1:26" ht="26.25" customHeight="1" thickBot="1" x14ac:dyDescent="0.3">
      <c r="A22" s="45">
        <v>15</v>
      </c>
      <c r="B22" s="46" t="s">
        <v>152</v>
      </c>
      <c r="C22" s="47">
        <v>120.944</v>
      </c>
      <c r="D22" s="48">
        <v>124.568</v>
      </c>
      <c r="E22" s="48">
        <v>0</v>
      </c>
      <c r="F22" s="48">
        <v>0</v>
      </c>
      <c r="G22" s="48">
        <v>10</v>
      </c>
      <c r="H22" s="48">
        <v>0</v>
      </c>
      <c r="I22" s="49"/>
      <c r="J22" s="48">
        <f t="shared" si="1"/>
        <v>0</v>
      </c>
      <c r="K22" s="48">
        <f t="shared" si="3"/>
        <v>124.568</v>
      </c>
      <c r="L22" s="50"/>
      <c r="M22" s="5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spans="1:26" ht="12.75" customHeight="1" x14ac:dyDescent="0.25">
      <c r="A23" s="52"/>
      <c r="B23" s="52"/>
      <c r="C23" s="52"/>
      <c r="D23" s="52"/>
      <c r="E23" s="52"/>
      <c r="F23" s="52"/>
      <c r="G23" s="52"/>
      <c r="H23" s="52"/>
      <c r="I23" s="52"/>
      <c r="J23" s="627"/>
      <c r="K23" s="628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spans="1:26" ht="12.75" customHeight="1" x14ac:dyDescent="0.25">
      <c r="A24" s="52"/>
      <c r="B24" s="52"/>
      <c r="C24" s="52"/>
      <c r="D24" s="52"/>
      <c r="E24" s="52"/>
      <c r="F24" s="52"/>
      <c r="G24" s="52"/>
      <c r="H24" s="52"/>
      <c r="I24" s="53"/>
      <c r="J24" s="627"/>
      <c r="K24" s="628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spans="1:26" ht="12.75" customHeight="1" x14ac:dyDescent="0.25">
      <c r="A25" s="52"/>
      <c r="B25" s="52"/>
      <c r="C25" s="52"/>
      <c r="D25" s="52"/>
      <c r="E25" s="52"/>
      <c r="F25" s="52"/>
      <c r="G25" s="52"/>
      <c r="H25" s="52"/>
      <c r="I25" s="52"/>
      <c r="J25" s="627"/>
      <c r="K25" s="628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spans="1:26" ht="12.75" customHeight="1" x14ac:dyDescent="0.25">
      <c r="A26" s="54"/>
      <c r="B26" s="54"/>
      <c r="C26" s="54"/>
      <c r="D26" s="54"/>
      <c r="E26" s="54"/>
      <c r="F26" s="54"/>
      <c r="G26" s="54"/>
      <c r="H26" s="54"/>
      <c r="I26" s="54"/>
      <c r="J26" s="55"/>
      <c r="K26" s="55"/>
      <c r="L26" s="55"/>
      <c r="M26" s="55"/>
      <c r="N26" s="20"/>
      <c r="O26" s="20"/>
      <c r="P26" s="20"/>
      <c r="Q26" s="20"/>
      <c r="R26" s="20"/>
      <c r="S26" s="20"/>
      <c r="T26" s="20"/>
      <c r="U26" s="20"/>
      <c r="V26" s="20"/>
      <c r="W26" s="20"/>
      <c r="X26" s="20"/>
      <c r="Y26" s="20"/>
      <c r="Z26" s="20"/>
    </row>
    <row r="27" spans="1:26" ht="12.75" customHeight="1" x14ac:dyDescent="0.25">
      <c r="A27" s="54"/>
      <c r="B27" s="54"/>
      <c r="C27" s="54"/>
      <c r="D27" s="54"/>
      <c r="E27" s="54"/>
      <c r="F27" s="54"/>
      <c r="G27" s="54"/>
      <c r="H27" s="54"/>
      <c r="I27" s="54"/>
      <c r="J27" s="55"/>
      <c r="K27" s="55"/>
      <c r="L27" s="55"/>
      <c r="M27" s="55"/>
      <c r="N27" s="20"/>
      <c r="O27" s="20"/>
      <c r="P27" s="20"/>
      <c r="Q27" s="20"/>
      <c r="R27" s="20"/>
      <c r="S27" s="20"/>
      <c r="T27" s="20"/>
      <c r="U27" s="20"/>
      <c r="V27" s="20"/>
      <c r="W27" s="20"/>
      <c r="X27" s="20"/>
      <c r="Y27" s="20"/>
      <c r="Z27" s="20"/>
    </row>
    <row r="28" spans="1:26" ht="12.75" customHeight="1" x14ac:dyDescent="0.25">
      <c r="A28" s="54"/>
      <c r="B28" s="54"/>
      <c r="C28" s="54"/>
      <c r="D28" s="54"/>
      <c r="E28" s="54"/>
      <c r="F28" s="54"/>
      <c r="G28" s="54"/>
      <c r="H28" s="54"/>
      <c r="I28" s="54"/>
      <c r="J28" s="55"/>
      <c r="K28" s="55"/>
      <c r="L28" s="55"/>
      <c r="M28" s="55"/>
      <c r="N28" s="20"/>
      <c r="O28" s="20"/>
      <c r="P28" s="20"/>
      <c r="Q28" s="20"/>
      <c r="R28" s="20"/>
      <c r="S28" s="20"/>
      <c r="T28" s="20"/>
      <c r="U28" s="20"/>
      <c r="V28" s="20"/>
      <c r="W28" s="20"/>
      <c r="X28" s="20"/>
      <c r="Y28" s="20"/>
      <c r="Z28" s="20"/>
    </row>
    <row r="29" spans="1:26" ht="12.75" customHeight="1" x14ac:dyDescent="0.25">
      <c r="A29" s="54"/>
      <c r="B29" s="54"/>
      <c r="C29" s="54"/>
      <c r="D29" s="54"/>
      <c r="E29" s="54"/>
      <c r="F29" s="54"/>
      <c r="G29" s="54"/>
      <c r="H29" s="54"/>
      <c r="I29" s="54"/>
      <c r="J29" s="55"/>
      <c r="K29" s="55"/>
      <c r="L29" s="55"/>
      <c r="M29" s="55"/>
      <c r="N29" s="20"/>
      <c r="O29" s="20"/>
      <c r="P29" s="20"/>
      <c r="Q29" s="20"/>
      <c r="R29" s="20"/>
      <c r="S29" s="20"/>
      <c r="T29" s="20"/>
      <c r="U29" s="20"/>
      <c r="V29" s="20"/>
      <c r="W29" s="20"/>
      <c r="X29" s="20"/>
      <c r="Y29" s="20"/>
      <c r="Z29" s="20"/>
    </row>
    <row r="30" spans="1:26" ht="12.75" customHeight="1" x14ac:dyDescent="0.25">
      <c r="A30" s="54"/>
      <c r="B30" s="54"/>
      <c r="C30" s="54"/>
      <c r="D30" s="54"/>
      <c r="E30" s="54"/>
      <c r="F30" s="54"/>
      <c r="G30" s="54"/>
      <c r="H30" s="54"/>
      <c r="I30" s="54"/>
      <c r="J30" s="55"/>
      <c r="K30" s="55"/>
      <c r="L30" s="55"/>
      <c r="M30" s="55"/>
      <c r="N30" s="20"/>
      <c r="O30" s="20"/>
      <c r="P30" s="20"/>
      <c r="Q30" s="20"/>
      <c r="R30" s="20"/>
      <c r="S30" s="20"/>
      <c r="T30" s="20"/>
      <c r="U30" s="20"/>
      <c r="V30" s="20"/>
      <c r="W30" s="20"/>
      <c r="X30" s="20"/>
      <c r="Y30" s="20"/>
      <c r="Z30" s="20"/>
    </row>
    <row r="31" spans="1:26" ht="12.75" customHeight="1" x14ac:dyDescent="0.25">
      <c r="A31" s="54"/>
      <c r="B31" s="54"/>
      <c r="C31" s="54"/>
      <c r="D31" s="54"/>
      <c r="E31" s="54"/>
      <c r="F31" s="54"/>
      <c r="G31" s="54"/>
      <c r="H31" s="54"/>
      <c r="I31" s="54"/>
      <c r="J31" s="55"/>
      <c r="K31" s="55"/>
      <c r="L31" s="55"/>
      <c r="M31" s="55"/>
      <c r="N31" s="20"/>
      <c r="O31" s="20"/>
      <c r="P31" s="20"/>
      <c r="Q31" s="20"/>
      <c r="R31" s="20"/>
      <c r="S31" s="20"/>
      <c r="T31" s="20"/>
      <c r="U31" s="20"/>
      <c r="V31" s="20"/>
      <c r="W31" s="20"/>
      <c r="X31" s="20"/>
      <c r="Y31" s="20"/>
      <c r="Z31" s="20"/>
    </row>
    <row r="32" spans="1:26" ht="12.75" customHeight="1" x14ac:dyDescent="0.25">
      <c r="A32" s="54"/>
      <c r="B32" s="54"/>
      <c r="C32" s="54"/>
      <c r="D32" s="54"/>
      <c r="E32" s="54"/>
      <c r="F32" s="54"/>
      <c r="G32" s="54"/>
      <c r="H32" s="54"/>
      <c r="I32" s="54"/>
      <c r="J32" s="55"/>
      <c r="K32" s="55"/>
      <c r="L32" s="55"/>
      <c r="M32" s="55"/>
      <c r="N32" s="20"/>
      <c r="O32" s="20"/>
      <c r="P32" s="20"/>
      <c r="Q32" s="20"/>
      <c r="R32" s="20"/>
      <c r="S32" s="20"/>
      <c r="T32" s="20"/>
      <c r="U32" s="20"/>
      <c r="V32" s="20"/>
      <c r="W32" s="20"/>
      <c r="X32" s="20"/>
      <c r="Y32" s="20"/>
      <c r="Z32" s="20"/>
    </row>
    <row r="33" spans="1:26" ht="12.75" customHeight="1" x14ac:dyDescent="0.25">
      <c r="A33" s="54"/>
      <c r="B33" s="54"/>
      <c r="C33" s="54"/>
      <c r="D33" s="54"/>
      <c r="E33" s="54"/>
      <c r="F33" s="54"/>
      <c r="G33" s="54"/>
      <c r="H33" s="54"/>
      <c r="I33" s="54"/>
      <c r="J33" s="55"/>
      <c r="K33" s="55"/>
      <c r="L33" s="55"/>
      <c r="M33" s="55"/>
      <c r="N33" s="20"/>
      <c r="O33" s="20"/>
      <c r="P33" s="20"/>
      <c r="Q33" s="20"/>
      <c r="R33" s="20"/>
      <c r="S33" s="20"/>
      <c r="T33" s="20"/>
      <c r="U33" s="20"/>
      <c r="V33" s="20"/>
      <c r="W33" s="20"/>
      <c r="X33" s="20"/>
      <c r="Y33" s="20"/>
      <c r="Z33" s="20"/>
    </row>
    <row r="34" spans="1:26" ht="12.75" customHeight="1" x14ac:dyDescent="0.25">
      <c r="A34" s="54"/>
      <c r="B34" s="54"/>
      <c r="C34" s="54"/>
      <c r="D34" s="54"/>
      <c r="E34" s="54"/>
      <c r="F34" s="54"/>
      <c r="G34" s="54"/>
      <c r="H34" s="54"/>
      <c r="I34" s="54"/>
      <c r="J34" s="55"/>
      <c r="K34" s="55"/>
      <c r="L34" s="55"/>
      <c r="M34" s="55"/>
      <c r="N34" s="20"/>
      <c r="O34" s="20"/>
      <c r="P34" s="20"/>
      <c r="Q34" s="20"/>
      <c r="R34" s="20"/>
      <c r="S34" s="20"/>
      <c r="T34" s="20"/>
      <c r="U34" s="20"/>
      <c r="V34" s="20"/>
      <c r="W34" s="20"/>
      <c r="X34" s="20"/>
      <c r="Y34" s="20"/>
      <c r="Z34" s="20"/>
    </row>
    <row r="35" spans="1:26" ht="12.75" customHeight="1" x14ac:dyDescent="0.25">
      <c r="A35" s="54"/>
      <c r="B35" s="54"/>
      <c r="C35" s="54"/>
      <c r="D35" s="54"/>
      <c r="E35" s="54"/>
      <c r="F35" s="54"/>
      <c r="G35" s="54"/>
      <c r="H35" s="54"/>
      <c r="I35" s="54"/>
      <c r="J35" s="55"/>
      <c r="K35" s="55"/>
      <c r="L35" s="55"/>
      <c r="M35" s="55"/>
      <c r="N35" s="20"/>
      <c r="O35" s="20"/>
      <c r="P35" s="20"/>
      <c r="Q35" s="20"/>
      <c r="R35" s="20"/>
      <c r="S35" s="20"/>
      <c r="T35" s="20"/>
      <c r="U35" s="20"/>
      <c r="V35" s="20"/>
      <c r="W35" s="20"/>
      <c r="X35" s="20"/>
      <c r="Y35" s="20"/>
      <c r="Z35" s="20"/>
    </row>
    <row r="36" spans="1:26" ht="12.75" customHeight="1" x14ac:dyDescent="0.25">
      <c r="A36" s="54"/>
      <c r="B36" s="54"/>
      <c r="C36" s="54"/>
      <c r="D36" s="54"/>
      <c r="E36" s="54"/>
      <c r="F36" s="54"/>
      <c r="G36" s="54"/>
      <c r="H36" s="54"/>
      <c r="I36" s="54"/>
      <c r="J36" s="55"/>
      <c r="K36" s="55"/>
      <c r="L36" s="55"/>
      <c r="M36" s="55"/>
      <c r="N36" s="20"/>
      <c r="O36" s="20"/>
      <c r="P36" s="20"/>
      <c r="Q36" s="20"/>
      <c r="R36" s="20"/>
      <c r="S36" s="20"/>
      <c r="T36" s="20"/>
      <c r="U36" s="20"/>
      <c r="V36" s="20"/>
      <c r="W36" s="20"/>
      <c r="X36" s="20"/>
      <c r="Y36" s="20"/>
      <c r="Z36" s="20"/>
    </row>
    <row r="37" spans="1:26" ht="12.75" customHeight="1" x14ac:dyDescent="0.25">
      <c r="A37" s="54"/>
      <c r="B37" s="54"/>
      <c r="C37" s="54"/>
      <c r="D37" s="54"/>
      <c r="E37" s="54"/>
      <c r="F37" s="54"/>
      <c r="G37" s="54"/>
      <c r="H37" s="54"/>
      <c r="I37" s="54"/>
      <c r="J37" s="55"/>
      <c r="K37" s="55"/>
      <c r="L37" s="55"/>
      <c r="M37" s="55"/>
      <c r="N37" s="20"/>
      <c r="O37" s="20"/>
      <c r="P37" s="20"/>
      <c r="Q37" s="20"/>
      <c r="R37" s="20"/>
      <c r="S37" s="20"/>
      <c r="T37" s="20"/>
      <c r="U37" s="20"/>
      <c r="V37" s="20"/>
      <c r="W37" s="20"/>
      <c r="X37" s="20"/>
      <c r="Y37" s="20"/>
      <c r="Z37" s="20"/>
    </row>
    <row r="38" spans="1:26" ht="12.75" customHeight="1" x14ac:dyDescent="0.25">
      <c r="A38" s="54"/>
      <c r="B38" s="54"/>
      <c r="C38" s="54"/>
      <c r="D38" s="54"/>
      <c r="E38" s="54"/>
      <c r="F38" s="54"/>
      <c r="G38" s="54"/>
      <c r="H38" s="54"/>
      <c r="I38" s="54"/>
      <c r="J38" s="55"/>
      <c r="K38" s="55"/>
      <c r="L38" s="55"/>
      <c r="M38" s="55"/>
      <c r="N38" s="20"/>
      <c r="O38" s="20"/>
      <c r="P38" s="20"/>
      <c r="Q38" s="20"/>
      <c r="R38" s="20"/>
      <c r="S38" s="20"/>
      <c r="T38" s="20"/>
      <c r="U38" s="20"/>
      <c r="V38" s="20"/>
      <c r="W38" s="20"/>
      <c r="X38" s="20"/>
      <c r="Y38" s="20"/>
      <c r="Z38" s="20"/>
    </row>
    <row r="39" spans="1:26" ht="12.75" customHeight="1" x14ac:dyDescent="0.25">
      <c r="A39" s="54"/>
      <c r="B39" s="54"/>
      <c r="C39" s="54"/>
      <c r="D39" s="54"/>
      <c r="E39" s="54"/>
      <c r="F39" s="54"/>
      <c r="G39" s="54"/>
      <c r="H39" s="54"/>
      <c r="I39" s="54"/>
      <c r="J39" s="55"/>
      <c r="K39" s="55"/>
      <c r="L39" s="55"/>
      <c r="M39" s="55"/>
      <c r="N39" s="20"/>
      <c r="O39" s="20"/>
      <c r="P39" s="20"/>
      <c r="Q39" s="20"/>
      <c r="R39" s="20"/>
      <c r="S39" s="20"/>
      <c r="T39" s="20"/>
      <c r="U39" s="20"/>
      <c r="V39" s="20"/>
      <c r="W39" s="20"/>
      <c r="X39" s="20"/>
      <c r="Y39" s="20"/>
      <c r="Z39" s="20"/>
    </row>
    <row r="40" spans="1:26" ht="12.75" customHeight="1" x14ac:dyDescent="0.25">
      <c r="A40" s="54"/>
      <c r="B40" s="54"/>
      <c r="C40" s="54"/>
      <c r="D40" s="54"/>
      <c r="E40" s="54"/>
      <c r="F40" s="54"/>
      <c r="G40" s="54"/>
      <c r="H40" s="54"/>
      <c r="I40" s="54"/>
      <c r="J40" s="55"/>
      <c r="K40" s="55"/>
      <c r="L40" s="55"/>
      <c r="M40" s="55"/>
      <c r="N40" s="20"/>
      <c r="O40" s="20"/>
      <c r="P40" s="20"/>
      <c r="Q40" s="20"/>
      <c r="R40" s="20"/>
      <c r="S40" s="20"/>
      <c r="T40" s="20"/>
      <c r="U40" s="20"/>
      <c r="V40" s="20"/>
      <c r="W40" s="20"/>
      <c r="X40" s="20"/>
      <c r="Y40" s="20"/>
      <c r="Z40" s="20"/>
    </row>
    <row r="41" spans="1:26" ht="12.75" customHeight="1" x14ac:dyDescent="0.25">
      <c r="A41" s="54"/>
      <c r="B41" s="54"/>
      <c r="C41" s="54"/>
      <c r="D41" s="54"/>
      <c r="E41" s="54"/>
      <c r="F41" s="54"/>
      <c r="G41" s="54"/>
      <c r="H41" s="54"/>
      <c r="I41" s="54"/>
      <c r="J41" s="55"/>
      <c r="K41" s="55"/>
      <c r="L41" s="55"/>
      <c r="M41" s="55"/>
      <c r="N41" s="20"/>
      <c r="O41" s="20"/>
      <c r="P41" s="20"/>
      <c r="Q41" s="20"/>
      <c r="R41" s="20"/>
      <c r="S41" s="20"/>
      <c r="T41" s="20"/>
      <c r="U41" s="20"/>
      <c r="V41" s="20"/>
      <c r="W41" s="20"/>
      <c r="X41" s="20"/>
      <c r="Y41" s="20"/>
      <c r="Z41" s="20"/>
    </row>
    <row r="42" spans="1:26" ht="12.75" customHeight="1" x14ac:dyDescent="0.25">
      <c r="A42" s="54"/>
      <c r="B42" s="54"/>
      <c r="C42" s="54"/>
      <c r="D42" s="54"/>
      <c r="E42" s="54"/>
      <c r="F42" s="54"/>
      <c r="G42" s="54"/>
      <c r="H42" s="54"/>
      <c r="I42" s="54"/>
      <c r="J42" s="55"/>
      <c r="K42" s="55"/>
      <c r="L42" s="55"/>
      <c r="M42" s="55"/>
      <c r="N42" s="20"/>
      <c r="O42" s="20"/>
      <c r="P42" s="20"/>
      <c r="Q42" s="20"/>
      <c r="R42" s="20"/>
      <c r="S42" s="20"/>
      <c r="T42" s="20"/>
      <c r="U42" s="20"/>
      <c r="V42" s="20"/>
      <c r="W42" s="20"/>
      <c r="X42" s="20"/>
      <c r="Y42" s="20"/>
      <c r="Z42" s="20"/>
    </row>
    <row r="43" spans="1:26" ht="12.75" customHeight="1" x14ac:dyDescent="0.25">
      <c r="A43" s="54"/>
      <c r="B43" s="54"/>
      <c r="C43" s="54"/>
      <c r="D43" s="54"/>
      <c r="E43" s="54"/>
      <c r="F43" s="54"/>
      <c r="G43" s="54"/>
      <c r="H43" s="54"/>
      <c r="I43" s="54"/>
      <c r="J43" s="55"/>
      <c r="K43" s="55"/>
      <c r="L43" s="55"/>
      <c r="M43" s="55"/>
      <c r="N43" s="20"/>
      <c r="O43" s="20"/>
      <c r="P43" s="20"/>
      <c r="Q43" s="20"/>
      <c r="R43" s="20"/>
      <c r="S43" s="20"/>
      <c r="T43" s="20"/>
      <c r="U43" s="20"/>
      <c r="V43" s="20"/>
      <c r="W43" s="20"/>
      <c r="X43" s="20"/>
      <c r="Y43" s="20"/>
      <c r="Z43" s="20"/>
    </row>
    <row r="44" spans="1:26" ht="12.75" customHeight="1" x14ac:dyDescent="0.25">
      <c r="A44" s="54"/>
      <c r="B44" s="54"/>
      <c r="C44" s="54"/>
      <c r="D44" s="54"/>
      <c r="E44" s="54"/>
      <c r="F44" s="54"/>
      <c r="G44" s="54"/>
      <c r="H44" s="54"/>
      <c r="I44" s="54"/>
      <c r="J44" s="55"/>
      <c r="K44" s="55"/>
      <c r="L44" s="55"/>
      <c r="M44" s="55"/>
      <c r="N44" s="20"/>
      <c r="O44" s="20"/>
      <c r="P44" s="20"/>
      <c r="Q44" s="20"/>
      <c r="R44" s="20"/>
      <c r="S44" s="20"/>
      <c r="T44" s="20"/>
      <c r="U44" s="20"/>
      <c r="V44" s="20"/>
      <c r="W44" s="20"/>
      <c r="X44" s="20"/>
      <c r="Y44" s="20"/>
      <c r="Z44" s="20"/>
    </row>
    <row r="45" spans="1:26" ht="12.75" customHeight="1" x14ac:dyDescent="0.25">
      <c r="A45" s="54"/>
      <c r="B45" s="54"/>
      <c r="C45" s="54"/>
      <c r="D45" s="54"/>
      <c r="E45" s="54"/>
      <c r="F45" s="54"/>
      <c r="G45" s="54"/>
      <c r="H45" s="54"/>
      <c r="I45" s="54"/>
      <c r="J45" s="55"/>
      <c r="K45" s="55"/>
      <c r="L45" s="55"/>
      <c r="M45" s="55"/>
      <c r="N45" s="20"/>
      <c r="O45" s="20"/>
      <c r="P45" s="20"/>
      <c r="Q45" s="20"/>
      <c r="R45" s="20"/>
      <c r="S45" s="20"/>
      <c r="T45" s="20"/>
      <c r="U45" s="20"/>
      <c r="V45" s="20"/>
      <c r="W45" s="20"/>
      <c r="X45" s="20"/>
      <c r="Y45" s="20"/>
      <c r="Z45" s="20"/>
    </row>
    <row r="46" spans="1:26" ht="12.75" customHeight="1" x14ac:dyDescent="0.25">
      <c r="A46" s="54"/>
      <c r="B46" s="54"/>
      <c r="C46" s="54"/>
      <c r="D46" s="54"/>
      <c r="E46" s="54"/>
      <c r="F46" s="54"/>
      <c r="G46" s="54"/>
      <c r="H46" s="54"/>
      <c r="I46" s="54"/>
      <c r="J46" s="55"/>
      <c r="K46" s="55"/>
      <c r="L46" s="55"/>
      <c r="M46" s="55"/>
      <c r="N46" s="20"/>
      <c r="O46" s="20"/>
      <c r="P46" s="20"/>
      <c r="Q46" s="20"/>
      <c r="R46" s="20"/>
      <c r="S46" s="20"/>
      <c r="T46" s="20"/>
      <c r="U46" s="20"/>
      <c r="V46" s="20"/>
      <c r="W46" s="20"/>
      <c r="X46" s="20"/>
      <c r="Y46" s="20"/>
      <c r="Z46" s="20"/>
    </row>
    <row r="47" spans="1:26" ht="12.75" customHeight="1" x14ac:dyDescent="0.25">
      <c r="A47" s="54"/>
      <c r="B47" s="54"/>
      <c r="C47" s="54"/>
      <c r="D47" s="54"/>
      <c r="E47" s="54"/>
      <c r="F47" s="54"/>
      <c r="G47" s="54"/>
      <c r="H47" s="54"/>
      <c r="I47" s="54"/>
      <c r="J47" s="55"/>
      <c r="K47" s="55"/>
      <c r="L47" s="55"/>
      <c r="M47" s="55"/>
      <c r="N47" s="20"/>
      <c r="O47" s="20"/>
      <c r="P47" s="20"/>
      <c r="Q47" s="20"/>
      <c r="R47" s="20"/>
      <c r="S47" s="20"/>
      <c r="T47" s="20"/>
      <c r="U47" s="20"/>
      <c r="V47" s="20"/>
      <c r="W47" s="20"/>
      <c r="X47" s="20"/>
      <c r="Y47" s="20"/>
      <c r="Z47" s="20"/>
    </row>
    <row r="48" spans="1:26" ht="12.75" customHeight="1" x14ac:dyDescent="0.25">
      <c r="A48" s="54"/>
      <c r="B48" s="54"/>
      <c r="C48" s="54"/>
      <c r="D48" s="54"/>
      <c r="E48" s="54"/>
      <c r="F48" s="54"/>
      <c r="G48" s="54"/>
      <c r="H48" s="54"/>
      <c r="I48" s="54"/>
      <c r="J48" s="55"/>
      <c r="K48" s="55"/>
      <c r="L48" s="55"/>
      <c r="M48" s="55"/>
      <c r="N48" s="20"/>
      <c r="O48" s="20"/>
      <c r="P48" s="20"/>
      <c r="Q48" s="20"/>
      <c r="R48" s="20"/>
      <c r="S48" s="20"/>
      <c r="T48" s="20"/>
      <c r="U48" s="20"/>
      <c r="V48" s="20"/>
      <c r="W48" s="20"/>
      <c r="X48" s="20"/>
      <c r="Y48" s="20"/>
      <c r="Z48" s="20"/>
    </row>
    <row r="49" spans="1:26" ht="12.75" customHeight="1" x14ac:dyDescent="0.25">
      <c r="A49" s="54"/>
      <c r="B49" s="54"/>
      <c r="C49" s="54"/>
      <c r="D49" s="54"/>
      <c r="E49" s="54"/>
      <c r="F49" s="54"/>
      <c r="G49" s="54"/>
      <c r="H49" s="54"/>
      <c r="I49" s="54"/>
      <c r="J49" s="55"/>
      <c r="K49" s="55"/>
      <c r="L49" s="55"/>
      <c r="M49" s="55"/>
      <c r="N49" s="20"/>
      <c r="O49" s="20"/>
      <c r="P49" s="20"/>
      <c r="Q49" s="20"/>
      <c r="R49" s="20"/>
      <c r="S49" s="20"/>
      <c r="T49" s="20"/>
      <c r="U49" s="20"/>
      <c r="V49" s="20"/>
      <c r="W49" s="20"/>
      <c r="X49" s="20"/>
      <c r="Y49" s="20"/>
      <c r="Z49" s="20"/>
    </row>
    <row r="50" spans="1:26" ht="12.75" customHeight="1" x14ac:dyDescent="0.25">
      <c r="A50" s="54"/>
      <c r="B50" s="54"/>
      <c r="C50" s="54"/>
      <c r="D50" s="54"/>
      <c r="E50" s="54"/>
      <c r="F50" s="54"/>
      <c r="G50" s="54"/>
      <c r="H50" s="54"/>
      <c r="I50" s="54"/>
      <c r="J50" s="55"/>
      <c r="K50" s="55"/>
      <c r="L50" s="55"/>
      <c r="M50" s="55"/>
      <c r="N50" s="20"/>
      <c r="O50" s="20"/>
      <c r="P50" s="20"/>
      <c r="Q50" s="20"/>
      <c r="R50" s="20"/>
      <c r="S50" s="20"/>
      <c r="T50" s="20"/>
      <c r="U50" s="20"/>
      <c r="V50" s="20"/>
      <c r="W50" s="20"/>
      <c r="X50" s="20"/>
      <c r="Y50" s="20"/>
      <c r="Z50" s="20"/>
    </row>
    <row r="51" spans="1:26" ht="12.75" customHeight="1" x14ac:dyDescent="0.25">
      <c r="A51" s="54"/>
      <c r="B51" s="54"/>
      <c r="C51" s="54"/>
      <c r="D51" s="54"/>
      <c r="E51" s="54"/>
      <c r="F51" s="54"/>
      <c r="G51" s="54"/>
      <c r="H51" s="54"/>
      <c r="I51" s="54"/>
      <c r="J51" s="55"/>
      <c r="K51" s="55"/>
      <c r="L51" s="55"/>
      <c r="M51" s="55"/>
      <c r="N51" s="20"/>
      <c r="O51" s="20"/>
      <c r="P51" s="20"/>
      <c r="Q51" s="20"/>
      <c r="R51" s="20"/>
      <c r="S51" s="20"/>
      <c r="T51" s="20"/>
      <c r="U51" s="20"/>
      <c r="V51" s="20"/>
      <c r="W51" s="20"/>
      <c r="X51" s="20"/>
      <c r="Y51" s="20"/>
      <c r="Z51" s="20"/>
    </row>
    <row r="52" spans="1:26" ht="12.75" customHeight="1" x14ac:dyDescent="0.25">
      <c r="A52" s="54"/>
      <c r="B52" s="54"/>
      <c r="C52" s="54"/>
      <c r="D52" s="54"/>
      <c r="E52" s="54"/>
      <c r="F52" s="54"/>
      <c r="G52" s="54"/>
      <c r="H52" s="54"/>
      <c r="I52" s="54"/>
      <c r="J52" s="55"/>
      <c r="K52" s="55"/>
      <c r="L52" s="55"/>
      <c r="M52" s="55"/>
      <c r="N52" s="20"/>
      <c r="O52" s="20"/>
      <c r="P52" s="20"/>
      <c r="Q52" s="20"/>
      <c r="R52" s="20"/>
      <c r="S52" s="20"/>
      <c r="T52" s="20"/>
      <c r="U52" s="20"/>
      <c r="V52" s="20"/>
      <c r="W52" s="20"/>
      <c r="X52" s="20"/>
      <c r="Y52" s="20"/>
      <c r="Z52" s="20"/>
    </row>
    <row r="53" spans="1:26" ht="12.75" customHeight="1" x14ac:dyDescent="0.25">
      <c r="A53" s="54"/>
      <c r="B53" s="54"/>
      <c r="C53" s="54"/>
      <c r="D53" s="54"/>
      <c r="E53" s="54"/>
      <c r="F53" s="54"/>
      <c r="G53" s="54"/>
      <c r="H53" s="54"/>
      <c r="I53" s="54"/>
      <c r="J53" s="55"/>
      <c r="K53" s="55"/>
      <c r="L53" s="55"/>
      <c r="M53" s="55"/>
      <c r="N53" s="20"/>
      <c r="O53" s="20"/>
      <c r="P53" s="20"/>
      <c r="Q53" s="20"/>
      <c r="R53" s="20"/>
      <c r="S53" s="20"/>
      <c r="T53" s="20"/>
      <c r="U53" s="20"/>
      <c r="V53" s="20"/>
      <c r="W53" s="20"/>
      <c r="X53" s="20"/>
      <c r="Y53" s="20"/>
      <c r="Z53" s="20"/>
    </row>
    <row r="54" spans="1:26" ht="12.75" customHeight="1" x14ac:dyDescent="0.25">
      <c r="A54" s="54"/>
      <c r="B54" s="54"/>
      <c r="C54" s="54"/>
      <c r="D54" s="54"/>
      <c r="E54" s="54"/>
      <c r="F54" s="54"/>
      <c r="G54" s="54"/>
      <c r="H54" s="54"/>
      <c r="I54" s="54"/>
      <c r="J54" s="55"/>
      <c r="K54" s="55"/>
      <c r="L54" s="55"/>
      <c r="M54" s="55"/>
      <c r="N54" s="20"/>
      <c r="O54" s="20"/>
      <c r="P54" s="20"/>
      <c r="Q54" s="20"/>
      <c r="R54" s="20"/>
      <c r="S54" s="20"/>
      <c r="T54" s="20"/>
      <c r="U54" s="20"/>
      <c r="V54" s="20"/>
      <c r="W54" s="20"/>
      <c r="X54" s="20"/>
      <c r="Y54" s="20"/>
      <c r="Z54" s="20"/>
    </row>
    <row r="55" spans="1:26" ht="12.75" customHeight="1" x14ac:dyDescent="0.25">
      <c r="A55" s="54"/>
      <c r="B55" s="54"/>
      <c r="C55" s="54"/>
      <c r="D55" s="54"/>
      <c r="E55" s="54"/>
      <c r="F55" s="54"/>
      <c r="G55" s="54"/>
      <c r="H55" s="54"/>
      <c r="I55" s="54"/>
      <c r="J55" s="55"/>
      <c r="K55" s="55"/>
      <c r="L55" s="55"/>
      <c r="M55" s="55"/>
      <c r="N55" s="20"/>
      <c r="O55" s="20"/>
      <c r="P55" s="20"/>
      <c r="Q55" s="20"/>
      <c r="R55" s="20"/>
      <c r="S55" s="20"/>
      <c r="T55" s="20"/>
      <c r="U55" s="20"/>
      <c r="V55" s="20"/>
      <c r="W55" s="20"/>
      <c r="X55" s="20"/>
      <c r="Y55" s="20"/>
      <c r="Z55" s="20"/>
    </row>
    <row r="56" spans="1:26" ht="12.75" customHeight="1" x14ac:dyDescent="0.25">
      <c r="A56" s="54"/>
      <c r="B56" s="54"/>
      <c r="C56" s="54"/>
      <c r="D56" s="54"/>
      <c r="E56" s="54"/>
      <c r="F56" s="54"/>
      <c r="G56" s="54"/>
      <c r="H56" s="54"/>
      <c r="I56" s="54"/>
      <c r="J56" s="55"/>
      <c r="K56" s="55"/>
      <c r="L56" s="55"/>
      <c r="M56" s="55"/>
      <c r="N56" s="20"/>
      <c r="O56" s="20"/>
      <c r="P56" s="20"/>
      <c r="Q56" s="20"/>
      <c r="R56" s="20"/>
      <c r="S56" s="20"/>
      <c r="T56" s="20"/>
      <c r="U56" s="20"/>
      <c r="V56" s="20"/>
      <c r="W56" s="20"/>
      <c r="X56" s="20"/>
      <c r="Y56" s="20"/>
      <c r="Z56" s="20"/>
    </row>
    <row r="57" spans="1:26" ht="12.75" customHeight="1" x14ac:dyDescent="0.25">
      <c r="A57" s="54"/>
      <c r="B57" s="54"/>
      <c r="C57" s="54"/>
      <c r="D57" s="54"/>
      <c r="E57" s="54"/>
      <c r="F57" s="54"/>
      <c r="G57" s="54"/>
      <c r="H57" s="54"/>
      <c r="I57" s="54"/>
      <c r="J57" s="55"/>
      <c r="K57" s="55"/>
      <c r="L57" s="55"/>
      <c r="M57" s="55"/>
      <c r="N57" s="20"/>
      <c r="O57" s="20"/>
      <c r="P57" s="20"/>
      <c r="Q57" s="20"/>
      <c r="R57" s="20"/>
      <c r="S57" s="20"/>
      <c r="T57" s="20"/>
      <c r="U57" s="20"/>
      <c r="V57" s="20"/>
      <c r="W57" s="20"/>
      <c r="X57" s="20"/>
      <c r="Y57" s="20"/>
      <c r="Z57" s="20"/>
    </row>
    <row r="58" spans="1:26" ht="12.75" customHeight="1" x14ac:dyDescent="0.25">
      <c r="A58" s="54"/>
      <c r="B58" s="54"/>
      <c r="C58" s="54"/>
      <c r="D58" s="54"/>
      <c r="E58" s="54"/>
      <c r="F58" s="54"/>
      <c r="G58" s="54"/>
      <c r="H58" s="54"/>
      <c r="I58" s="54"/>
      <c r="J58" s="55"/>
      <c r="K58" s="55"/>
      <c r="L58" s="55"/>
      <c r="M58" s="55"/>
      <c r="N58" s="20"/>
      <c r="O58" s="20"/>
      <c r="P58" s="20"/>
      <c r="Q58" s="20"/>
      <c r="R58" s="20"/>
      <c r="S58" s="20"/>
      <c r="T58" s="20"/>
      <c r="U58" s="20"/>
      <c r="V58" s="20"/>
      <c r="W58" s="20"/>
      <c r="X58" s="20"/>
      <c r="Y58" s="20"/>
      <c r="Z58" s="20"/>
    </row>
    <row r="59" spans="1:26" ht="12.75" customHeight="1" x14ac:dyDescent="0.25">
      <c r="A59" s="54"/>
      <c r="B59" s="54"/>
      <c r="C59" s="54"/>
      <c r="D59" s="54"/>
      <c r="E59" s="54"/>
      <c r="F59" s="54"/>
      <c r="G59" s="54"/>
      <c r="H59" s="54"/>
      <c r="I59" s="54"/>
      <c r="J59" s="55"/>
      <c r="K59" s="55"/>
      <c r="L59" s="55"/>
      <c r="M59" s="55"/>
      <c r="N59" s="20"/>
      <c r="O59" s="20"/>
      <c r="P59" s="20"/>
      <c r="Q59" s="20"/>
      <c r="R59" s="20"/>
      <c r="S59" s="20"/>
      <c r="T59" s="20"/>
      <c r="U59" s="20"/>
      <c r="V59" s="20"/>
      <c r="W59" s="20"/>
      <c r="X59" s="20"/>
      <c r="Y59" s="20"/>
      <c r="Z59" s="20"/>
    </row>
    <row r="60" spans="1:26" ht="12.75" customHeight="1" x14ac:dyDescent="0.25">
      <c r="A60" s="54"/>
      <c r="B60" s="54"/>
      <c r="C60" s="54"/>
      <c r="D60" s="54"/>
      <c r="E60" s="54"/>
      <c r="F60" s="54"/>
      <c r="G60" s="54"/>
      <c r="H60" s="54"/>
      <c r="I60" s="54"/>
      <c r="J60" s="55"/>
      <c r="K60" s="55"/>
      <c r="L60" s="55"/>
      <c r="M60" s="55"/>
      <c r="N60" s="20"/>
      <c r="O60" s="20"/>
      <c r="P60" s="20"/>
      <c r="Q60" s="20"/>
      <c r="R60" s="20"/>
      <c r="S60" s="20"/>
      <c r="T60" s="20"/>
      <c r="U60" s="20"/>
      <c r="V60" s="20"/>
      <c r="W60" s="20"/>
      <c r="X60" s="20"/>
      <c r="Y60" s="20"/>
      <c r="Z60" s="20"/>
    </row>
    <row r="61" spans="1:26" ht="12.75" customHeight="1" x14ac:dyDescent="0.25">
      <c r="A61" s="54"/>
      <c r="B61" s="54"/>
      <c r="C61" s="54"/>
      <c r="D61" s="54"/>
      <c r="E61" s="54"/>
      <c r="F61" s="54"/>
      <c r="G61" s="54"/>
      <c r="H61" s="54"/>
      <c r="I61" s="54"/>
      <c r="J61" s="55"/>
      <c r="K61" s="55"/>
      <c r="L61" s="55"/>
      <c r="M61" s="55"/>
      <c r="N61" s="20"/>
      <c r="O61" s="20"/>
      <c r="P61" s="20"/>
      <c r="Q61" s="20"/>
      <c r="R61" s="20"/>
      <c r="S61" s="20"/>
      <c r="T61" s="20"/>
      <c r="U61" s="20"/>
      <c r="V61" s="20"/>
      <c r="W61" s="20"/>
      <c r="X61" s="20"/>
      <c r="Y61" s="20"/>
      <c r="Z61" s="20"/>
    </row>
    <row r="62" spans="1:26" ht="12.75" customHeight="1" x14ac:dyDescent="0.25">
      <c r="A62" s="54"/>
      <c r="B62" s="54"/>
      <c r="C62" s="54"/>
      <c r="D62" s="54"/>
      <c r="E62" s="54"/>
      <c r="F62" s="54"/>
      <c r="G62" s="54"/>
      <c r="H62" s="54"/>
      <c r="I62" s="54"/>
      <c r="J62" s="55"/>
      <c r="K62" s="55"/>
      <c r="L62" s="55"/>
      <c r="M62" s="55"/>
      <c r="N62" s="20"/>
      <c r="O62" s="20"/>
      <c r="P62" s="20"/>
      <c r="Q62" s="20"/>
      <c r="R62" s="20"/>
      <c r="S62" s="20"/>
      <c r="T62" s="20"/>
      <c r="U62" s="20"/>
      <c r="V62" s="20"/>
      <c r="W62" s="20"/>
      <c r="X62" s="20"/>
      <c r="Y62" s="20"/>
      <c r="Z62" s="20"/>
    </row>
    <row r="63" spans="1:26" ht="12.75" customHeight="1" x14ac:dyDescent="0.25">
      <c r="A63" s="54"/>
      <c r="B63" s="54"/>
      <c r="C63" s="54"/>
      <c r="D63" s="54"/>
      <c r="E63" s="54"/>
      <c r="F63" s="54"/>
      <c r="G63" s="54"/>
      <c r="H63" s="54"/>
      <c r="I63" s="54"/>
      <c r="J63" s="55"/>
      <c r="K63" s="55"/>
      <c r="L63" s="55"/>
      <c r="M63" s="55"/>
      <c r="N63" s="20"/>
      <c r="O63" s="20"/>
      <c r="P63" s="20"/>
      <c r="Q63" s="20"/>
      <c r="R63" s="20"/>
      <c r="S63" s="20"/>
      <c r="T63" s="20"/>
      <c r="U63" s="20"/>
      <c r="V63" s="20"/>
      <c r="W63" s="20"/>
      <c r="X63" s="20"/>
      <c r="Y63" s="20"/>
      <c r="Z63" s="20"/>
    </row>
    <row r="64" spans="1:26" ht="12.75" customHeight="1" x14ac:dyDescent="0.25">
      <c r="A64" s="54"/>
      <c r="B64" s="54"/>
      <c r="C64" s="54"/>
      <c r="D64" s="54"/>
      <c r="E64" s="54"/>
      <c r="F64" s="54"/>
      <c r="G64" s="54"/>
      <c r="H64" s="54"/>
      <c r="I64" s="54"/>
      <c r="J64" s="55"/>
      <c r="K64" s="55"/>
      <c r="L64" s="55"/>
      <c r="M64" s="55"/>
      <c r="N64" s="20"/>
      <c r="O64" s="20"/>
      <c r="P64" s="20"/>
      <c r="Q64" s="20"/>
      <c r="R64" s="20"/>
      <c r="S64" s="20"/>
      <c r="T64" s="20"/>
      <c r="U64" s="20"/>
      <c r="V64" s="20"/>
      <c r="W64" s="20"/>
      <c r="X64" s="20"/>
      <c r="Y64" s="20"/>
      <c r="Z64" s="20"/>
    </row>
    <row r="65" spans="1:26" ht="12.75" customHeight="1" x14ac:dyDescent="0.25">
      <c r="A65" s="54"/>
      <c r="B65" s="54"/>
      <c r="C65" s="54"/>
      <c r="D65" s="54"/>
      <c r="E65" s="54"/>
      <c r="F65" s="54"/>
      <c r="G65" s="54"/>
      <c r="H65" s="54"/>
      <c r="I65" s="54"/>
      <c r="J65" s="55"/>
      <c r="K65" s="55"/>
      <c r="L65" s="55"/>
      <c r="M65" s="55"/>
      <c r="N65" s="20"/>
      <c r="O65" s="20"/>
      <c r="P65" s="20"/>
      <c r="Q65" s="20"/>
      <c r="R65" s="20"/>
      <c r="S65" s="20"/>
      <c r="T65" s="20"/>
      <c r="U65" s="20"/>
      <c r="V65" s="20"/>
      <c r="W65" s="20"/>
      <c r="X65" s="20"/>
      <c r="Y65" s="20"/>
      <c r="Z65" s="20"/>
    </row>
    <row r="66" spans="1:26" ht="12.75" customHeight="1" x14ac:dyDescent="0.25">
      <c r="A66" s="54"/>
      <c r="B66" s="54"/>
      <c r="C66" s="54"/>
      <c r="D66" s="54"/>
      <c r="E66" s="54"/>
      <c r="F66" s="54"/>
      <c r="G66" s="54"/>
      <c r="H66" s="54"/>
      <c r="I66" s="54"/>
      <c r="J66" s="55"/>
      <c r="K66" s="55"/>
      <c r="L66" s="55"/>
      <c r="M66" s="55"/>
      <c r="N66" s="20"/>
      <c r="O66" s="20"/>
      <c r="P66" s="20"/>
      <c r="Q66" s="20"/>
      <c r="R66" s="20"/>
      <c r="S66" s="20"/>
      <c r="T66" s="20"/>
      <c r="U66" s="20"/>
      <c r="V66" s="20"/>
      <c r="W66" s="20"/>
      <c r="X66" s="20"/>
      <c r="Y66" s="20"/>
      <c r="Z66" s="20"/>
    </row>
    <row r="67" spans="1:26" ht="12.75" customHeight="1" x14ac:dyDescent="0.25">
      <c r="A67" s="54"/>
      <c r="B67" s="54"/>
      <c r="C67" s="54"/>
      <c r="D67" s="54"/>
      <c r="E67" s="54"/>
      <c r="F67" s="54"/>
      <c r="G67" s="54"/>
      <c r="H67" s="54"/>
      <c r="I67" s="54"/>
      <c r="J67" s="55"/>
      <c r="K67" s="55"/>
      <c r="L67" s="55"/>
      <c r="M67" s="55"/>
      <c r="N67" s="20"/>
      <c r="O67" s="20"/>
      <c r="P67" s="20"/>
      <c r="Q67" s="20"/>
      <c r="R67" s="20"/>
      <c r="S67" s="20"/>
      <c r="T67" s="20"/>
      <c r="U67" s="20"/>
      <c r="V67" s="20"/>
      <c r="W67" s="20"/>
      <c r="X67" s="20"/>
      <c r="Y67" s="20"/>
      <c r="Z67" s="20"/>
    </row>
    <row r="68" spans="1:26" ht="12.75" customHeight="1" x14ac:dyDescent="0.25">
      <c r="A68" s="54"/>
      <c r="B68" s="54"/>
      <c r="C68" s="54"/>
      <c r="D68" s="54"/>
      <c r="E68" s="54"/>
      <c r="F68" s="54"/>
      <c r="G68" s="54"/>
      <c r="H68" s="54"/>
      <c r="I68" s="54"/>
      <c r="J68" s="55"/>
      <c r="K68" s="55"/>
      <c r="L68" s="55"/>
      <c r="M68" s="55"/>
      <c r="N68" s="20"/>
      <c r="O68" s="20"/>
      <c r="P68" s="20"/>
      <c r="Q68" s="20"/>
      <c r="R68" s="20"/>
      <c r="S68" s="20"/>
      <c r="T68" s="20"/>
      <c r="U68" s="20"/>
      <c r="V68" s="20"/>
      <c r="W68" s="20"/>
      <c r="X68" s="20"/>
      <c r="Y68" s="20"/>
      <c r="Z68" s="20"/>
    </row>
    <row r="69" spans="1:26" ht="12.75" customHeight="1" x14ac:dyDescent="0.25">
      <c r="A69" s="54"/>
      <c r="B69" s="54"/>
      <c r="C69" s="54"/>
      <c r="D69" s="54"/>
      <c r="E69" s="54"/>
      <c r="F69" s="54"/>
      <c r="G69" s="54"/>
      <c r="H69" s="54"/>
      <c r="I69" s="54"/>
      <c r="J69" s="55"/>
      <c r="K69" s="55"/>
      <c r="L69" s="55"/>
      <c r="M69" s="55"/>
      <c r="N69" s="20"/>
      <c r="O69" s="20"/>
      <c r="P69" s="20"/>
      <c r="Q69" s="20"/>
      <c r="R69" s="20"/>
      <c r="S69" s="20"/>
      <c r="T69" s="20"/>
      <c r="U69" s="20"/>
      <c r="V69" s="20"/>
      <c r="W69" s="20"/>
      <c r="X69" s="20"/>
      <c r="Y69" s="20"/>
      <c r="Z69" s="20"/>
    </row>
    <row r="70" spans="1:26" ht="12.75" customHeight="1" x14ac:dyDescent="0.25">
      <c r="A70" s="54"/>
      <c r="B70" s="54"/>
      <c r="C70" s="54"/>
      <c r="D70" s="54"/>
      <c r="E70" s="54"/>
      <c r="F70" s="54"/>
      <c r="G70" s="54"/>
      <c r="H70" s="54"/>
      <c r="I70" s="54"/>
      <c r="J70" s="55"/>
      <c r="K70" s="55"/>
      <c r="L70" s="55"/>
      <c r="M70" s="55"/>
      <c r="N70" s="20"/>
      <c r="O70" s="20"/>
      <c r="P70" s="20"/>
      <c r="Q70" s="20"/>
      <c r="R70" s="20"/>
      <c r="S70" s="20"/>
      <c r="T70" s="20"/>
      <c r="U70" s="20"/>
      <c r="V70" s="20"/>
      <c r="W70" s="20"/>
      <c r="X70" s="20"/>
      <c r="Y70" s="20"/>
      <c r="Z70" s="20"/>
    </row>
    <row r="71" spans="1:26" ht="12.75" customHeight="1" x14ac:dyDescent="0.25">
      <c r="A71" s="54"/>
      <c r="B71" s="54"/>
      <c r="C71" s="54"/>
      <c r="D71" s="54"/>
      <c r="E71" s="54"/>
      <c r="F71" s="54"/>
      <c r="G71" s="54"/>
      <c r="H71" s="54"/>
      <c r="I71" s="54"/>
      <c r="J71" s="55"/>
      <c r="K71" s="55"/>
      <c r="L71" s="55"/>
      <c r="M71" s="55"/>
      <c r="N71" s="20"/>
      <c r="O71" s="20"/>
      <c r="P71" s="20"/>
      <c r="Q71" s="20"/>
      <c r="R71" s="20"/>
      <c r="S71" s="20"/>
      <c r="T71" s="20"/>
      <c r="U71" s="20"/>
      <c r="V71" s="20"/>
      <c r="W71" s="20"/>
      <c r="X71" s="20"/>
      <c r="Y71" s="20"/>
      <c r="Z71" s="20"/>
    </row>
    <row r="72" spans="1:26" ht="12.75" customHeight="1" x14ac:dyDescent="0.25">
      <c r="A72" s="54"/>
      <c r="B72" s="54"/>
      <c r="C72" s="54"/>
      <c r="D72" s="54"/>
      <c r="E72" s="54"/>
      <c r="F72" s="54"/>
      <c r="G72" s="54"/>
      <c r="H72" s="54"/>
      <c r="I72" s="54"/>
      <c r="J72" s="55"/>
      <c r="K72" s="55"/>
      <c r="L72" s="55"/>
      <c r="M72" s="55"/>
      <c r="N72" s="20"/>
      <c r="O72" s="20"/>
      <c r="P72" s="20"/>
      <c r="Q72" s="20"/>
      <c r="R72" s="20"/>
      <c r="S72" s="20"/>
      <c r="T72" s="20"/>
      <c r="U72" s="20"/>
      <c r="V72" s="20"/>
      <c r="W72" s="20"/>
      <c r="X72" s="20"/>
      <c r="Y72" s="20"/>
      <c r="Z72" s="20"/>
    </row>
    <row r="73" spans="1:26" ht="12.75" customHeight="1" x14ac:dyDescent="0.25">
      <c r="A73" s="54"/>
      <c r="B73" s="54"/>
      <c r="C73" s="54"/>
      <c r="D73" s="54"/>
      <c r="E73" s="54"/>
      <c r="F73" s="54"/>
      <c r="G73" s="54"/>
      <c r="H73" s="54"/>
      <c r="I73" s="54"/>
      <c r="J73" s="55"/>
      <c r="K73" s="55"/>
      <c r="L73" s="55"/>
      <c r="M73" s="55"/>
      <c r="N73" s="20"/>
      <c r="O73" s="20"/>
      <c r="P73" s="20"/>
      <c r="Q73" s="20"/>
      <c r="R73" s="20"/>
      <c r="S73" s="20"/>
      <c r="T73" s="20"/>
      <c r="U73" s="20"/>
      <c r="V73" s="20"/>
      <c r="W73" s="20"/>
      <c r="X73" s="20"/>
      <c r="Y73" s="20"/>
      <c r="Z73" s="20"/>
    </row>
    <row r="74" spans="1:26" ht="12.75" customHeight="1" x14ac:dyDescent="0.25">
      <c r="A74" s="54"/>
      <c r="B74" s="54"/>
      <c r="C74" s="54"/>
      <c r="D74" s="54"/>
      <c r="E74" s="54"/>
      <c r="F74" s="54"/>
      <c r="G74" s="54"/>
      <c r="H74" s="54"/>
      <c r="I74" s="54"/>
      <c r="J74" s="55"/>
      <c r="K74" s="55"/>
      <c r="L74" s="55"/>
      <c r="M74" s="55"/>
      <c r="N74" s="20"/>
      <c r="O74" s="20"/>
      <c r="P74" s="20"/>
      <c r="Q74" s="20"/>
      <c r="R74" s="20"/>
      <c r="S74" s="20"/>
      <c r="T74" s="20"/>
      <c r="U74" s="20"/>
      <c r="V74" s="20"/>
      <c r="W74" s="20"/>
      <c r="X74" s="20"/>
      <c r="Y74" s="20"/>
      <c r="Z74" s="20"/>
    </row>
    <row r="75" spans="1:26" ht="12.75" customHeight="1" x14ac:dyDescent="0.25">
      <c r="A75" s="54"/>
      <c r="B75" s="54"/>
      <c r="C75" s="54"/>
      <c r="D75" s="54"/>
      <c r="E75" s="54"/>
      <c r="F75" s="54"/>
      <c r="G75" s="54"/>
      <c r="H75" s="54"/>
      <c r="I75" s="54"/>
      <c r="J75" s="55"/>
      <c r="K75" s="55"/>
      <c r="L75" s="55"/>
      <c r="M75" s="55"/>
      <c r="N75" s="20"/>
      <c r="O75" s="20"/>
      <c r="P75" s="20"/>
      <c r="Q75" s="20"/>
      <c r="R75" s="20"/>
      <c r="S75" s="20"/>
      <c r="T75" s="20"/>
      <c r="U75" s="20"/>
      <c r="V75" s="20"/>
      <c r="W75" s="20"/>
      <c r="X75" s="20"/>
      <c r="Y75" s="20"/>
      <c r="Z75" s="20"/>
    </row>
    <row r="76" spans="1:26" ht="12.75" customHeight="1" x14ac:dyDescent="0.25">
      <c r="A76" s="54"/>
      <c r="B76" s="54"/>
      <c r="C76" s="54"/>
      <c r="D76" s="54"/>
      <c r="E76" s="54"/>
      <c r="F76" s="54"/>
      <c r="G76" s="54"/>
      <c r="H76" s="54"/>
      <c r="I76" s="54"/>
      <c r="J76" s="55"/>
      <c r="K76" s="55"/>
      <c r="L76" s="55"/>
      <c r="M76" s="55"/>
      <c r="N76" s="20"/>
      <c r="O76" s="20"/>
      <c r="P76" s="20"/>
      <c r="Q76" s="20"/>
      <c r="R76" s="20"/>
      <c r="S76" s="20"/>
      <c r="T76" s="20"/>
      <c r="U76" s="20"/>
      <c r="V76" s="20"/>
      <c r="W76" s="20"/>
      <c r="X76" s="20"/>
      <c r="Y76" s="20"/>
      <c r="Z76" s="20"/>
    </row>
    <row r="77" spans="1:26" ht="12.75" customHeight="1" x14ac:dyDescent="0.25">
      <c r="A77" s="54"/>
      <c r="B77" s="54"/>
      <c r="C77" s="54"/>
      <c r="D77" s="54"/>
      <c r="E77" s="54"/>
      <c r="F77" s="54"/>
      <c r="G77" s="54"/>
      <c r="H77" s="54"/>
      <c r="I77" s="54"/>
      <c r="J77" s="55"/>
      <c r="K77" s="55"/>
      <c r="L77" s="55"/>
      <c r="M77" s="55"/>
      <c r="N77" s="20"/>
      <c r="O77" s="20"/>
      <c r="P77" s="20"/>
      <c r="Q77" s="20"/>
      <c r="R77" s="20"/>
      <c r="S77" s="20"/>
      <c r="T77" s="20"/>
      <c r="U77" s="20"/>
      <c r="V77" s="20"/>
      <c r="W77" s="20"/>
      <c r="X77" s="20"/>
      <c r="Y77" s="20"/>
      <c r="Z77" s="20"/>
    </row>
    <row r="78" spans="1:26" ht="12.75" customHeight="1" x14ac:dyDescent="0.25">
      <c r="A78" s="54"/>
      <c r="B78" s="54"/>
      <c r="C78" s="54"/>
      <c r="D78" s="54"/>
      <c r="E78" s="54"/>
      <c r="F78" s="54"/>
      <c r="G78" s="54"/>
      <c r="H78" s="54"/>
      <c r="I78" s="54"/>
      <c r="J78" s="55"/>
      <c r="K78" s="55"/>
      <c r="L78" s="55"/>
      <c r="M78" s="55"/>
      <c r="N78" s="20"/>
      <c r="O78" s="20"/>
      <c r="P78" s="20"/>
      <c r="Q78" s="20"/>
      <c r="R78" s="20"/>
      <c r="S78" s="20"/>
      <c r="T78" s="20"/>
      <c r="U78" s="20"/>
      <c r="V78" s="20"/>
      <c r="W78" s="20"/>
      <c r="X78" s="20"/>
      <c r="Y78" s="20"/>
      <c r="Z78" s="20"/>
    </row>
    <row r="79" spans="1:26" ht="12.75" customHeight="1" x14ac:dyDescent="0.25">
      <c r="A79" s="54"/>
      <c r="B79" s="54"/>
      <c r="C79" s="54"/>
      <c r="D79" s="54"/>
      <c r="E79" s="54"/>
      <c r="F79" s="54"/>
      <c r="G79" s="54"/>
      <c r="H79" s="54"/>
      <c r="I79" s="54"/>
      <c r="J79" s="55"/>
      <c r="K79" s="55"/>
      <c r="L79" s="55"/>
      <c r="M79" s="55"/>
      <c r="N79" s="20"/>
      <c r="O79" s="20"/>
      <c r="P79" s="20"/>
      <c r="Q79" s="20"/>
      <c r="R79" s="20"/>
      <c r="S79" s="20"/>
      <c r="T79" s="20"/>
      <c r="U79" s="20"/>
      <c r="V79" s="20"/>
      <c r="W79" s="20"/>
      <c r="X79" s="20"/>
      <c r="Y79" s="20"/>
      <c r="Z79" s="20"/>
    </row>
    <row r="80" spans="1:26" ht="12.75" customHeight="1" x14ac:dyDescent="0.25">
      <c r="A80" s="54"/>
      <c r="B80" s="54"/>
      <c r="C80" s="54"/>
      <c r="D80" s="54"/>
      <c r="E80" s="54"/>
      <c r="F80" s="54"/>
      <c r="G80" s="54"/>
      <c r="H80" s="54"/>
      <c r="I80" s="54"/>
      <c r="J80" s="55"/>
      <c r="K80" s="55"/>
      <c r="L80" s="55"/>
      <c r="M80" s="55"/>
      <c r="N80" s="20"/>
      <c r="O80" s="20"/>
      <c r="P80" s="20"/>
      <c r="Q80" s="20"/>
      <c r="R80" s="20"/>
      <c r="S80" s="20"/>
      <c r="T80" s="20"/>
      <c r="U80" s="20"/>
      <c r="V80" s="20"/>
      <c r="W80" s="20"/>
      <c r="X80" s="20"/>
      <c r="Y80" s="20"/>
      <c r="Z80" s="20"/>
    </row>
    <row r="81" spans="1:26" ht="12.75" customHeight="1" x14ac:dyDescent="0.25">
      <c r="A81" s="54"/>
      <c r="B81" s="54"/>
      <c r="C81" s="54"/>
      <c r="D81" s="54"/>
      <c r="E81" s="54"/>
      <c r="F81" s="54"/>
      <c r="G81" s="54"/>
      <c r="H81" s="54"/>
      <c r="I81" s="54"/>
      <c r="J81" s="55"/>
      <c r="K81" s="55"/>
      <c r="L81" s="55"/>
      <c r="M81" s="55"/>
      <c r="N81" s="20"/>
      <c r="O81" s="20"/>
      <c r="P81" s="20"/>
      <c r="Q81" s="20"/>
      <c r="R81" s="20"/>
      <c r="S81" s="20"/>
      <c r="T81" s="20"/>
      <c r="U81" s="20"/>
      <c r="V81" s="20"/>
      <c r="W81" s="20"/>
      <c r="X81" s="20"/>
      <c r="Y81" s="20"/>
      <c r="Z81" s="20"/>
    </row>
    <row r="82" spans="1:26" ht="12.75" customHeight="1" x14ac:dyDescent="0.25">
      <c r="A82" s="54"/>
      <c r="B82" s="54"/>
      <c r="C82" s="54"/>
      <c r="D82" s="54"/>
      <c r="E82" s="54"/>
      <c r="F82" s="54"/>
      <c r="G82" s="54"/>
      <c r="H82" s="54"/>
      <c r="I82" s="54"/>
      <c r="J82" s="55"/>
      <c r="K82" s="55"/>
      <c r="L82" s="55"/>
      <c r="M82" s="55"/>
      <c r="N82" s="20"/>
      <c r="O82" s="20"/>
      <c r="P82" s="20"/>
      <c r="Q82" s="20"/>
      <c r="R82" s="20"/>
      <c r="S82" s="20"/>
      <c r="T82" s="20"/>
      <c r="U82" s="20"/>
      <c r="V82" s="20"/>
      <c r="W82" s="20"/>
      <c r="X82" s="20"/>
      <c r="Y82" s="20"/>
      <c r="Z82" s="20"/>
    </row>
    <row r="83" spans="1:26" ht="12.75" customHeight="1" x14ac:dyDescent="0.25">
      <c r="A83" s="54"/>
      <c r="B83" s="54"/>
      <c r="C83" s="54"/>
      <c r="D83" s="54"/>
      <c r="E83" s="54"/>
      <c r="F83" s="54"/>
      <c r="G83" s="54"/>
      <c r="H83" s="54"/>
      <c r="I83" s="54"/>
      <c r="J83" s="55"/>
      <c r="K83" s="55"/>
      <c r="L83" s="55"/>
      <c r="M83" s="55"/>
      <c r="N83" s="20"/>
      <c r="O83" s="20"/>
      <c r="P83" s="20"/>
      <c r="Q83" s="20"/>
      <c r="R83" s="20"/>
      <c r="S83" s="20"/>
      <c r="T83" s="20"/>
      <c r="U83" s="20"/>
      <c r="V83" s="20"/>
      <c r="W83" s="20"/>
      <c r="X83" s="20"/>
      <c r="Y83" s="20"/>
      <c r="Z83" s="20"/>
    </row>
    <row r="84" spans="1:26" ht="12.75" customHeight="1" x14ac:dyDescent="0.25">
      <c r="A84" s="54"/>
      <c r="B84" s="54"/>
      <c r="C84" s="54"/>
      <c r="D84" s="54"/>
      <c r="E84" s="54"/>
      <c r="F84" s="54"/>
      <c r="G84" s="54"/>
      <c r="H84" s="54"/>
      <c r="I84" s="54"/>
      <c r="J84" s="55"/>
      <c r="K84" s="55"/>
      <c r="L84" s="55"/>
      <c r="M84" s="55"/>
      <c r="N84" s="20"/>
      <c r="O84" s="20"/>
      <c r="P84" s="20"/>
      <c r="Q84" s="20"/>
      <c r="R84" s="20"/>
      <c r="S84" s="20"/>
      <c r="T84" s="20"/>
      <c r="U84" s="20"/>
      <c r="V84" s="20"/>
      <c r="W84" s="20"/>
      <c r="X84" s="20"/>
      <c r="Y84" s="20"/>
      <c r="Z84" s="20"/>
    </row>
    <row r="85" spans="1:26" ht="12.75" customHeight="1" x14ac:dyDescent="0.25">
      <c r="A85" s="54"/>
      <c r="B85" s="54"/>
      <c r="C85" s="54"/>
      <c r="D85" s="54"/>
      <c r="E85" s="54"/>
      <c r="F85" s="54"/>
      <c r="G85" s="54"/>
      <c r="H85" s="54"/>
      <c r="I85" s="54"/>
      <c r="J85" s="55"/>
      <c r="K85" s="55"/>
      <c r="L85" s="55"/>
      <c r="M85" s="55"/>
      <c r="N85" s="20"/>
      <c r="O85" s="20"/>
      <c r="P85" s="20"/>
      <c r="Q85" s="20"/>
      <c r="R85" s="20"/>
      <c r="S85" s="20"/>
      <c r="T85" s="20"/>
      <c r="U85" s="20"/>
      <c r="V85" s="20"/>
      <c r="W85" s="20"/>
      <c r="X85" s="20"/>
      <c r="Y85" s="20"/>
      <c r="Z85" s="20"/>
    </row>
    <row r="86" spans="1:26" ht="12.75" customHeight="1" x14ac:dyDescent="0.25">
      <c r="A86" s="54"/>
      <c r="B86" s="54"/>
      <c r="C86" s="54"/>
      <c r="D86" s="54"/>
      <c r="E86" s="54"/>
      <c r="F86" s="54"/>
      <c r="G86" s="54"/>
      <c r="H86" s="54"/>
      <c r="I86" s="54"/>
      <c r="J86" s="55"/>
      <c r="K86" s="55"/>
      <c r="L86" s="55"/>
      <c r="M86" s="55"/>
      <c r="N86" s="20"/>
      <c r="O86" s="20"/>
      <c r="P86" s="20"/>
      <c r="Q86" s="20"/>
      <c r="R86" s="20"/>
      <c r="S86" s="20"/>
      <c r="T86" s="20"/>
      <c r="U86" s="20"/>
      <c r="V86" s="20"/>
      <c r="W86" s="20"/>
      <c r="X86" s="20"/>
      <c r="Y86" s="20"/>
      <c r="Z86" s="20"/>
    </row>
    <row r="87" spans="1:26" ht="12.75" customHeight="1" x14ac:dyDescent="0.25">
      <c r="A87" s="54"/>
      <c r="B87" s="54"/>
      <c r="C87" s="54"/>
      <c r="D87" s="54"/>
      <c r="E87" s="54"/>
      <c r="F87" s="54"/>
      <c r="G87" s="54"/>
      <c r="H87" s="54"/>
      <c r="I87" s="54"/>
      <c r="J87" s="55"/>
      <c r="K87" s="55"/>
      <c r="L87" s="55"/>
      <c r="M87" s="55"/>
      <c r="N87" s="20"/>
      <c r="O87" s="20"/>
      <c r="P87" s="20"/>
      <c r="Q87" s="20"/>
      <c r="R87" s="20"/>
      <c r="S87" s="20"/>
      <c r="T87" s="20"/>
      <c r="U87" s="20"/>
      <c r="V87" s="20"/>
      <c r="W87" s="20"/>
      <c r="X87" s="20"/>
      <c r="Y87" s="20"/>
      <c r="Z87" s="20"/>
    </row>
    <row r="88" spans="1:26" ht="12.75" customHeight="1" x14ac:dyDescent="0.25">
      <c r="A88" s="54"/>
      <c r="B88" s="54"/>
      <c r="C88" s="54"/>
      <c r="D88" s="54"/>
      <c r="E88" s="54"/>
      <c r="F88" s="54"/>
      <c r="G88" s="54"/>
      <c r="H88" s="54"/>
      <c r="I88" s="54"/>
      <c r="J88" s="55"/>
      <c r="K88" s="55"/>
      <c r="L88" s="55"/>
      <c r="M88" s="55"/>
      <c r="N88" s="20"/>
      <c r="O88" s="20"/>
      <c r="P88" s="20"/>
      <c r="Q88" s="20"/>
      <c r="R88" s="20"/>
      <c r="S88" s="20"/>
      <c r="T88" s="20"/>
      <c r="U88" s="20"/>
      <c r="V88" s="20"/>
      <c r="W88" s="20"/>
      <c r="X88" s="20"/>
      <c r="Y88" s="20"/>
      <c r="Z88" s="20"/>
    </row>
    <row r="89" spans="1:26" ht="12.75" customHeight="1" x14ac:dyDescent="0.25">
      <c r="A89" s="54"/>
      <c r="B89" s="54"/>
      <c r="C89" s="54"/>
      <c r="D89" s="54"/>
      <c r="E89" s="54"/>
      <c r="F89" s="54"/>
      <c r="G89" s="54"/>
      <c r="H89" s="54"/>
      <c r="I89" s="54"/>
      <c r="J89" s="55"/>
      <c r="K89" s="55"/>
      <c r="L89" s="55"/>
      <c r="M89" s="55"/>
      <c r="N89" s="20"/>
      <c r="O89" s="20"/>
      <c r="P89" s="20"/>
      <c r="Q89" s="20"/>
      <c r="R89" s="20"/>
      <c r="S89" s="20"/>
      <c r="T89" s="20"/>
      <c r="U89" s="20"/>
      <c r="V89" s="20"/>
      <c r="W89" s="20"/>
      <c r="X89" s="20"/>
      <c r="Y89" s="20"/>
      <c r="Z89" s="20"/>
    </row>
    <row r="90" spans="1:26" ht="12.75" customHeight="1" x14ac:dyDescent="0.25">
      <c r="A90" s="54"/>
      <c r="B90" s="54"/>
      <c r="C90" s="54"/>
      <c r="D90" s="54"/>
      <c r="E90" s="54"/>
      <c r="F90" s="54"/>
      <c r="G90" s="54"/>
      <c r="H90" s="54"/>
      <c r="I90" s="54"/>
      <c r="J90" s="55"/>
      <c r="K90" s="55"/>
      <c r="L90" s="55"/>
      <c r="M90" s="55"/>
      <c r="N90" s="20"/>
      <c r="O90" s="20"/>
      <c r="P90" s="20"/>
      <c r="Q90" s="20"/>
      <c r="R90" s="20"/>
      <c r="S90" s="20"/>
      <c r="T90" s="20"/>
      <c r="U90" s="20"/>
      <c r="V90" s="20"/>
      <c r="W90" s="20"/>
      <c r="X90" s="20"/>
      <c r="Y90" s="20"/>
      <c r="Z90" s="20"/>
    </row>
    <row r="91" spans="1:26" ht="12.75" customHeight="1" x14ac:dyDescent="0.25">
      <c r="A91" s="54"/>
      <c r="B91" s="54"/>
      <c r="C91" s="54"/>
      <c r="D91" s="54"/>
      <c r="E91" s="54"/>
      <c r="F91" s="54"/>
      <c r="G91" s="54"/>
      <c r="H91" s="54"/>
      <c r="I91" s="54"/>
      <c r="J91" s="55"/>
      <c r="K91" s="55"/>
      <c r="L91" s="55"/>
      <c r="M91" s="55"/>
      <c r="N91" s="20"/>
      <c r="O91" s="20"/>
      <c r="P91" s="20"/>
      <c r="Q91" s="20"/>
      <c r="R91" s="20"/>
      <c r="S91" s="20"/>
      <c r="T91" s="20"/>
      <c r="U91" s="20"/>
      <c r="V91" s="20"/>
      <c r="W91" s="20"/>
      <c r="X91" s="20"/>
      <c r="Y91" s="20"/>
      <c r="Z91" s="20"/>
    </row>
    <row r="92" spans="1:26" ht="12.75" customHeight="1" x14ac:dyDescent="0.25">
      <c r="A92" s="54"/>
      <c r="B92" s="54"/>
      <c r="C92" s="54"/>
      <c r="D92" s="54"/>
      <c r="E92" s="54"/>
      <c r="F92" s="54"/>
      <c r="G92" s="54"/>
      <c r="H92" s="54"/>
      <c r="I92" s="54"/>
      <c r="J92" s="55"/>
      <c r="K92" s="55"/>
      <c r="L92" s="55"/>
      <c r="M92" s="55"/>
      <c r="N92" s="20"/>
      <c r="O92" s="20"/>
      <c r="P92" s="20"/>
      <c r="Q92" s="20"/>
      <c r="R92" s="20"/>
      <c r="S92" s="20"/>
      <c r="T92" s="20"/>
      <c r="U92" s="20"/>
      <c r="V92" s="20"/>
      <c r="W92" s="20"/>
      <c r="X92" s="20"/>
      <c r="Y92" s="20"/>
      <c r="Z92" s="20"/>
    </row>
    <row r="93" spans="1:26" ht="12.75" customHeight="1" x14ac:dyDescent="0.25">
      <c r="A93" s="54"/>
      <c r="B93" s="54"/>
      <c r="C93" s="54"/>
      <c r="D93" s="54"/>
      <c r="E93" s="54"/>
      <c r="F93" s="54"/>
      <c r="G93" s="54"/>
      <c r="H93" s="54"/>
      <c r="I93" s="54"/>
      <c r="J93" s="55"/>
      <c r="K93" s="55"/>
      <c r="L93" s="55"/>
      <c r="M93" s="55"/>
      <c r="N93" s="20"/>
      <c r="O93" s="20"/>
      <c r="P93" s="20"/>
      <c r="Q93" s="20"/>
      <c r="R93" s="20"/>
      <c r="S93" s="20"/>
      <c r="T93" s="20"/>
      <c r="U93" s="20"/>
      <c r="V93" s="20"/>
      <c r="W93" s="20"/>
      <c r="X93" s="20"/>
      <c r="Y93" s="20"/>
      <c r="Z93" s="20"/>
    </row>
    <row r="94" spans="1:26" ht="12.75" customHeight="1" x14ac:dyDescent="0.25">
      <c r="A94" s="54"/>
      <c r="B94" s="54"/>
      <c r="C94" s="54"/>
      <c r="D94" s="54"/>
      <c r="E94" s="54"/>
      <c r="F94" s="54"/>
      <c r="G94" s="54"/>
      <c r="H94" s="54"/>
      <c r="I94" s="54"/>
      <c r="J94" s="55"/>
      <c r="K94" s="55"/>
      <c r="L94" s="55"/>
      <c r="M94" s="55"/>
      <c r="N94" s="20"/>
      <c r="O94" s="20"/>
      <c r="P94" s="20"/>
      <c r="Q94" s="20"/>
      <c r="R94" s="20"/>
      <c r="S94" s="20"/>
      <c r="T94" s="20"/>
      <c r="U94" s="20"/>
      <c r="V94" s="20"/>
      <c r="W94" s="20"/>
      <c r="X94" s="20"/>
      <c r="Y94" s="20"/>
      <c r="Z94" s="20"/>
    </row>
    <row r="95" spans="1:26" ht="12.75" customHeight="1" x14ac:dyDescent="0.25">
      <c r="A95" s="54"/>
      <c r="B95" s="54"/>
      <c r="C95" s="54"/>
      <c r="D95" s="54"/>
      <c r="E95" s="54"/>
      <c r="F95" s="54"/>
      <c r="G95" s="54"/>
      <c r="H95" s="54"/>
      <c r="I95" s="54"/>
      <c r="J95" s="55"/>
      <c r="K95" s="55"/>
      <c r="L95" s="55"/>
      <c r="M95" s="55"/>
      <c r="N95" s="20"/>
      <c r="O95" s="20"/>
      <c r="P95" s="20"/>
      <c r="Q95" s="20"/>
      <c r="R95" s="20"/>
      <c r="S95" s="20"/>
      <c r="T95" s="20"/>
      <c r="U95" s="20"/>
      <c r="V95" s="20"/>
      <c r="W95" s="20"/>
      <c r="X95" s="20"/>
      <c r="Y95" s="20"/>
      <c r="Z95" s="20"/>
    </row>
    <row r="96" spans="1:26" ht="12.75" customHeight="1" x14ac:dyDescent="0.25">
      <c r="A96" s="54"/>
      <c r="B96" s="54"/>
      <c r="C96" s="54"/>
      <c r="D96" s="54"/>
      <c r="E96" s="54"/>
      <c r="F96" s="54"/>
      <c r="G96" s="54"/>
      <c r="H96" s="54"/>
      <c r="I96" s="54"/>
      <c r="J96" s="55"/>
      <c r="K96" s="55"/>
      <c r="L96" s="55"/>
      <c r="M96" s="55"/>
      <c r="N96" s="20"/>
      <c r="O96" s="20"/>
      <c r="P96" s="20"/>
      <c r="Q96" s="20"/>
      <c r="R96" s="20"/>
      <c r="S96" s="20"/>
      <c r="T96" s="20"/>
      <c r="U96" s="20"/>
      <c r="V96" s="20"/>
      <c r="W96" s="20"/>
      <c r="X96" s="20"/>
      <c r="Y96" s="20"/>
      <c r="Z96" s="20"/>
    </row>
    <row r="97" spans="1:26" ht="12.75" customHeight="1" x14ac:dyDescent="0.25">
      <c r="A97" s="54"/>
      <c r="B97" s="54"/>
      <c r="C97" s="54"/>
      <c r="D97" s="54"/>
      <c r="E97" s="54"/>
      <c r="F97" s="54"/>
      <c r="G97" s="54"/>
      <c r="H97" s="54"/>
      <c r="I97" s="54"/>
      <c r="J97" s="55"/>
      <c r="K97" s="55"/>
      <c r="L97" s="55"/>
      <c r="M97" s="55"/>
      <c r="N97" s="20"/>
      <c r="O97" s="20"/>
      <c r="P97" s="20"/>
      <c r="Q97" s="20"/>
      <c r="R97" s="20"/>
      <c r="S97" s="20"/>
      <c r="T97" s="20"/>
      <c r="U97" s="20"/>
      <c r="V97" s="20"/>
      <c r="W97" s="20"/>
      <c r="X97" s="20"/>
      <c r="Y97" s="20"/>
      <c r="Z97" s="20"/>
    </row>
    <row r="98" spans="1:26" ht="12.75" customHeight="1" x14ac:dyDescent="0.25">
      <c r="A98" s="54"/>
      <c r="B98" s="54"/>
      <c r="C98" s="54"/>
      <c r="D98" s="54"/>
      <c r="E98" s="54"/>
      <c r="F98" s="54"/>
      <c r="G98" s="54"/>
      <c r="H98" s="54"/>
      <c r="I98" s="54"/>
      <c r="J98" s="55"/>
      <c r="K98" s="55"/>
      <c r="L98" s="55"/>
      <c r="M98" s="55"/>
      <c r="N98" s="20"/>
      <c r="O98" s="20"/>
      <c r="P98" s="20"/>
      <c r="Q98" s="20"/>
      <c r="R98" s="20"/>
      <c r="S98" s="20"/>
      <c r="T98" s="20"/>
      <c r="U98" s="20"/>
      <c r="V98" s="20"/>
      <c r="W98" s="20"/>
      <c r="X98" s="20"/>
      <c r="Y98" s="20"/>
      <c r="Z98" s="20"/>
    </row>
    <row r="99" spans="1:26" ht="12.75" customHeight="1" x14ac:dyDescent="0.25">
      <c r="A99" s="54"/>
      <c r="B99" s="54"/>
      <c r="C99" s="54"/>
      <c r="D99" s="54"/>
      <c r="E99" s="54"/>
      <c r="F99" s="54"/>
      <c r="G99" s="54"/>
      <c r="H99" s="54"/>
      <c r="I99" s="54"/>
      <c r="J99" s="55"/>
      <c r="K99" s="55"/>
      <c r="L99" s="55"/>
      <c r="M99" s="55"/>
      <c r="N99" s="20"/>
      <c r="O99" s="20"/>
      <c r="P99" s="20"/>
      <c r="Q99" s="20"/>
      <c r="R99" s="20"/>
      <c r="S99" s="20"/>
      <c r="T99" s="20"/>
      <c r="U99" s="20"/>
      <c r="V99" s="20"/>
      <c r="W99" s="20"/>
      <c r="X99" s="20"/>
      <c r="Y99" s="20"/>
      <c r="Z99" s="20"/>
    </row>
    <row r="100" spans="1:26" ht="12.75" customHeight="1" x14ac:dyDescent="0.25">
      <c r="A100" s="54"/>
      <c r="B100" s="54"/>
      <c r="C100" s="54"/>
      <c r="D100" s="54"/>
      <c r="E100" s="54"/>
      <c r="F100" s="54"/>
      <c r="G100" s="54"/>
      <c r="H100" s="54"/>
      <c r="I100" s="54"/>
      <c r="J100" s="55"/>
      <c r="K100" s="55"/>
      <c r="L100" s="55"/>
      <c r="M100" s="55"/>
      <c r="N100" s="20"/>
      <c r="O100" s="20"/>
      <c r="P100" s="20"/>
      <c r="Q100" s="20"/>
      <c r="R100" s="20"/>
      <c r="S100" s="20"/>
      <c r="T100" s="20"/>
      <c r="U100" s="20"/>
      <c r="V100" s="20"/>
      <c r="W100" s="20"/>
      <c r="X100" s="20"/>
      <c r="Y100" s="20"/>
      <c r="Z100" s="20"/>
    </row>
    <row r="101" spans="1:26" ht="12.75" customHeight="1" x14ac:dyDescent="0.25">
      <c r="A101" s="54"/>
      <c r="B101" s="54"/>
      <c r="C101" s="54"/>
      <c r="D101" s="54"/>
      <c r="E101" s="54"/>
      <c r="F101" s="54"/>
      <c r="G101" s="54"/>
      <c r="H101" s="54"/>
      <c r="I101" s="54"/>
      <c r="J101" s="55"/>
      <c r="K101" s="55"/>
      <c r="L101" s="55"/>
      <c r="M101" s="55"/>
      <c r="N101" s="20"/>
      <c r="O101" s="20"/>
      <c r="P101" s="20"/>
      <c r="Q101" s="20"/>
      <c r="R101" s="20"/>
      <c r="S101" s="20"/>
      <c r="T101" s="20"/>
      <c r="U101" s="20"/>
      <c r="V101" s="20"/>
      <c r="W101" s="20"/>
      <c r="X101" s="20"/>
      <c r="Y101" s="20"/>
      <c r="Z101" s="20"/>
    </row>
    <row r="102" spans="1:26" ht="12.75" customHeight="1" x14ac:dyDescent="0.25">
      <c r="A102" s="54"/>
      <c r="B102" s="54"/>
      <c r="C102" s="54"/>
      <c r="D102" s="54"/>
      <c r="E102" s="54"/>
      <c r="F102" s="54"/>
      <c r="G102" s="54"/>
      <c r="H102" s="54"/>
      <c r="I102" s="54"/>
      <c r="J102" s="55"/>
      <c r="K102" s="55"/>
      <c r="L102" s="55"/>
      <c r="M102" s="55"/>
      <c r="N102" s="20"/>
      <c r="O102" s="20"/>
      <c r="P102" s="20"/>
      <c r="Q102" s="20"/>
      <c r="R102" s="20"/>
      <c r="S102" s="20"/>
      <c r="T102" s="20"/>
      <c r="U102" s="20"/>
      <c r="V102" s="20"/>
      <c r="W102" s="20"/>
      <c r="X102" s="20"/>
      <c r="Y102" s="20"/>
      <c r="Z102" s="20"/>
    </row>
    <row r="103" spans="1:26" ht="12.75" customHeight="1" x14ac:dyDescent="0.25">
      <c r="A103" s="54"/>
      <c r="B103" s="54"/>
      <c r="C103" s="54"/>
      <c r="D103" s="54"/>
      <c r="E103" s="54"/>
      <c r="F103" s="54"/>
      <c r="G103" s="54"/>
      <c r="H103" s="54"/>
      <c r="I103" s="54"/>
      <c r="J103" s="55"/>
      <c r="K103" s="55"/>
      <c r="L103" s="55"/>
      <c r="M103" s="55"/>
      <c r="N103" s="20"/>
      <c r="O103" s="20"/>
      <c r="P103" s="20"/>
      <c r="Q103" s="20"/>
      <c r="R103" s="20"/>
      <c r="S103" s="20"/>
      <c r="T103" s="20"/>
      <c r="U103" s="20"/>
      <c r="V103" s="20"/>
      <c r="W103" s="20"/>
      <c r="X103" s="20"/>
      <c r="Y103" s="20"/>
      <c r="Z103" s="20"/>
    </row>
    <row r="104" spans="1:26" ht="12.75" customHeight="1" x14ac:dyDescent="0.25">
      <c r="A104" s="54"/>
      <c r="B104" s="54"/>
      <c r="C104" s="54"/>
      <c r="D104" s="54"/>
      <c r="E104" s="54"/>
      <c r="F104" s="54"/>
      <c r="G104" s="54"/>
      <c r="H104" s="54"/>
      <c r="I104" s="54"/>
      <c r="J104" s="55"/>
      <c r="K104" s="55"/>
      <c r="L104" s="55"/>
      <c r="M104" s="55"/>
      <c r="N104" s="20"/>
      <c r="O104" s="20"/>
      <c r="P104" s="20"/>
      <c r="Q104" s="20"/>
      <c r="R104" s="20"/>
      <c r="S104" s="20"/>
      <c r="T104" s="20"/>
      <c r="U104" s="20"/>
      <c r="V104" s="20"/>
      <c r="W104" s="20"/>
      <c r="X104" s="20"/>
      <c r="Y104" s="20"/>
      <c r="Z104" s="20"/>
    </row>
    <row r="105" spans="1:26" ht="12.75" customHeight="1" x14ac:dyDescent="0.25">
      <c r="A105" s="54"/>
      <c r="B105" s="54"/>
      <c r="C105" s="54"/>
      <c r="D105" s="54"/>
      <c r="E105" s="54"/>
      <c r="F105" s="54"/>
      <c r="G105" s="54"/>
      <c r="H105" s="54"/>
      <c r="I105" s="54"/>
      <c r="J105" s="55"/>
      <c r="K105" s="55"/>
      <c r="L105" s="55"/>
      <c r="M105" s="55"/>
      <c r="N105" s="20"/>
      <c r="O105" s="20"/>
      <c r="P105" s="20"/>
      <c r="Q105" s="20"/>
      <c r="R105" s="20"/>
      <c r="S105" s="20"/>
      <c r="T105" s="20"/>
      <c r="U105" s="20"/>
      <c r="V105" s="20"/>
      <c r="W105" s="20"/>
      <c r="X105" s="20"/>
      <c r="Y105" s="20"/>
      <c r="Z105" s="20"/>
    </row>
    <row r="106" spans="1:26" ht="12.75" customHeight="1" x14ac:dyDescent="0.25">
      <c r="A106" s="54"/>
      <c r="B106" s="54"/>
      <c r="C106" s="54"/>
      <c r="D106" s="54"/>
      <c r="E106" s="54"/>
      <c r="F106" s="54"/>
      <c r="G106" s="54"/>
      <c r="H106" s="54"/>
      <c r="I106" s="54"/>
      <c r="J106" s="55"/>
      <c r="K106" s="55"/>
      <c r="L106" s="55"/>
      <c r="M106" s="55"/>
      <c r="N106" s="20"/>
      <c r="O106" s="20"/>
      <c r="P106" s="20"/>
      <c r="Q106" s="20"/>
      <c r="R106" s="20"/>
      <c r="S106" s="20"/>
      <c r="T106" s="20"/>
      <c r="U106" s="20"/>
      <c r="V106" s="20"/>
      <c r="W106" s="20"/>
      <c r="X106" s="20"/>
      <c r="Y106" s="20"/>
      <c r="Z106" s="20"/>
    </row>
    <row r="107" spans="1:26" ht="12.75" customHeight="1" x14ac:dyDescent="0.25">
      <c r="A107" s="54"/>
      <c r="B107" s="54"/>
      <c r="C107" s="54"/>
      <c r="D107" s="54"/>
      <c r="E107" s="54"/>
      <c r="F107" s="54"/>
      <c r="G107" s="54"/>
      <c r="H107" s="54"/>
      <c r="I107" s="54"/>
      <c r="J107" s="55"/>
      <c r="K107" s="55"/>
      <c r="L107" s="55"/>
      <c r="M107" s="55"/>
      <c r="N107" s="20"/>
      <c r="O107" s="20"/>
      <c r="P107" s="20"/>
      <c r="Q107" s="20"/>
      <c r="R107" s="20"/>
      <c r="S107" s="20"/>
      <c r="T107" s="20"/>
      <c r="U107" s="20"/>
      <c r="V107" s="20"/>
      <c r="W107" s="20"/>
      <c r="X107" s="20"/>
      <c r="Y107" s="20"/>
      <c r="Z107" s="20"/>
    </row>
    <row r="108" spans="1:26" ht="12.75" customHeight="1" x14ac:dyDescent="0.25">
      <c r="A108" s="54"/>
      <c r="B108" s="54"/>
      <c r="C108" s="54"/>
      <c r="D108" s="54"/>
      <c r="E108" s="54"/>
      <c r="F108" s="54"/>
      <c r="G108" s="54"/>
      <c r="H108" s="54"/>
      <c r="I108" s="54"/>
      <c r="J108" s="55"/>
      <c r="K108" s="55"/>
      <c r="L108" s="55"/>
      <c r="M108" s="55"/>
      <c r="N108" s="20"/>
      <c r="O108" s="20"/>
      <c r="P108" s="20"/>
      <c r="Q108" s="20"/>
      <c r="R108" s="20"/>
      <c r="S108" s="20"/>
      <c r="T108" s="20"/>
      <c r="U108" s="20"/>
      <c r="V108" s="20"/>
      <c r="W108" s="20"/>
      <c r="X108" s="20"/>
      <c r="Y108" s="20"/>
      <c r="Z108" s="20"/>
    </row>
    <row r="109" spans="1:26" ht="12.75" customHeight="1" x14ac:dyDescent="0.25">
      <c r="A109" s="54"/>
      <c r="B109" s="54"/>
      <c r="C109" s="54"/>
      <c r="D109" s="54"/>
      <c r="E109" s="54"/>
      <c r="F109" s="54"/>
      <c r="G109" s="54"/>
      <c r="H109" s="54"/>
      <c r="I109" s="54"/>
      <c r="J109" s="55"/>
      <c r="K109" s="55"/>
      <c r="L109" s="55"/>
      <c r="M109" s="55"/>
      <c r="N109" s="20"/>
      <c r="O109" s="20"/>
      <c r="P109" s="20"/>
      <c r="Q109" s="20"/>
      <c r="R109" s="20"/>
      <c r="S109" s="20"/>
      <c r="T109" s="20"/>
      <c r="U109" s="20"/>
      <c r="V109" s="20"/>
      <c r="W109" s="20"/>
      <c r="X109" s="20"/>
      <c r="Y109" s="20"/>
      <c r="Z109" s="20"/>
    </row>
    <row r="110" spans="1:26" ht="12.75" customHeight="1" x14ac:dyDescent="0.25">
      <c r="A110" s="54"/>
      <c r="B110" s="54"/>
      <c r="C110" s="54"/>
      <c r="D110" s="54"/>
      <c r="E110" s="54"/>
      <c r="F110" s="54"/>
      <c r="G110" s="54"/>
      <c r="H110" s="54"/>
      <c r="I110" s="54"/>
      <c r="J110" s="55"/>
      <c r="K110" s="55"/>
      <c r="L110" s="55"/>
      <c r="M110" s="55"/>
      <c r="N110" s="20"/>
      <c r="O110" s="20"/>
      <c r="P110" s="20"/>
      <c r="Q110" s="20"/>
      <c r="R110" s="20"/>
      <c r="S110" s="20"/>
      <c r="T110" s="20"/>
      <c r="U110" s="20"/>
      <c r="V110" s="20"/>
      <c r="W110" s="20"/>
      <c r="X110" s="20"/>
      <c r="Y110" s="20"/>
      <c r="Z110" s="20"/>
    </row>
    <row r="111" spans="1:26" ht="12.75" customHeight="1" x14ac:dyDescent="0.25">
      <c r="A111" s="54"/>
      <c r="B111" s="54"/>
      <c r="C111" s="54"/>
      <c r="D111" s="54"/>
      <c r="E111" s="54"/>
      <c r="F111" s="54"/>
      <c r="G111" s="54"/>
      <c r="H111" s="54"/>
      <c r="I111" s="54"/>
      <c r="J111" s="55"/>
      <c r="K111" s="55"/>
      <c r="L111" s="55"/>
      <c r="M111" s="55"/>
      <c r="N111" s="20"/>
      <c r="O111" s="20"/>
      <c r="P111" s="20"/>
      <c r="Q111" s="20"/>
      <c r="R111" s="20"/>
      <c r="S111" s="20"/>
      <c r="T111" s="20"/>
      <c r="U111" s="20"/>
      <c r="V111" s="20"/>
      <c r="W111" s="20"/>
      <c r="X111" s="20"/>
      <c r="Y111" s="20"/>
      <c r="Z111" s="20"/>
    </row>
    <row r="112" spans="1:26" ht="12.75" customHeight="1" x14ac:dyDescent="0.25">
      <c r="A112" s="54"/>
      <c r="B112" s="54"/>
      <c r="C112" s="54"/>
      <c r="D112" s="54"/>
      <c r="E112" s="54"/>
      <c r="F112" s="54"/>
      <c r="G112" s="54"/>
      <c r="H112" s="54"/>
      <c r="I112" s="54"/>
      <c r="J112" s="55"/>
      <c r="K112" s="55"/>
      <c r="L112" s="55"/>
      <c r="M112" s="55"/>
      <c r="N112" s="20"/>
      <c r="O112" s="20"/>
      <c r="P112" s="20"/>
      <c r="Q112" s="20"/>
      <c r="R112" s="20"/>
      <c r="S112" s="20"/>
      <c r="T112" s="20"/>
      <c r="U112" s="20"/>
      <c r="V112" s="20"/>
      <c r="W112" s="20"/>
      <c r="X112" s="20"/>
      <c r="Y112" s="20"/>
      <c r="Z112" s="20"/>
    </row>
    <row r="113" spans="1:26" ht="12.75" customHeight="1" x14ac:dyDescent="0.25">
      <c r="A113" s="54"/>
      <c r="B113" s="54"/>
      <c r="C113" s="54"/>
      <c r="D113" s="54"/>
      <c r="E113" s="54"/>
      <c r="F113" s="54"/>
      <c r="G113" s="54"/>
      <c r="H113" s="54"/>
      <c r="I113" s="54"/>
      <c r="J113" s="55"/>
      <c r="K113" s="55"/>
      <c r="L113" s="55"/>
      <c r="M113" s="55"/>
      <c r="N113" s="20"/>
      <c r="O113" s="20"/>
      <c r="P113" s="20"/>
      <c r="Q113" s="20"/>
      <c r="R113" s="20"/>
      <c r="S113" s="20"/>
      <c r="T113" s="20"/>
      <c r="U113" s="20"/>
      <c r="V113" s="20"/>
      <c r="W113" s="20"/>
      <c r="X113" s="20"/>
      <c r="Y113" s="20"/>
      <c r="Z113" s="20"/>
    </row>
    <row r="114" spans="1:26" ht="12.75" customHeight="1" x14ac:dyDescent="0.25">
      <c r="A114" s="54"/>
      <c r="B114" s="54"/>
      <c r="C114" s="54"/>
      <c r="D114" s="54"/>
      <c r="E114" s="54"/>
      <c r="F114" s="54"/>
      <c r="G114" s="54"/>
      <c r="H114" s="54"/>
      <c r="I114" s="54"/>
      <c r="J114" s="55"/>
      <c r="K114" s="55"/>
      <c r="L114" s="55"/>
      <c r="M114" s="55"/>
      <c r="N114" s="20"/>
      <c r="O114" s="20"/>
      <c r="P114" s="20"/>
      <c r="Q114" s="20"/>
      <c r="R114" s="20"/>
      <c r="S114" s="20"/>
      <c r="T114" s="20"/>
      <c r="U114" s="20"/>
      <c r="V114" s="20"/>
      <c r="W114" s="20"/>
      <c r="X114" s="20"/>
      <c r="Y114" s="20"/>
      <c r="Z114" s="20"/>
    </row>
    <row r="115" spans="1:26" ht="12.75" customHeight="1" x14ac:dyDescent="0.25">
      <c r="A115" s="54"/>
      <c r="B115" s="54"/>
      <c r="C115" s="54"/>
      <c r="D115" s="54"/>
      <c r="E115" s="54"/>
      <c r="F115" s="54"/>
      <c r="G115" s="54"/>
      <c r="H115" s="54"/>
      <c r="I115" s="54"/>
      <c r="J115" s="55"/>
      <c r="K115" s="55"/>
      <c r="L115" s="55"/>
      <c r="M115" s="55"/>
      <c r="N115" s="20"/>
      <c r="O115" s="20"/>
      <c r="P115" s="20"/>
      <c r="Q115" s="20"/>
      <c r="R115" s="20"/>
      <c r="S115" s="20"/>
      <c r="T115" s="20"/>
      <c r="U115" s="20"/>
      <c r="V115" s="20"/>
      <c r="W115" s="20"/>
      <c r="X115" s="20"/>
      <c r="Y115" s="20"/>
      <c r="Z115" s="20"/>
    </row>
    <row r="116" spans="1:26" ht="12.75" customHeight="1" x14ac:dyDescent="0.25">
      <c r="A116" s="54"/>
      <c r="B116" s="54"/>
      <c r="C116" s="54"/>
      <c r="D116" s="54"/>
      <c r="E116" s="54"/>
      <c r="F116" s="54"/>
      <c r="G116" s="54"/>
      <c r="H116" s="54"/>
      <c r="I116" s="54"/>
      <c r="J116" s="55"/>
      <c r="K116" s="55"/>
      <c r="L116" s="55"/>
      <c r="M116" s="55"/>
      <c r="N116" s="20"/>
      <c r="O116" s="20"/>
      <c r="P116" s="20"/>
      <c r="Q116" s="20"/>
      <c r="R116" s="20"/>
      <c r="S116" s="20"/>
      <c r="T116" s="20"/>
      <c r="U116" s="20"/>
      <c r="V116" s="20"/>
      <c r="W116" s="20"/>
      <c r="X116" s="20"/>
      <c r="Y116" s="20"/>
      <c r="Z116" s="20"/>
    </row>
    <row r="117" spans="1:26" ht="12.75" customHeight="1" x14ac:dyDescent="0.25">
      <c r="A117" s="54"/>
      <c r="B117" s="54"/>
      <c r="C117" s="54"/>
      <c r="D117" s="54"/>
      <c r="E117" s="54"/>
      <c r="F117" s="54"/>
      <c r="G117" s="54"/>
      <c r="H117" s="54"/>
      <c r="I117" s="54"/>
      <c r="J117" s="55"/>
      <c r="K117" s="55"/>
      <c r="L117" s="55"/>
      <c r="M117" s="55"/>
      <c r="N117" s="20"/>
      <c r="O117" s="20"/>
      <c r="P117" s="20"/>
      <c r="Q117" s="20"/>
      <c r="R117" s="20"/>
      <c r="S117" s="20"/>
      <c r="T117" s="20"/>
      <c r="U117" s="20"/>
      <c r="V117" s="20"/>
      <c r="W117" s="20"/>
      <c r="X117" s="20"/>
      <c r="Y117" s="20"/>
      <c r="Z117" s="20"/>
    </row>
    <row r="118" spans="1:26" ht="12.75" customHeight="1" x14ac:dyDescent="0.25">
      <c r="A118" s="54"/>
      <c r="B118" s="54"/>
      <c r="C118" s="54"/>
      <c r="D118" s="54"/>
      <c r="E118" s="54"/>
      <c r="F118" s="54"/>
      <c r="G118" s="54"/>
      <c r="H118" s="54"/>
      <c r="I118" s="54"/>
      <c r="J118" s="55"/>
      <c r="K118" s="55"/>
      <c r="L118" s="55"/>
      <c r="M118" s="55"/>
      <c r="N118" s="20"/>
      <c r="O118" s="20"/>
      <c r="P118" s="20"/>
      <c r="Q118" s="20"/>
      <c r="R118" s="20"/>
      <c r="S118" s="20"/>
      <c r="T118" s="20"/>
      <c r="U118" s="20"/>
      <c r="V118" s="20"/>
      <c r="W118" s="20"/>
      <c r="X118" s="20"/>
      <c r="Y118" s="20"/>
      <c r="Z118" s="20"/>
    </row>
    <row r="119" spans="1:26" ht="12.75" customHeight="1" x14ac:dyDescent="0.25">
      <c r="A119" s="54"/>
      <c r="B119" s="54"/>
      <c r="C119" s="54"/>
      <c r="D119" s="54"/>
      <c r="E119" s="54"/>
      <c r="F119" s="54"/>
      <c r="G119" s="54"/>
      <c r="H119" s="54"/>
      <c r="I119" s="54"/>
      <c r="J119" s="55"/>
      <c r="K119" s="55"/>
      <c r="L119" s="55"/>
      <c r="M119" s="55"/>
      <c r="N119" s="20"/>
      <c r="O119" s="20"/>
      <c r="P119" s="20"/>
      <c r="Q119" s="20"/>
      <c r="R119" s="20"/>
      <c r="S119" s="20"/>
      <c r="T119" s="20"/>
      <c r="U119" s="20"/>
      <c r="V119" s="20"/>
      <c r="W119" s="20"/>
      <c r="X119" s="20"/>
      <c r="Y119" s="20"/>
      <c r="Z119" s="20"/>
    </row>
    <row r="120" spans="1:26" ht="12.75" customHeight="1" x14ac:dyDescent="0.25">
      <c r="A120" s="54"/>
      <c r="B120" s="54"/>
      <c r="C120" s="54"/>
      <c r="D120" s="54"/>
      <c r="E120" s="54"/>
      <c r="F120" s="54"/>
      <c r="G120" s="54"/>
      <c r="H120" s="54"/>
      <c r="I120" s="54"/>
      <c r="J120" s="55"/>
      <c r="K120" s="55"/>
      <c r="L120" s="55"/>
      <c r="M120" s="55"/>
      <c r="N120" s="20"/>
      <c r="O120" s="20"/>
      <c r="P120" s="20"/>
      <c r="Q120" s="20"/>
      <c r="R120" s="20"/>
      <c r="S120" s="20"/>
      <c r="T120" s="20"/>
      <c r="U120" s="20"/>
      <c r="V120" s="20"/>
      <c r="W120" s="20"/>
      <c r="X120" s="20"/>
      <c r="Y120" s="20"/>
      <c r="Z120" s="20"/>
    </row>
    <row r="121" spans="1:26" ht="12.75" customHeight="1" x14ac:dyDescent="0.25">
      <c r="A121" s="54"/>
      <c r="B121" s="54"/>
      <c r="C121" s="54"/>
      <c r="D121" s="54"/>
      <c r="E121" s="54"/>
      <c r="F121" s="54"/>
      <c r="G121" s="54"/>
      <c r="H121" s="54"/>
      <c r="I121" s="54"/>
      <c r="J121" s="55"/>
      <c r="K121" s="55"/>
      <c r="L121" s="55"/>
      <c r="M121" s="55"/>
      <c r="N121" s="20"/>
      <c r="O121" s="20"/>
      <c r="P121" s="20"/>
      <c r="Q121" s="20"/>
      <c r="R121" s="20"/>
      <c r="S121" s="20"/>
      <c r="T121" s="20"/>
      <c r="U121" s="20"/>
      <c r="V121" s="20"/>
      <c r="W121" s="20"/>
      <c r="X121" s="20"/>
      <c r="Y121" s="20"/>
      <c r="Z121" s="20"/>
    </row>
    <row r="122" spans="1:26" ht="12.75" customHeight="1" x14ac:dyDescent="0.25">
      <c r="A122" s="54"/>
      <c r="B122" s="54"/>
      <c r="C122" s="54"/>
      <c r="D122" s="54"/>
      <c r="E122" s="54"/>
      <c r="F122" s="54"/>
      <c r="G122" s="54"/>
      <c r="H122" s="54"/>
      <c r="I122" s="54"/>
      <c r="J122" s="55"/>
      <c r="K122" s="55"/>
      <c r="L122" s="55"/>
      <c r="M122" s="55"/>
      <c r="N122" s="20"/>
      <c r="O122" s="20"/>
      <c r="P122" s="20"/>
      <c r="Q122" s="20"/>
      <c r="R122" s="20"/>
      <c r="S122" s="20"/>
      <c r="T122" s="20"/>
      <c r="U122" s="20"/>
      <c r="V122" s="20"/>
      <c r="W122" s="20"/>
      <c r="X122" s="20"/>
      <c r="Y122" s="20"/>
      <c r="Z122" s="20"/>
    </row>
    <row r="123" spans="1:26" ht="12.75" customHeight="1" x14ac:dyDescent="0.25">
      <c r="A123" s="54"/>
      <c r="B123" s="54"/>
      <c r="C123" s="54"/>
      <c r="D123" s="54"/>
      <c r="E123" s="54"/>
      <c r="F123" s="54"/>
      <c r="G123" s="54"/>
      <c r="H123" s="54"/>
      <c r="I123" s="54"/>
      <c r="J123" s="55"/>
      <c r="K123" s="55"/>
      <c r="L123" s="55"/>
      <c r="M123" s="55"/>
      <c r="N123" s="20"/>
      <c r="O123" s="20"/>
      <c r="P123" s="20"/>
      <c r="Q123" s="20"/>
      <c r="R123" s="20"/>
      <c r="S123" s="20"/>
      <c r="T123" s="20"/>
      <c r="U123" s="20"/>
      <c r="V123" s="20"/>
      <c r="W123" s="20"/>
      <c r="X123" s="20"/>
      <c r="Y123" s="20"/>
      <c r="Z123" s="20"/>
    </row>
    <row r="124" spans="1:26" ht="12.75" customHeight="1" x14ac:dyDescent="0.25">
      <c r="A124" s="54"/>
      <c r="B124" s="54"/>
      <c r="C124" s="54"/>
      <c r="D124" s="54"/>
      <c r="E124" s="54"/>
      <c r="F124" s="54"/>
      <c r="G124" s="54"/>
      <c r="H124" s="54"/>
      <c r="I124" s="54"/>
      <c r="J124" s="55"/>
      <c r="K124" s="55"/>
      <c r="L124" s="55"/>
      <c r="M124" s="55"/>
      <c r="N124" s="20"/>
      <c r="O124" s="20"/>
      <c r="P124" s="20"/>
      <c r="Q124" s="20"/>
      <c r="R124" s="20"/>
      <c r="S124" s="20"/>
      <c r="T124" s="20"/>
      <c r="U124" s="20"/>
      <c r="V124" s="20"/>
      <c r="W124" s="20"/>
      <c r="X124" s="20"/>
      <c r="Y124" s="20"/>
      <c r="Z124" s="20"/>
    </row>
    <row r="125" spans="1:26" ht="12.75" customHeight="1" x14ac:dyDescent="0.25">
      <c r="A125" s="54"/>
      <c r="B125" s="54"/>
      <c r="C125" s="54"/>
      <c r="D125" s="54"/>
      <c r="E125" s="54"/>
      <c r="F125" s="54"/>
      <c r="G125" s="54"/>
      <c r="H125" s="54"/>
      <c r="I125" s="54"/>
      <c r="J125" s="55"/>
      <c r="K125" s="55"/>
      <c r="L125" s="55"/>
      <c r="M125" s="55"/>
      <c r="N125" s="20"/>
      <c r="O125" s="20"/>
      <c r="P125" s="20"/>
      <c r="Q125" s="20"/>
      <c r="R125" s="20"/>
      <c r="S125" s="20"/>
      <c r="T125" s="20"/>
      <c r="U125" s="20"/>
      <c r="V125" s="20"/>
      <c r="W125" s="20"/>
      <c r="X125" s="20"/>
      <c r="Y125" s="20"/>
      <c r="Z125" s="20"/>
    </row>
    <row r="126" spans="1:26" ht="12.75" customHeight="1" x14ac:dyDescent="0.25">
      <c r="A126" s="54"/>
      <c r="B126" s="54"/>
      <c r="C126" s="54"/>
      <c r="D126" s="54"/>
      <c r="E126" s="54"/>
      <c r="F126" s="54"/>
      <c r="G126" s="54"/>
      <c r="H126" s="54"/>
      <c r="I126" s="54"/>
      <c r="J126" s="55"/>
      <c r="K126" s="55"/>
      <c r="L126" s="55"/>
      <c r="M126" s="55"/>
      <c r="N126" s="20"/>
      <c r="O126" s="20"/>
      <c r="P126" s="20"/>
      <c r="Q126" s="20"/>
      <c r="R126" s="20"/>
      <c r="S126" s="20"/>
      <c r="T126" s="20"/>
      <c r="U126" s="20"/>
      <c r="V126" s="20"/>
      <c r="W126" s="20"/>
      <c r="X126" s="20"/>
      <c r="Y126" s="20"/>
      <c r="Z126" s="20"/>
    </row>
    <row r="127" spans="1:26" ht="12.75" customHeight="1" x14ac:dyDescent="0.25">
      <c r="A127" s="54"/>
      <c r="B127" s="54"/>
      <c r="C127" s="54"/>
      <c r="D127" s="54"/>
      <c r="E127" s="54"/>
      <c r="F127" s="54"/>
      <c r="G127" s="54"/>
      <c r="H127" s="54"/>
      <c r="I127" s="54"/>
      <c r="J127" s="55"/>
      <c r="K127" s="55"/>
      <c r="L127" s="55"/>
      <c r="M127" s="55"/>
      <c r="N127" s="20"/>
      <c r="O127" s="20"/>
      <c r="P127" s="20"/>
      <c r="Q127" s="20"/>
      <c r="R127" s="20"/>
      <c r="S127" s="20"/>
      <c r="T127" s="20"/>
      <c r="U127" s="20"/>
      <c r="V127" s="20"/>
      <c r="W127" s="20"/>
      <c r="X127" s="20"/>
      <c r="Y127" s="20"/>
      <c r="Z127" s="20"/>
    </row>
    <row r="128" spans="1:26" ht="12.75" customHeight="1" x14ac:dyDescent="0.25">
      <c r="A128" s="54"/>
      <c r="B128" s="54"/>
      <c r="C128" s="54"/>
      <c r="D128" s="54"/>
      <c r="E128" s="54"/>
      <c r="F128" s="54"/>
      <c r="G128" s="54"/>
      <c r="H128" s="54"/>
      <c r="I128" s="54"/>
      <c r="J128" s="55"/>
      <c r="K128" s="55"/>
      <c r="L128" s="55"/>
      <c r="M128" s="55"/>
      <c r="N128" s="20"/>
      <c r="O128" s="20"/>
      <c r="P128" s="20"/>
      <c r="Q128" s="20"/>
      <c r="R128" s="20"/>
      <c r="S128" s="20"/>
      <c r="T128" s="20"/>
      <c r="U128" s="20"/>
      <c r="V128" s="20"/>
      <c r="W128" s="20"/>
      <c r="X128" s="20"/>
      <c r="Y128" s="20"/>
      <c r="Z128" s="20"/>
    </row>
    <row r="129" spans="1:26" ht="12.75" customHeight="1" x14ac:dyDescent="0.25">
      <c r="A129" s="54"/>
      <c r="B129" s="54"/>
      <c r="C129" s="54"/>
      <c r="D129" s="54"/>
      <c r="E129" s="54"/>
      <c r="F129" s="54"/>
      <c r="G129" s="54"/>
      <c r="H129" s="54"/>
      <c r="I129" s="54"/>
      <c r="J129" s="55"/>
      <c r="K129" s="55"/>
      <c r="L129" s="55"/>
      <c r="M129" s="55"/>
      <c r="N129" s="20"/>
      <c r="O129" s="20"/>
      <c r="P129" s="20"/>
      <c r="Q129" s="20"/>
      <c r="R129" s="20"/>
      <c r="S129" s="20"/>
      <c r="T129" s="20"/>
      <c r="U129" s="20"/>
      <c r="V129" s="20"/>
      <c r="W129" s="20"/>
      <c r="X129" s="20"/>
      <c r="Y129" s="20"/>
      <c r="Z129" s="20"/>
    </row>
    <row r="130" spans="1:26" ht="12.75" customHeight="1" x14ac:dyDescent="0.25">
      <c r="A130" s="54"/>
      <c r="B130" s="54"/>
      <c r="C130" s="54"/>
      <c r="D130" s="54"/>
      <c r="E130" s="54"/>
      <c r="F130" s="54"/>
      <c r="G130" s="54"/>
      <c r="H130" s="54"/>
      <c r="I130" s="54"/>
      <c r="J130" s="55"/>
      <c r="K130" s="55"/>
      <c r="L130" s="55"/>
      <c r="M130" s="55"/>
      <c r="N130" s="20"/>
      <c r="O130" s="20"/>
      <c r="P130" s="20"/>
      <c r="Q130" s="20"/>
      <c r="R130" s="20"/>
      <c r="S130" s="20"/>
      <c r="T130" s="20"/>
      <c r="U130" s="20"/>
      <c r="V130" s="20"/>
      <c r="W130" s="20"/>
      <c r="X130" s="20"/>
      <c r="Y130" s="20"/>
      <c r="Z130" s="20"/>
    </row>
    <row r="131" spans="1:26" ht="12.75" customHeight="1" x14ac:dyDescent="0.25">
      <c r="A131" s="54"/>
      <c r="B131" s="54"/>
      <c r="C131" s="54"/>
      <c r="D131" s="54"/>
      <c r="E131" s="54"/>
      <c r="F131" s="54"/>
      <c r="G131" s="54"/>
      <c r="H131" s="54"/>
      <c r="I131" s="54"/>
      <c r="J131" s="55"/>
      <c r="K131" s="55"/>
      <c r="L131" s="55"/>
      <c r="M131" s="55"/>
      <c r="N131" s="20"/>
      <c r="O131" s="20"/>
      <c r="P131" s="20"/>
      <c r="Q131" s="20"/>
      <c r="R131" s="20"/>
      <c r="S131" s="20"/>
      <c r="T131" s="20"/>
      <c r="U131" s="20"/>
      <c r="V131" s="20"/>
      <c r="W131" s="20"/>
      <c r="X131" s="20"/>
      <c r="Y131" s="20"/>
      <c r="Z131" s="20"/>
    </row>
    <row r="132" spans="1:26" ht="12.75" customHeight="1" x14ac:dyDescent="0.25">
      <c r="A132" s="54"/>
      <c r="B132" s="54"/>
      <c r="C132" s="54"/>
      <c r="D132" s="54"/>
      <c r="E132" s="54"/>
      <c r="F132" s="54"/>
      <c r="G132" s="54"/>
      <c r="H132" s="54"/>
      <c r="I132" s="54"/>
      <c r="J132" s="55"/>
      <c r="K132" s="55"/>
      <c r="L132" s="55"/>
      <c r="M132" s="55"/>
      <c r="N132" s="20"/>
      <c r="O132" s="20"/>
      <c r="P132" s="20"/>
      <c r="Q132" s="20"/>
      <c r="R132" s="20"/>
      <c r="S132" s="20"/>
      <c r="T132" s="20"/>
      <c r="U132" s="20"/>
      <c r="V132" s="20"/>
      <c r="W132" s="20"/>
      <c r="X132" s="20"/>
      <c r="Y132" s="20"/>
      <c r="Z132" s="20"/>
    </row>
    <row r="133" spans="1:26" ht="12.75" customHeight="1" x14ac:dyDescent="0.25">
      <c r="A133" s="54"/>
      <c r="B133" s="54"/>
      <c r="C133" s="54"/>
      <c r="D133" s="54"/>
      <c r="E133" s="54"/>
      <c r="F133" s="54"/>
      <c r="G133" s="54"/>
      <c r="H133" s="54"/>
      <c r="I133" s="54"/>
      <c r="J133" s="55"/>
      <c r="K133" s="55"/>
      <c r="L133" s="55"/>
      <c r="M133" s="55"/>
      <c r="N133" s="20"/>
      <c r="O133" s="20"/>
      <c r="P133" s="20"/>
      <c r="Q133" s="20"/>
      <c r="R133" s="20"/>
      <c r="S133" s="20"/>
      <c r="T133" s="20"/>
      <c r="U133" s="20"/>
      <c r="V133" s="20"/>
      <c r="W133" s="20"/>
      <c r="X133" s="20"/>
      <c r="Y133" s="20"/>
      <c r="Z133" s="20"/>
    </row>
    <row r="134" spans="1:26" ht="12.75" customHeight="1" x14ac:dyDescent="0.25">
      <c r="A134" s="54"/>
      <c r="B134" s="54"/>
      <c r="C134" s="54"/>
      <c r="D134" s="54"/>
      <c r="E134" s="54"/>
      <c r="F134" s="54"/>
      <c r="G134" s="54"/>
      <c r="H134" s="54"/>
      <c r="I134" s="54"/>
      <c r="J134" s="55"/>
      <c r="K134" s="55"/>
      <c r="L134" s="55"/>
      <c r="M134" s="55"/>
      <c r="N134" s="20"/>
      <c r="O134" s="20"/>
      <c r="P134" s="20"/>
      <c r="Q134" s="20"/>
      <c r="R134" s="20"/>
      <c r="S134" s="20"/>
      <c r="T134" s="20"/>
      <c r="U134" s="20"/>
      <c r="V134" s="20"/>
      <c r="W134" s="20"/>
      <c r="X134" s="20"/>
      <c r="Y134" s="20"/>
      <c r="Z134" s="20"/>
    </row>
    <row r="135" spans="1:26" ht="12.75" customHeight="1" x14ac:dyDescent="0.25">
      <c r="A135" s="54"/>
      <c r="B135" s="54"/>
      <c r="C135" s="54"/>
      <c r="D135" s="54"/>
      <c r="E135" s="54"/>
      <c r="F135" s="54"/>
      <c r="G135" s="54"/>
      <c r="H135" s="54"/>
      <c r="I135" s="54"/>
      <c r="J135" s="55"/>
      <c r="K135" s="55"/>
      <c r="L135" s="55"/>
      <c r="M135" s="55"/>
      <c r="N135" s="20"/>
      <c r="O135" s="20"/>
      <c r="P135" s="20"/>
      <c r="Q135" s="20"/>
      <c r="R135" s="20"/>
      <c r="S135" s="20"/>
      <c r="T135" s="20"/>
      <c r="U135" s="20"/>
      <c r="V135" s="20"/>
      <c r="W135" s="20"/>
      <c r="X135" s="20"/>
      <c r="Y135" s="20"/>
      <c r="Z135" s="20"/>
    </row>
    <row r="136" spans="1:26" ht="12.75" customHeight="1" x14ac:dyDescent="0.25">
      <c r="A136" s="54"/>
      <c r="B136" s="54"/>
      <c r="C136" s="54"/>
      <c r="D136" s="54"/>
      <c r="E136" s="54"/>
      <c r="F136" s="54"/>
      <c r="G136" s="54"/>
      <c r="H136" s="54"/>
      <c r="I136" s="54"/>
      <c r="J136" s="55"/>
      <c r="K136" s="55"/>
      <c r="L136" s="55"/>
      <c r="M136" s="55"/>
      <c r="N136" s="20"/>
      <c r="O136" s="20"/>
      <c r="P136" s="20"/>
      <c r="Q136" s="20"/>
      <c r="R136" s="20"/>
      <c r="S136" s="20"/>
      <c r="T136" s="20"/>
      <c r="U136" s="20"/>
      <c r="V136" s="20"/>
      <c r="W136" s="20"/>
      <c r="X136" s="20"/>
      <c r="Y136" s="20"/>
      <c r="Z136" s="20"/>
    </row>
    <row r="137" spans="1:26" ht="12.75" customHeight="1" x14ac:dyDescent="0.25">
      <c r="A137" s="54"/>
      <c r="B137" s="54"/>
      <c r="C137" s="54"/>
      <c r="D137" s="54"/>
      <c r="E137" s="54"/>
      <c r="F137" s="54"/>
      <c r="G137" s="54"/>
      <c r="H137" s="54"/>
      <c r="I137" s="54"/>
      <c r="J137" s="55"/>
      <c r="K137" s="55"/>
      <c r="L137" s="55"/>
      <c r="M137" s="55"/>
      <c r="N137" s="20"/>
      <c r="O137" s="20"/>
      <c r="P137" s="20"/>
      <c r="Q137" s="20"/>
      <c r="R137" s="20"/>
      <c r="S137" s="20"/>
      <c r="T137" s="20"/>
      <c r="U137" s="20"/>
      <c r="V137" s="20"/>
      <c r="W137" s="20"/>
      <c r="X137" s="20"/>
      <c r="Y137" s="20"/>
      <c r="Z137" s="20"/>
    </row>
    <row r="138" spans="1:26" ht="12.75" customHeight="1" x14ac:dyDescent="0.25">
      <c r="A138" s="54"/>
      <c r="B138" s="54"/>
      <c r="C138" s="54"/>
      <c r="D138" s="54"/>
      <c r="E138" s="54"/>
      <c r="F138" s="54"/>
      <c r="G138" s="54"/>
      <c r="H138" s="54"/>
      <c r="I138" s="54"/>
      <c r="J138" s="55"/>
      <c r="K138" s="55"/>
      <c r="L138" s="55"/>
      <c r="M138" s="55"/>
      <c r="N138" s="20"/>
      <c r="O138" s="20"/>
      <c r="P138" s="20"/>
      <c r="Q138" s="20"/>
      <c r="R138" s="20"/>
      <c r="S138" s="20"/>
      <c r="T138" s="20"/>
      <c r="U138" s="20"/>
      <c r="V138" s="20"/>
      <c r="W138" s="20"/>
      <c r="X138" s="20"/>
      <c r="Y138" s="20"/>
      <c r="Z138" s="20"/>
    </row>
    <row r="139" spans="1:26" ht="12.75" customHeight="1" x14ac:dyDescent="0.25">
      <c r="A139" s="54"/>
      <c r="B139" s="54"/>
      <c r="C139" s="54"/>
      <c r="D139" s="54"/>
      <c r="E139" s="54"/>
      <c r="F139" s="54"/>
      <c r="G139" s="54"/>
      <c r="H139" s="54"/>
      <c r="I139" s="54"/>
      <c r="J139" s="55"/>
      <c r="K139" s="55"/>
      <c r="L139" s="55"/>
      <c r="M139" s="55"/>
      <c r="N139" s="20"/>
      <c r="O139" s="20"/>
      <c r="P139" s="20"/>
      <c r="Q139" s="20"/>
      <c r="R139" s="20"/>
      <c r="S139" s="20"/>
      <c r="T139" s="20"/>
      <c r="U139" s="20"/>
      <c r="V139" s="20"/>
      <c r="W139" s="20"/>
      <c r="X139" s="20"/>
      <c r="Y139" s="20"/>
      <c r="Z139" s="20"/>
    </row>
    <row r="140" spans="1:26" ht="12.75" customHeight="1" x14ac:dyDescent="0.25">
      <c r="A140" s="54"/>
      <c r="B140" s="54"/>
      <c r="C140" s="54"/>
      <c r="D140" s="54"/>
      <c r="E140" s="54"/>
      <c r="F140" s="54"/>
      <c r="G140" s="54"/>
      <c r="H140" s="54"/>
      <c r="I140" s="54"/>
      <c r="J140" s="55"/>
      <c r="K140" s="55"/>
      <c r="L140" s="55"/>
      <c r="M140" s="55"/>
      <c r="N140" s="20"/>
      <c r="O140" s="20"/>
      <c r="P140" s="20"/>
      <c r="Q140" s="20"/>
      <c r="R140" s="20"/>
      <c r="S140" s="20"/>
      <c r="T140" s="20"/>
      <c r="U140" s="20"/>
      <c r="V140" s="20"/>
      <c r="W140" s="20"/>
      <c r="X140" s="20"/>
      <c r="Y140" s="20"/>
      <c r="Z140" s="20"/>
    </row>
    <row r="141" spans="1:26" ht="12.75" customHeight="1" x14ac:dyDescent="0.25">
      <c r="A141" s="54"/>
      <c r="B141" s="54"/>
      <c r="C141" s="54"/>
      <c r="D141" s="54"/>
      <c r="E141" s="54"/>
      <c r="F141" s="54"/>
      <c r="G141" s="54"/>
      <c r="H141" s="54"/>
      <c r="I141" s="54"/>
      <c r="J141" s="55"/>
      <c r="K141" s="55"/>
      <c r="L141" s="55"/>
      <c r="M141" s="55"/>
      <c r="N141" s="20"/>
      <c r="O141" s="20"/>
      <c r="P141" s="20"/>
      <c r="Q141" s="20"/>
      <c r="R141" s="20"/>
      <c r="S141" s="20"/>
      <c r="T141" s="20"/>
      <c r="U141" s="20"/>
      <c r="V141" s="20"/>
      <c r="W141" s="20"/>
      <c r="X141" s="20"/>
      <c r="Y141" s="20"/>
      <c r="Z141" s="20"/>
    </row>
    <row r="142" spans="1:26" ht="12.75" customHeight="1" x14ac:dyDescent="0.25">
      <c r="A142" s="54"/>
      <c r="B142" s="54"/>
      <c r="C142" s="54"/>
      <c r="D142" s="54"/>
      <c r="E142" s="54"/>
      <c r="F142" s="54"/>
      <c r="G142" s="54"/>
      <c r="H142" s="54"/>
      <c r="I142" s="54"/>
      <c r="J142" s="55"/>
      <c r="K142" s="55"/>
      <c r="L142" s="55"/>
      <c r="M142" s="55"/>
      <c r="N142" s="20"/>
      <c r="O142" s="20"/>
      <c r="P142" s="20"/>
      <c r="Q142" s="20"/>
      <c r="R142" s="20"/>
      <c r="S142" s="20"/>
      <c r="T142" s="20"/>
      <c r="U142" s="20"/>
      <c r="V142" s="20"/>
      <c r="W142" s="20"/>
      <c r="X142" s="20"/>
      <c r="Y142" s="20"/>
      <c r="Z142" s="20"/>
    </row>
    <row r="143" spans="1:26" ht="12.75" customHeight="1" x14ac:dyDescent="0.25">
      <c r="A143" s="54"/>
      <c r="B143" s="54"/>
      <c r="C143" s="54"/>
      <c r="D143" s="54"/>
      <c r="E143" s="54"/>
      <c r="F143" s="54"/>
      <c r="G143" s="54"/>
      <c r="H143" s="54"/>
      <c r="I143" s="54"/>
      <c r="J143" s="55"/>
      <c r="K143" s="55"/>
      <c r="L143" s="55"/>
      <c r="M143" s="55"/>
      <c r="N143" s="20"/>
      <c r="O143" s="20"/>
      <c r="P143" s="20"/>
      <c r="Q143" s="20"/>
      <c r="R143" s="20"/>
      <c r="S143" s="20"/>
      <c r="T143" s="20"/>
      <c r="U143" s="20"/>
      <c r="V143" s="20"/>
      <c r="W143" s="20"/>
      <c r="X143" s="20"/>
      <c r="Y143" s="20"/>
      <c r="Z143" s="20"/>
    </row>
    <row r="144" spans="1:26" ht="12.75" customHeight="1" x14ac:dyDescent="0.25">
      <c r="A144" s="54"/>
      <c r="B144" s="54"/>
      <c r="C144" s="54"/>
      <c r="D144" s="54"/>
      <c r="E144" s="54"/>
      <c r="F144" s="54"/>
      <c r="G144" s="54"/>
      <c r="H144" s="54"/>
      <c r="I144" s="54"/>
      <c r="J144" s="55"/>
      <c r="K144" s="55"/>
      <c r="L144" s="55"/>
      <c r="M144" s="55"/>
      <c r="N144" s="20"/>
      <c r="O144" s="20"/>
      <c r="P144" s="20"/>
      <c r="Q144" s="20"/>
      <c r="R144" s="20"/>
      <c r="S144" s="20"/>
      <c r="T144" s="20"/>
      <c r="U144" s="20"/>
      <c r="V144" s="20"/>
      <c r="W144" s="20"/>
      <c r="X144" s="20"/>
      <c r="Y144" s="20"/>
      <c r="Z144" s="20"/>
    </row>
    <row r="145" spans="1:26" ht="12.75" customHeight="1" x14ac:dyDescent="0.25">
      <c r="A145" s="54"/>
      <c r="B145" s="54"/>
      <c r="C145" s="54"/>
      <c r="D145" s="54"/>
      <c r="E145" s="54"/>
      <c r="F145" s="54"/>
      <c r="G145" s="54"/>
      <c r="H145" s="54"/>
      <c r="I145" s="54"/>
      <c r="J145" s="55"/>
      <c r="K145" s="55"/>
      <c r="L145" s="55"/>
      <c r="M145" s="55"/>
      <c r="N145" s="20"/>
      <c r="O145" s="20"/>
      <c r="P145" s="20"/>
      <c r="Q145" s="20"/>
      <c r="R145" s="20"/>
      <c r="S145" s="20"/>
      <c r="T145" s="20"/>
      <c r="U145" s="20"/>
      <c r="V145" s="20"/>
      <c r="W145" s="20"/>
      <c r="X145" s="20"/>
      <c r="Y145" s="20"/>
      <c r="Z145" s="20"/>
    </row>
    <row r="146" spans="1:26" ht="12.75" customHeight="1" x14ac:dyDescent="0.25">
      <c r="A146" s="54"/>
      <c r="B146" s="54"/>
      <c r="C146" s="54"/>
      <c r="D146" s="54"/>
      <c r="E146" s="54"/>
      <c r="F146" s="54"/>
      <c r="G146" s="54"/>
      <c r="H146" s="54"/>
      <c r="I146" s="54"/>
      <c r="J146" s="55"/>
      <c r="K146" s="55"/>
      <c r="L146" s="55"/>
      <c r="M146" s="55"/>
      <c r="N146" s="20"/>
      <c r="O146" s="20"/>
      <c r="P146" s="20"/>
      <c r="Q146" s="20"/>
      <c r="R146" s="20"/>
      <c r="S146" s="20"/>
      <c r="T146" s="20"/>
      <c r="U146" s="20"/>
      <c r="V146" s="20"/>
      <c r="W146" s="20"/>
      <c r="X146" s="20"/>
      <c r="Y146" s="20"/>
      <c r="Z146" s="20"/>
    </row>
    <row r="147" spans="1:26" ht="12.75" customHeight="1" x14ac:dyDescent="0.25">
      <c r="A147" s="54"/>
      <c r="B147" s="54"/>
      <c r="C147" s="54"/>
      <c r="D147" s="54"/>
      <c r="E147" s="54"/>
      <c r="F147" s="54"/>
      <c r="G147" s="54"/>
      <c r="H147" s="54"/>
      <c r="I147" s="54"/>
      <c r="J147" s="55"/>
      <c r="K147" s="55"/>
      <c r="L147" s="55"/>
      <c r="M147" s="55"/>
      <c r="N147" s="20"/>
      <c r="O147" s="20"/>
      <c r="P147" s="20"/>
      <c r="Q147" s="20"/>
      <c r="R147" s="20"/>
      <c r="S147" s="20"/>
      <c r="T147" s="20"/>
      <c r="U147" s="20"/>
      <c r="V147" s="20"/>
      <c r="W147" s="20"/>
      <c r="X147" s="20"/>
      <c r="Y147" s="20"/>
      <c r="Z147" s="20"/>
    </row>
    <row r="148" spans="1:26" ht="12.75" customHeight="1" x14ac:dyDescent="0.25">
      <c r="A148" s="54"/>
      <c r="B148" s="54"/>
      <c r="C148" s="54"/>
      <c r="D148" s="54"/>
      <c r="E148" s="54"/>
      <c r="F148" s="54"/>
      <c r="G148" s="54"/>
      <c r="H148" s="54"/>
      <c r="I148" s="54"/>
      <c r="J148" s="55"/>
      <c r="K148" s="55"/>
      <c r="L148" s="55"/>
      <c r="M148" s="55"/>
      <c r="N148" s="20"/>
      <c r="O148" s="20"/>
      <c r="P148" s="20"/>
      <c r="Q148" s="20"/>
      <c r="R148" s="20"/>
      <c r="S148" s="20"/>
      <c r="T148" s="20"/>
      <c r="U148" s="20"/>
      <c r="V148" s="20"/>
      <c r="W148" s="20"/>
      <c r="X148" s="20"/>
      <c r="Y148" s="20"/>
      <c r="Z148" s="20"/>
    </row>
    <row r="149" spans="1:26" ht="12.75" customHeight="1" x14ac:dyDescent="0.25">
      <c r="A149" s="54"/>
      <c r="B149" s="54"/>
      <c r="C149" s="54"/>
      <c r="D149" s="54"/>
      <c r="E149" s="54"/>
      <c r="F149" s="54"/>
      <c r="G149" s="54"/>
      <c r="H149" s="54"/>
      <c r="I149" s="54"/>
      <c r="J149" s="55"/>
      <c r="K149" s="55"/>
      <c r="L149" s="55"/>
      <c r="M149" s="55"/>
      <c r="N149" s="20"/>
      <c r="O149" s="20"/>
      <c r="P149" s="20"/>
      <c r="Q149" s="20"/>
      <c r="R149" s="20"/>
      <c r="S149" s="20"/>
      <c r="T149" s="20"/>
      <c r="U149" s="20"/>
      <c r="V149" s="20"/>
      <c r="W149" s="20"/>
      <c r="X149" s="20"/>
      <c r="Y149" s="20"/>
      <c r="Z149" s="20"/>
    </row>
    <row r="150" spans="1:26" ht="12.75" customHeight="1" x14ac:dyDescent="0.25">
      <c r="A150" s="54"/>
      <c r="B150" s="54"/>
      <c r="C150" s="54"/>
      <c r="D150" s="54"/>
      <c r="E150" s="54"/>
      <c r="F150" s="54"/>
      <c r="G150" s="54"/>
      <c r="H150" s="54"/>
      <c r="I150" s="54"/>
      <c r="J150" s="55"/>
      <c r="K150" s="55"/>
      <c r="L150" s="55"/>
      <c r="M150" s="55"/>
      <c r="N150" s="20"/>
      <c r="O150" s="20"/>
      <c r="P150" s="20"/>
      <c r="Q150" s="20"/>
      <c r="R150" s="20"/>
      <c r="S150" s="20"/>
      <c r="T150" s="20"/>
      <c r="U150" s="20"/>
      <c r="V150" s="20"/>
      <c r="W150" s="20"/>
      <c r="X150" s="20"/>
      <c r="Y150" s="20"/>
      <c r="Z150" s="20"/>
    </row>
    <row r="151" spans="1:26" ht="12.75" customHeight="1" x14ac:dyDescent="0.25">
      <c r="A151" s="54"/>
      <c r="B151" s="54"/>
      <c r="C151" s="54"/>
      <c r="D151" s="54"/>
      <c r="E151" s="54"/>
      <c r="F151" s="54"/>
      <c r="G151" s="54"/>
      <c r="H151" s="54"/>
      <c r="I151" s="54"/>
      <c r="J151" s="55"/>
      <c r="K151" s="55"/>
      <c r="L151" s="55"/>
      <c r="M151" s="55"/>
      <c r="N151" s="20"/>
      <c r="O151" s="20"/>
      <c r="P151" s="20"/>
      <c r="Q151" s="20"/>
      <c r="R151" s="20"/>
      <c r="S151" s="20"/>
      <c r="T151" s="20"/>
      <c r="U151" s="20"/>
      <c r="V151" s="20"/>
      <c r="W151" s="20"/>
      <c r="X151" s="20"/>
      <c r="Y151" s="20"/>
      <c r="Z151" s="20"/>
    </row>
    <row r="152" spans="1:26" ht="12.75" customHeight="1" x14ac:dyDescent="0.25">
      <c r="A152" s="54"/>
      <c r="B152" s="54"/>
      <c r="C152" s="54"/>
      <c r="D152" s="54"/>
      <c r="E152" s="54"/>
      <c r="F152" s="54"/>
      <c r="G152" s="54"/>
      <c r="H152" s="54"/>
      <c r="I152" s="54"/>
      <c r="J152" s="55"/>
      <c r="K152" s="55"/>
      <c r="L152" s="55"/>
      <c r="M152" s="55"/>
      <c r="N152" s="20"/>
      <c r="O152" s="20"/>
      <c r="P152" s="20"/>
      <c r="Q152" s="20"/>
      <c r="R152" s="20"/>
      <c r="S152" s="20"/>
      <c r="T152" s="20"/>
      <c r="U152" s="20"/>
      <c r="V152" s="20"/>
      <c r="W152" s="20"/>
      <c r="X152" s="20"/>
      <c r="Y152" s="20"/>
      <c r="Z152" s="20"/>
    </row>
    <row r="153" spans="1:26" ht="12.75" customHeight="1" x14ac:dyDescent="0.25">
      <c r="A153" s="54"/>
      <c r="B153" s="54"/>
      <c r="C153" s="54"/>
      <c r="D153" s="54"/>
      <c r="E153" s="54"/>
      <c r="F153" s="54"/>
      <c r="G153" s="54"/>
      <c r="H153" s="54"/>
      <c r="I153" s="54"/>
      <c r="J153" s="55"/>
      <c r="K153" s="55"/>
      <c r="L153" s="55"/>
      <c r="M153" s="55"/>
      <c r="N153" s="20"/>
      <c r="O153" s="20"/>
      <c r="P153" s="20"/>
      <c r="Q153" s="20"/>
      <c r="R153" s="20"/>
      <c r="S153" s="20"/>
      <c r="T153" s="20"/>
      <c r="U153" s="20"/>
      <c r="V153" s="20"/>
      <c r="W153" s="20"/>
      <c r="X153" s="20"/>
      <c r="Y153" s="20"/>
      <c r="Z153" s="20"/>
    </row>
    <row r="154" spans="1:26" ht="12.75" customHeight="1" x14ac:dyDescent="0.25">
      <c r="A154" s="54"/>
      <c r="B154" s="54"/>
      <c r="C154" s="54"/>
      <c r="D154" s="54"/>
      <c r="E154" s="54"/>
      <c r="F154" s="54"/>
      <c r="G154" s="54"/>
      <c r="H154" s="54"/>
      <c r="I154" s="54"/>
      <c r="J154" s="55"/>
      <c r="K154" s="55"/>
      <c r="L154" s="55"/>
      <c r="M154" s="55"/>
      <c r="N154" s="20"/>
      <c r="O154" s="20"/>
      <c r="P154" s="20"/>
      <c r="Q154" s="20"/>
      <c r="R154" s="20"/>
      <c r="S154" s="20"/>
      <c r="T154" s="20"/>
      <c r="U154" s="20"/>
      <c r="V154" s="20"/>
      <c r="W154" s="20"/>
      <c r="X154" s="20"/>
      <c r="Y154" s="20"/>
      <c r="Z154" s="20"/>
    </row>
    <row r="155" spans="1:26" ht="12.75" customHeight="1" x14ac:dyDescent="0.25">
      <c r="A155" s="54"/>
      <c r="B155" s="54"/>
      <c r="C155" s="54"/>
      <c r="D155" s="54"/>
      <c r="E155" s="54"/>
      <c r="F155" s="54"/>
      <c r="G155" s="54"/>
      <c r="H155" s="54"/>
      <c r="I155" s="54"/>
      <c r="J155" s="55"/>
      <c r="K155" s="55"/>
      <c r="L155" s="55"/>
      <c r="M155" s="55"/>
      <c r="N155" s="20"/>
      <c r="O155" s="20"/>
      <c r="P155" s="20"/>
      <c r="Q155" s="20"/>
      <c r="R155" s="20"/>
      <c r="S155" s="20"/>
      <c r="T155" s="20"/>
      <c r="U155" s="20"/>
      <c r="V155" s="20"/>
      <c r="W155" s="20"/>
      <c r="X155" s="20"/>
      <c r="Y155" s="20"/>
      <c r="Z155" s="20"/>
    </row>
    <row r="156" spans="1:26" ht="12.75" customHeight="1" x14ac:dyDescent="0.25">
      <c r="A156" s="54"/>
      <c r="B156" s="54"/>
      <c r="C156" s="54"/>
      <c r="D156" s="54"/>
      <c r="E156" s="54"/>
      <c r="F156" s="54"/>
      <c r="G156" s="54"/>
      <c r="H156" s="54"/>
      <c r="I156" s="54"/>
      <c r="J156" s="55"/>
      <c r="K156" s="55"/>
      <c r="L156" s="55"/>
      <c r="M156" s="55"/>
      <c r="N156" s="20"/>
      <c r="O156" s="20"/>
      <c r="P156" s="20"/>
      <c r="Q156" s="20"/>
      <c r="R156" s="20"/>
      <c r="S156" s="20"/>
      <c r="T156" s="20"/>
      <c r="U156" s="20"/>
      <c r="V156" s="20"/>
      <c r="W156" s="20"/>
      <c r="X156" s="20"/>
      <c r="Y156" s="20"/>
      <c r="Z156" s="20"/>
    </row>
    <row r="157" spans="1:26" ht="12.75" customHeight="1" x14ac:dyDescent="0.25">
      <c r="A157" s="54"/>
      <c r="B157" s="54"/>
      <c r="C157" s="54"/>
      <c r="D157" s="54"/>
      <c r="E157" s="54"/>
      <c r="F157" s="54"/>
      <c r="G157" s="54"/>
      <c r="H157" s="54"/>
      <c r="I157" s="54"/>
      <c r="J157" s="55"/>
      <c r="K157" s="55"/>
      <c r="L157" s="55"/>
      <c r="M157" s="55"/>
      <c r="N157" s="20"/>
      <c r="O157" s="20"/>
      <c r="P157" s="20"/>
      <c r="Q157" s="20"/>
      <c r="R157" s="20"/>
      <c r="S157" s="20"/>
      <c r="T157" s="20"/>
      <c r="U157" s="20"/>
      <c r="V157" s="20"/>
      <c r="W157" s="20"/>
      <c r="X157" s="20"/>
      <c r="Y157" s="20"/>
      <c r="Z157" s="20"/>
    </row>
    <row r="158" spans="1:26" ht="12.75" customHeight="1" x14ac:dyDescent="0.25">
      <c r="A158" s="54"/>
      <c r="B158" s="54"/>
      <c r="C158" s="54"/>
      <c r="D158" s="54"/>
      <c r="E158" s="54"/>
      <c r="F158" s="54"/>
      <c r="G158" s="54"/>
      <c r="H158" s="54"/>
      <c r="I158" s="54"/>
      <c r="J158" s="55"/>
      <c r="K158" s="55"/>
      <c r="L158" s="55"/>
      <c r="M158" s="55"/>
      <c r="N158" s="20"/>
      <c r="O158" s="20"/>
      <c r="P158" s="20"/>
      <c r="Q158" s="20"/>
      <c r="R158" s="20"/>
      <c r="S158" s="20"/>
      <c r="T158" s="20"/>
      <c r="U158" s="20"/>
      <c r="V158" s="20"/>
      <c r="W158" s="20"/>
      <c r="X158" s="20"/>
      <c r="Y158" s="20"/>
      <c r="Z158" s="20"/>
    </row>
    <row r="159" spans="1:26" ht="12.75" customHeight="1" x14ac:dyDescent="0.25">
      <c r="A159" s="54"/>
      <c r="B159" s="54"/>
      <c r="C159" s="54"/>
      <c r="D159" s="54"/>
      <c r="E159" s="54"/>
      <c r="F159" s="54"/>
      <c r="G159" s="54"/>
      <c r="H159" s="54"/>
      <c r="I159" s="54"/>
      <c r="J159" s="55"/>
      <c r="K159" s="55"/>
      <c r="L159" s="55"/>
      <c r="M159" s="55"/>
      <c r="N159" s="20"/>
      <c r="O159" s="20"/>
      <c r="P159" s="20"/>
      <c r="Q159" s="20"/>
      <c r="R159" s="20"/>
      <c r="S159" s="20"/>
      <c r="T159" s="20"/>
      <c r="U159" s="20"/>
      <c r="V159" s="20"/>
      <c r="W159" s="20"/>
      <c r="X159" s="20"/>
      <c r="Y159" s="20"/>
      <c r="Z159" s="20"/>
    </row>
    <row r="160" spans="1:26" ht="12.75" customHeight="1" x14ac:dyDescent="0.25">
      <c r="A160" s="54"/>
      <c r="B160" s="54"/>
      <c r="C160" s="54"/>
      <c r="D160" s="54"/>
      <c r="E160" s="54"/>
      <c r="F160" s="54"/>
      <c r="G160" s="54"/>
      <c r="H160" s="54"/>
      <c r="I160" s="54"/>
      <c r="J160" s="55"/>
      <c r="K160" s="55"/>
      <c r="L160" s="55"/>
      <c r="M160" s="55"/>
      <c r="N160" s="20"/>
      <c r="O160" s="20"/>
      <c r="P160" s="20"/>
      <c r="Q160" s="20"/>
      <c r="R160" s="20"/>
      <c r="S160" s="20"/>
      <c r="T160" s="20"/>
      <c r="U160" s="20"/>
      <c r="V160" s="20"/>
      <c r="W160" s="20"/>
      <c r="X160" s="20"/>
      <c r="Y160" s="20"/>
      <c r="Z160" s="20"/>
    </row>
    <row r="161" spans="1:26" ht="12.75" customHeight="1" x14ac:dyDescent="0.25">
      <c r="A161" s="54"/>
      <c r="B161" s="54"/>
      <c r="C161" s="54"/>
      <c r="D161" s="54"/>
      <c r="E161" s="54"/>
      <c r="F161" s="54"/>
      <c r="G161" s="54"/>
      <c r="H161" s="54"/>
      <c r="I161" s="54"/>
      <c r="J161" s="55"/>
      <c r="K161" s="55"/>
      <c r="L161" s="55"/>
      <c r="M161" s="55"/>
      <c r="N161" s="20"/>
      <c r="O161" s="20"/>
      <c r="P161" s="20"/>
      <c r="Q161" s="20"/>
      <c r="R161" s="20"/>
      <c r="S161" s="20"/>
      <c r="T161" s="20"/>
      <c r="U161" s="20"/>
      <c r="V161" s="20"/>
      <c r="W161" s="20"/>
      <c r="X161" s="20"/>
      <c r="Y161" s="20"/>
      <c r="Z161" s="20"/>
    </row>
    <row r="162" spans="1:26" ht="12.75" customHeight="1" x14ac:dyDescent="0.25">
      <c r="A162" s="54"/>
      <c r="B162" s="54"/>
      <c r="C162" s="54"/>
      <c r="D162" s="54"/>
      <c r="E162" s="54"/>
      <c r="F162" s="54"/>
      <c r="G162" s="54"/>
      <c r="H162" s="54"/>
      <c r="I162" s="54"/>
      <c r="J162" s="55"/>
      <c r="K162" s="55"/>
      <c r="L162" s="55"/>
      <c r="M162" s="55"/>
      <c r="N162" s="20"/>
      <c r="O162" s="20"/>
      <c r="P162" s="20"/>
      <c r="Q162" s="20"/>
      <c r="R162" s="20"/>
      <c r="S162" s="20"/>
      <c r="T162" s="20"/>
      <c r="U162" s="20"/>
      <c r="V162" s="20"/>
      <c r="W162" s="20"/>
      <c r="X162" s="20"/>
      <c r="Y162" s="20"/>
      <c r="Z162" s="20"/>
    </row>
    <row r="163" spans="1:26" ht="12.75" customHeight="1" x14ac:dyDescent="0.25">
      <c r="A163" s="54"/>
      <c r="B163" s="54"/>
      <c r="C163" s="54"/>
      <c r="D163" s="54"/>
      <c r="E163" s="54"/>
      <c r="F163" s="54"/>
      <c r="G163" s="54"/>
      <c r="H163" s="54"/>
      <c r="I163" s="54"/>
      <c r="J163" s="55"/>
      <c r="K163" s="55"/>
      <c r="L163" s="55"/>
      <c r="M163" s="55"/>
      <c r="N163" s="20"/>
      <c r="O163" s="20"/>
      <c r="P163" s="20"/>
      <c r="Q163" s="20"/>
      <c r="R163" s="20"/>
      <c r="S163" s="20"/>
      <c r="T163" s="20"/>
      <c r="U163" s="20"/>
      <c r="V163" s="20"/>
      <c r="W163" s="20"/>
      <c r="X163" s="20"/>
      <c r="Y163" s="20"/>
      <c r="Z163" s="20"/>
    </row>
    <row r="164" spans="1:26" ht="12.75" customHeight="1" x14ac:dyDescent="0.25">
      <c r="A164" s="54"/>
      <c r="B164" s="54"/>
      <c r="C164" s="54"/>
      <c r="D164" s="54"/>
      <c r="E164" s="54"/>
      <c r="F164" s="54"/>
      <c r="G164" s="54"/>
      <c r="H164" s="54"/>
      <c r="I164" s="54"/>
      <c r="J164" s="55"/>
      <c r="K164" s="55"/>
      <c r="L164" s="55"/>
      <c r="M164" s="55"/>
      <c r="N164" s="20"/>
      <c r="O164" s="20"/>
      <c r="P164" s="20"/>
      <c r="Q164" s="20"/>
      <c r="R164" s="20"/>
      <c r="S164" s="20"/>
      <c r="T164" s="20"/>
      <c r="U164" s="20"/>
      <c r="V164" s="20"/>
      <c r="W164" s="20"/>
      <c r="X164" s="20"/>
      <c r="Y164" s="20"/>
      <c r="Z164" s="20"/>
    </row>
    <row r="165" spans="1:26" ht="12.75" customHeight="1" x14ac:dyDescent="0.25">
      <c r="A165" s="54"/>
      <c r="B165" s="54"/>
      <c r="C165" s="54"/>
      <c r="D165" s="54"/>
      <c r="E165" s="54"/>
      <c r="F165" s="54"/>
      <c r="G165" s="54"/>
      <c r="H165" s="54"/>
      <c r="I165" s="54"/>
      <c r="J165" s="55"/>
      <c r="K165" s="55"/>
      <c r="L165" s="55"/>
      <c r="M165" s="55"/>
      <c r="N165" s="20"/>
      <c r="O165" s="20"/>
      <c r="P165" s="20"/>
      <c r="Q165" s="20"/>
      <c r="R165" s="20"/>
      <c r="S165" s="20"/>
      <c r="T165" s="20"/>
      <c r="U165" s="20"/>
      <c r="V165" s="20"/>
      <c r="W165" s="20"/>
      <c r="X165" s="20"/>
      <c r="Y165" s="20"/>
      <c r="Z165" s="20"/>
    </row>
    <row r="166" spans="1:26" ht="12.75" customHeight="1" x14ac:dyDescent="0.25">
      <c r="A166" s="54"/>
      <c r="B166" s="54"/>
      <c r="C166" s="54"/>
      <c r="D166" s="54"/>
      <c r="E166" s="54"/>
      <c r="F166" s="54"/>
      <c r="G166" s="54"/>
      <c r="H166" s="54"/>
      <c r="I166" s="54"/>
      <c r="J166" s="55"/>
      <c r="K166" s="55"/>
      <c r="L166" s="55"/>
      <c r="M166" s="55"/>
      <c r="N166" s="20"/>
      <c r="O166" s="20"/>
      <c r="P166" s="20"/>
      <c r="Q166" s="20"/>
      <c r="R166" s="20"/>
      <c r="S166" s="20"/>
      <c r="T166" s="20"/>
      <c r="U166" s="20"/>
      <c r="V166" s="20"/>
      <c r="W166" s="20"/>
      <c r="X166" s="20"/>
      <c r="Y166" s="20"/>
      <c r="Z166" s="20"/>
    </row>
    <row r="167" spans="1:26" ht="12.75" customHeight="1" x14ac:dyDescent="0.25">
      <c r="A167" s="54"/>
      <c r="B167" s="54"/>
      <c r="C167" s="54"/>
      <c r="D167" s="54"/>
      <c r="E167" s="54"/>
      <c r="F167" s="54"/>
      <c r="G167" s="54"/>
      <c r="H167" s="54"/>
      <c r="I167" s="54"/>
      <c r="J167" s="55"/>
      <c r="K167" s="55"/>
      <c r="L167" s="55"/>
      <c r="M167" s="55"/>
      <c r="N167" s="20"/>
      <c r="O167" s="20"/>
      <c r="P167" s="20"/>
      <c r="Q167" s="20"/>
      <c r="R167" s="20"/>
      <c r="S167" s="20"/>
      <c r="T167" s="20"/>
      <c r="U167" s="20"/>
      <c r="V167" s="20"/>
      <c r="W167" s="20"/>
      <c r="X167" s="20"/>
      <c r="Y167" s="20"/>
      <c r="Z167" s="20"/>
    </row>
    <row r="168" spans="1:26" ht="12.75" customHeight="1" x14ac:dyDescent="0.25">
      <c r="A168" s="54"/>
      <c r="B168" s="54"/>
      <c r="C168" s="54"/>
      <c r="D168" s="54"/>
      <c r="E168" s="54"/>
      <c r="F168" s="54"/>
      <c r="G168" s="54"/>
      <c r="H168" s="54"/>
      <c r="I168" s="54"/>
      <c r="J168" s="55"/>
      <c r="K168" s="55"/>
      <c r="L168" s="55"/>
      <c r="M168" s="55"/>
      <c r="N168" s="20"/>
      <c r="O168" s="20"/>
      <c r="P168" s="20"/>
      <c r="Q168" s="20"/>
      <c r="R168" s="20"/>
      <c r="S168" s="20"/>
      <c r="T168" s="20"/>
      <c r="U168" s="20"/>
      <c r="V168" s="20"/>
      <c r="W168" s="20"/>
      <c r="X168" s="20"/>
      <c r="Y168" s="20"/>
      <c r="Z168" s="20"/>
    </row>
    <row r="169" spans="1:26" ht="12.75" customHeight="1" x14ac:dyDescent="0.25">
      <c r="A169" s="54"/>
      <c r="B169" s="54"/>
      <c r="C169" s="54"/>
      <c r="D169" s="54"/>
      <c r="E169" s="54"/>
      <c r="F169" s="54"/>
      <c r="G169" s="54"/>
      <c r="H169" s="54"/>
      <c r="I169" s="54"/>
      <c r="J169" s="55"/>
      <c r="K169" s="55"/>
      <c r="L169" s="55"/>
      <c r="M169" s="55"/>
      <c r="N169" s="20"/>
      <c r="O169" s="20"/>
      <c r="P169" s="20"/>
      <c r="Q169" s="20"/>
      <c r="R169" s="20"/>
      <c r="S169" s="20"/>
      <c r="T169" s="20"/>
      <c r="U169" s="20"/>
      <c r="V169" s="20"/>
      <c r="W169" s="20"/>
      <c r="X169" s="20"/>
      <c r="Y169" s="20"/>
      <c r="Z169" s="20"/>
    </row>
    <row r="170" spans="1:26" ht="12.75" customHeight="1" x14ac:dyDescent="0.25">
      <c r="A170" s="54"/>
      <c r="B170" s="54"/>
      <c r="C170" s="54"/>
      <c r="D170" s="54"/>
      <c r="E170" s="54"/>
      <c r="F170" s="54"/>
      <c r="G170" s="54"/>
      <c r="H170" s="54"/>
      <c r="I170" s="54"/>
      <c r="J170" s="55"/>
      <c r="K170" s="55"/>
      <c r="L170" s="55"/>
      <c r="M170" s="55"/>
      <c r="N170" s="20"/>
      <c r="O170" s="20"/>
      <c r="P170" s="20"/>
      <c r="Q170" s="20"/>
      <c r="R170" s="20"/>
      <c r="S170" s="20"/>
      <c r="T170" s="20"/>
      <c r="U170" s="20"/>
      <c r="V170" s="20"/>
      <c r="W170" s="20"/>
      <c r="X170" s="20"/>
      <c r="Y170" s="20"/>
      <c r="Z170" s="20"/>
    </row>
    <row r="171" spans="1:26" ht="12.75" customHeight="1" x14ac:dyDescent="0.25">
      <c r="A171" s="54"/>
      <c r="B171" s="54"/>
      <c r="C171" s="54"/>
      <c r="D171" s="54"/>
      <c r="E171" s="54"/>
      <c r="F171" s="54"/>
      <c r="G171" s="54"/>
      <c r="H171" s="54"/>
      <c r="I171" s="54"/>
      <c r="J171" s="55"/>
      <c r="K171" s="55"/>
      <c r="L171" s="55"/>
      <c r="M171" s="55"/>
      <c r="N171" s="20"/>
      <c r="O171" s="20"/>
      <c r="P171" s="20"/>
      <c r="Q171" s="20"/>
      <c r="R171" s="20"/>
      <c r="S171" s="20"/>
      <c r="T171" s="20"/>
      <c r="U171" s="20"/>
      <c r="V171" s="20"/>
      <c r="W171" s="20"/>
      <c r="X171" s="20"/>
      <c r="Y171" s="20"/>
      <c r="Z171" s="20"/>
    </row>
    <row r="172" spans="1:26" ht="12.75" customHeight="1" x14ac:dyDescent="0.25">
      <c r="A172" s="54"/>
      <c r="B172" s="54"/>
      <c r="C172" s="54"/>
      <c r="D172" s="54"/>
      <c r="E172" s="54"/>
      <c r="F172" s="54"/>
      <c r="G172" s="54"/>
      <c r="H172" s="54"/>
      <c r="I172" s="54"/>
      <c r="J172" s="55"/>
      <c r="K172" s="55"/>
      <c r="L172" s="55"/>
      <c r="M172" s="55"/>
      <c r="N172" s="20"/>
      <c r="O172" s="20"/>
      <c r="P172" s="20"/>
      <c r="Q172" s="20"/>
      <c r="R172" s="20"/>
      <c r="S172" s="20"/>
      <c r="T172" s="20"/>
      <c r="U172" s="20"/>
      <c r="V172" s="20"/>
      <c r="W172" s="20"/>
      <c r="X172" s="20"/>
      <c r="Y172" s="20"/>
      <c r="Z172" s="20"/>
    </row>
    <row r="173" spans="1:26" ht="12.75" customHeight="1" x14ac:dyDescent="0.25">
      <c r="A173" s="54"/>
      <c r="B173" s="54"/>
      <c r="C173" s="54"/>
      <c r="D173" s="54"/>
      <c r="E173" s="54"/>
      <c r="F173" s="54"/>
      <c r="G173" s="54"/>
      <c r="H173" s="54"/>
      <c r="I173" s="54"/>
      <c r="J173" s="55"/>
      <c r="K173" s="55"/>
      <c r="L173" s="55"/>
      <c r="M173" s="55"/>
      <c r="N173" s="20"/>
      <c r="O173" s="20"/>
      <c r="P173" s="20"/>
      <c r="Q173" s="20"/>
      <c r="R173" s="20"/>
      <c r="S173" s="20"/>
      <c r="T173" s="20"/>
      <c r="U173" s="20"/>
      <c r="V173" s="20"/>
      <c r="W173" s="20"/>
      <c r="X173" s="20"/>
      <c r="Y173" s="20"/>
      <c r="Z173" s="20"/>
    </row>
    <row r="174" spans="1:26" ht="12.75" customHeight="1" x14ac:dyDescent="0.25">
      <c r="A174" s="54"/>
      <c r="B174" s="54"/>
      <c r="C174" s="54"/>
      <c r="D174" s="54"/>
      <c r="E174" s="54"/>
      <c r="F174" s="54"/>
      <c r="G174" s="54"/>
      <c r="H174" s="54"/>
      <c r="I174" s="54"/>
      <c r="J174" s="55"/>
      <c r="K174" s="55"/>
      <c r="L174" s="55"/>
      <c r="M174" s="55"/>
      <c r="N174" s="20"/>
      <c r="O174" s="20"/>
      <c r="P174" s="20"/>
      <c r="Q174" s="20"/>
      <c r="R174" s="20"/>
      <c r="S174" s="20"/>
      <c r="T174" s="20"/>
      <c r="U174" s="20"/>
      <c r="V174" s="20"/>
      <c r="W174" s="20"/>
      <c r="X174" s="20"/>
      <c r="Y174" s="20"/>
      <c r="Z174" s="20"/>
    </row>
    <row r="175" spans="1:26" ht="12.75" customHeight="1" x14ac:dyDescent="0.25">
      <c r="A175" s="54"/>
      <c r="B175" s="54"/>
      <c r="C175" s="54"/>
      <c r="D175" s="54"/>
      <c r="E175" s="54"/>
      <c r="F175" s="54"/>
      <c r="G175" s="54"/>
      <c r="H175" s="54"/>
      <c r="I175" s="54"/>
      <c r="J175" s="55"/>
      <c r="K175" s="55"/>
      <c r="L175" s="55"/>
      <c r="M175" s="55"/>
      <c r="N175" s="20"/>
      <c r="O175" s="20"/>
      <c r="P175" s="20"/>
      <c r="Q175" s="20"/>
      <c r="R175" s="20"/>
      <c r="S175" s="20"/>
      <c r="T175" s="20"/>
      <c r="U175" s="20"/>
      <c r="V175" s="20"/>
      <c r="W175" s="20"/>
      <c r="X175" s="20"/>
      <c r="Y175" s="20"/>
      <c r="Z175" s="20"/>
    </row>
    <row r="176" spans="1:26" ht="12.75" customHeight="1" x14ac:dyDescent="0.25">
      <c r="A176" s="54"/>
      <c r="B176" s="54"/>
      <c r="C176" s="54"/>
      <c r="D176" s="54"/>
      <c r="E176" s="54"/>
      <c r="F176" s="54"/>
      <c r="G176" s="54"/>
      <c r="H176" s="54"/>
      <c r="I176" s="54"/>
      <c r="J176" s="55"/>
      <c r="K176" s="55"/>
      <c r="L176" s="55"/>
      <c r="M176" s="55"/>
      <c r="N176" s="20"/>
      <c r="O176" s="20"/>
      <c r="P176" s="20"/>
      <c r="Q176" s="20"/>
      <c r="R176" s="20"/>
      <c r="S176" s="20"/>
      <c r="T176" s="20"/>
      <c r="U176" s="20"/>
      <c r="V176" s="20"/>
      <c r="W176" s="20"/>
      <c r="X176" s="20"/>
      <c r="Y176" s="20"/>
      <c r="Z176" s="20"/>
    </row>
    <row r="177" spans="1:26" ht="12.75" customHeight="1" x14ac:dyDescent="0.25">
      <c r="A177" s="54"/>
      <c r="B177" s="54"/>
      <c r="C177" s="54"/>
      <c r="D177" s="54"/>
      <c r="E177" s="54"/>
      <c r="F177" s="54"/>
      <c r="G177" s="54"/>
      <c r="H177" s="54"/>
      <c r="I177" s="54"/>
      <c r="J177" s="55"/>
      <c r="K177" s="55"/>
      <c r="L177" s="55"/>
      <c r="M177" s="55"/>
      <c r="N177" s="20"/>
      <c r="O177" s="20"/>
      <c r="P177" s="20"/>
      <c r="Q177" s="20"/>
      <c r="R177" s="20"/>
      <c r="S177" s="20"/>
      <c r="T177" s="20"/>
      <c r="U177" s="20"/>
      <c r="V177" s="20"/>
      <c r="W177" s="20"/>
      <c r="X177" s="20"/>
      <c r="Y177" s="20"/>
      <c r="Z177" s="20"/>
    </row>
    <row r="178" spans="1:26" ht="12.75" customHeight="1" x14ac:dyDescent="0.25">
      <c r="A178" s="54"/>
      <c r="B178" s="54"/>
      <c r="C178" s="54"/>
      <c r="D178" s="54"/>
      <c r="E178" s="54"/>
      <c r="F178" s="54"/>
      <c r="G178" s="54"/>
      <c r="H178" s="54"/>
      <c r="I178" s="54"/>
      <c r="J178" s="55"/>
      <c r="K178" s="55"/>
      <c r="L178" s="55"/>
      <c r="M178" s="55"/>
      <c r="N178" s="20"/>
      <c r="O178" s="20"/>
      <c r="P178" s="20"/>
      <c r="Q178" s="20"/>
      <c r="R178" s="20"/>
      <c r="S178" s="20"/>
      <c r="T178" s="20"/>
      <c r="U178" s="20"/>
      <c r="V178" s="20"/>
      <c r="W178" s="20"/>
      <c r="X178" s="20"/>
      <c r="Y178" s="20"/>
      <c r="Z178" s="20"/>
    </row>
    <row r="179" spans="1:26" ht="12.75" customHeight="1" x14ac:dyDescent="0.25">
      <c r="A179" s="54"/>
      <c r="B179" s="54"/>
      <c r="C179" s="54"/>
      <c r="D179" s="54"/>
      <c r="E179" s="54"/>
      <c r="F179" s="54"/>
      <c r="G179" s="54"/>
      <c r="H179" s="54"/>
      <c r="I179" s="54"/>
      <c r="J179" s="55"/>
      <c r="K179" s="55"/>
      <c r="L179" s="55"/>
      <c r="M179" s="55"/>
      <c r="N179" s="20"/>
      <c r="O179" s="20"/>
      <c r="P179" s="20"/>
      <c r="Q179" s="20"/>
      <c r="R179" s="20"/>
      <c r="S179" s="20"/>
      <c r="T179" s="20"/>
      <c r="U179" s="20"/>
      <c r="V179" s="20"/>
      <c r="W179" s="20"/>
      <c r="X179" s="20"/>
      <c r="Y179" s="20"/>
      <c r="Z179" s="20"/>
    </row>
    <row r="180" spans="1:26" ht="12.75" customHeight="1" x14ac:dyDescent="0.25">
      <c r="A180" s="54"/>
      <c r="B180" s="54"/>
      <c r="C180" s="54"/>
      <c r="D180" s="54"/>
      <c r="E180" s="54"/>
      <c r="F180" s="54"/>
      <c r="G180" s="54"/>
      <c r="H180" s="54"/>
      <c r="I180" s="54"/>
      <c r="J180" s="55"/>
      <c r="K180" s="55"/>
      <c r="L180" s="55"/>
      <c r="M180" s="55"/>
      <c r="N180" s="20"/>
      <c r="O180" s="20"/>
      <c r="P180" s="20"/>
      <c r="Q180" s="20"/>
      <c r="R180" s="20"/>
      <c r="S180" s="20"/>
      <c r="T180" s="20"/>
      <c r="U180" s="20"/>
      <c r="V180" s="20"/>
      <c r="W180" s="20"/>
      <c r="X180" s="20"/>
      <c r="Y180" s="20"/>
      <c r="Z180" s="20"/>
    </row>
    <row r="181" spans="1:26" ht="12.75" customHeight="1" x14ac:dyDescent="0.25">
      <c r="A181" s="54"/>
      <c r="B181" s="54"/>
      <c r="C181" s="54"/>
      <c r="D181" s="54"/>
      <c r="E181" s="54"/>
      <c r="F181" s="54"/>
      <c r="G181" s="54"/>
      <c r="H181" s="54"/>
      <c r="I181" s="54"/>
      <c r="J181" s="55"/>
      <c r="K181" s="55"/>
      <c r="L181" s="55"/>
      <c r="M181" s="55"/>
      <c r="N181" s="20"/>
      <c r="O181" s="20"/>
      <c r="P181" s="20"/>
      <c r="Q181" s="20"/>
      <c r="R181" s="20"/>
      <c r="S181" s="20"/>
      <c r="T181" s="20"/>
      <c r="U181" s="20"/>
      <c r="V181" s="20"/>
      <c r="W181" s="20"/>
      <c r="X181" s="20"/>
      <c r="Y181" s="20"/>
      <c r="Z181" s="20"/>
    </row>
    <row r="182" spans="1:26" ht="12.75" customHeight="1" x14ac:dyDescent="0.25">
      <c r="A182" s="54"/>
      <c r="B182" s="54"/>
      <c r="C182" s="54"/>
      <c r="D182" s="54"/>
      <c r="E182" s="54"/>
      <c r="F182" s="54"/>
      <c r="G182" s="54"/>
      <c r="H182" s="54"/>
      <c r="I182" s="54"/>
      <c r="J182" s="55"/>
      <c r="K182" s="55"/>
      <c r="L182" s="55"/>
      <c r="M182" s="55"/>
      <c r="N182" s="20"/>
      <c r="O182" s="20"/>
      <c r="P182" s="20"/>
      <c r="Q182" s="20"/>
      <c r="R182" s="20"/>
      <c r="S182" s="20"/>
      <c r="T182" s="20"/>
      <c r="U182" s="20"/>
      <c r="V182" s="20"/>
      <c r="W182" s="20"/>
      <c r="X182" s="20"/>
      <c r="Y182" s="20"/>
      <c r="Z182" s="20"/>
    </row>
    <row r="183" spans="1:26" ht="12.75" customHeight="1" x14ac:dyDescent="0.25">
      <c r="A183" s="54"/>
      <c r="B183" s="54"/>
      <c r="C183" s="54"/>
      <c r="D183" s="54"/>
      <c r="E183" s="54"/>
      <c r="F183" s="54"/>
      <c r="G183" s="54"/>
      <c r="H183" s="54"/>
      <c r="I183" s="54"/>
      <c r="J183" s="55"/>
      <c r="K183" s="55"/>
      <c r="L183" s="55"/>
      <c r="M183" s="55"/>
      <c r="N183" s="20"/>
      <c r="O183" s="20"/>
      <c r="P183" s="20"/>
      <c r="Q183" s="20"/>
      <c r="R183" s="20"/>
      <c r="S183" s="20"/>
      <c r="T183" s="20"/>
      <c r="U183" s="20"/>
      <c r="V183" s="20"/>
      <c r="W183" s="20"/>
      <c r="X183" s="20"/>
      <c r="Y183" s="20"/>
      <c r="Z183" s="20"/>
    </row>
    <row r="184" spans="1:26" ht="12.75" customHeight="1" x14ac:dyDescent="0.25">
      <c r="A184" s="54"/>
      <c r="B184" s="54"/>
      <c r="C184" s="54"/>
      <c r="D184" s="54"/>
      <c r="E184" s="54"/>
      <c r="F184" s="54"/>
      <c r="G184" s="54"/>
      <c r="H184" s="54"/>
      <c r="I184" s="54"/>
      <c r="J184" s="55"/>
      <c r="K184" s="55"/>
      <c r="L184" s="55"/>
      <c r="M184" s="55"/>
      <c r="N184" s="20"/>
      <c r="O184" s="20"/>
      <c r="P184" s="20"/>
      <c r="Q184" s="20"/>
      <c r="R184" s="20"/>
      <c r="S184" s="20"/>
      <c r="T184" s="20"/>
      <c r="U184" s="20"/>
      <c r="V184" s="20"/>
      <c r="W184" s="20"/>
      <c r="X184" s="20"/>
      <c r="Y184" s="20"/>
      <c r="Z184" s="20"/>
    </row>
    <row r="185" spans="1:26" ht="12.75" customHeight="1" x14ac:dyDescent="0.25">
      <c r="A185" s="54"/>
      <c r="B185" s="54"/>
      <c r="C185" s="54"/>
      <c r="D185" s="54"/>
      <c r="E185" s="54"/>
      <c r="F185" s="54"/>
      <c r="G185" s="54"/>
      <c r="H185" s="54"/>
      <c r="I185" s="54"/>
      <c r="J185" s="55"/>
      <c r="K185" s="55"/>
      <c r="L185" s="55"/>
      <c r="M185" s="55"/>
      <c r="N185" s="20"/>
      <c r="O185" s="20"/>
      <c r="P185" s="20"/>
      <c r="Q185" s="20"/>
      <c r="R185" s="20"/>
      <c r="S185" s="20"/>
      <c r="T185" s="20"/>
      <c r="U185" s="20"/>
      <c r="V185" s="20"/>
      <c r="W185" s="20"/>
      <c r="X185" s="20"/>
      <c r="Y185" s="20"/>
      <c r="Z185" s="20"/>
    </row>
    <row r="186" spans="1:26" ht="12.75" customHeight="1" x14ac:dyDescent="0.25">
      <c r="A186" s="54"/>
      <c r="B186" s="54"/>
      <c r="C186" s="54"/>
      <c r="D186" s="54"/>
      <c r="E186" s="54"/>
      <c r="F186" s="54"/>
      <c r="G186" s="54"/>
      <c r="H186" s="54"/>
      <c r="I186" s="54"/>
      <c r="J186" s="55"/>
      <c r="K186" s="55"/>
      <c r="L186" s="55"/>
      <c r="M186" s="55"/>
      <c r="N186" s="20"/>
      <c r="O186" s="20"/>
      <c r="P186" s="20"/>
      <c r="Q186" s="20"/>
      <c r="R186" s="20"/>
      <c r="S186" s="20"/>
      <c r="T186" s="20"/>
      <c r="U186" s="20"/>
      <c r="V186" s="20"/>
      <c r="W186" s="20"/>
      <c r="X186" s="20"/>
      <c r="Y186" s="20"/>
      <c r="Z186" s="20"/>
    </row>
    <row r="187" spans="1:26" ht="12.75" customHeight="1" x14ac:dyDescent="0.25">
      <c r="A187" s="54"/>
      <c r="B187" s="54"/>
      <c r="C187" s="54"/>
      <c r="D187" s="54"/>
      <c r="E187" s="54"/>
      <c r="F187" s="54"/>
      <c r="G187" s="54"/>
      <c r="H187" s="54"/>
      <c r="I187" s="54"/>
      <c r="J187" s="55"/>
      <c r="K187" s="55"/>
      <c r="L187" s="55"/>
      <c r="M187" s="55"/>
      <c r="N187" s="20"/>
      <c r="O187" s="20"/>
      <c r="P187" s="20"/>
      <c r="Q187" s="20"/>
      <c r="R187" s="20"/>
      <c r="S187" s="20"/>
      <c r="T187" s="20"/>
      <c r="U187" s="20"/>
      <c r="V187" s="20"/>
      <c r="W187" s="20"/>
      <c r="X187" s="20"/>
      <c r="Y187" s="20"/>
      <c r="Z187" s="20"/>
    </row>
    <row r="188" spans="1:26" ht="12.75" customHeight="1" x14ac:dyDescent="0.25">
      <c r="A188" s="54"/>
      <c r="B188" s="54"/>
      <c r="C188" s="54"/>
      <c r="D188" s="54"/>
      <c r="E188" s="54"/>
      <c r="F188" s="54"/>
      <c r="G188" s="54"/>
      <c r="H188" s="54"/>
      <c r="I188" s="54"/>
      <c r="J188" s="55"/>
      <c r="K188" s="55"/>
      <c r="L188" s="55"/>
      <c r="M188" s="55"/>
      <c r="N188" s="20"/>
      <c r="O188" s="20"/>
      <c r="P188" s="20"/>
      <c r="Q188" s="20"/>
      <c r="R188" s="20"/>
      <c r="S188" s="20"/>
      <c r="T188" s="20"/>
      <c r="U188" s="20"/>
      <c r="V188" s="20"/>
      <c r="W188" s="20"/>
      <c r="X188" s="20"/>
      <c r="Y188" s="20"/>
      <c r="Z188" s="20"/>
    </row>
    <row r="189" spans="1:26" ht="12.75" customHeight="1" x14ac:dyDescent="0.25">
      <c r="A189" s="54"/>
      <c r="B189" s="54"/>
      <c r="C189" s="54"/>
      <c r="D189" s="54"/>
      <c r="E189" s="54"/>
      <c r="F189" s="54"/>
      <c r="G189" s="54"/>
      <c r="H189" s="54"/>
      <c r="I189" s="54"/>
      <c r="J189" s="55"/>
      <c r="K189" s="55"/>
      <c r="L189" s="55"/>
      <c r="M189" s="55"/>
      <c r="N189" s="20"/>
      <c r="O189" s="20"/>
      <c r="P189" s="20"/>
      <c r="Q189" s="20"/>
      <c r="R189" s="20"/>
      <c r="S189" s="20"/>
      <c r="T189" s="20"/>
      <c r="U189" s="20"/>
      <c r="V189" s="20"/>
      <c r="W189" s="20"/>
      <c r="X189" s="20"/>
      <c r="Y189" s="20"/>
      <c r="Z189" s="20"/>
    </row>
    <row r="190" spans="1:26" ht="12.75" customHeight="1" x14ac:dyDescent="0.25">
      <c r="A190" s="54"/>
      <c r="B190" s="54"/>
      <c r="C190" s="54"/>
      <c r="D190" s="54"/>
      <c r="E190" s="54"/>
      <c r="F190" s="54"/>
      <c r="G190" s="54"/>
      <c r="H190" s="54"/>
      <c r="I190" s="54"/>
      <c r="J190" s="55"/>
      <c r="K190" s="55"/>
      <c r="L190" s="55"/>
      <c r="M190" s="55"/>
      <c r="N190" s="20"/>
      <c r="O190" s="20"/>
      <c r="P190" s="20"/>
      <c r="Q190" s="20"/>
      <c r="R190" s="20"/>
      <c r="S190" s="20"/>
      <c r="T190" s="20"/>
      <c r="U190" s="20"/>
      <c r="V190" s="20"/>
      <c r="W190" s="20"/>
      <c r="X190" s="20"/>
      <c r="Y190" s="20"/>
      <c r="Z190" s="20"/>
    </row>
    <row r="191" spans="1:26" ht="12.75" customHeight="1" x14ac:dyDescent="0.25">
      <c r="A191" s="54"/>
      <c r="B191" s="54"/>
      <c r="C191" s="54"/>
      <c r="D191" s="54"/>
      <c r="E191" s="54"/>
      <c r="F191" s="54"/>
      <c r="G191" s="54"/>
      <c r="H191" s="54"/>
      <c r="I191" s="54"/>
      <c r="J191" s="55"/>
      <c r="K191" s="55"/>
      <c r="L191" s="55"/>
      <c r="M191" s="55"/>
      <c r="N191" s="20"/>
      <c r="O191" s="20"/>
      <c r="P191" s="20"/>
      <c r="Q191" s="20"/>
      <c r="R191" s="20"/>
      <c r="S191" s="20"/>
      <c r="T191" s="20"/>
      <c r="U191" s="20"/>
      <c r="V191" s="20"/>
      <c r="W191" s="20"/>
      <c r="X191" s="20"/>
      <c r="Y191" s="20"/>
      <c r="Z191" s="20"/>
    </row>
    <row r="192" spans="1:26" ht="12.75" customHeight="1" x14ac:dyDescent="0.25">
      <c r="A192" s="54"/>
      <c r="B192" s="54"/>
      <c r="C192" s="54"/>
      <c r="D192" s="54"/>
      <c r="E192" s="54"/>
      <c r="F192" s="54"/>
      <c r="G192" s="54"/>
      <c r="H192" s="54"/>
      <c r="I192" s="54"/>
      <c r="J192" s="55"/>
      <c r="K192" s="55"/>
      <c r="L192" s="55"/>
      <c r="M192" s="55"/>
      <c r="N192" s="20"/>
      <c r="O192" s="20"/>
      <c r="P192" s="20"/>
      <c r="Q192" s="20"/>
      <c r="R192" s="20"/>
      <c r="S192" s="20"/>
      <c r="T192" s="20"/>
      <c r="U192" s="20"/>
      <c r="V192" s="20"/>
      <c r="W192" s="20"/>
      <c r="X192" s="20"/>
      <c r="Y192" s="20"/>
      <c r="Z192" s="20"/>
    </row>
    <row r="193" spans="1:26" ht="12.75" customHeight="1" x14ac:dyDescent="0.25">
      <c r="A193" s="54"/>
      <c r="B193" s="54"/>
      <c r="C193" s="54"/>
      <c r="D193" s="54"/>
      <c r="E193" s="54"/>
      <c r="F193" s="54"/>
      <c r="G193" s="54"/>
      <c r="H193" s="54"/>
      <c r="I193" s="54"/>
      <c r="J193" s="55"/>
      <c r="K193" s="55"/>
      <c r="L193" s="55"/>
      <c r="M193" s="55"/>
      <c r="N193" s="20"/>
      <c r="O193" s="20"/>
      <c r="P193" s="20"/>
      <c r="Q193" s="20"/>
      <c r="R193" s="20"/>
      <c r="S193" s="20"/>
      <c r="T193" s="20"/>
      <c r="U193" s="20"/>
      <c r="V193" s="20"/>
      <c r="W193" s="20"/>
      <c r="X193" s="20"/>
      <c r="Y193" s="20"/>
      <c r="Z193" s="20"/>
    </row>
    <row r="194" spans="1:26" ht="12.75" customHeight="1" x14ac:dyDescent="0.25">
      <c r="A194" s="54"/>
      <c r="B194" s="54"/>
      <c r="C194" s="54"/>
      <c r="D194" s="54"/>
      <c r="E194" s="54"/>
      <c r="F194" s="54"/>
      <c r="G194" s="54"/>
      <c r="H194" s="54"/>
      <c r="I194" s="54"/>
      <c r="J194" s="55"/>
      <c r="K194" s="55"/>
      <c r="L194" s="55"/>
      <c r="M194" s="55"/>
      <c r="N194" s="20"/>
      <c r="O194" s="20"/>
      <c r="P194" s="20"/>
      <c r="Q194" s="20"/>
      <c r="R194" s="20"/>
      <c r="S194" s="20"/>
      <c r="T194" s="20"/>
      <c r="U194" s="20"/>
      <c r="V194" s="20"/>
      <c r="W194" s="20"/>
      <c r="X194" s="20"/>
      <c r="Y194" s="20"/>
      <c r="Z194" s="20"/>
    </row>
    <row r="195" spans="1:26" ht="12.75" customHeight="1" x14ac:dyDescent="0.25">
      <c r="A195" s="54"/>
      <c r="B195" s="54"/>
      <c r="C195" s="54"/>
      <c r="D195" s="54"/>
      <c r="E195" s="54"/>
      <c r="F195" s="54"/>
      <c r="G195" s="54"/>
      <c r="H195" s="54"/>
      <c r="I195" s="54"/>
      <c r="J195" s="55"/>
      <c r="K195" s="55"/>
      <c r="L195" s="55"/>
      <c r="M195" s="55"/>
      <c r="N195" s="20"/>
      <c r="O195" s="20"/>
      <c r="P195" s="20"/>
      <c r="Q195" s="20"/>
      <c r="R195" s="20"/>
      <c r="S195" s="20"/>
      <c r="T195" s="20"/>
      <c r="U195" s="20"/>
      <c r="V195" s="20"/>
      <c r="W195" s="20"/>
      <c r="X195" s="20"/>
      <c r="Y195" s="20"/>
      <c r="Z195" s="20"/>
    </row>
    <row r="196" spans="1:26" ht="12.75" customHeight="1" x14ac:dyDescent="0.25">
      <c r="A196" s="54"/>
      <c r="B196" s="54"/>
      <c r="C196" s="54"/>
      <c r="D196" s="54"/>
      <c r="E196" s="54"/>
      <c r="F196" s="54"/>
      <c r="G196" s="54"/>
      <c r="H196" s="54"/>
      <c r="I196" s="54"/>
      <c r="J196" s="55"/>
      <c r="K196" s="55"/>
      <c r="L196" s="55"/>
      <c r="M196" s="55"/>
      <c r="N196" s="20"/>
      <c r="O196" s="20"/>
      <c r="P196" s="20"/>
      <c r="Q196" s="20"/>
      <c r="R196" s="20"/>
      <c r="S196" s="20"/>
      <c r="T196" s="20"/>
      <c r="U196" s="20"/>
      <c r="V196" s="20"/>
      <c r="W196" s="20"/>
      <c r="X196" s="20"/>
      <c r="Y196" s="20"/>
      <c r="Z196" s="20"/>
    </row>
    <row r="197" spans="1:26" ht="12.75" customHeight="1" x14ac:dyDescent="0.25">
      <c r="A197" s="54"/>
      <c r="B197" s="54"/>
      <c r="C197" s="54"/>
      <c r="D197" s="54"/>
      <c r="E197" s="54"/>
      <c r="F197" s="54"/>
      <c r="G197" s="54"/>
      <c r="H197" s="54"/>
      <c r="I197" s="54"/>
      <c r="J197" s="55"/>
      <c r="K197" s="55"/>
      <c r="L197" s="55"/>
      <c r="M197" s="55"/>
      <c r="N197" s="20"/>
      <c r="O197" s="20"/>
      <c r="P197" s="20"/>
      <c r="Q197" s="20"/>
      <c r="R197" s="20"/>
      <c r="S197" s="20"/>
      <c r="T197" s="20"/>
      <c r="U197" s="20"/>
      <c r="V197" s="20"/>
      <c r="W197" s="20"/>
      <c r="X197" s="20"/>
      <c r="Y197" s="20"/>
      <c r="Z197" s="20"/>
    </row>
    <row r="198" spans="1:26" ht="12.75" customHeight="1" x14ac:dyDescent="0.25">
      <c r="A198" s="54"/>
      <c r="B198" s="54"/>
      <c r="C198" s="54"/>
      <c r="D198" s="54"/>
      <c r="E198" s="54"/>
      <c r="F198" s="54"/>
      <c r="G198" s="54"/>
      <c r="H198" s="54"/>
      <c r="I198" s="54"/>
      <c r="J198" s="55"/>
      <c r="K198" s="55"/>
      <c r="L198" s="55"/>
      <c r="M198" s="55"/>
      <c r="N198" s="20"/>
      <c r="O198" s="20"/>
      <c r="P198" s="20"/>
      <c r="Q198" s="20"/>
      <c r="R198" s="20"/>
      <c r="S198" s="20"/>
      <c r="T198" s="20"/>
      <c r="U198" s="20"/>
      <c r="V198" s="20"/>
      <c r="W198" s="20"/>
      <c r="X198" s="20"/>
      <c r="Y198" s="20"/>
      <c r="Z198" s="20"/>
    </row>
    <row r="199" spans="1:26" ht="12.75" customHeight="1" x14ac:dyDescent="0.25">
      <c r="A199" s="54"/>
      <c r="B199" s="54"/>
      <c r="C199" s="54"/>
      <c r="D199" s="54"/>
      <c r="E199" s="54"/>
      <c r="F199" s="54"/>
      <c r="G199" s="54"/>
      <c r="H199" s="54"/>
      <c r="I199" s="54"/>
      <c r="J199" s="55"/>
      <c r="K199" s="55"/>
      <c r="L199" s="55"/>
      <c r="M199" s="55"/>
      <c r="N199" s="20"/>
      <c r="O199" s="20"/>
      <c r="P199" s="20"/>
      <c r="Q199" s="20"/>
      <c r="R199" s="20"/>
      <c r="S199" s="20"/>
      <c r="T199" s="20"/>
      <c r="U199" s="20"/>
      <c r="V199" s="20"/>
      <c r="W199" s="20"/>
      <c r="X199" s="20"/>
      <c r="Y199" s="20"/>
      <c r="Z199" s="20"/>
    </row>
    <row r="200" spans="1:26" ht="12.75" customHeight="1" x14ac:dyDescent="0.25">
      <c r="A200" s="54"/>
      <c r="B200" s="54"/>
      <c r="C200" s="54"/>
      <c r="D200" s="54"/>
      <c r="E200" s="54"/>
      <c r="F200" s="54"/>
      <c r="G200" s="54"/>
      <c r="H200" s="54"/>
      <c r="I200" s="54"/>
      <c r="J200" s="55"/>
      <c r="K200" s="55"/>
      <c r="L200" s="55"/>
      <c r="M200" s="55"/>
      <c r="N200" s="20"/>
      <c r="O200" s="20"/>
      <c r="P200" s="20"/>
      <c r="Q200" s="20"/>
      <c r="R200" s="20"/>
      <c r="S200" s="20"/>
      <c r="T200" s="20"/>
      <c r="U200" s="20"/>
      <c r="V200" s="20"/>
      <c r="W200" s="20"/>
      <c r="X200" s="20"/>
      <c r="Y200" s="20"/>
      <c r="Z200" s="20"/>
    </row>
    <row r="201" spans="1:26" ht="12.75" customHeight="1" x14ac:dyDescent="0.25">
      <c r="A201" s="54"/>
      <c r="B201" s="54"/>
      <c r="C201" s="54"/>
      <c r="D201" s="54"/>
      <c r="E201" s="54"/>
      <c r="F201" s="54"/>
      <c r="G201" s="54"/>
      <c r="H201" s="54"/>
      <c r="I201" s="54"/>
      <c r="J201" s="55"/>
      <c r="K201" s="55"/>
      <c r="L201" s="55"/>
      <c r="M201" s="55"/>
      <c r="N201" s="20"/>
      <c r="O201" s="20"/>
      <c r="P201" s="20"/>
      <c r="Q201" s="20"/>
      <c r="R201" s="20"/>
      <c r="S201" s="20"/>
      <c r="T201" s="20"/>
      <c r="U201" s="20"/>
      <c r="V201" s="20"/>
      <c r="W201" s="20"/>
      <c r="X201" s="20"/>
      <c r="Y201" s="20"/>
      <c r="Z201" s="20"/>
    </row>
    <row r="202" spans="1:26" ht="12.75" customHeight="1" x14ac:dyDescent="0.25">
      <c r="A202" s="54"/>
      <c r="B202" s="54"/>
      <c r="C202" s="54"/>
      <c r="D202" s="54"/>
      <c r="E202" s="54"/>
      <c r="F202" s="54"/>
      <c r="G202" s="54"/>
      <c r="H202" s="54"/>
      <c r="I202" s="54"/>
      <c r="J202" s="55"/>
      <c r="K202" s="55"/>
      <c r="L202" s="55"/>
      <c r="M202" s="55"/>
      <c r="N202" s="20"/>
      <c r="O202" s="20"/>
      <c r="P202" s="20"/>
      <c r="Q202" s="20"/>
      <c r="R202" s="20"/>
      <c r="S202" s="20"/>
      <c r="T202" s="20"/>
      <c r="U202" s="20"/>
      <c r="V202" s="20"/>
      <c r="W202" s="20"/>
      <c r="X202" s="20"/>
      <c r="Y202" s="20"/>
      <c r="Z202" s="20"/>
    </row>
    <row r="203" spans="1:26" ht="12.75" customHeight="1" x14ac:dyDescent="0.25">
      <c r="A203" s="54"/>
      <c r="B203" s="54"/>
      <c r="C203" s="54"/>
      <c r="D203" s="54"/>
      <c r="E203" s="54"/>
      <c r="F203" s="54"/>
      <c r="G203" s="54"/>
      <c r="H203" s="54"/>
      <c r="I203" s="54"/>
      <c r="J203" s="55"/>
      <c r="K203" s="55"/>
      <c r="L203" s="55"/>
      <c r="M203" s="55"/>
      <c r="N203" s="20"/>
      <c r="O203" s="20"/>
      <c r="P203" s="20"/>
      <c r="Q203" s="20"/>
      <c r="R203" s="20"/>
      <c r="S203" s="20"/>
      <c r="T203" s="20"/>
      <c r="U203" s="20"/>
      <c r="V203" s="20"/>
      <c r="W203" s="20"/>
      <c r="X203" s="20"/>
      <c r="Y203" s="20"/>
      <c r="Z203" s="20"/>
    </row>
    <row r="204" spans="1:26" ht="12.75" customHeight="1" x14ac:dyDescent="0.25">
      <c r="A204" s="54"/>
      <c r="B204" s="54"/>
      <c r="C204" s="54"/>
      <c r="D204" s="54"/>
      <c r="E204" s="54"/>
      <c r="F204" s="54"/>
      <c r="G204" s="54"/>
      <c r="H204" s="54"/>
      <c r="I204" s="54"/>
      <c r="J204" s="55"/>
      <c r="K204" s="55"/>
      <c r="L204" s="55"/>
      <c r="M204" s="55"/>
      <c r="N204" s="20"/>
      <c r="O204" s="20"/>
      <c r="P204" s="20"/>
      <c r="Q204" s="20"/>
      <c r="R204" s="20"/>
      <c r="S204" s="20"/>
      <c r="T204" s="20"/>
      <c r="U204" s="20"/>
      <c r="V204" s="20"/>
      <c r="W204" s="20"/>
      <c r="X204" s="20"/>
      <c r="Y204" s="20"/>
      <c r="Z204" s="20"/>
    </row>
    <row r="205" spans="1:26" ht="12.75" customHeight="1" x14ac:dyDescent="0.25">
      <c r="A205" s="54"/>
      <c r="B205" s="54"/>
      <c r="C205" s="54"/>
      <c r="D205" s="54"/>
      <c r="E205" s="54"/>
      <c r="F205" s="54"/>
      <c r="G205" s="54"/>
      <c r="H205" s="54"/>
      <c r="I205" s="54"/>
      <c r="J205" s="55"/>
      <c r="K205" s="55"/>
      <c r="L205" s="55"/>
      <c r="M205" s="55"/>
      <c r="N205" s="20"/>
      <c r="O205" s="20"/>
      <c r="P205" s="20"/>
      <c r="Q205" s="20"/>
      <c r="R205" s="20"/>
      <c r="S205" s="20"/>
      <c r="T205" s="20"/>
      <c r="U205" s="20"/>
      <c r="V205" s="20"/>
      <c r="W205" s="20"/>
      <c r="X205" s="20"/>
      <c r="Y205" s="20"/>
      <c r="Z205" s="20"/>
    </row>
    <row r="206" spans="1:26" ht="12.75" customHeight="1" x14ac:dyDescent="0.25">
      <c r="A206" s="54"/>
      <c r="B206" s="54"/>
      <c r="C206" s="54"/>
      <c r="D206" s="54"/>
      <c r="E206" s="54"/>
      <c r="F206" s="54"/>
      <c r="G206" s="54"/>
      <c r="H206" s="54"/>
      <c r="I206" s="54"/>
      <c r="J206" s="55"/>
      <c r="K206" s="55"/>
      <c r="L206" s="55"/>
      <c r="M206" s="55"/>
      <c r="N206" s="20"/>
      <c r="O206" s="20"/>
      <c r="P206" s="20"/>
      <c r="Q206" s="20"/>
      <c r="R206" s="20"/>
      <c r="S206" s="20"/>
      <c r="T206" s="20"/>
      <c r="U206" s="20"/>
      <c r="V206" s="20"/>
      <c r="W206" s="20"/>
      <c r="X206" s="20"/>
      <c r="Y206" s="20"/>
      <c r="Z206" s="20"/>
    </row>
    <row r="207" spans="1:26" ht="12.75" customHeight="1" x14ac:dyDescent="0.25">
      <c r="A207" s="54"/>
      <c r="B207" s="54"/>
      <c r="C207" s="54"/>
      <c r="D207" s="54"/>
      <c r="E207" s="54"/>
      <c r="F207" s="54"/>
      <c r="G207" s="54"/>
      <c r="H207" s="54"/>
      <c r="I207" s="54"/>
      <c r="J207" s="55"/>
      <c r="K207" s="55"/>
      <c r="L207" s="55"/>
      <c r="M207" s="55"/>
      <c r="N207" s="20"/>
      <c r="O207" s="20"/>
      <c r="P207" s="20"/>
      <c r="Q207" s="20"/>
      <c r="R207" s="20"/>
      <c r="S207" s="20"/>
      <c r="T207" s="20"/>
      <c r="U207" s="20"/>
      <c r="V207" s="20"/>
      <c r="W207" s="20"/>
      <c r="X207" s="20"/>
      <c r="Y207" s="20"/>
      <c r="Z207" s="20"/>
    </row>
    <row r="208" spans="1:26" ht="12.75" customHeight="1" x14ac:dyDescent="0.25">
      <c r="A208" s="54"/>
      <c r="B208" s="54"/>
      <c r="C208" s="54"/>
      <c r="D208" s="54"/>
      <c r="E208" s="54"/>
      <c r="F208" s="54"/>
      <c r="G208" s="54"/>
      <c r="H208" s="54"/>
      <c r="I208" s="54"/>
      <c r="J208" s="55"/>
      <c r="K208" s="55"/>
      <c r="L208" s="55"/>
      <c r="M208" s="55"/>
      <c r="N208" s="20"/>
      <c r="O208" s="20"/>
      <c r="P208" s="20"/>
      <c r="Q208" s="20"/>
      <c r="R208" s="20"/>
      <c r="S208" s="20"/>
      <c r="T208" s="20"/>
      <c r="U208" s="20"/>
      <c r="V208" s="20"/>
      <c r="W208" s="20"/>
      <c r="X208" s="20"/>
      <c r="Y208" s="20"/>
      <c r="Z208" s="20"/>
    </row>
    <row r="209" spans="1:26" ht="12.75" customHeight="1" x14ac:dyDescent="0.25">
      <c r="A209" s="54"/>
      <c r="B209" s="54"/>
      <c r="C209" s="54"/>
      <c r="D209" s="54"/>
      <c r="E209" s="54"/>
      <c r="F209" s="54"/>
      <c r="G209" s="54"/>
      <c r="H209" s="54"/>
      <c r="I209" s="54"/>
      <c r="J209" s="55"/>
      <c r="K209" s="55"/>
      <c r="L209" s="55"/>
      <c r="M209" s="55"/>
      <c r="N209" s="20"/>
      <c r="O209" s="20"/>
      <c r="P209" s="20"/>
      <c r="Q209" s="20"/>
      <c r="R209" s="20"/>
      <c r="S209" s="20"/>
      <c r="T209" s="20"/>
      <c r="U209" s="20"/>
      <c r="V209" s="20"/>
      <c r="W209" s="20"/>
      <c r="X209" s="20"/>
      <c r="Y209" s="20"/>
      <c r="Z209" s="20"/>
    </row>
    <row r="210" spans="1:26" ht="12.75" customHeight="1" x14ac:dyDescent="0.25">
      <c r="A210" s="54"/>
      <c r="B210" s="54"/>
      <c r="C210" s="54"/>
      <c r="D210" s="54"/>
      <c r="E210" s="54"/>
      <c r="F210" s="54"/>
      <c r="G210" s="54"/>
      <c r="H210" s="54"/>
      <c r="I210" s="54"/>
      <c r="J210" s="55"/>
      <c r="K210" s="55"/>
      <c r="L210" s="55"/>
      <c r="M210" s="55"/>
      <c r="N210" s="20"/>
      <c r="O210" s="20"/>
      <c r="P210" s="20"/>
      <c r="Q210" s="20"/>
      <c r="R210" s="20"/>
      <c r="S210" s="20"/>
      <c r="T210" s="20"/>
      <c r="U210" s="20"/>
      <c r="V210" s="20"/>
      <c r="W210" s="20"/>
      <c r="X210" s="20"/>
      <c r="Y210" s="20"/>
      <c r="Z210" s="20"/>
    </row>
    <row r="211" spans="1:26" ht="12.75" customHeight="1" x14ac:dyDescent="0.25">
      <c r="A211" s="54"/>
      <c r="B211" s="54"/>
      <c r="C211" s="54"/>
      <c r="D211" s="54"/>
      <c r="E211" s="54"/>
      <c r="F211" s="54"/>
      <c r="G211" s="54"/>
      <c r="H211" s="54"/>
      <c r="I211" s="54"/>
      <c r="J211" s="55"/>
      <c r="K211" s="55"/>
      <c r="L211" s="55"/>
      <c r="M211" s="55"/>
      <c r="N211" s="20"/>
      <c r="O211" s="20"/>
      <c r="P211" s="20"/>
      <c r="Q211" s="20"/>
      <c r="R211" s="20"/>
      <c r="S211" s="20"/>
      <c r="T211" s="20"/>
      <c r="U211" s="20"/>
      <c r="V211" s="20"/>
      <c r="W211" s="20"/>
      <c r="X211" s="20"/>
      <c r="Y211" s="20"/>
      <c r="Z211" s="20"/>
    </row>
    <row r="212" spans="1:26" ht="12.75" customHeight="1" x14ac:dyDescent="0.25">
      <c r="A212" s="54"/>
      <c r="B212" s="54"/>
      <c r="C212" s="54"/>
      <c r="D212" s="54"/>
      <c r="E212" s="54"/>
      <c r="F212" s="54"/>
      <c r="G212" s="54"/>
      <c r="H212" s="54"/>
      <c r="I212" s="54"/>
      <c r="J212" s="55"/>
      <c r="K212" s="55"/>
      <c r="L212" s="55"/>
      <c r="M212" s="55"/>
      <c r="N212" s="20"/>
      <c r="O212" s="20"/>
      <c r="P212" s="20"/>
      <c r="Q212" s="20"/>
      <c r="R212" s="20"/>
      <c r="S212" s="20"/>
      <c r="T212" s="20"/>
      <c r="U212" s="20"/>
      <c r="V212" s="20"/>
      <c r="W212" s="20"/>
      <c r="X212" s="20"/>
      <c r="Y212" s="20"/>
      <c r="Z212" s="20"/>
    </row>
    <row r="213" spans="1:26" ht="12.75" customHeight="1" x14ac:dyDescent="0.25">
      <c r="A213" s="54"/>
      <c r="B213" s="54"/>
      <c r="C213" s="54"/>
      <c r="D213" s="54"/>
      <c r="E213" s="54"/>
      <c r="F213" s="54"/>
      <c r="G213" s="54"/>
      <c r="H213" s="54"/>
      <c r="I213" s="54"/>
      <c r="J213" s="55"/>
      <c r="K213" s="55"/>
      <c r="L213" s="55"/>
      <c r="M213" s="55"/>
      <c r="N213" s="20"/>
      <c r="O213" s="20"/>
      <c r="P213" s="20"/>
      <c r="Q213" s="20"/>
      <c r="R213" s="20"/>
      <c r="S213" s="20"/>
      <c r="T213" s="20"/>
      <c r="U213" s="20"/>
      <c r="V213" s="20"/>
      <c r="W213" s="20"/>
      <c r="X213" s="20"/>
      <c r="Y213" s="20"/>
      <c r="Z213" s="20"/>
    </row>
    <row r="214" spans="1:26" ht="12.75" customHeight="1" x14ac:dyDescent="0.25">
      <c r="A214" s="54"/>
      <c r="B214" s="54"/>
      <c r="C214" s="54"/>
      <c r="D214" s="54"/>
      <c r="E214" s="54"/>
      <c r="F214" s="54"/>
      <c r="G214" s="54"/>
      <c r="H214" s="54"/>
      <c r="I214" s="54"/>
      <c r="J214" s="55"/>
      <c r="K214" s="55"/>
      <c r="L214" s="55"/>
      <c r="M214" s="55"/>
      <c r="N214" s="20"/>
      <c r="O214" s="20"/>
      <c r="P214" s="20"/>
      <c r="Q214" s="20"/>
      <c r="R214" s="20"/>
      <c r="S214" s="20"/>
      <c r="T214" s="20"/>
      <c r="U214" s="20"/>
      <c r="V214" s="20"/>
      <c r="W214" s="20"/>
      <c r="X214" s="20"/>
      <c r="Y214" s="20"/>
      <c r="Z214" s="20"/>
    </row>
    <row r="215" spans="1:26" ht="12.75" customHeight="1" x14ac:dyDescent="0.25">
      <c r="A215" s="54"/>
      <c r="B215" s="54"/>
      <c r="C215" s="54"/>
      <c r="D215" s="54"/>
      <c r="E215" s="54"/>
      <c r="F215" s="54"/>
      <c r="G215" s="54"/>
      <c r="H215" s="54"/>
      <c r="I215" s="54"/>
      <c r="J215" s="55"/>
      <c r="K215" s="55"/>
      <c r="L215" s="55"/>
      <c r="M215" s="55"/>
      <c r="N215" s="20"/>
      <c r="O215" s="20"/>
      <c r="P215" s="20"/>
      <c r="Q215" s="20"/>
      <c r="R215" s="20"/>
      <c r="S215" s="20"/>
      <c r="T215" s="20"/>
      <c r="U215" s="20"/>
      <c r="V215" s="20"/>
      <c r="W215" s="20"/>
      <c r="X215" s="20"/>
      <c r="Y215" s="20"/>
      <c r="Z215" s="20"/>
    </row>
    <row r="216" spans="1:26" ht="12.75" customHeight="1" x14ac:dyDescent="0.25">
      <c r="A216" s="54"/>
      <c r="B216" s="54"/>
      <c r="C216" s="54"/>
      <c r="D216" s="54"/>
      <c r="E216" s="54"/>
      <c r="F216" s="54"/>
      <c r="G216" s="54"/>
      <c r="H216" s="54"/>
      <c r="I216" s="54"/>
      <c r="J216" s="55"/>
      <c r="K216" s="55"/>
      <c r="L216" s="55"/>
      <c r="M216" s="55"/>
      <c r="N216" s="20"/>
      <c r="O216" s="20"/>
      <c r="P216" s="20"/>
      <c r="Q216" s="20"/>
      <c r="R216" s="20"/>
      <c r="S216" s="20"/>
      <c r="T216" s="20"/>
      <c r="U216" s="20"/>
      <c r="V216" s="20"/>
      <c r="W216" s="20"/>
      <c r="X216" s="20"/>
      <c r="Y216" s="20"/>
      <c r="Z216" s="20"/>
    </row>
    <row r="217" spans="1:26" ht="12.75" customHeight="1" x14ac:dyDescent="0.25">
      <c r="A217" s="54"/>
      <c r="B217" s="54"/>
      <c r="C217" s="54"/>
      <c r="D217" s="54"/>
      <c r="E217" s="54"/>
      <c r="F217" s="54"/>
      <c r="G217" s="54"/>
      <c r="H217" s="54"/>
      <c r="I217" s="54"/>
      <c r="J217" s="55"/>
      <c r="K217" s="55"/>
      <c r="L217" s="55"/>
      <c r="M217" s="55"/>
      <c r="N217" s="20"/>
      <c r="O217" s="20"/>
      <c r="P217" s="20"/>
      <c r="Q217" s="20"/>
      <c r="R217" s="20"/>
      <c r="S217" s="20"/>
      <c r="T217" s="20"/>
      <c r="U217" s="20"/>
      <c r="V217" s="20"/>
      <c r="W217" s="20"/>
      <c r="X217" s="20"/>
      <c r="Y217" s="20"/>
      <c r="Z217" s="20"/>
    </row>
    <row r="218" spans="1:26" ht="12.75" customHeight="1" x14ac:dyDescent="0.25">
      <c r="A218" s="54"/>
      <c r="B218" s="54"/>
      <c r="C218" s="54"/>
      <c r="D218" s="54"/>
      <c r="E218" s="54"/>
      <c r="F218" s="54"/>
      <c r="G218" s="54"/>
      <c r="H218" s="54"/>
      <c r="I218" s="54"/>
      <c r="J218" s="55"/>
      <c r="K218" s="55"/>
      <c r="L218" s="55"/>
      <c r="M218" s="55"/>
      <c r="N218" s="20"/>
      <c r="O218" s="20"/>
      <c r="P218" s="20"/>
      <c r="Q218" s="20"/>
      <c r="R218" s="20"/>
      <c r="S218" s="20"/>
      <c r="T218" s="20"/>
      <c r="U218" s="20"/>
      <c r="V218" s="20"/>
      <c r="W218" s="20"/>
      <c r="X218" s="20"/>
      <c r="Y218" s="20"/>
      <c r="Z218" s="20"/>
    </row>
    <row r="219" spans="1:26" ht="12.75" customHeight="1" x14ac:dyDescent="0.25">
      <c r="A219" s="54"/>
      <c r="B219" s="54"/>
      <c r="C219" s="54"/>
      <c r="D219" s="54"/>
      <c r="E219" s="54"/>
      <c r="F219" s="54"/>
      <c r="G219" s="54"/>
      <c r="H219" s="54"/>
      <c r="I219" s="54"/>
      <c r="J219" s="55"/>
      <c r="K219" s="55"/>
      <c r="L219" s="55"/>
      <c r="M219" s="55"/>
      <c r="N219" s="20"/>
      <c r="O219" s="20"/>
      <c r="P219" s="20"/>
      <c r="Q219" s="20"/>
      <c r="R219" s="20"/>
      <c r="S219" s="20"/>
      <c r="T219" s="20"/>
      <c r="U219" s="20"/>
      <c r="V219" s="20"/>
      <c r="W219" s="20"/>
      <c r="X219" s="20"/>
      <c r="Y219" s="20"/>
      <c r="Z219" s="20"/>
    </row>
    <row r="220" spans="1:26" ht="12.75" customHeight="1" x14ac:dyDescent="0.25">
      <c r="A220" s="54"/>
      <c r="B220" s="54"/>
      <c r="C220" s="54"/>
      <c r="D220" s="54"/>
      <c r="E220" s="54"/>
      <c r="F220" s="54"/>
      <c r="G220" s="54"/>
      <c r="H220" s="54"/>
      <c r="I220" s="54"/>
      <c r="J220" s="55"/>
      <c r="K220" s="55"/>
      <c r="L220" s="55"/>
      <c r="M220" s="55"/>
      <c r="N220" s="20"/>
      <c r="O220" s="20"/>
      <c r="P220" s="20"/>
      <c r="Q220" s="20"/>
      <c r="R220" s="20"/>
      <c r="S220" s="20"/>
      <c r="T220" s="20"/>
      <c r="U220" s="20"/>
      <c r="V220" s="20"/>
      <c r="W220" s="20"/>
      <c r="X220" s="20"/>
      <c r="Y220" s="20"/>
      <c r="Z220" s="20"/>
    </row>
    <row r="221" spans="1:26" ht="12.75" customHeight="1" x14ac:dyDescent="0.25">
      <c r="A221" s="54"/>
      <c r="B221" s="54"/>
      <c r="C221" s="54"/>
      <c r="D221" s="54"/>
      <c r="E221" s="54"/>
      <c r="F221" s="54"/>
      <c r="G221" s="54"/>
      <c r="H221" s="54"/>
      <c r="I221" s="54"/>
      <c r="J221" s="55"/>
      <c r="K221" s="55"/>
      <c r="L221" s="55"/>
      <c r="M221" s="55"/>
      <c r="N221" s="20"/>
      <c r="O221" s="20"/>
      <c r="P221" s="20"/>
      <c r="Q221" s="20"/>
      <c r="R221" s="20"/>
      <c r="S221" s="20"/>
      <c r="T221" s="20"/>
      <c r="U221" s="20"/>
      <c r="V221" s="20"/>
      <c r="W221" s="20"/>
      <c r="X221" s="20"/>
      <c r="Y221" s="20"/>
      <c r="Z221" s="20"/>
    </row>
    <row r="222" spans="1:26" ht="12.75" customHeight="1" x14ac:dyDescent="0.25">
      <c r="A222" s="54"/>
      <c r="B222" s="54"/>
      <c r="C222" s="54"/>
      <c r="D222" s="54"/>
      <c r="E222" s="54"/>
      <c r="F222" s="54"/>
      <c r="G222" s="54"/>
      <c r="H222" s="54"/>
      <c r="I222" s="54"/>
      <c r="J222" s="55"/>
      <c r="K222" s="55"/>
      <c r="L222" s="55"/>
      <c r="M222" s="55"/>
      <c r="N222" s="20"/>
      <c r="O222" s="20"/>
      <c r="P222" s="20"/>
      <c r="Q222" s="20"/>
      <c r="R222" s="20"/>
      <c r="S222" s="20"/>
      <c r="T222" s="20"/>
      <c r="U222" s="20"/>
      <c r="V222" s="20"/>
      <c r="W222" s="20"/>
      <c r="X222" s="20"/>
      <c r="Y222" s="20"/>
      <c r="Z222" s="20"/>
    </row>
    <row r="223" spans="1:26" ht="15.75" customHeight="1" x14ac:dyDescent="0.25"/>
    <row r="224" spans="1:26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mergeCells count="6">
    <mergeCell ref="J25:K25"/>
    <mergeCell ref="A1:L1"/>
    <mergeCell ref="A2:M2"/>
    <mergeCell ref="A6:M6"/>
    <mergeCell ref="J23:K23"/>
    <mergeCell ref="J24:K24"/>
  </mergeCells>
  <printOptions horizontalCentered="1"/>
  <pageMargins left="0.47244094488188998" right="0.27559055118110198" top="0.43307086614173201" bottom="0.47244094488188998" header="0" footer="0"/>
  <pageSetup paperSize="9" scale="86" orientation="landscape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theme="4"/>
  </sheetPr>
  <dimension ref="B1:G1000"/>
  <sheetViews>
    <sheetView workbookViewId="0"/>
  </sheetViews>
  <sheetFormatPr defaultColWidth="14.42578125" defaultRowHeight="15" customHeight="1" x14ac:dyDescent="0.25"/>
  <cols>
    <col min="1" max="1" width="3.140625" customWidth="1"/>
    <col min="2" max="2" width="11.7109375" customWidth="1"/>
    <col min="3" max="3" width="16.5703125" customWidth="1"/>
    <col min="4" max="4" width="17.140625" customWidth="1"/>
    <col min="5" max="5" width="18.28515625" customWidth="1"/>
    <col min="6" max="6" width="16.42578125" customWidth="1"/>
    <col min="7" max="7" width="20" customWidth="1"/>
  </cols>
  <sheetData>
    <row r="1" spans="2:7" ht="19.5" thickBot="1" x14ac:dyDescent="0.3">
      <c r="B1" s="635" t="str">
        <f>'Summary E'!A1</f>
        <v>KEC International Limited</v>
      </c>
      <c r="C1" s="630"/>
      <c r="D1" s="630"/>
      <c r="E1" s="630"/>
      <c r="F1" s="630"/>
      <c r="G1" s="636"/>
    </row>
    <row r="2" spans="2:7" ht="16.5" thickBot="1" x14ac:dyDescent="0.3">
      <c r="B2" s="637" t="s">
        <v>153</v>
      </c>
      <c r="C2" s="638"/>
      <c r="D2" s="638"/>
      <c r="E2" s="638"/>
      <c r="F2" s="638"/>
      <c r="G2" s="56">
        <f ca="1">'Summary E'!M1</f>
        <v>46134</v>
      </c>
    </row>
    <row r="3" spans="2:7" ht="16.5" thickBot="1" x14ac:dyDescent="0.3">
      <c r="B3" s="639" t="s">
        <v>154</v>
      </c>
      <c r="C3" s="640"/>
      <c r="D3" s="641" t="s">
        <v>155</v>
      </c>
      <c r="E3" s="638"/>
      <c r="F3" s="638"/>
      <c r="G3" s="642"/>
    </row>
    <row r="4" spans="2:7" ht="16.5" thickBot="1" x14ac:dyDescent="0.3">
      <c r="B4" s="639" t="s">
        <v>156</v>
      </c>
      <c r="C4" s="640"/>
      <c r="D4" s="643" t="s">
        <v>157</v>
      </c>
      <c r="E4" s="638"/>
      <c r="F4" s="638"/>
      <c r="G4" s="642"/>
    </row>
    <row r="5" spans="2:7" ht="15.75" thickBot="1" x14ac:dyDescent="0.3">
      <c r="B5" s="644" t="s">
        <v>158</v>
      </c>
      <c r="C5" s="638"/>
      <c r="D5" s="638"/>
      <c r="E5" s="638"/>
      <c r="F5" s="638"/>
      <c r="G5" s="642"/>
    </row>
    <row r="6" spans="2:7" ht="30" x14ac:dyDescent="0.25">
      <c r="B6" s="57" t="s">
        <v>159</v>
      </c>
      <c r="C6" s="58" t="s">
        <v>160</v>
      </c>
      <c r="D6" s="58" t="s">
        <v>161</v>
      </c>
      <c r="E6" s="58" t="s">
        <v>162</v>
      </c>
      <c r="F6" s="645" t="s">
        <v>163</v>
      </c>
      <c r="G6" s="633"/>
    </row>
    <row r="7" spans="2:7" ht="15.75" thickBot="1" x14ac:dyDescent="0.3">
      <c r="B7" s="59">
        <f>'Summary E'!D8</f>
        <v>124.568</v>
      </c>
      <c r="C7" s="60">
        <f>'Summary E'!E8</f>
        <v>124.568</v>
      </c>
      <c r="D7" s="61">
        <v>0</v>
      </c>
      <c r="E7" s="60">
        <f>C7+D7</f>
        <v>124.568</v>
      </c>
      <c r="F7" s="646">
        <f>B7-E7</f>
        <v>0</v>
      </c>
      <c r="G7" s="647"/>
    </row>
    <row r="8" spans="2:7" ht="15.75" thickBot="1" x14ac:dyDescent="0.3">
      <c r="B8" s="644" t="s">
        <v>164</v>
      </c>
      <c r="C8" s="638"/>
      <c r="D8" s="638"/>
      <c r="E8" s="638"/>
      <c r="F8" s="638"/>
      <c r="G8" s="642"/>
    </row>
    <row r="9" spans="2:7" ht="30" x14ac:dyDescent="0.25">
      <c r="B9" s="57" t="s">
        <v>159</v>
      </c>
      <c r="C9" s="58" t="s">
        <v>160</v>
      </c>
      <c r="D9" s="58" t="s">
        <v>161</v>
      </c>
      <c r="E9" s="58" t="s">
        <v>162</v>
      </c>
      <c r="F9" s="645" t="s">
        <v>163</v>
      </c>
      <c r="G9" s="633"/>
    </row>
    <row r="10" spans="2:7" ht="15.75" thickBot="1" x14ac:dyDescent="0.3">
      <c r="B10" s="59">
        <f>'Summary E'!D9</f>
        <v>124.568</v>
      </c>
      <c r="C10" s="60">
        <f>'Summary E'!E9</f>
        <v>124.568</v>
      </c>
      <c r="D10" s="62">
        <f>'Summary E'!H9+'Summary E'!I9</f>
        <v>0</v>
      </c>
      <c r="E10" s="62">
        <f>C10+D10</f>
        <v>124.568</v>
      </c>
      <c r="F10" s="646">
        <f>B10-E10</f>
        <v>0</v>
      </c>
      <c r="G10" s="647"/>
    </row>
    <row r="11" spans="2:7" ht="15.75" thickBot="1" x14ac:dyDescent="0.3">
      <c r="B11" s="644" t="s">
        <v>165</v>
      </c>
      <c r="C11" s="638"/>
      <c r="D11" s="638"/>
      <c r="E11" s="638"/>
      <c r="F11" s="638"/>
      <c r="G11" s="642"/>
    </row>
    <row r="12" spans="2:7" ht="30" x14ac:dyDescent="0.25">
      <c r="B12" s="57" t="s">
        <v>159</v>
      </c>
      <c r="C12" s="58" t="s">
        <v>160</v>
      </c>
      <c r="D12" s="58" t="s">
        <v>161</v>
      </c>
      <c r="E12" s="58" t="s">
        <v>162</v>
      </c>
      <c r="F12" s="645" t="s">
        <v>163</v>
      </c>
      <c r="G12" s="633"/>
    </row>
    <row r="13" spans="2:7" ht="15.75" thickBot="1" x14ac:dyDescent="0.3">
      <c r="B13" s="59">
        <f>'Summary E'!D11</f>
        <v>124.568</v>
      </c>
      <c r="C13" s="60">
        <f>'Summary E'!E11</f>
        <v>124.568</v>
      </c>
      <c r="D13" s="62">
        <f>'Summary E'!I11+'Summary E'!H11</f>
        <v>0</v>
      </c>
      <c r="E13" s="62">
        <f>C13+D13</f>
        <v>124.568</v>
      </c>
      <c r="F13" s="648">
        <f>B13-E13</f>
        <v>0</v>
      </c>
      <c r="G13" s="647"/>
    </row>
    <row r="14" spans="2:7" ht="15.75" thickBot="1" x14ac:dyDescent="0.3">
      <c r="B14" s="644" t="s">
        <v>166</v>
      </c>
      <c r="C14" s="638"/>
      <c r="D14" s="638"/>
      <c r="E14" s="638"/>
      <c r="F14" s="638"/>
      <c r="G14" s="642"/>
    </row>
    <row r="15" spans="2:7" ht="30" x14ac:dyDescent="0.25">
      <c r="B15" s="63" t="s">
        <v>159</v>
      </c>
      <c r="C15" s="64" t="s">
        <v>160</v>
      </c>
      <c r="D15" s="64" t="s">
        <v>161</v>
      </c>
      <c r="E15" s="64" t="s">
        <v>162</v>
      </c>
      <c r="F15" s="649" t="s">
        <v>163</v>
      </c>
      <c r="G15" s="650"/>
    </row>
    <row r="16" spans="2:7" ht="15.75" thickBot="1" x14ac:dyDescent="0.3">
      <c r="B16" s="65">
        <f>'Summary E'!D15</f>
        <v>319</v>
      </c>
      <c r="C16" s="66">
        <f>'Summary E'!E15</f>
        <v>294</v>
      </c>
      <c r="D16" s="66">
        <f>'Summary E'!H15</f>
        <v>4</v>
      </c>
      <c r="E16" s="66">
        <f>C16+D16</f>
        <v>298</v>
      </c>
      <c r="F16" s="651">
        <f>B16-E16</f>
        <v>21</v>
      </c>
      <c r="G16" s="652"/>
    </row>
    <row r="17" spans="2:7" ht="15.75" thickBot="1" x14ac:dyDescent="0.3">
      <c r="B17" s="644" t="s">
        <v>167</v>
      </c>
      <c r="C17" s="638"/>
      <c r="D17" s="638"/>
      <c r="E17" s="638"/>
      <c r="F17" s="638"/>
      <c r="G17" s="642"/>
    </row>
    <row r="18" spans="2:7" ht="30" x14ac:dyDescent="0.25">
      <c r="B18" s="63" t="s">
        <v>168</v>
      </c>
      <c r="C18" s="64" t="s">
        <v>160</v>
      </c>
      <c r="D18" s="64" t="s">
        <v>161</v>
      </c>
      <c r="E18" s="64" t="s">
        <v>162</v>
      </c>
      <c r="F18" s="649" t="s">
        <v>163</v>
      </c>
      <c r="G18" s="650"/>
    </row>
    <row r="19" spans="2:7" ht="15.75" thickBot="1" x14ac:dyDescent="0.3">
      <c r="B19" s="59">
        <f>'Summary E'!D16</f>
        <v>319</v>
      </c>
      <c r="C19" s="67">
        <f>'Summary E'!E16</f>
        <v>269</v>
      </c>
      <c r="D19" s="68"/>
      <c r="E19" s="69"/>
      <c r="F19" s="646">
        <f>+B19-E19</f>
        <v>319</v>
      </c>
      <c r="G19" s="647"/>
    </row>
    <row r="20" spans="2:7" ht="15.75" thickBot="1" x14ac:dyDescent="0.3">
      <c r="B20" s="644" t="s">
        <v>169</v>
      </c>
      <c r="C20" s="638"/>
      <c r="D20" s="638"/>
      <c r="E20" s="638"/>
      <c r="F20" s="638"/>
      <c r="G20" s="642"/>
    </row>
    <row r="21" spans="2:7" ht="15.75" customHeight="1" x14ac:dyDescent="0.25">
      <c r="B21" s="63" t="s">
        <v>168</v>
      </c>
      <c r="C21" s="64" t="s">
        <v>160</v>
      </c>
      <c r="D21" s="64" t="s">
        <v>161</v>
      </c>
      <c r="E21" s="64" t="s">
        <v>162</v>
      </c>
      <c r="F21" s="649" t="s">
        <v>163</v>
      </c>
      <c r="G21" s="650"/>
    </row>
    <row r="22" spans="2:7" ht="15.75" customHeight="1" thickBot="1" x14ac:dyDescent="0.3">
      <c r="B22" s="59">
        <f>'Summary E'!D17</f>
        <v>319</v>
      </c>
      <c r="C22" s="67">
        <f>'Summary E'!E17</f>
        <v>198</v>
      </c>
      <c r="D22" s="69">
        <v>0</v>
      </c>
      <c r="E22" s="69">
        <v>0</v>
      </c>
      <c r="F22" s="646">
        <f>B22-E22</f>
        <v>319</v>
      </c>
      <c r="G22" s="647"/>
    </row>
    <row r="23" spans="2:7" ht="15.75" customHeight="1" thickBot="1" x14ac:dyDescent="0.3">
      <c r="B23" s="644" t="s">
        <v>170</v>
      </c>
      <c r="C23" s="638"/>
      <c r="D23" s="638"/>
      <c r="E23" s="638"/>
      <c r="F23" s="638"/>
      <c r="G23" s="642"/>
    </row>
    <row r="24" spans="2:7" ht="15.75" customHeight="1" x14ac:dyDescent="0.25">
      <c r="B24" s="63" t="s">
        <v>168</v>
      </c>
      <c r="C24" s="64" t="s">
        <v>160</v>
      </c>
      <c r="D24" s="64" t="s">
        <v>161</v>
      </c>
      <c r="E24" s="64" t="s">
        <v>162</v>
      </c>
      <c r="F24" s="649" t="s">
        <v>171</v>
      </c>
      <c r="G24" s="650"/>
    </row>
    <row r="25" spans="2:7" ht="15.75" customHeight="1" thickBot="1" x14ac:dyDescent="0.3">
      <c r="B25" s="70">
        <f>'Summary E'!D19</f>
        <v>124.568</v>
      </c>
      <c r="C25" s="71">
        <f>'Summary E'!E19</f>
        <v>0</v>
      </c>
      <c r="D25" s="69">
        <v>0</v>
      </c>
      <c r="E25" s="71">
        <f>C25+D25</f>
        <v>0</v>
      </c>
      <c r="F25" s="648">
        <f>B25-E25</f>
        <v>124.568</v>
      </c>
      <c r="G25" s="647"/>
    </row>
    <row r="26" spans="2:7" ht="15.75" customHeight="1" thickBot="1" x14ac:dyDescent="0.3">
      <c r="B26" s="644" t="s">
        <v>172</v>
      </c>
      <c r="C26" s="638"/>
      <c r="D26" s="638"/>
      <c r="E26" s="638"/>
      <c r="F26" s="638"/>
      <c r="G26" s="642"/>
    </row>
    <row r="27" spans="2:7" ht="15.75" customHeight="1" x14ac:dyDescent="0.25">
      <c r="B27" s="63" t="s">
        <v>168</v>
      </c>
      <c r="C27" s="64" t="s">
        <v>160</v>
      </c>
      <c r="D27" s="64" t="s">
        <v>161</v>
      </c>
      <c r="E27" s="64" t="s">
        <v>162</v>
      </c>
      <c r="F27" s="649" t="s">
        <v>163</v>
      </c>
      <c r="G27" s="650"/>
    </row>
    <row r="28" spans="2:7" ht="15.75" customHeight="1" thickBot="1" x14ac:dyDescent="0.3">
      <c r="B28" s="72">
        <f>'Summary E'!D22</f>
        <v>124.568</v>
      </c>
      <c r="C28" s="66">
        <f>'Summary E'!E22</f>
        <v>0</v>
      </c>
      <c r="D28" s="73">
        <f>'Summary E'!H22+'Summary E'!I22</f>
        <v>0</v>
      </c>
      <c r="E28" s="66">
        <f>C28+D28</f>
        <v>0</v>
      </c>
      <c r="F28" s="653">
        <f>+B28-E28</f>
        <v>124.568</v>
      </c>
      <c r="G28" s="652"/>
    </row>
    <row r="29" spans="2:7" ht="15.75" customHeight="1" thickBot="1" x14ac:dyDescent="0.3">
      <c r="B29" s="644" t="s">
        <v>173</v>
      </c>
      <c r="C29" s="638"/>
      <c r="D29" s="638"/>
      <c r="E29" s="638"/>
      <c r="F29" s="638"/>
      <c r="G29" s="642"/>
    </row>
    <row r="30" spans="2:7" ht="15.75" customHeight="1" x14ac:dyDescent="0.25">
      <c r="B30" s="63" t="s">
        <v>168</v>
      </c>
      <c r="C30" s="64" t="s">
        <v>160</v>
      </c>
      <c r="D30" s="64" t="s">
        <v>161</v>
      </c>
      <c r="E30" s="64" t="s">
        <v>162</v>
      </c>
      <c r="F30" s="649" t="s">
        <v>163</v>
      </c>
      <c r="G30" s="650"/>
    </row>
    <row r="31" spans="2:7" ht="15.75" customHeight="1" thickBot="1" x14ac:dyDescent="0.3">
      <c r="B31" s="74">
        <f>'Summary E'!D18</f>
        <v>319</v>
      </c>
      <c r="C31" s="75">
        <f>'Summary E'!E18</f>
        <v>16</v>
      </c>
      <c r="D31" s="75">
        <f>'Summary E'!H18+'Summary E'!I18</f>
        <v>28</v>
      </c>
      <c r="E31" s="76">
        <v>0</v>
      </c>
      <c r="F31" s="646">
        <f>B31-E31</f>
        <v>319</v>
      </c>
      <c r="G31" s="647"/>
    </row>
    <row r="32" spans="2:7" ht="15.75" customHeight="1" thickBot="1" x14ac:dyDescent="0.3">
      <c r="B32" s="644" t="s">
        <v>174</v>
      </c>
      <c r="C32" s="638"/>
      <c r="D32" s="638"/>
      <c r="E32" s="638"/>
      <c r="F32" s="638"/>
      <c r="G32" s="642"/>
    </row>
    <row r="33" spans="2:7" ht="15.75" customHeight="1" x14ac:dyDescent="0.25">
      <c r="B33" s="63" t="s">
        <v>168</v>
      </c>
      <c r="C33" s="64" t="s">
        <v>160</v>
      </c>
      <c r="D33" s="64" t="s">
        <v>161</v>
      </c>
      <c r="E33" s="64" t="s">
        <v>162</v>
      </c>
      <c r="F33" s="649" t="s">
        <v>163</v>
      </c>
      <c r="G33" s="650"/>
    </row>
    <row r="34" spans="2:7" ht="15.75" customHeight="1" thickBot="1" x14ac:dyDescent="0.3">
      <c r="B34" s="77"/>
      <c r="C34" s="76"/>
      <c r="D34" s="76"/>
      <c r="E34" s="76"/>
      <c r="F34" s="654">
        <f>B34-E34</f>
        <v>0</v>
      </c>
      <c r="G34" s="647"/>
    </row>
    <row r="35" spans="2:7" ht="15.75" customHeight="1" x14ac:dyDescent="0.25"/>
    <row r="36" spans="2:7" ht="15.75" customHeight="1" x14ac:dyDescent="0.25"/>
    <row r="37" spans="2:7" ht="15.75" customHeight="1" x14ac:dyDescent="0.25"/>
    <row r="38" spans="2:7" ht="15.75" customHeight="1" x14ac:dyDescent="0.25"/>
    <row r="39" spans="2:7" ht="15.75" customHeight="1" x14ac:dyDescent="0.25"/>
    <row r="40" spans="2:7" ht="15.75" customHeight="1" x14ac:dyDescent="0.25"/>
    <row r="41" spans="2:7" ht="15.75" customHeight="1" x14ac:dyDescent="0.25"/>
    <row r="42" spans="2:7" ht="15.75" customHeight="1" x14ac:dyDescent="0.25"/>
    <row r="43" spans="2:7" ht="15.75" customHeight="1" x14ac:dyDescent="0.25"/>
    <row r="44" spans="2:7" ht="15.75" customHeight="1" x14ac:dyDescent="0.25"/>
    <row r="45" spans="2:7" ht="15.75" customHeight="1" x14ac:dyDescent="0.25"/>
    <row r="46" spans="2:7" ht="15.75" customHeight="1" x14ac:dyDescent="0.25"/>
    <row r="47" spans="2:7" ht="15.75" customHeight="1" x14ac:dyDescent="0.25"/>
    <row r="48" spans="2:7" ht="15.75" customHeight="1" x14ac:dyDescent="0.25"/>
    <row r="49" ht="15.75" customHeight="1" x14ac:dyDescent="0.25"/>
    <row r="50" ht="15.75" customHeight="1" x14ac:dyDescent="0.25"/>
    <row r="51" ht="15.75" customHeight="1" x14ac:dyDescent="0.25"/>
    <row r="52" ht="15.75" customHeight="1" x14ac:dyDescent="0.25"/>
    <row r="53" ht="15.75" customHeight="1" x14ac:dyDescent="0.25"/>
    <row r="54" ht="15.75" customHeight="1" x14ac:dyDescent="0.25"/>
    <row r="55" ht="15.75" customHeight="1" x14ac:dyDescent="0.25"/>
    <row r="56" ht="15.75" customHeight="1" x14ac:dyDescent="0.25"/>
    <row r="57" ht="15.75" customHeight="1" x14ac:dyDescent="0.25"/>
    <row r="58" ht="15.75" customHeight="1" x14ac:dyDescent="0.25"/>
    <row r="59" ht="15.75" customHeight="1" x14ac:dyDescent="0.25"/>
    <row r="60" ht="15.75" customHeight="1" x14ac:dyDescent="0.25"/>
    <row r="61" ht="15.75" customHeight="1" x14ac:dyDescent="0.25"/>
    <row r="62" ht="15.75" customHeight="1" x14ac:dyDescent="0.25"/>
    <row r="63" ht="15.75" customHeight="1" x14ac:dyDescent="0.25"/>
    <row r="64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thickBot="1" x14ac:dyDescent="0.3"/>
  </sheetData>
  <mergeCells count="36">
    <mergeCell ref="F30:G30"/>
    <mergeCell ref="F31:G31"/>
    <mergeCell ref="B32:G32"/>
    <mergeCell ref="F33:G33"/>
    <mergeCell ref="F34:G34"/>
    <mergeCell ref="B29:G29"/>
    <mergeCell ref="F13:G13"/>
    <mergeCell ref="B14:G14"/>
    <mergeCell ref="F15:G15"/>
    <mergeCell ref="F16:G16"/>
    <mergeCell ref="B17:G17"/>
    <mergeCell ref="F18:G18"/>
    <mergeCell ref="B20:G20"/>
    <mergeCell ref="F19:G19"/>
    <mergeCell ref="F21:G21"/>
    <mergeCell ref="F22:G22"/>
    <mergeCell ref="F24:G24"/>
    <mergeCell ref="F25:G25"/>
    <mergeCell ref="F27:G27"/>
    <mergeCell ref="F28:G28"/>
    <mergeCell ref="F10:G10"/>
    <mergeCell ref="B11:G11"/>
    <mergeCell ref="F12:G12"/>
    <mergeCell ref="B23:G23"/>
    <mergeCell ref="B26:G26"/>
    <mergeCell ref="B5:G5"/>
    <mergeCell ref="F6:G6"/>
    <mergeCell ref="F7:G7"/>
    <mergeCell ref="B8:G8"/>
    <mergeCell ref="F9:G9"/>
    <mergeCell ref="B1:G1"/>
    <mergeCell ref="B2:F2"/>
    <mergeCell ref="B3:C3"/>
    <mergeCell ref="D3:G3"/>
    <mergeCell ref="B4:C4"/>
    <mergeCell ref="D4:G4"/>
  </mergeCells>
  <printOptions horizontalCentered="1"/>
  <pageMargins left="0.7" right="0.7" top="0.75" bottom="0.75" header="0" footer="0"/>
  <pageSetup paperSize="9" scale="84" orientation="portrait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FF0000"/>
  </sheetPr>
  <dimension ref="A1:Z1000"/>
  <sheetViews>
    <sheetView workbookViewId="0">
      <selection sqref="A1:G1"/>
    </sheetView>
  </sheetViews>
  <sheetFormatPr defaultColWidth="14.42578125" defaultRowHeight="15" customHeight="1" x14ac:dyDescent="0.25"/>
  <cols>
    <col min="1" max="1" width="6.28515625" customWidth="1"/>
    <col min="2" max="3" width="10.7109375" customWidth="1"/>
    <col min="4" max="4" width="12.28515625" customWidth="1"/>
    <col min="5" max="5" width="12.7109375" customWidth="1"/>
    <col min="6" max="6" width="13.7109375" customWidth="1"/>
    <col min="7" max="7" width="18.28515625" customWidth="1"/>
    <col min="8" max="26" width="9.140625" customWidth="1"/>
  </cols>
  <sheetData>
    <row r="1" spans="1:26" ht="15.75" x14ac:dyDescent="0.25">
      <c r="A1" s="659" t="str">
        <f>CS!A1:G1</f>
        <v>KEC International Limited</v>
      </c>
      <c r="B1" s="630"/>
      <c r="C1" s="630"/>
      <c r="D1" s="630"/>
      <c r="E1" s="630"/>
      <c r="F1" s="630"/>
      <c r="G1" s="636"/>
      <c r="H1" s="78"/>
      <c r="I1" s="78"/>
      <c r="J1" s="78"/>
      <c r="K1" s="78"/>
      <c r="L1" s="78"/>
      <c r="M1" s="78"/>
      <c r="N1" s="78"/>
      <c r="O1" s="78"/>
      <c r="P1" s="78"/>
      <c r="Q1" s="78"/>
      <c r="R1" s="78"/>
      <c r="S1" s="78"/>
      <c r="T1" s="78"/>
      <c r="U1" s="78"/>
      <c r="V1" s="78"/>
      <c r="W1" s="78"/>
      <c r="X1" s="78"/>
      <c r="Y1" s="78"/>
      <c r="Z1" s="78"/>
    </row>
    <row r="2" spans="1:26" ht="15.75" x14ac:dyDescent="0.25">
      <c r="A2" s="660" t="str">
        <f>CS!A2:G2</f>
        <v>765 kV D/C Bikaner IV PS to Siwani II (Part-01) TL</v>
      </c>
      <c r="B2" s="620"/>
      <c r="C2" s="620"/>
      <c r="D2" s="620"/>
      <c r="E2" s="620"/>
      <c r="F2" s="620"/>
      <c r="G2" s="647"/>
      <c r="H2" s="78"/>
      <c r="I2" s="78"/>
      <c r="J2" s="78"/>
      <c r="K2" s="78"/>
      <c r="L2" s="78"/>
      <c r="M2" s="78"/>
      <c r="N2" s="78"/>
      <c r="O2" s="78"/>
      <c r="P2" s="78"/>
      <c r="Q2" s="78"/>
      <c r="R2" s="78"/>
      <c r="S2" s="78"/>
      <c r="T2" s="78"/>
      <c r="U2" s="78"/>
      <c r="V2" s="78"/>
      <c r="W2" s="78"/>
      <c r="X2" s="78"/>
      <c r="Y2" s="78"/>
      <c r="Z2" s="78"/>
    </row>
    <row r="3" spans="1:26" ht="15.75" x14ac:dyDescent="0.25">
      <c r="A3" s="660" t="s">
        <v>175</v>
      </c>
      <c r="B3" s="620"/>
      <c r="C3" s="620"/>
      <c r="D3" s="620"/>
      <c r="E3" s="620"/>
      <c r="F3" s="621"/>
      <c r="G3" s="79">
        <f ca="1">'Summary E'!M1</f>
        <v>46134</v>
      </c>
      <c r="H3" s="78"/>
      <c r="I3" s="78"/>
      <c r="J3" s="78"/>
      <c r="K3" s="78"/>
      <c r="L3" s="78"/>
      <c r="M3" s="78"/>
      <c r="N3" s="78"/>
      <c r="O3" s="78"/>
      <c r="P3" s="78"/>
      <c r="Q3" s="78"/>
      <c r="R3" s="78"/>
      <c r="S3" s="78"/>
      <c r="T3" s="78"/>
      <c r="U3" s="78"/>
      <c r="V3" s="78"/>
      <c r="W3" s="78"/>
      <c r="X3" s="78"/>
      <c r="Y3" s="78"/>
      <c r="Z3" s="78"/>
    </row>
    <row r="4" spans="1:26" ht="15" customHeight="1" x14ac:dyDescent="0.25">
      <c r="A4" s="661" t="s">
        <v>176</v>
      </c>
      <c r="B4" s="663" t="s">
        <v>177</v>
      </c>
      <c r="C4" s="621"/>
      <c r="D4" s="655" t="s">
        <v>178</v>
      </c>
      <c r="E4" s="655" t="s">
        <v>179</v>
      </c>
      <c r="F4" s="655" t="s">
        <v>180</v>
      </c>
      <c r="G4" s="657" t="s">
        <v>12</v>
      </c>
      <c r="H4" s="78"/>
      <c r="I4" s="78"/>
      <c r="J4" s="78"/>
      <c r="K4" s="78"/>
      <c r="L4" s="78"/>
      <c r="M4" s="78"/>
      <c r="N4" s="78"/>
      <c r="O4" s="78"/>
      <c r="P4" s="78"/>
      <c r="Q4" s="78"/>
      <c r="R4" s="78"/>
      <c r="S4" s="78"/>
      <c r="T4" s="78"/>
      <c r="U4" s="78"/>
      <c r="V4" s="78"/>
      <c r="W4" s="78"/>
      <c r="X4" s="78"/>
      <c r="Y4" s="78"/>
      <c r="Z4" s="78"/>
    </row>
    <row r="5" spans="1:26" ht="48" customHeight="1" x14ac:dyDescent="0.25">
      <c r="A5" s="662"/>
      <c r="B5" s="80" t="s">
        <v>181</v>
      </c>
      <c r="C5" s="80" t="s">
        <v>182</v>
      </c>
      <c r="D5" s="656"/>
      <c r="E5" s="656"/>
      <c r="F5" s="656"/>
      <c r="G5" s="658"/>
      <c r="H5" s="78"/>
      <c r="I5" s="78"/>
      <c r="J5" s="78"/>
      <c r="K5" s="78"/>
      <c r="L5" s="78"/>
      <c r="M5" s="78"/>
      <c r="N5" s="78"/>
      <c r="O5" s="78"/>
      <c r="P5" s="78"/>
      <c r="Q5" s="78"/>
      <c r="R5" s="78"/>
      <c r="S5" s="78"/>
      <c r="T5" s="78"/>
      <c r="U5" s="78"/>
      <c r="V5" s="78"/>
      <c r="W5" s="78"/>
      <c r="X5" s="78"/>
      <c r="Y5" s="78"/>
      <c r="Z5" s="78"/>
    </row>
    <row r="6" spans="1:26" ht="15" customHeight="1" x14ac:dyDescent="0.25">
      <c r="A6" s="81">
        <v>1</v>
      </c>
      <c r="B6" s="82" t="s">
        <v>183</v>
      </c>
      <c r="C6" s="83" t="s">
        <v>184</v>
      </c>
      <c r="D6" s="84">
        <v>16.984000000000002</v>
      </c>
      <c r="E6" s="85">
        <v>45700</v>
      </c>
      <c r="F6" s="85">
        <v>45701</v>
      </c>
      <c r="G6" s="86" t="s">
        <v>185</v>
      </c>
      <c r="H6" s="78"/>
      <c r="I6" s="78"/>
      <c r="J6" s="78"/>
      <c r="K6" s="78"/>
      <c r="L6" s="78"/>
      <c r="M6" s="78"/>
      <c r="N6" s="78"/>
      <c r="O6" s="78"/>
      <c r="P6" s="78"/>
      <c r="Q6" s="78"/>
      <c r="R6" s="78"/>
      <c r="S6" s="78"/>
      <c r="T6" s="78"/>
      <c r="U6" s="78"/>
      <c r="V6" s="78"/>
      <c r="W6" s="78"/>
      <c r="X6" s="78"/>
      <c r="Y6" s="78"/>
      <c r="Z6" s="78"/>
    </row>
    <row r="7" spans="1:26" x14ac:dyDescent="0.25">
      <c r="A7" s="81">
        <f t="shared" ref="A7:A20" si="0">A6+1</f>
        <v>2</v>
      </c>
      <c r="B7" s="87" t="s">
        <v>186</v>
      </c>
      <c r="C7" s="83" t="s">
        <v>183</v>
      </c>
      <c r="D7" s="84">
        <v>9.3130000000000006</v>
      </c>
      <c r="E7" s="85">
        <v>45709</v>
      </c>
      <c r="F7" s="85">
        <v>45710</v>
      </c>
      <c r="G7" s="86" t="s">
        <v>185</v>
      </c>
      <c r="H7" s="78"/>
      <c r="I7" s="78"/>
      <c r="J7" s="78"/>
      <c r="K7" s="78"/>
      <c r="L7" s="78"/>
      <c r="M7" s="78"/>
      <c r="N7" s="78"/>
      <c r="O7" s="78"/>
      <c r="P7" s="78"/>
      <c r="Q7" s="78"/>
      <c r="R7" s="78"/>
      <c r="S7" s="78"/>
      <c r="T7" s="78"/>
      <c r="U7" s="78"/>
      <c r="V7" s="78"/>
      <c r="W7" s="78"/>
      <c r="X7" s="78"/>
      <c r="Y7" s="78"/>
      <c r="Z7" s="78"/>
    </row>
    <row r="8" spans="1:26" x14ac:dyDescent="0.25">
      <c r="A8" s="81">
        <f t="shared" si="0"/>
        <v>3</v>
      </c>
      <c r="B8" s="82" t="s">
        <v>187</v>
      </c>
      <c r="C8" s="83" t="s">
        <v>186</v>
      </c>
      <c r="D8" s="84">
        <v>11.121</v>
      </c>
      <c r="E8" s="85">
        <v>45726</v>
      </c>
      <c r="F8" s="85">
        <v>45731</v>
      </c>
      <c r="G8" s="86" t="s">
        <v>185</v>
      </c>
      <c r="H8" s="78"/>
      <c r="I8" s="78"/>
      <c r="J8" s="78"/>
      <c r="K8" s="78"/>
      <c r="L8" s="78"/>
      <c r="M8" s="78"/>
      <c r="N8" s="78"/>
      <c r="O8" s="78"/>
      <c r="P8" s="78"/>
      <c r="Q8" s="78"/>
      <c r="R8" s="78"/>
      <c r="S8" s="78"/>
      <c r="T8" s="78"/>
      <c r="U8" s="78"/>
      <c r="V8" s="78"/>
      <c r="W8" s="78"/>
      <c r="X8" s="78"/>
      <c r="Y8" s="78"/>
      <c r="Z8" s="78"/>
    </row>
    <row r="9" spans="1:26" x14ac:dyDescent="0.25">
      <c r="A9" s="81">
        <f t="shared" si="0"/>
        <v>4</v>
      </c>
      <c r="B9" s="82" t="s">
        <v>188</v>
      </c>
      <c r="C9" s="83" t="s">
        <v>189</v>
      </c>
      <c r="D9" s="84">
        <v>3.1789999999999998</v>
      </c>
      <c r="E9" s="85">
        <v>45726</v>
      </c>
      <c r="F9" s="85">
        <v>45731</v>
      </c>
      <c r="G9" s="86" t="s">
        <v>185</v>
      </c>
      <c r="H9" s="78"/>
      <c r="I9" s="78"/>
      <c r="J9" s="78"/>
      <c r="K9" s="78"/>
      <c r="L9" s="78"/>
      <c r="M9" s="78"/>
      <c r="N9" s="78"/>
      <c r="O9" s="78"/>
      <c r="P9" s="78"/>
      <c r="Q9" s="78"/>
      <c r="R9" s="78"/>
      <c r="S9" s="78"/>
      <c r="T9" s="78"/>
      <c r="U9" s="78"/>
      <c r="V9" s="78"/>
      <c r="W9" s="78"/>
      <c r="X9" s="78"/>
      <c r="Y9" s="78"/>
      <c r="Z9" s="78"/>
    </row>
    <row r="10" spans="1:26" x14ac:dyDescent="0.25">
      <c r="A10" s="81">
        <f t="shared" si="0"/>
        <v>5</v>
      </c>
      <c r="B10" s="82" t="s">
        <v>190</v>
      </c>
      <c r="C10" s="83" t="s">
        <v>191</v>
      </c>
      <c r="D10" s="84">
        <v>11.409000000000001</v>
      </c>
      <c r="E10" s="85">
        <v>45727</v>
      </c>
      <c r="F10" s="85">
        <v>45731</v>
      </c>
      <c r="G10" s="86" t="s">
        <v>185</v>
      </c>
      <c r="H10" s="78"/>
      <c r="I10" s="78"/>
      <c r="J10" s="78"/>
      <c r="K10" s="78"/>
      <c r="L10" s="78"/>
      <c r="M10" s="78"/>
      <c r="N10" s="78"/>
      <c r="O10" s="78"/>
      <c r="P10" s="78"/>
      <c r="Q10" s="78"/>
      <c r="R10" s="78"/>
      <c r="S10" s="78"/>
      <c r="T10" s="78"/>
      <c r="U10" s="78"/>
      <c r="V10" s="78"/>
      <c r="W10" s="78"/>
      <c r="X10" s="78"/>
      <c r="Y10" s="78"/>
      <c r="Z10" s="78"/>
    </row>
    <row r="11" spans="1:26" x14ac:dyDescent="0.25">
      <c r="A11" s="81">
        <f t="shared" si="0"/>
        <v>6</v>
      </c>
      <c r="B11" s="82" t="s">
        <v>192</v>
      </c>
      <c r="C11" s="83" t="s">
        <v>193</v>
      </c>
      <c r="D11" s="84">
        <v>28.481999999999999</v>
      </c>
      <c r="E11" s="85">
        <v>45727</v>
      </c>
      <c r="F11" s="85">
        <v>45731</v>
      </c>
      <c r="G11" s="86" t="s">
        <v>185</v>
      </c>
      <c r="H11" s="78"/>
      <c r="I11" s="78"/>
      <c r="J11" s="78"/>
      <c r="K11" s="78"/>
      <c r="L11" s="78"/>
      <c r="M11" s="78"/>
      <c r="N11" s="78"/>
      <c r="O11" s="78"/>
      <c r="P11" s="78"/>
      <c r="Q11" s="78"/>
      <c r="R11" s="78"/>
      <c r="S11" s="78"/>
      <c r="T11" s="78"/>
      <c r="U11" s="78"/>
      <c r="V11" s="78"/>
      <c r="W11" s="78"/>
      <c r="X11" s="78"/>
      <c r="Y11" s="78"/>
      <c r="Z11" s="78"/>
    </row>
    <row r="12" spans="1:26" x14ac:dyDescent="0.25">
      <c r="A12" s="81">
        <f t="shared" si="0"/>
        <v>7</v>
      </c>
      <c r="B12" s="82" t="s">
        <v>193</v>
      </c>
      <c r="C12" s="83" t="s">
        <v>194</v>
      </c>
      <c r="D12" s="84">
        <v>11.16</v>
      </c>
      <c r="E12" s="85">
        <v>45749</v>
      </c>
      <c r="F12" s="85">
        <v>45750</v>
      </c>
      <c r="G12" s="86" t="s">
        <v>185</v>
      </c>
      <c r="H12" s="78"/>
      <c r="I12" s="78"/>
      <c r="J12" s="78"/>
      <c r="K12" s="78"/>
      <c r="L12" s="78"/>
      <c r="M12" s="78"/>
      <c r="N12" s="78"/>
      <c r="O12" s="78"/>
      <c r="P12" s="78"/>
      <c r="Q12" s="78"/>
      <c r="R12" s="78"/>
      <c r="S12" s="78"/>
      <c r="T12" s="78"/>
      <c r="U12" s="78"/>
      <c r="V12" s="78"/>
      <c r="W12" s="78"/>
      <c r="X12" s="78"/>
      <c r="Y12" s="78"/>
      <c r="Z12" s="78"/>
    </row>
    <row r="13" spans="1:26" x14ac:dyDescent="0.25">
      <c r="A13" s="81">
        <f t="shared" si="0"/>
        <v>8</v>
      </c>
      <c r="B13" s="82" t="s">
        <v>195</v>
      </c>
      <c r="C13" s="83" t="s">
        <v>196</v>
      </c>
      <c r="D13" s="84">
        <v>14.759</v>
      </c>
      <c r="E13" s="85">
        <v>45749</v>
      </c>
      <c r="F13" s="85">
        <v>45750</v>
      </c>
      <c r="G13" s="86" t="s">
        <v>185</v>
      </c>
      <c r="H13" s="78"/>
      <c r="I13" s="78"/>
      <c r="J13" s="78"/>
      <c r="K13" s="78"/>
      <c r="L13" s="78"/>
      <c r="M13" s="78"/>
      <c r="N13" s="78"/>
      <c r="O13" s="78"/>
      <c r="P13" s="78"/>
      <c r="Q13" s="78"/>
      <c r="R13" s="78"/>
      <c r="S13" s="78"/>
      <c r="T13" s="78"/>
      <c r="U13" s="78"/>
      <c r="V13" s="78"/>
      <c r="W13" s="78"/>
      <c r="X13" s="78"/>
      <c r="Y13" s="78"/>
      <c r="Z13" s="78"/>
    </row>
    <row r="14" spans="1:26" x14ac:dyDescent="0.25">
      <c r="A14" s="81">
        <f t="shared" si="0"/>
        <v>9</v>
      </c>
      <c r="B14" s="82" t="s">
        <v>194</v>
      </c>
      <c r="C14" s="83" t="s">
        <v>195</v>
      </c>
      <c r="D14" s="84">
        <v>4.0949999999999998</v>
      </c>
      <c r="E14" s="85">
        <v>45821</v>
      </c>
      <c r="F14" s="85">
        <v>45832</v>
      </c>
      <c r="G14" s="86" t="s">
        <v>185</v>
      </c>
      <c r="H14" s="78"/>
      <c r="I14" s="78"/>
      <c r="J14" s="78"/>
      <c r="K14" s="78"/>
      <c r="L14" s="78"/>
      <c r="M14" s="78"/>
      <c r="N14" s="78"/>
      <c r="O14" s="78"/>
      <c r="P14" s="78"/>
      <c r="Q14" s="78"/>
      <c r="R14" s="78"/>
      <c r="S14" s="78"/>
      <c r="T14" s="78"/>
      <c r="U14" s="78"/>
      <c r="V14" s="78"/>
      <c r="W14" s="78"/>
      <c r="X14" s="78"/>
      <c r="Y14" s="78"/>
      <c r="Z14" s="78"/>
    </row>
    <row r="15" spans="1:26" x14ac:dyDescent="0.25">
      <c r="A15" s="81">
        <f t="shared" si="0"/>
        <v>10</v>
      </c>
      <c r="B15" s="82" t="s">
        <v>197</v>
      </c>
      <c r="C15" s="83" t="s">
        <v>198</v>
      </c>
      <c r="D15" s="84">
        <v>11.446</v>
      </c>
      <c r="E15" s="85">
        <v>45821</v>
      </c>
      <c r="F15" s="85">
        <v>45828</v>
      </c>
      <c r="G15" s="86" t="s">
        <v>185</v>
      </c>
      <c r="H15" s="78"/>
      <c r="I15" s="78"/>
      <c r="J15" s="78"/>
      <c r="K15" s="78"/>
      <c r="L15" s="78"/>
      <c r="M15" s="78"/>
      <c r="N15" s="78"/>
      <c r="O15" s="78"/>
      <c r="P15" s="78"/>
      <c r="Q15" s="78"/>
      <c r="R15" s="78"/>
      <c r="S15" s="78"/>
      <c r="T15" s="78"/>
      <c r="U15" s="78"/>
      <c r="V15" s="78"/>
      <c r="W15" s="78"/>
      <c r="X15" s="78"/>
      <c r="Y15" s="78"/>
      <c r="Z15" s="78"/>
    </row>
    <row r="16" spans="1:26" x14ac:dyDescent="0.25">
      <c r="A16" s="81">
        <f t="shared" si="0"/>
        <v>11</v>
      </c>
      <c r="B16" s="82" t="s">
        <v>196</v>
      </c>
      <c r="C16" s="83" t="s">
        <v>199</v>
      </c>
      <c r="D16" s="84">
        <v>1.4830000000000001</v>
      </c>
      <c r="E16" s="85"/>
      <c r="F16" s="85"/>
      <c r="G16" s="86" t="s">
        <v>185</v>
      </c>
      <c r="H16" s="78"/>
      <c r="I16" s="78"/>
      <c r="J16" s="78"/>
      <c r="K16" s="78"/>
      <c r="L16" s="78"/>
      <c r="M16" s="78"/>
      <c r="N16" s="78"/>
      <c r="O16" s="78"/>
      <c r="P16" s="78"/>
      <c r="Q16" s="78"/>
      <c r="R16" s="78"/>
      <c r="S16" s="78"/>
      <c r="T16" s="78"/>
      <c r="U16" s="78"/>
      <c r="V16" s="78"/>
      <c r="W16" s="78"/>
      <c r="X16" s="78"/>
      <c r="Y16" s="78"/>
      <c r="Z16" s="78"/>
    </row>
    <row r="17" spans="1:26" x14ac:dyDescent="0.25">
      <c r="A17" s="81">
        <f t="shared" si="0"/>
        <v>12</v>
      </c>
      <c r="B17" s="82" t="s">
        <v>200</v>
      </c>
      <c r="C17" s="83" t="s">
        <v>197</v>
      </c>
      <c r="D17" s="84"/>
      <c r="E17" s="85"/>
      <c r="F17" s="85"/>
      <c r="G17" s="86" t="s">
        <v>201</v>
      </c>
      <c r="H17" s="78"/>
      <c r="I17" s="78"/>
      <c r="J17" s="78"/>
      <c r="K17" s="78"/>
      <c r="L17" s="78"/>
      <c r="M17" s="78"/>
      <c r="N17" s="78"/>
      <c r="O17" s="78"/>
      <c r="P17" s="78"/>
      <c r="Q17" s="78"/>
      <c r="R17" s="78"/>
      <c r="S17" s="78"/>
      <c r="T17" s="78"/>
      <c r="U17" s="78"/>
      <c r="V17" s="78"/>
      <c r="W17" s="78"/>
      <c r="X17" s="78"/>
      <c r="Y17" s="78"/>
      <c r="Z17" s="78"/>
    </row>
    <row r="18" spans="1:26" x14ac:dyDescent="0.25">
      <c r="A18" s="81">
        <f t="shared" si="0"/>
        <v>13</v>
      </c>
      <c r="B18" s="82"/>
      <c r="C18" s="88"/>
      <c r="D18" s="84"/>
      <c r="E18" s="85"/>
      <c r="F18" s="85"/>
      <c r="G18" s="86"/>
      <c r="H18" s="78"/>
      <c r="I18" s="78"/>
      <c r="J18" s="78"/>
      <c r="K18" s="78"/>
      <c r="L18" s="78"/>
      <c r="M18" s="78"/>
      <c r="N18" s="78"/>
      <c r="O18" s="78"/>
      <c r="P18" s="78"/>
      <c r="Q18" s="78"/>
      <c r="R18" s="78"/>
      <c r="S18" s="78"/>
      <c r="T18" s="78"/>
      <c r="U18" s="78"/>
      <c r="V18" s="78"/>
      <c r="W18" s="78"/>
      <c r="X18" s="78"/>
      <c r="Y18" s="78"/>
      <c r="Z18" s="78"/>
    </row>
    <row r="19" spans="1:26" x14ac:dyDescent="0.25">
      <c r="A19" s="81">
        <f t="shared" si="0"/>
        <v>14</v>
      </c>
      <c r="B19" s="82"/>
      <c r="C19" s="88"/>
      <c r="D19" s="84"/>
      <c r="E19" s="85"/>
      <c r="F19" s="85"/>
      <c r="G19" s="86"/>
      <c r="H19" s="78"/>
      <c r="I19" s="78"/>
      <c r="J19" s="78"/>
      <c r="K19" s="78"/>
      <c r="L19" s="78"/>
      <c r="M19" s="78"/>
      <c r="N19" s="78"/>
      <c r="O19" s="78"/>
      <c r="P19" s="78"/>
      <c r="Q19" s="78"/>
      <c r="R19" s="78"/>
      <c r="S19" s="78"/>
      <c r="T19" s="78"/>
      <c r="U19" s="78"/>
      <c r="V19" s="78"/>
      <c r="W19" s="78"/>
      <c r="X19" s="78"/>
      <c r="Y19" s="78"/>
      <c r="Z19" s="78"/>
    </row>
    <row r="20" spans="1:26" x14ac:dyDescent="0.25">
      <c r="A20" s="81">
        <f t="shared" si="0"/>
        <v>15</v>
      </c>
      <c r="B20" s="82"/>
      <c r="C20" s="88"/>
      <c r="D20" s="84"/>
      <c r="E20" s="85"/>
      <c r="F20" s="85"/>
      <c r="G20" s="86"/>
      <c r="H20" s="78"/>
      <c r="I20" s="78"/>
      <c r="J20" s="78"/>
      <c r="K20" s="78"/>
      <c r="L20" s="78"/>
      <c r="M20" s="78"/>
      <c r="N20" s="78"/>
      <c r="O20" s="78"/>
      <c r="P20" s="78"/>
      <c r="Q20" s="78"/>
      <c r="R20" s="78"/>
      <c r="S20" s="78"/>
      <c r="T20" s="78"/>
      <c r="U20" s="78"/>
      <c r="V20" s="78"/>
      <c r="W20" s="78"/>
      <c r="X20" s="78"/>
      <c r="Y20" s="78"/>
      <c r="Z20" s="78"/>
    </row>
    <row r="21" spans="1:26" ht="15.75" customHeight="1" thickBot="1" x14ac:dyDescent="0.3">
      <c r="A21" s="89" t="s">
        <v>202</v>
      </c>
      <c r="B21" s="90"/>
      <c r="C21" s="91"/>
      <c r="D21" s="92">
        <f>SUBTOTAL(9,D6:D20)</f>
        <v>123.431</v>
      </c>
      <c r="E21" s="93"/>
      <c r="F21" s="93"/>
      <c r="G21" s="94"/>
      <c r="H21" s="78"/>
      <c r="I21" s="78"/>
      <c r="J21" s="78"/>
      <c r="K21" s="78"/>
      <c r="L21" s="78"/>
      <c r="M21" s="78"/>
      <c r="N21" s="78"/>
      <c r="O21" s="78"/>
      <c r="P21" s="78"/>
      <c r="Q21" s="78"/>
      <c r="R21" s="78"/>
      <c r="S21" s="78"/>
      <c r="T21" s="78"/>
      <c r="U21" s="78"/>
      <c r="V21" s="78"/>
      <c r="W21" s="78"/>
      <c r="X21" s="78"/>
      <c r="Y21" s="78"/>
      <c r="Z21" s="78"/>
    </row>
    <row r="22" spans="1:26" ht="15.75" customHeight="1" x14ac:dyDescent="0.25">
      <c r="A22" s="78"/>
      <c r="B22" s="78"/>
      <c r="C22" s="78"/>
      <c r="D22" s="78"/>
      <c r="E22" s="78"/>
      <c r="F22" s="78"/>
      <c r="G22" s="78"/>
      <c r="H22" s="78"/>
      <c r="I22" s="78"/>
      <c r="J22" s="78"/>
      <c r="K22" s="78"/>
      <c r="L22" s="78"/>
      <c r="M22" s="78"/>
      <c r="N22" s="78"/>
      <c r="O22" s="78"/>
      <c r="P22" s="78"/>
      <c r="Q22" s="78"/>
      <c r="R22" s="78"/>
      <c r="S22" s="78"/>
      <c r="T22" s="78"/>
      <c r="U22" s="78"/>
      <c r="V22" s="78"/>
      <c r="W22" s="78"/>
      <c r="X22" s="78"/>
      <c r="Y22" s="78"/>
      <c r="Z22" s="78"/>
    </row>
    <row r="23" spans="1:26" ht="15.75" customHeight="1" x14ac:dyDescent="0.25">
      <c r="A23" s="78"/>
      <c r="B23" s="78"/>
      <c r="C23" s="78"/>
      <c r="D23" s="78"/>
      <c r="E23" s="78"/>
      <c r="F23" s="78"/>
      <c r="G23" s="78"/>
      <c r="H23" s="78"/>
      <c r="I23" s="78"/>
      <c r="J23" s="78"/>
      <c r="K23" s="78"/>
      <c r="L23" s="78"/>
      <c r="M23" s="78"/>
      <c r="N23" s="78"/>
      <c r="O23" s="78"/>
      <c r="P23" s="78"/>
      <c r="Q23" s="78"/>
      <c r="R23" s="78"/>
      <c r="S23" s="78"/>
      <c r="T23" s="78"/>
      <c r="U23" s="78"/>
      <c r="V23" s="78"/>
      <c r="W23" s="78"/>
      <c r="X23" s="78"/>
      <c r="Y23" s="78"/>
      <c r="Z23" s="78"/>
    </row>
    <row r="24" spans="1:26" ht="15.75" customHeight="1" x14ac:dyDescent="0.25">
      <c r="A24" s="78"/>
      <c r="B24" s="78"/>
      <c r="C24" s="78"/>
      <c r="D24" s="95"/>
      <c r="E24" s="78"/>
      <c r="F24" s="78"/>
      <c r="G24" s="78"/>
      <c r="H24" s="78"/>
      <c r="I24" s="78"/>
      <c r="J24" s="78"/>
      <c r="K24" s="78"/>
      <c r="L24" s="78"/>
      <c r="M24" s="78"/>
      <c r="N24" s="78"/>
      <c r="O24" s="78"/>
      <c r="P24" s="78"/>
      <c r="Q24" s="78"/>
      <c r="R24" s="78"/>
      <c r="S24" s="78"/>
      <c r="T24" s="78"/>
      <c r="U24" s="78"/>
      <c r="V24" s="78"/>
      <c r="W24" s="78"/>
      <c r="X24" s="78"/>
      <c r="Y24" s="78"/>
      <c r="Z24" s="78"/>
    </row>
    <row r="25" spans="1:26" ht="15.75" customHeight="1" x14ac:dyDescent="0.25">
      <c r="A25" s="78"/>
      <c r="B25" s="78"/>
      <c r="C25" s="78"/>
      <c r="D25" s="78"/>
      <c r="E25" s="78"/>
      <c r="F25" s="78"/>
      <c r="G25" s="78"/>
      <c r="H25" s="78"/>
      <c r="I25" s="78"/>
      <c r="J25" s="78"/>
      <c r="K25" s="78"/>
      <c r="L25" s="78"/>
      <c r="M25" s="78"/>
      <c r="N25" s="78"/>
      <c r="O25" s="78"/>
      <c r="P25" s="78"/>
      <c r="Q25" s="78"/>
      <c r="R25" s="78"/>
      <c r="S25" s="78"/>
      <c r="T25" s="78"/>
      <c r="U25" s="78"/>
      <c r="V25" s="78"/>
      <c r="W25" s="78"/>
      <c r="X25" s="78"/>
      <c r="Y25" s="78"/>
      <c r="Z25" s="78"/>
    </row>
    <row r="26" spans="1:26" ht="15.75" customHeight="1" x14ac:dyDescent="0.25">
      <c r="A26" s="78"/>
      <c r="B26" s="78"/>
      <c r="C26" s="78"/>
      <c r="D26" s="78"/>
      <c r="E26" s="78"/>
      <c r="F26" s="78"/>
      <c r="G26" s="78"/>
      <c r="H26" s="78"/>
      <c r="I26" s="78"/>
      <c r="J26" s="78"/>
      <c r="K26" s="78"/>
      <c r="L26" s="78"/>
      <c r="M26" s="78"/>
      <c r="N26" s="78"/>
      <c r="O26" s="78"/>
      <c r="P26" s="78"/>
      <c r="Q26" s="78"/>
      <c r="R26" s="78"/>
      <c r="S26" s="78"/>
      <c r="T26" s="78"/>
      <c r="U26" s="78"/>
      <c r="V26" s="78"/>
      <c r="W26" s="78"/>
      <c r="X26" s="78"/>
      <c r="Y26" s="78"/>
      <c r="Z26" s="78"/>
    </row>
    <row r="27" spans="1:26" ht="15.75" customHeight="1" x14ac:dyDescent="0.25">
      <c r="A27" s="78"/>
      <c r="B27" s="78"/>
      <c r="C27" s="78"/>
      <c r="D27" s="78"/>
      <c r="E27" s="78"/>
      <c r="F27" s="78"/>
      <c r="G27" s="78"/>
      <c r="H27" s="78"/>
      <c r="I27" s="78"/>
      <c r="J27" s="78"/>
      <c r="K27" s="78"/>
      <c r="L27" s="78"/>
      <c r="M27" s="78"/>
      <c r="N27" s="78"/>
      <c r="O27" s="78"/>
      <c r="P27" s="78"/>
      <c r="Q27" s="78"/>
      <c r="R27" s="78"/>
      <c r="S27" s="78"/>
      <c r="T27" s="78"/>
      <c r="U27" s="78"/>
      <c r="V27" s="78"/>
      <c r="W27" s="78"/>
      <c r="X27" s="78"/>
      <c r="Y27" s="78"/>
      <c r="Z27" s="78"/>
    </row>
    <row r="28" spans="1:26" ht="15.75" customHeight="1" x14ac:dyDescent="0.25">
      <c r="A28" s="78"/>
      <c r="B28" s="78"/>
      <c r="C28" s="78"/>
      <c r="D28" s="78"/>
      <c r="E28" s="78"/>
      <c r="F28" s="78"/>
      <c r="G28" s="78"/>
      <c r="H28" s="78"/>
      <c r="I28" s="78"/>
      <c r="J28" s="78"/>
      <c r="K28" s="78"/>
      <c r="L28" s="78"/>
      <c r="M28" s="78"/>
      <c r="N28" s="78"/>
      <c r="O28" s="78"/>
      <c r="P28" s="78"/>
      <c r="Q28" s="78"/>
      <c r="R28" s="78"/>
      <c r="S28" s="78"/>
      <c r="T28" s="78"/>
      <c r="U28" s="78"/>
      <c r="V28" s="78"/>
      <c r="W28" s="78"/>
      <c r="X28" s="78"/>
      <c r="Y28" s="78"/>
      <c r="Z28" s="78"/>
    </row>
    <row r="29" spans="1:26" ht="15.75" customHeight="1" x14ac:dyDescent="0.25">
      <c r="A29" s="78"/>
      <c r="B29" s="78"/>
      <c r="C29" s="78"/>
      <c r="D29" s="78"/>
      <c r="E29" s="78"/>
      <c r="F29" s="78"/>
      <c r="G29" s="78"/>
      <c r="H29" s="78"/>
      <c r="I29" s="78"/>
      <c r="J29" s="78"/>
      <c r="K29" s="78"/>
      <c r="L29" s="78"/>
      <c r="M29" s="78"/>
      <c r="N29" s="78"/>
      <c r="O29" s="78"/>
      <c r="P29" s="78"/>
      <c r="Q29" s="78"/>
      <c r="R29" s="78"/>
      <c r="S29" s="78"/>
      <c r="T29" s="78"/>
      <c r="U29" s="78"/>
      <c r="V29" s="78"/>
      <c r="W29" s="78"/>
      <c r="X29" s="78"/>
      <c r="Y29" s="78"/>
      <c r="Z29" s="78"/>
    </row>
    <row r="30" spans="1:26" ht="15.75" customHeight="1" x14ac:dyDescent="0.25">
      <c r="A30" s="78"/>
      <c r="B30" s="78"/>
      <c r="C30" s="78"/>
      <c r="D30" s="78"/>
      <c r="E30" s="78"/>
      <c r="F30" s="78"/>
      <c r="G30" s="78"/>
      <c r="H30" s="78"/>
      <c r="I30" s="78"/>
      <c r="J30" s="78"/>
      <c r="K30" s="78"/>
      <c r="L30" s="78"/>
      <c r="M30" s="78"/>
      <c r="N30" s="78"/>
      <c r="O30" s="78"/>
      <c r="P30" s="78"/>
      <c r="Q30" s="78"/>
      <c r="R30" s="78"/>
      <c r="S30" s="78"/>
      <c r="T30" s="78"/>
      <c r="U30" s="78"/>
      <c r="V30" s="78"/>
      <c r="W30" s="78"/>
      <c r="X30" s="78"/>
      <c r="Y30" s="78"/>
      <c r="Z30" s="78"/>
    </row>
    <row r="31" spans="1:26" ht="15.75" customHeight="1" x14ac:dyDescent="0.25">
      <c r="A31" s="78"/>
      <c r="B31" s="78"/>
      <c r="C31" s="78"/>
      <c r="D31" s="78"/>
      <c r="E31" s="78"/>
      <c r="F31" s="78"/>
      <c r="G31" s="78"/>
      <c r="H31" s="78"/>
      <c r="I31" s="78"/>
      <c r="J31" s="78"/>
      <c r="K31" s="78"/>
      <c r="L31" s="78"/>
      <c r="M31" s="78"/>
      <c r="N31" s="78"/>
      <c r="O31" s="78"/>
      <c r="P31" s="78"/>
      <c r="Q31" s="78"/>
      <c r="R31" s="78"/>
      <c r="S31" s="78"/>
      <c r="T31" s="78"/>
      <c r="U31" s="78"/>
      <c r="V31" s="78"/>
      <c r="W31" s="78"/>
      <c r="X31" s="78"/>
      <c r="Y31" s="78"/>
      <c r="Z31" s="78"/>
    </row>
    <row r="32" spans="1:26" ht="15.75" customHeight="1" x14ac:dyDescent="0.25">
      <c r="A32" s="78"/>
      <c r="B32" s="78"/>
      <c r="C32" s="78"/>
      <c r="D32" s="78"/>
      <c r="E32" s="78"/>
      <c r="F32" s="78"/>
      <c r="G32" s="78"/>
      <c r="H32" s="78"/>
      <c r="I32" s="78"/>
      <c r="J32" s="78"/>
      <c r="K32" s="78"/>
      <c r="L32" s="78"/>
      <c r="M32" s="78"/>
      <c r="N32" s="78"/>
      <c r="O32" s="78"/>
      <c r="P32" s="78"/>
      <c r="Q32" s="78"/>
      <c r="R32" s="78"/>
      <c r="S32" s="78"/>
      <c r="T32" s="78"/>
      <c r="U32" s="78"/>
      <c r="V32" s="78"/>
      <c r="W32" s="78"/>
      <c r="X32" s="78"/>
      <c r="Y32" s="78"/>
      <c r="Z32" s="78"/>
    </row>
    <row r="33" spans="1:26" ht="15.75" customHeight="1" x14ac:dyDescent="0.25">
      <c r="A33" s="78"/>
      <c r="B33" s="78"/>
      <c r="C33" s="78"/>
      <c r="D33" s="78"/>
      <c r="E33" s="78"/>
      <c r="F33" s="78"/>
      <c r="G33" s="78"/>
      <c r="H33" s="78"/>
      <c r="I33" s="78"/>
      <c r="J33" s="78"/>
      <c r="K33" s="78"/>
      <c r="L33" s="78"/>
      <c r="M33" s="78"/>
      <c r="N33" s="78"/>
      <c r="O33" s="78"/>
      <c r="P33" s="78"/>
      <c r="Q33" s="78"/>
      <c r="R33" s="78"/>
      <c r="S33" s="78"/>
      <c r="T33" s="78"/>
      <c r="U33" s="78"/>
      <c r="V33" s="78"/>
      <c r="W33" s="78"/>
      <c r="X33" s="78"/>
      <c r="Y33" s="78"/>
      <c r="Z33" s="78"/>
    </row>
    <row r="34" spans="1:26" ht="15.75" customHeight="1" x14ac:dyDescent="0.25">
      <c r="A34" s="78"/>
      <c r="B34" s="78"/>
      <c r="C34" s="78"/>
      <c r="D34" s="78"/>
      <c r="E34" s="78"/>
      <c r="F34" s="78"/>
      <c r="G34" s="78"/>
      <c r="H34" s="78"/>
      <c r="I34" s="78"/>
      <c r="J34" s="78"/>
      <c r="K34" s="78"/>
      <c r="L34" s="78"/>
      <c r="M34" s="78"/>
      <c r="N34" s="78"/>
      <c r="O34" s="78"/>
      <c r="P34" s="78"/>
      <c r="Q34" s="78"/>
      <c r="R34" s="78"/>
      <c r="S34" s="78"/>
      <c r="T34" s="78"/>
      <c r="U34" s="78"/>
      <c r="V34" s="78"/>
      <c r="W34" s="78"/>
      <c r="X34" s="78"/>
      <c r="Y34" s="78"/>
      <c r="Z34" s="78"/>
    </row>
    <row r="35" spans="1:26" ht="15.75" customHeight="1" x14ac:dyDescent="0.25">
      <c r="A35" s="78"/>
      <c r="B35" s="78"/>
      <c r="C35" s="78"/>
      <c r="D35" s="78"/>
      <c r="E35" s="78"/>
      <c r="F35" s="78"/>
      <c r="G35" s="78"/>
      <c r="H35" s="78"/>
      <c r="I35" s="78"/>
      <c r="J35" s="78"/>
      <c r="K35" s="78"/>
      <c r="L35" s="78"/>
      <c r="M35" s="78"/>
      <c r="N35" s="78"/>
      <c r="O35" s="78"/>
      <c r="P35" s="78"/>
      <c r="Q35" s="78"/>
      <c r="R35" s="78"/>
      <c r="S35" s="78"/>
      <c r="T35" s="78"/>
      <c r="U35" s="78"/>
      <c r="V35" s="78"/>
      <c r="W35" s="78"/>
      <c r="X35" s="78"/>
      <c r="Y35" s="78"/>
      <c r="Z35" s="78"/>
    </row>
    <row r="36" spans="1:26" ht="15.75" customHeight="1" x14ac:dyDescent="0.25">
      <c r="A36" s="78"/>
      <c r="B36" s="78"/>
      <c r="C36" s="78"/>
      <c r="D36" s="78"/>
      <c r="E36" s="78"/>
      <c r="F36" s="78"/>
      <c r="G36" s="78"/>
      <c r="H36" s="78"/>
      <c r="I36" s="78"/>
      <c r="J36" s="78"/>
      <c r="K36" s="78"/>
      <c r="L36" s="78"/>
      <c r="M36" s="78"/>
      <c r="N36" s="78"/>
      <c r="O36" s="78"/>
      <c r="P36" s="78"/>
      <c r="Q36" s="78"/>
      <c r="R36" s="78"/>
      <c r="S36" s="78"/>
      <c r="T36" s="78"/>
      <c r="U36" s="78"/>
      <c r="V36" s="78"/>
      <c r="W36" s="78"/>
      <c r="X36" s="78"/>
      <c r="Y36" s="78"/>
      <c r="Z36" s="78"/>
    </row>
    <row r="37" spans="1:26" ht="15.75" customHeight="1" x14ac:dyDescent="0.25">
      <c r="A37" s="78"/>
      <c r="B37" s="78"/>
      <c r="C37" s="78"/>
      <c r="D37" s="78"/>
      <c r="E37" s="78"/>
      <c r="F37" s="78"/>
      <c r="G37" s="78"/>
      <c r="H37" s="78"/>
      <c r="I37" s="78"/>
      <c r="J37" s="78"/>
      <c r="K37" s="78"/>
      <c r="L37" s="78"/>
      <c r="M37" s="78"/>
      <c r="N37" s="78"/>
      <c r="O37" s="78"/>
      <c r="P37" s="78"/>
      <c r="Q37" s="78"/>
      <c r="R37" s="78"/>
      <c r="S37" s="78"/>
      <c r="T37" s="78"/>
      <c r="U37" s="78"/>
      <c r="V37" s="78"/>
      <c r="W37" s="78"/>
      <c r="X37" s="78"/>
      <c r="Y37" s="78"/>
      <c r="Z37" s="78"/>
    </row>
    <row r="38" spans="1:26" ht="15.75" customHeight="1" x14ac:dyDescent="0.25">
      <c r="A38" s="78"/>
      <c r="B38" s="78"/>
      <c r="C38" s="78"/>
      <c r="D38" s="78"/>
      <c r="E38" s="78"/>
      <c r="F38" s="78"/>
      <c r="G38" s="78"/>
      <c r="H38" s="78"/>
      <c r="I38" s="78"/>
      <c r="J38" s="78"/>
      <c r="K38" s="78"/>
      <c r="L38" s="78"/>
      <c r="M38" s="78"/>
      <c r="N38" s="78"/>
      <c r="O38" s="78"/>
      <c r="P38" s="78"/>
      <c r="Q38" s="78"/>
      <c r="R38" s="78"/>
      <c r="S38" s="78"/>
      <c r="T38" s="78"/>
      <c r="U38" s="78"/>
      <c r="V38" s="78"/>
      <c r="W38" s="78"/>
      <c r="X38" s="78"/>
      <c r="Y38" s="78"/>
      <c r="Z38" s="78"/>
    </row>
    <row r="39" spans="1:26" ht="15.75" customHeight="1" x14ac:dyDescent="0.25">
      <c r="A39" s="78"/>
      <c r="B39" s="78"/>
      <c r="C39" s="78"/>
      <c r="D39" s="78"/>
      <c r="E39" s="78"/>
      <c r="F39" s="78"/>
      <c r="G39" s="78"/>
      <c r="H39" s="78"/>
      <c r="I39" s="78"/>
      <c r="J39" s="78"/>
      <c r="K39" s="78"/>
      <c r="L39" s="78"/>
      <c r="M39" s="78"/>
      <c r="N39" s="78"/>
      <c r="O39" s="78"/>
      <c r="P39" s="78"/>
      <c r="Q39" s="78"/>
      <c r="R39" s="78"/>
      <c r="S39" s="78"/>
      <c r="T39" s="78"/>
      <c r="U39" s="78"/>
      <c r="V39" s="78"/>
      <c r="W39" s="78"/>
      <c r="X39" s="78"/>
      <c r="Y39" s="78"/>
      <c r="Z39" s="78"/>
    </row>
    <row r="40" spans="1:26" ht="15.75" customHeight="1" x14ac:dyDescent="0.25">
      <c r="A40" s="78"/>
      <c r="B40" s="78"/>
      <c r="C40" s="78"/>
      <c r="D40" s="78"/>
      <c r="E40" s="78"/>
      <c r="F40" s="78"/>
      <c r="G40" s="78"/>
      <c r="H40" s="78"/>
      <c r="I40" s="78"/>
      <c r="J40" s="78"/>
      <c r="K40" s="78"/>
      <c r="L40" s="78"/>
      <c r="M40" s="78"/>
      <c r="N40" s="78"/>
      <c r="O40" s="78"/>
      <c r="P40" s="78"/>
      <c r="Q40" s="78"/>
      <c r="R40" s="78"/>
      <c r="S40" s="78"/>
      <c r="T40" s="78"/>
      <c r="U40" s="78"/>
      <c r="V40" s="78"/>
      <c r="W40" s="78"/>
      <c r="X40" s="78"/>
      <c r="Y40" s="78"/>
      <c r="Z40" s="78"/>
    </row>
    <row r="41" spans="1:26" ht="15.75" customHeight="1" x14ac:dyDescent="0.25">
      <c r="A41" s="78"/>
      <c r="B41" s="78"/>
      <c r="C41" s="78"/>
      <c r="D41" s="78"/>
      <c r="E41" s="78"/>
      <c r="F41" s="78"/>
      <c r="G41" s="78"/>
      <c r="H41" s="78"/>
      <c r="I41" s="78"/>
      <c r="J41" s="78"/>
      <c r="K41" s="78"/>
      <c r="L41" s="78"/>
      <c r="M41" s="78"/>
      <c r="N41" s="78"/>
      <c r="O41" s="78"/>
      <c r="P41" s="78"/>
      <c r="Q41" s="78"/>
      <c r="R41" s="78"/>
      <c r="S41" s="78"/>
      <c r="T41" s="78"/>
      <c r="U41" s="78"/>
      <c r="V41" s="78"/>
      <c r="W41" s="78"/>
      <c r="X41" s="78"/>
      <c r="Y41" s="78"/>
      <c r="Z41" s="78"/>
    </row>
    <row r="42" spans="1:26" ht="15.75" customHeight="1" x14ac:dyDescent="0.25">
      <c r="A42" s="78"/>
      <c r="B42" s="78"/>
      <c r="C42" s="78"/>
      <c r="D42" s="78"/>
      <c r="E42" s="78"/>
      <c r="F42" s="78"/>
      <c r="G42" s="78"/>
      <c r="H42" s="78"/>
      <c r="I42" s="78"/>
      <c r="J42" s="78"/>
      <c r="K42" s="78"/>
      <c r="L42" s="78"/>
      <c r="M42" s="78"/>
      <c r="N42" s="78"/>
      <c r="O42" s="78"/>
      <c r="P42" s="78"/>
      <c r="Q42" s="78"/>
      <c r="R42" s="78"/>
      <c r="S42" s="78"/>
      <c r="T42" s="78"/>
      <c r="U42" s="78"/>
      <c r="V42" s="78"/>
      <c r="W42" s="78"/>
      <c r="X42" s="78"/>
      <c r="Y42" s="78"/>
      <c r="Z42" s="78"/>
    </row>
    <row r="43" spans="1:26" ht="15.75" customHeight="1" x14ac:dyDescent="0.25">
      <c r="A43" s="78"/>
      <c r="B43" s="78"/>
      <c r="C43" s="78"/>
      <c r="D43" s="78"/>
      <c r="E43" s="78"/>
      <c r="F43" s="78"/>
      <c r="G43" s="78"/>
      <c r="H43" s="78"/>
      <c r="I43" s="78"/>
      <c r="J43" s="78"/>
      <c r="K43" s="78"/>
      <c r="L43" s="78"/>
      <c r="M43" s="78"/>
      <c r="N43" s="78"/>
      <c r="O43" s="78"/>
      <c r="P43" s="78"/>
      <c r="Q43" s="78"/>
      <c r="R43" s="78"/>
      <c r="S43" s="78"/>
      <c r="T43" s="78"/>
      <c r="U43" s="78"/>
      <c r="V43" s="78"/>
      <c r="W43" s="78"/>
      <c r="X43" s="78"/>
      <c r="Y43" s="78"/>
      <c r="Z43" s="78"/>
    </row>
    <row r="44" spans="1:26" ht="15.75" customHeight="1" x14ac:dyDescent="0.25">
      <c r="A44" s="78"/>
      <c r="B44" s="78"/>
      <c r="C44" s="78"/>
      <c r="D44" s="78"/>
      <c r="E44" s="78"/>
      <c r="F44" s="78"/>
      <c r="G44" s="78"/>
      <c r="H44" s="78"/>
      <c r="I44" s="78"/>
      <c r="J44" s="78"/>
      <c r="K44" s="78"/>
      <c r="L44" s="78"/>
      <c r="M44" s="78"/>
      <c r="N44" s="78"/>
      <c r="O44" s="78"/>
      <c r="P44" s="78"/>
      <c r="Q44" s="78"/>
      <c r="R44" s="78"/>
      <c r="S44" s="78"/>
      <c r="T44" s="78"/>
      <c r="U44" s="78"/>
      <c r="V44" s="78"/>
      <c r="W44" s="78"/>
      <c r="X44" s="78"/>
      <c r="Y44" s="78"/>
      <c r="Z44" s="78"/>
    </row>
    <row r="45" spans="1:26" ht="15.75" customHeight="1" x14ac:dyDescent="0.25">
      <c r="A45" s="78"/>
      <c r="B45" s="78"/>
      <c r="C45" s="78"/>
      <c r="D45" s="78"/>
      <c r="E45" s="78"/>
      <c r="F45" s="78"/>
      <c r="G45" s="78"/>
      <c r="H45" s="78"/>
      <c r="I45" s="78"/>
      <c r="J45" s="78"/>
      <c r="K45" s="78"/>
      <c r="L45" s="78"/>
      <c r="M45" s="78"/>
      <c r="N45" s="78"/>
      <c r="O45" s="78"/>
      <c r="P45" s="78"/>
      <c r="Q45" s="78"/>
      <c r="R45" s="78"/>
      <c r="S45" s="78"/>
      <c r="T45" s="78"/>
      <c r="U45" s="78"/>
      <c r="V45" s="78"/>
      <c r="W45" s="78"/>
      <c r="X45" s="78"/>
      <c r="Y45" s="78"/>
      <c r="Z45" s="78"/>
    </row>
    <row r="46" spans="1:26" ht="15.75" customHeight="1" x14ac:dyDescent="0.25">
      <c r="A46" s="78"/>
      <c r="B46" s="78"/>
      <c r="C46" s="78"/>
      <c r="D46" s="78"/>
      <c r="E46" s="78"/>
      <c r="F46" s="78"/>
      <c r="G46" s="78"/>
      <c r="H46" s="78"/>
      <c r="I46" s="78"/>
      <c r="J46" s="78"/>
      <c r="K46" s="78"/>
      <c r="L46" s="78"/>
      <c r="M46" s="78"/>
      <c r="N46" s="78"/>
      <c r="O46" s="78"/>
      <c r="P46" s="78"/>
      <c r="Q46" s="78"/>
      <c r="R46" s="78"/>
      <c r="S46" s="78"/>
      <c r="T46" s="78"/>
      <c r="U46" s="78"/>
      <c r="V46" s="78"/>
      <c r="W46" s="78"/>
      <c r="X46" s="78"/>
      <c r="Y46" s="78"/>
      <c r="Z46" s="78"/>
    </row>
    <row r="47" spans="1:26" ht="15.75" customHeight="1" x14ac:dyDescent="0.25">
      <c r="A47" s="78"/>
      <c r="B47" s="78"/>
      <c r="C47" s="78"/>
      <c r="D47" s="78"/>
      <c r="E47" s="78"/>
      <c r="F47" s="78"/>
      <c r="G47" s="78"/>
      <c r="H47" s="78"/>
      <c r="I47" s="78"/>
      <c r="J47" s="78"/>
      <c r="K47" s="78"/>
      <c r="L47" s="78"/>
      <c r="M47" s="78"/>
      <c r="N47" s="78"/>
      <c r="O47" s="78"/>
      <c r="P47" s="78"/>
      <c r="Q47" s="78"/>
      <c r="R47" s="78"/>
      <c r="S47" s="78"/>
      <c r="T47" s="78"/>
      <c r="U47" s="78"/>
      <c r="V47" s="78"/>
      <c r="W47" s="78"/>
      <c r="X47" s="78"/>
      <c r="Y47" s="78"/>
      <c r="Z47" s="78"/>
    </row>
    <row r="48" spans="1:26" ht="15.75" customHeight="1" x14ac:dyDescent="0.25">
      <c r="A48" s="78"/>
      <c r="B48" s="78"/>
      <c r="C48" s="78"/>
      <c r="D48" s="78"/>
      <c r="E48" s="78"/>
      <c r="F48" s="78"/>
      <c r="G48" s="78"/>
      <c r="H48" s="78"/>
      <c r="I48" s="78"/>
      <c r="J48" s="78"/>
      <c r="K48" s="78"/>
      <c r="L48" s="78"/>
      <c r="M48" s="78"/>
      <c r="N48" s="78"/>
      <c r="O48" s="78"/>
      <c r="P48" s="78"/>
      <c r="Q48" s="78"/>
      <c r="R48" s="78"/>
      <c r="S48" s="78"/>
      <c r="T48" s="78"/>
      <c r="U48" s="78"/>
      <c r="V48" s="78"/>
      <c r="W48" s="78"/>
      <c r="X48" s="78"/>
      <c r="Y48" s="78"/>
      <c r="Z48" s="78"/>
    </row>
    <row r="49" spans="1:26" ht="15.75" customHeight="1" x14ac:dyDescent="0.25">
      <c r="A49" s="78"/>
      <c r="B49" s="78"/>
      <c r="C49" s="78"/>
      <c r="D49" s="78"/>
      <c r="E49" s="78"/>
      <c r="F49" s="78"/>
      <c r="G49" s="78"/>
      <c r="H49" s="78"/>
      <c r="I49" s="78"/>
      <c r="J49" s="78"/>
      <c r="K49" s="78"/>
      <c r="L49" s="78"/>
      <c r="M49" s="78"/>
      <c r="N49" s="78"/>
      <c r="O49" s="78"/>
      <c r="P49" s="78"/>
      <c r="Q49" s="78"/>
      <c r="R49" s="78"/>
      <c r="S49" s="78"/>
      <c r="T49" s="78"/>
      <c r="U49" s="78"/>
      <c r="V49" s="78"/>
      <c r="W49" s="78"/>
      <c r="X49" s="78"/>
      <c r="Y49" s="78"/>
      <c r="Z49" s="78"/>
    </row>
    <row r="50" spans="1:26" ht="15.75" customHeight="1" x14ac:dyDescent="0.25">
      <c r="A50" s="78"/>
      <c r="B50" s="78"/>
      <c r="C50" s="78"/>
      <c r="D50" s="78"/>
      <c r="E50" s="78"/>
      <c r="F50" s="78"/>
      <c r="G50" s="78"/>
      <c r="H50" s="78"/>
      <c r="I50" s="78"/>
      <c r="J50" s="78"/>
      <c r="K50" s="78"/>
      <c r="L50" s="78"/>
      <c r="M50" s="78"/>
      <c r="N50" s="78"/>
      <c r="O50" s="78"/>
      <c r="P50" s="78"/>
      <c r="Q50" s="78"/>
      <c r="R50" s="78"/>
      <c r="S50" s="78"/>
      <c r="T50" s="78"/>
      <c r="U50" s="78"/>
      <c r="V50" s="78"/>
      <c r="W50" s="78"/>
      <c r="X50" s="78"/>
      <c r="Y50" s="78"/>
      <c r="Z50" s="78"/>
    </row>
    <row r="51" spans="1:26" ht="15.75" customHeight="1" x14ac:dyDescent="0.25">
      <c r="A51" s="78"/>
      <c r="B51" s="78"/>
      <c r="C51" s="78"/>
      <c r="D51" s="78"/>
      <c r="E51" s="78"/>
      <c r="F51" s="78"/>
      <c r="G51" s="78"/>
      <c r="H51" s="78"/>
      <c r="I51" s="78"/>
      <c r="J51" s="78"/>
      <c r="K51" s="78"/>
      <c r="L51" s="78"/>
      <c r="M51" s="78"/>
      <c r="N51" s="78"/>
      <c r="O51" s="78"/>
      <c r="P51" s="78"/>
      <c r="Q51" s="78"/>
      <c r="R51" s="78"/>
      <c r="S51" s="78"/>
      <c r="T51" s="78"/>
      <c r="U51" s="78"/>
      <c r="V51" s="78"/>
      <c r="W51" s="78"/>
      <c r="X51" s="78"/>
      <c r="Y51" s="78"/>
      <c r="Z51" s="78"/>
    </row>
    <row r="52" spans="1:26" ht="15.75" customHeight="1" x14ac:dyDescent="0.25">
      <c r="A52" s="78"/>
      <c r="B52" s="78"/>
      <c r="C52" s="78"/>
      <c r="D52" s="78"/>
      <c r="E52" s="78"/>
      <c r="F52" s="78"/>
      <c r="G52" s="78"/>
      <c r="H52" s="78"/>
      <c r="I52" s="78"/>
      <c r="J52" s="78"/>
      <c r="K52" s="78"/>
      <c r="L52" s="78"/>
      <c r="M52" s="78"/>
      <c r="N52" s="78"/>
      <c r="O52" s="78"/>
      <c r="P52" s="78"/>
      <c r="Q52" s="78"/>
      <c r="R52" s="78"/>
      <c r="S52" s="78"/>
      <c r="T52" s="78"/>
      <c r="U52" s="78"/>
      <c r="V52" s="78"/>
      <c r="W52" s="78"/>
      <c r="X52" s="78"/>
      <c r="Y52" s="78"/>
      <c r="Z52" s="78"/>
    </row>
    <row r="53" spans="1:26" ht="15.75" customHeight="1" x14ac:dyDescent="0.25">
      <c r="A53" s="78"/>
      <c r="B53" s="78"/>
      <c r="C53" s="78"/>
      <c r="D53" s="78"/>
      <c r="E53" s="78"/>
      <c r="F53" s="78"/>
      <c r="G53" s="78"/>
      <c r="H53" s="78"/>
      <c r="I53" s="78"/>
      <c r="J53" s="78"/>
      <c r="K53" s="78"/>
      <c r="L53" s="78"/>
      <c r="M53" s="78"/>
      <c r="N53" s="78"/>
      <c r="O53" s="78"/>
      <c r="P53" s="78"/>
      <c r="Q53" s="78"/>
      <c r="R53" s="78"/>
      <c r="S53" s="78"/>
      <c r="T53" s="78"/>
      <c r="U53" s="78"/>
      <c r="V53" s="78"/>
      <c r="W53" s="78"/>
      <c r="X53" s="78"/>
      <c r="Y53" s="78"/>
      <c r="Z53" s="78"/>
    </row>
    <row r="54" spans="1:26" ht="15.75" customHeight="1" x14ac:dyDescent="0.25">
      <c r="A54" s="78"/>
      <c r="B54" s="78"/>
      <c r="C54" s="78"/>
      <c r="D54" s="78"/>
      <c r="E54" s="78"/>
      <c r="F54" s="78"/>
      <c r="G54" s="78"/>
      <c r="H54" s="78"/>
      <c r="I54" s="78"/>
      <c r="J54" s="78"/>
      <c r="K54" s="78"/>
      <c r="L54" s="78"/>
      <c r="M54" s="78"/>
      <c r="N54" s="78"/>
      <c r="O54" s="78"/>
      <c r="P54" s="78"/>
      <c r="Q54" s="78"/>
      <c r="R54" s="78"/>
      <c r="S54" s="78"/>
      <c r="T54" s="78"/>
      <c r="U54" s="78"/>
      <c r="V54" s="78"/>
      <c r="W54" s="78"/>
      <c r="X54" s="78"/>
      <c r="Y54" s="78"/>
      <c r="Z54" s="78"/>
    </row>
    <row r="55" spans="1:26" ht="15.75" customHeight="1" x14ac:dyDescent="0.25">
      <c r="A55" s="78"/>
      <c r="B55" s="78"/>
      <c r="C55" s="78"/>
      <c r="D55" s="78"/>
      <c r="E55" s="78"/>
      <c r="F55" s="78"/>
      <c r="G55" s="78"/>
      <c r="H55" s="78"/>
      <c r="I55" s="78"/>
      <c r="J55" s="78"/>
      <c r="K55" s="78"/>
      <c r="L55" s="78"/>
      <c r="M55" s="78"/>
      <c r="N55" s="78"/>
      <c r="O55" s="78"/>
      <c r="P55" s="78"/>
      <c r="Q55" s="78"/>
      <c r="R55" s="78"/>
      <c r="S55" s="78"/>
      <c r="T55" s="78"/>
      <c r="U55" s="78"/>
      <c r="V55" s="78"/>
      <c r="W55" s="78"/>
      <c r="X55" s="78"/>
      <c r="Y55" s="78"/>
      <c r="Z55" s="78"/>
    </row>
    <row r="56" spans="1:26" ht="15.75" customHeight="1" x14ac:dyDescent="0.25">
      <c r="A56" s="78"/>
      <c r="B56" s="78"/>
      <c r="C56" s="78"/>
      <c r="D56" s="78"/>
      <c r="E56" s="78"/>
      <c r="F56" s="78"/>
      <c r="G56" s="78"/>
      <c r="H56" s="78"/>
      <c r="I56" s="78"/>
      <c r="J56" s="78"/>
      <c r="K56" s="78"/>
      <c r="L56" s="78"/>
      <c r="M56" s="78"/>
      <c r="N56" s="78"/>
      <c r="O56" s="78"/>
      <c r="P56" s="78"/>
      <c r="Q56" s="78"/>
      <c r="R56" s="78"/>
      <c r="S56" s="78"/>
      <c r="T56" s="78"/>
      <c r="U56" s="78"/>
      <c r="V56" s="78"/>
      <c r="W56" s="78"/>
      <c r="X56" s="78"/>
      <c r="Y56" s="78"/>
      <c r="Z56" s="78"/>
    </row>
    <row r="57" spans="1:26" ht="15.75" customHeight="1" x14ac:dyDescent="0.25">
      <c r="A57" s="78"/>
      <c r="B57" s="78"/>
      <c r="C57" s="78"/>
      <c r="D57" s="78"/>
      <c r="E57" s="78"/>
      <c r="F57" s="78"/>
      <c r="G57" s="78"/>
      <c r="H57" s="78"/>
      <c r="I57" s="78"/>
      <c r="J57" s="78"/>
      <c r="K57" s="78"/>
      <c r="L57" s="78"/>
      <c r="M57" s="78"/>
      <c r="N57" s="78"/>
      <c r="O57" s="78"/>
      <c r="P57" s="78"/>
      <c r="Q57" s="78"/>
      <c r="R57" s="78"/>
      <c r="S57" s="78"/>
      <c r="T57" s="78"/>
      <c r="U57" s="78"/>
      <c r="V57" s="78"/>
      <c r="W57" s="78"/>
      <c r="X57" s="78"/>
      <c r="Y57" s="78"/>
      <c r="Z57" s="78"/>
    </row>
    <row r="58" spans="1:26" ht="15.75" customHeight="1" x14ac:dyDescent="0.25">
      <c r="A58" s="78"/>
      <c r="B58" s="78"/>
      <c r="C58" s="78"/>
      <c r="D58" s="78"/>
      <c r="E58" s="78"/>
      <c r="F58" s="78"/>
      <c r="G58" s="78"/>
      <c r="H58" s="78"/>
      <c r="I58" s="78"/>
      <c r="J58" s="78"/>
      <c r="K58" s="78"/>
      <c r="L58" s="78"/>
      <c r="M58" s="78"/>
      <c r="N58" s="78"/>
      <c r="O58" s="78"/>
      <c r="P58" s="78"/>
      <c r="Q58" s="78"/>
      <c r="R58" s="78"/>
      <c r="S58" s="78"/>
      <c r="T58" s="78"/>
      <c r="U58" s="78"/>
      <c r="V58" s="78"/>
      <c r="W58" s="78"/>
      <c r="X58" s="78"/>
      <c r="Y58" s="78"/>
      <c r="Z58" s="78"/>
    </row>
    <row r="59" spans="1:26" ht="15.75" customHeight="1" x14ac:dyDescent="0.25">
      <c r="A59" s="78"/>
      <c r="B59" s="78"/>
      <c r="C59" s="78"/>
      <c r="D59" s="78"/>
      <c r="E59" s="78"/>
      <c r="F59" s="78"/>
      <c r="G59" s="78"/>
      <c r="H59" s="78"/>
      <c r="I59" s="78"/>
      <c r="J59" s="78"/>
      <c r="K59" s="78"/>
      <c r="L59" s="78"/>
      <c r="M59" s="78"/>
      <c r="N59" s="78"/>
      <c r="O59" s="78"/>
      <c r="P59" s="78"/>
      <c r="Q59" s="78"/>
      <c r="R59" s="78"/>
      <c r="S59" s="78"/>
      <c r="T59" s="78"/>
      <c r="U59" s="78"/>
      <c r="V59" s="78"/>
      <c r="W59" s="78"/>
      <c r="X59" s="78"/>
      <c r="Y59" s="78"/>
      <c r="Z59" s="78"/>
    </row>
    <row r="60" spans="1:26" ht="15.75" customHeight="1" x14ac:dyDescent="0.25">
      <c r="A60" s="78"/>
      <c r="B60" s="78"/>
      <c r="C60" s="78"/>
      <c r="D60" s="78"/>
      <c r="E60" s="78"/>
      <c r="F60" s="78"/>
      <c r="G60" s="78"/>
      <c r="H60" s="78"/>
      <c r="I60" s="78"/>
      <c r="J60" s="78"/>
      <c r="K60" s="78"/>
      <c r="L60" s="78"/>
      <c r="M60" s="78"/>
      <c r="N60" s="78"/>
      <c r="O60" s="78"/>
      <c r="P60" s="78"/>
      <c r="Q60" s="78"/>
      <c r="R60" s="78"/>
      <c r="S60" s="78"/>
      <c r="T60" s="78"/>
      <c r="U60" s="78"/>
      <c r="V60" s="78"/>
      <c r="W60" s="78"/>
      <c r="X60" s="78"/>
      <c r="Y60" s="78"/>
      <c r="Z60" s="78"/>
    </row>
    <row r="61" spans="1:26" ht="15.75" customHeight="1" x14ac:dyDescent="0.25">
      <c r="A61" s="78"/>
      <c r="B61" s="78"/>
      <c r="C61" s="78"/>
      <c r="D61" s="78"/>
      <c r="E61" s="78"/>
      <c r="F61" s="78"/>
      <c r="G61" s="78"/>
      <c r="H61" s="78"/>
      <c r="I61" s="78"/>
      <c r="J61" s="78"/>
      <c r="K61" s="78"/>
      <c r="L61" s="78"/>
      <c r="M61" s="78"/>
      <c r="N61" s="78"/>
      <c r="O61" s="78"/>
      <c r="P61" s="78"/>
      <c r="Q61" s="78"/>
      <c r="R61" s="78"/>
      <c r="S61" s="78"/>
      <c r="T61" s="78"/>
      <c r="U61" s="78"/>
      <c r="V61" s="78"/>
      <c r="W61" s="78"/>
      <c r="X61" s="78"/>
      <c r="Y61" s="78"/>
      <c r="Z61" s="78"/>
    </row>
    <row r="62" spans="1:26" ht="15.75" customHeight="1" x14ac:dyDescent="0.25">
      <c r="A62" s="78"/>
      <c r="B62" s="78"/>
      <c r="C62" s="78"/>
      <c r="D62" s="78"/>
      <c r="E62" s="78"/>
      <c r="F62" s="78"/>
      <c r="G62" s="78"/>
      <c r="H62" s="78"/>
      <c r="I62" s="78"/>
      <c r="J62" s="78"/>
      <c r="K62" s="78"/>
      <c r="L62" s="78"/>
      <c r="M62" s="78"/>
      <c r="N62" s="78"/>
      <c r="O62" s="78"/>
      <c r="P62" s="78"/>
      <c r="Q62" s="78"/>
      <c r="R62" s="78"/>
      <c r="S62" s="78"/>
      <c r="T62" s="78"/>
      <c r="U62" s="78"/>
      <c r="V62" s="78"/>
      <c r="W62" s="78"/>
      <c r="X62" s="78"/>
      <c r="Y62" s="78"/>
      <c r="Z62" s="78"/>
    </row>
    <row r="63" spans="1:26" ht="15.75" customHeight="1" x14ac:dyDescent="0.25">
      <c r="A63" s="78"/>
      <c r="B63" s="78"/>
      <c r="C63" s="78"/>
      <c r="D63" s="78"/>
      <c r="E63" s="78"/>
      <c r="F63" s="78"/>
      <c r="G63" s="78"/>
      <c r="H63" s="78"/>
      <c r="I63" s="78"/>
      <c r="J63" s="78"/>
      <c r="K63" s="78"/>
      <c r="L63" s="78"/>
      <c r="M63" s="78"/>
      <c r="N63" s="78"/>
      <c r="O63" s="78"/>
      <c r="P63" s="78"/>
      <c r="Q63" s="78"/>
      <c r="R63" s="78"/>
      <c r="S63" s="78"/>
      <c r="T63" s="78"/>
      <c r="U63" s="78"/>
      <c r="V63" s="78"/>
      <c r="W63" s="78"/>
      <c r="X63" s="78"/>
      <c r="Y63" s="78"/>
      <c r="Z63" s="78"/>
    </row>
    <row r="64" spans="1:26" ht="15.75" customHeight="1" x14ac:dyDescent="0.25">
      <c r="A64" s="78"/>
      <c r="B64" s="78"/>
      <c r="C64" s="78"/>
      <c r="D64" s="78"/>
      <c r="E64" s="78"/>
      <c r="F64" s="78"/>
      <c r="G64" s="78"/>
      <c r="H64" s="78"/>
      <c r="I64" s="78"/>
      <c r="J64" s="78"/>
      <c r="K64" s="78"/>
      <c r="L64" s="78"/>
      <c r="M64" s="78"/>
      <c r="N64" s="78"/>
      <c r="O64" s="78"/>
      <c r="P64" s="78"/>
      <c r="Q64" s="78"/>
      <c r="R64" s="78"/>
      <c r="S64" s="78"/>
      <c r="T64" s="78"/>
      <c r="U64" s="78"/>
      <c r="V64" s="78"/>
      <c r="W64" s="78"/>
      <c r="X64" s="78"/>
      <c r="Y64" s="78"/>
      <c r="Z64" s="78"/>
    </row>
    <row r="65" spans="1:26" ht="15.75" customHeight="1" x14ac:dyDescent="0.25">
      <c r="A65" s="78"/>
      <c r="B65" s="78"/>
      <c r="C65" s="78"/>
      <c r="D65" s="78"/>
      <c r="E65" s="78"/>
      <c r="F65" s="78"/>
      <c r="G65" s="78"/>
      <c r="H65" s="78"/>
      <c r="I65" s="78"/>
      <c r="J65" s="78"/>
      <c r="K65" s="78"/>
      <c r="L65" s="78"/>
      <c r="M65" s="78"/>
      <c r="N65" s="78"/>
      <c r="O65" s="78"/>
      <c r="P65" s="78"/>
      <c r="Q65" s="78"/>
      <c r="R65" s="78"/>
      <c r="S65" s="78"/>
      <c r="T65" s="78"/>
      <c r="U65" s="78"/>
      <c r="V65" s="78"/>
      <c r="W65" s="78"/>
      <c r="X65" s="78"/>
      <c r="Y65" s="78"/>
      <c r="Z65" s="78"/>
    </row>
    <row r="66" spans="1:26" ht="15.75" customHeight="1" x14ac:dyDescent="0.25">
      <c r="A66" s="78"/>
      <c r="B66" s="78"/>
      <c r="C66" s="78"/>
      <c r="D66" s="78"/>
      <c r="E66" s="78"/>
      <c r="F66" s="78"/>
      <c r="G66" s="78"/>
      <c r="H66" s="78"/>
      <c r="I66" s="78"/>
      <c r="J66" s="78"/>
      <c r="K66" s="78"/>
      <c r="L66" s="78"/>
      <c r="M66" s="78"/>
      <c r="N66" s="78"/>
      <c r="O66" s="78"/>
      <c r="P66" s="78"/>
      <c r="Q66" s="78"/>
      <c r="R66" s="78"/>
      <c r="S66" s="78"/>
      <c r="T66" s="78"/>
      <c r="U66" s="78"/>
      <c r="V66" s="78"/>
      <c r="W66" s="78"/>
      <c r="X66" s="78"/>
      <c r="Y66" s="78"/>
      <c r="Z66" s="78"/>
    </row>
    <row r="67" spans="1:26" ht="15.75" customHeight="1" x14ac:dyDescent="0.25">
      <c r="A67" s="78"/>
      <c r="B67" s="78"/>
      <c r="C67" s="78"/>
      <c r="D67" s="78"/>
      <c r="E67" s="78"/>
      <c r="F67" s="78"/>
      <c r="G67" s="78"/>
      <c r="H67" s="78"/>
      <c r="I67" s="78"/>
      <c r="J67" s="78"/>
      <c r="K67" s="78"/>
      <c r="L67" s="78"/>
      <c r="M67" s="78"/>
      <c r="N67" s="78"/>
      <c r="O67" s="78"/>
      <c r="P67" s="78"/>
      <c r="Q67" s="78"/>
      <c r="R67" s="78"/>
      <c r="S67" s="78"/>
      <c r="T67" s="78"/>
      <c r="U67" s="78"/>
      <c r="V67" s="78"/>
      <c r="W67" s="78"/>
      <c r="X67" s="78"/>
      <c r="Y67" s="78"/>
      <c r="Z67" s="78"/>
    </row>
    <row r="68" spans="1:26" ht="15.75" customHeight="1" x14ac:dyDescent="0.25">
      <c r="A68" s="78"/>
      <c r="B68" s="78"/>
      <c r="C68" s="78"/>
      <c r="D68" s="78"/>
      <c r="E68" s="78"/>
      <c r="F68" s="78"/>
      <c r="G68" s="78"/>
      <c r="H68" s="78"/>
      <c r="I68" s="78"/>
      <c r="J68" s="78"/>
      <c r="K68" s="78"/>
      <c r="L68" s="78"/>
      <c r="M68" s="78"/>
      <c r="N68" s="78"/>
      <c r="O68" s="78"/>
      <c r="P68" s="78"/>
      <c r="Q68" s="78"/>
      <c r="R68" s="78"/>
      <c r="S68" s="78"/>
      <c r="T68" s="78"/>
      <c r="U68" s="78"/>
      <c r="V68" s="78"/>
      <c r="W68" s="78"/>
      <c r="X68" s="78"/>
      <c r="Y68" s="78"/>
      <c r="Z68" s="78"/>
    </row>
    <row r="69" spans="1:26" ht="15.75" customHeight="1" x14ac:dyDescent="0.25">
      <c r="A69" s="78"/>
      <c r="B69" s="78"/>
      <c r="C69" s="78"/>
      <c r="D69" s="78"/>
      <c r="E69" s="78"/>
      <c r="F69" s="78"/>
      <c r="G69" s="78"/>
      <c r="H69" s="78"/>
      <c r="I69" s="78"/>
      <c r="J69" s="78"/>
      <c r="K69" s="78"/>
      <c r="L69" s="78"/>
      <c r="M69" s="78"/>
      <c r="N69" s="78"/>
      <c r="O69" s="78"/>
      <c r="P69" s="78"/>
      <c r="Q69" s="78"/>
      <c r="R69" s="78"/>
      <c r="S69" s="78"/>
      <c r="T69" s="78"/>
      <c r="U69" s="78"/>
      <c r="V69" s="78"/>
      <c r="W69" s="78"/>
      <c r="X69" s="78"/>
      <c r="Y69" s="78"/>
      <c r="Z69" s="78"/>
    </row>
    <row r="70" spans="1:26" ht="15.75" customHeight="1" x14ac:dyDescent="0.25">
      <c r="A70" s="78"/>
      <c r="B70" s="78"/>
      <c r="C70" s="78"/>
      <c r="D70" s="78"/>
      <c r="E70" s="78"/>
      <c r="F70" s="78"/>
      <c r="G70" s="78"/>
      <c r="H70" s="78"/>
      <c r="I70" s="78"/>
      <c r="J70" s="78"/>
      <c r="K70" s="78"/>
      <c r="L70" s="78"/>
      <c r="M70" s="78"/>
      <c r="N70" s="78"/>
      <c r="O70" s="78"/>
      <c r="P70" s="78"/>
      <c r="Q70" s="78"/>
      <c r="R70" s="78"/>
      <c r="S70" s="78"/>
      <c r="T70" s="78"/>
      <c r="U70" s="78"/>
      <c r="V70" s="78"/>
      <c r="W70" s="78"/>
      <c r="X70" s="78"/>
      <c r="Y70" s="78"/>
      <c r="Z70" s="78"/>
    </row>
    <row r="71" spans="1:26" ht="15.75" customHeight="1" x14ac:dyDescent="0.25">
      <c r="A71" s="78"/>
      <c r="B71" s="78"/>
      <c r="C71" s="78"/>
      <c r="D71" s="78"/>
      <c r="E71" s="78"/>
      <c r="F71" s="78"/>
      <c r="G71" s="78"/>
      <c r="H71" s="78"/>
      <c r="I71" s="78"/>
      <c r="J71" s="78"/>
      <c r="K71" s="78"/>
      <c r="L71" s="78"/>
      <c r="M71" s="78"/>
      <c r="N71" s="78"/>
      <c r="O71" s="78"/>
      <c r="P71" s="78"/>
      <c r="Q71" s="78"/>
      <c r="R71" s="78"/>
      <c r="S71" s="78"/>
      <c r="T71" s="78"/>
      <c r="U71" s="78"/>
      <c r="V71" s="78"/>
      <c r="W71" s="78"/>
      <c r="X71" s="78"/>
      <c r="Y71" s="78"/>
      <c r="Z71" s="78"/>
    </row>
    <row r="72" spans="1:26" ht="15.75" customHeight="1" x14ac:dyDescent="0.25">
      <c r="A72" s="78"/>
      <c r="B72" s="78"/>
      <c r="C72" s="78"/>
      <c r="D72" s="78"/>
      <c r="E72" s="78"/>
      <c r="F72" s="78"/>
      <c r="G72" s="78"/>
      <c r="H72" s="78"/>
      <c r="I72" s="78"/>
      <c r="J72" s="78"/>
      <c r="K72" s="78"/>
      <c r="L72" s="78"/>
      <c r="M72" s="78"/>
      <c r="N72" s="78"/>
      <c r="O72" s="78"/>
      <c r="P72" s="78"/>
      <c r="Q72" s="78"/>
      <c r="R72" s="78"/>
      <c r="S72" s="78"/>
      <c r="T72" s="78"/>
      <c r="U72" s="78"/>
      <c r="V72" s="78"/>
      <c r="W72" s="78"/>
      <c r="X72" s="78"/>
      <c r="Y72" s="78"/>
      <c r="Z72" s="78"/>
    </row>
    <row r="73" spans="1:26" ht="15.75" customHeight="1" x14ac:dyDescent="0.25">
      <c r="A73" s="78"/>
      <c r="B73" s="78"/>
      <c r="C73" s="78"/>
      <c r="D73" s="78"/>
      <c r="E73" s="78"/>
      <c r="F73" s="78"/>
      <c r="G73" s="78"/>
      <c r="H73" s="78"/>
      <c r="I73" s="78"/>
      <c r="J73" s="78"/>
      <c r="K73" s="78"/>
      <c r="L73" s="78"/>
      <c r="M73" s="78"/>
      <c r="N73" s="78"/>
      <c r="O73" s="78"/>
      <c r="P73" s="78"/>
      <c r="Q73" s="78"/>
      <c r="R73" s="78"/>
      <c r="S73" s="78"/>
      <c r="T73" s="78"/>
      <c r="U73" s="78"/>
      <c r="V73" s="78"/>
      <c r="W73" s="78"/>
      <c r="X73" s="78"/>
      <c r="Y73" s="78"/>
      <c r="Z73" s="78"/>
    </row>
    <row r="74" spans="1:26" ht="15.75" customHeight="1" x14ac:dyDescent="0.25">
      <c r="A74" s="78"/>
      <c r="B74" s="78"/>
      <c r="C74" s="78"/>
      <c r="D74" s="78"/>
      <c r="E74" s="78"/>
      <c r="F74" s="78"/>
      <c r="G74" s="78"/>
      <c r="H74" s="78"/>
      <c r="I74" s="78"/>
      <c r="J74" s="78"/>
      <c r="K74" s="78"/>
      <c r="L74" s="78"/>
      <c r="M74" s="78"/>
      <c r="N74" s="78"/>
      <c r="O74" s="78"/>
      <c r="P74" s="78"/>
      <c r="Q74" s="78"/>
      <c r="R74" s="78"/>
      <c r="S74" s="78"/>
      <c r="T74" s="78"/>
      <c r="U74" s="78"/>
      <c r="V74" s="78"/>
      <c r="W74" s="78"/>
      <c r="X74" s="78"/>
      <c r="Y74" s="78"/>
      <c r="Z74" s="78"/>
    </row>
    <row r="75" spans="1:26" ht="15.75" customHeight="1" x14ac:dyDescent="0.25">
      <c r="A75" s="78"/>
      <c r="B75" s="78"/>
      <c r="C75" s="78"/>
      <c r="D75" s="78"/>
      <c r="E75" s="78"/>
      <c r="F75" s="78"/>
      <c r="G75" s="78"/>
      <c r="H75" s="78"/>
      <c r="I75" s="78"/>
      <c r="J75" s="78"/>
      <c r="K75" s="78"/>
      <c r="L75" s="78"/>
      <c r="M75" s="78"/>
      <c r="N75" s="78"/>
      <c r="O75" s="78"/>
      <c r="P75" s="78"/>
      <c r="Q75" s="78"/>
      <c r="R75" s="78"/>
      <c r="S75" s="78"/>
      <c r="T75" s="78"/>
      <c r="U75" s="78"/>
      <c r="V75" s="78"/>
      <c r="W75" s="78"/>
      <c r="X75" s="78"/>
      <c r="Y75" s="78"/>
      <c r="Z75" s="78"/>
    </row>
    <row r="76" spans="1:26" ht="15.75" customHeight="1" x14ac:dyDescent="0.25">
      <c r="A76" s="78"/>
      <c r="B76" s="78"/>
      <c r="C76" s="78"/>
      <c r="D76" s="78"/>
      <c r="E76" s="78"/>
      <c r="F76" s="78"/>
      <c r="G76" s="78"/>
      <c r="H76" s="78"/>
      <c r="I76" s="78"/>
      <c r="J76" s="78"/>
      <c r="K76" s="78"/>
      <c r="L76" s="78"/>
      <c r="M76" s="78"/>
      <c r="N76" s="78"/>
      <c r="O76" s="78"/>
      <c r="P76" s="78"/>
      <c r="Q76" s="78"/>
      <c r="R76" s="78"/>
      <c r="S76" s="78"/>
      <c r="T76" s="78"/>
      <c r="U76" s="78"/>
      <c r="V76" s="78"/>
      <c r="W76" s="78"/>
      <c r="X76" s="78"/>
      <c r="Y76" s="78"/>
      <c r="Z76" s="78"/>
    </row>
    <row r="77" spans="1:26" ht="15.75" customHeight="1" x14ac:dyDescent="0.25">
      <c r="A77" s="78"/>
      <c r="B77" s="78"/>
      <c r="C77" s="78"/>
      <c r="D77" s="78"/>
      <c r="E77" s="78"/>
      <c r="F77" s="78"/>
      <c r="G77" s="78"/>
      <c r="H77" s="78"/>
      <c r="I77" s="78"/>
      <c r="J77" s="78"/>
      <c r="K77" s="78"/>
      <c r="L77" s="78"/>
      <c r="M77" s="78"/>
      <c r="N77" s="78"/>
      <c r="O77" s="78"/>
      <c r="P77" s="78"/>
      <c r="Q77" s="78"/>
      <c r="R77" s="78"/>
      <c r="S77" s="78"/>
      <c r="T77" s="78"/>
      <c r="U77" s="78"/>
      <c r="V77" s="78"/>
      <c r="W77" s="78"/>
      <c r="X77" s="78"/>
      <c r="Y77" s="78"/>
      <c r="Z77" s="78"/>
    </row>
    <row r="78" spans="1:26" ht="15.75" customHeight="1" x14ac:dyDescent="0.25">
      <c r="A78" s="78"/>
      <c r="B78" s="78"/>
      <c r="C78" s="78"/>
      <c r="D78" s="78"/>
      <c r="E78" s="78"/>
      <c r="F78" s="78"/>
      <c r="G78" s="78"/>
      <c r="H78" s="78"/>
      <c r="I78" s="78"/>
      <c r="J78" s="78"/>
      <c r="K78" s="78"/>
      <c r="L78" s="78"/>
      <c r="M78" s="78"/>
      <c r="N78" s="78"/>
      <c r="O78" s="78"/>
      <c r="P78" s="78"/>
      <c r="Q78" s="78"/>
      <c r="R78" s="78"/>
      <c r="S78" s="78"/>
      <c r="T78" s="78"/>
      <c r="U78" s="78"/>
      <c r="V78" s="78"/>
      <c r="W78" s="78"/>
      <c r="X78" s="78"/>
      <c r="Y78" s="78"/>
      <c r="Z78" s="78"/>
    </row>
    <row r="79" spans="1:26" ht="15.75" customHeight="1" x14ac:dyDescent="0.25">
      <c r="A79" s="78"/>
      <c r="B79" s="78"/>
      <c r="C79" s="78"/>
      <c r="D79" s="78"/>
      <c r="E79" s="78"/>
      <c r="F79" s="78"/>
      <c r="G79" s="78"/>
      <c r="H79" s="78"/>
      <c r="I79" s="78"/>
      <c r="J79" s="78"/>
      <c r="K79" s="78"/>
      <c r="L79" s="78"/>
      <c r="M79" s="78"/>
      <c r="N79" s="78"/>
      <c r="O79" s="78"/>
      <c r="P79" s="78"/>
      <c r="Q79" s="78"/>
      <c r="R79" s="78"/>
      <c r="S79" s="78"/>
      <c r="T79" s="78"/>
      <c r="U79" s="78"/>
      <c r="V79" s="78"/>
      <c r="W79" s="78"/>
      <c r="X79" s="78"/>
      <c r="Y79" s="78"/>
      <c r="Z79" s="78"/>
    </row>
    <row r="80" spans="1:26" ht="15.75" customHeight="1" x14ac:dyDescent="0.25">
      <c r="A80" s="78"/>
      <c r="B80" s="78"/>
      <c r="C80" s="78"/>
      <c r="D80" s="78"/>
      <c r="E80" s="78"/>
      <c r="F80" s="78"/>
      <c r="G80" s="78"/>
      <c r="H80" s="78"/>
      <c r="I80" s="78"/>
      <c r="J80" s="78"/>
      <c r="K80" s="78"/>
      <c r="L80" s="78"/>
      <c r="M80" s="78"/>
      <c r="N80" s="78"/>
      <c r="O80" s="78"/>
      <c r="P80" s="78"/>
      <c r="Q80" s="78"/>
      <c r="R80" s="78"/>
      <c r="S80" s="78"/>
      <c r="T80" s="78"/>
      <c r="U80" s="78"/>
      <c r="V80" s="78"/>
      <c r="W80" s="78"/>
      <c r="X80" s="78"/>
      <c r="Y80" s="78"/>
      <c r="Z80" s="78"/>
    </row>
    <row r="81" spans="1:26" ht="15.75" customHeight="1" x14ac:dyDescent="0.25">
      <c r="A81" s="78"/>
      <c r="B81" s="78"/>
      <c r="C81" s="78"/>
      <c r="D81" s="78"/>
      <c r="E81" s="78"/>
      <c r="F81" s="78"/>
      <c r="G81" s="78"/>
      <c r="H81" s="78"/>
      <c r="I81" s="78"/>
      <c r="J81" s="78"/>
      <c r="K81" s="78"/>
      <c r="L81" s="78"/>
      <c r="M81" s="78"/>
      <c r="N81" s="78"/>
      <c r="O81" s="78"/>
      <c r="P81" s="78"/>
      <c r="Q81" s="78"/>
      <c r="R81" s="78"/>
      <c r="S81" s="78"/>
      <c r="T81" s="78"/>
      <c r="U81" s="78"/>
      <c r="V81" s="78"/>
      <c r="W81" s="78"/>
      <c r="X81" s="78"/>
      <c r="Y81" s="78"/>
      <c r="Z81" s="78"/>
    </row>
    <row r="82" spans="1:26" ht="15.75" customHeight="1" x14ac:dyDescent="0.25">
      <c r="A82" s="78"/>
      <c r="B82" s="78"/>
      <c r="C82" s="78"/>
      <c r="D82" s="78"/>
      <c r="E82" s="78"/>
      <c r="F82" s="78"/>
      <c r="G82" s="78"/>
      <c r="H82" s="78"/>
      <c r="I82" s="78"/>
      <c r="J82" s="78"/>
      <c r="K82" s="78"/>
      <c r="L82" s="78"/>
      <c r="M82" s="78"/>
      <c r="N82" s="78"/>
      <c r="O82" s="78"/>
      <c r="P82" s="78"/>
      <c r="Q82" s="78"/>
      <c r="R82" s="78"/>
      <c r="S82" s="78"/>
      <c r="T82" s="78"/>
      <c r="U82" s="78"/>
      <c r="V82" s="78"/>
      <c r="W82" s="78"/>
      <c r="X82" s="78"/>
      <c r="Y82" s="78"/>
      <c r="Z82" s="78"/>
    </row>
    <row r="83" spans="1:26" ht="15.75" customHeight="1" x14ac:dyDescent="0.25">
      <c r="A83" s="78"/>
      <c r="B83" s="78"/>
      <c r="C83" s="78"/>
      <c r="D83" s="78"/>
      <c r="E83" s="78"/>
      <c r="F83" s="78"/>
      <c r="G83" s="78"/>
      <c r="H83" s="78"/>
      <c r="I83" s="78"/>
      <c r="J83" s="78"/>
      <c r="K83" s="78"/>
      <c r="L83" s="78"/>
      <c r="M83" s="78"/>
      <c r="N83" s="78"/>
      <c r="O83" s="78"/>
      <c r="P83" s="78"/>
      <c r="Q83" s="78"/>
      <c r="R83" s="78"/>
      <c r="S83" s="78"/>
      <c r="T83" s="78"/>
      <c r="U83" s="78"/>
      <c r="V83" s="78"/>
      <c r="W83" s="78"/>
      <c r="X83" s="78"/>
      <c r="Y83" s="78"/>
      <c r="Z83" s="78"/>
    </row>
    <row r="84" spans="1:26" ht="15.75" customHeight="1" x14ac:dyDescent="0.25">
      <c r="A84" s="78"/>
      <c r="B84" s="78"/>
      <c r="C84" s="78"/>
      <c r="D84" s="78"/>
      <c r="E84" s="78"/>
      <c r="F84" s="78"/>
      <c r="G84" s="78"/>
      <c r="H84" s="78"/>
      <c r="I84" s="78"/>
      <c r="J84" s="78"/>
      <c r="K84" s="78"/>
      <c r="L84" s="78"/>
      <c r="M84" s="78"/>
      <c r="N84" s="78"/>
      <c r="O84" s="78"/>
      <c r="P84" s="78"/>
      <c r="Q84" s="78"/>
      <c r="R84" s="78"/>
      <c r="S84" s="78"/>
      <c r="T84" s="78"/>
      <c r="U84" s="78"/>
      <c r="V84" s="78"/>
      <c r="W84" s="78"/>
      <c r="X84" s="78"/>
      <c r="Y84" s="78"/>
      <c r="Z84" s="78"/>
    </row>
    <row r="85" spans="1:26" ht="15.75" customHeight="1" x14ac:dyDescent="0.25">
      <c r="A85" s="78"/>
      <c r="B85" s="78"/>
      <c r="C85" s="78"/>
      <c r="D85" s="78"/>
      <c r="E85" s="78"/>
      <c r="F85" s="78"/>
      <c r="G85" s="78"/>
      <c r="H85" s="78"/>
      <c r="I85" s="78"/>
      <c r="J85" s="78"/>
      <c r="K85" s="78"/>
      <c r="L85" s="78"/>
      <c r="M85" s="78"/>
      <c r="N85" s="78"/>
      <c r="O85" s="78"/>
      <c r="P85" s="78"/>
      <c r="Q85" s="78"/>
      <c r="R85" s="78"/>
      <c r="S85" s="78"/>
      <c r="T85" s="78"/>
      <c r="U85" s="78"/>
      <c r="V85" s="78"/>
      <c r="W85" s="78"/>
      <c r="X85" s="78"/>
      <c r="Y85" s="78"/>
      <c r="Z85" s="78"/>
    </row>
    <row r="86" spans="1:26" ht="15.75" customHeight="1" x14ac:dyDescent="0.25">
      <c r="A86" s="78"/>
      <c r="B86" s="78"/>
      <c r="C86" s="78"/>
      <c r="D86" s="78"/>
      <c r="E86" s="78"/>
      <c r="F86" s="78"/>
      <c r="G86" s="78"/>
      <c r="H86" s="78"/>
      <c r="I86" s="78"/>
      <c r="J86" s="78"/>
      <c r="K86" s="78"/>
      <c r="L86" s="78"/>
      <c r="M86" s="78"/>
      <c r="N86" s="78"/>
      <c r="O86" s="78"/>
      <c r="P86" s="78"/>
      <c r="Q86" s="78"/>
      <c r="R86" s="78"/>
      <c r="S86" s="78"/>
      <c r="T86" s="78"/>
      <c r="U86" s="78"/>
      <c r="V86" s="78"/>
      <c r="W86" s="78"/>
      <c r="X86" s="78"/>
      <c r="Y86" s="78"/>
      <c r="Z86" s="78"/>
    </row>
    <row r="87" spans="1:26" ht="15.75" customHeight="1" x14ac:dyDescent="0.25">
      <c r="A87" s="78"/>
      <c r="B87" s="78"/>
      <c r="C87" s="78"/>
      <c r="D87" s="78"/>
      <c r="E87" s="78"/>
      <c r="F87" s="78"/>
      <c r="G87" s="78"/>
      <c r="H87" s="78"/>
      <c r="I87" s="78"/>
      <c r="J87" s="78"/>
      <c r="K87" s="78"/>
      <c r="L87" s="78"/>
      <c r="M87" s="78"/>
      <c r="N87" s="78"/>
      <c r="O87" s="78"/>
      <c r="P87" s="78"/>
      <c r="Q87" s="78"/>
      <c r="R87" s="78"/>
      <c r="S87" s="78"/>
      <c r="T87" s="78"/>
      <c r="U87" s="78"/>
      <c r="V87" s="78"/>
      <c r="W87" s="78"/>
      <c r="X87" s="78"/>
      <c r="Y87" s="78"/>
      <c r="Z87" s="78"/>
    </row>
    <row r="88" spans="1:26" ht="15.75" customHeight="1" x14ac:dyDescent="0.25">
      <c r="A88" s="78"/>
      <c r="B88" s="78"/>
      <c r="C88" s="78"/>
      <c r="D88" s="78"/>
      <c r="E88" s="78"/>
      <c r="F88" s="78"/>
      <c r="G88" s="78"/>
      <c r="H88" s="78"/>
      <c r="I88" s="78"/>
      <c r="J88" s="78"/>
      <c r="K88" s="78"/>
      <c r="L88" s="78"/>
      <c r="M88" s="78"/>
      <c r="N88" s="78"/>
      <c r="O88" s="78"/>
      <c r="P88" s="78"/>
      <c r="Q88" s="78"/>
      <c r="R88" s="78"/>
      <c r="S88" s="78"/>
      <c r="T88" s="78"/>
      <c r="U88" s="78"/>
      <c r="V88" s="78"/>
      <c r="W88" s="78"/>
      <c r="X88" s="78"/>
      <c r="Y88" s="78"/>
      <c r="Z88" s="78"/>
    </row>
    <row r="89" spans="1:26" ht="15.75" customHeight="1" x14ac:dyDescent="0.25">
      <c r="A89" s="78"/>
      <c r="B89" s="78"/>
      <c r="C89" s="78"/>
      <c r="D89" s="78"/>
      <c r="E89" s="78"/>
      <c r="F89" s="78"/>
      <c r="G89" s="78"/>
      <c r="H89" s="78"/>
      <c r="I89" s="78"/>
      <c r="J89" s="78"/>
      <c r="K89" s="78"/>
      <c r="L89" s="78"/>
      <c r="M89" s="78"/>
      <c r="N89" s="78"/>
      <c r="O89" s="78"/>
      <c r="P89" s="78"/>
      <c r="Q89" s="78"/>
      <c r="R89" s="78"/>
      <c r="S89" s="78"/>
      <c r="T89" s="78"/>
      <c r="U89" s="78"/>
      <c r="V89" s="78"/>
      <c r="W89" s="78"/>
      <c r="X89" s="78"/>
      <c r="Y89" s="78"/>
      <c r="Z89" s="78"/>
    </row>
    <row r="90" spans="1:26" ht="15.75" customHeight="1" x14ac:dyDescent="0.25">
      <c r="A90" s="78"/>
      <c r="B90" s="78"/>
      <c r="C90" s="78"/>
      <c r="D90" s="78"/>
      <c r="E90" s="78"/>
      <c r="F90" s="78"/>
      <c r="G90" s="78"/>
      <c r="H90" s="78"/>
      <c r="I90" s="78"/>
      <c r="J90" s="78"/>
      <c r="K90" s="78"/>
      <c r="L90" s="78"/>
      <c r="M90" s="78"/>
      <c r="N90" s="78"/>
      <c r="O90" s="78"/>
      <c r="P90" s="78"/>
      <c r="Q90" s="78"/>
      <c r="R90" s="78"/>
      <c r="S90" s="78"/>
      <c r="T90" s="78"/>
      <c r="U90" s="78"/>
      <c r="V90" s="78"/>
      <c r="W90" s="78"/>
      <c r="X90" s="78"/>
      <c r="Y90" s="78"/>
      <c r="Z90" s="78"/>
    </row>
    <row r="91" spans="1:26" ht="15.75" customHeight="1" x14ac:dyDescent="0.25">
      <c r="A91" s="78"/>
      <c r="B91" s="78"/>
      <c r="C91" s="78"/>
      <c r="D91" s="78"/>
      <c r="E91" s="78"/>
      <c r="F91" s="78"/>
      <c r="G91" s="78"/>
      <c r="H91" s="78"/>
      <c r="I91" s="78"/>
      <c r="J91" s="78"/>
      <c r="K91" s="78"/>
      <c r="L91" s="78"/>
      <c r="M91" s="78"/>
      <c r="N91" s="78"/>
      <c r="O91" s="78"/>
      <c r="P91" s="78"/>
      <c r="Q91" s="78"/>
      <c r="R91" s="78"/>
      <c r="S91" s="78"/>
      <c r="T91" s="78"/>
      <c r="U91" s="78"/>
      <c r="V91" s="78"/>
      <c r="W91" s="78"/>
      <c r="X91" s="78"/>
      <c r="Y91" s="78"/>
      <c r="Z91" s="78"/>
    </row>
    <row r="92" spans="1:26" ht="15.75" customHeight="1" x14ac:dyDescent="0.25">
      <c r="A92" s="78"/>
      <c r="B92" s="78"/>
      <c r="C92" s="78"/>
      <c r="D92" s="78"/>
      <c r="E92" s="78"/>
      <c r="F92" s="78"/>
      <c r="G92" s="78"/>
      <c r="H92" s="78"/>
      <c r="I92" s="78"/>
      <c r="J92" s="78"/>
      <c r="K92" s="78"/>
      <c r="L92" s="78"/>
      <c r="M92" s="78"/>
      <c r="N92" s="78"/>
      <c r="O92" s="78"/>
      <c r="P92" s="78"/>
      <c r="Q92" s="78"/>
      <c r="R92" s="78"/>
      <c r="S92" s="78"/>
      <c r="T92" s="78"/>
      <c r="U92" s="78"/>
      <c r="V92" s="78"/>
      <c r="W92" s="78"/>
      <c r="X92" s="78"/>
      <c r="Y92" s="78"/>
      <c r="Z92" s="78"/>
    </row>
    <row r="93" spans="1:26" ht="15.75" customHeight="1" x14ac:dyDescent="0.25">
      <c r="A93" s="78"/>
      <c r="B93" s="78"/>
      <c r="C93" s="78"/>
      <c r="D93" s="78"/>
      <c r="E93" s="78"/>
      <c r="F93" s="78"/>
      <c r="G93" s="78"/>
      <c r="H93" s="78"/>
      <c r="I93" s="78"/>
      <c r="J93" s="78"/>
      <c r="K93" s="78"/>
      <c r="L93" s="78"/>
      <c r="M93" s="78"/>
      <c r="N93" s="78"/>
      <c r="O93" s="78"/>
      <c r="P93" s="78"/>
      <c r="Q93" s="78"/>
      <c r="R93" s="78"/>
      <c r="S93" s="78"/>
      <c r="T93" s="78"/>
      <c r="U93" s="78"/>
      <c r="V93" s="78"/>
      <c r="W93" s="78"/>
      <c r="X93" s="78"/>
      <c r="Y93" s="78"/>
      <c r="Z93" s="78"/>
    </row>
    <row r="94" spans="1:26" ht="15.75" customHeight="1" x14ac:dyDescent="0.25">
      <c r="A94" s="78"/>
      <c r="B94" s="78"/>
      <c r="C94" s="78"/>
      <c r="D94" s="78"/>
      <c r="E94" s="78"/>
      <c r="F94" s="78"/>
      <c r="G94" s="78"/>
      <c r="H94" s="78"/>
      <c r="I94" s="78"/>
      <c r="J94" s="78"/>
      <c r="K94" s="78"/>
      <c r="L94" s="78"/>
      <c r="M94" s="78"/>
      <c r="N94" s="78"/>
      <c r="O94" s="78"/>
      <c r="P94" s="78"/>
      <c r="Q94" s="78"/>
      <c r="R94" s="78"/>
      <c r="S94" s="78"/>
      <c r="T94" s="78"/>
      <c r="U94" s="78"/>
      <c r="V94" s="78"/>
      <c r="W94" s="78"/>
      <c r="X94" s="78"/>
      <c r="Y94" s="78"/>
      <c r="Z94" s="78"/>
    </row>
    <row r="95" spans="1:26" ht="15.75" customHeight="1" x14ac:dyDescent="0.25">
      <c r="A95" s="78"/>
      <c r="B95" s="78"/>
      <c r="C95" s="78"/>
      <c r="D95" s="78"/>
      <c r="E95" s="78"/>
      <c r="F95" s="78"/>
      <c r="G95" s="78"/>
      <c r="H95" s="78"/>
      <c r="I95" s="78"/>
      <c r="J95" s="78"/>
      <c r="K95" s="78"/>
      <c r="L95" s="78"/>
      <c r="M95" s="78"/>
      <c r="N95" s="78"/>
      <c r="O95" s="78"/>
      <c r="P95" s="78"/>
      <c r="Q95" s="78"/>
      <c r="R95" s="78"/>
      <c r="S95" s="78"/>
      <c r="T95" s="78"/>
      <c r="U95" s="78"/>
      <c r="V95" s="78"/>
      <c r="W95" s="78"/>
      <c r="X95" s="78"/>
      <c r="Y95" s="78"/>
      <c r="Z95" s="78"/>
    </row>
    <row r="96" spans="1:26" ht="15.75" customHeight="1" x14ac:dyDescent="0.25">
      <c r="A96" s="78"/>
      <c r="B96" s="78"/>
      <c r="C96" s="78"/>
      <c r="D96" s="78"/>
      <c r="E96" s="78"/>
      <c r="F96" s="78"/>
      <c r="G96" s="78"/>
      <c r="H96" s="78"/>
      <c r="I96" s="78"/>
      <c r="J96" s="78"/>
      <c r="K96" s="78"/>
      <c r="L96" s="78"/>
      <c r="M96" s="78"/>
      <c r="N96" s="78"/>
      <c r="O96" s="78"/>
      <c r="P96" s="78"/>
      <c r="Q96" s="78"/>
      <c r="R96" s="78"/>
      <c r="S96" s="78"/>
      <c r="T96" s="78"/>
      <c r="U96" s="78"/>
      <c r="V96" s="78"/>
      <c r="W96" s="78"/>
      <c r="X96" s="78"/>
      <c r="Y96" s="78"/>
      <c r="Z96" s="78"/>
    </row>
    <row r="97" spans="1:26" ht="15.75" customHeight="1" x14ac:dyDescent="0.25">
      <c r="A97" s="78"/>
      <c r="B97" s="78"/>
      <c r="C97" s="78"/>
      <c r="D97" s="78"/>
      <c r="E97" s="78"/>
      <c r="F97" s="78"/>
      <c r="G97" s="78"/>
      <c r="H97" s="78"/>
      <c r="I97" s="78"/>
      <c r="J97" s="78"/>
      <c r="K97" s="78"/>
      <c r="L97" s="78"/>
      <c r="M97" s="78"/>
      <c r="N97" s="78"/>
      <c r="O97" s="78"/>
      <c r="P97" s="78"/>
      <c r="Q97" s="78"/>
      <c r="R97" s="78"/>
      <c r="S97" s="78"/>
      <c r="T97" s="78"/>
      <c r="U97" s="78"/>
      <c r="V97" s="78"/>
      <c r="W97" s="78"/>
      <c r="X97" s="78"/>
      <c r="Y97" s="78"/>
      <c r="Z97" s="78"/>
    </row>
    <row r="98" spans="1:26" ht="15.75" customHeight="1" x14ac:dyDescent="0.25">
      <c r="A98" s="78"/>
      <c r="B98" s="78"/>
      <c r="C98" s="78"/>
      <c r="D98" s="78"/>
      <c r="E98" s="78"/>
      <c r="F98" s="78"/>
      <c r="G98" s="78"/>
      <c r="H98" s="78"/>
      <c r="I98" s="78"/>
      <c r="J98" s="78"/>
      <c r="K98" s="78"/>
      <c r="L98" s="78"/>
      <c r="M98" s="78"/>
      <c r="N98" s="78"/>
      <c r="O98" s="78"/>
      <c r="P98" s="78"/>
      <c r="Q98" s="78"/>
      <c r="R98" s="78"/>
      <c r="S98" s="78"/>
      <c r="T98" s="78"/>
      <c r="U98" s="78"/>
      <c r="V98" s="78"/>
      <c r="W98" s="78"/>
      <c r="X98" s="78"/>
      <c r="Y98" s="78"/>
      <c r="Z98" s="78"/>
    </row>
    <row r="99" spans="1:26" ht="15.75" customHeight="1" x14ac:dyDescent="0.25">
      <c r="A99" s="78"/>
      <c r="B99" s="78"/>
      <c r="C99" s="78"/>
      <c r="D99" s="78"/>
      <c r="E99" s="78"/>
      <c r="F99" s="78"/>
      <c r="G99" s="78"/>
      <c r="H99" s="78"/>
      <c r="I99" s="78"/>
      <c r="J99" s="78"/>
      <c r="K99" s="78"/>
      <c r="L99" s="78"/>
      <c r="M99" s="78"/>
      <c r="N99" s="78"/>
      <c r="O99" s="78"/>
      <c r="P99" s="78"/>
      <c r="Q99" s="78"/>
      <c r="R99" s="78"/>
      <c r="S99" s="78"/>
      <c r="T99" s="78"/>
      <c r="U99" s="78"/>
      <c r="V99" s="78"/>
      <c r="W99" s="78"/>
      <c r="X99" s="78"/>
      <c r="Y99" s="78"/>
      <c r="Z99" s="78"/>
    </row>
    <row r="100" spans="1:26" ht="15.75" customHeight="1" x14ac:dyDescent="0.25">
      <c r="A100" s="78"/>
      <c r="B100" s="78"/>
      <c r="C100" s="78"/>
      <c r="D100" s="78"/>
      <c r="E100" s="78"/>
      <c r="F100" s="78"/>
      <c r="G100" s="78"/>
      <c r="H100" s="78"/>
      <c r="I100" s="78"/>
      <c r="J100" s="78"/>
      <c r="K100" s="78"/>
      <c r="L100" s="78"/>
      <c r="M100" s="78"/>
      <c r="N100" s="78"/>
      <c r="O100" s="78"/>
      <c r="P100" s="78"/>
      <c r="Q100" s="78"/>
      <c r="R100" s="78"/>
      <c r="S100" s="78"/>
      <c r="T100" s="78"/>
      <c r="U100" s="78"/>
      <c r="V100" s="78"/>
      <c r="W100" s="78"/>
      <c r="X100" s="78"/>
      <c r="Y100" s="78"/>
      <c r="Z100" s="78"/>
    </row>
    <row r="101" spans="1:26" ht="15.75" customHeight="1" x14ac:dyDescent="0.25">
      <c r="A101" s="78"/>
      <c r="B101" s="78"/>
      <c r="C101" s="78"/>
      <c r="D101" s="78"/>
      <c r="E101" s="78"/>
      <c r="F101" s="78"/>
      <c r="G101" s="78"/>
      <c r="H101" s="78"/>
      <c r="I101" s="78"/>
      <c r="J101" s="78"/>
      <c r="K101" s="78"/>
      <c r="L101" s="78"/>
      <c r="M101" s="78"/>
      <c r="N101" s="78"/>
      <c r="O101" s="78"/>
      <c r="P101" s="78"/>
      <c r="Q101" s="78"/>
      <c r="R101" s="78"/>
      <c r="S101" s="78"/>
      <c r="T101" s="78"/>
      <c r="U101" s="78"/>
      <c r="V101" s="78"/>
      <c r="W101" s="78"/>
      <c r="X101" s="78"/>
      <c r="Y101" s="78"/>
      <c r="Z101" s="78"/>
    </row>
    <row r="102" spans="1:26" ht="15.75" customHeight="1" x14ac:dyDescent="0.25">
      <c r="A102" s="78"/>
      <c r="B102" s="78"/>
      <c r="C102" s="78"/>
      <c r="D102" s="78"/>
      <c r="E102" s="78"/>
      <c r="F102" s="78"/>
      <c r="G102" s="78"/>
      <c r="H102" s="78"/>
      <c r="I102" s="78"/>
      <c r="J102" s="78"/>
      <c r="K102" s="78"/>
      <c r="L102" s="78"/>
      <c r="M102" s="78"/>
      <c r="N102" s="78"/>
      <c r="O102" s="78"/>
      <c r="P102" s="78"/>
      <c r="Q102" s="78"/>
      <c r="R102" s="78"/>
      <c r="S102" s="78"/>
      <c r="T102" s="78"/>
      <c r="U102" s="78"/>
      <c r="V102" s="78"/>
      <c r="W102" s="78"/>
      <c r="X102" s="78"/>
      <c r="Y102" s="78"/>
      <c r="Z102" s="78"/>
    </row>
    <row r="103" spans="1:26" ht="15.75" customHeight="1" x14ac:dyDescent="0.25">
      <c r="A103" s="78"/>
      <c r="B103" s="78"/>
      <c r="C103" s="78"/>
      <c r="D103" s="78"/>
      <c r="E103" s="78"/>
      <c r="F103" s="78"/>
      <c r="G103" s="78"/>
      <c r="H103" s="78"/>
      <c r="I103" s="78"/>
      <c r="J103" s="78"/>
      <c r="K103" s="78"/>
      <c r="L103" s="78"/>
      <c r="M103" s="78"/>
      <c r="N103" s="78"/>
      <c r="O103" s="78"/>
      <c r="P103" s="78"/>
      <c r="Q103" s="78"/>
      <c r="R103" s="78"/>
      <c r="S103" s="78"/>
      <c r="T103" s="78"/>
      <c r="U103" s="78"/>
      <c r="V103" s="78"/>
      <c r="W103" s="78"/>
      <c r="X103" s="78"/>
      <c r="Y103" s="78"/>
      <c r="Z103" s="78"/>
    </row>
    <row r="104" spans="1:26" ht="15.75" customHeight="1" x14ac:dyDescent="0.25">
      <c r="A104" s="78"/>
      <c r="B104" s="78"/>
      <c r="C104" s="78"/>
      <c r="D104" s="78"/>
      <c r="E104" s="78"/>
      <c r="F104" s="78"/>
      <c r="G104" s="78"/>
      <c r="H104" s="78"/>
      <c r="I104" s="78"/>
      <c r="J104" s="78"/>
      <c r="K104" s="78"/>
      <c r="L104" s="78"/>
      <c r="M104" s="78"/>
      <c r="N104" s="78"/>
      <c r="O104" s="78"/>
      <c r="P104" s="78"/>
      <c r="Q104" s="78"/>
      <c r="R104" s="78"/>
      <c r="S104" s="78"/>
      <c r="T104" s="78"/>
      <c r="U104" s="78"/>
      <c r="V104" s="78"/>
      <c r="W104" s="78"/>
      <c r="X104" s="78"/>
      <c r="Y104" s="78"/>
      <c r="Z104" s="78"/>
    </row>
    <row r="105" spans="1:26" ht="15.75" customHeight="1" x14ac:dyDescent="0.25">
      <c r="A105" s="78"/>
      <c r="B105" s="78"/>
      <c r="C105" s="78"/>
      <c r="D105" s="78"/>
      <c r="E105" s="78"/>
      <c r="F105" s="78"/>
      <c r="G105" s="78"/>
      <c r="H105" s="78"/>
      <c r="I105" s="78"/>
      <c r="J105" s="78"/>
      <c r="K105" s="78"/>
      <c r="L105" s="78"/>
      <c r="M105" s="78"/>
      <c r="N105" s="78"/>
      <c r="O105" s="78"/>
      <c r="P105" s="78"/>
      <c r="Q105" s="78"/>
      <c r="R105" s="78"/>
      <c r="S105" s="78"/>
      <c r="T105" s="78"/>
      <c r="U105" s="78"/>
      <c r="V105" s="78"/>
      <c r="W105" s="78"/>
      <c r="X105" s="78"/>
      <c r="Y105" s="78"/>
      <c r="Z105" s="78"/>
    </row>
    <row r="106" spans="1:26" ht="15.75" customHeight="1" x14ac:dyDescent="0.25">
      <c r="A106" s="78"/>
      <c r="B106" s="78"/>
      <c r="C106" s="78"/>
      <c r="D106" s="78"/>
      <c r="E106" s="78"/>
      <c r="F106" s="78"/>
      <c r="G106" s="78"/>
      <c r="H106" s="78"/>
      <c r="I106" s="78"/>
      <c r="J106" s="78"/>
      <c r="K106" s="78"/>
      <c r="L106" s="78"/>
      <c r="M106" s="78"/>
      <c r="N106" s="78"/>
      <c r="O106" s="78"/>
      <c r="P106" s="78"/>
      <c r="Q106" s="78"/>
      <c r="R106" s="78"/>
      <c r="S106" s="78"/>
      <c r="T106" s="78"/>
      <c r="U106" s="78"/>
      <c r="V106" s="78"/>
      <c r="W106" s="78"/>
      <c r="X106" s="78"/>
      <c r="Y106" s="78"/>
      <c r="Z106" s="78"/>
    </row>
    <row r="107" spans="1:26" ht="15.75" customHeight="1" x14ac:dyDescent="0.25">
      <c r="A107" s="78"/>
      <c r="B107" s="78"/>
      <c r="C107" s="78"/>
      <c r="D107" s="78"/>
      <c r="E107" s="78"/>
      <c r="F107" s="78"/>
      <c r="G107" s="78"/>
      <c r="H107" s="78"/>
      <c r="I107" s="78"/>
      <c r="J107" s="78"/>
      <c r="K107" s="78"/>
      <c r="L107" s="78"/>
      <c r="M107" s="78"/>
      <c r="N107" s="78"/>
      <c r="O107" s="78"/>
      <c r="P107" s="78"/>
      <c r="Q107" s="78"/>
      <c r="R107" s="78"/>
      <c r="S107" s="78"/>
      <c r="T107" s="78"/>
      <c r="U107" s="78"/>
      <c r="V107" s="78"/>
      <c r="W107" s="78"/>
      <c r="X107" s="78"/>
      <c r="Y107" s="78"/>
      <c r="Z107" s="78"/>
    </row>
    <row r="108" spans="1:26" ht="15.75" customHeight="1" x14ac:dyDescent="0.25">
      <c r="A108" s="78"/>
      <c r="B108" s="78"/>
      <c r="C108" s="78"/>
      <c r="D108" s="78"/>
      <c r="E108" s="78"/>
      <c r="F108" s="78"/>
      <c r="G108" s="78"/>
      <c r="H108" s="78"/>
      <c r="I108" s="78"/>
      <c r="J108" s="78"/>
      <c r="K108" s="78"/>
      <c r="L108" s="78"/>
      <c r="M108" s="78"/>
      <c r="N108" s="78"/>
      <c r="O108" s="78"/>
      <c r="P108" s="78"/>
      <c r="Q108" s="78"/>
      <c r="R108" s="78"/>
      <c r="S108" s="78"/>
      <c r="T108" s="78"/>
      <c r="U108" s="78"/>
      <c r="V108" s="78"/>
      <c r="W108" s="78"/>
      <c r="X108" s="78"/>
      <c r="Y108" s="78"/>
      <c r="Z108" s="78"/>
    </row>
    <row r="109" spans="1:26" ht="15.75" customHeight="1" x14ac:dyDescent="0.25">
      <c r="A109" s="78"/>
      <c r="B109" s="78"/>
      <c r="C109" s="78"/>
      <c r="D109" s="78"/>
      <c r="E109" s="78"/>
      <c r="F109" s="78"/>
      <c r="G109" s="78"/>
      <c r="H109" s="78"/>
      <c r="I109" s="78"/>
      <c r="J109" s="78"/>
      <c r="K109" s="78"/>
      <c r="L109" s="78"/>
      <c r="M109" s="78"/>
      <c r="N109" s="78"/>
      <c r="O109" s="78"/>
      <c r="P109" s="78"/>
      <c r="Q109" s="78"/>
      <c r="R109" s="78"/>
      <c r="S109" s="78"/>
      <c r="T109" s="78"/>
      <c r="U109" s="78"/>
      <c r="V109" s="78"/>
      <c r="W109" s="78"/>
      <c r="X109" s="78"/>
      <c r="Y109" s="78"/>
      <c r="Z109" s="78"/>
    </row>
    <row r="110" spans="1:26" ht="15.75" customHeight="1" x14ac:dyDescent="0.25">
      <c r="A110" s="78"/>
      <c r="B110" s="78"/>
      <c r="C110" s="78"/>
      <c r="D110" s="78"/>
      <c r="E110" s="78"/>
      <c r="F110" s="78"/>
      <c r="G110" s="78"/>
      <c r="H110" s="78"/>
      <c r="I110" s="78"/>
      <c r="J110" s="78"/>
      <c r="K110" s="78"/>
      <c r="L110" s="78"/>
      <c r="M110" s="78"/>
      <c r="N110" s="78"/>
      <c r="O110" s="78"/>
      <c r="P110" s="78"/>
      <c r="Q110" s="78"/>
      <c r="R110" s="78"/>
      <c r="S110" s="78"/>
      <c r="T110" s="78"/>
      <c r="U110" s="78"/>
      <c r="V110" s="78"/>
      <c r="W110" s="78"/>
      <c r="X110" s="78"/>
      <c r="Y110" s="78"/>
      <c r="Z110" s="78"/>
    </row>
    <row r="111" spans="1:26" ht="15.75" customHeight="1" x14ac:dyDescent="0.25">
      <c r="A111" s="78"/>
      <c r="B111" s="78"/>
      <c r="C111" s="78"/>
      <c r="D111" s="78"/>
      <c r="E111" s="78"/>
      <c r="F111" s="78"/>
      <c r="G111" s="78"/>
      <c r="H111" s="78"/>
      <c r="I111" s="78"/>
      <c r="J111" s="78"/>
      <c r="K111" s="78"/>
      <c r="L111" s="78"/>
      <c r="M111" s="78"/>
      <c r="N111" s="78"/>
      <c r="O111" s="78"/>
      <c r="P111" s="78"/>
      <c r="Q111" s="78"/>
      <c r="R111" s="78"/>
      <c r="S111" s="78"/>
      <c r="T111" s="78"/>
      <c r="U111" s="78"/>
      <c r="V111" s="78"/>
      <c r="W111" s="78"/>
      <c r="X111" s="78"/>
      <c r="Y111" s="78"/>
      <c r="Z111" s="78"/>
    </row>
    <row r="112" spans="1:26" ht="15.75" customHeight="1" x14ac:dyDescent="0.25">
      <c r="A112" s="78"/>
      <c r="B112" s="78"/>
      <c r="C112" s="78"/>
      <c r="D112" s="78"/>
      <c r="E112" s="78"/>
      <c r="F112" s="78"/>
      <c r="G112" s="78"/>
      <c r="H112" s="78"/>
      <c r="I112" s="78"/>
      <c r="J112" s="78"/>
      <c r="K112" s="78"/>
      <c r="L112" s="78"/>
      <c r="M112" s="78"/>
      <c r="N112" s="78"/>
      <c r="O112" s="78"/>
      <c r="P112" s="78"/>
      <c r="Q112" s="78"/>
      <c r="R112" s="78"/>
      <c r="S112" s="78"/>
      <c r="T112" s="78"/>
      <c r="U112" s="78"/>
      <c r="V112" s="78"/>
      <c r="W112" s="78"/>
      <c r="X112" s="78"/>
      <c r="Y112" s="78"/>
      <c r="Z112" s="78"/>
    </row>
    <row r="113" spans="1:26" ht="15.75" customHeight="1" x14ac:dyDescent="0.25">
      <c r="A113" s="78"/>
      <c r="B113" s="78"/>
      <c r="C113" s="78"/>
      <c r="D113" s="78"/>
      <c r="E113" s="78"/>
      <c r="F113" s="78"/>
      <c r="G113" s="78"/>
      <c r="H113" s="78"/>
      <c r="I113" s="78"/>
      <c r="J113" s="78"/>
      <c r="K113" s="78"/>
      <c r="L113" s="78"/>
      <c r="M113" s="78"/>
      <c r="N113" s="78"/>
      <c r="O113" s="78"/>
      <c r="P113" s="78"/>
      <c r="Q113" s="78"/>
      <c r="R113" s="78"/>
      <c r="S113" s="78"/>
      <c r="T113" s="78"/>
      <c r="U113" s="78"/>
      <c r="V113" s="78"/>
      <c r="W113" s="78"/>
      <c r="X113" s="78"/>
      <c r="Y113" s="78"/>
      <c r="Z113" s="78"/>
    </row>
    <row r="114" spans="1:26" ht="15.75" customHeight="1" x14ac:dyDescent="0.25">
      <c r="A114" s="78"/>
      <c r="B114" s="78"/>
      <c r="C114" s="78"/>
      <c r="D114" s="78"/>
      <c r="E114" s="78"/>
      <c r="F114" s="78"/>
      <c r="G114" s="78"/>
      <c r="H114" s="78"/>
      <c r="I114" s="78"/>
      <c r="J114" s="78"/>
      <c r="K114" s="78"/>
      <c r="L114" s="78"/>
      <c r="M114" s="78"/>
      <c r="N114" s="78"/>
      <c r="O114" s="78"/>
      <c r="P114" s="78"/>
      <c r="Q114" s="78"/>
      <c r="R114" s="78"/>
      <c r="S114" s="78"/>
      <c r="T114" s="78"/>
      <c r="U114" s="78"/>
      <c r="V114" s="78"/>
      <c r="W114" s="78"/>
      <c r="X114" s="78"/>
      <c r="Y114" s="78"/>
      <c r="Z114" s="78"/>
    </row>
    <row r="115" spans="1:26" ht="15.75" customHeight="1" x14ac:dyDescent="0.25">
      <c r="A115" s="78"/>
      <c r="B115" s="78"/>
      <c r="C115" s="78"/>
      <c r="D115" s="78"/>
      <c r="E115" s="78"/>
      <c r="F115" s="78"/>
      <c r="G115" s="78"/>
      <c r="H115" s="78"/>
      <c r="I115" s="78"/>
      <c r="J115" s="78"/>
      <c r="K115" s="78"/>
      <c r="L115" s="78"/>
      <c r="M115" s="78"/>
      <c r="N115" s="78"/>
      <c r="O115" s="78"/>
      <c r="P115" s="78"/>
      <c r="Q115" s="78"/>
      <c r="R115" s="78"/>
      <c r="S115" s="78"/>
      <c r="T115" s="78"/>
      <c r="U115" s="78"/>
      <c r="V115" s="78"/>
      <c r="W115" s="78"/>
      <c r="X115" s="78"/>
      <c r="Y115" s="78"/>
      <c r="Z115" s="78"/>
    </row>
    <row r="116" spans="1:26" ht="15.75" customHeight="1" x14ac:dyDescent="0.25">
      <c r="A116" s="78"/>
      <c r="B116" s="78"/>
      <c r="C116" s="78"/>
      <c r="D116" s="78"/>
      <c r="E116" s="78"/>
      <c r="F116" s="78"/>
      <c r="G116" s="78"/>
      <c r="H116" s="78"/>
      <c r="I116" s="78"/>
      <c r="J116" s="78"/>
      <c r="K116" s="78"/>
      <c r="L116" s="78"/>
      <c r="M116" s="78"/>
      <c r="N116" s="78"/>
      <c r="O116" s="78"/>
      <c r="P116" s="78"/>
      <c r="Q116" s="78"/>
      <c r="R116" s="78"/>
      <c r="S116" s="78"/>
      <c r="T116" s="78"/>
      <c r="U116" s="78"/>
      <c r="V116" s="78"/>
      <c r="W116" s="78"/>
      <c r="X116" s="78"/>
      <c r="Y116" s="78"/>
      <c r="Z116" s="78"/>
    </row>
    <row r="117" spans="1:26" ht="15.75" customHeight="1" x14ac:dyDescent="0.25">
      <c r="A117" s="78"/>
      <c r="B117" s="78"/>
      <c r="C117" s="78"/>
      <c r="D117" s="78"/>
      <c r="E117" s="78"/>
      <c r="F117" s="78"/>
      <c r="G117" s="78"/>
      <c r="H117" s="78"/>
      <c r="I117" s="78"/>
      <c r="J117" s="78"/>
      <c r="K117" s="78"/>
      <c r="L117" s="78"/>
      <c r="M117" s="78"/>
      <c r="N117" s="78"/>
      <c r="O117" s="78"/>
      <c r="P117" s="78"/>
      <c r="Q117" s="78"/>
      <c r="R117" s="78"/>
      <c r="S117" s="78"/>
      <c r="T117" s="78"/>
      <c r="U117" s="78"/>
      <c r="V117" s="78"/>
      <c r="W117" s="78"/>
      <c r="X117" s="78"/>
      <c r="Y117" s="78"/>
      <c r="Z117" s="78"/>
    </row>
    <row r="118" spans="1:26" ht="15.75" customHeight="1" x14ac:dyDescent="0.25">
      <c r="A118" s="78"/>
      <c r="B118" s="78"/>
      <c r="C118" s="78"/>
      <c r="D118" s="78"/>
      <c r="E118" s="78"/>
      <c r="F118" s="78"/>
      <c r="G118" s="78"/>
      <c r="H118" s="78"/>
      <c r="I118" s="78"/>
      <c r="J118" s="78"/>
      <c r="K118" s="78"/>
      <c r="L118" s="78"/>
      <c r="M118" s="78"/>
      <c r="N118" s="78"/>
      <c r="O118" s="78"/>
      <c r="P118" s="78"/>
      <c r="Q118" s="78"/>
      <c r="R118" s="78"/>
      <c r="S118" s="78"/>
      <c r="T118" s="78"/>
      <c r="U118" s="78"/>
      <c r="V118" s="78"/>
      <c r="W118" s="78"/>
      <c r="X118" s="78"/>
      <c r="Y118" s="78"/>
      <c r="Z118" s="78"/>
    </row>
    <row r="119" spans="1:26" ht="15.75" customHeight="1" x14ac:dyDescent="0.25">
      <c r="A119" s="78"/>
      <c r="B119" s="78"/>
      <c r="C119" s="78"/>
      <c r="D119" s="78"/>
      <c r="E119" s="78"/>
      <c r="F119" s="78"/>
      <c r="G119" s="78"/>
      <c r="H119" s="78"/>
      <c r="I119" s="78"/>
      <c r="J119" s="78"/>
      <c r="K119" s="78"/>
      <c r="L119" s="78"/>
      <c r="M119" s="78"/>
      <c r="N119" s="78"/>
      <c r="O119" s="78"/>
      <c r="P119" s="78"/>
      <c r="Q119" s="78"/>
      <c r="R119" s="78"/>
      <c r="S119" s="78"/>
      <c r="T119" s="78"/>
      <c r="U119" s="78"/>
      <c r="V119" s="78"/>
      <c r="W119" s="78"/>
      <c r="X119" s="78"/>
      <c r="Y119" s="78"/>
      <c r="Z119" s="78"/>
    </row>
    <row r="120" spans="1:26" ht="15.75" customHeight="1" x14ac:dyDescent="0.25">
      <c r="A120" s="78"/>
      <c r="B120" s="78"/>
      <c r="C120" s="78"/>
      <c r="D120" s="78"/>
      <c r="E120" s="78"/>
      <c r="F120" s="78"/>
      <c r="G120" s="78"/>
      <c r="H120" s="78"/>
      <c r="I120" s="78"/>
      <c r="J120" s="78"/>
      <c r="K120" s="78"/>
      <c r="L120" s="78"/>
      <c r="M120" s="78"/>
      <c r="N120" s="78"/>
      <c r="O120" s="78"/>
      <c r="P120" s="78"/>
      <c r="Q120" s="78"/>
      <c r="R120" s="78"/>
      <c r="S120" s="78"/>
      <c r="T120" s="78"/>
      <c r="U120" s="78"/>
      <c r="V120" s="78"/>
      <c r="W120" s="78"/>
      <c r="X120" s="78"/>
      <c r="Y120" s="78"/>
      <c r="Z120" s="78"/>
    </row>
    <row r="121" spans="1:26" ht="15.75" customHeight="1" x14ac:dyDescent="0.25">
      <c r="A121" s="78"/>
      <c r="B121" s="78"/>
      <c r="C121" s="78"/>
      <c r="D121" s="78"/>
      <c r="E121" s="78"/>
      <c r="F121" s="78"/>
      <c r="G121" s="78"/>
      <c r="H121" s="78"/>
      <c r="I121" s="78"/>
      <c r="J121" s="78"/>
      <c r="K121" s="78"/>
      <c r="L121" s="78"/>
      <c r="M121" s="78"/>
      <c r="N121" s="78"/>
      <c r="O121" s="78"/>
      <c r="P121" s="78"/>
      <c r="Q121" s="78"/>
      <c r="R121" s="78"/>
      <c r="S121" s="78"/>
      <c r="T121" s="78"/>
      <c r="U121" s="78"/>
      <c r="V121" s="78"/>
      <c r="W121" s="78"/>
      <c r="X121" s="78"/>
      <c r="Y121" s="78"/>
      <c r="Z121" s="78"/>
    </row>
    <row r="122" spans="1:26" ht="15.75" customHeight="1" x14ac:dyDescent="0.25">
      <c r="A122" s="78"/>
      <c r="B122" s="78"/>
      <c r="C122" s="78"/>
      <c r="D122" s="78"/>
      <c r="E122" s="78"/>
      <c r="F122" s="78"/>
      <c r="G122" s="78"/>
      <c r="H122" s="78"/>
      <c r="I122" s="78"/>
      <c r="J122" s="78"/>
      <c r="K122" s="78"/>
      <c r="L122" s="78"/>
      <c r="M122" s="78"/>
      <c r="N122" s="78"/>
      <c r="O122" s="78"/>
      <c r="P122" s="78"/>
      <c r="Q122" s="78"/>
      <c r="R122" s="78"/>
      <c r="S122" s="78"/>
      <c r="T122" s="78"/>
      <c r="U122" s="78"/>
      <c r="V122" s="78"/>
      <c r="W122" s="78"/>
      <c r="X122" s="78"/>
      <c r="Y122" s="78"/>
      <c r="Z122" s="78"/>
    </row>
    <row r="123" spans="1:26" ht="15.75" customHeight="1" x14ac:dyDescent="0.25">
      <c r="A123" s="78"/>
      <c r="B123" s="78"/>
      <c r="C123" s="78"/>
      <c r="D123" s="78"/>
      <c r="E123" s="78"/>
      <c r="F123" s="78"/>
      <c r="G123" s="78"/>
      <c r="H123" s="78"/>
      <c r="I123" s="78"/>
      <c r="J123" s="78"/>
      <c r="K123" s="78"/>
      <c r="L123" s="78"/>
      <c r="M123" s="78"/>
      <c r="N123" s="78"/>
      <c r="O123" s="78"/>
      <c r="P123" s="78"/>
      <c r="Q123" s="78"/>
      <c r="R123" s="78"/>
      <c r="S123" s="78"/>
      <c r="T123" s="78"/>
      <c r="U123" s="78"/>
      <c r="V123" s="78"/>
      <c r="W123" s="78"/>
      <c r="X123" s="78"/>
      <c r="Y123" s="78"/>
      <c r="Z123" s="78"/>
    </row>
    <row r="124" spans="1:26" ht="15.75" customHeight="1" x14ac:dyDescent="0.25">
      <c r="A124" s="78"/>
      <c r="B124" s="78"/>
      <c r="C124" s="78"/>
      <c r="D124" s="78"/>
      <c r="E124" s="78"/>
      <c r="F124" s="78"/>
      <c r="G124" s="78"/>
      <c r="H124" s="78"/>
      <c r="I124" s="78"/>
      <c r="J124" s="78"/>
      <c r="K124" s="78"/>
      <c r="L124" s="78"/>
      <c r="M124" s="78"/>
      <c r="N124" s="78"/>
      <c r="O124" s="78"/>
      <c r="P124" s="78"/>
      <c r="Q124" s="78"/>
      <c r="R124" s="78"/>
      <c r="S124" s="78"/>
      <c r="T124" s="78"/>
      <c r="U124" s="78"/>
      <c r="V124" s="78"/>
      <c r="W124" s="78"/>
      <c r="X124" s="78"/>
      <c r="Y124" s="78"/>
      <c r="Z124" s="78"/>
    </row>
    <row r="125" spans="1:26" ht="15.75" customHeight="1" x14ac:dyDescent="0.25">
      <c r="A125" s="78"/>
      <c r="B125" s="78"/>
      <c r="C125" s="78"/>
      <c r="D125" s="78"/>
      <c r="E125" s="78"/>
      <c r="F125" s="78"/>
      <c r="G125" s="78"/>
      <c r="H125" s="78"/>
      <c r="I125" s="78"/>
      <c r="J125" s="78"/>
      <c r="K125" s="78"/>
      <c r="L125" s="78"/>
      <c r="M125" s="78"/>
      <c r="N125" s="78"/>
      <c r="O125" s="78"/>
      <c r="P125" s="78"/>
      <c r="Q125" s="78"/>
      <c r="R125" s="78"/>
      <c r="S125" s="78"/>
      <c r="T125" s="78"/>
      <c r="U125" s="78"/>
      <c r="V125" s="78"/>
      <c r="W125" s="78"/>
      <c r="X125" s="78"/>
      <c r="Y125" s="78"/>
      <c r="Z125" s="78"/>
    </row>
    <row r="126" spans="1:26" ht="15.75" customHeight="1" x14ac:dyDescent="0.25">
      <c r="A126" s="78"/>
      <c r="B126" s="78"/>
      <c r="C126" s="78"/>
      <c r="D126" s="78"/>
      <c r="E126" s="78"/>
      <c r="F126" s="78"/>
      <c r="G126" s="78"/>
      <c r="H126" s="78"/>
      <c r="I126" s="78"/>
      <c r="J126" s="78"/>
      <c r="K126" s="78"/>
      <c r="L126" s="78"/>
      <c r="M126" s="78"/>
      <c r="N126" s="78"/>
      <c r="O126" s="78"/>
      <c r="P126" s="78"/>
      <c r="Q126" s="78"/>
      <c r="R126" s="78"/>
      <c r="S126" s="78"/>
      <c r="T126" s="78"/>
      <c r="U126" s="78"/>
      <c r="V126" s="78"/>
      <c r="W126" s="78"/>
      <c r="X126" s="78"/>
      <c r="Y126" s="78"/>
      <c r="Z126" s="78"/>
    </row>
    <row r="127" spans="1:26" ht="15.75" customHeight="1" x14ac:dyDescent="0.25">
      <c r="A127" s="78"/>
      <c r="B127" s="78"/>
      <c r="C127" s="78"/>
      <c r="D127" s="78"/>
      <c r="E127" s="78"/>
      <c r="F127" s="78"/>
      <c r="G127" s="78"/>
      <c r="H127" s="78"/>
      <c r="I127" s="78"/>
      <c r="J127" s="78"/>
      <c r="K127" s="78"/>
      <c r="L127" s="78"/>
      <c r="M127" s="78"/>
      <c r="N127" s="78"/>
      <c r="O127" s="78"/>
      <c r="P127" s="78"/>
      <c r="Q127" s="78"/>
      <c r="R127" s="78"/>
      <c r="S127" s="78"/>
      <c r="T127" s="78"/>
      <c r="U127" s="78"/>
      <c r="V127" s="78"/>
      <c r="W127" s="78"/>
      <c r="X127" s="78"/>
      <c r="Y127" s="78"/>
      <c r="Z127" s="78"/>
    </row>
    <row r="128" spans="1:26" ht="15.75" customHeight="1" x14ac:dyDescent="0.25">
      <c r="A128" s="78"/>
      <c r="B128" s="78"/>
      <c r="C128" s="78"/>
      <c r="D128" s="78"/>
      <c r="E128" s="78"/>
      <c r="F128" s="78"/>
      <c r="G128" s="78"/>
      <c r="H128" s="78"/>
      <c r="I128" s="78"/>
      <c r="J128" s="78"/>
      <c r="K128" s="78"/>
      <c r="L128" s="78"/>
      <c r="M128" s="78"/>
      <c r="N128" s="78"/>
      <c r="O128" s="78"/>
      <c r="P128" s="78"/>
      <c r="Q128" s="78"/>
      <c r="R128" s="78"/>
      <c r="S128" s="78"/>
      <c r="T128" s="78"/>
      <c r="U128" s="78"/>
      <c r="V128" s="78"/>
      <c r="W128" s="78"/>
      <c r="X128" s="78"/>
      <c r="Y128" s="78"/>
      <c r="Z128" s="78"/>
    </row>
    <row r="129" spans="1:26" ht="15.75" customHeight="1" x14ac:dyDescent="0.25">
      <c r="A129" s="78"/>
      <c r="B129" s="78"/>
      <c r="C129" s="78"/>
      <c r="D129" s="78"/>
      <c r="E129" s="78"/>
      <c r="F129" s="78"/>
      <c r="G129" s="78"/>
      <c r="H129" s="78"/>
      <c r="I129" s="78"/>
      <c r="J129" s="78"/>
      <c r="K129" s="78"/>
      <c r="L129" s="78"/>
      <c r="M129" s="78"/>
      <c r="N129" s="78"/>
      <c r="O129" s="78"/>
      <c r="P129" s="78"/>
      <c r="Q129" s="78"/>
      <c r="R129" s="78"/>
      <c r="S129" s="78"/>
      <c r="T129" s="78"/>
      <c r="U129" s="78"/>
      <c r="V129" s="78"/>
      <c r="W129" s="78"/>
      <c r="X129" s="78"/>
      <c r="Y129" s="78"/>
      <c r="Z129" s="78"/>
    </row>
    <row r="130" spans="1:26" ht="15.75" customHeight="1" x14ac:dyDescent="0.25">
      <c r="A130" s="78"/>
      <c r="B130" s="78"/>
      <c r="C130" s="78"/>
      <c r="D130" s="78"/>
      <c r="E130" s="78"/>
      <c r="F130" s="78"/>
      <c r="G130" s="78"/>
      <c r="H130" s="78"/>
      <c r="I130" s="78"/>
      <c r="J130" s="78"/>
      <c r="K130" s="78"/>
      <c r="L130" s="78"/>
      <c r="M130" s="78"/>
      <c r="N130" s="78"/>
      <c r="O130" s="78"/>
      <c r="P130" s="78"/>
      <c r="Q130" s="78"/>
      <c r="R130" s="78"/>
      <c r="S130" s="78"/>
      <c r="T130" s="78"/>
      <c r="U130" s="78"/>
      <c r="V130" s="78"/>
      <c r="W130" s="78"/>
      <c r="X130" s="78"/>
      <c r="Y130" s="78"/>
      <c r="Z130" s="78"/>
    </row>
    <row r="131" spans="1:26" ht="15.75" customHeight="1" x14ac:dyDescent="0.25">
      <c r="A131" s="78"/>
      <c r="B131" s="78"/>
      <c r="C131" s="78"/>
      <c r="D131" s="78"/>
      <c r="E131" s="78"/>
      <c r="F131" s="78"/>
      <c r="G131" s="78"/>
      <c r="H131" s="78"/>
      <c r="I131" s="78"/>
      <c r="J131" s="78"/>
      <c r="K131" s="78"/>
      <c r="L131" s="78"/>
      <c r="M131" s="78"/>
      <c r="N131" s="78"/>
      <c r="O131" s="78"/>
      <c r="P131" s="78"/>
      <c r="Q131" s="78"/>
      <c r="R131" s="78"/>
      <c r="S131" s="78"/>
      <c r="T131" s="78"/>
      <c r="U131" s="78"/>
      <c r="V131" s="78"/>
      <c r="W131" s="78"/>
      <c r="X131" s="78"/>
      <c r="Y131" s="78"/>
      <c r="Z131" s="78"/>
    </row>
    <row r="132" spans="1:26" ht="15.75" customHeight="1" x14ac:dyDescent="0.25">
      <c r="A132" s="78"/>
      <c r="B132" s="78"/>
      <c r="C132" s="78"/>
      <c r="D132" s="78"/>
      <c r="E132" s="78"/>
      <c r="F132" s="78"/>
      <c r="G132" s="78"/>
      <c r="H132" s="78"/>
      <c r="I132" s="78"/>
      <c r="J132" s="78"/>
      <c r="K132" s="78"/>
      <c r="L132" s="78"/>
      <c r="M132" s="78"/>
      <c r="N132" s="78"/>
      <c r="O132" s="78"/>
      <c r="P132" s="78"/>
      <c r="Q132" s="78"/>
      <c r="R132" s="78"/>
      <c r="S132" s="78"/>
      <c r="T132" s="78"/>
      <c r="U132" s="78"/>
      <c r="V132" s="78"/>
      <c r="W132" s="78"/>
      <c r="X132" s="78"/>
      <c r="Y132" s="78"/>
      <c r="Z132" s="78"/>
    </row>
    <row r="133" spans="1:26" ht="15.75" customHeight="1" x14ac:dyDescent="0.25">
      <c r="A133" s="78"/>
      <c r="B133" s="78"/>
      <c r="C133" s="78"/>
      <c r="D133" s="78"/>
      <c r="E133" s="78"/>
      <c r="F133" s="78"/>
      <c r="G133" s="78"/>
      <c r="H133" s="78"/>
      <c r="I133" s="78"/>
      <c r="J133" s="78"/>
      <c r="K133" s="78"/>
      <c r="L133" s="78"/>
      <c r="M133" s="78"/>
      <c r="N133" s="78"/>
      <c r="O133" s="78"/>
      <c r="P133" s="78"/>
      <c r="Q133" s="78"/>
      <c r="R133" s="78"/>
      <c r="S133" s="78"/>
      <c r="T133" s="78"/>
      <c r="U133" s="78"/>
      <c r="V133" s="78"/>
      <c r="W133" s="78"/>
      <c r="X133" s="78"/>
      <c r="Y133" s="78"/>
      <c r="Z133" s="78"/>
    </row>
    <row r="134" spans="1:26" ht="15.75" customHeight="1" x14ac:dyDescent="0.25">
      <c r="A134" s="78"/>
      <c r="B134" s="78"/>
      <c r="C134" s="78"/>
      <c r="D134" s="78"/>
      <c r="E134" s="78"/>
      <c r="F134" s="78"/>
      <c r="G134" s="78"/>
      <c r="H134" s="78"/>
      <c r="I134" s="78"/>
      <c r="J134" s="78"/>
      <c r="K134" s="78"/>
      <c r="L134" s="78"/>
      <c r="M134" s="78"/>
      <c r="N134" s="78"/>
      <c r="O134" s="78"/>
      <c r="P134" s="78"/>
      <c r="Q134" s="78"/>
      <c r="R134" s="78"/>
      <c r="S134" s="78"/>
      <c r="T134" s="78"/>
      <c r="U134" s="78"/>
      <c r="V134" s="78"/>
      <c r="W134" s="78"/>
      <c r="X134" s="78"/>
      <c r="Y134" s="78"/>
      <c r="Z134" s="78"/>
    </row>
    <row r="135" spans="1:26" ht="15.75" customHeight="1" x14ac:dyDescent="0.25">
      <c r="A135" s="78"/>
      <c r="B135" s="78"/>
      <c r="C135" s="78"/>
      <c r="D135" s="78"/>
      <c r="E135" s="78"/>
      <c r="F135" s="78"/>
      <c r="G135" s="78"/>
      <c r="H135" s="78"/>
      <c r="I135" s="78"/>
      <c r="J135" s="78"/>
      <c r="K135" s="78"/>
      <c r="L135" s="78"/>
      <c r="M135" s="78"/>
      <c r="N135" s="78"/>
      <c r="O135" s="78"/>
      <c r="P135" s="78"/>
      <c r="Q135" s="78"/>
      <c r="R135" s="78"/>
      <c r="S135" s="78"/>
      <c r="T135" s="78"/>
      <c r="U135" s="78"/>
      <c r="V135" s="78"/>
      <c r="W135" s="78"/>
      <c r="X135" s="78"/>
      <c r="Y135" s="78"/>
      <c r="Z135" s="78"/>
    </row>
    <row r="136" spans="1:26" ht="15.75" customHeight="1" x14ac:dyDescent="0.25">
      <c r="A136" s="78"/>
      <c r="B136" s="78"/>
      <c r="C136" s="78"/>
      <c r="D136" s="78"/>
      <c r="E136" s="78"/>
      <c r="F136" s="78"/>
      <c r="G136" s="78"/>
      <c r="H136" s="78"/>
      <c r="I136" s="78"/>
      <c r="J136" s="78"/>
      <c r="K136" s="78"/>
      <c r="L136" s="78"/>
      <c r="M136" s="78"/>
      <c r="N136" s="78"/>
      <c r="O136" s="78"/>
      <c r="P136" s="78"/>
      <c r="Q136" s="78"/>
      <c r="R136" s="78"/>
      <c r="S136" s="78"/>
      <c r="T136" s="78"/>
      <c r="U136" s="78"/>
      <c r="V136" s="78"/>
      <c r="W136" s="78"/>
      <c r="X136" s="78"/>
      <c r="Y136" s="78"/>
      <c r="Z136" s="78"/>
    </row>
    <row r="137" spans="1:26" ht="15.75" customHeight="1" x14ac:dyDescent="0.25">
      <c r="A137" s="78"/>
      <c r="B137" s="78"/>
      <c r="C137" s="78"/>
      <c r="D137" s="78"/>
      <c r="E137" s="78"/>
      <c r="F137" s="78"/>
      <c r="G137" s="78"/>
      <c r="H137" s="78"/>
      <c r="I137" s="78"/>
      <c r="J137" s="78"/>
      <c r="K137" s="78"/>
      <c r="L137" s="78"/>
      <c r="M137" s="78"/>
      <c r="N137" s="78"/>
      <c r="O137" s="78"/>
      <c r="P137" s="78"/>
      <c r="Q137" s="78"/>
      <c r="R137" s="78"/>
      <c r="S137" s="78"/>
      <c r="T137" s="78"/>
      <c r="U137" s="78"/>
      <c r="V137" s="78"/>
      <c r="W137" s="78"/>
      <c r="X137" s="78"/>
      <c r="Y137" s="78"/>
      <c r="Z137" s="78"/>
    </row>
    <row r="138" spans="1:26" ht="15.75" customHeight="1" x14ac:dyDescent="0.25">
      <c r="A138" s="78"/>
      <c r="B138" s="78"/>
      <c r="C138" s="78"/>
      <c r="D138" s="78"/>
      <c r="E138" s="78"/>
      <c r="F138" s="78"/>
      <c r="G138" s="78"/>
      <c r="H138" s="78"/>
      <c r="I138" s="78"/>
      <c r="J138" s="78"/>
      <c r="K138" s="78"/>
      <c r="L138" s="78"/>
      <c r="M138" s="78"/>
      <c r="N138" s="78"/>
      <c r="O138" s="78"/>
      <c r="P138" s="78"/>
      <c r="Q138" s="78"/>
      <c r="R138" s="78"/>
      <c r="S138" s="78"/>
      <c r="T138" s="78"/>
      <c r="U138" s="78"/>
      <c r="V138" s="78"/>
      <c r="W138" s="78"/>
      <c r="X138" s="78"/>
      <c r="Y138" s="78"/>
      <c r="Z138" s="78"/>
    </row>
    <row r="139" spans="1:26" ht="15.75" customHeight="1" x14ac:dyDescent="0.25">
      <c r="A139" s="78"/>
      <c r="B139" s="78"/>
      <c r="C139" s="78"/>
      <c r="D139" s="78"/>
      <c r="E139" s="78"/>
      <c r="F139" s="78"/>
      <c r="G139" s="78"/>
      <c r="H139" s="78"/>
      <c r="I139" s="78"/>
      <c r="J139" s="78"/>
      <c r="K139" s="78"/>
      <c r="L139" s="78"/>
      <c r="M139" s="78"/>
      <c r="N139" s="78"/>
      <c r="O139" s="78"/>
      <c r="P139" s="78"/>
      <c r="Q139" s="78"/>
      <c r="R139" s="78"/>
      <c r="S139" s="78"/>
      <c r="T139" s="78"/>
      <c r="U139" s="78"/>
      <c r="V139" s="78"/>
      <c r="W139" s="78"/>
      <c r="X139" s="78"/>
      <c r="Y139" s="78"/>
      <c r="Z139" s="78"/>
    </row>
    <row r="140" spans="1:26" ht="15.75" customHeight="1" x14ac:dyDescent="0.25">
      <c r="A140" s="78"/>
      <c r="B140" s="78"/>
      <c r="C140" s="78"/>
      <c r="D140" s="78"/>
      <c r="E140" s="78"/>
      <c r="F140" s="78"/>
      <c r="G140" s="78"/>
      <c r="H140" s="78"/>
      <c r="I140" s="78"/>
      <c r="J140" s="78"/>
      <c r="K140" s="78"/>
      <c r="L140" s="78"/>
      <c r="M140" s="78"/>
      <c r="N140" s="78"/>
      <c r="O140" s="78"/>
      <c r="P140" s="78"/>
      <c r="Q140" s="78"/>
      <c r="R140" s="78"/>
      <c r="S140" s="78"/>
      <c r="T140" s="78"/>
      <c r="U140" s="78"/>
      <c r="V140" s="78"/>
      <c r="W140" s="78"/>
      <c r="X140" s="78"/>
      <c r="Y140" s="78"/>
      <c r="Z140" s="78"/>
    </row>
    <row r="141" spans="1:26" ht="15.75" customHeight="1" x14ac:dyDescent="0.25">
      <c r="A141" s="78"/>
      <c r="B141" s="78"/>
      <c r="C141" s="78"/>
      <c r="D141" s="78"/>
      <c r="E141" s="78"/>
      <c r="F141" s="78"/>
      <c r="G141" s="78"/>
      <c r="H141" s="78"/>
      <c r="I141" s="78"/>
      <c r="J141" s="78"/>
      <c r="K141" s="78"/>
      <c r="L141" s="78"/>
      <c r="M141" s="78"/>
      <c r="N141" s="78"/>
      <c r="O141" s="78"/>
      <c r="P141" s="78"/>
      <c r="Q141" s="78"/>
      <c r="R141" s="78"/>
      <c r="S141" s="78"/>
      <c r="T141" s="78"/>
      <c r="U141" s="78"/>
      <c r="V141" s="78"/>
      <c r="W141" s="78"/>
      <c r="X141" s="78"/>
      <c r="Y141" s="78"/>
      <c r="Z141" s="78"/>
    </row>
    <row r="142" spans="1:26" ht="15.75" customHeight="1" x14ac:dyDescent="0.25">
      <c r="A142" s="78"/>
      <c r="B142" s="78"/>
      <c r="C142" s="78"/>
      <c r="D142" s="78"/>
      <c r="E142" s="78"/>
      <c r="F142" s="78"/>
      <c r="G142" s="78"/>
      <c r="H142" s="78"/>
      <c r="I142" s="78"/>
      <c r="J142" s="78"/>
      <c r="K142" s="78"/>
      <c r="L142" s="78"/>
      <c r="M142" s="78"/>
      <c r="N142" s="78"/>
      <c r="O142" s="78"/>
      <c r="P142" s="78"/>
      <c r="Q142" s="78"/>
      <c r="R142" s="78"/>
      <c r="S142" s="78"/>
      <c r="T142" s="78"/>
      <c r="U142" s="78"/>
      <c r="V142" s="78"/>
      <c r="W142" s="78"/>
      <c r="X142" s="78"/>
      <c r="Y142" s="78"/>
      <c r="Z142" s="78"/>
    </row>
    <row r="143" spans="1:26" ht="15.75" customHeight="1" x14ac:dyDescent="0.25">
      <c r="A143" s="78"/>
      <c r="B143" s="78"/>
      <c r="C143" s="78"/>
      <c r="D143" s="78"/>
      <c r="E143" s="78"/>
      <c r="F143" s="78"/>
      <c r="G143" s="78"/>
      <c r="H143" s="78"/>
      <c r="I143" s="78"/>
      <c r="J143" s="78"/>
      <c r="K143" s="78"/>
      <c r="L143" s="78"/>
      <c r="M143" s="78"/>
      <c r="N143" s="78"/>
      <c r="O143" s="78"/>
      <c r="P143" s="78"/>
      <c r="Q143" s="78"/>
      <c r="R143" s="78"/>
      <c r="S143" s="78"/>
      <c r="T143" s="78"/>
      <c r="U143" s="78"/>
      <c r="V143" s="78"/>
      <c r="W143" s="78"/>
      <c r="X143" s="78"/>
      <c r="Y143" s="78"/>
      <c r="Z143" s="78"/>
    </row>
    <row r="144" spans="1:26" ht="15.75" customHeight="1" x14ac:dyDescent="0.25">
      <c r="A144" s="78"/>
      <c r="B144" s="78"/>
      <c r="C144" s="78"/>
      <c r="D144" s="78"/>
      <c r="E144" s="78"/>
      <c r="F144" s="78"/>
      <c r="G144" s="78"/>
      <c r="H144" s="78"/>
      <c r="I144" s="78"/>
      <c r="J144" s="78"/>
      <c r="K144" s="78"/>
      <c r="L144" s="78"/>
      <c r="M144" s="78"/>
      <c r="N144" s="78"/>
      <c r="O144" s="78"/>
      <c r="P144" s="78"/>
      <c r="Q144" s="78"/>
      <c r="R144" s="78"/>
      <c r="S144" s="78"/>
      <c r="T144" s="78"/>
      <c r="U144" s="78"/>
      <c r="V144" s="78"/>
      <c r="W144" s="78"/>
      <c r="X144" s="78"/>
      <c r="Y144" s="78"/>
      <c r="Z144" s="78"/>
    </row>
    <row r="145" spans="1:26" ht="15.75" customHeight="1" x14ac:dyDescent="0.25">
      <c r="A145" s="78"/>
      <c r="B145" s="78"/>
      <c r="C145" s="78"/>
      <c r="D145" s="78"/>
      <c r="E145" s="78"/>
      <c r="F145" s="78"/>
      <c r="G145" s="78"/>
      <c r="H145" s="78"/>
      <c r="I145" s="78"/>
      <c r="J145" s="78"/>
      <c r="K145" s="78"/>
      <c r="L145" s="78"/>
      <c r="M145" s="78"/>
      <c r="N145" s="78"/>
      <c r="O145" s="78"/>
      <c r="P145" s="78"/>
      <c r="Q145" s="78"/>
      <c r="R145" s="78"/>
      <c r="S145" s="78"/>
      <c r="T145" s="78"/>
      <c r="U145" s="78"/>
      <c r="V145" s="78"/>
      <c r="W145" s="78"/>
      <c r="X145" s="78"/>
      <c r="Y145" s="78"/>
      <c r="Z145" s="78"/>
    </row>
    <row r="146" spans="1:26" ht="15.75" customHeight="1" x14ac:dyDescent="0.25">
      <c r="A146" s="78"/>
      <c r="B146" s="78"/>
      <c r="C146" s="78"/>
      <c r="D146" s="78"/>
      <c r="E146" s="78"/>
      <c r="F146" s="78"/>
      <c r="G146" s="78"/>
      <c r="H146" s="78"/>
      <c r="I146" s="78"/>
      <c r="J146" s="78"/>
      <c r="K146" s="78"/>
      <c r="L146" s="78"/>
      <c r="M146" s="78"/>
      <c r="N146" s="78"/>
      <c r="O146" s="78"/>
      <c r="P146" s="78"/>
      <c r="Q146" s="78"/>
      <c r="R146" s="78"/>
      <c r="S146" s="78"/>
      <c r="T146" s="78"/>
      <c r="U146" s="78"/>
      <c r="V146" s="78"/>
      <c r="W146" s="78"/>
      <c r="X146" s="78"/>
      <c r="Y146" s="78"/>
      <c r="Z146" s="78"/>
    </row>
    <row r="147" spans="1:26" ht="15.75" customHeight="1" x14ac:dyDescent="0.25">
      <c r="A147" s="78"/>
      <c r="B147" s="78"/>
      <c r="C147" s="78"/>
      <c r="D147" s="78"/>
      <c r="E147" s="78"/>
      <c r="F147" s="78"/>
      <c r="G147" s="78"/>
      <c r="H147" s="78"/>
      <c r="I147" s="78"/>
      <c r="J147" s="78"/>
      <c r="K147" s="78"/>
      <c r="L147" s="78"/>
      <c r="M147" s="78"/>
      <c r="N147" s="78"/>
      <c r="O147" s="78"/>
      <c r="P147" s="78"/>
      <c r="Q147" s="78"/>
      <c r="R147" s="78"/>
      <c r="S147" s="78"/>
      <c r="T147" s="78"/>
      <c r="U147" s="78"/>
      <c r="V147" s="78"/>
      <c r="W147" s="78"/>
      <c r="X147" s="78"/>
      <c r="Y147" s="78"/>
      <c r="Z147" s="78"/>
    </row>
    <row r="148" spans="1:26" ht="15.75" customHeight="1" x14ac:dyDescent="0.25">
      <c r="A148" s="78"/>
      <c r="B148" s="78"/>
      <c r="C148" s="78"/>
      <c r="D148" s="78"/>
      <c r="E148" s="78"/>
      <c r="F148" s="78"/>
      <c r="G148" s="78"/>
      <c r="H148" s="78"/>
      <c r="I148" s="78"/>
      <c r="J148" s="78"/>
      <c r="K148" s="78"/>
      <c r="L148" s="78"/>
      <c r="M148" s="78"/>
      <c r="N148" s="78"/>
      <c r="O148" s="78"/>
      <c r="P148" s="78"/>
      <c r="Q148" s="78"/>
      <c r="R148" s="78"/>
      <c r="S148" s="78"/>
      <c r="T148" s="78"/>
      <c r="U148" s="78"/>
      <c r="V148" s="78"/>
      <c r="W148" s="78"/>
      <c r="X148" s="78"/>
      <c r="Y148" s="78"/>
      <c r="Z148" s="78"/>
    </row>
    <row r="149" spans="1:26" ht="15.75" customHeight="1" x14ac:dyDescent="0.25">
      <c r="A149" s="78"/>
      <c r="B149" s="78"/>
      <c r="C149" s="78"/>
      <c r="D149" s="78"/>
      <c r="E149" s="78"/>
      <c r="F149" s="78"/>
      <c r="G149" s="78"/>
      <c r="H149" s="78"/>
      <c r="I149" s="78"/>
      <c r="J149" s="78"/>
      <c r="K149" s="78"/>
      <c r="L149" s="78"/>
      <c r="M149" s="78"/>
      <c r="N149" s="78"/>
      <c r="O149" s="78"/>
      <c r="P149" s="78"/>
      <c r="Q149" s="78"/>
      <c r="R149" s="78"/>
      <c r="S149" s="78"/>
      <c r="T149" s="78"/>
      <c r="U149" s="78"/>
      <c r="V149" s="78"/>
      <c r="W149" s="78"/>
      <c r="X149" s="78"/>
      <c r="Y149" s="78"/>
      <c r="Z149" s="78"/>
    </row>
    <row r="150" spans="1:26" ht="15.75" customHeight="1" x14ac:dyDescent="0.25">
      <c r="A150" s="78"/>
      <c r="B150" s="78"/>
      <c r="C150" s="78"/>
      <c r="D150" s="78"/>
      <c r="E150" s="78"/>
      <c r="F150" s="78"/>
      <c r="G150" s="78"/>
      <c r="H150" s="78"/>
      <c r="I150" s="78"/>
      <c r="J150" s="78"/>
      <c r="K150" s="78"/>
      <c r="L150" s="78"/>
      <c r="M150" s="78"/>
      <c r="N150" s="78"/>
      <c r="O150" s="78"/>
      <c r="P150" s="78"/>
      <c r="Q150" s="78"/>
      <c r="R150" s="78"/>
      <c r="S150" s="78"/>
      <c r="T150" s="78"/>
      <c r="U150" s="78"/>
      <c r="V150" s="78"/>
      <c r="W150" s="78"/>
      <c r="X150" s="78"/>
      <c r="Y150" s="78"/>
      <c r="Z150" s="78"/>
    </row>
    <row r="151" spans="1:26" ht="15.75" customHeight="1" x14ac:dyDescent="0.25">
      <c r="A151" s="78"/>
      <c r="B151" s="78"/>
      <c r="C151" s="78"/>
      <c r="D151" s="78"/>
      <c r="E151" s="78"/>
      <c r="F151" s="78"/>
      <c r="G151" s="78"/>
      <c r="H151" s="78"/>
      <c r="I151" s="78"/>
      <c r="J151" s="78"/>
      <c r="K151" s="78"/>
      <c r="L151" s="78"/>
      <c r="M151" s="78"/>
      <c r="N151" s="78"/>
      <c r="O151" s="78"/>
      <c r="P151" s="78"/>
      <c r="Q151" s="78"/>
      <c r="R151" s="78"/>
      <c r="S151" s="78"/>
      <c r="T151" s="78"/>
      <c r="U151" s="78"/>
      <c r="V151" s="78"/>
      <c r="W151" s="78"/>
      <c r="X151" s="78"/>
      <c r="Y151" s="78"/>
      <c r="Z151" s="78"/>
    </row>
    <row r="152" spans="1:26" ht="15.75" customHeight="1" x14ac:dyDescent="0.25">
      <c r="A152" s="78"/>
      <c r="B152" s="78"/>
      <c r="C152" s="78"/>
      <c r="D152" s="78"/>
      <c r="E152" s="78"/>
      <c r="F152" s="78"/>
      <c r="G152" s="78"/>
      <c r="H152" s="78"/>
      <c r="I152" s="78"/>
      <c r="J152" s="78"/>
      <c r="K152" s="78"/>
      <c r="L152" s="78"/>
      <c r="M152" s="78"/>
      <c r="N152" s="78"/>
      <c r="O152" s="78"/>
      <c r="P152" s="78"/>
      <c r="Q152" s="78"/>
      <c r="R152" s="78"/>
      <c r="S152" s="78"/>
      <c r="T152" s="78"/>
      <c r="U152" s="78"/>
      <c r="V152" s="78"/>
      <c r="W152" s="78"/>
      <c r="X152" s="78"/>
      <c r="Y152" s="78"/>
      <c r="Z152" s="78"/>
    </row>
    <row r="153" spans="1:26" ht="15.75" customHeight="1" x14ac:dyDescent="0.25">
      <c r="A153" s="78"/>
      <c r="B153" s="78"/>
      <c r="C153" s="78"/>
      <c r="D153" s="78"/>
      <c r="E153" s="78"/>
      <c r="F153" s="78"/>
      <c r="G153" s="78"/>
      <c r="H153" s="78"/>
      <c r="I153" s="78"/>
      <c r="J153" s="78"/>
      <c r="K153" s="78"/>
      <c r="L153" s="78"/>
      <c r="M153" s="78"/>
      <c r="N153" s="78"/>
      <c r="O153" s="78"/>
      <c r="P153" s="78"/>
      <c r="Q153" s="78"/>
      <c r="R153" s="78"/>
      <c r="S153" s="78"/>
      <c r="T153" s="78"/>
      <c r="U153" s="78"/>
      <c r="V153" s="78"/>
      <c r="W153" s="78"/>
      <c r="X153" s="78"/>
      <c r="Y153" s="78"/>
      <c r="Z153" s="78"/>
    </row>
    <row r="154" spans="1:26" ht="15.75" customHeight="1" x14ac:dyDescent="0.25">
      <c r="A154" s="78"/>
      <c r="B154" s="78"/>
      <c r="C154" s="78"/>
      <c r="D154" s="78"/>
      <c r="E154" s="78"/>
      <c r="F154" s="78"/>
      <c r="G154" s="78"/>
      <c r="H154" s="78"/>
      <c r="I154" s="78"/>
      <c r="J154" s="78"/>
      <c r="K154" s="78"/>
      <c r="L154" s="78"/>
      <c r="M154" s="78"/>
      <c r="N154" s="78"/>
      <c r="O154" s="78"/>
      <c r="P154" s="78"/>
      <c r="Q154" s="78"/>
      <c r="R154" s="78"/>
      <c r="S154" s="78"/>
      <c r="T154" s="78"/>
      <c r="U154" s="78"/>
      <c r="V154" s="78"/>
      <c r="W154" s="78"/>
      <c r="X154" s="78"/>
      <c r="Y154" s="78"/>
      <c r="Z154" s="78"/>
    </row>
    <row r="155" spans="1:26" ht="15.75" customHeight="1" x14ac:dyDescent="0.25">
      <c r="A155" s="78"/>
      <c r="B155" s="78"/>
      <c r="C155" s="78"/>
      <c r="D155" s="78"/>
      <c r="E155" s="78"/>
      <c r="F155" s="78"/>
      <c r="G155" s="78"/>
      <c r="H155" s="78"/>
      <c r="I155" s="78"/>
      <c r="J155" s="78"/>
      <c r="K155" s="78"/>
      <c r="L155" s="78"/>
      <c r="M155" s="78"/>
      <c r="N155" s="78"/>
      <c r="O155" s="78"/>
      <c r="P155" s="78"/>
      <c r="Q155" s="78"/>
      <c r="R155" s="78"/>
      <c r="S155" s="78"/>
      <c r="T155" s="78"/>
      <c r="U155" s="78"/>
      <c r="V155" s="78"/>
      <c r="W155" s="78"/>
      <c r="X155" s="78"/>
      <c r="Y155" s="78"/>
      <c r="Z155" s="78"/>
    </row>
    <row r="156" spans="1:26" ht="15.75" customHeight="1" x14ac:dyDescent="0.25">
      <c r="A156" s="78"/>
      <c r="B156" s="78"/>
      <c r="C156" s="78"/>
      <c r="D156" s="78"/>
      <c r="E156" s="78"/>
      <c r="F156" s="78"/>
      <c r="G156" s="78"/>
      <c r="H156" s="78"/>
      <c r="I156" s="78"/>
      <c r="J156" s="78"/>
      <c r="K156" s="78"/>
      <c r="L156" s="78"/>
      <c r="M156" s="78"/>
      <c r="N156" s="78"/>
      <c r="O156" s="78"/>
      <c r="P156" s="78"/>
      <c r="Q156" s="78"/>
      <c r="R156" s="78"/>
      <c r="S156" s="78"/>
      <c r="T156" s="78"/>
      <c r="U156" s="78"/>
      <c r="V156" s="78"/>
      <c r="W156" s="78"/>
      <c r="X156" s="78"/>
      <c r="Y156" s="78"/>
      <c r="Z156" s="78"/>
    </row>
    <row r="157" spans="1:26" ht="15.75" customHeight="1" x14ac:dyDescent="0.25">
      <c r="A157" s="78"/>
      <c r="B157" s="78"/>
      <c r="C157" s="78"/>
      <c r="D157" s="78"/>
      <c r="E157" s="78"/>
      <c r="F157" s="78"/>
      <c r="G157" s="78"/>
      <c r="H157" s="78"/>
      <c r="I157" s="78"/>
      <c r="J157" s="78"/>
      <c r="K157" s="78"/>
      <c r="L157" s="78"/>
      <c r="M157" s="78"/>
      <c r="N157" s="78"/>
      <c r="O157" s="78"/>
      <c r="P157" s="78"/>
      <c r="Q157" s="78"/>
      <c r="R157" s="78"/>
      <c r="S157" s="78"/>
      <c r="T157" s="78"/>
      <c r="U157" s="78"/>
      <c r="V157" s="78"/>
      <c r="W157" s="78"/>
      <c r="X157" s="78"/>
      <c r="Y157" s="78"/>
      <c r="Z157" s="78"/>
    </row>
    <row r="158" spans="1:26" ht="15.75" customHeight="1" x14ac:dyDescent="0.25">
      <c r="A158" s="78"/>
      <c r="B158" s="78"/>
      <c r="C158" s="78"/>
      <c r="D158" s="78"/>
      <c r="E158" s="78"/>
      <c r="F158" s="78"/>
      <c r="G158" s="78"/>
      <c r="H158" s="78"/>
      <c r="I158" s="78"/>
      <c r="J158" s="78"/>
      <c r="K158" s="78"/>
      <c r="L158" s="78"/>
      <c r="M158" s="78"/>
      <c r="N158" s="78"/>
      <c r="O158" s="78"/>
      <c r="P158" s="78"/>
      <c r="Q158" s="78"/>
      <c r="R158" s="78"/>
      <c r="S158" s="78"/>
      <c r="T158" s="78"/>
      <c r="U158" s="78"/>
      <c r="V158" s="78"/>
      <c r="W158" s="78"/>
      <c r="X158" s="78"/>
      <c r="Y158" s="78"/>
      <c r="Z158" s="78"/>
    </row>
    <row r="159" spans="1:26" ht="15.75" customHeight="1" x14ac:dyDescent="0.25">
      <c r="A159" s="78"/>
      <c r="B159" s="78"/>
      <c r="C159" s="78"/>
      <c r="D159" s="78"/>
      <c r="E159" s="78"/>
      <c r="F159" s="78"/>
      <c r="G159" s="78"/>
      <c r="H159" s="78"/>
      <c r="I159" s="78"/>
      <c r="J159" s="78"/>
      <c r="K159" s="78"/>
      <c r="L159" s="78"/>
      <c r="M159" s="78"/>
      <c r="N159" s="78"/>
      <c r="O159" s="78"/>
      <c r="P159" s="78"/>
      <c r="Q159" s="78"/>
      <c r="R159" s="78"/>
      <c r="S159" s="78"/>
      <c r="T159" s="78"/>
      <c r="U159" s="78"/>
      <c r="V159" s="78"/>
      <c r="W159" s="78"/>
      <c r="X159" s="78"/>
      <c r="Y159" s="78"/>
      <c r="Z159" s="78"/>
    </row>
    <row r="160" spans="1:26" ht="15.75" customHeight="1" x14ac:dyDescent="0.25">
      <c r="A160" s="78"/>
      <c r="B160" s="78"/>
      <c r="C160" s="78"/>
      <c r="D160" s="78"/>
      <c r="E160" s="78"/>
      <c r="F160" s="78"/>
      <c r="G160" s="78"/>
      <c r="H160" s="78"/>
      <c r="I160" s="78"/>
      <c r="J160" s="78"/>
      <c r="K160" s="78"/>
      <c r="L160" s="78"/>
      <c r="M160" s="78"/>
      <c r="N160" s="78"/>
      <c r="O160" s="78"/>
      <c r="P160" s="78"/>
      <c r="Q160" s="78"/>
      <c r="R160" s="78"/>
      <c r="S160" s="78"/>
      <c r="T160" s="78"/>
      <c r="U160" s="78"/>
      <c r="V160" s="78"/>
      <c r="W160" s="78"/>
      <c r="X160" s="78"/>
      <c r="Y160" s="78"/>
      <c r="Z160" s="78"/>
    </row>
    <row r="161" spans="1:26" ht="15.75" customHeight="1" x14ac:dyDescent="0.25">
      <c r="A161" s="78"/>
      <c r="B161" s="78"/>
      <c r="C161" s="78"/>
      <c r="D161" s="78"/>
      <c r="E161" s="78"/>
      <c r="F161" s="78"/>
      <c r="G161" s="78"/>
      <c r="H161" s="78"/>
      <c r="I161" s="78"/>
      <c r="J161" s="78"/>
      <c r="K161" s="78"/>
      <c r="L161" s="78"/>
      <c r="M161" s="78"/>
      <c r="N161" s="78"/>
      <c r="O161" s="78"/>
      <c r="P161" s="78"/>
      <c r="Q161" s="78"/>
      <c r="R161" s="78"/>
      <c r="S161" s="78"/>
      <c r="T161" s="78"/>
      <c r="U161" s="78"/>
      <c r="V161" s="78"/>
      <c r="W161" s="78"/>
      <c r="X161" s="78"/>
      <c r="Y161" s="78"/>
      <c r="Z161" s="78"/>
    </row>
    <row r="162" spans="1:26" ht="15.75" customHeight="1" x14ac:dyDescent="0.25">
      <c r="A162" s="78"/>
      <c r="B162" s="78"/>
      <c r="C162" s="78"/>
      <c r="D162" s="78"/>
      <c r="E162" s="78"/>
      <c r="F162" s="78"/>
      <c r="G162" s="78"/>
      <c r="H162" s="78"/>
      <c r="I162" s="78"/>
      <c r="J162" s="78"/>
      <c r="K162" s="78"/>
      <c r="L162" s="78"/>
      <c r="M162" s="78"/>
      <c r="N162" s="78"/>
      <c r="O162" s="78"/>
      <c r="P162" s="78"/>
      <c r="Q162" s="78"/>
      <c r="R162" s="78"/>
      <c r="S162" s="78"/>
      <c r="T162" s="78"/>
      <c r="U162" s="78"/>
      <c r="V162" s="78"/>
      <c r="W162" s="78"/>
      <c r="X162" s="78"/>
      <c r="Y162" s="78"/>
      <c r="Z162" s="78"/>
    </row>
    <row r="163" spans="1:26" ht="15.75" customHeight="1" x14ac:dyDescent="0.25">
      <c r="A163" s="78"/>
      <c r="B163" s="78"/>
      <c r="C163" s="78"/>
      <c r="D163" s="78"/>
      <c r="E163" s="78"/>
      <c r="F163" s="78"/>
      <c r="G163" s="78"/>
      <c r="H163" s="78"/>
      <c r="I163" s="78"/>
      <c r="J163" s="78"/>
      <c r="K163" s="78"/>
      <c r="L163" s="78"/>
      <c r="M163" s="78"/>
      <c r="N163" s="78"/>
      <c r="O163" s="78"/>
      <c r="P163" s="78"/>
      <c r="Q163" s="78"/>
      <c r="R163" s="78"/>
      <c r="S163" s="78"/>
      <c r="T163" s="78"/>
      <c r="U163" s="78"/>
      <c r="V163" s="78"/>
      <c r="W163" s="78"/>
      <c r="X163" s="78"/>
      <c r="Y163" s="78"/>
      <c r="Z163" s="78"/>
    </row>
    <row r="164" spans="1:26" ht="15.75" customHeight="1" x14ac:dyDescent="0.25">
      <c r="A164" s="78"/>
      <c r="B164" s="78"/>
      <c r="C164" s="78"/>
      <c r="D164" s="78"/>
      <c r="E164" s="78"/>
      <c r="F164" s="78"/>
      <c r="G164" s="78"/>
      <c r="H164" s="78"/>
      <c r="I164" s="78"/>
      <c r="J164" s="78"/>
      <c r="K164" s="78"/>
      <c r="L164" s="78"/>
      <c r="M164" s="78"/>
      <c r="N164" s="78"/>
      <c r="O164" s="78"/>
      <c r="P164" s="78"/>
      <c r="Q164" s="78"/>
      <c r="R164" s="78"/>
      <c r="S164" s="78"/>
      <c r="T164" s="78"/>
      <c r="U164" s="78"/>
      <c r="V164" s="78"/>
      <c r="W164" s="78"/>
      <c r="X164" s="78"/>
      <c r="Y164" s="78"/>
      <c r="Z164" s="78"/>
    </row>
    <row r="165" spans="1:26" ht="15.75" customHeight="1" x14ac:dyDescent="0.25">
      <c r="A165" s="78"/>
      <c r="B165" s="78"/>
      <c r="C165" s="78"/>
      <c r="D165" s="78"/>
      <c r="E165" s="78"/>
      <c r="F165" s="78"/>
      <c r="G165" s="78"/>
      <c r="H165" s="78"/>
      <c r="I165" s="78"/>
      <c r="J165" s="78"/>
      <c r="K165" s="78"/>
      <c r="L165" s="78"/>
      <c r="M165" s="78"/>
      <c r="N165" s="78"/>
      <c r="O165" s="78"/>
      <c r="P165" s="78"/>
      <c r="Q165" s="78"/>
      <c r="R165" s="78"/>
      <c r="S165" s="78"/>
      <c r="T165" s="78"/>
      <c r="U165" s="78"/>
      <c r="V165" s="78"/>
      <c r="W165" s="78"/>
      <c r="X165" s="78"/>
      <c r="Y165" s="78"/>
      <c r="Z165" s="78"/>
    </row>
    <row r="166" spans="1:26" ht="15.75" customHeight="1" x14ac:dyDescent="0.25">
      <c r="A166" s="78"/>
      <c r="B166" s="78"/>
      <c r="C166" s="78"/>
      <c r="D166" s="78"/>
      <c r="E166" s="78"/>
      <c r="F166" s="78"/>
      <c r="G166" s="78"/>
      <c r="H166" s="78"/>
      <c r="I166" s="78"/>
      <c r="J166" s="78"/>
      <c r="K166" s="78"/>
      <c r="L166" s="78"/>
      <c r="M166" s="78"/>
      <c r="N166" s="78"/>
      <c r="O166" s="78"/>
      <c r="P166" s="78"/>
      <c r="Q166" s="78"/>
      <c r="R166" s="78"/>
      <c r="S166" s="78"/>
      <c r="T166" s="78"/>
      <c r="U166" s="78"/>
      <c r="V166" s="78"/>
      <c r="W166" s="78"/>
      <c r="X166" s="78"/>
      <c r="Y166" s="78"/>
      <c r="Z166" s="78"/>
    </row>
    <row r="167" spans="1:26" ht="15.75" customHeight="1" x14ac:dyDescent="0.25">
      <c r="A167" s="78"/>
      <c r="B167" s="78"/>
      <c r="C167" s="78"/>
      <c r="D167" s="78"/>
      <c r="E167" s="78"/>
      <c r="F167" s="78"/>
      <c r="G167" s="78"/>
      <c r="H167" s="78"/>
      <c r="I167" s="78"/>
      <c r="J167" s="78"/>
      <c r="K167" s="78"/>
      <c r="L167" s="78"/>
      <c r="M167" s="78"/>
      <c r="N167" s="78"/>
      <c r="O167" s="78"/>
      <c r="P167" s="78"/>
      <c r="Q167" s="78"/>
      <c r="R167" s="78"/>
      <c r="S167" s="78"/>
      <c r="T167" s="78"/>
      <c r="U167" s="78"/>
      <c r="V167" s="78"/>
      <c r="W167" s="78"/>
      <c r="X167" s="78"/>
      <c r="Y167" s="78"/>
      <c r="Z167" s="78"/>
    </row>
    <row r="168" spans="1:26" ht="15.75" customHeight="1" x14ac:dyDescent="0.25">
      <c r="A168" s="78"/>
      <c r="B168" s="78"/>
      <c r="C168" s="78"/>
      <c r="D168" s="78"/>
      <c r="E168" s="78"/>
      <c r="F168" s="78"/>
      <c r="G168" s="78"/>
      <c r="H168" s="78"/>
      <c r="I168" s="78"/>
      <c r="J168" s="78"/>
      <c r="K168" s="78"/>
      <c r="L168" s="78"/>
      <c r="M168" s="78"/>
      <c r="N168" s="78"/>
      <c r="O168" s="78"/>
      <c r="P168" s="78"/>
      <c r="Q168" s="78"/>
      <c r="R168" s="78"/>
      <c r="S168" s="78"/>
      <c r="T168" s="78"/>
      <c r="U168" s="78"/>
      <c r="V168" s="78"/>
      <c r="W168" s="78"/>
      <c r="X168" s="78"/>
      <c r="Y168" s="78"/>
      <c r="Z168" s="78"/>
    </row>
    <row r="169" spans="1:26" ht="15.75" customHeight="1" x14ac:dyDescent="0.25">
      <c r="A169" s="78"/>
      <c r="B169" s="78"/>
      <c r="C169" s="78"/>
      <c r="D169" s="78"/>
      <c r="E169" s="78"/>
      <c r="F169" s="78"/>
      <c r="G169" s="78"/>
      <c r="H169" s="78"/>
      <c r="I169" s="78"/>
      <c r="J169" s="78"/>
      <c r="K169" s="78"/>
      <c r="L169" s="78"/>
      <c r="M169" s="78"/>
      <c r="N169" s="78"/>
      <c r="O169" s="78"/>
      <c r="P169" s="78"/>
      <c r="Q169" s="78"/>
      <c r="R169" s="78"/>
      <c r="S169" s="78"/>
      <c r="T169" s="78"/>
      <c r="U169" s="78"/>
      <c r="V169" s="78"/>
      <c r="W169" s="78"/>
      <c r="X169" s="78"/>
      <c r="Y169" s="78"/>
      <c r="Z169" s="78"/>
    </row>
    <row r="170" spans="1:26" ht="15.75" customHeight="1" x14ac:dyDescent="0.25">
      <c r="A170" s="78"/>
      <c r="B170" s="78"/>
      <c r="C170" s="78"/>
      <c r="D170" s="78"/>
      <c r="E170" s="78"/>
      <c r="F170" s="78"/>
      <c r="G170" s="78"/>
      <c r="H170" s="78"/>
      <c r="I170" s="78"/>
      <c r="J170" s="78"/>
      <c r="K170" s="78"/>
      <c r="L170" s="78"/>
      <c r="M170" s="78"/>
      <c r="N170" s="78"/>
      <c r="O170" s="78"/>
      <c r="P170" s="78"/>
      <c r="Q170" s="78"/>
      <c r="R170" s="78"/>
      <c r="S170" s="78"/>
      <c r="T170" s="78"/>
      <c r="U170" s="78"/>
      <c r="V170" s="78"/>
      <c r="W170" s="78"/>
      <c r="X170" s="78"/>
      <c r="Y170" s="78"/>
      <c r="Z170" s="78"/>
    </row>
    <row r="171" spans="1:26" ht="15.75" customHeight="1" x14ac:dyDescent="0.25">
      <c r="A171" s="78"/>
      <c r="B171" s="78"/>
      <c r="C171" s="78"/>
      <c r="D171" s="78"/>
      <c r="E171" s="78"/>
      <c r="F171" s="78"/>
      <c r="G171" s="78"/>
      <c r="H171" s="78"/>
      <c r="I171" s="78"/>
      <c r="J171" s="78"/>
      <c r="K171" s="78"/>
      <c r="L171" s="78"/>
      <c r="M171" s="78"/>
      <c r="N171" s="78"/>
      <c r="O171" s="78"/>
      <c r="P171" s="78"/>
      <c r="Q171" s="78"/>
      <c r="R171" s="78"/>
      <c r="S171" s="78"/>
      <c r="T171" s="78"/>
      <c r="U171" s="78"/>
      <c r="V171" s="78"/>
      <c r="W171" s="78"/>
      <c r="X171" s="78"/>
      <c r="Y171" s="78"/>
      <c r="Z171" s="78"/>
    </row>
    <row r="172" spans="1:26" ht="15.75" customHeight="1" x14ac:dyDescent="0.25">
      <c r="A172" s="78"/>
      <c r="B172" s="78"/>
      <c r="C172" s="78"/>
      <c r="D172" s="78"/>
      <c r="E172" s="78"/>
      <c r="F172" s="78"/>
      <c r="G172" s="78"/>
      <c r="H172" s="78"/>
      <c r="I172" s="78"/>
      <c r="J172" s="78"/>
      <c r="K172" s="78"/>
      <c r="L172" s="78"/>
      <c r="M172" s="78"/>
      <c r="N172" s="78"/>
      <c r="O172" s="78"/>
      <c r="P172" s="78"/>
      <c r="Q172" s="78"/>
      <c r="R172" s="78"/>
      <c r="S172" s="78"/>
      <c r="T172" s="78"/>
      <c r="U172" s="78"/>
      <c r="V172" s="78"/>
      <c r="W172" s="78"/>
      <c r="X172" s="78"/>
      <c r="Y172" s="78"/>
      <c r="Z172" s="78"/>
    </row>
    <row r="173" spans="1:26" ht="15.75" customHeight="1" x14ac:dyDescent="0.25">
      <c r="A173" s="78"/>
      <c r="B173" s="78"/>
      <c r="C173" s="78"/>
      <c r="D173" s="78"/>
      <c r="E173" s="78"/>
      <c r="F173" s="78"/>
      <c r="G173" s="78"/>
      <c r="H173" s="78"/>
      <c r="I173" s="78"/>
      <c r="J173" s="78"/>
      <c r="K173" s="78"/>
      <c r="L173" s="78"/>
      <c r="M173" s="78"/>
      <c r="N173" s="78"/>
      <c r="O173" s="78"/>
      <c r="P173" s="78"/>
      <c r="Q173" s="78"/>
      <c r="R173" s="78"/>
      <c r="S173" s="78"/>
      <c r="T173" s="78"/>
      <c r="U173" s="78"/>
      <c r="V173" s="78"/>
      <c r="W173" s="78"/>
      <c r="X173" s="78"/>
      <c r="Y173" s="78"/>
      <c r="Z173" s="78"/>
    </row>
    <row r="174" spans="1:26" ht="15.75" customHeight="1" x14ac:dyDescent="0.25">
      <c r="A174" s="78"/>
      <c r="B174" s="78"/>
      <c r="C174" s="78"/>
      <c r="D174" s="78"/>
      <c r="E174" s="78"/>
      <c r="F174" s="78"/>
      <c r="G174" s="78"/>
      <c r="H174" s="78"/>
      <c r="I174" s="78"/>
      <c r="J174" s="78"/>
      <c r="K174" s="78"/>
      <c r="L174" s="78"/>
      <c r="M174" s="78"/>
      <c r="N174" s="78"/>
      <c r="O174" s="78"/>
      <c r="P174" s="78"/>
      <c r="Q174" s="78"/>
      <c r="R174" s="78"/>
      <c r="S174" s="78"/>
      <c r="T174" s="78"/>
      <c r="U174" s="78"/>
      <c r="V174" s="78"/>
      <c r="W174" s="78"/>
      <c r="X174" s="78"/>
      <c r="Y174" s="78"/>
      <c r="Z174" s="78"/>
    </row>
    <row r="175" spans="1:26" ht="15.75" customHeight="1" x14ac:dyDescent="0.25">
      <c r="A175" s="78"/>
      <c r="B175" s="78"/>
      <c r="C175" s="78"/>
      <c r="D175" s="78"/>
      <c r="E175" s="78"/>
      <c r="F175" s="78"/>
      <c r="G175" s="78"/>
      <c r="H175" s="78"/>
      <c r="I175" s="78"/>
      <c r="J175" s="78"/>
      <c r="K175" s="78"/>
      <c r="L175" s="78"/>
      <c r="M175" s="78"/>
      <c r="N175" s="78"/>
      <c r="O175" s="78"/>
      <c r="P175" s="78"/>
      <c r="Q175" s="78"/>
      <c r="R175" s="78"/>
      <c r="S175" s="78"/>
      <c r="T175" s="78"/>
      <c r="U175" s="78"/>
      <c r="V175" s="78"/>
      <c r="W175" s="78"/>
      <c r="X175" s="78"/>
      <c r="Y175" s="78"/>
      <c r="Z175" s="78"/>
    </row>
    <row r="176" spans="1:26" ht="15.75" customHeight="1" x14ac:dyDescent="0.25">
      <c r="A176" s="78"/>
      <c r="B176" s="78"/>
      <c r="C176" s="78"/>
      <c r="D176" s="78"/>
      <c r="E176" s="78"/>
      <c r="F176" s="78"/>
      <c r="G176" s="78"/>
      <c r="H176" s="78"/>
      <c r="I176" s="78"/>
      <c r="J176" s="78"/>
      <c r="K176" s="78"/>
      <c r="L176" s="78"/>
      <c r="M176" s="78"/>
      <c r="N176" s="78"/>
      <c r="O176" s="78"/>
      <c r="P176" s="78"/>
      <c r="Q176" s="78"/>
      <c r="R176" s="78"/>
      <c r="S176" s="78"/>
      <c r="T176" s="78"/>
      <c r="U176" s="78"/>
      <c r="V176" s="78"/>
      <c r="W176" s="78"/>
      <c r="X176" s="78"/>
      <c r="Y176" s="78"/>
      <c r="Z176" s="78"/>
    </row>
    <row r="177" spans="1:26" ht="15.75" customHeight="1" x14ac:dyDescent="0.25">
      <c r="A177" s="78"/>
      <c r="B177" s="78"/>
      <c r="C177" s="78"/>
      <c r="D177" s="78"/>
      <c r="E177" s="78"/>
      <c r="F177" s="78"/>
      <c r="G177" s="78"/>
      <c r="H177" s="78"/>
      <c r="I177" s="78"/>
      <c r="J177" s="78"/>
      <c r="K177" s="78"/>
      <c r="L177" s="78"/>
      <c r="M177" s="78"/>
      <c r="N177" s="78"/>
      <c r="O177" s="78"/>
      <c r="P177" s="78"/>
      <c r="Q177" s="78"/>
      <c r="R177" s="78"/>
      <c r="S177" s="78"/>
      <c r="T177" s="78"/>
      <c r="U177" s="78"/>
      <c r="V177" s="78"/>
      <c r="W177" s="78"/>
      <c r="X177" s="78"/>
      <c r="Y177" s="78"/>
      <c r="Z177" s="78"/>
    </row>
    <row r="178" spans="1:26" ht="15.75" customHeight="1" x14ac:dyDescent="0.25">
      <c r="A178" s="78"/>
      <c r="B178" s="78"/>
      <c r="C178" s="78"/>
      <c r="D178" s="78"/>
      <c r="E178" s="78"/>
      <c r="F178" s="78"/>
      <c r="G178" s="78"/>
      <c r="H178" s="78"/>
      <c r="I178" s="78"/>
      <c r="J178" s="78"/>
      <c r="K178" s="78"/>
      <c r="L178" s="78"/>
      <c r="M178" s="78"/>
      <c r="N178" s="78"/>
      <c r="O178" s="78"/>
      <c r="P178" s="78"/>
      <c r="Q178" s="78"/>
      <c r="R178" s="78"/>
      <c r="S178" s="78"/>
      <c r="T178" s="78"/>
      <c r="U178" s="78"/>
      <c r="V178" s="78"/>
      <c r="W178" s="78"/>
      <c r="X178" s="78"/>
      <c r="Y178" s="78"/>
      <c r="Z178" s="78"/>
    </row>
    <row r="179" spans="1:26" ht="15.75" customHeight="1" x14ac:dyDescent="0.25">
      <c r="A179" s="78"/>
      <c r="B179" s="78"/>
      <c r="C179" s="78"/>
      <c r="D179" s="78"/>
      <c r="E179" s="78"/>
      <c r="F179" s="78"/>
      <c r="G179" s="78"/>
      <c r="H179" s="78"/>
      <c r="I179" s="78"/>
      <c r="J179" s="78"/>
      <c r="K179" s="78"/>
      <c r="L179" s="78"/>
      <c r="M179" s="78"/>
      <c r="N179" s="78"/>
      <c r="O179" s="78"/>
      <c r="P179" s="78"/>
      <c r="Q179" s="78"/>
      <c r="R179" s="78"/>
      <c r="S179" s="78"/>
      <c r="T179" s="78"/>
      <c r="U179" s="78"/>
      <c r="V179" s="78"/>
      <c r="W179" s="78"/>
      <c r="X179" s="78"/>
      <c r="Y179" s="78"/>
      <c r="Z179" s="78"/>
    </row>
    <row r="180" spans="1:26" ht="15.75" customHeight="1" x14ac:dyDescent="0.25">
      <c r="A180" s="78"/>
      <c r="B180" s="78"/>
      <c r="C180" s="78"/>
      <c r="D180" s="78"/>
      <c r="E180" s="78"/>
      <c r="F180" s="78"/>
      <c r="G180" s="78"/>
      <c r="H180" s="78"/>
      <c r="I180" s="78"/>
      <c r="J180" s="78"/>
      <c r="K180" s="78"/>
      <c r="L180" s="78"/>
      <c r="M180" s="78"/>
      <c r="N180" s="78"/>
      <c r="O180" s="78"/>
      <c r="P180" s="78"/>
      <c r="Q180" s="78"/>
      <c r="R180" s="78"/>
      <c r="S180" s="78"/>
      <c r="T180" s="78"/>
      <c r="U180" s="78"/>
      <c r="V180" s="78"/>
      <c r="W180" s="78"/>
      <c r="X180" s="78"/>
      <c r="Y180" s="78"/>
      <c r="Z180" s="78"/>
    </row>
    <row r="181" spans="1:26" ht="15.75" customHeight="1" x14ac:dyDescent="0.25">
      <c r="A181" s="78"/>
      <c r="B181" s="78"/>
      <c r="C181" s="78"/>
      <c r="D181" s="78"/>
      <c r="E181" s="78"/>
      <c r="F181" s="78"/>
      <c r="G181" s="78"/>
      <c r="H181" s="78"/>
      <c r="I181" s="78"/>
      <c r="J181" s="78"/>
      <c r="K181" s="78"/>
      <c r="L181" s="78"/>
      <c r="M181" s="78"/>
      <c r="N181" s="78"/>
      <c r="O181" s="78"/>
      <c r="P181" s="78"/>
      <c r="Q181" s="78"/>
      <c r="R181" s="78"/>
      <c r="S181" s="78"/>
      <c r="T181" s="78"/>
      <c r="U181" s="78"/>
      <c r="V181" s="78"/>
      <c r="W181" s="78"/>
      <c r="X181" s="78"/>
      <c r="Y181" s="78"/>
      <c r="Z181" s="78"/>
    </row>
    <row r="182" spans="1:26" ht="15.75" customHeight="1" x14ac:dyDescent="0.25">
      <c r="A182" s="78"/>
      <c r="B182" s="78"/>
      <c r="C182" s="78"/>
      <c r="D182" s="78"/>
      <c r="E182" s="78"/>
      <c r="F182" s="78"/>
      <c r="G182" s="78"/>
      <c r="H182" s="78"/>
      <c r="I182" s="78"/>
      <c r="J182" s="78"/>
      <c r="K182" s="78"/>
      <c r="L182" s="78"/>
      <c r="M182" s="78"/>
      <c r="N182" s="78"/>
      <c r="O182" s="78"/>
      <c r="P182" s="78"/>
      <c r="Q182" s="78"/>
      <c r="R182" s="78"/>
      <c r="S182" s="78"/>
      <c r="T182" s="78"/>
      <c r="U182" s="78"/>
      <c r="V182" s="78"/>
      <c r="W182" s="78"/>
      <c r="X182" s="78"/>
      <c r="Y182" s="78"/>
      <c r="Z182" s="78"/>
    </row>
    <row r="183" spans="1:26" ht="15.75" customHeight="1" x14ac:dyDescent="0.25">
      <c r="A183" s="78"/>
      <c r="B183" s="78"/>
      <c r="C183" s="78"/>
      <c r="D183" s="78"/>
      <c r="E183" s="78"/>
      <c r="F183" s="78"/>
      <c r="G183" s="78"/>
      <c r="H183" s="78"/>
      <c r="I183" s="78"/>
      <c r="J183" s="78"/>
      <c r="K183" s="78"/>
      <c r="L183" s="78"/>
      <c r="M183" s="78"/>
      <c r="N183" s="78"/>
      <c r="O183" s="78"/>
      <c r="P183" s="78"/>
      <c r="Q183" s="78"/>
      <c r="R183" s="78"/>
      <c r="S183" s="78"/>
      <c r="T183" s="78"/>
      <c r="U183" s="78"/>
      <c r="V183" s="78"/>
      <c r="W183" s="78"/>
      <c r="X183" s="78"/>
      <c r="Y183" s="78"/>
      <c r="Z183" s="78"/>
    </row>
    <row r="184" spans="1:26" ht="15.75" customHeight="1" x14ac:dyDescent="0.25">
      <c r="A184" s="78"/>
      <c r="B184" s="78"/>
      <c r="C184" s="78"/>
      <c r="D184" s="78"/>
      <c r="E184" s="78"/>
      <c r="F184" s="78"/>
      <c r="G184" s="78"/>
      <c r="H184" s="78"/>
      <c r="I184" s="78"/>
      <c r="J184" s="78"/>
      <c r="K184" s="78"/>
      <c r="L184" s="78"/>
      <c r="M184" s="78"/>
      <c r="N184" s="78"/>
      <c r="O184" s="78"/>
      <c r="P184" s="78"/>
      <c r="Q184" s="78"/>
      <c r="R184" s="78"/>
      <c r="S184" s="78"/>
      <c r="T184" s="78"/>
      <c r="U184" s="78"/>
      <c r="V184" s="78"/>
      <c r="W184" s="78"/>
      <c r="X184" s="78"/>
      <c r="Y184" s="78"/>
      <c r="Z184" s="78"/>
    </row>
    <row r="185" spans="1:26" ht="15.75" customHeight="1" x14ac:dyDescent="0.25">
      <c r="A185" s="78"/>
      <c r="B185" s="78"/>
      <c r="C185" s="78"/>
      <c r="D185" s="78"/>
      <c r="E185" s="78"/>
      <c r="F185" s="78"/>
      <c r="G185" s="78"/>
      <c r="H185" s="78"/>
      <c r="I185" s="78"/>
      <c r="J185" s="78"/>
      <c r="K185" s="78"/>
      <c r="L185" s="78"/>
      <c r="M185" s="78"/>
      <c r="N185" s="78"/>
      <c r="O185" s="78"/>
      <c r="P185" s="78"/>
      <c r="Q185" s="78"/>
      <c r="R185" s="78"/>
      <c r="S185" s="78"/>
      <c r="T185" s="78"/>
      <c r="U185" s="78"/>
      <c r="V185" s="78"/>
      <c r="W185" s="78"/>
      <c r="X185" s="78"/>
      <c r="Y185" s="78"/>
      <c r="Z185" s="78"/>
    </row>
    <row r="186" spans="1:26" ht="15.75" customHeight="1" x14ac:dyDescent="0.25">
      <c r="A186" s="78"/>
      <c r="B186" s="78"/>
      <c r="C186" s="78"/>
      <c r="D186" s="78"/>
      <c r="E186" s="78"/>
      <c r="F186" s="78"/>
      <c r="G186" s="78"/>
      <c r="H186" s="78"/>
      <c r="I186" s="78"/>
      <c r="J186" s="78"/>
      <c r="K186" s="78"/>
      <c r="L186" s="78"/>
      <c r="M186" s="78"/>
      <c r="N186" s="78"/>
      <c r="O186" s="78"/>
      <c r="P186" s="78"/>
      <c r="Q186" s="78"/>
      <c r="R186" s="78"/>
      <c r="S186" s="78"/>
      <c r="T186" s="78"/>
      <c r="U186" s="78"/>
      <c r="V186" s="78"/>
      <c r="W186" s="78"/>
      <c r="X186" s="78"/>
      <c r="Y186" s="78"/>
      <c r="Z186" s="78"/>
    </row>
    <row r="187" spans="1:26" ht="15.75" customHeight="1" x14ac:dyDescent="0.25">
      <c r="A187" s="78"/>
      <c r="B187" s="78"/>
      <c r="C187" s="78"/>
      <c r="D187" s="78"/>
      <c r="E187" s="78"/>
      <c r="F187" s="78"/>
      <c r="G187" s="78"/>
      <c r="H187" s="78"/>
      <c r="I187" s="78"/>
      <c r="J187" s="78"/>
      <c r="K187" s="78"/>
      <c r="L187" s="78"/>
      <c r="M187" s="78"/>
      <c r="N187" s="78"/>
      <c r="O187" s="78"/>
      <c r="P187" s="78"/>
      <c r="Q187" s="78"/>
      <c r="R187" s="78"/>
      <c r="S187" s="78"/>
      <c r="T187" s="78"/>
      <c r="U187" s="78"/>
      <c r="V187" s="78"/>
      <c r="W187" s="78"/>
      <c r="X187" s="78"/>
      <c r="Y187" s="78"/>
      <c r="Z187" s="78"/>
    </row>
    <row r="188" spans="1:26" ht="15.75" customHeight="1" x14ac:dyDescent="0.25">
      <c r="A188" s="78"/>
      <c r="B188" s="78"/>
      <c r="C188" s="78"/>
      <c r="D188" s="78"/>
      <c r="E188" s="78"/>
      <c r="F188" s="78"/>
      <c r="G188" s="78"/>
      <c r="H188" s="78"/>
      <c r="I188" s="78"/>
      <c r="J188" s="78"/>
      <c r="K188" s="78"/>
      <c r="L188" s="78"/>
      <c r="M188" s="78"/>
      <c r="N188" s="78"/>
      <c r="O188" s="78"/>
      <c r="P188" s="78"/>
      <c r="Q188" s="78"/>
      <c r="R188" s="78"/>
      <c r="S188" s="78"/>
      <c r="T188" s="78"/>
      <c r="U188" s="78"/>
      <c r="V188" s="78"/>
      <c r="W188" s="78"/>
      <c r="X188" s="78"/>
      <c r="Y188" s="78"/>
      <c r="Z188" s="78"/>
    </row>
    <row r="189" spans="1:26" ht="15.75" customHeight="1" x14ac:dyDescent="0.25">
      <c r="A189" s="78"/>
      <c r="B189" s="78"/>
      <c r="C189" s="78"/>
      <c r="D189" s="78"/>
      <c r="E189" s="78"/>
      <c r="F189" s="78"/>
      <c r="G189" s="78"/>
      <c r="H189" s="78"/>
      <c r="I189" s="78"/>
      <c r="J189" s="78"/>
      <c r="K189" s="78"/>
      <c r="L189" s="78"/>
      <c r="M189" s="78"/>
      <c r="N189" s="78"/>
      <c r="O189" s="78"/>
      <c r="P189" s="78"/>
      <c r="Q189" s="78"/>
      <c r="R189" s="78"/>
      <c r="S189" s="78"/>
      <c r="T189" s="78"/>
      <c r="U189" s="78"/>
      <c r="V189" s="78"/>
      <c r="W189" s="78"/>
      <c r="X189" s="78"/>
      <c r="Y189" s="78"/>
      <c r="Z189" s="78"/>
    </row>
    <row r="190" spans="1:26" ht="15.75" customHeight="1" x14ac:dyDescent="0.25">
      <c r="A190" s="78"/>
      <c r="B190" s="78"/>
      <c r="C190" s="78"/>
      <c r="D190" s="78"/>
      <c r="E190" s="78"/>
      <c r="F190" s="78"/>
      <c r="G190" s="78"/>
      <c r="H190" s="78"/>
      <c r="I190" s="78"/>
      <c r="J190" s="78"/>
      <c r="K190" s="78"/>
      <c r="L190" s="78"/>
      <c r="M190" s="78"/>
      <c r="N190" s="78"/>
      <c r="O190" s="78"/>
      <c r="P190" s="78"/>
      <c r="Q190" s="78"/>
      <c r="R190" s="78"/>
      <c r="S190" s="78"/>
      <c r="T190" s="78"/>
      <c r="U190" s="78"/>
      <c r="V190" s="78"/>
      <c r="W190" s="78"/>
      <c r="X190" s="78"/>
      <c r="Y190" s="78"/>
      <c r="Z190" s="78"/>
    </row>
    <row r="191" spans="1:26" ht="15.75" customHeight="1" x14ac:dyDescent="0.25">
      <c r="A191" s="78"/>
      <c r="B191" s="78"/>
      <c r="C191" s="78"/>
      <c r="D191" s="78"/>
      <c r="E191" s="78"/>
      <c r="F191" s="78"/>
      <c r="G191" s="78"/>
      <c r="H191" s="78"/>
      <c r="I191" s="78"/>
      <c r="J191" s="78"/>
      <c r="K191" s="78"/>
      <c r="L191" s="78"/>
      <c r="M191" s="78"/>
      <c r="N191" s="78"/>
      <c r="O191" s="78"/>
      <c r="P191" s="78"/>
      <c r="Q191" s="78"/>
      <c r="R191" s="78"/>
      <c r="S191" s="78"/>
      <c r="T191" s="78"/>
      <c r="U191" s="78"/>
      <c r="V191" s="78"/>
      <c r="W191" s="78"/>
      <c r="X191" s="78"/>
      <c r="Y191" s="78"/>
      <c r="Z191" s="78"/>
    </row>
    <row r="192" spans="1:26" ht="15.75" customHeight="1" x14ac:dyDescent="0.25">
      <c r="A192" s="78"/>
      <c r="B192" s="78"/>
      <c r="C192" s="78"/>
      <c r="D192" s="78"/>
      <c r="E192" s="78"/>
      <c r="F192" s="78"/>
      <c r="G192" s="78"/>
      <c r="H192" s="78"/>
      <c r="I192" s="78"/>
      <c r="J192" s="78"/>
      <c r="K192" s="78"/>
      <c r="L192" s="78"/>
      <c r="M192" s="78"/>
      <c r="N192" s="78"/>
      <c r="O192" s="78"/>
      <c r="P192" s="78"/>
      <c r="Q192" s="78"/>
      <c r="R192" s="78"/>
      <c r="S192" s="78"/>
      <c r="T192" s="78"/>
      <c r="U192" s="78"/>
      <c r="V192" s="78"/>
      <c r="W192" s="78"/>
      <c r="X192" s="78"/>
      <c r="Y192" s="78"/>
      <c r="Z192" s="78"/>
    </row>
    <row r="193" spans="1:26" ht="15.75" customHeight="1" x14ac:dyDescent="0.25">
      <c r="A193" s="78"/>
      <c r="B193" s="78"/>
      <c r="C193" s="78"/>
      <c r="D193" s="78"/>
      <c r="E193" s="78"/>
      <c r="F193" s="78"/>
      <c r="G193" s="78"/>
      <c r="H193" s="78"/>
      <c r="I193" s="78"/>
      <c r="J193" s="78"/>
      <c r="K193" s="78"/>
      <c r="L193" s="78"/>
      <c r="M193" s="78"/>
      <c r="N193" s="78"/>
      <c r="O193" s="78"/>
      <c r="P193" s="78"/>
      <c r="Q193" s="78"/>
      <c r="R193" s="78"/>
      <c r="S193" s="78"/>
      <c r="T193" s="78"/>
      <c r="U193" s="78"/>
      <c r="V193" s="78"/>
      <c r="W193" s="78"/>
      <c r="X193" s="78"/>
      <c r="Y193" s="78"/>
      <c r="Z193" s="78"/>
    </row>
    <row r="194" spans="1:26" ht="15.75" customHeight="1" x14ac:dyDescent="0.25">
      <c r="A194" s="78"/>
      <c r="B194" s="78"/>
      <c r="C194" s="78"/>
      <c r="D194" s="78"/>
      <c r="E194" s="78"/>
      <c r="F194" s="78"/>
      <c r="G194" s="78"/>
      <c r="H194" s="78"/>
      <c r="I194" s="78"/>
      <c r="J194" s="78"/>
      <c r="K194" s="78"/>
      <c r="L194" s="78"/>
      <c r="M194" s="78"/>
      <c r="N194" s="78"/>
      <c r="O194" s="78"/>
      <c r="P194" s="78"/>
      <c r="Q194" s="78"/>
      <c r="R194" s="78"/>
      <c r="S194" s="78"/>
      <c r="T194" s="78"/>
      <c r="U194" s="78"/>
      <c r="V194" s="78"/>
      <c r="W194" s="78"/>
      <c r="X194" s="78"/>
      <c r="Y194" s="78"/>
      <c r="Z194" s="78"/>
    </row>
    <row r="195" spans="1:26" ht="15.75" customHeight="1" x14ac:dyDescent="0.25">
      <c r="A195" s="78"/>
      <c r="B195" s="78"/>
      <c r="C195" s="78"/>
      <c r="D195" s="78"/>
      <c r="E195" s="78"/>
      <c r="F195" s="78"/>
      <c r="G195" s="78"/>
      <c r="H195" s="78"/>
      <c r="I195" s="78"/>
      <c r="J195" s="78"/>
      <c r="K195" s="78"/>
      <c r="L195" s="78"/>
      <c r="M195" s="78"/>
      <c r="N195" s="78"/>
      <c r="O195" s="78"/>
      <c r="P195" s="78"/>
      <c r="Q195" s="78"/>
      <c r="R195" s="78"/>
      <c r="S195" s="78"/>
      <c r="T195" s="78"/>
      <c r="U195" s="78"/>
      <c r="V195" s="78"/>
      <c r="W195" s="78"/>
      <c r="X195" s="78"/>
      <c r="Y195" s="78"/>
      <c r="Z195" s="78"/>
    </row>
    <row r="196" spans="1:26" ht="15.75" customHeight="1" x14ac:dyDescent="0.25">
      <c r="A196" s="78"/>
      <c r="B196" s="78"/>
      <c r="C196" s="78"/>
      <c r="D196" s="78"/>
      <c r="E196" s="78"/>
      <c r="F196" s="78"/>
      <c r="G196" s="78"/>
      <c r="H196" s="78"/>
      <c r="I196" s="78"/>
      <c r="J196" s="78"/>
      <c r="K196" s="78"/>
      <c r="L196" s="78"/>
      <c r="M196" s="78"/>
      <c r="N196" s="78"/>
      <c r="O196" s="78"/>
      <c r="P196" s="78"/>
      <c r="Q196" s="78"/>
      <c r="R196" s="78"/>
      <c r="S196" s="78"/>
      <c r="T196" s="78"/>
      <c r="U196" s="78"/>
      <c r="V196" s="78"/>
      <c r="W196" s="78"/>
      <c r="X196" s="78"/>
      <c r="Y196" s="78"/>
      <c r="Z196" s="78"/>
    </row>
    <row r="197" spans="1:26" ht="15.75" customHeight="1" x14ac:dyDescent="0.25">
      <c r="A197" s="78"/>
      <c r="B197" s="78"/>
      <c r="C197" s="78"/>
      <c r="D197" s="78"/>
      <c r="E197" s="78"/>
      <c r="F197" s="78"/>
      <c r="G197" s="78"/>
      <c r="H197" s="78"/>
      <c r="I197" s="78"/>
      <c r="J197" s="78"/>
      <c r="K197" s="78"/>
      <c r="L197" s="78"/>
      <c r="M197" s="78"/>
      <c r="N197" s="78"/>
      <c r="O197" s="78"/>
      <c r="P197" s="78"/>
      <c r="Q197" s="78"/>
      <c r="R197" s="78"/>
      <c r="S197" s="78"/>
      <c r="T197" s="78"/>
      <c r="U197" s="78"/>
      <c r="V197" s="78"/>
      <c r="W197" s="78"/>
      <c r="X197" s="78"/>
      <c r="Y197" s="78"/>
      <c r="Z197" s="78"/>
    </row>
    <row r="198" spans="1:26" ht="15.75" customHeight="1" x14ac:dyDescent="0.25">
      <c r="A198" s="78"/>
      <c r="B198" s="78"/>
      <c r="C198" s="78"/>
      <c r="D198" s="78"/>
      <c r="E198" s="78"/>
      <c r="F198" s="78"/>
      <c r="G198" s="78"/>
      <c r="H198" s="78"/>
      <c r="I198" s="78"/>
      <c r="J198" s="78"/>
      <c r="K198" s="78"/>
      <c r="L198" s="78"/>
      <c r="M198" s="78"/>
      <c r="N198" s="78"/>
      <c r="O198" s="78"/>
      <c r="P198" s="78"/>
      <c r="Q198" s="78"/>
      <c r="R198" s="78"/>
      <c r="S198" s="78"/>
      <c r="T198" s="78"/>
      <c r="U198" s="78"/>
      <c r="V198" s="78"/>
      <c r="W198" s="78"/>
      <c r="X198" s="78"/>
      <c r="Y198" s="78"/>
      <c r="Z198" s="78"/>
    </row>
    <row r="199" spans="1:26" ht="15.75" customHeight="1" x14ac:dyDescent="0.25">
      <c r="A199" s="78"/>
      <c r="B199" s="78"/>
      <c r="C199" s="78"/>
      <c r="D199" s="78"/>
      <c r="E199" s="78"/>
      <c r="F199" s="78"/>
      <c r="G199" s="78"/>
      <c r="H199" s="78"/>
      <c r="I199" s="78"/>
      <c r="J199" s="78"/>
      <c r="K199" s="78"/>
      <c r="L199" s="78"/>
      <c r="M199" s="78"/>
      <c r="N199" s="78"/>
      <c r="O199" s="78"/>
      <c r="P199" s="78"/>
      <c r="Q199" s="78"/>
      <c r="R199" s="78"/>
      <c r="S199" s="78"/>
      <c r="T199" s="78"/>
      <c r="U199" s="78"/>
      <c r="V199" s="78"/>
      <c r="W199" s="78"/>
      <c r="X199" s="78"/>
      <c r="Y199" s="78"/>
      <c r="Z199" s="78"/>
    </row>
    <row r="200" spans="1:26" ht="15.75" customHeight="1" x14ac:dyDescent="0.25">
      <c r="A200" s="78"/>
      <c r="B200" s="78"/>
      <c r="C200" s="78"/>
      <c r="D200" s="78"/>
      <c r="E200" s="78"/>
      <c r="F200" s="78"/>
      <c r="G200" s="78"/>
      <c r="H200" s="78"/>
      <c r="I200" s="78"/>
      <c r="J200" s="78"/>
      <c r="K200" s="78"/>
      <c r="L200" s="78"/>
      <c r="M200" s="78"/>
      <c r="N200" s="78"/>
      <c r="O200" s="78"/>
      <c r="P200" s="78"/>
      <c r="Q200" s="78"/>
      <c r="R200" s="78"/>
      <c r="S200" s="78"/>
      <c r="T200" s="78"/>
      <c r="U200" s="78"/>
      <c r="V200" s="78"/>
      <c r="W200" s="78"/>
      <c r="X200" s="78"/>
      <c r="Y200" s="78"/>
      <c r="Z200" s="78"/>
    </row>
    <row r="201" spans="1:26" ht="15.75" customHeight="1" x14ac:dyDescent="0.25">
      <c r="A201" s="78"/>
      <c r="B201" s="78"/>
      <c r="C201" s="78"/>
      <c r="D201" s="78"/>
      <c r="E201" s="78"/>
      <c r="F201" s="78"/>
      <c r="G201" s="78"/>
      <c r="H201" s="78"/>
      <c r="I201" s="78"/>
      <c r="J201" s="78"/>
      <c r="K201" s="78"/>
      <c r="L201" s="78"/>
      <c r="M201" s="78"/>
      <c r="N201" s="78"/>
      <c r="O201" s="78"/>
      <c r="P201" s="78"/>
      <c r="Q201" s="78"/>
      <c r="R201" s="78"/>
      <c r="S201" s="78"/>
      <c r="T201" s="78"/>
      <c r="U201" s="78"/>
      <c r="V201" s="78"/>
      <c r="W201" s="78"/>
      <c r="X201" s="78"/>
      <c r="Y201" s="78"/>
      <c r="Z201" s="78"/>
    </row>
    <row r="202" spans="1:26" ht="15.75" customHeight="1" x14ac:dyDescent="0.25">
      <c r="A202" s="78"/>
      <c r="B202" s="78"/>
      <c r="C202" s="78"/>
      <c r="D202" s="78"/>
      <c r="E202" s="78"/>
      <c r="F202" s="78"/>
      <c r="G202" s="78"/>
      <c r="H202" s="78"/>
      <c r="I202" s="78"/>
      <c r="J202" s="78"/>
      <c r="K202" s="78"/>
      <c r="L202" s="78"/>
      <c r="M202" s="78"/>
      <c r="N202" s="78"/>
      <c r="O202" s="78"/>
      <c r="P202" s="78"/>
      <c r="Q202" s="78"/>
      <c r="R202" s="78"/>
      <c r="S202" s="78"/>
      <c r="T202" s="78"/>
      <c r="U202" s="78"/>
      <c r="V202" s="78"/>
      <c r="W202" s="78"/>
      <c r="X202" s="78"/>
      <c r="Y202" s="78"/>
      <c r="Z202" s="78"/>
    </row>
    <row r="203" spans="1:26" ht="15.75" customHeight="1" x14ac:dyDescent="0.25">
      <c r="A203" s="78"/>
      <c r="B203" s="78"/>
      <c r="C203" s="78"/>
      <c r="D203" s="78"/>
      <c r="E203" s="78"/>
      <c r="F203" s="78"/>
      <c r="G203" s="78"/>
      <c r="H203" s="78"/>
      <c r="I203" s="78"/>
      <c r="J203" s="78"/>
      <c r="K203" s="78"/>
      <c r="L203" s="78"/>
      <c r="M203" s="78"/>
      <c r="N203" s="78"/>
      <c r="O203" s="78"/>
      <c r="P203" s="78"/>
      <c r="Q203" s="78"/>
      <c r="R203" s="78"/>
      <c r="S203" s="78"/>
      <c r="T203" s="78"/>
      <c r="U203" s="78"/>
      <c r="V203" s="78"/>
      <c r="W203" s="78"/>
      <c r="X203" s="78"/>
      <c r="Y203" s="78"/>
      <c r="Z203" s="78"/>
    </row>
    <row r="204" spans="1:26" ht="15.75" customHeight="1" x14ac:dyDescent="0.25">
      <c r="A204" s="78"/>
      <c r="B204" s="78"/>
      <c r="C204" s="78"/>
      <c r="D204" s="78"/>
      <c r="E204" s="78"/>
      <c r="F204" s="78"/>
      <c r="G204" s="78"/>
      <c r="H204" s="78"/>
      <c r="I204" s="78"/>
      <c r="J204" s="78"/>
      <c r="K204" s="78"/>
      <c r="L204" s="78"/>
      <c r="M204" s="78"/>
      <c r="N204" s="78"/>
      <c r="O204" s="78"/>
      <c r="P204" s="78"/>
      <c r="Q204" s="78"/>
      <c r="R204" s="78"/>
      <c r="S204" s="78"/>
      <c r="T204" s="78"/>
      <c r="U204" s="78"/>
      <c r="V204" s="78"/>
      <c r="W204" s="78"/>
      <c r="X204" s="78"/>
      <c r="Y204" s="78"/>
      <c r="Z204" s="78"/>
    </row>
    <row r="205" spans="1:26" ht="15.75" customHeight="1" x14ac:dyDescent="0.25">
      <c r="A205" s="78"/>
      <c r="B205" s="78"/>
      <c r="C205" s="78"/>
      <c r="D205" s="78"/>
      <c r="E205" s="78"/>
      <c r="F205" s="78"/>
      <c r="G205" s="78"/>
      <c r="H205" s="78"/>
      <c r="I205" s="78"/>
      <c r="J205" s="78"/>
      <c r="K205" s="78"/>
      <c r="L205" s="78"/>
      <c r="M205" s="78"/>
      <c r="N205" s="78"/>
      <c r="O205" s="78"/>
      <c r="P205" s="78"/>
      <c r="Q205" s="78"/>
      <c r="R205" s="78"/>
      <c r="S205" s="78"/>
      <c r="T205" s="78"/>
      <c r="U205" s="78"/>
      <c r="V205" s="78"/>
      <c r="W205" s="78"/>
      <c r="X205" s="78"/>
      <c r="Y205" s="78"/>
      <c r="Z205" s="78"/>
    </row>
    <row r="206" spans="1:26" ht="15.75" customHeight="1" x14ac:dyDescent="0.25">
      <c r="A206" s="78"/>
      <c r="B206" s="78"/>
      <c r="C206" s="78"/>
      <c r="D206" s="78"/>
      <c r="E206" s="78"/>
      <c r="F206" s="78"/>
      <c r="G206" s="78"/>
      <c r="H206" s="78"/>
      <c r="I206" s="78"/>
      <c r="J206" s="78"/>
      <c r="K206" s="78"/>
      <c r="L206" s="78"/>
      <c r="M206" s="78"/>
      <c r="N206" s="78"/>
      <c r="O206" s="78"/>
      <c r="P206" s="78"/>
      <c r="Q206" s="78"/>
      <c r="R206" s="78"/>
      <c r="S206" s="78"/>
      <c r="T206" s="78"/>
      <c r="U206" s="78"/>
      <c r="V206" s="78"/>
      <c r="W206" s="78"/>
      <c r="X206" s="78"/>
      <c r="Y206" s="78"/>
      <c r="Z206" s="78"/>
    </row>
    <row r="207" spans="1:26" ht="15.75" customHeight="1" x14ac:dyDescent="0.25">
      <c r="A207" s="78"/>
      <c r="B207" s="78"/>
      <c r="C207" s="78"/>
      <c r="D207" s="78"/>
      <c r="E207" s="78"/>
      <c r="F207" s="78"/>
      <c r="G207" s="78"/>
      <c r="H207" s="78"/>
      <c r="I207" s="78"/>
      <c r="J207" s="78"/>
      <c r="K207" s="78"/>
      <c r="L207" s="78"/>
      <c r="M207" s="78"/>
      <c r="N207" s="78"/>
      <c r="O207" s="78"/>
      <c r="P207" s="78"/>
      <c r="Q207" s="78"/>
      <c r="R207" s="78"/>
      <c r="S207" s="78"/>
      <c r="T207" s="78"/>
      <c r="U207" s="78"/>
      <c r="V207" s="78"/>
      <c r="W207" s="78"/>
      <c r="X207" s="78"/>
      <c r="Y207" s="78"/>
      <c r="Z207" s="78"/>
    </row>
    <row r="208" spans="1:26" ht="15.75" customHeight="1" x14ac:dyDescent="0.25">
      <c r="A208" s="78"/>
      <c r="B208" s="78"/>
      <c r="C208" s="78"/>
      <c r="D208" s="78"/>
      <c r="E208" s="78"/>
      <c r="F208" s="78"/>
      <c r="G208" s="78"/>
      <c r="H208" s="78"/>
      <c r="I208" s="78"/>
      <c r="J208" s="78"/>
      <c r="K208" s="78"/>
      <c r="L208" s="78"/>
      <c r="M208" s="78"/>
      <c r="N208" s="78"/>
      <c r="O208" s="78"/>
      <c r="P208" s="78"/>
      <c r="Q208" s="78"/>
      <c r="R208" s="78"/>
      <c r="S208" s="78"/>
      <c r="T208" s="78"/>
      <c r="U208" s="78"/>
      <c r="V208" s="78"/>
      <c r="W208" s="78"/>
      <c r="X208" s="78"/>
      <c r="Y208" s="78"/>
      <c r="Z208" s="78"/>
    </row>
    <row r="209" spans="1:26" ht="15.75" customHeight="1" x14ac:dyDescent="0.25">
      <c r="A209" s="78"/>
      <c r="B209" s="78"/>
      <c r="C209" s="78"/>
      <c r="D209" s="78"/>
      <c r="E209" s="78"/>
      <c r="F209" s="78"/>
      <c r="G209" s="78"/>
      <c r="H209" s="78"/>
      <c r="I209" s="78"/>
      <c r="J209" s="78"/>
      <c r="K209" s="78"/>
      <c r="L209" s="78"/>
      <c r="M209" s="78"/>
      <c r="N209" s="78"/>
      <c r="O209" s="78"/>
      <c r="P209" s="78"/>
      <c r="Q209" s="78"/>
      <c r="R209" s="78"/>
      <c r="S209" s="78"/>
      <c r="T209" s="78"/>
      <c r="U209" s="78"/>
      <c r="V209" s="78"/>
      <c r="W209" s="78"/>
      <c r="X209" s="78"/>
      <c r="Y209" s="78"/>
      <c r="Z209" s="78"/>
    </row>
    <row r="210" spans="1:26" ht="15.75" customHeight="1" x14ac:dyDescent="0.25">
      <c r="A210" s="78"/>
      <c r="B210" s="78"/>
      <c r="C210" s="78"/>
      <c r="D210" s="78"/>
      <c r="E210" s="78"/>
      <c r="F210" s="78"/>
      <c r="G210" s="78"/>
      <c r="H210" s="78"/>
      <c r="I210" s="78"/>
      <c r="J210" s="78"/>
      <c r="K210" s="78"/>
      <c r="L210" s="78"/>
      <c r="M210" s="78"/>
      <c r="N210" s="78"/>
      <c r="O210" s="78"/>
      <c r="P210" s="78"/>
      <c r="Q210" s="78"/>
      <c r="R210" s="78"/>
      <c r="S210" s="78"/>
      <c r="T210" s="78"/>
      <c r="U210" s="78"/>
      <c r="V210" s="78"/>
      <c r="W210" s="78"/>
      <c r="X210" s="78"/>
      <c r="Y210" s="78"/>
      <c r="Z210" s="78"/>
    </row>
    <row r="211" spans="1:26" ht="15.75" customHeight="1" x14ac:dyDescent="0.25">
      <c r="A211" s="78"/>
      <c r="B211" s="78"/>
      <c r="C211" s="78"/>
      <c r="D211" s="78"/>
      <c r="E211" s="78"/>
      <c r="F211" s="78"/>
      <c r="G211" s="78"/>
      <c r="H211" s="78"/>
      <c r="I211" s="78"/>
      <c r="J211" s="78"/>
      <c r="K211" s="78"/>
      <c r="L211" s="78"/>
      <c r="M211" s="78"/>
      <c r="N211" s="78"/>
      <c r="O211" s="78"/>
      <c r="P211" s="78"/>
      <c r="Q211" s="78"/>
      <c r="R211" s="78"/>
      <c r="S211" s="78"/>
      <c r="T211" s="78"/>
      <c r="U211" s="78"/>
      <c r="V211" s="78"/>
      <c r="W211" s="78"/>
      <c r="X211" s="78"/>
      <c r="Y211" s="78"/>
      <c r="Z211" s="78"/>
    </row>
    <row r="212" spans="1:26" ht="15.75" customHeight="1" x14ac:dyDescent="0.25">
      <c r="A212" s="78"/>
      <c r="B212" s="78"/>
      <c r="C212" s="78"/>
      <c r="D212" s="78"/>
      <c r="E212" s="78"/>
      <c r="F212" s="78"/>
      <c r="G212" s="78"/>
      <c r="H212" s="78"/>
      <c r="I212" s="78"/>
      <c r="J212" s="78"/>
      <c r="K212" s="78"/>
      <c r="L212" s="78"/>
      <c r="M212" s="78"/>
      <c r="N212" s="78"/>
      <c r="O212" s="78"/>
      <c r="P212" s="78"/>
      <c r="Q212" s="78"/>
      <c r="R212" s="78"/>
      <c r="S212" s="78"/>
      <c r="T212" s="78"/>
      <c r="U212" s="78"/>
      <c r="V212" s="78"/>
      <c r="W212" s="78"/>
      <c r="X212" s="78"/>
      <c r="Y212" s="78"/>
      <c r="Z212" s="78"/>
    </row>
    <row r="213" spans="1:26" ht="15.75" customHeight="1" x14ac:dyDescent="0.25">
      <c r="A213" s="78"/>
      <c r="B213" s="78"/>
      <c r="C213" s="78"/>
      <c r="D213" s="78"/>
      <c r="E213" s="78"/>
      <c r="F213" s="78"/>
      <c r="G213" s="78"/>
      <c r="H213" s="78"/>
      <c r="I213" s="78"/>
      <c r="J213" s="78"/>
      <c r="K213" s="78"/>
      <c r="L213" s="78"/>
      <c r="M213" s="78"/>
      <c r="N213" s="78"/>
      <c r="O213" s="78"/>
      <c r="P213" s="78"/>
      <c r="Q213" s="78"/>
      <c r="R213" s="78"/>
      <c r="S213" s="78"/>
      <c r="T213" s="78"/>
      <c r="U213" s="78"/>
      <c r="V213" s="78"/>
      <c r="W213" s="78"/>
      <c r="X213" s="78"/>
      <c r="Y213" s="78"/>
      <c r="Z213" s="78"/>
    </row>
    <row r="214" spans="1:26" ht="15.75" customHeight="1" x14ac:dyDescent="0.25">
      <c r="A214" s="78"/>
      <c r="B214" s="78"/>
      <c r="C214" s="78"/>
      <c r="D214" s="78"/>
      <c r="E214" s="78"/>
      <c r="F214" s="78"/>
      <c r="G214" s="78"/>
      <c r="H214" s="78"/>
      <c r="I214" s="78"/>
      <c r="J214" s="78"/>
      <c r="K214" s="78"/>
      <c r="L214" s="78"/>
      <c r="M214" s="78"/>
      <c r="N214" s="78"/>
      <c r="O214" s="78"/>
      <c r="P214" s="78"/>
      <c r="Q214" s="78"/>
      <c r="R214" s="78"/>
      <c r="S214" s="78"/>
      <c r="T214" s="78"/>
      <c r="U214" s="78"/>
      <c r="V214" s="78"/>
      <c r="W214" s="78"/>
      <c r="X214" s="78"/>
      <c r="Y214" s="78"/>
      <c r="Z214" s="78"/>
    </row>
    <row r="215" spans="1:26" ht="15.75" customHeight="1" x14ac:dyDescent="0.25">
      <c r="A215" s="78"/>
      <c r="B215" s="78"/>
      <c r="C215" s="78"/>
      <c r="D215" s="78"/>
      <c r="E215" s="78"/>
      <c r="F215" s="78"/>
      <c r="G215" s="78"/>
      <c r="H215" s="78"/>
      <c r="I215" s="78"/>
      <c r="J215" s="78"/>
      <c r="K215" s="78"/>
      <c r="L215" s="78"/>
      <c r="M215" s="78"/>
      <c r="N215" s="78"/>
      <c r="O215" s="78"/>
      <c r="P215" s="78"/>
      <c r="Q215" s="78"/>
      <c r="R215" s="78"/>
      <c r="S215" s="78"/>
      <c r="T215" s="78"/>
      <c r="U215" s="78"/>
      <c r="V215" s="78"/>
      <c r="W215" s="78"/>
      <c r="X215" s="78"/>
      <c r="Y215" s="78"/>
      <c r="Z215" s="78"/>
    </row>
    <row r="216" spans="1:26" ht="15.75" customHeight="1" x14ac:dyDescent="0.25">
      <c r="A216" s="78"/>
      <c r="B216" s="78"/>
      <c r="C216" s="78"/>
      <c r="D216" s="78"/>
      <c r="E216" s="78"/>
      <c r="F216" s="78"/>
      <c r="G216" s="78"/>
      <c r="H216" s="78"/>
      <c r="I216" s="78"/>
      <c r="J216" s="78"/>
      <c r="K216" s="78"/>
      <c r="L216" s="78"/>
      <c r="M216" s="78"/>
      <c r="N216" s="78"/>
      <c r="O216" s="78"/>
      <c r="P216" s="78"/>
      <c r="Q216" s="78"/>
      <c r="R216" s="78"/>
      <c r="S216" s="78"/>
      <c r="T216" s="78"/>
      <c r="U216" s="78"/>
      <c r="V216" s="78"/>
      <c r="W216" s="78"/>
      <c r="X216" s="78"/>
      <c r="Y216" s="78"/>
      <c r="Z216" s="78"/>
    </row>
    <row r="217" spans="1:26" ht="15.75" customHeight="1" x14ac:dyDescent="0.25">
      <c r="A217" s="78"/>
      <c r="B217" s="78"/>
      <c r="C217" s="78"/>
      <c r="D217" s="78"/>
      <c r="E217" s="78"/>
      <c r="F217" s="78"/>
      <c r="G217" s="78"/>
      <c r="H217" s="78"/>
      <c r="I217" s="78"/>
      <c r="J217" s="78"/>
      <c r="K217" s="78"/>
      <c r="L217" s="78"/>
      <c r="M217" s="78"/>
      <c r="N217" s="78"/>
      <c r="O217" s="78"/>
      <c r="P217" s="78"/>
      <c r="Q217" s="78"/>
      <c r="R217" s="78"/>
      <c r="S217" s="78"/>
      <c r="T217" s="78"/>
      <c r="U217" s="78"/>
      <c r="V217" s="78"/>
      <c r="W217" s="78"/>
      <c r="X217" s="78"/>
      <c r="Y217" s="78"/>
      <c r="Z217" s="78"/>
    </row>
    <row r="218" spans="1:26" ht="15.75" customHeight="1" x14ac:dyDescent="0.25">
      <c r="A218" s="78"/>
      <c r="B218" s="78"/>
      <c r="C218" s="78"/>
      <c r="D218" s="78"/>
      <c r="E218" s="78"/>
      <c r="F218" s="78"/>
      <c r="G218" s="78"/>
      <c r="H218" s="78"/>
      <c r="I218" s="78"/>
      <c r="J218" s="78"/>
      <c r="K218" s="78"/>
      <c r="L218" s="78"/>
      <c r="M218" s="78"/>
      <c r="N218" s="78"/>
      <c r="O218" s="78"/>
      <c r="P218" s="78"/>
      <c r="Q218" s="78"/>
      <c r="R218" s="78"/>
      <c r="S218" s="78"/>
      <c r="T218" s="78"/>
      <c r="U218" s="78"/>
      <c r="V218" s="78"/>
      <c r="W218" s="78"/>
      <c r="X218" s="78"/>
      <c r="Y218" s="78"/>
      <c r="Z218" s="78"/>
    </row>
    <row r="219" spans="1:26" ht="15.75" customHeight="1" x14ac:dyDescent="0.25">
      <c r="A219" s="78"/>
      <c r="B219" s="78"/>
      <c r="C219" s="78"/>
      <c r="D219" s="78"/>
      <c r="E219" s="78"/>
      <c r="F219" s="78"/>
      <c r="G219" s="78"/>
      <c r="H219" s="78"/>
      <c r="I219" s="78"/>
      <c r="J219" s="78"/>
      <c r="K219" s="78"/>
      <c r="L219" s="78"/>
      <c r="M219" s="78"/>
      <c r="N219" s="78"/>
      <c r="O219" s="78"/>
      <c r="P219" s="78"/>
      <c r="Q219" s="78"/>
      <c r="R219" s="78"/>
      <c r="S219" s="78"/>
      <c r="T219" s="78"/>
      <c r="U219" s="78"/>
      <c r="V219" s="78"/>
      <c r="W219" s="78"/>
      <c r="X219" s="78"/>
      <c r="Y219" s="78"/>
      <c r="Z219" s="78"/>
    </row>
    <row r="220" spans="1:26" ht="15.75" customHeight="1" x14ac:dyDescent="0.25">
      <c r="A220" s="78"/>
      <c r="B220" s="78"/>
      <c r="C220" s="78"/>
      <c r="D220" s="78"/>
      <c r="E220" s="78"/>
      <c r="F220" s="78"/>
      <c r="G220" s="78"/>
      <c r="H220" s="78"/>
      <c r="I220" s="78"/>
      <c r="J220" s="78"/>
      <c r="K220" s="78"/>
      <c r="L220" s="78"/>
      <c r="M220" s="78"/>
      <c r="N220" s="78"/>
      <c r="O220" s="78"/>
      <c r="P220" s="78"/>
      <c r="Q220" s="78"/>
      <c r="R220" s="78"/>
      <c r="S220" s="78"/>
      <c r="T220" s="78"/>
      <c r="U220" s="78"/>
      <c r="V220" s="78"/>
      <c r="W220" s="78"/>
      <c r="X220" s="78"/>
      <c r="Y220" s="78"/>
      <c r="Z220" s="78"/>
    </row>
    <row r="221" spans="1:26" ht="15.75" customHeight="1" x14ac:dyDescent="0.25">
      <c r="A221" s="78"/>
      <c r="B221" s="78"/>
      <c r="C221" s="78"/>
      <c r="D221" s="78"/>
      <c r="E221" s="78"/>
      <c r="F221" s="78"/>
      <c r="G221" s="78"/>
      <c r="H221" s="78"/>
      <c r="I221" s="78"/>
      <c r="J221" s="78"/>
      <c r="K221" s="78"/>
      <c r="L221" s="78"/>
      <c r="M221" s="78"/>
      <c r="N221" s="78"/>
      <c r="O221" s="78"/>
      <c r="P221" s="78"/>
      <c r="Q221" s="78"/>
      <c r="R221" s="78"/>
      <c r="S221" s="78"/>
      <c r="T221" s="78"/>
      <c r="U221" s="78"/>
      <c r="V221" s="78"/>
      <c r="W221" s="78"/>
      <c r="X221" s="78"/>
      <c r="Y221" s="78"/>
      <c r="Z221" s="78"/>
    </row>
    <row r="222" spans="1:26" ht="15.75" customHeight="1" x14ac:dyDescent="0.25"/>
    <row r="223" spans="1:26" ht="15.75" customHeight="1" x14ac:dyDescent="0.25"/>
    <row r="224" spans="1:26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thickBot="1" x14ac:dyDescent="0.3"/>
  </sheetData>
  <mergeCells count="9">
    <mergeCell ref="F4:F5"/>
    <mergeCell ref="G4:G5"/>
    <mergeCell ref="A1:G1"/>
    <mergeCell ref="A2:G2"/>
    <mergeCell ref="A3:F3"/>
    <mergeCell ref="A4:A5"/>
    <mergeCell ref="B4:C4"/>
    <mergeCell ref="D4:D5"/>
    <mergeCell ref="E4:E5"/>
  </mergeCells>
  <pageMargins left="0.7" right="0.7" top="0.75" bottom="0.75" header="0" footer="0"/>
  <pageSetup paperSize="9" scale="88" orientation="portrait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rgb="FFFF0000"/>
  </sheetPr>
  <dimension ref="A1:Z1000"/>
  <sheetViews>
    <sheetView workbookViewId="0">
      <selection sqref="A1:G1"/>
    </sheetView>
  </sheetViews>
  <sheetFormatPr defaultColWidth="14.42578125" defaultRowHeight="15" customHeight="1" x14ac:dyDescent="0.25"/>
  <cols>
    <col min="1" max="1" width="6" customWidth="1"/>
    <col min="2" max="3" width="10.7109375" customWidth="1"/>
    <col min="4" max="4" width="11.7109375" customWidth="1"/>
    <col min="5" max="5" width="12.42578125" customWidth="1"/>
    <col min="6" max="6" width="15.7109375" customWidth="1"/>
    <col min="7" max="7" width="18.28515625" customWidth="1"/>
    <col min="8" max="26" width="9.140625" customWidth="1"/>
  </cols>
  <sheetData>
    <row r="1" spans="1:26" ht="15.75" x14ac:dyDescent="0.25">
      <c r="A1" s="669" t="str">
        <f>'Tack Welding'!A1:I1</f>
        <v>KEC International Limited</v>
      </c>
      <c r="B1" s="630"/>
      <c r="C1" s="630"/>
      <c r="D1" s="630"/>
      <c r="E1" s="630"/>
      <c r="F1" s="630"/>
      <c r="G1" s="636"/>
      <c r="H1" s="96"/>
      <c r="I1" s="78"/>
      <c r="J1" s="78"/>
      <c r="K1" s="78"/>
      <c r="L1" s="78"/>
      <c r="M1" s="78"/>
      <c r="N1" s="78"/>
      <c r="O1" s="78"/>
      <c r="P1" s="78"/>
      <c r="Q1" s="78"/>
      <c r="R1" s="78"/>
      <c r="S1" s="78"/>
      <c r="T1" s="78"/>
      <c r="U1" s="78"/>
      <c r="V1" s="78"/>
      <c r="W1" s="78"/>
      <c r="X1" s="78"/>
      <c r="Y1" s="78"/>
      <c r="Z1" s="78"/>
    </row>
    <row r="2" spans="1:26" ht="15.75" x14ac:dyDescent="0.25">
      <c r="A2" s="670" t="str">
        <f>'Tack Welding'!A2:I2</f>
        <v>765 kV D/C Bikaner IV PS to Siwani II (Part-01) TL</v>
      </c>
      <c r="B2" s="620"/>
      <c r="C2" s="620"/>
      <c r="D2" s="620"/>
      <c r="E2" s="620"/>
      <c r="F2" s="620"/>
      <c r="G2" s="647"/>
      <c r="H2" s="96"/>
      <c r="I2" s="78"/>
      <c r="J2" s="78"/>
      <c r="K2" s="78"/>
      <c r="L2" s="78"/>
      <c r="M2" s="78"/>
      <c r="N2" s="78"/>
      <c r="O2" s="78"/>
      <c r="P2" s="78"/>
      <c r="Q2" s="78"/>
      <c r="R2" s="78"/>
      <c r="S2" s="78"/>
      <c r="T2" s="78"/>
      <c r="U2" s="78"/>
      <c r="V2" s="78"/>
      <c r="W2" s="78"/>
      <c r="X2" s="78"/>
      <c r="Y2" s="78"/>
      <c r="Z2" s="78"/>
    </row>
    <row r="3" spans="1:26" ht="15.75" x14ac:dyDescent="0.25">
      <c r="A3" s="670" t="s">
        <v>203</v>
      </c>
      <c r="B3" s="620"/>
      <c r="C3" s="620"/>
      <c r="D3" s="620"/>
      <c r="E3" s="620"/>
      <c r="F3" s="621"/>
      <c r="G3" s="97">
        <f ca="1">'Summary E'!M1</f>
        <v>46134</v>
      </c>
      <c r="H3" s="96"/>
      <c r="I3" s="78"/>
      <c r="J3" s="78"/>
      <c r="K3" s="78"/>
      <c r="L3" s="78"/>
      <c r="M3" s="78"/>
      <c r="N3" s="78"/>
      <c r="O3" s="78"/>
      <c r="P3" s="78"/>
      <c r="Q3" s="78"/>
      <c r="R3" s="78"/>
      <c r="S3" s="78"/>
      <c r="T3" s="78"/>
      <c r="U3" s="78"/>
      <c r="V3" s="78"/>
      <c r="W3" s="78"/>
      <c r="X3" s="78"/>
      <c r="Y3" s="78"/>
      <c r="Z3" s="78"/>
    </row>
    <row r="4" spans="1:26" ht="15" customHeight="1" x14ac:dyDescent="0.25">
      <c r="A4" s="671" t="s">
        <v>176</v>
      </c>
      <c r="B4" s="672" t="s">
        <v>177</v>
      </c>
      <c r="C4" s="621"/>
      <c r="D4" s="667" t="s">
        <v>204</v>
      </c>
      <c r="E4" s="667" t="s">
        <v>205</v>
      </c>
      <c r="F4" s="667" t="s">
        <v>206</v>
      </c>
      <c r="G4" s="668" t="s">
        <v>12</v>
      </c>
      <c r="H4" s="96"/>
      <c r="I4" s="78"/>
      <c r="J4" s="78"/>
      <c r="K4" s="78"/>
      <c r="L4" s="78"/>
      <c r="M4" s="78"/>
      <c r="N4" s="78"/>
      <c r="O4" s="78"/>
      <c r="P4" s="78"/>
      <c r="Q4" s="78"/>
      <c r="R4" s="78"/>
      <c r="S4" s="78"/>
      <c r="T4" s="78"/>
      <c r="U4" s="78"/>
      <c r="V4" s="78"/>
      <c r="W4" s="78"/>
      <c r="X4" s="78"/>
      <c r="Y4" s="78"/>
      <c r="Z4" s="78"/>
    </row>
    <row r="5" spans="1:26" ht="40.5" customHeight="1" x14ac:dyDescent="0.25">
      <c r="A5" s="662"/>
      <c r="B5" s="69" t="s">
        <v>181</v>
      </c>
      <c r="C5" s="69" t="s">
        <v>182</v>
      </c>
      <c r="D5" s="656"/>
      <c r="E5" s="656"/>
      <c r="F5" s="656"/>
      <c r="G5" s="658"/>
      <c r="H5" s="96"/>
      <c r="I5" s="78"/>
      <c r="J5" s="78"/>
      <c r="K5" s="78"/>
      <c r="L5" s="78"/>
      <c r="M5" s="78"/>
      <c r="N5" s="78"/>
      <c r="O5" s="78"/>
      <c r="P5" s="78"/>
      <c r="Q5" s="78"/>
      <c r="R5" s="78"/>
      <c r="S5" s="78"/>
      <c r="T5" s="78"/>
      <c r="U5" s="78"/>
      <c r="V5" s="78"/>
      <c r="W5" s="78"/>
      <c r="X5" s="78"/>
      <c r="Y5" s="78"/>
      <c r="Z5" s="78"/>
    </row>
    <row r="6" spans="1:26" x14ac:dyDescent="0.25">
      <c r="A6" s="99">
        <v>1</v>
      </c>
      <c r="B6" s="100" t="s">
        <v>183</v>
      </c>
      <c r="C6" s="101" t="s">
        <v>207</v>
      </c>
      <c r="D6" s="102">
        <v>5.532</v>
      </c>
      <c r="E6" s="103">
        <v>45700</v>
      </c>
      <c r="F6" s="103">
        <v>45701</v>
      </c>
      <c r="G6" s="104" t="s">
        <v>185</v>
      </c>
      <c r="H6" s="96"/>
      <c r="I6" s="78"/>
      <c r="J6" s="78"/>
      <c r="K6" s="78"/>
      <c r="L6" s="78"/>
      <c r="M6" s="78"/>
      <c r="N6" s="78"/>
      <c r="O6" s="78"/>
      <c r="P6" s="78"/>
      <c r="Q6" s="78"/>
      <c r="R6" s="78"/>
      <c r="S6" s="78"/>
      <c r="T6" s="78"/>
      <c r="U6" s="78"/>
      <c r="V6" s="78"/>
      <c r="W6" s="78"/>
      <c r="X6" s="78"/>
      <c r="Y6" s="78"/>
      <c r="Z6" s="78"/>
    </row>
    <row r="7" spans="1:26" x14ac:dyDescent="0.25">
      <c r="A7" s="99">
        <f t="shared" ref="A7:A20" si="0">A6+1</f>
        <v>2</v>
      </c>
      <c r="B7" s="100" t="s">
        <v>186</v>
      </c>
      <c r="C7" s="101" t="s">
        <v>183</v>
      </c>
      <c r="D7" s="102">
        <v>9.3130000000000006</v>
      </c>
      <c r="E7" s="103">
        <v>45719</v>
      </c>
      <c r="F7" s="103">
        <v>45713</v>
      </c>
      <c r="G7" s="104" t="s">
        <v>185</v>
      </c>
      <c r="H7" s="105"/>
      <c r="I7" s="78"/>
      <c r="J7" s="78"/>
      <c r="K7" s="78"/>
      <c r="L7" s="78"/>
      <c r="M7" s="78"/>
      <c r="N7" s="78"/>
      <c r="O7" s="78"/>
      <c r="P7" s="78"/>
      <c r="Q7" s="78"/>
      <c r="R7" s="78"/>
      <c r="S7" s="78"/>
      <c r="T7" s="78"/>
      <c r="U7" s="78"/>
      <c r="V7" s="78"/>
      <c r="W7" s="78"/>
      <c r="X7" s="78"/>
      <c r="Y7" s="78"/>
      <c r="Z7" s="78"/>
    </row>
    <row r="8" spans="1:26" x14ac:dyDescent="0.25">
      <c r="A8" s="99">
        <f t="shared" si="0"/>
        <v>3</v>
      </c>
      <c r="B8" s="101" t="s">
        <v>207</v>
      </c>
      <c r="C8" s="106" t="s">
        <v>184</v>
      </c>
      <c r="D8" s="102">
        <v>11.452</v>
      </c>
      <c r="E8" s="103">
        <v>45719</v>
      </c>
      <c r="F8" s="103">
        <v>45713</v>
      </c>
      <c r="G8" s="104" t="s">
        <v>185</v>
      </c>
      <c r="H8" s="105"/>
      <c r="I8" s="78"/>
      <c r="J8" s="78"/>
      <c r="K8" s="78"/>
      <c r="L8" s="78"/>
      <c r="M8" s="78"/>
      <c r="N8" s="78"/>
      <c r="O8" s="78"/>
      <c r="P8" s="78"/>
      <c r="Q8" s="78"/>
      <c r="R8" s="78"/>
      <c r="S8" s="78"/>
      <c r="T8" s="78"/>
      <c r="U8" s="78"/>
      <c r="V8" s="78"/>
      <c r="W8" s="78"/>
      <c r="X8" s="78"/>
      <c r="Y8" s="78"/>
      <c r="Z8" s="78"/>
    </row>
    <row r="9" spans="1:26" x14ac:dyDescent="0.25">
      <c r="A9" s="99">
        <f t="shared" si="0"/>
        <v>4</v>
      </c>
      <c r="B9" s="101" t="s">
        <v>187</v>
      </c>
      <c r="C9" s="106" t="s">
        <v>186</v>
      </c>
      <c r="D9" s="102">
        <v>11.121</v>
      </c>
      <c r="E9" s="103">
        <v>45726</v>
      </c>
      <c r="F9" s="103">
        <v>45731</v>
      </c>
      <c r="G9" s="104" t="s">
        <v>185</v>
      </c>
      <c r="H9" s="96"/>
      <c r="I9" s="78"/>
      <c r="J9" s="78"/>
      <c r="K9" s="78"/>
      <c r="L9" s="78"/>
      <c r="M9" s="78"/>
      <c r="N9" s="78"/>
      <c r="O9" s="78"/>
      <c r="P9" s="78"/>
      <c r="Q9" s="78"/>
      <c r="R9" s="78"/>
      <c r="S9" s="78"/>
      <c r="T9" s="78"/>
      <c r="U9" s="78"/>
      <c r="V9" s="78"/>
      <c r="W9" s="78"/>
      <c r="X9" s="78"/>
      <c r="Y9" s="78"/>
      <c r="Z9" s="78"/>
    </row>
    <row r="10" spans="1:26" x14ac:dyDescent="0.25">
      <c r="A10" s="99">
        <f t="shared" si="0"/>
        <v>5</v>
      </c>
      <c r="B10" s="107" t="s">
        <v>191</v>
      </c>
      <c r="C10" s="107" t="s">
        <v>189</v>
      </c>
      <c r="D10" s="102">
        <v>3.1789999999999998</v>
      </c>
      <c r="E10" s="103">
        <v>45726</v>
      </c>
      <c r="F10" s="103">
        <v>45731</v>
      </c>
      <c r="G10" s="104" t="s">
        <v>185</v>
      </c>
      <c r="H10" s="96"/>
      <c r="I10" s="78"/>
      <c r="J10" s="78"/>
      <c r="K10" s="78"/>
      <c r="L10" s="78"/>
      <c r="M10" s="78"/>
      <c r="N10" s="78"/>
      <c r="O10" s="78"/>
      <c r="P10" s="78"/>
      <c r="Q10" s="78"/>
      <c r="R10" s="78"/>
      <c r="S10" s="78"/>
      <c r="T10" s="78"/>
      <c r="U10" s="78"/>
      <c r="V10" s="78"/>
      <c r="W10" s="78"/>
      <c r="X10" s="78"/>
      <c r="Y10" s="78"/>
      <c r="Z10" s="78"/>
    </row>
    <row r="11" spans="1:26" x14ac:dyDescent="0.25">
      <c r="A11" s="99">
        <f t="shared" si="0"/>
        <v>6</v>
      </c>
      <c r="B11" s="107" t="s">
        <v>184</v>
      </c>
      <c r="C11" s="107" t="s">
        <v>208</v>
      </c>
      <c r="D11" s="102">
        <v>3.2240000000000002</v>
      </c>
      <c r="E11" s="103">
        <v>45726</v>
      </c>
      <c r="F11" s="103">
        <v>45731</v>
      </c>
      <c r="G11" s="104" t="s">
        <v>185</v>
      </c>
      <c r="H11" s="96"/>
      <c r="I11" s="78"/>
      <c r="J11" s="78"/>
      <c r="K11" s="78"/>
      <c r="L11" s="78"/>
      <c r="M11" s="78"/>
      <c r="N11" s="78"/>
      <c r="O11" s="78"/>
      <c r="P11" s="78"/>
      <c r="Q11" s="78"/>
      <c r="R11" s="78"/>
      <c r="S11" s="78"/>
      <c r="T11" s="78"/>
      <c r="U11" s="78"/>
      <c r="V11" s="78"/>
      <c r="W11" s="78"/>
      <c r="X11" s="78"/>
      <c r="Y11" s="78"/>
      <c r="Z11" s="78"/>
    </row>
    <row r="12" spans="1:26" x14ac:dyDescent="0.25">
      <c r="A12" s="99">
        <f t="shared" si="0"/>
        <v>7</v>
      </c>
      <c r="B12" s="107" t="s">
        <v>208</v>
      </c>
      <c r="C12" s="107" t="s">
        <v>191</v>
      </c>
      <c r="D12" s="102">
        <v>8.1850000000000005</v>
      </c>
      <c r="E12" s="103">
        <v>45733</v>
      </c>
      <c r="F12" s="103">
        <v>45734</v>
      </c>
      <c r="G12" s="104" t="s">
        <v>185</v>
      </c>
      <c r="H12" s="96"/>
      <c r="I12" s="78"/>
      <c r="J12" s="78"/>
      <c r="K12" s="78"/>
      <c r="L12" s="78"/>
      <c r="M12" s="78"/>
      <c r="N12" s="78"/>
      <c r="O12" s="78"/>
      <c r="P12" s="78"/>
      <c r="Q12" s="78"/>
      <c r="R12" s="78"/>
      <c r="S12" s="78"/>
      <c r="T12" s="78"/>
      <c r="U12" s="78"/>
      <c r="V12" s="78"/>
      <c r="W12" s="78"/>
      <c r="X12" s="78"/>
      <c r="Y12" s="78"/>
      <c r="Z12" s="78"/>
    </row>
    <row r="13" spans="1:26" x14ac:dyDescent="0.25">
      <c r="A13" s="99">
        <f t="shared" si="0"/>
        <v>8</v>
      </c>
      <c r="B13" s="107" t="s">
        <v>189</v>
      </c>
      <c r="C13" s="107" t="s">
        <v>209</v>
      </c>
      <c r="D13" s="102">
        <v>17.041</v>
      </c>
      <c r="E13" s="103">
        <v>45736</v>
      </c>
      <c r="F13" s="103">
        <v>45737</v>
      </c>
      <c r="G13" s="104" t="s">
        <v>185</v>
      </c>
      <c r="H13" s="96"/>
      <c r="I13" s="78"/>
      <c r="J13" s="78"/>
      <c r="K13" s="78"/>
      <c r="L13" s="78"/>
      <c r="M13" s="78"/>
      <c r="N13" s="78"/>
      <c r="O13" s="78"/>
      <c r="P13" s="78"/>
      <c r="Q13" s="78"/>
      <c r="R13" s="78"/>
      <c r="S13" s="78"/>
      <c r="T13" s="78"/>
      <c r="U13" s="78"/>
      <c r="V13" s="78"/>
      <c r="W13" s="78"/>
      <c r="X13" s="78"/>
      <c r="Y13" s="78"/>
      <c r="Z13" s="78"/>
    </row>
    <row r="14" spans="1:26" x14ac:dyDescent="0.25">
      <c r="A14" s="99">
        <f t="shared" si="0"/>
        <v>9</v>
      </c>
      <c r="B14" s="107" t="s">
        <v>209</v>
      </c>
      <c r="C14" s="107" t="s">
        <v>193</v>
      </c>
      <c r="D14" s="102">
        <v>11.441000000000001</v>
      </c>
      <c r="E14" s="103">
        <v>45763</v>
      </c>
      <c r="F14" s="103">
        <v>45764</v>
      </c>
      <c r="G14" s="104" t="s">
        <v>185</v>
      </c>
      <c r="H14" s="96"/>
      <c r="I14" s="78"/>
      <c r="J14" s="78"/>
      <c r="K14" s="78"/>
      <c r="L14" s="78"/>
      <c r="M14" s="78"/>
      <c r="N14" s="78"/>
      <c r="O14" s="78"/>
      <c r="P14" s="78"/>
      <c r="Q14" s="78"/>
      <c r="R14" s="78"/>
      <c r="S14" s="78"/>
      <c r="T14" s="78"/>
      <c r="U14" s="78"/>
      <c r="V14" s="78"/>
      <c r="W14" s="78"/>
      <c r="X14" s="78"/>
      <c r="Y14" s="78"/>
      <c r="Z14" s="78"/>
    </row>
    <row r="15" spans="1:26" x14ac:dyDescent="0.25">
      <c r="A15" s="99">
        <f t="shared" si="0"/>
        <v>10</v>
      </c>
      <c r="B15" s="108" t="s">
        <v>197</v>
      </c>
      <c r="C15" s="108" t="s">
        <v>198</v>
      </c>
      <c r="D15" s="108">
        <v>11.446</v>
      </c>
      <c r="E15" s="109"/>
      <c r="F15" s="109"/>
      <c r="G15" s="104" t="s">
        <v>185</v>
      </c>
      <c r="H15" s="96"/>
      <c r="I15" s="96"/>
      <c r="J15" s="96"/>
      <c r="K15" s="96"/>
      <c r="L15" s="96"/>
      <c r="M15" s="96"/>
      <c r="N15" s="96"/>
      <c r="O15" s="96"/>
      <c r="P15" s="96"/>
      <c r="Q15" s="96"/>
      <c r="R15" s="96"/>
      <c r="S15" s="96"/>
      <c r="T15" s="96"/>
      <c r="U15" s="96"/>
      <c r="V15" s="96"/>
      <c r="W15" s="96"/>
      <c r="X15" s="96"/>
      <c r="Y15" s="96"/>
      <c r="Z15" s="96"/>
    </row>
    <row r="16" spans="1:26" x14ac:dyDescent="0.25">
      <c r="A16" s="99">
        <f t="shared" si="0"/>
        <v>11</v>
      </c>
      <c r="B16" s="108" t="s">
        <v>210</v>
      </c>
      <c r="C16" s="108" t="s">
        <v>196</v>
      </c>
      <c r="D16" s="108">
        <v>23.385999999999999</v>
      </c>
      <c r="E16" s="109"/>
      <c r="F16" s="109"/>
      <c r="G16" s="104" t="s">
        <v>185</v>
      </c>
      <c r="H16" s="96"/>
      <c r="I16" s="96"/>
      <c r="J16" s="96"/>
      <c r="K16" s="96"/>
      <c r="L16" s="96"/>
      <c r="M16" s="96"/>
      <c r="N16" s="96"/>
      <c r="O16" s="96"/>
      <c r="P16" s="96"/>
      <c r="Q16" s="96"/>
      <c r="R16" s="96"/>
      <c r="S16" s="96"/>
      <c r="T16" s="96"/>
      <c r="U16" s="96"/>
      <c r="V16" s="96"/>
      <c r="W16" s="96"/>
      <c r="X16" s="96"/>
      <c r="Y16" s="96"/>
      <c r="Z16" s="96"/>
    </row>
    <row r="17" spans="1:26" x14ac:dyDescent="0.25">
      <c r="A17" s="99">
        <f t="shared" si="0"/>
        <v>12</v>
      </c>
      <c r="B17" s="82" t="s">
        <v>193</v>
      </c>
      <c r="C17" s="83" t="s">
        <v>210</v>
      </c>
      <c r="D17" s="84">
        <v>6.6280000000000001</v>
      </c>
      <c r="E17" s="85"/>
      <c r="F17" s="85"/>
      <c r="G17" s="86" t="s">
        <v>185</v>
      </c>
      <c r="H17" s="96"/>
      <c r="I17" s="96"/>
      <c r="J17" s="96"/>
      <c r="K17" s="96"/>
      <c r="L17" s="96"/>
      <c r="M17" s="96"/>
      <c r="N17" s="96"/>
      <c r="O17" s="96"/>
      <c r="P17" s="96"/>
      <c r="Q17" s="96"/>
      <c r="R17" s="96"/>
      <c r="S17" s="96"/>
      <c r="T17" s="96"/>
      <c r="U17" s="96"/>
      <c r="V17" s="96"/>
      <c r="W17" s="96"/>
      <c r="X17" s="96"/>
      <c r="Y17" s="96"/>
      <c r="Z17" s="96"/>
    </row>
    <row r="18" spans="1:26" x14ac:dyDescent="0.25">
      <c r="A18" s="99">
        <f t="shared" si="0"/>
        <v>13</v>
      </c>
      <c r="B18" s="82" t="s">
        <v>196</v>
      </c>
      <c r="C18" s="83" t="s">
        <v>199</v>
      </c>
      <c r="D18" s="84">
        <v>1.4830000000000001</v>
      </c>
      <c r="E18" s="85"/>
      <c r="F18" s="85"/>
      <c r="G18" s="86" t="s">
        <v>185</v>
      </c>
      <c r="H18" s="96"/>
      <c r="I18" s="96"/>
      <c r="J18" s="96"/>
      <c r="K18" s="96"/>
      <c r="L18" s="96"/>
      <c r="M18" s="96"/>
      <c r="N18" s="96"/>
      <c r="O18" s="96"/>
      <c r="P18" s="96"/>
      <c r="Q18" s="96"/>
      <c r="R18" s="96"/>
      <c r="S18" s="96"/>
      <c r="T18" s="96"/>
      <c r="U18" s="96"/>
      <c r="V18" s="96"/>
      <c r="W18" s="96"/>
      <c r="X18" s="96"/>
      <c r="Y18" s="96"/>
      <c r="Z18" s="96"/>
    </row>
    <row r="19" spans="1:26" x14ac:dyDescent="0.25">
      <c r="A19" s="99">
        <f t="shared" si="0"/>
        <v>14</v>
      </c>
      <c r="B19" s="82" t="s">
        <v>200</v>
      </c>
      <c r="C19" s="83" t="s">
        <v>197</v>
      </c>
      <c r="D19" s="84"/>
      <c r="E19" s="85"/>
      <c r="F19" s="85"/>
      <c r="G19" s="86" t="s">
        <v>201</v>
      </c>
      <c r="H19" s="96"/>
      <c r="I19" s="78"/>
      <c r="J19" s="78"/>
      <c r="K19" s="78"/>
      <c r="L19" s="78"/>
      <c r="M19" s="78"/>
      <c r="N19" s="78"/>
      <c r="O19" s="78"/>
      <c r="P19" s="78"/>
      <c r="Q19" s="78"/>
      <c r="R19" s="78"/>
      <c r="S19" s="78"/>
      <c r="T19" s="78"/>
      <c r="U19" s="78"/>
      <c r="V19" s="78"/>
      <c r="W19" s="78"/>
      <c r="X19" s="78"/>
      <c r="Y19" s="78"/>
      <c r="Z19" s="78"/>
    </row>
    <row r="20" spans="1:26" x14ac:dyDescent="0.25">
      <c r="A20" s="99">
        <f t="shared" si="0"/>
        <v>15</v>
      </c>
      <c r="B20" s="108"/>
      <c r="C20" s="108"/>
      <c r="D20" s="108"/>
      <c r="E20" s="109"/>
      <c r="F20" s="109"/>
      <c r="G20" s="110"/>
      <c r="H20" s="96"/>
      <c r="I20" s="78"/>
      <c r="J20" s="78"/>
      <c r="K20" s="78"/>
      <c r="L20" s="78"/>
      <c r="M20" s="78"/>
      <c r="N20" s="78"/>
      <c r="O20" s="78"/>
      <c r="P20" s="78"/>
      <c r="Q20" s="78"/>
      <c r="R20" s="78"/>
      <c r="S20" s="78"/>
      <c r="T20" s="78"/>
      <c r="U20" s="78"/>
      <c r="V20" s="78"/>
      <c r="W20" s="78"/>
      <c r="X20" s="78"/>
      <c r="Y20" s="78"/>
      <c r="Z20" s="78"/>
    </row>
    <row r="21" spans="1:26" ht="15.75" customHeight="1" thickBot="1" x14ac:dyDescent="0.3">
      <c r="A21" s="664" t="s">
        <v>202</v>
      </c>
      <c r="B21" s="665"/>
      <c r="C21" s="666"/>
      <c r="D21" s="111">
        <f>SUM(D6:D20)</f>
        <v>123.431</v>
      </c>
      <c r="E21" s="112"/>
      <c r="F21" s="112"/>
      <c r="G21" s="113"/>
      <c r="H21" s="105"/>
      <c r="I21" s="78"/>
      <c r="J21" s="78"/>
      <c r="K21" s="78"/>
      <c r="L21" s="78"/>
      <c r="M21" s="78"/>
      <c r="N21" s="78"/>
      <c r="O21" s="78"/>
      <c r="P21" s="78"/>
      <c r="Q21" s="78"/>
      <c r="R21" s="78"/>
      <c r="S21" s="78"/>
      <c r="T21" s="78"/>
      <c r="U21" s="78"/>
      <c r="V21" s="78"/>
      <c r="W21" s="78"/>
      <c r="X21" s="78"/>
      <c r="Y21" s="78"/>
      <c r="Z21" s="78"/>
    </row>
    <row r="22" spans="1:26" ht="15.75" customHeight="1" x14ac:dyDescent="0.25">
      <c r="A22" s="96"/>
      <c r="B22" s="96"/>
      <c r="C22" s="96"/>
      <c r="D22" s="96"/>
      <c r="E22" s="96"/>
      <c r="F22" s="96"/>
      <c r="G22" s="96"/>
      <c r="H22" s="96"/>
      <c r="I22" s="78"/>
      <c r="J22" s="78"/>
      <c r="K22" s="78"/>
      <c r="L22" s="78"/>
      <c r="M22" s="78"/>
      <c r="N22" s="78"/>
      <c r="O22" s="78"/>
      <c r="P22" s="78"/>
      <c r="Q22" s="78"/>
      <c r="R22" s="78"/>
      <c r="S22" s="78"/>
      <c r="T22" s="78"/>
      <c r="U22" s="78"/>
      <c r="V22" s="78"/>
      <c r="W22" s="78"/>
      <c r="X22" s="78"/>
      <c r="Y22" s="78"/>
      <c r="Z22" s="78"/>
    </row>
    <row r="23" spans="1:26" ht="15.75" customHeight="1" x14ac:dyDescent="0.25">
      <c r="A23" s="96"/>
      <c r="B23" s="96"/>
      <c r="C23" s="96"/>
      <c r="D23" s="96"/>
      <c r="E23" s="96"/>
      <c r="F23" s="96"/>
      <c r="G23" s="96"/>
      <c r="H23" s="96"/>
      <c r="I23" s="78"/>
      <c r="J23" s="78"/>
      <c r="K23" s="78"/>
      <c r="L23" s="78"/>
      <c r="M23" s="78"/>
      <c r="N23" s="78"/>
      <c r="O23" s="78"/>
      <c r="P23" s="78"/>
      <c r="Q23" s="78"/>
      <c r="R23" s="78"/>
      <c r="S23" s="78"/>
      <c r="T23" s="78"/>
      <c r="U23" s="78"/>
      <c r="V23" s="78"/>
      <c r="W23" s="78"/>
      <c r="X23" s="78"/>
      <c r="Y23" s="78"/>
      <c r="Z23" s="78"/>
    </row>
    <row r="24" spans="1:26" ht="15.75" customHeight="1" x14ac:dyDescent="0.25">
      <c r="A24" s="96"/>
      <c r="B24" s="96"/>
      <c r="C24" s="96"/>
      <c r="D24" s="96"/>
      <c r="E24" s="96"/>
      <c r="F24" s="96"/>
      <c r="G24" s="96"/>
      <c r="H24" s="96"/>
      <c r="I24" s="78"/>
      <c r="J24" s="78"/>
      <c r="K24" s="78"/>
      <c r="L24" s="78"/>
      <c r="M24" s="78"/>
      <c r="N24" s="78"/>
      <c r="O24" s="78"/>
      <c r="P24" s="78"/>
      <c r="Q24" s="78"/>
      <c r="R24" s="78"/>
      <c r="S24" s="78"/>
      <c r="T24" s="78"/>
      <c r="U24" s="78"/>
      <c r="V24" s="78"/>
      <c r="W24" s="78"/>
      <c r="X24" s="78"/>
      <c r="Y24" s="78"/>
      <c r="Z24" s="78"/>
    </row>
    <row r="25" spans="1:26" ht="15.75" customHeight="1" x14ac:dyDescent="0.25">
      <c r="A25" s="96"/>
      <c r="B25" s="96"/>
      <c r="C25" s="96"/>
      <c r="D25" s="96"/>
      <c r="E25" s="96"/>
      <c r="F25" s="96"/>
      <c r="G25" s="96"/>
      <c r="H25" s="96"/>
      <c r="I25" s="78"/>
      <c r="J25" s="78"/>
      <c r="K25" s="78"/>
      <c r="L25" s="78"/>
      <c r="M25" s="78"/>
      <c r="N25" s="78"/>
      <c r="O25" s="78"/>
      <c r="P25" s="78"/>
      <c r="Q25" s="78"/>
      <c r="R25" s="78"/>
      <c r="S25" s="78"/>
      <c r="T25" s="78"/>
      <c r="U25" s="78"/>
      <c r="V25" s="78"/>
      <c r="W25" s="78"/>
      <c r="X25" s="78"/>
      <c r="Y25" s="78"/>
      <c r="Z25" s="78"/>
    </row>
    <row r="26" spans="1:26" ht="15.75" customHeight="1" x14ac:dyDescent="0.25">
      <c r="A26" s="96"/>
      <c r="B26" s="96"/>
      <c r="C26" s="96"/>
      <c r="D26" s="96"/>
      <c r="E26" s="96"/>
      <c r="F26" s="96"/>
      <c r="G26" s="96"/>
      <c r="H26" s="96"/>
      <c r="I26" s="78"/>
      <c r="J26" s="78"/>
      <c r="K26" s="78"/>
      <c r="L26" s="78"/>
      <c r="M26" s="78"/>
      <c r="N26" s="78"/>
      <c r="O26" s="78"/>
      <c r="P26" s="78"/>
      <c r="Q26" s="78"/>
      <c r="R26" s="78"/>
      <c r="S26" s="78"/>
      <c r="T26" s="78"/>
      <c r="U26" s="78"/>
      <c r="V26" s="78"/>
      <c r="W26" s="78"/>
      <c r="X26" s="78"/>
      <c r="Y26" s="78"/>
      <c r="Z26" s="78"/>
    </row>
    <row r="27" spans="1:26" ht="15.75" customHeight="1" x14ac:dyDescent="0.25">
      <c r="A27" s="96"/>
      <c r="B27" s="96"/>
      <c r="C27" s="96"/>
      <c r="D27" s="96"/>
      <c r="E27" s="96"/>
      <c r="F27" s="96"/>
      <c r="G27" s="96"/>
      <c r="H27" s="96"/>
      <c r="I27" s="78"/>
      <c r="J27" s="78"/>
      <c r="K27" s="78"/>
      <c r="L27" s="78"/>
      <c r="M27" s="78"/>
      <c r="N27" s="78"/>
      <c r="O27" s="78"/>
      <c r="P27" s="78"/>
      <c r="Q27" s="78"/>
      <c r="R27" s="78"/>
      <c r="S27" s="78"/>
      <c r="T27" s="78"/>
      <c r="U27" s="78"/>
      <c r="V27" s="78"/>
      <c r="W27" s="78"/>
      <c r="X27" s="78"/>
      <c r="Y27" s="78"/>
      <c r="Z27" s="78"/>
    </row>
    <row r="28" spans="1:26" ht="15.75" customHeight="1" x14ac:dyDescent="0.25">
      <c r="A28" s="96"/>
      <c r="B28" s="96"/>
      <c r="C28" s="96"/>
      <c r="D28" s="96"/>
      <c r="E28" s="96"/>
      <c r="F28" s="96"/>
      <c r="G28" s="96"/>
      <c r="H28" s="96"/>
      <c r="I28" s="78"/>
      <c r="J28" s="78"/>
      <c r="K28" s="78"/>
      <c r="L28" s="78"/>
      <c r="M28" s="78"/>
      <c r="N28" s="78"/>
      <c r="O28" s="78"/>
      <c r="P28" s="78"/>
      <c r="Q28" s="78"/>
      <c r="R28" s="78"/>
      <c r="S28" s="78"/>
      <c r="T28" s="78"/>
      <c r="U28" s="78"/>
      <c r="V28" s="78"/>
      <c r="W28" s="78"/>
      <c r="X28" s="78"/>
      <c r="Y28" s="78"/>
      <c r="Z28" s="78"/>
    </row>
    <row r="29" spans="1:26" ht="15.75" customHeight="1" x14ac:dyDescent="0.25">
      <c r="A29" s="96"/>
      <c r="B29" s="96"/>
      <c r="C29" s="96"/>
      <c r="D29" s="96"/>
      <c r="E29" s="96"/>
      <c r="F29" s="96"/>
      <c r="G29" s="96"/>
      <c r="H29" s="96"/>
      <c r="I29" s="78"/>
      <c r="J29" s="78"/>
      <c r="K29" s="78"/>
      <c r="L29" s="78"/>
      <c r="M29" s="78"/>
      <c r="N29" s="78"/>
      <c r="O29" s="78"/>
      <c r="P29" s="78"/>
      <c r="Q29" s="78"/>
      <c r="R29" s="78"/>
      <c r="S29" s="78"/>
      <c r="T29" s="78"/>
      <c r="U29" s="78"/>
      <c r="V29" s="78"/>
      <c r="W29" s="78"/>
      <c r="X29" s="78"/>
      <c r="Y29" s="78"/>
      <c r="Z29" s="78"/>
    </row>
    <row r="30" spans="1:26" ht="15.75" customHeight="1" x14ac:dyDescent="0.25">
      <c r="A30" s="96"/>
      <c r="B30" s="96"/>
      <c r="C30" s="96"/>
      <c r="D30" s="96"/>
      <c r="E30" s="96"/>
      <c r="F30" s="96"/>
      <c r="G30" s="96"/>
      <c r="H30" s="96"/>
      <c r="I30" s="78"/>
      <c r="J30" s="78"/>
      <c r="K30" s="78"/>
      <c r="L30" s="78"/>
      <c r="M30" s="78"/>
      <c r="N30" s="78"/>
      <c r="O30" s="78"/>
      <c r="P30" s="78"/>
      <c r="Q30" s="78"/>
      <c r="R30" s="78"/>
      <c r="S30" s="78"/>
      <c r="T30" s="78"/>
      <c r="U30" s="78"/>
      <c r="V30" s="78"/>
      <c r="W30" s="78"/>
      <c r="X30" s="78"/>
      <c r="Y30" s="78"/>
      <c r="Z30" s="78"/>
    </row>
    <row r="31" spans="1:26" ht="15.75" customHeight="1" x14ac:dyDescent="0.25">
      <c r="A31" s="96"/>
      <c r="B31" s="96"/>
      <c r="C31" s="96"/>
      <c r="D31" s="96"/>
      <c r="E31" s="96"/>
      <c r="F31" s="96"/>
      <c r="G31" s="96"/>
      <c r="H31" s="96"/>
      <c r="I31" s="78"/>
      <c r="J31" s="78"/>
      <c r="K31" s="78"/>
      <c r="L31" s="78"/>
      <c r="M31" s="78"/>
      <c r="N31" s="78"/>
      <c r="O31" s="78"/>
      <c r="P31" s="78"/>
      <c r="Q31" s="78"/>
      <c r="R31" s="78"/>
      <c r="S31" s="78"/>
      <c r="T31" s="78"/>
      <c r="U31" s="78"/>
      <c r="V31" s="78"/>
      <c r="W31" s="78"/>
      <c r="X31" s="78"/>
      <c r="Y31" s="78"/>
      <c r="Z31" s="78"/>
    </row>
    <row r="32" spans="1:26" ht="15.75" customHeight="1" x14ac:dyDescent="0.25">
      <c r="A32" s="96"/>
      <c r="B32" s="96"/>
      <c r="C32" s="96"/>
      <c r="D32" s="96"/>
      <c r="E32" s="96"/>
      <c r="F32" s="96"/>
      <c r="G32" s="96"/>
      <c r="H32" s="96"/>
      <c r="I32" s="78"/>
      <c r="J32" s="78"/>
      <c r="K32" s="78"/>
      <c r="L32" s="78"/>
      <c r="M32" s="78"/>
      <c r="N32" s="78"/>
      <c r="O32" s="78"/>
      <c r="P32" s="78"/>
      <c r="Q32" s="78"/>
      <c r="R32" s="78"/>
      <c r="S32" s="78"/>
      <c r="T32" s="78"/>
      <c r="U32" s="78"/>
      <c r="V32" s="78"/>
      <c r="W32" s="78"/>
      <c r="X32" s="78"/>
      <c r="Y32" s="78"/>
      <c r="Z32" s="78"/>
    </row>
    <row r="33" spans="1:26" ht="15.75" customHeight="1" x14ac:dyDescent="0.25">
      <c r="A33" s="96"/>
      <c r="B33" s="96"/>
      <c r="C33" s="96"/>
      <c r="D33" s="96"/>
      <c r="E33" s="96"/>
      <c r="F33" s="96"/>
      <c r="G33" s="96"/>
      <c r="H33" s="96"/>
      <c r="I33" s="78"/>
      <c r="J33" s="78"/>
      <c r="K33" s="78"/>
      <c r="L33" s="78"/>
      <c r="M33" s="78"/>
      <c r="N33" s="78"/>
      <c r="O33" s="78"/>
      <c r="P33" s="78"/>
      <c r="Q33" s="78"/>
      <c r="R33" s="78"/>
      <c r="S33" s="78"/>
      <c r="T33" s="78"/>
      <c r="U33" s="78"/>
      <c r="V33" s="78"/>
      <c r="W33" s="78"/>
      <c r="X33" s="78"/>
      <c r="Y33" s="78"/>
      <c r="Z33" s="78"/>
    </row>
    <row r="34" spans="1:26" ht="15.75" customHeight="1" x14ac:dyDescent="0.25">
      <c r="A34" s="96"/>
      <c r="B34" s="96"/>
      <c r="C34" s="96"/>
      <c r="D34" s="96"/>
      <c r="E34" s="96"/>
      <c r="F34" s="96"/>
      <c r="G34" s="96"/>
      <c r="H34" s="96"/>
      <c r="I34" s="78"/>
      <c r="J34" s="78"/>
      <c r="K34" s="78"/>
      <c r="L34" s="78"/>
      <c r="M34" s="78"/>
      <c r="N34" s="78"/>
      <c r="O34" s="78"/>
      <c r="P34" s="78"/>
      <c r="Q34" s="78"/>
      <c r="R34" s="78"/>
      <c r="S34" s="78"/>
      <c r="T34" s="78"/>
      <c r="U34" s="78"/>
      <c r="V34" s="78"/>
      <c r="W34" s="78"/>
      <c r="X34" s="78"/>
      <c r="Y34" s="78"/>
      <c r="Z34" s="78"/>
    </row>
    <row r="35" spans="1:26" ht="15.75" customHeight="1" x14ac:dyDescent="0.25">
      <c r="A35" s="96"/>
      <c r="B35" s="96"/>
      <c r="C35" s="96"/>
      <c r="D35" s="96"/>
      <c r="E35" s="96"/>
      <c r="F35" s="96"/>
      <c r="G35" s="96"/>
      <c r="H35" s="96"/>
      <c r="I35" s="78"/>
      <c r="J35" s="78"/>
      <c r="K35" s="78"/>
      <c r="L35" s="78"/>
      <c r="M35" s="78"/>
      <c r="N35" s="78"/>
      <c r="O35" s="78"/>
      <c r="P35" s="78"/>
      <c r="Q35" s="78"/>
      <c r="R35" s="78"/>
      <c r="S35" s="78"/>
      <c r="T35" s="78"/>
      <c r="U35" s="78"/>
      <c r="V35" s="78"/>
      <c r="W35" s="78"/>
      <c r="X35" s="78"/>
      <c r="Y35" s="78"/>
      <c r="Z35" s="78"/>
    </row>
    <row r="36" spans="1:26" ht="15.75" customHeight="1" x14ac:dyDescent="0.25">
      <c r="A36" s="96"/>
      <c r="B36" s="96"/>
      <c r="C36" s="96"/>
      <c r="D36" s="96"/>
      <c r="E36" s="96"/>
      <c r="F36" s="96"/>
      <c r="G36" s="96"/>
      <c r="H36" s="96"/>
      <c r="I36" s="78"/>
      <c r="J36" s="78"/>
      <c r="K36" s="78"/>
      <c r="L36" s="78"/>
      <c r="M36" s="78"/>
      <c r="N36" s="78"/>
      <c r="O36" s="78"/>
      <c r="P36" s="78"/>
      <c r="Q36" s="78"/>
      <c r="R36" s="78"/>
      <c r="S36" s="78"/>
      <c r="T36" s="78"/>
      <c r="U36" s="78"/>
      <c r="V36" s="78"/>
      <c r="W36" s="78"/>
      <c r="X36" s="78"/>
      <c r="Y36" s="78"/>
      <c r="Z36" s="78"/>
    </row>
    <row r="37" spans="1:26" ht="15.75" customHeight="1" x14ac:dyDescent="0.25">
      <c r="A37" s="96"/>
      <c r="B37" s="96"/>
      <c r="C37" s="96"/>
      <c r="D37" s="96"/>
      <c r="E37" s="96"/>
      <c r="F37" s="96"/>
      <c r="G37" s="96"/>
      <c r="H37" s="96"/>
      <c r="I37" s="78"/>
      <c r="J37" s="78"/>
      <c r="K37" s="78"/>
      <c r="L37" s="78"/>
      <c r="M37" s="78"/>
      <c r="N37" s="78"/>
      <c r="O37" s="78"/>
      <c r="P37" s="78"/>
      <c r="Q37" s="78"/>
      <c r="R37" s="78"/>
      <c r="S37" s="78"/>
      <c r="T37" s="78"/>
      <c r="U37" s="78"/>
      <c r="V37" s="78"/>
      <c r="W37" s="78"/>
      <c r="X37" s="78"/>
      <c r="Y37" s="78"/>
      <c r="Z37" s="78"/>
    </row>
    <row r="38" spans="1:26" ht="15.75" customHeight="1" x14ac:dyDescent="0.25">
      <c r="A38" s="96"/>
      <c r="B38" s="96"/>
      <c r="C38" s="96"/>
      <c r="D38" s="96"/>
      <c r="E38" s="96"/>
      <c r="F38" s="96"/>
      <c r="G38" s="96"/>
      <c r="H38" s="96"/>
      <c r="I38" s="78"/>
      <c r="J38" s="78"/>
      <c r="K38" s="78"/>
      <c r="L38" s="78"/>
      <c r="M38" s="78"/>
      <c r="N38" s="78"/>
      <c r="O38" s="78"/>
      <c r="P38" s="78"/>
      <c r="Q38" s="78"/>
      <c r="R38" s="78"/>
      <c r="S38" s="78"/>
      <c r="T38" s="78"/>
      <c r="U38" s="78"/>
      <c r="V38" s="78"/>
      <c r="W38" s="78"/>
      <c r="X38" s="78"/>
      <c r="Y38" s="78"/>
      <c r="Z38" s="78"/>
    </row>
    <row r="39" spans="1:26" ht="15.75" customHeight="1" x14ac:dyDescent="0.25">
      <c r="A39" s="96"/>
      <c r="B39" s="96"/>
      <c r="C39" s="96"/>
      <c r="D39" s="96"/>
      <c r="E39" s="96"/>
      <c r="F39" s="96"/>
      <c r="G39" s="96"/>
      <c r="H39" s="96"/>
      <c r="I39" s="78"/>
      <c r="J39" s="78"/>
      <c r="K39" s="78"/>
      <c r="L39" s="78"/>
      <c r="M39" s="78"/>
      <c r="N39" s="78"/>
      <c r="O39" s="78"/>
      <c r="P39" s="78"/>
      <c r="Q39" s="78"/>
      <c r="R39" s="78"/>
      <c r="S39" s="78"/>
      <c r="T39" s="78"/>
      <c r="U39" s="78"/>
      <c r="V39" s="78"/>
      <c r="W39" s="78"/>
      <c r="X39" s="78"/>
      <c r="Y39" s="78"/>
      <c r="Z39" s="78"/>
    </row>
    <row r="40" spans="1:26" ht="15.75" customHeight="1" x14ac:dyDescent="0.25">
      <c r="A40" s="96"/>
      <c r="B40" s="96"/>
      <c r="C40" s="96"/>
      <c r="D40" s="96"/>
      <c r="E40" s="96"/>
      <c r="F40" s="96"/>
      <c r="G40" s="96"/>
      <c r="H40" s="96"/>
      <c r="I40" s="78"/>
      <c r="J40" s="78"/>
      <c r="K40" s="78"/>
      <c r="L40" s="78"/>
      <c r="M40" s="78"/>
      <c r="N40" s="78"/>
      <c r="O40" s="78"/>
      <c r="P40" s="78"/>
      <c r="Q40" s="78"/>
      <c r="R40" s="78"/>
      <c r="S40" s="78"/>
      <c r="T40" s="78"/>
      <c r="U40" s="78"/>
      <c r="V40" s="78"/>
      <c r="W40" s="78"/>
      <c r="X40" s="78"/>
      <c r="Y40" s="78"/>
      <c r="Z40" s="78"/>
    </row>
    <row r="41" spans="1:26" ht="15.75" customHeight="1" x14ac:dyDescent="0.25">
      <c r="A41" s="96"/>
      <c r="B41" s="96"/>
      <c r="C41" s="96"/>
      <c r="D41" s="96"/>
      <c r="E41" s="96"/>
      <c r="F41" s="96"/>
      <c r="G41" s="96"/>
      <c r="H41" s="96"/>
      <c r="I41" s="78"/>
      <c r="J41" s="78"/>
      <c r="K41" s="78"/>
      <c r="L41" s="78"/>
      <c r="M41" s="78"/>
      <c r="N41" s="78"/>
      <c r="O41" s="78"/>
      <c r="P41" s="78"/>
      <c r="Q41" s="78"/>
      <c r="R41" s="78"/>
      <c r="S41" s="78"/>
      <c r="T41" s="78"/>
      <c r="U41" s="78"/>
      <c r="V41" s="78"/>
      <c r="W41" s="78"/>
      <c r="X41" s="78"/>
      <c r="Y41" s="78"/>
      <c r="Z41" s="78"/>
    </row>
    <row r="42" spans="1:26" ht="15.75" customHeight="1" x14ac:dyDescent="0.25">
      <c r="A42" s="96"/>
      <c r="B42" s="96"/>
      <c r="C42" s="96"/>
      <c r="D42" s="96"/>
      <c r="E42" s="96"/>
      <c r="F42" s="96"/>
      <c r="G42" s="96"/>
      <c r="H42" s="96"/>
      <c r="I42" s="78"/>
      <c r="J42" s="78"/>
      <c r="K42" s="78"/>
      <c r="L42" s="78"/>
      <c r="M42" s="78"/>
      <c r="N42" s="78"/>
      <c r="O42" s="78"/>
      <c r="P42" s="78"/>
      <c r="Q42" s="78"/>
      <c r="R42" s="78"/>
      <c r="S42" s="78"/>
      <c r="T42" s="78"/>
      <c r="U42" s="78"/>
      <c r="V42" s="78"/>
      <c r="W42" s="78"/>
      <c r="X42" s="78"/>
      <c r="Y42" s="78"/>
      <c r="Z42" s="78"/>
    </row>
    <row r="43" spans="1:26" ht="15.75" customHeight="1" x14ac:dyDescent="0.25">
      <c r="A43" s="96"/>
      <c r="B43" s="96"/>
      <c r="C43" s="96"/>
      <c r="D43" s="96"/>
      <c r="E43" s="96"/>
      <c r="F43" s="96"/>
      <c r="G43" s="96"/>
      <c r="H43" s="96"/>
      <c r="I43" s="78"/>
      <c r="J43" s="78"/>
      <c r="K43" s="78"/>
      <c r="L43" s="78"/>
      <c r="M43" s="78"/>
      <c r="N43" s="78"/>
      <c r="O43" s="78"/>
      <c r="P43" s="78"/>
      <c r="Q43" s="78"/>
      <c r="R43" s="78"/>
      <c r="S43" s="78"/>
      <c r="T43" s="78"/>
      <c r="U43" s="78"/>
      <c r="V43" s="78"/>
      <c r="W43" s="78"/>
      <c r="X43" s="78"/>
      <c r="Y43" s="78"/>
      <c r="Z43" s="78"/>
    </row>
    <row r="44" spans="1:26" ht="15.75" customHeight="1" x14ac:dyDescent="0.25">
      <c r="A44" s="96"/>
      <c r="B44" s="96"/>
      <c r="C44" s="96"/>
      <c r="D44" s="96"/>
      <c r="E44" s="96"/>
      <c r="F44" s="96"/>
      <c r="G44" s="96"/>
      <c r="H44" s="96"/>
      <c r="I44" s="78"/>
      <c r="J44" s="78"/>
      <c r="K44" s="78"/>
      <c r="L44" s="78"/>
      <c r="M44" s="78"/>
      <c r="N44" s="78"/>
      <c r="O44" s="78"/>
      <c r="P44" s="78"/>
      <c r="Q44" s="78"/>
      <c r="R44" s="78"/>
      <c r="S44" s="78"/>
      <c r="T44" s="78"/>
      <c r="U44" s="78"/>
      <c r="V44" s="78"/>
      <c r="W44" s="78"/>
      <c r="X44" s="78"/>
      <c r="Y44" s="78"/>
      <c r="Z44" s="78"/>
    </row>
    <row r="45" spans="1:26" ht="15.75" customHeight="1" x14ac:dyDescent="0.25">
      <c r="A45" s="96"/>
      <c r="B45" s="96"/>
      <c r="C45" s="96"/>
      <c r="D45" s="96"/>
      <c r="E45" s="96"/>
      <c r="F45" s="96"/>
      <c r="G45" s="96"/>
      <c r="H45" s="96"/>
      <c r="I45" s="78"/>
      <c r="J45" s="78"/>
      <c r="K45" s="78"/>
      <c r="L45" s="78"/>
      <c r="M45" s="78"/>
      <c r="N45" s="78"/>
      <c r="O45" s="78"/>
      <c r="P45" s="78"/>
      <c r="Q45" s="78"/>
      <c r="R45" s="78"/>
      <c r="S45" s="78"/>
      <c r="T45" s="78"/>
      <c r="U45" s="78"/>
      <c r="V45" s="78"/>
      <c r="W45" s="78"/>
      <c r="X45" s="78"/>
      <c r="Y45" s="78"/>
      <c r="Z45" s="78"/>
    </row>
    <row r="46" spans="1:26" ht="15.75" customHeight="1" x14ac:dyDescent="0.25">
      <c r="A46" s="96"/>
      <c r="B46" s="96"/>
      <c r="C46" s="96"/>
      <c r="D46" s="96"/>
      <c r="E46" s="96"/>
      <c r="F46" s="96"/>
      <c r="G46" s="96"/>
      <c r="H46" s="96"/>
      <c r="I46" s="78"/>
      <c r="J46" s="78"/>
      <c r="K46" s="78"/>
      <c r="L46" s="78"/>
      <c r="M46" s="78"/>
      <c r="N46" s="78"/>
      <c r="O46" s="78"/>
      <c r="P46" s="78"/>
      <c r="Q46" s="78"/>
      <c r="R46" s="78"/>
      <c r="S46" s="78"/>
      <c r="T46" s="78"/>
      <c r="U46" s="78"/>
      <c r="V46" s="78"/>
      <c r="W46" s="78"/>
      <c r="X46" s="78"/>
      <c r="Y46" s="78"/>
      <c r="Z46" s="78"/>
    </row>
    <row r="47" spans="1:26" ht="15.75" customHeight="1" x14ac:dyDescent="0.25">
      <c r="A47" s="96"/>
      <c r="B47" s="96"/>
      <c r="C47" s="96"/>
      <c r="D47" s="96"/>
      <c r="E47" s="96"/>
      <c r="F47" s="96"/>
      <c r="G47" s="96"/>
      <c r="H47" s="96"/>
      <c r="I47" s="78"/>
      <c r="J47" s="78"/>
      <c r="K47" s="78"/>
      <c r="L47" s="78"/>
      <c r="M47" s="78"/>
      <c r="N47" s="78"/>
      <c r="O47" s="78"/>
      <c r="P47" s="78"/>
      <c r="Q47" s="78"/>
      <c r="R47" s="78"/>
      <c r="S47" s="78"/>
      <c r="T47" s="78"/>
      <c r="U47" s="78"/>
      <c r="V47" s="78"/>
      <c r="W47" s="78"/>
      <c r="X47" s="78"/>
      <c r="Y47" s="78"/>
      <c r="Z47" s="78"/>
    </row>
    <row r="48" spans="1:26" ht="15.75" customHeight="1" x14ac:dyDescent="0.25">
      <c r="A48" s="96"/>
      <c r="B48" s="96"/>
      <c r="C48" s="96"/>
      <c r="D48" s="96"/>
      <c r="E48" s="96"/>
      <c r="F48" s="96"/>
      <c r="G48" s="96"/>
      <c r="H48" s="96"/>
      <c r="I48" s="78"/>
      <c r="J48" s="78"/>
      <c r="K48" s="78"/>
      <c r="L48" s="78"/>
      <c r="M48" s="78"/>
      <c r="N48" s="78"/>
      <c r="O48" s="78"/>
      <c r="P48" s="78"/>
      <c r="Q48" s="78"/>
      <c r="R48" s="78"/>
      <c r="S48" s="78"/>
      <c r="T48" s="78"/>
      <c r="U48" s="78"/>
      <c r="V48" s="78"/>
      <c r="W48" s="78"/>
      <c r="X48" s="78"/>
      <c r="Y48" s="78"/>
      <c r="Z48" s="78"/>
    </row>
    <row r="49" spans="1:26" ht="15.75" customHeight="1" x14ac:dyDescent="0.25">
      <c r="A49" s="96"/>
      <c r="B49" s="96"/>
      <c r="C49" s="96"/>
      <c r="D49" s="96"/>
      <c r="E49" s="96"/>
      <c r="F49" s="96"/>
      <c r="G49" s="96"/>
      <c r="H49" s="96"/>
      <c r="I49" s="78"/>
      <c r="J49" s="78"/>
      <c r="K49" s="78"/>
      <c r="L49" s="78"/>
      <c r="M49" s="78"/>
      <c r="N49" s="78"/>
      <c r="O49" s="78"/>
      <c r="P49" s="78"/>
      <c r="Q49" s="78"/>
      <c r="R49" s="78"/>
      <c r="S49" s="78"/>
      <c r="T49" s="78"/>
      <c r="U49" s="78"/>
      <c r="V49" s="78"/>
      <c r="W49" s="78"/>
      <c r="X49" s="78"/>
      <c r="Y49" s="78"/>
      <c r="Z49" s="78"/>
    </row>
    <row r="50" spans="1:26" ht="15.75" customHeight="1" x14ac:dyDescent="0.25">
      <c r="A50" s="96"/>
      <c r="B50" s="96"/>
      <c r="C50" s="96"/>
      <c r="D50" s="96"/>
      <c r="E50" s="96"/>
      <c r="F50" s="96"/>
      <c r="G50" s="96"/>
      <c r="H50" s="96"/>
      <c r="I50" s="78"/>
      <c r="J50" s="78"/>
      <c r="K50" s="78"/>
      <c r="L50" s="78"/>
      <c r="M50" s="78"/>
      <c r="N50" s="78"/>
      <c r="O50" s="78"/>
      <c r="P50" s="78"/>
      <c r="Q50" s="78"/>
      <c r="R50" s="78"/>
      <c r="S50" s="78"/>
      <c r="T50" s="78"/>
      <c r="U50" s="78"/>
      <c r="V50" s="78"/>
      <c r="W50" s="78"/>
      <c r="X50" s="78"/>
      <c r="Y50" s="78"/>
      <c r="Z50" s="78"/>
    </row>
    <row r="51" spans="1:26" ht="15.75" customHeight="1" x14ac:dyDescent="0.25">
      <c r="A51" s="96"/>
      <c r="B51" s="96"/>
      <c r="C51" s="96"/>
      <c r="D51" s="96"/>
      <c r="E51" s="96"/>
      <c r="F51" s="96"/>
      <c r="G51" s="96"/>
      <c r="H51" s="96"/>
      <c r="I51" s="78"/>
      <c r="J51" s="78"/>
      <c r="K51" s="78"/>
      <c r="L51" s="78"/>
      <c r="M51" s="78"/>
      <c r="N51" s="78"/>
      <c r="O51" s="78"/>
      <c r="P51" s="78"/>
      <c r="Q51" s="78"/>
      <c r="R51" s="78"/>
      <c r="S51" s="78"/>
      <c r="T51" s="78"/>
      <c r="U51" s="78"/>
      <c r="V51" s="78"/>
      <c r="W51" s="78"/>
      <c r="X51" s="78"/>
      <c r="Y51" s="78"/>
      <c r="Z51" s="78"/>
    </row>
    <row r="52" spans="1:26" ht="15.75" customHeight="1" x14ac:dyDescent="0.25">
      <c r="A52" s="96"/>
      <c r="B52" s="96"/>
      <c r="C52" s="96"/>
      <c r="D52" s="96"/>
      <c r="E52" s="96"/>
      <c r="F52" s="96"/>
      <c r="G52" s="96"/>
      <c r="H52" s="96"/>
      <c r="I52" s="78"/>
      <c r="J52" s="78"/>
      <c r="K52" s="78"/>
      <c r="L52" s="78"/>
      <c r="M52" s="78"/>
      <c r="N52" s="78"/>
      <c r="O52" s="78"/>
      <c r="P52" s="78"/>
      <c r="Q52" s="78"/>
      <c r="R52" s="78"/>
      <c r="S52" s="78"/>
      <c r="T52" s="78"/>
      <c r="U52" s="78"/>
      <c r="V52" s="78"/>
      <c r="W52" s="78"/>
      <c r="X52" s="78"/>
      <c r="Y52" s="78"/>
      <c r="Z52" s="78"/>
    </row>
    <row r="53" spans="1:26" ht="15.75" customHeight="1" x14ac:dyDescent="0.25">
      <c r="A53" s="96"/>
      <c r="B53" s="96"/>
      <c r="C53" s="96"/>
      <c r="D53" s="96"/>
      <c r="E53" s="96"/>
      <c r="F53" s="96"/>
      <c r="G53" s="96"/>
      <c r="H53" s="96"/>
      <c r="I53" s="78"/>
      <c r="J53" s="78"/>
      <c r="K53" s="78"/>
      <c r="L53" s="78"/>
      <c r="M53" s="78"/>
      <c r="N53" s="78"/>
      <c r="O53" s="78"/>
      <c r="P53" s="78"/>
      <c r="Q53" s="78"/>
      <c r="R53" s="78"/>
      <c r="S53" s="78"/>
      <c r="T53" s="78"/>
      <c r="U53" s="78"/>
      <c r="V53" s="78"/>
      <c r="W53" s="78"/>
      <c r="X53" s="78"/>
      <c r="Y53" s="78"/>
      <c r="Z53" s="78"/>
    </row>
    <row r="54" spans="1:26" ht="15.75" customHeight="1" x14ac:dyDescent="0.25">
      <c r="A54" s="96"/>
      <c r="B54" s="96"/>
      <c r="C54" s="96"/>
      <c r="D54" s="96"/>
      <c r="E54" s="96"/>
      <c r="F54" s="96"/>
      <c r="G54" s="96"/>
      <c r="H54" s="96"/>
      <c r="I54" s="78"/>
      <c r="J54" s="78"/>
      <c r="K54" s="78"/>
      <c r="L54" s="78"/>
      <c r="M54" s="78"/>
      <c r="N54" s="78"/>
      <c r="O54" s="78"/>
      <c r="P54" s="78"/>
      <c r="Q54" s="78"/>
      <c r="R54" s="78"/>
      <c r="S54" s="78"/>
      <c r="T54" s="78"/>
      <c r="U54" s="78"/>
      <c r="V54" s="78"/>
      <c r="W54" s="78"/>
      <c r="X54" s="78"/>
      <c r="Y54" s="78"/>
      <c r="Z54" s="78"/>
    </row>
    <row r="55" spans="1:26" ht="15.75" customHeight="1" x14ac:dyDescent="0.25">
      <c r="A55" s="96"/>
      <c r="B55" s="96"/>
      <c r="C55" s="96"/>
      <c r="D55" s="96"/>
      <c r="E55" s="96"/>
      <c r="F55" s="96"/>
      <c r="G55" s="96"/>
      <c r="H55" s="96"/>
      <c r="I55" s="78"/>
      <c r="J55" s="78"/>
      <c r="K55" s="78"/>
      <c r="L55" s="78"/>
      <c r="M55" s="78"/>
      <c r="N55" s="78"/>
      <c r="O55" s="78"/>
      <c r="P55" s="78"/>
      <c r="Q55" s="78"/>
      <c r="R55" s="78"/>
      <c r="S55" s="78"/>
      <c r="T55" s="78"/>
      <c r="U55" s="78"/>
      <c r="V55" s="78"/>
      <c r="W55" s="78"/>
      <c r="X55" s="78"/>
      <c r="Y55" s="78"/>
      <c r="Z55" s="78"/>
    </row>
    <row r="56" spans="1:26" ht="15.75" customHeight="1" x14ac:dyDescent="0.25">
      <c r="A56" s="96"/>
      <c r="B56" s="96"/>
      <c r="C56" s="96"/>
      <c r="D56" s="96"/>
      <c r="E56" s="96"/>
      <c r="F56" s="96"/>
      <c r="G56" s="96"/>
      <c r="H56" s="96"/>
      <c r="I56" s="78"/>
      <c r="J56" s="78"/>
      <c r="K56" s="78"/>
      <c r="L56" s="78"/>
      <c r="M56" s="78"/>
      <c r="N56" s="78"/>
      <c r="O56" s="78"/>
      <c r="P56" s="78"/>
      <c r="Q56" s="78"/>
      <c r="R56" s="78"/>
      <c r="S56" s="78"/>
      <c r="T56" s="78"/>
      <c r="U56" s="78"/>
      <c r="V56" s="78"/>
      <c r="W56" s="78"/>
      <c r="X56" s="78"/>
      <c r="Y56" s="78"/>
      <c r="Z56" s="78"/>
    </row>
    <row r="57" spans="1:26" ht="15.75" customHeight="1" x14ac:dyDescent="0.25">
      <c r="A57" s="96"/>
      <c r="B57" s="96"/>
      <c r="C57" s="96"/>
      <c r="D57" s="96"/>
      <c r="E57" s="96"/>
      <c r="F57" s="96"/>
      <c r="G57" s="96"/>
      <c r="H57" s="96"/>
      <c r="I57" s="78"/>
      <c r="J57" s="78"/>
      <c r="K57" s="78"/>
      <c r="L57" s="78"/>
      <c r="M57" s="78"/>
      <c r="N57" s="78"/>
      <c r="O57" s="78"/>
      <c r="P57" s="78"/>
      <c r="Q57" s="78"/>
      <c r="R57" s="78"/>
      <c r="S57" s="78"/>
      <c r="T57" s="78"/>
      <c r="U57" s="78"/>
      <c r="V57" s="78"/>
      <c r="W57" s="78"/>
      <c r="X57" s="78"/>
      <c r="Y57" s="78"/>
      <c r="Z57" s="78"/>
    </row>
    <row r="58" spans="1:26" ht="15.75" customHeight="1" x14ac:dyDescent="0.25">
      <c r="A58" s="96"/>
      <c r="B58" s="96"/>
      <c r="C58" s="96"/>
      <c r="D58" s="96"/>
      <c r="E58" s="96"/>
      <c r="F58" s="96"/>
      <c r="G58" s="96"/>
      <c r="H58" s="96"/>
      <c r="I58" s="78"/>
      <c r="J58" s="78"/>
      <c r="K58" s="78"/>
      <c r="L58" s="78"/>
      <c r="M58" s="78"/>
      <c r="N58" s="78"/>
      <c r="O58" s="78"/>
      <c r="P58" s="78"/>
      <c r="Q58" s="78"/>
      <c r="R58" s="78"/>
      <c r="S58" s="78"/>
      <c r="T58" s="78"/>
      <c r="U58" s="78"/>
      <c r="V58" s="78"/>
      <c r="W58" s="78"/>
      <c r="X58" s="78"/>
      <c r="Y58" s="78"/>
      <c r="Z58" s="78"/>
    </row>
    <row r="59" spans="1:26" ht="15.75" customHeight="1" x14ac:dyDescent="0.25">
      <c r="A59" s="96"/>
      <c r="B59" s="96"/>
      <c r="C59" s="96"/>
      <c r="D59" s="96"/>
      <c r="E59" s="96"/>
      <c r="F59" s="96"/>
      <c r="G59" s="96"/>
      <c r="H59" s="96"/>
      <c r="I59" s="78"/>
      <c r="J59" s="78"/>
      <c r="K59" s="78"/>
      <c r="L59" s="78"/>
      <c r="M59" s="78"/>
      <c r="N59" s="78"/>
      <c r="O59" s="78"/>
      <c r="P59" s="78"/>
      <c r="Q59" s="78"/>
      <c r="R59" s="78"/>
      <c r="S59" s="78"/>
      <c r="T59" s="78"/>
      <c r="U59" s="78"/>
      <c r="V59" s="78"/>
      <c r="W59" s="78"/>
      <c r="X59" s="78"/>
      <c r="Y59" s="78"/>
      <c r="Z59" s="78"/>
    </row>
    <row r="60" spans="1:26" ht="15.75" customHeight="1" x14ac:dyDescent="0.25">
      <c r="A60" s="96"/>
      <c r="B60" s="96"/>
      <c r="C60" s="96"/>
      <c r="D60" s="96"/>
      <c r="E60" s="96"/>
      <c r="F60" s="96"/>
      <c r="G60" s="96"/>
      <c r="H60" s="96"/>
      <c r="I60" s="78"/>
      <c r="J60" s="78"/>
      <c r="K60" s="78"/>
      <c r="L60" s="78"/>
      <c r="M60" s="78"/>
      <c r="N60" s="78"/>
      <c r="O60" s="78"/>
      <c r="P60" s="78"/>
      <c r="Q60" s="78"/>
      <c r="R60" s="78"/>
      <c r="S60" s="78"/>
      <c r="T60" s="78"/>
      <c r="U60" s="78"/>
      <c r="V60" s="78"/>
      <c r="W60" s="78"/>
      <c r="X60" s="78"/>
      <c r="Y60" s="78"/>
      <c r="Z60" s="78"/>
    </row>
    <row r="61" spans="1:26" ht="15.75" customHeight="1" x14ac:dyDescent="0.25">
      <c r="A61" s="96"/>
      <c r="B61" s="96"/>
      <c r="C61" s="96"/>
      <c r="D61" s="96"/>
      <c r="E61" s="96"/>
      <c r="F61" s="96"/>
      <c r="G61" s="96"/>
      <c r="H61" s="96"/>
      <c r="I61" s="78"/>
      <c r="J61" s="78"/>
      <c r="K61" s="78"/>
      <c r="L61" s="78"/>
      <c r="M61" s="78"/>
      <c r="N61" s="78"/>
      <c r="O61" s="78"/>
      <c r="P61" s="78"/>
      <c r="Q61" s="78"/>
      <c r="R61" s="78"/>
      <c r="S61" s="78"/>
      <c r="T61" s="78"/>
      <c r="U61" s="78"/>
      <c r="V61" s="78"/>
      <c r="W61" s="78"/>
      <c r="X61" s="78"/>
      <c r="Y61" s="78"/>
      <c r="Z61" s="78"/>
    </row>
    <row r="62" spans="1:26" ht="15.75" customHeight="1" x14ac:dyDescent="0.25">
      <c r="A62" s="96"/>
      <c r="B62" s="96"/>
      <c r="C62" s="96"/>
      <c r="D62" s="96"/>
      <c r="E62" s="96"/>
      <c r="F62" s="96"/>
      <c r="G62" s="96"/>
      <c r="H62" s="96"/>
      <c r="I62" s="78"/>
      <c r="J62" s="78"/>
      <c r="K62" s="78"/>
      <c r="L62" s="78"/>
      <c r="M62" s="78"/>
      <c r="N62" s="78"/>
      <c r="O62" s="78"/>
      <c r="P62" s="78"/>
      <c r="Q62" s="78"/>
      <c r="R62" s="78"/>
      <c r="S62" s="78"/>
      <c r="T62" s="78"/>
      <c r="U62" s="78"/>
      <c r="V62" s="78"/>
      <c r="W62" s="78"/>
      <c r="X62" s="78"/>
      <c r="Y62" s="78"/>
      <c r="Z62" s="78"/>
    </row>
    <row r="63" spans="1:26" ht="15.75" customHeight="1" x14ac:dyDescent="0.25">
      <c r="A63" s="96"/>
      <c r="B63" s="96"/>
      <c r="C63" s="96"/>
      <c r="D63" s="96"/>
      <c r="E63" s="96"/>
      <c r="F63" s="96"/>
      <c r="G63" s="96"/>
      <c r="H63" s="96"/>
      <c r="I63" s="78"/>
      <c r="J63" s="78"/>
      <c r="K63" s="78"/>
      <c r="L63" s="78"/>
      <c r="M63" s="78"/>
      <c r="N63" s="78"/>
      <c r="O63" s="78"/>
      <c r="P63" s="78"/>
      <c r="Q63" s="78"/>
      <c r="R63" s="78"/>
      <c r="S63" s="78"/>
      <c r="T63" s="78"/>
      <c r="U63" s="78"/>
      <c r="V63" s="78"/>
      <c r="W63" s="78"/>
      <c r="X63" s="78"/>
      <c r="Y63" s="78"/>
      <c r="Z63" s="78"/>
    </row>
    <row r="64" spans="1:26" ht="15.75" customHeight="1" x14ac:dyDescent="0.25">
      <c r="A64" s="96"/>
      <c r="B64" s="96"/>
      <c r="C64" s="96"/>
      <c r="D64" s="96"/>
      <c r="E64" s="96"/>
      <c r="F64" s="96"/>
      <c r="G64" s="96"/>
      <c r="H64" s="96"/>
      <c r="I64" s="78"/>
      <c r="J64" s="78"/>
      <c r="K64" s="78"/>
      <c r="L64" s="78"/>
      <c r="M64" s="78"/>
      <c r="N64" s="78"/>
      <c r="O64" s="78"/>
      <c r="P64" s="78"/>
      <c r="Q64" s="78"/>
      <c r="R64" s="78"/>
      <c r="S64" s="78"/>
      <c r="T64" s="78"/>
      <c r="U64" s="78"/>
      <c r="V64" s="78"/>
      <c r="W64" s="78"/>
      <c r="X64" s="78"/>
      <c r="Y64" s="78"/>
      <c r="Z64" s="78"/>
    </row>
    <row r="65" spans="1:26" ht="15.75" customHeight="1" x14ac:dyDescent="0.25">
      <c r="A65" s="96"/>
      <c r="B65" s="96"/>
      <c r="C65" s="96"/>
      <c r="D65" s="96"/>
      <c r="E65" s="96"/>
      <c r="F65" s="96"/>
      <c r="G65" s="96"/>
      <c r="H65" s="96"/>
      <c r="I65" s="78"/>
      <c r="J65" s="78"/>
      <c r="K65" s="78"/>
      <c r="L65" s="78"/>
      <c r="M65" s="78"/>
      <c r="N65" s="78"/>
      <c r="O65" s="78"/>
      <c r="P65" s="78"/>
      <c r="Q65" s="78"/>
      <c r="R65" s="78"/>
      <c r="S65" s="78"/>
      <c r="T65" s="78"/>
      <c r="U65" s="78"/>
      <c r="V65" s="78"/>
      <c r="W65" s="78"/>
      <c r="X65" s="78"/>
      <c r="Y65" s="78"/>
      <c r="Z65" s="78"/>
    </row>
    <row r="66" spans="1:26" ht="15.75" customHeight="1" x14ac:dyDescent="0.25">
      <c r="A66" s="96"/>
      <c r="B66" s="96"/>
      <c r="C66" s="96"/>
      <c r="D66" s="96"/>
      <c r="E66" s="96"/>
      <c r="F66" s="96"/>
      <c r="G66" s="96"/>
      <c r="H66" s="96"/>
      <c r="I66" s="78"/>
      <c r="J66" s="78"/>
      <c r="K66" s="78"/>
      <c r="L66" s="78"/>
      <c r="M66" s="78"/>
      <c r="N66" s="78"/>
      <c r="O66" s="78"/>
      <c r="P66" s="78"/>
      <c r="Q66" s="78"/>
      <c r="R66" s="78"/>
      <c r="S66" s="78"/>
      <c r="T66" s="78"/>
      <c r="U66" s="78"/>
      <c r="V66" s="78"/>
      <c r="W66" s="78"/>
      <c r="X66" s="78"/>
      <c r="Y66" s="78"/>
      <c r="Z66" s="78"/>
    </row>
    <row r="67" spans="1:26" ht="15.75" customHeight="1" x14ac:dyDescent="0.25">
      <c r="A67" s="96"/>
      <c r="B67" s="96"/>
      <c r="C67" s="96"/>
      <c r="D67" s="96"/>
      <c r="E67" s="96"/>
      <c r="F67" s="96"/>
      <c r="G67" s="96"/>
      <c r="H67" s="96"/>
      <c r="I67" s="78"/>
      <c r="J67" s="78"/>
      <c r="K67" s="78"/>
      <c r="L67" s="78"/>
      <c r="M67" s="78"/>
      <c r="N67" s="78"/>
      <c r="O67" s="78"/>
      <c r="P67" s="78"/>
      <c r="Q67" s="78"/>
      <c r="R67" s="78"/>
      <c r="S67" s="78"/>
      <c r="T67" s="78"/>
      <c r="U67" s="78"/>
      <c r="V67" s="78"/>
      <c r="W67" s="78"/>
      <c r="X67" s="78"/>
      <c r="Y67" s="78"/>
      <c r="Z67" s="78"/>
    </row>
    <row r="68" spans="1:26" ht="15.75" customHeight="1" x14ac:dyDescent="0.25">
      <c r="A68" s="96"/>
      <c r="B68" s="96"/>
      <c r="C68" s="96"/>
      <c r="D68" s="96"/>
      <c r="E68" s="96"/>
      <c r="F68" s="96"/>
      <c r="G68" s="96"/>
      <c r="H68" s="96"/>
      <c r="I68" s="78"/>
      <c r="J68" s="78"/>
      <c r="K68" s="78"/>
      <c r="L68" s="78"/>
      <c r="M68" s="78"/>
      <c r="N68" s="78"/>
      <c r="O68" s="78"/>
      <c r="P68" s="78"/>
      <c r="Q68" s="78"/>
      <c r="R68" s="78"/>
      <c r="S68" s="78"/>
      <c r="T68" s="78"/>
      <c r="U68" s="78"/>
      <c r="V68" s="78"/>
      <c r="W68" s="78"/>
      <c r="X68" s="78"/>
      <c r="Y68" s="78"/>
      <c r="Z68" s="78"/>
    </row>
    <row r="69" spans="1:26" ht="15.75" customHeight="1" x14ac:dyDescent="0.25">
      <c r="A69" s="96"/>
      <c r="B69" s="96"/>
      <c r="C69" s="96"/>
      <c r="D69" s="96"/>
      <c r="E69" s="96"/>
      <c r="F69" s="96"/>
      <c r="G69" s="96"/>
      <c r="H69" s="96"/>
      <c r="I69" s="78"/>
      <c r="J69" s="78"/>
      <c r="K69" s="78"/>
      <c r="L69" s="78"/>
      <c r="M69" s="78"/>
      <c r="N69" s="78"/>
      <c r="O69" s="78"/>
      <c r="P69" s="78"/>
      <c r="Q69" s="78"/>
      <c r="R69" s="78"/>
      <c r="S69" s="78"/>
      <c r="T69" s="78"/>
      <c r="U69" s="78"/>
      <c r="V69" s="78"/>
      <c r="W69" s="78"/>
      <c r="X69" s="78"/>
      <c r="Y69" s="78"/>
      <c r="Z69" s="78"/>
    </row>
    <row r="70" spans="1:26" ht="15.75" customHeight="1" x14ac:dyDescent="0.25">
      <c r="A70" s="96"/>
      <c r="B70" s="96"/>
      <c r="C70" s="96"/>
      <c r="D70" s="96"/>
      <c r="E70" s="96"/>
      <c r="F70" s="96"/>
      <c r="G70" s="96"/>
      <c r="H70" s="96"/>
      <c r="I70" s="78"/>
      <c r="J70" s="78"/>
      <c r="K70" s="78"/>
      <c r="L70" s="78"/>
      <c r="M70" s="78"/>
      <c r="N70" s="78"/>
      <c r="O70" s="78"/>
      <c r="P70" s="78"/>
      <c r="Q70" s="78"/>
      <c r="R70" s="78"/>
      <c r="S70" s="78"/>
      <c r="T70" s="78"/>
      <c r="U70" s="78"/>
      <c r="V70" s="78"/>
      <c r="W70" s="78"/>
      <c r="X70" s="78"/>
      <c r="Y70" s="78"/>
      <c r="Z70" s="78"/>
    </row>
    <row r="71" spans="1:26" ht="15.75" customHeight="1" x14ac:dyDescent="0.25">
      <c r="A71" s="96"/>
      <c r="B71" s="96"/>
      <c r="C71" s="96"/>
      <c r="D71" s="96"/>
      <c r="E71" s="96"/>
      <c r="F71" s="96"/>
      <c r="G71" s="96"/>
      <c r="H71" s="96"/>
      <c r="I71" s="78"/>
      <c r="J71" s="78"/>
      <c r="K71" s="78"/>
      <c r="L71" s="78"/>
      <c r="M71" s="78"/>
      <c r="N71" s="78"/>
      <c r="O71" s="78"/>
      <c r="P71" s="78"/>
      <c r="Q71" s="78"/>
      <c r="R71" s="78"/>
      <c r="S71" s="78"/>
      <c r="T71" s="78"/>
      <c r="U71" s="78"/>
      <c r="V71" s="78"/>
      <c r="W71" s="78"/>
      <c r="X71" s="78"/>
      <c r="Y71" s="78"/>
      <c r="Z71" s="78"/>
    </row>
    <row r="72" spans="1:26" ht="15.75" customHeight="1" x14ac:dyDescent="0.25">
      <c r="A72" s="96"/>
      <c r="B72" s="96"/>
      <c r="C72" s="96"/>
      <c r="D72" s="96"/>
      <c r="E72" s="96"/>
      <c r="F72" s="96"/>
      <c r="G72" s="96"/>
      <c r="H72" s="96"/>
      <c r="I72" s="78"/>
      <c r="J72" s="78"/>
      <c r="K72" s="78"/>
      <c r="L72" s="78"/>
      <c r="M72" s="78"/>
      <c r="N72" s="78"/>
      <c r="O72" s="78"/>
      <c r="P72" s="78"/>
      <c r="Q72" s="78"/>
      <c r="R72" s="78"/>
      <c r="S72" s="78"/>
      <c r="T72" s="78"/>
      <c r="U72" s="78"/>
      <c r="V72" s="78"/>
      <c r="W72" s="78"/>
      <c r="X72" s="78"/>
      <c r="Y72" s="78"/>
      <c r="Z72" s="78"/>
    </row>
    <row r="73" spans="1:26" ht="15.75" customHeight="1" x14ac:dyDescent="0.25">
      <c r="A73" s="96"/>
      <c r="B73" s="96"/>
      <c r="C73" s="96"/>
      <c r="D73" s="96"/>
      <c r="E73" s="96"/>
      <c r="F73" s="96"/>
      <c r="G73" s="96"/>
      <c r="H73" s="96"/>
      <c r="I73" s="78"/>
      <c r="J73" s="78"/>
      <c r="K73" s="78"/>
      <c r="L73" s="78"/>
      <c r="M73" s="78"/>
      <c r="N73" s="78"/>
      <c r="O73" s="78"/>
      <c r="P73" s="78"/>
      <c r="Q73" s="78"/>
      <c r="R73" s="78"/>
      <c r="S73" s="78"/>
      <c r="T73" s="78"/>
      <c r="U73" s="78"/>
      <c r="V73" s="78"/>
      <c r="W73" s="78"/>
      <c r="X73" s="78"/>
      <c r="Y73" s="78"/>
      <c r="Z73" s="78"/>
    </row>
    <row r="74" spans="1:26" ht="15.75" customHeight="1" x14ac:dyDescent="0.25">
      <c r="A74" s="96"/>
      <c r="B74" s="96"/>
      <c r="C74" s="96"/>
      <c r="D74" s="96"/>
      <c r="E74" s="96"/>
      <c r="F74" s="96"/>
      <c r="G74" s="96"/>
      <c r="H74" s="96"/>
      <c r="I74" s="78"/>
      <c r="J74" s="78"/>
      <c r="K74" s="78"/>
      <c r="L74" s="78"/>
      <c r="M74" s="78"/>
      <c r="N74" s="78"/>
      <c r="O74" s="78"/>
      <c r="P74" s="78"/>
      <c r="Q74" s="78"/>
      <c r="R74" s="78"/>
      <c r="S74" s="78"/>
      <c r="T74" s="78"/>
      <c r="U74" s="78"/>
      <c r="V74" s="78"/>
      <c r="W74" s="78"/>
      <c r="X74" s="78"/>
      <c r="Y74" s="78"/>
      <c r="Z74" s="78"/>
    </row>
    <row r="75" spans="1:26" ht="15.75" customHeight="1" x14ac:dyDescent="0.25">
      <c r="A75" s="96"/>
      <c r="B75" s="96"/>
      <c r="C75" s="96"/>
      <c r="D75" s="96"/>
      <c r="E75" s="96"/>
      <c r="F75" s="96"/>
      <c r="G75" s="96"/>
      <c r="H75" s="96"/>
      <c r="I75" s="78"/>
      <c r="J75" s="78"/>
      <c r="K75" s="78"/>
      <c r="L75" s="78"/>
      <c r="M75" s="78"/>
      <c r="N75" s="78"/>
      <c r="O75" s="78"/>
      <c r="P75" s="78"/>
      <c r="Q75" s="78"/>
      <c r="R75" s="78"/>
      <c r="S75" s="78"/>
      <c r="T75" s="78"/>
      <c r="U75" s="78"/>
      <c r="V75" s="78"/>
      <c r="W75" s="78"/>
      <c r="X75" s="78"/>
      <c r="Y75" s="78"/>
      <c r="Z75" s="78"/>
    </row>
    <row r="76" spans="1:26" ht="15.75" customHeight="1" x14ac:dyDescent="0.25">
      <c r="A76" s="96"/>
      <c r="B76" s="96"/>
      <c r="C76" s="96"/>
      <c r="D76" s="96"/>
      <c r="E76" s="96"/>
      <c r="F76" s="96"/>
      <c r="G76" s="96"/>
      <c r="H76" s="96"/>
      <c r="I76" s="78"/>
      <c r="J76" s="78"/>
      <c r="K76" s="78"/>
      <c r="L76" s="78"/>
      <c r="M76" s="78"/>
      <c r="N76" s="78"/>
      <c r="O76" s="78"/>
      <c r="P76" s="78"/>
      <c r="Q76" s="78"/>
      <c r="R76" s="78"/>
      <c r="S76" s="78"/>
      <c r="T76" s="78"/>
      <c r="U76" s="78"/>
      <c r="V76" s="78"/>
      <c r="W76" s="78"/>
      <c r="X76" s="78"/>
      <c r="Y76" s="78"/>
      <c r="Z76" s="78"/>
    </row>
    <row r="77" spans="1:26" ht="15.75" customHeight="1" x14ac:dyDescent="0.25">
      <c r="A77" s="96"/>
      <c r="B77" s="96"/>
      <c r="C77" s="96"/>
      <c r="D77" s="96"/>
      <c r="E77" s="96"/>
      <c r="F77" s="96"/>
      <c r="G77" s="96"/>
      <c r="H77" s="96"/>
      <c r="I77" s="78"/>
      <c r="J77" s="78"/>
      <c r="K77" s="78"/>
      <c r="L77" s="78"/>
      <c r="M77" s="78"/>
      <c r="N77" s="78"/>
      <c r="O77" s="78"/>
      <c r="P77" s="78"/>
      <c r="Q77" s="78"/>
      <c r="R77" s="78"/>
      <c r="S77" s="78"/>
      <c r="T77" s="78"/>
      <c r="U77" s="78"/>
      <c r="V77" s="78"/>
      <c r="W77" s="78"/>
      <c r="X77" s="78"/>
      <c r="Y77" s="78"/>
      <c r="Z77" s="78"/>
    </row>
    <row r="78" spans="1:26" ht="15.75" customHeight="1" x14ac:dyDescent="0.25">
      <c r="A78" s="96"/>
      <c r="B78" s="96"/>
      <c r="C78" s="96"/>
      <c r="D78" s="96"/>
      <c r="E78" s="96"/>
      <c r="F78" s="96"/>
      <c r="G78" s="96"/>
      <c r="H78" s="96"/>
      <c r="I78" s="78"/>
      <c r="J78" s="78"/>
      <c r="K78" s="78"/>
      <c r="L78" s="78"/>
      <c r="M78" s="78"/>
      <c r="N78" s="78"/>
      <c r="O78" s="78"/>
      <c r="P78" s="78"/>
      <c r="Q78" s="78"/>
      <c r="R78" s="78"/>
      <c r="S78" s="78"/>
      <c r="T78" s="78"/>
      <c r="U78" s="78"/>
      <c r="V78" s="78"/>
      <c r="W78" s="78"/>
      <c r="X78" s="78"/>
      <c r="Y78" s="78"/>
      <c r="Z78" s="78"/>
    </row>
    <row r="79" spans="1:26" ht="15.75" customHeight="1" x14ac:dyDescent="0.25">
      <c r="A79" s="96"/>
      <c r="B79" s="96"/>
      <c r="C79" s="96"/>
      <c r="D79" s="96"/>
      <c r="E79" s="96"/>
      <c r="F79" s="96"/>
      <c r="G79" s="96"/>
      <c r="H79" s="96"/>
      <c r="I79" s="78"/>
      <c r="J79" s="78"/>
      <c r="K79" s="78"/>
      <c r="L79" s="78"/>
      <c r="M79" s="78"/>
      <c r="N79" s="78"/>
      <c r="O79" s="78"/>
      <c r="P79" s="78"/>
      <c r="Q79" s="78"/>
      <c r="R79" s="78"/>
      <c r="S79" s="78"/>
      <c r="T79" s="78"/>
      <c r="U79" s="78"/>
      <c r="V79" s="78"/>
      <c r="W79" s="78"/>
      <c r="X79" s="78"/>
      <c r="Y79" s="78"/>
      <c r="Z79" s="78"/>
    </row>
    <row r="80" spans="1:26" ht="15.75" customHeight="1" x14ac:dyDescent="0.25">
      <c r="A80" s="96"/>
      <c r="B80" s="96"/>
      <c r="C80" s="96"/>
      <c r="D80" s="96"/>
      <c r="E80" s="96"/>
      <c r="F80" s="96"/>
      <c r="G80" s="96"/>
      <c r="H80" s="96"/>
      <c r="I80" s="78"/>
      <c r="J80" s="78"/>
      <c r="K80" s="78"/>
      <c r="L80" s="78"/>
      <c r="M80" s="78"/>
      <c r="N80" s="78"/>
      <c r="O80" s="78"/>
      <c r="P80" s="78"/>
      <c r="Q80" s="78"/>
      <c r="R80" s="78"/>
      <c r="S80" s="78"/>
      <c r="T80" s="78"/>
      <c r="U80" s="78"/>
      <c r="V80" s="78"/>
      <c r="W80" s="78"/>
      <c r="X80" s="78"/>
      <c r="Y80" s="78"/>
      <c r="Z80" s="78"/>
    </row>
    <row r="81" spans="1:26" ht="15.75" customHeight="1" x14ac:dyDescent="0.25">
      <c r="A81" s="96"/>
      <c r="B81" s="96"/>
      <c r="C81" s="96"/>
      <c r="D81" s="96"/>
      <c r="E81" s="96"/>
      <c r="F81" s="96"/>
      <c r="G81" s="96"/>
      <c r="H81" s="96"/>
      <c r="I81" s="78"/>
      <c r="J81" s="78"/>
      <c r="K81" s="78"/>
      <c r="L81" s="78"/>
      <c r="M81" s="78"/>
      <c r="N81" s="78"/>
      <c r="O81" s="78"/>
      <c r="P81" s="78"/>
      <c r="Q81" s="78"/>
      <c r="R81" s="78"/>
      <c r="S81" s="78"/>
      <c r="T81" s="78"/>
      <c r="U81" s="78"/>
      <c r="V81" s="78"/>
      <c r="W81" s="78"/>
      <c r="X81" s="78"/>
      <c r="Y81" s="78"/>
      <c r="Z81" s="78"/>
    </row>
    <row r="82" spans="1:26" ht="15.75" customHeight="1" x14ac:dyDescent="0.25">
      <c r="A82" s="96"/>
      <c r="B82" s="96"/>
      <c r="C82" s="96"/>
      <c r="D82" s="96"/>
      <c r="E82" s="96"/>
      <c r="F82" s="96"/>
      <c r="G82" s="96"/>
      <c r="H82" s="96"/>
      <c r="I82" s="78"/>
      <c r="J82" s="78"/>
      <c r="K82" s="78"/>
      <c r="L82" s="78"/>
      <c r="M82" s="78"/>
      <c r="N82" s="78"/>
      <c r="O82" s="78"/>
      <c r="P82" s="78"/>
      <c r="Q82" s="78"/>
      <c r="R82" s="78"/>
      <c r="S82" s="78"/>
      <c r="T82" s="78"/>
      <c r="U82" s="78"/>
      <c r="V82" s="78"/>
      <c r="W82" s="78"/>
      <c r="X82" s="78"/>
      <c r="Y82" s="78"/>
      <c r="Z82" s="78"/>
    </row>
    <row r="83" spans="1:26" ht="15.75" customHeight="1" x14ac:dyDescent="0.25">
      <c r="A83" s="96"/>
      <c r="B83" s="96"/>
      <c r="C83" s="96"/>
      <c r="D83" s="96"/>
      <c r="E83" s="96"/>
      <c r="F83" s="96"/>
      <c r="G83" s="96"/>
      <c r="H83" s="96"/>
      <c r="I83" s="78"/>
      <c r="J83" s="78"/>
      <c r="K83" s="78"/>
      <c r="L83" s="78"/>
      <c r="M83" s="78"/>
      <c r="N83" s="78"/>
      <c r="O83" s="78"/>
      <c r="P83" s="78"/>
      <c r="Q83" s="78"/>
      <c r="R83" s="78"/>
      <c r="S83" s="78"/>
      <c r="T83" s="78"/>
      <c r="U83" s="78"/>
      <c r="V83" s="78"/>
      <c r="W83" s="78"/>
      <c r="X83" s="78"/>
      <c r="Y83" s="78"/>
      <c r="Z83" s="78"/>
    </row>
    <row r="84" spans="1:26" ht="15.75" customHeight="1" x14ac:dyDescent="0.25">
      <c r="A84" s="96"/>
      <c r="B84" s="96"/>
      <c r="C84" s="96"/>
      <c r="D84" s="96"/>
      <c r="E84" s="96"/>
      <c r="F84" s="96"/>
      <c r="G84" s="96"/>
      <c r="H84" s="96"/>
      <c r="I84" s="78"/>
      <c r="J84" s="78"/>
      <c r="K84" s="78"/>
      <c r="L84" s="78"/>
      <c r="M84" s="78"/>
      <c r="N84" s="78"/>
      <c r="O84" s="78"/>
      <c r="P84" s="78"/>
      <c r="Q84" s="78"/>
      <c r="R84" s="78"/>
      <c r="S84" s="78"/>
      <c r="T84" s="78"/>
      <c r="U84" s="78"/>
      <c r="V84" s="78"/>
      <c r="W84" s="78"/>
      <c r="X84" s="78"/>
      <c r="Y84" s="78"/>
      <c r="Z84" s="78"/>
    </row>
    <row r="85" spans="1:26" ht="15.75" customHeight="1" x14ac:dyDescent="0.25">
      <c r="A85" s="96"/>
      <c r="B85" s="96"/>
      <c r="C85" s="96"/>
      <c r="D85" s="96"/>
      <c r="E85" s="96"/>
      <c r="F85" s="96"/>
      <c r="G85" s="96"/>
      <c r="H85" s="96"/>
      <c r="I85" s="78"/>
      <c r="J85" s="78"/>
      <c r="K85" s="78"/>
      <c r="L85" s="78"/>
      <c r="M85" s="78"/>
      <c r="N85" s="78"/>
      <c r="O85" s="78"/>
      <c r="P85" s="78"/>
      <c r="Q85" s="78"/>
      <c r="R85" s="78"/>
      <c r="S85" s="78"/>
      <c r="T85" s="78"/>
      <c r="U85" s="78"/>
      <c r="V85" s="78"/>
      <c r="W85" s="78"/>
      <c r="X85" s="78"/>
      <c r="Y85" s="78"/>
      <c r="Z85" s="78"/>
    </row>
    <row r="86" spans="1:26" ht="15.75" customHeight="1" x14ac:dyDescent="0.25">
      <c r="A86" s="96"/>
      <c r="B86" s="96"/>
      <c r="C86" s="96"/>
      <c r="D86" s="96"/>
      <c r="E86" s="96"/>
      <c r="F86" s="96"/>
      <c r="G86" s="96"/>
      <c r="H86" s="96"/>
      <c r="I86" s="78"/>
      <c r="J86" s="78"/>
      <c r="K86" s="78"/>
      <c r="L86" s="78"/>
      <c r="M86" s="78"/>
      <c r="N86" s="78"/>
      <c r="O86" s="78"/>
      <c r="P86" s="78"/>
      <c r="Q86" s="78"/>
      <c r="R86" s="78"/>
      <c r="S86" s="78"/>
      <c r="T86" s="78"/>
      <c r="U86" s="78"/>
      <c r="V86" s="78"/>
      <c r="W86" s="78"/>
      <c r="X86" s="78"/>
      <c r="Y86" s="78"/>
      <c r="Z86" s="78"/>
    </row>
    <row r="87" spans="1:26" ht="15.75" customHeight="1" x14ac:dyDescent="0.25">
      <c r="A87" s="96"/>
      <c r="B87" s="96"/>
      <c r="C87" s="96"/>
      <c r="D87" s="96"/>
      <c r="E87" s="96"/>
      <c r="F87" s="96"/>
      <c r="G87" s="96"/>
      <c r="H87" s="96"/>
      <c r="I87" s="78"/>
      <c r="J87" s="78"/>
      <c r="K87" s="78"/>
      <c r="L87" s="78"/>
      <c r="M87" s="78"/>
      <c r="N87" s="78"/>
      <c r="O87" s="78"/>
      <c r="P87" s="78"/>
      <c r="Q87" s="78"/>
      <c r="R87" s="78"/>
      <c r="S87" s="78"/>
      <c r="T87" s="78"/>
      <c r="U87" s="78"/>
      <c r="V87" s="78"/>
      <c r="W87" s="78"/>
      <c r="X87" s="78"/>
      <c r="Y87" s="78"/>
      <c r="Z87" s="78"/>
    </row>
    <row r="88" spans="1:26" ht="15.75" customHeight="1" x14ac:dyDescent="0.25">
      <c r="A88" s="96"/>
      <c r="B88" s="96"/>
      <c r="C88" s="96"/>
      <c r="D88" s="96"/>
      <c r="E88" s="96"/>
      <c r="F88" s="96"/>
      <c r="G88" s="96"/>
      <c r="H88" s="96"/>
      <c r="I88" s="78"/>
      <c r="J88" s="78"/>
      <c r="K88" s="78"/>
      <c r="L88" s="78"/>
      <c r="M88" s="78"/>
      <c r="N88" s="78"/>
      <c r="O88" s="78"/>
      <c r="P88" s="78"/>
      <c r="Q88" s="78"/>
      <c r="R88" s="78"/>
      <c r="S88" s="78"/>
      <c r="T88" s="78"/>
      <c r="U88" s="78"/>
      <c r="V88" s="78"/>
      <c r="W88" s="78"/>
      <c r="X88" s="78"/>
      <c r="Y88" s="78"/>
      <c r="Z88" s="78"/>
    </row>
    <row r="89" spans="1:26" ht="15.75" customHeight="1" x14ac:dyDescent="0.25">
      <c r="A89" s="96"/>
      <c r="B89" s="96"/>
      <c r="C89" s="96"/>
      <c r="D89" s="96"/>
      <c r="E89" s="96"/>
      <c r="F89" s="96"/>
      <c r="G89" s="96"/>
      <c r="H89" s="96"/>
      <c r="I89" s="78"/>
      <c r="J89" s="78"/>
      <c r="K89" s="78"/>
      <c r="L89" s="78"/>
      <c r="M89" s="78"/>
      <c r="N89" s="78"/>
      <c r="O89" s="78"/>
      <c r="P89" s="78"/>
      <c r="Q89" s="78"/>
      <c r="R89" s="78"/>
      <c r="S89" s="78"/>
      <c r="T89" s="78"/>
      <c r="U89" s="78"/>
      <c r="V89" s="78"/>
      <c r="W89" s="78"/>
      <c r="X89" s="78"/>
      <c r="Y89" s="78"/>
      <c r="Z89" s="78"/>
    </row>
    <row r="90" spans="1:26" ht="15.75" customHeight="1" x14ac:dyDescent="0.25">
      <c r="A90" s="96"/>
      <c r="B90" s="96"/>
      <c r="C90" s="96"/>
      <c r="D90" s="96"/>
      <c r="E90" s="96"/>
      <c r="F90" s="96"/>
      <c r="G90" s="96"/>
      <c r="H90" s="96"/>
      <c r="I90" s="78"/>
      <c r="J90" s="78"/>
      <c r="K90" s="78"/>
      <c r="L90" s="78"/>
      <c r="M90" s="78"/>
      <c r="N90" s="78"/>
      <c r="O90" s="78"/>
      <c r="P90" s="78"/>
      <c r="Q90" s="78"/>
      <c r="R90" s="78"/>
      <c r="S90" s="78"/>
      <c r="T90" s="78"/>
      <c r="U90" s="78"/>
      <c r="V90" s="78"/>
      <c r="W90" s="78"/>
      <c r="X90" s="78"/>
      <c r="Y90" s="78"/>
      <c r="Z90" s="78"/>
    </row>
    <row r="91" spans="1:26" ht="15.75" customHeight="1" x14ac:dyDescent="0.25">
      <c r="A91" s="96"/>
      <c r="B91" s="96"/>
      <c r="C91" s="96"/>
      <c r="D91" s="96"/>
      <c r="E91" s="96"/>
      <c r="F91" s="96"/>
      <c r="G91" s="96"/>
      <c r="H91" s="96"/>
      <c r="I91" s="78"/>
      <c r="J91" s="78"/>
      <c r="K91" s="78"/>
      <c r="L91" s="78"/>
      <c r="M91" s="78"/>
      <c r="N91" s="78"/>
      <c r="O91" s="78"/>
      <c r="P91" s="78"/>
      <c r="Q91" s="78"/>
      <c r="R91" s="78"/>
      <c r="S91" s="78"/>
      <c r="T91" s="78"/>
      <c r="U91" s="78"/>
      <c r="V91" s="78"/>
      <c r="W91" s="78"/>
      <c r="X91" s="78"/>
      <c r="Y91" s="78"/>
      <c r="Z91" s="78"/>
    </row>
    <row r="92" spans="1:26" ht="15.75" customHeight="1" x14ac:dyDescent="0.25">
      <c r="A92" s="96"/>
      <c r="B92" s="96"/>
      <c r="C92" s="96"/>
      <c r="D92" s="96"/>
      <c r="E92" s="96"/>
      <c r="F92" s="96"/>
      <c r="G92" s="96"/>
      <c r="H92" s="96"/>
      <c r="I92" s="78"/>
      <c r="J92" s="78"/>
      <c r="K92" s="78"/>
      <c r="L92" s="78"/>
      <c r="M92" s="78"/>
      <c r="N92" s="78"/>
      <c r="O92" s="78"/>
      <c r="P92" s="78"/>
      <c r="Q92" s="78"/>
      <c r="R92" s="78"/>
      <c r="S92" s="78"/>
      <c r="T92" s="78"/>
      <c r="U92" s="78"/>
      <c r="V92" s="78"/>
      <c r="W92" s="78"/>
      <c r="X92" s="78"/>
      <c r="Y92" s="78"/>
      <c r="Z92" s="78"/>
    </row>
    <row r="93" spans="1:26" ht="15.75" customHeight="1" x14ac:dyDescent="0.25">
      <c r="A93" s="96"/>
      <c r="B93" s="96"/>
      <c r="C93" s="96"/>
      <c r="D93" s="96"/>
      <c r="E93" s="96"/>
      <c r="F93" s="96"/>
      <c r="G93" s="96"/>
      <c r="H93" s="96"/>
      <c r="I93" s="78"/>
      <c r="J93" s="78"/>
      <c r="K93" s="78"/>
      <c r="L93" s="78"/>
      <c r="M93" s="78"/>
      <c r="N93" s="78"/>
      <c r="O93" s="78"/>
      <c r="P93" s="78"/>
      <c r="Q93" s="78"/>
      <c r="R93" s="78"/>
      <c r="S93" s="78"/>
      <c r="T93" s="78"/>
      <c r="U93" s="78"/>
      <c r="V93" s="78"/>
      <c r="W93" s="78"/>
      <c r="X93" s="78"/>
      <c r="Y93" s="78"/>
      <c r="Z93" s="78"/>
    </row>
    <row r="94" spans="1:26" ht="15.75" customHeight="1" x14ac:dyDescent="0.25">
      <c r="A94" s="96"/>
      <c r="B94" s="96"/>
      <c r="C94" s="96"/>
      <c r="D94" s="96"/>
      <c r="E94" s="96"/>
      <c r="F94" s="96"/>
      <c r="G94" s="96"/>
      <c r="H94" s="96"/>
      <c r="I94" s="78"/>
      <c r="J94" s="78"/>
      <c r="K94" s="78"/>
      <c r="L94" s="78"/>
      <c r="M94" s="78"/>
      <c r="N94" s="78"/>
      <c r="O94" s="78"/>
      <c r="P94" s="78"/>
      <c r="Q94" s="78"/>
      <c r="R94" s="78"/>
      <c r="S94" s="78"/>
      <c r="T94" s="78"/>
      <c r="U94" s="78"/>
      <c r="V94" s="78"/>
      <c r="W94" s="78"/>
      <c r="X94" s="78"/>
      <c r="Y94" s="78"/>
      <c r="Z94" s="78"/>
    </row>
    <row r="95" spans="1:26" ht="15.75" customHeight="1" x14ac:dyDescent="0.25">
      <c r="A95" s="96"/>
      <c r="B95" s="96"/>
      <c r="C95" s="96"/>
      <c r="D95" s="96"/>
      <c r="E95" s="96"/>
      <c r="F95" s="96"/>
      <c r="G95" s="96"/>
      <c r="H95" s="96"/>
      <c r="I95" s="78"/>
      <c r="J95" s="78"/>
      <c r="K95" s="78"/>
      <c r="L95" s="78"/>
      <c r="M95" s="78"/>
      <c r="N95" s="78"/>
      <c r="O95" s="78"/>
      <c r="P95" s="78"/>
      <c r="Q95" s="78"/>
      <c r="R95" s="78"/>
      <c r="S95" s="78"/>
      <c r="T95" s="78"/>
      <c r="U95" s="78"/>
      <c r="V95" s="78"/>
      <c r="W95" s="78"/>
      <c r="X95" s="78"/>
      <c r="Y95" s="78"/>
      <c r="Z95" s="78"/>
    </row>
    <row r="96" spans="1:26" ht="15.75" customHeight="1" x14ac:dyDescent="0.25">
      <c r="A96" s="96"/>
      <c r="B96" s="96"/>
      <c r="C96" s="96"/>
      <c r="D96" s="96"/>
      <c r="E96" s="96"/>
      <c r="F96" s="96"/>
      <c r="G96" s="96"/>
      <c r="H96" s="96"/>
      <c r="I96" s="78"/>
      <c r="J96" s="78"/>
      <c r="K96" s="78"/>
      <c r="L96" s="78"/>
      <c r="M96" s="78"/>
      <c r="N96" s="78"/>
      <c r="O96" s="78"/>
      <c r="P96" s="78"/>
      <c r="Q96" s="78"/>
      <c r="R96" s="78"/>
      <c r="S96" s="78"/>
      <c r="T96" s="78"/>
      <c r="U96" s="78"/>
      <c r="V96" s="78"/>
      <c r="W96" s="78"/>
      <c r="X96" s="78"/>
      <c r="Y96" s="78"/>
      <c r="Z96" s="78"/>
    </row>
    <row r="97" spans="1:26" ht="15.75" customHeight="1" x14ac:dyDescent="0.25">
      <c r="A97" s="96"/>
      <c r="B97" s="96"/>
      <c r="C97" s="96"/>
      <c r="D97" s="96"/>
      <c r="E97" s="96"/>
      <c r="F97" s="96"/>
      <c r="G97" s="96"/>
      <c r="H97" s="96"/>
      <c r="I97" s="78"/>
      <c r="J97" s="78"/>
      <c r="K97" s="78"/>
      <c r="L97" s="78"/>
      <c r="M97" s="78"/>
      <c r="N97" s="78"/>
      <c r="O97" s="78"/>
      <c r="P97" s="78"/>
      <c r="Q97" s="78"/>
      <c r="R97" s="78"/>
      <c r="S97" s="78"/>
      <c r="T97" s="78"/>
      <c r="U97" s="78"/>
      <c r="V97" s="78"/>
      <c r="W97" s="78"/>
      <c r="X97" s="78"/>
      <c r="Y97" s="78"/>
      <c r="Z97" s="78"/>
    </row>
    <row r="98" spans="1:26" ht="15.75" customHeight="1" x14ac:dyDescent="0.25">
      <c r="A98" s="96"/>
      <c r="B98" s="96"/>
      <c r="C98" s="96"/>
      <c r="D98" s="96"/>
      <c r="E98" s="96"/>
      <c r="F98" s="96"/>
      <c r="G98" s="96"/>
      <c r="H98" s="96"/>
      <c r="I98" s="78"/>
      <c r="J98" s="78"/>
      <c r="K98" s="78"/>
      <c r="L98" s="78"/>
      <c r="M98" s="78"/>
      <c r="N98" s="78"/>
      <c r="O98" s="78"/>
      <c r="P98" s="78"/>
      <c r="Q98" s="78"/>
      <c r="R98" s="78"/>
      <c r="S98" s="78"/>
      <c r="T98" s="78"/>
      <c r="U98" s="78"/>
      <c r="V98" s="78"/>
      <c r="W98" s="78"/>
      <c r="X98" s="78"/>
      <c r="Y98" s="78"/>
      <c r="Z98" s="78"/>
    </row>
    <row r="99" spans="1:26" ht="15.75" customHeight="1" x14ac:dyDescent="0.25">
      <c r="A99" s="96"/>
      <c r="B99" s="96"/>
      <c r="C99" s="96"/>
      <c r="D99" s="96"/>
      <c r="E99" s="96"/>
      <c r="F99" s="96"/>
      <c r="G99" s="96"/>
      <c r="H99" s="96"/>
      <c r="I99" s="78"/>
      <c r="J99" s="78"/>
      <c r="K99" s="78"/>
      <c r="L99" s="78"/>
      <c r="M99" s="78"/>
      <c r="N99" s="78"/>
      <c r="O99" s="78"/>
      <c r="P99" s="78"/>
      <c r="Q99" s="78"/>
      <c r="R99" s="78"/>
      <c r="S99" s="78"/>
      <c r="T99" s="78"/>
      <c r="U99" s="78"/>
      <c r="V99" s="78"/>
      <c r="W99" s="78"/>
      <c r="X99" s="78"/>
      <c r="Y99" s="78"/>
      <c r="Z99" s="78"/>
    </row>
    <row r="100" spans="1:26" ht="15.75" customHeight="1" x14ac:dyDescent="0.25">
      <c r="A100" s="96"/>
      <c r="B100" s="96"/>
      <c r="C100" s="96"/>
      <c r="D100" s="96"/>
      <c r="E100" s="96"/>
      <c r="F100" s="96"/>
      <c r="G100" s="96"/>
      <c r="H100" s="96"/>
      <c r="I100" s="78"/>
      <c r="J100" s="78"/>
      <c r="K100" s="78"/>
      <c r="L100" s="78"/>
      <c r="M100" s="78"/>
      <c r="N100" s="78"/>
      <c r="O100" s="78"/>
      <c r="P100" s="78"/>
      <c r="Q100" s="78"/>
      <c r="R100" s="78"/>
      <c r="S100" s="78"/>
      <c r="T100" s="78"/>
      <c r="U100" s="78"/>
      <c r="V100" s="78"/>
      <c r="W100" s="78"/>
      <c r="X100" s="78"/>
      <c r="Y100" s="78"/>
      <c r="Z100" s="78"/>
    </row>
    <row r="101" spans="1:26" ht="15.75" customHeight="1" x14ac:dyDescent="0.25">
      <c r="A101" s="96"/>
      <c r="B101" s="96"/>
      <c r="C101" s="96"/>
      <c r="D101" s="96"/>
      <c r="E101" s="96"/>
      <c r="F101" s="96"/>
      <c r="G101" s="96"/>
      <c r="H101" s="96"/>
      <c r="I101" s="78"/>
      <c r="J101" s="78"/>
      <c r="K101" s="78"/>
      <c r="L101" s="78"/>
      <c r="M101" s="78"/>
      <c r="N101" s="78"/>
      <c r="O101" s="78"/>
      <c r="P101" s="78"/>
      <c r="Q101" s="78"/>
      <c r="R101" s="78"/>
      <c r="S101" s="78"/>
      <c r="T101" s="78"/>
      <c r="U101" s="78"/>
      <c r="V101" s="78"/>
      <c r="W101" s="78"/>
      <c r="X101" s="78"/>
      <c r="Y101" s="78"/>
      <c r="Z101" s="78"/>
    </row>
    <row r="102" spans="1:26" ht="15.75" customHeight="1" x14ac:dyDescent="0.25">
      <c r="A102" s="96"/>
      <c r="B102" s="96"/>
      <c r="C102" s="96"/>
      <c r="D102" s="96"/>
      <c r="E102" s="96"/>
      <c r="F102" s="96"/>
      <c r="G102" s="96"/>
      <c r="H102" s="96"/>
      <c r="I102" s="78"/>
      <c r="J102" s="78"/>
      <c r="K102" s="78"/>
      <c r="L102" s="78"/>
      <c r="M102" s="78"/>
      <c r="N102" s="78"/>
      <c r="O102" s="78"/>
      <c r="P102" s="78"/>
      <c r="Q102" s="78"/>
      <c r="R102" s="78"/>
      <c r="S102" s="78"/>
      <c r="T102" s="78"/>
      <c r="U102" s="78"/>
      <c r="V102" s="78"/>
      <c r="W102" s="78"/>
      <c r="X102" s="78"/>
      <c r="Y102" s="78"/>
      <c r="Z102" s="78"/>
    </row>
    <row r="103" spans="1:26" ht="15.75" customHeight="1" x14ac:dyDescent="0.25">
      <c r="A103" s="96"/>
      <c r="B103" s="96"/>
      <c r="C103" s="96"/>
      <c r="D103" s="96"/>
      <c r="E103" s="96"/>
      <c r="F103" s="96"/>
      <c r="G103" s="96"/>
      <c r="H103" s="96"/>
      <c r="I103" s="78"/>
      <c r="J103" s="78"/>
      <c r="K103" s="78"/>
      <c r="L103" s="78"/>
      <c r="M103" s="78"/>
      <c r="N103" s="78"/>
      <c r="O103" s="78"/>
      <c r="P103" s="78"/>
      <c r="Q103" s="78"/>
      <c r="R103" s="78"/>
      <c r="S103" s="78"/>
      <c r="T103" s="78"/>
      <c r="U103" s="78"/>
      <c r="V103" s="78"/>
      <c r="W103" s="78"/>
      <c r="X103" s="78"/>
      <c r="Y103" s="78"/>
      <c r="Z103" s="78"/>
    </row>
    <row r="104" spans="1:26" ht="15.75" customHeight="1" x14ac:dyDescent="0.25">
      <c r="A104" s="96"/>
      <c r="B104" s="96"/>
      <c r="C104" s="96"/>
      <c r="D104" s="96"/>
      <c r="E104" s="96"/>
      <c r="F104" s="96"/>
      <c r="G104" s="96"/>
      <c r="H104" s="96"/>
      <c r="I104" s="78"/>
      <c r="J104" s="78"/>
      <c r="K104" s="78"/>
      <c r="L104" s="78"/>
      <c r="M104" s="78"/>
      <c r="N104" s="78"/>
      <c r="O104" s="78"/>
      <c r="P104" s="78"/>
      <c r="Q104" s="78"/>
      <c r="R104" s="78"/>
      <c r="S104" s="78"/>
      <c r="T104" s="78"/>
      <c r="U104" s="78"/>
      <c r="V104" s="78"/>
      <c r="W104" s="78"/>
      <c r="X104" s="78"/>
      <c r="Y104" s="78"/>
      <c r="Z104" s="78"/>
    </row>
    <row r="105" spans="1:26" ht="15.75" customHeight="1" x14ac:dyDescent="0.25">
      <c r="A105" s="96"/>
      <c r="B105" s="96"/>
      <c r="C105" s="96"/>
      <c r="D105" s="96"/>
      <c r="E105" s="96"/>
      <c r="F105" s="96"/>
      <c r="G105" s="96"/>
      <c r="H105" s="96"/>
      <c r="I105" s="78"/>
      <c r="J105" s="78"/>
      <c r="K105" s="78"/>
      <c r="L105" s="78"/>
      <c r="M105" s="78"/>
      <c r="N105" s="78"/>
      <c r="O105" s="78"/>
      <c r="P105" s="78"/>
      <c r="Q105" s="78"/>
      <c r="R105" s="78"/>
      <c r="S105" s="78"/>
      <c r="T105" s="78"/>
      <c r="U105" s="78"/>
      <c r="V105" s="78"/>
      <c r="W105" s="78"/>
      <c r="X105" s="78"/>
      <c r="Y105" s="78"/>
      <c r="Z105" s="78"/>
    </row>
    <row r="106" spans="1:26" ht="15.75" customHeight="1" x14ac:dyDescent="0.25">
      <c r="A106" s="96"/>
      <c r="B106" s="96"/>
      <c r="C106" s="96"/>
      <c r="D106" s="96"/>
      <c r="E106" s="96"/>
      <c r="F106" s="96"/>
      <c r="G106" s="96"/>
      <c r="H106" s="96"/>
      <c r="I106" s="78"/>
      <c r="J106" s="78"/>
      <c r="K106" s="78"/>
      <c r="L106" s="78"/>
      <c r="M106" s="78"/>
      <c r="N106" s="78"/>
      <c r="O106" s="78"/>
      <c r="P106" s="78"/>
      <c r="Q106" s="78"/>
      <c r="R106" s="78"/>
      <c r="S106" s="78"/>
      <c r="T106" s="78"/>
      <c r="U106" s="78"/>
      <c r="V106" s="78"/>
      <c r="W106" s="78"/>
      <c r="X106" s="78"/>
      <c r="Y106" s="78"/>
      <c r="Z106" s="78"/>
    </row>
    <row r="107" spans="1:26" ht="15.75" customHeight="1" x14ac:dyDescent="0.25">
      <c r="A107" s="96"/>
      <c r="B107" s="96"/>
      <c r="C107" s="96"/>
      <c r="D107" s="96"/>
      <c r="E107" s="96"/>
      <c r="F107" s="96"/>
      <c r="G107" s="96"/>
      <c r="H107" s="96"/>
      <c r="I107" s="78"/>
      <c r="J107" s="78"/>
      <c r="K107" s="78"/>
      <c r="L107" s="78"/>
      <c r="M107" s="78"/>
      <c r="N107" s="78"/>
      <c r="O107" s="78"/>
      <c r="P107" s="78"/>
      <c r="Q107" s="78"/>
      <c r="R107" s="78"/>
      <c r="S107" s="78"/>
      <c r="T107" s="78"/>
      <c r="U107" s="78"/>
      <c r="V107" s="78"/>
      <c r="W107" s="78"/>
      <c r="X107" s="78"/>
      <c r="Y107" s="78"/>
      <c r="Z107" s="78"/>
    </row>
    <row r="108" spans="1:26" ht="15.75" customHeight="1" x14ac:dyDescent="0.25">
      <c r="A108" s="96"/>
      <c r="B108" s="96"/>
      <c r="C108" s="96"/>
      <c r="D108" s="96"/>
      <c r="E108" s="96"/>
      <c r="F108" s="96"/>
      <c r="G108" s="96"/>
      <c r="H108" s="96"/>
      <c r="I108" s="78"/>
      <c r="J108" s="78"/>
      <c r="K108" s="78"/>
      <c r="L108" s="78"/>
      <c r="M108" s="78"/>
      <c r="N108" s="78"/>
      <c r="O108" s="78"/>
      <c r="P108" s="78"/>
      <c r="Q108" s="78"/>
      <c r="R108" s="78"/>
      <c r="S108" s="78"/>
      <c r="T108" s="78"/>
      <c r="U108" s="78"/>
      <c r="V108" s="78"/>
      <c r="W108" s="78"/>
      <c r="X108" s="78"/>
      <c r="Y108" s="78"/>
      <c r="Z108" s="78"/>
    </row>
    <row r="109" spans="1:26" ht="15.75" customHeight="1" x14ac:dyDescent="0.25">
      <c r="A109" s="96"/>
      <c r="B109" s="96"/>
      <c r="C109" s="96"/>
      <c r="D109" s="96"/>
      <c r="E109" s="96"/>
      <c r="F109" s="96"/>
      <c r="G109" s="96"/>
      <c r="H109" s="96"/>
      <c r="I109" s="78"/>
      <c r="J109" s="78"/>
      <c r="K109" s="78"/>
      <c r="L109" s="78"/>
      <c r="M109" s="78"/>
      <c r="N109" s="78"/>
      <c r="O109" s="78"/>
      <c r="P109" s="78"/>
      <c r="Q109" s="78"/>
      <c r="R109" s="78"/>
      <c r="S109" s="78"/>
      <c r="T109" s="78"/>
      <c r="U109" s="78"/>
      <c r="V109" s="78"/>
      <c r="W109" s="78"/>
      <c r="X109" s="78"/>
      <c r="Y109" s="78"/>
      <c r="Z109" s="78"/>
    </row>
    <row r="110" spans="1:26" ht="15.75" customHeight="1" x14ac:dyDescent="0.25">
      <c r="A110" s="96"/>
      <c r="B110" s="96"/>
      <c r="C110" s="96"/>
      <c r="D110" s="96"/>
      <c r="E110" s="96"/>
      <c r="F110" s="96"/>
      <c r="G110" s="96"/>
      <c r="H110" s="96"/>
      <c r="I110" s="78"/>
      <c r="J110" s="78"/>
      <c r="K110" s="78"/>
      <c r="L110" s="78"/>
      <c r="M110" s="78"/>
      <c r="N110" s="78"/>
      <c r="O110" s="78"/>
      <c r="P110" s="78"/>
      <c r="Q110" s="78"/>
      <c r="R110" s="78"/>
      <c r="S110" s="78"/>
      <c r="T110" s="78"/>
      <c r="U110" s="78"/>
      <c r="V110" s="78"/>
      <c r="W110" s="78"/>
      <c r="X110" s="78"/>
      <c r="Y110" s="78"/>
      <c r="Z110" s="78"/>
    </row>
    <row r="111" spans="1:26" ht="15.75" customHeight="1" x14ac:dyDescent="0.25">
      <c r="A111" s="96"/>
      <c r="B111" s="96"/>
      <c r="C111" s="96"/>
      <c r="D111" s="96"/>
      <c r="E111" s="96"/>
      <c r="F111" s="96"/>
      <c r="G111" s="96"/>
      <c r="H111" s="96"/>
      <c r="I111" s="78"/>
      <c r="J111" s="78"/>
      <c r="K111" s="78"/>
      <c r="L111" s="78"/>
      <c r="M111" s="78"/>
      <c r="N111" s="78"/>
      <c r="O111" s="78"/>
      <c r="P111" s="78"/>
      <c r="Q111" s="78"/>
      <c r="R111" s="78"/>
      <c r="S111" s="78"/>
      <c r="T111" s="78"/>
      <c r="U111" s="78"/>
      <c r="V111" s="78"/>
      <c r="W111" s="78"/>
      <c r="X111" s="78"/>
      <c r="Y111" s="78"/>
      <c r="Z111" s="78"/>
    </row>
    <row r="112" spans="1:26" ht="15.75" customHeight="1" x14ac:dyDescent="0.25">
      <c r="A112" s="96"/>
      <c r="B112" s="96"/>
      <c r="C112" s="96"/>
      <c r="D112" s="96"/>
      <c r="E112" s="96"/>
      <c r="F112" s="96"/>
      <c r="G112" s="96"/>
      <c r="H112" s="96"/>
      <c r="I112" s="78"/>
      <c r="J112" s="78"/>
      <c r="K112" s="78"/>
      <c r="L112" s="78"/>
      <c r="M112" s="78"/>
      <c r="N112" s="78"/>
      <c r="O112" s="78"/>
      <c r="P112" s="78"/>
      <c r="Q112" s="78"/>
      <c r="R112" s="78"/>
      <c r="S112" s="78"/>
      <c r="T112" s="78"/>
      <c r="U112" s="78"/>
      <c r="V112" s="78"/>
      <c r="W112" s="78"/>
      <c r="X112" s="78"/>
      <c r="Y112" s="78"/>
      <c r="Z112" s="78"/>
    </row>
    <row r="113" spans="1:26" ht="15.75" customHeight="1" x14ac:dyDescent="0.25">
      <c r="A113" s="96"/>
      <c r="B113" s="96"/>
      <c r="C113" s="96"/>
      <c r="D113" s="96"/>
      <c r="E113" s="96"/>
      <c r="F113" s="96"/>
      <c r="G113" s="96"/>
      <c r="H113" s="96"/>
      <c r="I113" s="78"/>
      <c r="J113" s="78"/>
      <c r="K113" s="78"/>
      <c r="L113" s="78"/>
      <c r="M113" s="78"/>
      <c r="N113" s="78"/>
      <c r="O113" s="78"/>
      <c r="P113" s="78"/>
      <c r="Q113" s="78"/>
      <c r="R113" s="78"/>
      <c r="S113" s="78"/>
      <c r="T113" s="78"/>
      <c r="U113" s="78"/>
      <c r="V113" s="78"/>
      <c r="W113" s="78"/>
      <c r="X113" s="78"/>
      <c r="Y113" s="78"/>
      <c r="Z113" s="78"/>
    </row>
    <row r="114" spans="1:26" ht="15.75" customHeight="1" x14ac:dyDescent="0.25">
      <c r="A114" s="96"/>
      <c r="B114" s="96"/>
      <c r="C114" s="96"/>
      <c r="D114" s="96"/>
      <c r="E114" s="96"/>
      <c r="F114" s="96"/>
      <c r="G114" s="96"/>
      <c r="H114" s="96"/>
      <c r="I114" s="78"/>
      <c r="J114" s="78"/>
      <c r="K114" s="78"/>
      <c r="L114" s="78"/>
      <c r="M114" s="78"/>
      <c r="N114" s="78"/>
      <c r="O114" s="78"/>
      <c r="P114" s="78"/>
      <c r="Q114" s="78"/>
      <c r="R114" s="78"/>
      <c r="S114" s="78"/>
      <c r="T114" s="78"/>
      <c r="U114" s="78"/>
      <c r="V114" s="78"/>
      <c r="W114" s="78"/>
      <c r="X114" s="78"/>
      <c r="Y114" s="78"/>
      <c r="Z114" s="78"/>
    </row>
    <row r="115" spans="1:26" ht="15.75" customHeight="1" x14ac:dyDescent="0.25">
      <c r="A115" s="96"/>
      <c r="B115" s="96"/>
      <c r="C115" s="96"/>
      <c r="D115" s="96"/>
      <c r="E115" s="96"/>
      <c r="F115" s="96"/>
      <c r="G115" s="96"/>
      <c r="H115" s="96"/>
      <c r="I115" s="78"/>
      <c r="J115" s="78"/>
      <c r="K115" s="78"/>
      <c r="L115" s="78"/>
      <c r="M115" s="78"/>
      <c r="N115" s="78"/>
      <c r="O115" s="78"/>
      <c r="P115" s="78"/>
      <c r="Q115" s="78"/>
      <c r="R115" s="78"/>
      <c r="S115" s="78"/>
      <c r="T115" s="78"/>
      <c r="U115" s="78"/>
      <c r="V115" s="78"/>
      <c r="W115" s="78"/>
      <c r="X115" s="78"/>
      <c r="Y115" s="78"/>
      <c r="Z115" s="78"/>
    </row>
    <row r="116" spans="1:26" ht="15.75" customHeight="1" x14ac:dyDescent="0.25">
      <c r="A116" s="96"/>
      <c r="B116" s="96"/>
      <c r="C116" s="96"/>
      <c r="D116" s="96"/>
      <c r="E116" s="96"/>
      <c r="F116" s="96"/>
      <c r="G116" s="96"/>
      <c r="H116" s="96"/>
      <c r="I116" s="78"/>
      <c r="J116" s="78"/>
      <c r="K116" s="78"/>
      <c r="L116" s="78"/>
      <c r="M116" s="78"/>
      <c r="N116" s="78"/>
      <c r="O116" s="78"/>
      <c r="P116" s="78"/>
      <c r="Q116" s="78"/>
      <c r="R116" s="78"/>
      <c r="S116" s="78"/>
      <c r="T116" s="78"/>
      <c r="U116" s="78"/>
      <c r="V116" s="78"/>
      <c r="W116" s="78"/>
      <c r="X116" s="78"/>
      <c r="Y116" s="78"/>
      <c r="Z116" s="78"/>
    </row>
    <row r="117" spans="1:26" ht="15.75" customHeight="1" x14ac:dyDescent="0.25">
      <c r="A117" s="96"/>
      <c r="B117" s="96"/>
      <c r="C117" s="96"/>
      <c r="D117" s="96"/>
      <c r="E117" s="96"/>
      <c r="F117" s="96"/>
      <c r="G117" s="96"/>
      <c r="H117" s="96"/>
      <c r="I117" s="78"/>
      <c r="J117" s="78"/>
      <c r="K117" s="78"/>
      <c r="L117" s="78"/>
      <c r="M117" s="78"/>
      <c r="N117" s="78"/>
      <c r="O117" s="78"/>
      <c r="P117" s="78"/>
      <c r="Q117" s="78"/>
      <c r="R117" s="78"/>
      <c r="S117" s="78"/>
      <c r="T117" s="78"/>
      <c r="U117" s="78"/>
      <c r="V117" s="78"/>
      <c r="W117" s="78"/>
      <c r="X117" s="78"/>
      <c r="Y117" s="78"/>
      <c r="Z117" s="78"/>
    </row>
    <row r="118" spans="1:26" ht="15.75" customHeight="1" x14ac:dyDescent="0.25">
      <c r="A118" s="96"/>
      <c r="B118" s="96"/>
      <c r="C118" s="96"/>
      <c r="D118" s="96"/>
      <c r="E118" s="96"/>
      <c r="F118" s="96"/>
      <c r="G118" s="96"/>
      <c r="H118" s="96"/>
      <c r="I118" s="78"/>
      <c r="J118" s="78"/>
      <c r="K118" s="78"/>
      <c r="L118" s="78"/>
      <c r="M118" s="78"/>
      <c r="N118" s="78"/>
      <c r="O118" s="78"/>
      <c r="P118" s="78"/>
      <c r="Q118" s="78"/>
      <c r="R118" s="78"/>
      <c r="S118" s="78"/>
      <c r="T118" s="78"/>
      <c r="U118" s="78"/>
      <c r="V118" s="78"/>
      <c r="W118" s="78"/>
      <c r="X118" s="78"/>
      <c r="Y118" s="78"/>
      <c r="Z118" s="78"/>
    </row>
    <row r="119" spans="1:26" ht="15.75" customHeight="1" x14ac:dyDescent="0.25">
      <c r="A119" s="96"/>
      <c r="B119" s="96"/>
      <c r="C119" s="96"/>
      <c r="D119" s="96"/>
      <c r="E119" s="96"/>
      <c r="F119" s="96"/>
      <c r="G119" s="96"/>
      <c r="H119" s="96"/>
      <c r="I119" s="78"/>
      <c r="J119" s="78"/>
      <c r="K119" s="78"/>
      <c r="L119" s="78"/>
      <c r="M119" s="78"/>
      <c r="N119" s="78"/>
      <c r="O119" s="78"/>
      <c r="P119" s="78"/>
      <c r="Q119" s="78"/>
      <c r="R119" s="78"/>
      <c r="S119" s="78"/>
      <c r="T119" s="78"/>
      <c r="U119" s="78"/>
      <c r="V119" s="78"/>
      <c r="W119" s="78"/>
      <c r="X119" s="78"/>
      <c r="Y119" s="78"/>
      <c r="Z119" s="78"/>
    </row>
    <row r="120" spans="1:26" ht="15.75" customHeight="1" x14ac:dyDescent="0.25">
      <c r="A120" s="96"/>
      <c r="B120" s="96"/>
      <c r="C120" s="96"/>
      <c r="D120" s="96"/>
      <c r="E120" s="96"/>
      <c r="F120" s="96"/>
      <c r="G120" s="96"/>
      <c r="H120" s="96"/>
      <c r="I120" s="78"/>
      <c r="J120" s="78"/>
      <c r="K120" s="78"/>
      <c r="L120" s="78"/>
      <c r="M120" s="78"/>
      <c r="N120" s="78"/>
      <c r="O120" s="78"/>
      <c r="P120" s="78"/>
      <c r="Q120" s="78"/>
      <c r="R120" s="78"/>
      <c r="S120" s="78"/>
      <c r="T120" s="78"/>
      <c r="U120" s="78"/>
      <c r="V120" s="78"/>
      <c r="W120" s="78"/>
      <c r="X120" s="78"/>
      <c r="Y120" s="78"/>
      <c r="Z120" s="78"/>
    </row>
    <row r="121" spans="1:26" ht="15.75" customHeight="1" x14ac:dyDescent="0.25">
      <c r="A121" s="96"/>
      <c r="B121" s="96"/>
      <c r="C121" s="96"/>
      <c r="D121" s="96"/>
      <c r="E121" s="96"/>
      <c r="F121" s="96"/>
      <c r="G121" s="96"/>
      <c r="H121" s="96"/>
      <c r="I121" s="78"/>
      <c r="J121" s="78"/>
      <c r="K121" s="78"/>
      <c r="L121" s="78"/>
      <c r="M121" s="78"/>
      <c r="N121" s="78"/>
      <c r="O121" s="78"/>
      <c r="P121" s="78"/>
      <c r="Q121" s="78"/>
      <c r="R121" s="78"/>
      <c r="S121" s="78"/>
      <c r="T121" s="78"/>
      <c r="U121" s="78"/>
      <c r="V121" s="78"/>
      <c r="W121" s="78"/>
      <c r="X121" s="78"/>
      <c r="Y121" s="78"/>
      <c r="Z121" s="78"/>
    </row>
    <row r="122" spans="1:26" ht="15.75" customHeight="1" x14ac:dyDescent="0.25">
      <c r="A122" s="96"/>
      <c r="B122" s="96"/>
      <c r="C122" s="96"/>
      <c r="D122" s="96"/>
      <c r="E122" s="96"/>
      <c r="F122" s="96"/>
      <c r="G122" s="96"/>
      <c r="H122" s="96"/>
      <c r="I122" s="78"/>
      <c r="J122" s="78"/>
      <c r="K122" s="78"/>
      <c r="L122" s="78"/>
      <c r="M122" s="78"/>
      <c r="N122" s="78"/>
      <c r="O122" s="78"/>
      <c r="P122" s="78"/>
      <c r="Q122" s="78"/>
      <c r="R122" s="78"/>
      <c r="S122" s="78"/>
      <c r="T122" s="78"/>
      <c r="U122" s="78"/>
      <c r="V122" s="78"/>
      <c r="W122" s="78"/>
      <c r="X122" s="78"/>
      <c r="Y122" s="78"/>
      <c r="Z122" s="78"/>
    </row>
    <row r="123" spans="1:26" ht="15.75" customHeight="1" x14ac:dyDescent="0.25">
      <c r="A123" s="96"/>
      <c r="B123" s="96"/>
      <c r="C123" s="96"/>
      <c r="D123" s="96"/>
      <c r="E123" s="96"/>
      <c r="F123" s="96"/>
      <c r="G123" s="96"/>
      <c r="H123" s="96"/>
      <c r="I123" s="78"/>
      <c r="J123" s="78"/>
      <c r="K123" s="78"/>
      <c r="L123" s="78"/>
      <c r="M123" s="78"/>
      <c r="N123" s="78"/>
      <c r="O123" s="78"/>
      <c r="P123" s="78"/>
      <c r="Q123" s="78"/>
      <c r="R123" s="78"/>
      <c r="S123" s="78"/>
      <c r="T123" s="78"/>
      <c r="U123" s="78"/>
      <c r="V123" s="78"/>
      <c r="W123" s="78"/>
      <c r="X123" s="78"/>
      <c r="Y123" s="78"/>
      <c r="Z123" s="78"/>
    </row>
    <row r="124" spans="1:26" ht="15.75" customHeight="1" x14ac:dyDescent="0.25">
      <c r="A124" s="96"/>
      <c r="B124" s="96"/>
      <c r="C124" s="96"/>
      <c r="D124" s="96"/>
      <c r="E124" s="96"/>
      <c r="F124" s="96"/>
      <c r="G124" s="96"/>
      <c r="H124" s="96"/>
      <c r="I124" s="78"/>
      <c r="J124" s="78"/>
      <c r="K124" s="78"/>
      <c r="L124" s="78"/>
      <c r="M124" s="78"/>
      <c r="N124" s="78"/>
      <c r="O124" s="78"/>
      <c r="P124" s="78"/>
      <c r="Q124" s="78"/>
      <c r="R124" s="78"/>
      <c r="S124" s="78"/>
      <c r="T124" s="78"/>
      <c r="U124" s="78"/>
      <c r="V124" s="78"/>
      <c r="W124" s="78"/>
      <c r="X124" s="78"/>
      <c r="Y124" s="78"/>
      <c r="Z124" s="78"/>
    </row>
    <row r="125" spans="1:26" ht="15.75" customHeight="1" x14ac:dyDescent="0.25">
      <c r="A125" s="96"/>
      <c r="B125" s="96"/>
      <c r="C125" s="96"/>
      <c r="D125" s="96"/>
      <c r="E125" s="96"/>
      <c r="F125" s="96"/>
      <c r="G125" s="96"/>
      <c r="H125" s="96"/>
      <c r="I125" s="78"/>
      <c r="J125" s="78"/>
      <c r="K125" s="78"/>
      <c r="L125" s="78"/>
      <c r="M125" s="78"/>
      <c r="N125" s="78"/>
      <c r="O125" s="78"/>
      <c r="P125" s="78"/>
      <c r="Q125" s="78"/>
      <c r="R125" s="78"/>
      <c r="S125" s="78"/>
      <c r="T125" s="78"/>
      <c r="U125" s="78"/>
      <c r="V125" s="78"/>
      <c r="W125" s="78"/>
      <c r="X125" s="78"/>
      <c r="Y125" s="78"/>
      <c r="Z125" s="78"/>
    </row>
    <row r="126" spans="1:26" ht="15.75" customHeight="1" x14ac:dyDescent="0.25">
      <c r="A126" s="96"/>
      <c r="B126" s="96"/>
      <c r="C126" s="96"/>
      <c r="D126" s="96"/>
      <c r="E126" s="96"/>
      <c r="F126" s="96"/>
      <c r="G126" s="96"/>
      <c r="H126" s="96"/>
      <c r="I126" s="78"/>
      <c r="J126" s="78"/>
      <c r="K126" s="78"/>
      <c r="L126" s="78"/>
      <c r="M126" s="78"/>
      <c r="N126" s="78"/>
      <c r="O126" s="78"/>
      <c r="P126" s="78"/>
      <c r="Q126" s="78"/>
      <c r="R126" s="78"/>
      <c r="S126" s="78"/>
      <c r="T126" s="78"/>
      <c r="U126" s="78"/>
      <c r="V126" s="78"/>
      <c r="W126" s="78"/>
      <c r="X126" s="78"/>
      <c r="Y126" s="78"/>
      <c r="Z126" s="78"/>
    </row>
    <row r="127" spans="1:26" ht="15.75" customHeight="1" x14ac:dyDescent="0.25">
      <c r="A127" s="96"/>
      <c r="B127" s="96"/>
      <c r="C127" s="96"/>
      <c r="D127" s="96"/>
      <c r="E127" s="96"/>
      <c r="F127" s="96"/>
      <c r="G127" s="96"/>
      <c r="H127" s="96"/>
      <c r="I127" s="78"/>
      <c r="J127" s="78"/>
      <c r="K127" s="78"/>
      <c r="L127" s="78"/>
      <c r="M127" s="78"/>
      <c r="N127" s="78"/>
      <c r="O127" s="78"/>
      <c r="P127" s="78"/>
      <c r="Q127" s="78"/>
      <c r="R127" s="78"/>
      <c r="S127" s="78"/>
      <c r="T127" s="78"/>
      <c r="U127" s="78"/>
      <c r="V127" s="78"/>
      <c r="W127" s="78"/>
      <c r="X127" s="78"/>
      <c r="Y127" s="78"/>
      <c r="Z127" s="78"/>
    </row>
    <row r="128" spans="1:26" ht="15.75" customHeight="1" x14ac:dyDescent="0.25">
      <c r="A128" s="96"/>
      <c r="B128" s="96"/>
      <c r="C128" s="96"/>
      <c r="D128" s="96"/>
      <c r="E128" s="96"/>
      <c r="F128" s="96"/>
      <c r="G128" s="96"/>
      <c r="H128" s="96"/>
      <c r="I128" s="78"/>
      <c r="J128" s="78"/>
      <c r="K128" s="78"/>
      <c r="L128" s="78"/>
      <c r="M128" s="78"/>
      <c r="N128" s="78"/>
      <c r="O128" s="78"/>
      <c r="P128" s="78"/>
      <c r="Q128" s="78"/>
      <c r="R128" s="78"/>
      <c r="S128" s="78"/>
      <c r="T128" s="78"/>
      <c r="U128" s="78"/>
      <c r="V128" s="78"/>
      <c r="W128" s="78"/>
      <c r="X128" s="78"/>
      <c r="Y128" s="78"/>
      <c r="Z128" s="78"/>
    </row>
    <row r="129" spans="1:26" ht="15.75" customHeight="1" x14ac:dyDescent="0.25">
      <c r="A129" s="96"/>
      <c r="B129" s="96"/>
      <c r="C129" s="96"/>
      <c r="D129" s="96"/>
      <c r="E129" s="96"/>
      <c r="F129" s="96"/>
      <c r="G129" s="96"/>
      <c r="H129" s="96"/>
      <c r="I129" s="78"/>
      <c r="J129" s="78"/>
      <c r="K129" s="78"/>
      <c r="L129" s="78"/>
      <c r="M129" s="78"/>
      <c r="N129" s="78"/>
      <c r="O129" s="78"/>
      <c r="P129" s="78"/>
      <c r="Q129" s="78"/>
      <c r="R129" s="78"/>
      <c r="S129" s="78"/>
      <c r="T129" s="78"/>
      <c r="U129" s="78"/>
      <c r="V129" s="78"/>
      <c r="W129" s="78"/>
      <c r="X129" s="78"/>
      <c r="Y129" s="78"/>
      <c r="Z129" s="78"/>
    </row>
    <row r="130" spans="1:26" ht="15.75" customHeight="1" x14ac:dyDescent="0.25">
      <c r="A130" s="96"/>
      <c r="B130" s="96"/>
      <c r="C130" s="96"/>
      <c r="D130" s="96"/>
      <c r="E130" s="96"/>
      <c r="F130" s="96"/>
      <c r="G130" s="96"/>
      <c r="H130" s="96"/>
      <c r="I130" s="78"/>
      <c r="J130" s="78"/>
      <c r="K130" s="78"/>
      <c r="L130" s="78"/>
      <c r="M130" s="78"/>
      <c r="N130" s="78"/>
      <c r="O130" s="78"/>
      <c r="P130" s="78"/>
      <c r="Q130" s="78"/>
      <c r="R130" s="78"/>
      <c r="S130" s="78"/>
      <c r="T130" s="78"/>
      <c r="U130" s="78"/>
      <c r="V130" s="78"/>
      <c r="W130" s="78"/>
      <c r="X130" s="78"/>
      <c r="Y130" s="78"/>
      <c r="Z130" s="78"/>
    </row>
    <row r="131" spans="1:26" ht="15.75" customHeight="1" x14ac:dyDescent="0.25">
      <c r="A131" s="96"/>
      <c r="B131" s="96"/>
      <c r="C131" s="96"/>
      <c r="D131" s="96"/>
      <c r="E131" s="96"/>
      <c r="F131" s="96"/>
      <c r="G131" s="96"/>
      <c r="H131" s="96"/>
      <c r="I131" s="78"/>
      <c r="J131" s="78"/>
      <c r="K131" s="78"/>
      <c r="L131" s="78"/>
      <c r="M131" s="78"/>
      <c r="N131" s="78"/>
      <c r="O131" s="78"/>
      <c r="P131" s="78"/>
      <c r="Q131" s="78"/>
      <c r="R131" s="78"/>
      <c r="S131" s="78"/>
      <c r="T131" s="78"/>
      <c r="U131" s="78"/>
      <c r="V131" s="78"/>
      <c r="W131" s="78"/>
      <c r="X131" s="78"/>
      <c r="Y131" s="78"/>
      <c r="Z131" s="78"/>
    </row>
    <row r="132" spans="1:26" ht="15.75" customHeight="1" x14ac:dyDescent="0.25">
      <c r="A132" s="96"/>
      <c r="B132" s="96"/>
      <c r="C132" s="96"/>
      <c r="D132" s="96"/>
      <c r="E132" s="96"/>
      <c r="F132" s="96"/>
      <c r="G132" s="96"/>
      <c r="H132" s="96"/>
      <c r="I132" s="78"/>
      <c r="J132" s="78"/>
      <c r="K132" s="78"/>
      <c r="L132" s="78"/>
      <c r="M132" s="78"/>
      <c r="N132" s="78"/>
      <c r="O132" s="78"/>
      <c r="P132" s="78"/>
      <c r="Q132" s="78"/>
      <c r="R132" s="78"/>
      <c r="S132" s="78"/>
      <c r="T132" s="78"/>
      <c r="U132" s="78"/>
      <c r="V132" s="78"/>
      <c r="W132" s="78"/>
      <c r="X132" s="78"/>
      <c r="Y132" s="78"/>
      <c r="Z132" s="78"/>
    </row>
    <row r="133" spans="1:26" ht="15.75" customHeight="1" x14ac:dyDescent="0.25">
      <c r="A133" s="96"/>
      <c r="B133" s="96"/>
      <c r="C133" s="96"/>
      <c r="D133" s="96"/>
      <c r="E133" s="96"/>
      <c r="F133" s="96"/>
      <c r="G133" s="96"/>
      <c r="H133" s="96"/>
      <c r="I133" s="78"/>
      <c r="J133" s="78"/>
      <c r="K133" s="78"/>
      <c r="L133" s="78"/>
      <c r="M133" s="78"/>
      <c r="N133" s="78"/>
      <c r="O133" s="78"/>
      <c r="P133" s="78"/>
      <c r="Q133" s="78"/>
      <c r="R133" s="78"/>
      <c r="S133" s="78"/>
      <c r="T133" s="78"/>
      <c r="U133" s="78"/>
      <c r="V133" s="78"/>
      <c r="W133" s="78"/>
      <c r="X133" s="78"/>
      <c r="Y133" s="78"/>
      <c r="Z133" s="78"/>
    </row>
    <row r="134" spans="1:26" ht="15.75" customHeight="1" x14ac:dyDescent="0.25">
      <c r="A134" s="96"/>
      <c r="B134" s="96"/>
      <c r="C134" s="96"/>
      <c r="D134" s="96"/>
      <c r="E134" s="96"/>
      <c r="F134" s="96"/>
      <c r="G134" s="96"/>
      <c r="H134" s="96"/>
      <c r="I134" s="78"/>
      <c r="J134" s="78"/>
      <c r="K134" s="78"/>
      <c r="L134" s="78"/>
      <c r="M134" s="78"/>
      <c r="N134" s="78"/>
      <c r="O134" s="78"/>
      <c r="P134" s="78"/>
      <c r="Q134" s="78"/>
      <c r="R134" s="78"/>
      <c r="S134" s="78"/>
      <c r="T134" s="78"/>
      <c r="U134" s="78"/>
      <c r="V134" s="78"/>
      <c r="W134" s="78"/>
      <c r="X134" s="78"/>
      <c r="Y134" s="78"/>
      <c r="Z134" s="78"/>
    </row>
    <row r="135" spans="1:26" ht="15.75" customHeight="1" x14ac:dyDescent="0.25">
      <c r="A135" s="96"/>
      <c r="B135" s="96"/>
      <c r="C135" s="96"/>
      <c r="D135" s="96"/>
      <c r="E135" s="96"/>
      <c r="F135" s="96"/>
      <c r="G135" s="96"/>
      <c r="H135" s="96"/>
      <c r="I135" s="78"/>
      <c r="J135" s="78"/>
      <c r="K135" s="78"/>
      <c r="L135" s="78"/>
      <c r="M135" s="78"/>
      <c r="N135" s="78"/>
      <c r="O135" s="78"/>
      <c r="P135" s="78"/>
      <c r="Q135" s="78"/>
      <c r="R135" s="78"/>
      <c r="S135" s="78"/>
      <c r="T135" s="78"/>
      <c r="U135" s="78"/>
      <c r="V135" s="78"/>
      <c r="W135" s="78"/>
      <c r="X135" s="78"/>
      <c r="Y135" s="78"/>
      <c r="Z135" s="78"/>
    </row>
    <row r="136" spans="1:26" ht="15.75" customHeight="1" x14ac:dyDescent="0.25">
      <c r="A136" s="96"/>
      <c r="B136" s="96"/>
      <c r="C136" s="96"/>
      <c r="D136" s="96"/>
      <c r="E136" s="96"/>
      <c r="F136" s="96"/>
      <c r="G136" s="96"/>
      <c r="H136" s="96"/>
      <c r="I136" s="78"/>
      <c r="J136" s="78"/>
      <c r="K136" s="78"/>
      <c r="L136" s="78"/>
      <c r="M136" s="78"/>
      <c r="N136" s="78"/>
      <c r="O136" s="78"/>
      <c r="P136" s="78"/>
      <c r="Q136" s="78"/>
      <c r="R136" s="78"/>
      <c r="S136" s="78"/>
      <c r="T136" s="78"/>
      <c r="U136" s="78"/>
      <c r="V136" s="78"/>
      <c r="W136" s="78"/>
      <c r="X136" s="78"/>
      <c r="Y136" s="78"/>
      <c r="Z136" s="78"/>
    </row>
    <row r="137" spans="1:26" ht="15.75" customHeight="1" x14ac:dyDescent="0.25">
      <c r="A137" s="96"/>
      <c r="B137" s="96"/>
      <c r="C137" s="96"/>
      <c r="D137" s="96"/>
      <c r="E137" s="96"/>
      <c r="F137" s="96"/>
      <c r="G137" s="96"/>
      <c r="H137" s="96"/>
      <c r="I137" s="78"/>
      <c r="J137" s="78"/>
      <c r="K137" s="78"/>
      <c r="L137" s="78"/>
      <c r="M137" s="78"/>
      <c r="N137" s="78"/>
      <c r="O137" s="78"/>
      <c r="P137" s="78"/>
      <c r="Q137" s="78"/>
      <c r="R137" s="78"/>
      <c r="S137" s="78"/>
      <c r="T137" s="78"/>
      <c r="U137" s="78"/>
      <c r="V137" s="78"/>
      <c r="W137" s="78"/>
      <c r="X137" s="78"/>
      <c r="Y137" s="78"/>
      <c r="Z137" s="78"/>
    </row>
    <row r="138" spans="1:26" ht="15.75" customHeight="1" x14ac:dyDescent="0.25">
      <c r="A138" s="96"/>
      <c r="B138" s="96"/>
      <c r="C138" s="96"/>
      <c r="D138" s="96"/>
      <c r="E138" s="96"/>
      <c r="F138" s="96"/>
      <c r="G138" s="96"/>
      <c r="H138" s="96"/>
      <c r="I138" s="78"/>
      <c r="J138" s="78"/>
      <c r="K138" s="78"/>
      <c r="L138" s="78"/>
      <c r="M138" s="78"/>
      <c r="N138" s="78"/>
      <c r="O138" s="78"/>
      <c r="P138" s="78"/>
      <c r="Q138" s="78"/>
      <c r="R138" s="78"/>
      <c r="S138" s="78"/>
      <c r="T138" s="78"/>
      <c r="U138" s="78"/>
      <c r="V138" s="78"/>
      <c r="W138" s="78"/>
      <c r="X138" s="78"/>
      <c r="Y138" s="78"/>
      <c r="Z138" s="78"/>
    </row>
    <row r="139" spans="1:26" ht="15.75" customHeight="1" x14ac:dyDescent="0.25">
      <c r="A139" s="96"/>
      <c r="B139" s="96"/>
      <c r="C139" s="96"/>
      <c r="D139" s="96"/>
      <c r="E139" s="96"/>
      <c r="F139" s="96"/>
      <c r="G139" s="96"/>
      <c r="H139" s="96"/>
      <c r="I139" s="78"/>
      <c r="J139" s="78"/>
      <c r="K139" s="78"/>
      <c r="L139" s="78"/>
      <c r="M139" s="78"/>
      <c r="N139" s="78"/>
      <c r="O139" s="78"/>
      <c r="P139" s="78"/>
      <c r="Q139" s="78"/>
      <c r="R139" s="78"/>
      <c r="S139" s="78"/>
      <c r="T139" s="78"/>
      <c r="U139" s="78"/>
      <c r="V139" s="78"/>
      <c r="W139" s="78"/>
      <c r="X139" s="78"/>
      <c r="Y139" s="78"/>
      <c r="Z139" s="78"/>
    </row>
    <row r="140" spans="1:26" ht="15.75" customHeight="1" x14ac:dyDescent="0.25">
      <c r="A140" s="96"/>
      <c r="B140" s="96"/>
      <c r="C140" s="96"/>
      <c r="D140" s="96"/>
      <c r="E140" s="96"/>
      <c r="F140" s="96"/>
      <c r="G140" s="96"/>
      <c r="H140" s="96"/>
      <c r="I140" s="78"/>
      <c r="J140" s="78"/>
      <c r="K140" s="78"/>
      <c r="L140" s="78"/>
      <c r="M140" s="78"/>
      <c r="N140" s="78"/>
      <c r="O140" s="78"/>
      <c r="P140" s="78"/>
      <c r="Q140" s="78"/>
      <c r="R140" s="78"/>
      <c r="S140" s="78"/>
      <c r="T140" s="78"/>
      <c r="U140" s="78"/>
      <c r="V140" s="78"/>
      <c r="W140" s="78"/>
      <c r="X140" s="78"/>
      <c r="Y140" s="78"/>
      <c r="Z140" s="78"/>
    </row>
    <row r="141" spans="1:26" ht="15.75" customHeight="1" x14ac:dyDescent="0.25">
      <c r="A141" s="96"/>
      <c r="B141" s="96"/>
      <c r="C141" s="96"/>
      <c r="D141" s="96"/>
      <c r="E141" s="96"/>
      <c r="F141" s="96"/>
      <c r="G141" s="96"/>
      <c r="H141" s="96"/>
      <c r="I141" s="78"/>
      <c r="J141" s="78"/>
      <c r="K141" s="78"/>
      <c r="L141" s="78"/>
      <c r="M141" s="78"/>
      <c r="N141" s="78"/>
      <c r="O141" s="78"/>
      <c r="P141" s="78"/>
      <c r="Q141" s="78"/>
      <c r="R141" s="78"/>
      <c r="S141" s="78"/>
      <c r="T141" s="78"/>
      <c r="U141" s="78"/>
      <c r="V141" s="78"/>
      <c r="W141" s="78"/>
      <c r="X141" s="78"/>
      <c r="Y141" s="78"/>
      <c r="Z141" s="78"/>
    </row>
    <row r="142" spans="1:26" ht="15.75" customHeight="1" x14ac:dyDescent="0.25">
      <c r="A142" s="96"/>
      <c r="B142" s="96"/>
      <c r="C142" s="96"/>
      <c r="D142" s="96"/>
      <c r="E142" s="96"/>
      <c r="F142" s="96"/>
      <c r="G142" s="96"/>
      <c r="H142" s="96"/>
      <c r="I142" s="78"/>
      <c r="J142" s="78"/>
      <c r="K142" s="78"/>
      <c r="L142" s="78"/>
      <c r="M142" s="78"/>
      <c r="N142" s="78"/>
      <c r="O142" s="78"/>
      <c r="P142" s="78"/>
      <c r="Q142" s="78"/>
      <c r="R142" s="78"/>
      <c r="S142" s="78"/>
      <c r="T142" s="78"/>
      <c r="U142" s="78"/>
      <c r="V142" s="78"/>
      <c r="W142" s="78"/>
      <c r="X142" s="78"/>
      <c r="Y142" s="78"/>
      <c r="Z142" s="78"/>
    </row>
    <row r="143" spans="1:26" ht="15.75" customHeight="1" x14ac:dyDescent="0.25">
      <c r="A143" s="96"/>
      <c r="B143" s="96"/>
      <c r="C143" s="96"/>
      <c r="D143" s="96"/>
      <c r="E143" s="96"/>
      <c r="F143" s="96"/>
      <c r="G143" s="96"/>
      <c r="H143" s="96"/>
      <c r="I143" s="78"/>
      <c r="J143" s="78"/>
      <c r="K143" s="78"/>
      <c r="L143" s="78"/>
      <c r="M143" s="78"/>
      <c r="N143" s="78"/>
      <c r="O143" s="78"/>
      <c r="P143" s="78"/>
      <c r="Q143" s="78"/>
      <c r="R143" s="78"/>
      <c r="S143" s="78"/>
      <c r="T143" s="78"/>
      <c r="U143" s="78"/>
      <c r="V143" s="78"/>
      <c r="W143" s="78"/>
      <c r="X143" s="78"/>
      <c r="Y143" s="78"/>
      <c r="Z143" s="78"/>
    </row>
    <row r="144" spans="1:26" ht="15.75" customHeight="1" x14ac:dyDescent="0.25">
      <c r="A144" s="96"/>
      <c r="B144" s="96"/>
      <c r="C144" s="96"/>
      <c r="D144" s="96"/>
      <c r="E144" s="96"/>
      <c r="F144" s="96"/>
      <c r="G144" s="96"/>
      <c r="H144" s="96"/>
      <c r="I144" s="78"/>
      <c r="J144" s="78"/>
      <c r="K144" s="78"/>
      <c r="L144" s="78"/>
      <c r="M144" s="78"/>
      <c r="N144" s="78"/>
      <c r="O144" s="78"/>
      <c r="P144" s="78"/>
      <c r="Q144" s="78"/>
      <c r="R144" s="78"/>
      <c r="S144" s="78"/>
      <c r="T144" s="78"/>
      <c r="U144" s="78"/>
      <c r="V144" s="78"/>
      <c r="W144" s="78"/>
      <c r="X144" s="78"/>
      <c r="Y144" s="78"/>
      <c r="Z144" s="78"/>
    </row>
    <row r="145" spans="1:26" ht="15.75" customHeight="1" x14ac:dyDescent="0.25">
      <c r="A145" s="96"/>
      <c r="B145" s="96"/>
      <c r="C145" s="96"/>
      <c r="D145" s="96"/>
      <c r="E145" s="96"/>
      <c r="F145" s="96"/>
      <c r="G145" s="96"/>
      <c r="H145" s="96"/>
      <c r="I145" s="78"/>
      <c r="J145" s="78"/>
      <c r="K145" s="78"/>
      <c r="L145" s="78"/>
      <c r="M145" s="78"/>
      <c r="N145" s="78"/>
      <c r="O145" s="78"/>
      <c r="P145" s="78"/>
      <c r="Q145" s="78"/>
      <c r="R145" s="78"/>
      <c r="S145" s="78"/>
      <c r="T145" s="78"/>
      <c r="U145" s="78"/>
      <c r="V145" s="78"/>
      <c r="W145" s="78"/>
      <c r="X145" s="78"/>
      <c r="Y145" s="78"/>
      <c r="Z145" s="78"/>
    </row>
    <row r="146" spans="1:26" ht="15.75" customHeight="1" x14ac:dyDescent="0.25">
      <c r="A146" s="96"/>
      <c r="B146" s="96"/>
      <c r="C146" s="96"/>
      <c r="D146" s="96"/>
      <c r="E146" s="96"/>
      <c r="F146" s="96"/>
      <c r="G146" s="96"/>
      <c r="H146" s="96"/>
      <c r="I146" s="78"/>
      <c r="J146" s="78"/>
      <c r="K146" s="78"/>
      <c r="L146" s="78"/>
      <c r="M146" s="78"/>
      <c r="N146" s="78"/>
      <c r="O146" s="78"/>
      <c r="P146" s="78"/>
      <c r="Q146" s="78"/>
      <c r="R146" s="78"/>
      <c r="S146" s="78"/>
      <c r="T146" s="78"/>
      <c r="U146" s="78"/>
      <c r="V146" s="78"/>
      <c r="W146" s="78"/>
      <c r="X146" s="78"/>
      <c r="Y146" s="78"/>
      <c r="Z146" s="78"/>
    </row>
    <row r="147" spans="1:26" ht="15.75" customHeight="1" x14ac:dyDescent="0.25">
      <c r="A147" s="96"/>
      <c r="B147" s="96"/>
      <c r="C147" s="96"/>
      <c r="D147" s="96"/>
      <c r="E147" s="96"/>
      <c r="F147" s="96"/>
      <c r="G147" s="96"/>
      <c r="H147" s="96"/>
      <c r="I147" s="78"/>
      <c r="J147" s="78"/>
      <c r="K147" s="78"/>
      <c r="L147" s="78"/>
      <c r="M147" s="78"/>
      <c r="N147" s="78"/>
      <c r="O147" s="78"/>
      <c r="P147" s="78"/>
      <c r="Q147" s="78"/>
      <c r="R147" s="78"/>
      <c r="S147" s="78"/>
      <c r="T147" s="78"/>
      <c r="U147" s="78"/>
      <c r="V147" s="78"/>
      <c r="W147" s="78"/>
      <c r="X147" s="78"/>
      <c r="Y147" s="78"/>
      <c r="Z147" s="78"/>
    </row>
    <row r="148" spans="1:26" ht="15.75" customHeight="1" x14ac:dyDescent="0.25">
      <c r="A148" s="96"/>
      <c r="B148" s="96"/>
      <c r="C148" s="96"/>
      <c r="D148" s="96"/>
      <c r="E148" s="96"/>
      <c r="F148" s="96"/>
      <c r="G148" s="96"/>
      <c r="H148" s="96"/>
      <c r="I148" s="78"/>
      <c r="J148" s="78"/>
      <c r="K148" s="78"/>
      <c r="L148" s="78"/>
      <c r="M148" s="78"/>
      <c r="N148" s="78"/>
      <c r="O148" s="78"/>
      <c r="P148" s="78"/>
      <c r="Q148" s="78"/>
      <c r="R148" s="78"/>
      <c r="S148" s="78"/>
      <c r="T148" s="78"/>
      <c r="U148" s="78"/>
      <c r="V148" s="78"/>
      <c r="W148" s="78"/>
      <c r="X148" s="78"/>
      <c r="Y148" s="78"/>
      <c r="Z148" s="78"/>
    </row>
    <row r="149" spans="1:26" ht="15.75" customHeight="1" x14ac:dyDescent="0.25">
      <c r="A149" s="96"/>
      <c r="B149" s="96"/>
      <c r="C149" s="96"/>
      <c r="D149" s="96"/>
      <c r="E149" s="96"/>
      <c r="F149" s="96"/>
      <c r="G149" s="96"/>
      <c r="H149" s="96"/>
      <c r="I149" s="78"/>
      <c r="J149" s="78"/>
      <c r="K149" s="78"/>
      <c r="L149" s="78"/>
      <c r="M149" s="78"/>
      <c r="N149" s="78"/>
      <c r="O149" s="78"/>
      <c r="P149" s="78"/>
      <c r="Q149" s="78"/>
      <c r="R149" s="78"/>
      <c r="S149" s="78"/>
      <c r="T149" s="78"/>
      <c r="U149" s="78"/>
      <c r="V149" s="78"/>
      <c r="W149" s="78"/>
      <c r="X149" s="78"/>
      <c r="Y149" s="78"/>
      <c r="Z149" s="78"/>
    </row>
    <row r="150" spans="1:26" ht="15.75" customHeight="1" x14ac:dyDescent="0.25">
      <c r="A150" s="96"/>
      <c r="B150" s="96"/>
      <c r="C150" s="96"/>
      <c r="D150" s="96"/>
      <c r="E150" s="96"/>
      <c r="F150" s="96"/>
      <c r="G150" s="96"/>
      <c r="H150" s="96"/>
      <c r="I150" s="78"/>
      <c r="J150" s="78"/>
      <c r="K150" s="78"/>
      <c r="L150" s="78"/>
      <c r="M150" s="78"/>
      <c r="N150" s="78"/>
      <c r="O150" s="78"/>
      <c r="P150" s="78"/>
      <c r="Q150" s="78"/>
      <c r="R150" s="78"/>
      <c r="S150" s="78"/>
      <c r="T150" s="78"/>
      <c r="U150" s="78"/>
      <c r="V150" s="78"/>
      <c r="W150" s="78"/>
      <c r="X150" s="78"/>
      <c r="Y150" s="78"/>
      <c r="Z150" s="78"/>
    </row>
    <row r="151" spans="1:26" ht="15.75" customHeight="1" x14ac:dyDescent="0.25">
      <c r="A151" s="96"/>
      <c r="B151" s="96"/>
      <c r="C151" s="96"/>
      <c r="D151" s="96"/>
      <c r="E151" s="96"/>
      <c r="F151" s="96"/>
      <c r="G151" s="96"/>
      <c r="H151" s="96"/>
      <c r="I151" s="78"/>
      <c r="J151" s="78"/>
      <c r="K151" s="78"/>
      <c r="L151" s="78"/>
      <c r="M151" s="78"/>
      <c r="N151" s="78"/>
      <c r="O151" s="78"/>
      <c r="P151" s="78"/>
      <c r="Q151" s="78"/>
      <c r="R151" s="78"/>
      <c r="S151" s="78"/>
      <c r="T151" s="78"/>
      <c r="U151" s="78"/>
      <c r="V151" s="78"/>
      <c r="W151" s="78"/>
      <c r="X151" s="78"/>
      <c r="Y151" s="78"/>
      <c r="Z151" s="78"/>
    </row>
    <row r="152" spans="1:26" ht="15.75" customHeight="1" x14ac:dyDescent="0.25">
      <c r="A152" s="96"/>
      <c r="B152" s="96"/>
      <c r="C152" s="96"/>
      <c r="D152" s="96"/>
      <c r="E152" s="96"/>
      <c r="F152" s="96"/>
      <c r="G152" s="96"/>
      <c r="H152" s="96"/>
      <c r="I152" s="78"/>
      <c r="J152" s="78"/>
      <c r="K152" s="78"/>
      <c r="L152" s="78"/>
      <c r="M152" s="78"/>
      <c r="N152" s="78"/>
      <c r="O152" s="78"/>
      <c r="P152" s="78"/>
      <c r="Q152" s="78"/>
      <c r="R152" s="78"/>
      <c r="S152" s="78"/>
      <c r="T152" s="78"/>
      <c r="U152" s="78"/>
      <c r="V152" s="78"/>
      <c r="W152" s="78"/>
      <c r="X152" s="78"/>
      <c r="Y152" s="78"/>
      <c r="Z152" s="78"/>
    </row>
    <row r="153" spans="1:26" ht="15.75" customHeight="1" x14ac:dyDescent="0.25">
      <c r="A153" s="96"/>
      <c r="B153" s="96"/>
      <c r="C153" s="96"/>
      <c r="D153" s="96"/>
      <c r="E153" s="96"/>
      <c r="F153" s="96"/>
      <c r="G153" s="96"/>
      <c r="H153" s="96"/>
      <c r="I153" s="78"/>
      <c r="J153" s="78"/>
      <c r="K153" s="78"/>
      <c r="L153" s="78"/>
      <c r="M153" s="78"/>
      <c r="N153" s="78"/>
      <c r="O153" s="78"/>
      <c r="P153" s="78"/>
      <c r="Q153" s="78"/>
      <c r="R153" s="78"/>
      <c r="S153" s="78"/>
      <c r="T153" s="78"/>
      <c r="U153" s="78"/>
      <c r="V153" s="78"/>
      <c r="W153" s="78"/>
      <c r="X153" s="78"/>
      <c r="Y153" s="78"/>
      <c r="Z153" s="78"/>
    </row>
    <row r="154" spans="1:26" ht="15.75" customHeight="1" x14ac:dyDescent="0.25">
      <c r="A154" s="96"/>
      <c r="B154" s="96"/>
      <c r="C154" s="96"/>
      <c r="D154" s="96"/>
      <c r="E154" s="96"/>
      <c r="F154" s="96"/>
      <c r="G154" s="96"/>
      <c r="H154" s="96"/>
      <c r="I154" s="78"/>
      <c r="J154" s="78"/>
      <c r="K154" s="78"/>
      <c r="L154" s="78"/>
      <c r="M154" s="78"/>
      <c r="N154" s="78"/>
      <c r="O154" s="78"/>
      <c r="P154" s="78"/>
      <c r="Q154" s="78"/>
      <c r="R154" s="78"/>
      <c r="S154" s="78"/>
      <c r="T154" s="78"/>
      <c r="U154" s="78"/>
      <c r="V154" s="78"/>
      <c r="W154" s="78"/>
      <c r="X154" s="78"/>
      <c r="Y154" s="78"/>
      <c r="Z154" s="78"/>
    </row>
    <row r="155" spans="1:26" ht="15.75" customHeight="1" x14ac:dyDescent="0.25">
      <c r="A155" s="96"/>
      <c r="B155" s="96"/>
      <c r="C155" s="96"/>
      <c r="D155" s="96"/>
      <c r="E155" s="96"/>
      <c r="F155" s="96"/>
      <c r="G155" s="96"/>
      <c r="H155" s="96"/>
      <c r="I155" s="78"/>
      <c r="J155" s="78"/>
      <c r="K155" s="78"/>
      <c r="L155" s="78"/>
      <c r="M155" s="78"/>
      <c r="N155" s="78"/>
      <c r="O155" s="78"/>
      <c r="P155" s="78"/>
      <c r="Q155" s="78"/>
      <c r="R155" s="78"/>
      <c r="S155" s="78"/>
      <c r="T155" s="78"/>
      <c r="U155" s="78"/>
      <c r="V155" s="78"/>
      <c r="W155" s="78"/>
      <c r="X155" s="78"/>
      <c r="Y155" s="78"/>
      <c r="Z155" s="78"/>
    </row>
    <row r="156" spans="1:26" ht="15.75" customHeight="1" x14ac:dyDescent="0.25">
      <c r="A156" s="96"/>
      <c r="B156" s="96"/>
      <c r="C156" s="96"/>
      <c r="D156" s="96"/>
      <c r="E156" s="96"/>
      <c r="F156" s="96"/>
      <c r="G156" s="96"/>
      <c r="H156" s="96"/>
      <c r="I156" s="78"/>
      <c r="J156" s="78"/>
      <c r="K156" s="78"/>
      <c r="L156" s="78"/>
      <c r="M156" s="78"/>
      <c r="N156" s="78"/>
      <c r="O156" s="78"/>
      <c r="P156" s="78"/>
      <c r="Q156" s="78"/>
      <c r="R156" s="78"/>
      <c r="S156" s="78"/>
      <c r="T156" s="78"/>
      <c r="U156" s="78"/>
      <c r="V156" s="78"/>
      <c r="W156" s="78"/>
      <c r="X156" s="78"/>
      <c r="Y156" s="78"/>
      <c r="Z156" s="78"/>
    </row>
    <row r="157" spans="1:26" ht="15.75" customHeight="1" x14ac:dyDescent="0.25">
      <c r="A157" s="96"/>
      <c r="B157" s="96"/>
      <c r="C157" s="96"/>
      <c r="D157" s="96"/>
      <c r="E157" s="96"/>
      <c r="F157" s="96"/>
      <c r="G157" s="96"/>
      <c r="H157" s="96"/>
      <c r="I157" s="78"/>
      <c r="J157" s="78"/>
      <c r="K157" s="78"/>
      <c r="L157" s="78"/>
      <c r="M157" s="78"/>
      <c r="N157" s="78"/>
      <c r="O157" s="78"/>
      <c r="P157" s="78"/>
      <c r="Q157" s="78"/>
      <c r="R157" s="78"/>
      <c r="S157" s="78"/>
      <c r="T157" s="78"/>
      <c r="U157" s="78"/>
      <c r="V157" s="78"/>
      <c r="W157" s="78"/>
      <c r="X157" s="78"/>
      <c r="Y157" s="78"/>
      <c r="Z157" s="78"/>
    </row>
    <row r="158" spans="1:26" ht="15.75" customHeight="1" x14ac:dyDescent="0.25">
      <c r="A158" s="96"/>
      <c r="B158" s="96"/>
      <c r="C158" s="96"/>
      <c r="D158" s="96"/>
      <c r="E158" s="96"/>
      <c r="F158" s="96"/>
      <c r="G158" s="96"/>
      <c r="H158" s="96"/>
      <c r="I158" s="78"/>
      <c r="J158" s="78"/>
      <c r="K158" s="78"/>
      <c r="L158" s="78"/>
      <c r="M158" s="78"/>
      <c r="N158" s="78"/>
      <c r="O158" s="78"/>
      <c r="P158" s="78"/>
      <c r="Q158" s="78"/>
      <c r="R158" s="78"/>
      <c r="S158" s="78"/>
      <c r="T158" s="78"/>
      <c r="U158" s="78"/>
      <c r="V158" s="78"/>
      <c r="W158" s="78"/>
      <c r="X158" s="78"/>
      <c r="Y158" s="78"/>
      <c r="Z158" s="78"/>
    </row>
    <row r="159" spans="1:26" ht="15.75" customHeight="1" x14ac:dyDescent="0.25">
      <c r="A159" s="96"/>
      <c r="B159" s="96"/>
      <c r="C159" s="96"/>
      <c r="D159" s="96"/>
      <c r="E159" s="96"/>
      <c r="F159" s="96"/>
      <c r="G159" s="96"/>
      <c r="H159" s="96"/>
      <c r="I159" s="78"/>
      <c r="J159" s="78"/>
      <c r="K159" s="78"/>
      <c r="L159" s="78"/>
      <c r="M159" s="78"/>
      <c r="N159" s="78"/>
      <c r="O159" s="78"/>
      <c r="P159" s="78"/>
      <c r="Q159" s="78"/>
      <c r="R159" s="78"/>
      <c r="S159" s="78"/>
      <c r="T159" s="78"/>
      <c r="U159" s="78"/>
      <c r="V159" s="78"/>
      <c r="W159" s="78"/>
      <c r="X159" s="78"/>
      <c r="Y159" s="78"/>
      <c r="Z159" s="78"/>
    </row>
    <row r="160" spans="1:26" ht="15.75" customHeight="1" x14ac:dyDescent="0.25">
      <c r="A160" s="96"/>
      <c r="B160" s="96"/>
      <c r="C160" s="96"/>
      <c r="D160" s="96"/>
      <c r="E160" s="96"/>
      <c r="F160" s="96"/>
      <c r="G160" s="96"/>
      <c r="H160" s="96"/>
      <c r="I160" s="78"/>
      <c r="J160" s="78"/>
      <c r="K160" s="78"/>
      <c r="L160" s="78"/>
      <c r="M160" s="78"/>
      <c r="N160" s="78"/>
      <c r="O160" s="78"/>
      <c r="P160" s="78"/>
      <c r="Q160" s="78"/>
      <c r="R160" s="78"/>
      <c r="S160" s="78"/>
      <c r="T160" s="78"/>
      <c r="U160" s="78"/>
      <c r="V160" s="78"/>
      <c r="W160" s="78"/>
      <c r="X160" s="78"/>
      <c r="Y160" s="78"/>
      <c r="Z160" s="78"/>
    </row>
    <row r="161" spans="1:26" ht="15.75" customHeight="1" x14ac:dyDescent="0.25">
      <c r="A161" s="96"/>
      <c r="B161" s="96"/>
      <c r="C161" s="96"/>
      <c r="D161" s="96"/>
      <c r="E161" s="96"/>
      <c r="F161" s="96"/>
      <c r="G161" s="96"/>
      <c r="H161" s="96"/>
      <c r="I161" s="78"/>
      <c r="J161" s="78"/>
      <c r="K161" s="78"/>
      <c r="L161" s="78"/>
      <c r="M161" s="78"/>
      <c r="N161" s="78"/>
      <c r="O161" s="78"/>
      <c r="P161" s="78"/>
      <c r="Q161" s="78"/>
      <c r="R161" s="78"/>
      <c r="S161" s="78"/>
      <c r="T161" s="78"/>
      <c r="U161" s="78"/>
      <c r="V161" s="78"/>
      <c r="W161" s="78"/>
      <c r="X161" s="78"/>
      <c r="Y161" s="78"/>
      <c r="Z161" s="78"/>
    </row>
    <row r="162" spans="1:26" ht="15.75" customHeight="1" x14ac:dyDescent="0.25">
      <c r="A162" s="96"/>
      <c r="B162" s="96"/>
      <c r="C162" s="96"/>
      <c r="D162" s="96"/>
      <c r="E162" s="96"/>
      <c r="F162" s="96"/>
      <c r="G162" s="96"/>
      <c r="H162" s="96"/>
      <c r="I162" s="78"/>
      <c r="J162" s="78"/>
      <c r="K162" s="78"/>
      <c r="L162" s="78"/>
      <c r="M162" s="78"/>
      <c r="N162" s="78"/>
      <c r="O162" s="78"/>
      <c r="P162" s="78"/>
      <c r="Q162" s="78"/>
      <c r="R162" s="78"/>
      <c r="S162" s="78"/>
      <c r="T162" s="78"/>
      <c r="U162" s="78"/>
      <c r="V162" s="78"/>
      <c r="W162" s="78"/>
      <c r="X162" s="78"/>
      <c r="Y162" s="78"/>
      <c r="Z162" s="78"/>
    </row>
    <row r="163" spans="1:26" ht="15.75" customHeight="1" x14ac:dyDescent="0.25">
      <c r="A163" s="96"/>
      <c r="B163" s="96"/>
      <c r="C163" s="96"/>
      <c r="D163" s="96"/>
      <c r="E163" s="96"/>
      <c r="F163" s="96"/>
      <c r="G163" s="96"/>
      <c r="H163" s="96"/>
      <c r="I163" s="78"/>
      <c r="J163" s="78"/>
      <c r="K163" s="78"/>
      <c r="L163" s="78"/>
      <c r="M163" s="78"/>
      <c r="N163" s="78"/>
      <c r="O163" s="78"/>
      <c r="P163" s="78"/>
      <c r="Q163" s="78"/>
      <c r="R163" s="78"/>
      <c r="S163" s="78"/>
      <c r="T163" s="78"/>
      <c r="U163" s="78"/>
      <c r="V163" s="78"/>
      <c r="W163" s="78"/>
      <c r="X163" s="78"/>
      <c r="Y163" s="78"/>
      <c r="Z163" s="78"/>
    </row>
    <row r="164" spans="1:26" ht="15.75" customHeight="1" x14ac:dyDescent="0.25">
      <c r="A164" s="96"/>
      <c r="B164" s="96"/>
      <c r="C164" s="96"/>
      <c r="D164" s="96"/>
      <c r="E164" s="96"/>
      <c r="F164" s="96"/>
      <c r="G164" s="96"/>
      <c r="H164" s="96"/>
      <c r="I164" s="78"/>
      <c r="J164" s="78"/>
      <c r="K164" s="78"/>
      <c r="L164" s="78"/>
      <c r="M164" s="78"/>
      <c r="N164" s="78"/>
      <c r="O164" s="78"/>
      <c r="P164" s="78"/>
      <c r="Q164" s="78"/>
      <c r="R164" s="78"/>
      <c r="S164" s="78"/>
      <c r="T164" s="78"/>
      <c r="U164" s="78"/>
      <c r="V164" s="78"/>
      <c r="W164" s="78"/>
      <c r="X164" s="78"/>
      <c r="Y164" s="78"/>
      <c r="Z164" s="78"/>
    </row>
    <row r="165" spans="1:26" ht="15.75" customHeight="1" x14ac:dyDescent="0.25">
      <c r="A165" s="96"/>
      <c r="B165" s="96"/>
      <c r="C165" s="96"/>
      <c r="D165" s="96"/>
      <c r="E165" s="96"/>
      <c r="F165" s="96"/>
      <c r="G165" s="96"/>
      <c r="H165" s="96"/>
      <c r="I165" s="78"/>
      <c r="J165" s="78"/>
      <c r="K165" s="78"/>
      <c r="L165" s="78"/>
      <c r="M165" s="78"/>
      <c r="N165" s="78"/>
      <c r="O165" s="78"/>
      <c r="P165" s="78"/>
      <c r="Q165" s="78"/>
      <c r="R165" s="78"/>
      <c r="S165" s="78"/>
      <c r="T165" s="78"/>
      <c r="U165" s="78"/>
      <c r="V165" s="78"/>
      <c r="W165" s="78"/>
      <c r="X165" s="78"/>
      <c r="Y165" s="78"/>
      <c r="Z165" s="78"/>
    </row>
    <row r="166" spans="1:26" ht="15.75" customHeight="1" x14ac:dyDescent="0.25">
      <c r="A166" s="96"/>
      <c r="B166" s="96"/>
      <c r="C166" s="96"/>
      <c r="D166" s="96"/>
      <c r="E166" s="96"/>
      <c r="F166" s="96"/>
      <c r="G166" s="96"/>
      <c r="H166" s="96"/>
      <c r="I166" s="78"/>
      <c r="J166" s="78"/>
      <c r="K166" s="78"/>
      <c r="L166" s="78"/>
      <c r="M166" s="78"/>
      <c r="N166" s="78"/>
      <c r="O166" s="78"/>
      <c r="P166" s="78"/>
      <c r="Q166" s="78"/>
      <c r="R166" s="78"/>
      <c r="S166" s="78"/>
      <c r="T166" s="78"/>
      <c r="U166" s="78"/>
      <c r="V166" s="78"/>
      <c r="W166" s="78"/>
      <c r="X166" s="78"/>
      <c r="Y166" s="78"/>
      <c r="Z166" s="78"/>
    </row>
    <row r="167" spans="1:26" ht="15.75" customHeight="1" x14ac:dyDescent="0.25">
      <c r="A167" s="96"/>
      <c r="B167" s="96"/>
      <c r="C167" s="96"/>
      <c r="D167" s="96"/>
      <c r="E167" s="96"/>
      <c r="F167" s="96"/>
      <c r="G167" s="96"/>
      <c r="H167" s="96"/>
      <c r="I167" s="78"/>
      <c r="J167" s="78"/>
      <c r="K167" s="78"/>
      <c r="L167" s="78"/>
      <c r="M167" s="78"/>
      <c r="N167" s="78"/>
      <c r="O167" s="78"/>
      <c r="P167" s="78"/>
      <c r="Q167" s="78"/>
      <c r="R167" s="78"/>
      <c r="S167" s="78"/>
      <c r="T167" s="78"/>
      <c r="U167" s="78"/>
      <c r="V167" s="78"/>
      <c r="W167" s="78"/>
      <c r="X167" s="78"/>
      <c r="Y167" s="78"/>
      <c r="Z167" s="78"/>
    </row>
    <row r="168" spans="1:26" ht="15.75" customHeight="1" x14ac:dyDescent="0.25">
      <c r="A168" s="96"/>
      <c r="B168" s="96"/>
      <c r="C168" s="96"/>
      <c r="D168" s="96"/>
      <c r="E168" s="96"/>
      <c r="F168" s="96"/>
      <c r="G168" s="96"/>
      <c r="H168" s="96"/>
      <c r="I168" s="78"/>
      <c r="J168" s="78"/>
      <c r="K168" s="78"/>
      <c r="L168" s="78"/>
      <c r="M168" s="78"/>
      <c r="N168" s="78"/>
      <c r="O168" s="78"/>
      <c r="P168" s="78"/>
      <c r="Q168" s="78"/>
      <c r="R168" s="78"/>
      <c r="S168" s="78"/>
      <c r="T168" s="78"/>
      <c r="U168" s="78"/>
      <c r="V168" s="78"/>
      <c r="W168" s="78"/>
      <c r="X168" s="78"/>
      <c r="Y168" s="78"/>
      <c r="Z168" s="78"/>
    </row>
    <row r="169" spans="1:26" ht="15.75" customHeight="1" x14ac:dyDescent="0.25">
      <c r="A169" s="96"/>
      <c r="B169" s="96"/>
      <c r="C169" s="96"/>
      <c r="D169" s="96"/>
      <c r="E169" s="96"/>
      <c r="F169" s="96"/>
      <c r="G169" s="96"/>
      <c r="H169" s="96"/>
      <c r="I169" s="78"/>
      <c r="J169" s="78"/>
      <c r="K169" s="78"/>
      <c r="L169" s="78"/>
      <c r="M169" s="78"/>
      <c r="N169" s="78"/>
      <c r="O169" s="78"/>
      <c r="P169" s="78"/>
      <c r="Q169" s="78"/>
      <c r="R169" s="78"/>
      <c r="S169" s="78"/>
      <c r="T169" s="78"/>
      <c r="U169" s="78"/>
      <c r="V169" s="78"/>
      <c r="W169" s="78"/>
      <c r="X169" s="78"/>
      <c r="Y169" s="78"/>
      <c r="Z169" s="78"/>
    </row>
    <row r="170" spans="1:26" ht="15.75" customHeight="1" x14ac:dyDescent="0.25">
      <c r="A170" s="96"/>
      <c r="B170" s="96"/>
      <c r="C170" s="96"/>
      <c r="D170" s="96"/>
      <c r="E170" s="96"/>
      <c r="F170" s="96"/>
      <c r="G170" s="96"/>
      <c r="H170" s="96"/>
      <c r="I170" s="78"/>
      <c r="J170" s="78"/>
      <c r="K170" s="78"/>
      <c r="L170" s="78"/>
      <c r="M170" s="78"/>
      <c r="N170" s="78"/>
      <c r="O170" s="78"/>
      <c r="P170" s="78"/>
      <c r="Q170" s="78"/>
      <c r="R170" s="78"/>
      <c r="S170" s="78"/>
      <c r="T170" s="78"/>
      <c r="U170" s="78"/>
      <c r="V170" s="78"/>
      <c r="W170" s="78"/>
      <c r="X170" s="78"/>
      <c r="Y170" s="78"/>
      <c r="Z170" s="78"/>
    </row>
    <row r="171" spans="1:26" ht="15.75" customHeight="1" x14ac:dyDescent="0.25">
      <c r="A171" s="96"/>
      <c r="B171" s="96"/>
      <c r="C171" s="96"/>
      <c r="D171" s="96"/>
      <c r="E171" s="96"/>
      <c r="F171" s="96"/>
      <c r="G171" s="96"/>
      <c r="H171" s="96"/>
      <c r="I171" s="78"/>
      <c r="J171" s="78"/>
      <c r="K171" s="78"/>
      <c r="L171" s="78"/>
      <c r="M171" s="78"/>
      <c r="N171" s="78"/>
      <c r="O171" s="78"/>
      <c r="P171" s="78"/>
      <c r="Q171" s="78"/>
      <c r="R171" s="78"/>
      <c r="S171" s="78"/>
      <c r="T171" s="78"/>
      <c r="U171" s="78"/>
      <c r="V171" s="78"/>
      <c r="W171" s="78"/>
      <c r="X171" s="78"/>
      <c r="Y171" s="78"/>
      <c r="Z171" s="78"/>
    </row>
    <row r="172" spans="1:26" ht="15.75" customHeight="1" x14ac:dyDescent="0.25">
      <c r="A172" s="96"/>
      <c r="B172" s="96"/>
      <c r="C172" s="96"/>
      <c r="D172" s="96"/>
      <c r="E172" s="96"/>
      <c r="F172" s="96"/>
      <c r="G172" s="96"/>
      <c r="H172" s="96"/>
      <c r="I172" s="78"/>
      <c r="J172" s="78"/>
      <c r="K172" s="78"/>
      <c r="L172" s="78"/>
      <c r="M172" s="78"/>
      <c r="N172" s="78"/>
      <c r="O172" s="78"/>
      <c r="P172" s="78"/>
      <c r="Q172" s="78"/>
      <c r="R172" s="78"/>
      <c r="S172" s="78"/>
      <c r="T172" s="78"/>
      <c r="U172" s="78"/>
      <c r="V172" s="78"/>
      <c r="W172" s="78"/>
      <c r="X172" s="78"/>
      <c r="Y172" s="78"/>
      <c r="Z172" s="78"/>
    </row>
    <row r="173" spans="1:26" ht="15.75" customHeight="1" x14ac:dyDescent="0.25">
      <c r="A173" s="96"/>
      <c r="B173" s="96"/>
      <c r="C173" s="96"/>
      <c r="D173" s="96"/>
      <c r="E173" s="96"/>
      <c r="F173" s="96"/>
      <c r="G173" s="96"/>
      <c r="H173" s="96"/>
      <c r="I173" s="78"/>
      <c r="J173" s="78"/>
      <c r="K173" s="78"/>
      <c r="L173" s="78"/>
      <c r="M173" s="78"/>
      <c r="N173" s="78"/>
      <c r="O173" s="78"/>
      <c r="P173" s="78"/>
      <c r="Q173" s="78"/>
      <c r="R173" s="78"/>
      <c r="S173" s="78"/>
      <c r="T173" s="78"/>
      <c r="U173" s="78"/>
      <c r="V173" s="78"/>
      <c r="W173" s="78"/>
      <c r="X173" s="78"/>
      <c r="Y173" s="78"/>
      <c r="Z173" s="78"/>
    </row>
    <row r="174" spans="1:26" ht="15.75" customHeight="1" x14ac:dyDescent="0.25">
      <c r="A174" s="96"/>
      <c r="B174" s="96"/>
      <c r="C174" s="96"/>
      <c r="D174" s="96"/>
      <c r="E174" s="96"/>
      <c r="F174" s="96"/>
      <c r="G174" s="96"/>
      <c r="H174" s="96"/>
      <c r="I174" s="78"/>
      <c r="J174" s="78"/>
      <c r="K174" s="78"/>
      <c r="L174" s="78"/>
      <c r="M174" s="78"/>
      <c r="N174" s="78"/>
      <c r="O174" s="78"/>
      <c r="P174" s="78"/>
      <c r="Q174" s="78"/>
      <c r="R174" s="78"/>
      <c r="S174" s="78"/>
      <c r="T174" s="78"/>
      <c r="U174" s="78"/>
      <c r="V174" s="78"/>
      <c r="W174" s="78"/>
      <c r="X174" s="78"/>
      <c r="Y174" s="78"/>
      <c r="Z174" s="78"/>
    </row>
    <row r="175" spans="1:26" ht="15.75" customHeight="1" x14ac:dyDescent="0.25">
      <c r="A175" s="96"/>
      <c r="B175" s="96"/>
      <c r="C175" s="96"/>
      <c r="D175" s="96"/>
      <c r="E175" s="96"/>
      <c r="F175" s="96"/>
      <c r="G175" s="96"/>
      <c r="H175" s="96"/>
      <c r="I175" s="78"/>
      <c r="J175" s="78"/>
      <c r="K175" s="78"/>
      <c r="L175" s="78"/>
      <c r="M175" s="78"/>
      <c r="N175" s="78"/>
      <c r="O175" s="78"/>
      <c r="P175" s="78"/>
      <c r="Q175" s="78"/>
      <c r="R175" s="78"/>
      <c r="S175" s="78"/>
      <c r="T175" s="78"/>
      <c r="U175" s="78"/>
      <c r="V175" s="78"/>
      <c r="W175" s="78"/>
      <c r="X175" s="78"/>
      <c r="Y175" s="78"/>
      <c r="Z175" s="78"/>
    </row>
    <row r="176" spans="1:26" ht="15.75" customHeight="1" x14ac:dyDescent="0.25">
      <c r="A176" s="96"/>
      <c r="B176" s="96"/>
      <c r="C176" s="96"/>
      <c r="D176" s="96"/>
      <c r="E176" s="96"/>
      <c r="F176" s="96"/>
      <c r="G176" s="96"/>
      <c r="H176" s="96"/>
      <c r="I176" s="78"/>
      <c r="J176" s="78"/>
      <c r="K176" s="78"/>
      <c r="L176" s="78"/>
      <c r="M176" s="78"/>
      <c r="N176" s="78"/>
      <c r="O176" s="78"/>
      <c r="P176" s="78"/>
      <c r="Q176" s="78"/>
      <c r="R176" s="78"/>
      <c r="S176" s="78"/>
      <c r="T176" s="78"/>
      <c r="U176" s="78"/>
      <c r="V176" s="78"/>
      <c r="W176" s="78"/>
      <c r="X176" s="78"/>
      <c r="Y176" s="78"/>
      <c r="Z176" s="78"/>
    </row>
    <row r="177" spans="1:26" ht="15.75" customHeight="1" x14ac:dyDescent="0.25">
      <c r="A177" s="96"/>
      <c r="B177" s="96"/>
      <c r="C177" s="96"/>
      <c r="D177" s="96"/>
      <c r="E177" s="96"/>
      <c r="F177" s="96"/>
      <c r="G177" s="96"/>
      <c r="H177" s="96"/>
      <c r="I177" s="78"/>
      <c r="J177" s="78"/>
      <c r="K177" s="78"/>
      <c r="L177" s="78"/>
      <c r="M177" s="78"/>
      <c r="N177" s="78"/>
      <c r="O177" s="78"/>
      <c r="P177" s="78"/>
      <c r="Q177" s="78"/>
      <c r="R177" s="78"/>
      <c r="S177" s="78"/>
      <c r="T177" s="78"/>
      <c r="U177" s="78"/>
      <c r="V177" s="78"/>
      <c r="W177" s="78"/>
      <c r="X177" s="78"/>
      <c r="Y177" s="78"/>
      <c r="Z177" s="78"/>
    </row>
    <row r="178" spans="1:26" ht="15.75" customHeight="1" x14ac:dyDescent="0.25">
      <c r="A178" s="96"/>
      <c r="B178" s="96"/>
      <c r="C178" s="96"/>
      <c r="D178" s="96"/>
      <c r="E178" s="96"/>
      <c r="F178" s="96"/>
      <c r="G178" s="96"/>
      <c r="H178" s="96"/>
      <c r="I178" s="78"/>
      <c r="J178" s="78"/>
      <c r="K178" s="78"/>
      <c r="L178" s="78"/>
      <c r="M178" s="78"/>
      <c r="N178" s="78"/>
      <c r="O178" s="78"/>
      <c r="P178" s="78"/>
      <c r="Q178" s="78"/>
      <c r="R178" s="78"/>
      <c r="S178" s="78"/>
      <c r="T178" s="78"/>
      <c r="U178" s="78"/>
      <c r="V178" s="78"/>
      <c r="W178" s="78"/>
      <c r="X178" s="78"/>
      <c r="Y178" s="78"/>
      <c r="Z178" s="78"/>
    </row>
    <row r="179" spans="1:26" ht="15.75" customHeight="1" x14ac:dyDescent="0.25">
      <c r="A179" s="96"/>
      <c r="B179" s="96"/>
      <c r="C179" s="96"/>
      <c r="D179" s="96"/>
      <c r="E179" s="96"/>
      <c r="F179" s="96"/>
      <c r="G179" s="96"/>
      <c r="H179" s="96"/>
      <c r="I179" s="78"/>
      <c r="J179" s="78"/>
      <c r="K179" s="78"/>
      <c r="L179" s="78"/>
      <c r="M179" s="78"/>
      <c r="N179" s="78"/>
      <c r="O179" s="78"/>
      <c r="P179" s="78"/>
      <c r="Q179" s="78"/>
      <c r="R179" s="78"/>
      <c r="S179" s="78"/>
      <c r="T179" s="78"/>
      <c r="U179" s="78"/>
      <c r="V179" s="78"/>
      <c r="W179" s="78"/>
      <c r="X179" s="78"/>
      <c r="Y179" s="78"/>
      <c r="Z179" s="78"/>
    </row>
    <row r="180" spans="1:26" ht="15.75" customHeight="1" x14ac:dyDescent="0.25">
      <c r="A180" s="96"/>
      <c r="B180" s="96"/>
      <c r="C180" s="96"/>
      <c r="D180" s="96"/>
      <c r="E180" s="96"/>
      <c r="F180" s="96"/>
      <c r="G180" s="96"/>
      <c r="H180" s="96"/>
      <c r="I180" s="78"/>
      <c r="J180" s="78"/>
      <c r="K180" s="78"/>
      <c r="L180" s="78"/>
      <c r="M180" s="78"/>
      <c r="N180" s="78"/>
      <c r="O180" s="78"/>
      <c r="P180" s="78"/>
      <c r="Q180" s="78"/>
      <c r="R180" s="78"/>
      <c r="S180" s="78"/>
      <c r="T180" s="78"/>
      <c r="U180" s="78"/>
      <c r="V180" s="78"/>
      <c r="W180" s="78"/>
      <c r="X180" s="78"/>
      <c r="Y180" s="78"/>
      <c r="Z180" s="78"/>
    </row>
    <row r="181" spans="1:26" ht="15.75" customHeight="1" x14ac:dyDescent="0.25">
      <c r="A181" s="96"/>
      <c r="B181" s="96"/>
      <c r="C181" s="96"/>
      <c r="D181" s="96"/>
      <c r="E181" s="96"/>
      <c r="F181" s="96"/>
      <c r="G181" s="96"/>
      <c r="H181" s="96"/>
      <c r="I181" s="78"/>
      <c r="J181" s="78"/>
      <c r="K181" s="78"/>
      <c r="L181" s="78"/>
      <c r="M181" s="78"/>
      <c r="N181" s="78"/>
      <c r="O181" s="78"/>
      <c r="P181" s="78"/>
      <c r="Q181" s="78"/>
      <c r="R181" s="78"/>
      <c r="S181" s="78"/>
      <c r="T181" s="78"/>
      <c r="U181" s="78"/>
      <c r="V181" s="78"/>
      <c r="W181" s="78"/>
      <c r="X181" s="78"/>
      <c r="Y181" s="78"/>
      <c r="Z181" s="78"/>
    </row>
    <row r="182" spans="1:26" ht="15.75" customHeight="1" x14ac:dyDescent="0.25">
      <c r="A182" s="96"/>
      <c r="B182" s="96"/>
      <c r="C182" s="96"/>
      <c r="D182" s="96"/>
      <c r="E182" s="96"/>
      <c r="F182" s="96"/>
      <c r="G182" s="96"/>
      <c r="H182" s="96"/>
      <c r="I182" s="78"/>
      <c r="J182" s="78"/>
      <c r="K182" s="78"/>
      <c r="L182" s="78"/>
      <c r="M182" s="78"/>
      <c r="N182" s="78"/>
      <c r="O182" s="78"/>
      <c r="P182" s="78"/>
      <c r="Q182" s="78"/>
      <c r="R182" s="78"/>
      <c r="S182" s="78"/>
      <c r="T182" s="78"/>
      <c r="U182" s="78"/>
      <c r="V182" s="78"/>
      <c r="W182" s="78"/>
      <c r="X182" s="78"/>
      <c r="Y182" s="78"/>
      <c r="Z182" s="78"/>
    </row>
    <row r="183" spans="1:26" ht="15.75" customHeight="1" x14ac:dyDescent="0.25">
      <c r="A183" s="96"/>
      <c r="B183" s="96"/>
      <c r="C183" s="96"/>
      <c r="D183" s="96"/>
      <c r="E183" s="96"/>
      <c r="F183" s="96"/>
      <c r="G183" s="96"/>
      <c r="H183" s="96"/>
      <c r="I183" s="78"/>
      <c r="J183" s="78"/>
      <c r="K183" s="78"/>
      <c r="L183" s="78"/>
      <c r="M183" s="78"/>
      <c r="N183" s="78"/>
      <c r="O183" s="78"/>
      <c r="P183" s="78"/>
      <c r="Q183" s="78"/>
      <c r="R183" s="78"/>
      <c r="S183" s="78"/>
      <c r="T183" s="78"/>
      <c r="U183" s="78"/>
      <c r="V183" s="78"/>
      <c r="W183" s="78"/>
      <c r="X183" s="78"/>
      <c r="Y183" s="78"/>
      <c r="Z183" s="78"/>
    </row>
    <row r="184" spans="1:26" ht="15.75" customHeight="1" x14ac:dyDescent="0.25">
      <c r="A184" s="96"/>
      <c r="B184" s="96"/>
      <c r="C184" s="96"/>
      <c r="D184" s="96"/>
      <c r="E184" s="96"/>
      <c r="F184" s="96"/>
      <c r="G184" s="96"/>
      <c r="H184" s="96"/>
      <c r="I184" s="78"/>
      <c r="J184" s="78"/>
      <c r="K184" s="78"/>
      <c r="L184" s="78"/>
      <c r="M184" s="78"/>
      <c r="N184" s="78"/>
      <c r="O184" s="78"/>
      <c r="P184" s="78"/>
      <c r="Q184" s="78"/>
      <c r="R184" s="78"/>
      <c r="S184" s="78"/>
      <c r="T184" s="78"/>
      <c r="U184" s="78"/>
      <c r="V184" s="78"/>
      <c r="W184" s="78"/>
      <c r="X184" s="78"/>
      <c r="Y184" s="78"/>
      <c r="Z184" s="78"/>
    </row>
    <row r="185" spans="1:26" ht="15.75" customHeight="1" x14ac:dyDescent="0.25">
      <c r="A185" s="96"/>
      <c r="B185" s="96"/>
      <c r="C185" s="96"/>
      <c r="D185" s="96"/>
      <c r="E185" s="96"/>
      <c r="F185" s="96"/>
      <c r="G185" s="96"/>
      <c r="H185" s="96"/>
      <c r="I185" s="78"/>
      <c r="J185" s="78"/>
      <c r="K185" s="78"/>
      <c r="L185" s="78"/>
      <c r="M185" s="78"/>
      <c r="N185" s="78"/>
      <c r="O185" s="78"/>
      <c r="P185" s="78"/>
      <c r="Q185" s="78"/>
      <c r="R185" s="78"/>
      <c r="S185" s="78"/>
      <c r="T185" s="78"/>
      <c r="U185" s="78"/>
      <c r="V185" s="78"/>
      <c r="W185" s="78"/>
      <c r="X185" s="78"/>
      <c r="Y185" s="78"/>
      <c r="Z185" s="78"/>
    </row>
    <row r="186" spans="1:26" ht="15.75" customHeight="1" x14ac:dyDescent="0.25">
      <c r="A186" s="96"/>
      <c r="B186" s="96"/>
      <c r="C186" s="96"/>
      <c r="D186" s="96"/>
      <c r="E186" s="96"/>
      <c r="F186" s="96"/>
      <c r="G186" s="96"/>
      <c r="H186" s="96"/>
      <c r="I186" s="78"/>
      <c r="J186" s="78"/>
      <c r="K186" s="78"/>
      <c r="L186" s="78"/>
      <c r="M186" s="78"/>
      <c r="N186" s="78"/>
      <c r="O186" s="78"/>
      <c r="P186" s="78"/>
      <c r="Q186" s="78"/>
      <c r="R186" s="78"/>
      <c r="S186" s="78"/>
      <c r="T186" s="78"/>
      <c r="U186" s="78"/>
      <c r="V186" s="78"/>
      <c r="W186" s="78"/>
      <c r="X186" s="78"/>
      <c r="Y186" s="78"/>
      <c r="Z186" s="78"/>
    </row>
    <row r="187" spans="1:26" ht="15.75" customHeight="1" x14ac:dyDescent="0.25">
      <c r="A187" s="96"/>
      <c r="B187" s="96"/>
      <c r="C187" s="96"/>
      <c r="D187" s="96"/>
      <c r="E187" s="96"/>
      <c r="F187" s="96"/>
      <c r="G187" s="96"/>
      <c r="H187" s="96"/>
      <c r="I187" s="78"/>
      <c r="J187" s="78"/>
      <c r="K187" s="78"/>
      <c r="L187" s="78"/>
      <c r="M187" s="78"/>
      <c r="N187" s="78"/>
      <c r="O187" s="78"/>
      <c r="P187" s="78"/>
      <c r="Q187" s="78"/>
      <c r="R187" s="78"/>
      <c r="S187" s="78"/>
      <c r="T187" s="78"/>
      <c r="U187" s="78"/>
      <c r="V187" s="78"/>
      <c r="W187" s="78"/>
      <c r="X187" s="78"/>
      <c r="Y187" s="78"/>
      <c r="Z187" s="78"/>
    </row>
    <row r="188" spans="1:26" ht="15.75" customHeight="1" x14ac:dyDescent="0.25">
      <c r="A188" s="96"/>
      <c r="B188" s="96"/>
      <c r="C188" s="96"/>
      <c r="D188" s="96"/>
      <c r="E188" s="96"/>
      <c r="F188" s="96"/>
      <c r="G188" s="96"/>
      <c r="H188" s="96"/>
      <c r="I188" s="78"/>
      <c r="J188" s="78"/>
      <c r="K188" s="78"/>
      <c r="L188" s="78"/>
      <c r="M188" s="78"/>
      <c r="N188" s="78"/>
      <c r="O188" s="78"/>
      <c r="P188" s="78"/>
      <c r="Q188" s="78"/>
      <c r="R188" s="78"/>
      <c r="S188" s="78"/>
      <c r="T188" s="78"/>
      <c r="U188" s="78"/>
      <c r="V188" s="78"/>
      <c r="W188" s="78"/>
      <c r="X188" s="78"/>
      <c r="Y188" s="78"/>
      <c r="Z188" s="78"/>
    </row>
    <row r="189" spans="1:26" ht="15.75" customHeight="1" x14ac:dyDescent="0.25">
      <c r="A189" s="96"/>
      <c r="B189" s="96"/>
      <c r="C189" s="96"/>
      <c r="D189" s="96"/>
      <c r="E189" s="96"/>
      <c r="F189" s="96"/>
      <c r="G189" s="96"/>
      <c r="H189" s="96"/>
      <c r="I189" s="78"/>
      <c r="J189" s="78"/>
      <c r="K189" s="78"/>
      <c r="L189" s="78"/>
      <c r="M189" s="78"/>
      <c r="N189" s="78"/>
      <c r="O189" s="78"/>
      <c r="P189" s="78"/>
      <c r="Q189" s="78"/>
      <c r="R189" s="78"/>
      <c r="S189" s="78"/>
      <c r="T189" s="78"/>
      <c r="U189" s="78"/>
      <c r="V189" s="78"/>
      <c r="W189" s="78"/>
      <c r="X189" s="78"/>
      <c r="Y189" s="78"/>
      <c r="Z189" s="78"/>
    </row>
    <row r="190" spans="1:26" ht="15.75" customHeight="1" x14ac:dyDescent="0.25">
      <c r="A190" s="96"/>
      <c r="B190" s="96"/>
      <c r="C190" s="96"/>
      <c r="D190" s="96"/>
      <c r="E190" s="96"/>
      <c r="F190" s="96"/>
      <c r="G190" s="96"/>
      <c r="H190" s="96"/>
      <c r="I190" s="78"/>
      <c r="J190" s="78"/>
      <c r="K190" s="78"/>
      <c r="L190" s="78"/>
      <c r="M190" s="78"/>
      <c r="N190" s="78"/>
      <c r="O190" s="78"/>
      <c r="P190" s="78"/>
      <c r="Q190" s="78"/>
      <c r="R190" s="78"/>
      <c r="S190" s="78"/>
      <c r="T190" s="78"/>
      <c r="U190" s="78"/>
      <c r="V190" s="78"/>
      <c r="W190" s="78"/>
      <c r="X190" s="78"/>
      <c r="Y190" s="78"/>
      <c r="Z190" s="78"/>
    </row>
    <row r="191" spans="1:26" ht="15.75" customHeight="1" x14ac:dyDescent="0.25">
      <c r="A191" s="96"/>
      <c r="B191" s="96"/>
      <c r="C191" s="96"/>
      <c r="D191" s="96"/>
      <c r="E191" s="96"/>
      <c r="F191" s="96"/>
      <c r="G191" s="96"/>
      <c r="H191" s="96"/>
      <c r="I191" s="78"/>
      <c r="J191" s="78"/>
      <c r="K191" s="78"/>
      <c r="L191" s="78"/>
      <c r="M191" s="78"/>
      <c r="N191" s="78"/>
      <c r="O191" s="78"/>
      <c r="P191" s="78"/>
      <c r="Q191" s="78"/>
      <c r="R191" s="78"/>
      <c r="S191" s="78"/>
      <c r="T191" s="78"/>
      <c r="U191" s="78"/>
      <c r="V191" s="78"/>
      <c r="W191" s="78"/>
      <c r="X191" s="78"/>
      <c r="Y191" s="78"/>
      <c r="Z191" s="78"/>
    </row>
    <row r="192" spans="1:26" ht="15.75" customHeight="1" x14ac:dyDescent="0.25">
      <c r="A192" s="96"/>
      <c r="B192" s="96"/>
      <c r="C192" s="96"/>
      <c r="D192" s="96"/>
      <c r="E192" s="96"/>
      <c r="F192" s="96"/>
      <c r="G192" s="96"/>
      <c r="H192" s="96"/>
      <c r="I192" s="78"/>
      <c r="J192" s="78"/>
      <c r="K192" s="78"/>
      <c r="L192" s="78"/>
      <c r="M192" s="78"/>
      <c r="N192" s="78"/>
      <c r="O192" s="78"/>
      <c r="P192" s="78"/>
      <c r="Q192" s="78"/>
      <c r="R192" s="78"/>
      <c r="S192" s="78"/>
      <c r="T192" s="78"/>
      <c r="U192" s="78"/>
      <c r="V192" s="78"/>
      <c r="W192" s="78"/>
      <c r="X192" s="78"/>
      <c r="Y192" s="78"/>
      <c r="Z192" s="78"/>
    </row>
    <row r="193" spans="1:26" ht="15.75" customHeight="1" x14ac:dyDescent="0.25">
      <c r="A193" s="96"/>
      <c r="B193" s="96"/>
      <c r="C193" s="96"/>
      <c r="D193" s="96"/>
      <c r="E193" s="96"/>
      <c r="F193" s="96"/>
      <c r="G193" s="96"/>
      <c r="H193" s="96"/>
      <c r="I193" s="78"/>
      <c r="J193" s="78"/>
      <c r="K193" s="78"/>
      <c r="L193" s="78"/>
      <c r="M193" s="78"/>
      <c r="N193" s="78"/>
      <c r="O193" s="78"/>
      <c r="P193" s="78"/>
      <c r="Q193" s="78"/>
      <c r="R193" s="78"/>
      <c r="S193" s="78"/>
      <c r="T193" s="78"/>
      <c r="U193" s="78"/>
      <c r="V193" s="78"/>
      <c r="W193" s="78"/>
      <c r="X193" s="78"/>
      <c r="Y193" s="78"/>
      <c r="Z193" s="78"/>
    </row>
    <row r="194" spans="1:26" ht="15.75" customHeight="1" x14ac:dyDescent="0.25">
      <c r="A194" s="96"/>
      <c r="B194" s="96"/>
      <c r="C194" s="96"/>
      <c r="D194" s="96"/>
      <c r="E194" s="96"/>
      <c r="F194" s="96"/>
      <c r="G194" s="96"/>
      <c r="H194" s="96"/>
      <c r="I194" s="78"/>
      <c r="J194" s="78"/>
      <c r="K194" s="78"/>
      <c r="L194" s="78"/>
      <c r="M194" s="78"/>
      <c r="N194" s="78"/>
      <c r="O194" s="78"/>
      <c r="P194" s="78"/>
      <c r="Q194" s="78"/>
      <c r="R194" s="78"/>
      <c r="S194" s="78"/>
      <c r="T194" s="78"/>
      <c r="U194" s="78"/>
      <c r="V194" s="78"/>
      <c r="W194" s="78"/>
      <c r="X194" s="78"/>
      <c r="Y194" s="78"/>
      <c r="Z194" s="78"/>
    </row>
    <row r="195" spans="1:26" ht="15.75" customHeight="1" x14ac:dyDescent="0.25">
      <c r="A195" s="96"/>
      <c r="B195" s="96"/>
      <c r="C195" s="96"/>
      <c r="D195" s="96"/>
      <c r="E195" s="96"/>
      <c r="F195" s="96"/>
      <c r="G195" s="96"/>
      <c r="H195" s="96"/>
      <c r="I195" s="78"/>
      <c r="J195" s="78"/>
      <c r="K195" s="78"/>
      <c r="L195" s="78"/>
      <c r="M195" s="78"/>
      <c r="N195" s="78"/>
      <c r="O195" s="78"/>
      <c r="P195" s="78"/>
      <c r="Q195" s="78"/>
      <c r="R195" s="78"/>
      <c r="S195" s="78"/>
      <c r="T195" s="78"/>
      <c r="U195" s="78"/>
      <c r="V195" s="78"/>
      <c r="W195" s="78"/>
      <c r="X195" s="78"/>
      <c r="Y195" s="78"/>
      <c r="Z195" s="78"/>
    </row>
    <row r="196" spans="1:26" ht="15.75" customHeight="1" x14ac:dyDescent="0.25">
      <c r="A196" s="96"/>
      <c r="B196" s="96"/>
      <c r="C196" s="96"/>
      <c r="D196" s="96"/>
      <c r="E196" s="96"/>
      <c r="F196" s="96"/>
      <c r="G196" s="96"/>
      <c r="H196" s="96"/>
      <c r="I196" s="78"/>
      <c r="J196" s="78"/>
      <c r="K196" s="78"/>
      <c r="L196" s="78"/>
      <c r="M196" s="78"/>
      <c r="N196" s="78"/>
      <c r="O196" s="78"/>
      <c r="P196" s="78"/>
      <c r="Q196" s="78"/>
      <c r="R196" s="78"/>
      <c r="S196" s="78"/>
      <c r="T196" s="78"/>
      <c r="U196" s="78"/>
      <c r="V196" s="78"/>
      <c r="W196" s="78"/>
      <c r="X196" s="78"/>
      <c r="Y196" s="78"/>
      <c r="Z196" s="78"/>
    </row>
    <row r="197" spans="1:26" ht="15.75" customHeight="1" x14ac:dyDescent="0.25">
      <c r="A197" s="96"/>
      <c r="B197" s="96"/>
      <c r="C197" s="96"/>
      <c r="D197" s="96"/>
      <c r="E197" s="96"/>
      <c r="F197" s="96"/>
      <c r="G197" s="96"/>
      <c r="H197" s="96"/>
      <c r="I197" s="78"/>
      <c r="J197" s="78"/>
      <c r="K197" s="78"/>
      <c r="L197" s="78"/>
      <c r="M197" s="78"/>
      <c r="N197" s="78"/>
      <c r="O197" s="78"/>
      <c r="P197" s="78"/>
      <c r="Q197" s="78"/>
      <c r="R197" s="78"/>
      <c r="S197" s="78"/>
      <c r="T197" s="78"/>
      <c r="U197" s="78"/>
      <c r="V197" s="78"/>
      <c r="W197" s="78"/>
      <c r="X197" s="78"/>
      <c r="Y197" s="78"/>
      <c r="Z197" s="78"/>
    </row>
    <row r="198" spans="1:26" ht="15.75" customHeight="1" x14ac:dyDescent="0.25">
      <c r="A198" s="96"/>
      <c r="B198" s="96"/>
      <c r="C198" s="96"/>
      <c r="D198" s="96"/>
      <c r="E198" s="96"/>
      <c r="F198" s="96"/>
      <c r="G198" s="96"/>
      <c r="H198" s="96"/>
      <c r="I198" s="78"/>
      <c r="J198" s="78"/>
      <c r="K198" s="78"/>
      <c r="L198" s="78"/>
      <c r="M198" s="78"/>
      <c r="N198" s="78"/>
      <c r="O198" s="78"/>
      <c r="P198" s="78"/>
      <c r="Q198" s="78"/>
      <c r="R198" s="78"/>
      <c r="S198" s="78"/>
      <c r="T198" s="78"/>
      <c r="U198" s="78"/>
      <c r="V198" s="78"/>
      <c r="W198" s="78"/>
      <c r="X198" s="78"/>
      <c r="Y198" s="78"/>
      <c r="Z198" s="78"/>
    </row>
    <row r="199" spans="1:26" ht="15.75" customHeight="1" x14ac:dyDescent="0.25">
      <c r="A199" s="96"/>
      <c r="B199" s="96"/>
      <c r="C199" s="96"/>
      <c r="D199" s="96"/>
      <c r="E199" s="96"/>
      <c r="F199" s="96"/>
      <c r="G199" s="96"/>
      <c r="H199" s="96"/>
      <c r="I199" s="78"/>
      <c r="J199" s="78"/>
      <c r="K199" s="78"/>
      <c r="L199" s="78"/>
      <c r="M199" s="78"/>
      <c r="N199" s="78"/>
      <c r="O199" s="78"/>
      <c r="P199" s="78"/>
      <c r="Q199" s="78"/>
      <c r="R199" s="78"/>
      <c r="S199" s="78"/>
      <c r="T199" s="78"/>
      <c r="U199" s="78"/>
      <c r="V199" s="78"/>
      <c r="W199" s="78"/>
      <c r="X199" s="78"/>
      <c r="Y199" s="78"/>
      <c r="Z199" s="78"/>
    </row>
    <row r="200" spans="1:26" ht="15.75" customHeight="1" x14ac:dyDescent="0.25">
      <c r="A200" s="96"/>
      <c r="B200" s="96"/>
      <c r="C200" s="96"/>
      <c r="D200" s="96"/>
      <c r="E200" s="96"/>
      <c r="F200" s="96"/>
      <c r="G200" s="96"/>
      <c r="H200" s="96"/>
      <c r="I200" s="78"/>
      <c r="J200" s="78"/>
      <c r="K200" s="78"/>
      <c r="L200" s="78"/>
      <c r="M200" s="78"/>
      <c r="N200" s="78"/>
      <c r="O200" s="78"/>
      <c r="P200" s="78"/>
      <c r="Q200" s="78"/>
      <c r="R200" s="78"/>
      <c r="S200" s="78"/>
      <c r="T200" s="78"/>
      <c r="U200" s="78"/>
      <c r="V200" s="78"/>
      <c r="W200" s="78"/>
      <c r="X200" s="78"/>
      <c r="Y200" s="78"/>
      <c r="Z200" s="78"/>
    </row>
    <row r="201" spans="1:26" ht="15.75" customHeight="1" x14ac:dyDescent="0.25">
      <c r="A201" s="96"/>
      <c r="B201" s="96"/>
      <c r="C201" s="96"/>
      <c r="D201" s="96"/>
      <c r="E201" s="96"/>
      <c r="F201" s="96"/>
      <c r="G201" s="96"/>
      <c r="H201" s="96"/>
      <c r="I201" s="78"/>
      <c r="J201" s="78"/>
      <c r="K201" s="78"/>
      <c r="L201" s="78"/>
      <c r="M201" s="78"/>
      <c r="N201" s="78"/>
      <c r="O201" s="78"/>
      <c r="P201" s="78"/>
      <c r="Q201" s="78"/>
      <c r="R201" s="78"/>
      <c r="S201" s="78"/>
      <c r="T201" s="78"/>
      <c r="U201" s="78"/>
      <c r="V201" s="78"/>
      <c r="W201" s="78"/>
      <c r="X201" s="78"/>
      <c r="Y201" s="78"/>
      <c r="Z201" s="78"/>
    </row>
    <row r="202" spans="1:26" ht="15.75" customHeight="1" x14ac:dyDescent="0.25">
      <c r="A202" s="96"/>
      <c r="B202" s="96"/>
      <c r="C202" s="96"/>
      <c r="D202" s="96"/>
      <c r="E202" s="96"/>
      <c r="F202" s="96"/>
      <c r="G202" s="96"/>
      <c r="H202" s="96"/>
      <c r="I202" s="78"/>
      <c r="J202" s="78"/>
      <c r="K202" s="78"/>
      <c r="L202" s="78"/>
      <c r="M202" s="78"/>
      <c r="N202" s="78"/>
      <c r="O202" s="78"/>
      <c r="P202" s="78"/>
      <c r="Q202" s="78"/>
      <c r="R202" s="78"/>
      <c r="S202" s="78"/>
      <c r="T202" s="78"/>
      <c r="U202" s="78"/>
      <c r="V202" s="78"/>
      <c r="W202" s="78"/>
      <c r="X202" s="78"/>
      <c r="Y202" s="78"/>
      <c r="Z202" s="78"/>
    </row>
    <row r="203" spans="1:26" ht="15.75" customHeight="1" x14ac:dyDescent="0.25">
      <c r="A203" s="96"/>
      <c r="B203" s="96"/>
      <c r="C203" s="96"/>
      <c r="D203" s="96"/>
      <c r="E203" s="96"/>
      <c r="F203" s="96"/>
      <c r="G203" s="96"/>
      <c r="H203" s="96"/>
      <c r="I203" s="78"/>
      <c r="J203" s="78"/>
      <c r="K203" s="78"/>
      <c r="L203" s="78"/>
      <c r="M203" s="78"/>
      <c r="N203" s="78"/>
      <c r="O203" s="78"/>
      <c r="P203" s="78"/>
      <c r="Q203" s="78"/>
      <c r="R203" s="78"/>
      <c r="S203" s="78"/>
      <c r="T203" s="78"/>
      <c r="U203" s="78"/>
      <c r="V203" s="78"/>
      <c r="W203" s="78"/>
      <c r="X203" s="78"/>
      <c r="Y203" s="78"/>
      <c r="Z203" s="78"/>
    </row>
    <row r="204" spans="1:26" ht="15.75" customHeight="1" x14ac:dyDescent="0.25">
      <c r="A204" s="96"/>
      <c r="B204" s="96"/>
      <c r="C204" s="96"/>
      <c r="D204" s="96"/>
      <c r="E204" s="96"/>
      <c r="F204" s="96"/>
      <c r="G204" s="96"/>
      <c r="H204" s="96"/>
      <c r="I204" s="78"/>
      <c r="J204" s="78"/>
      <c r="K204" s="78"/>
      <c r="L204" s="78"/>
      <c r="M204" s="78"/>
      <c r="N204" s="78"/>
      <c r="O204" s="78"/>
      <c r="P204" s="78"/>
      <c r="Q204" s="78"/>
      <c r="R204" s="78"/>
      <c r="S204" s="78"/>
      <c r="T204" s="78"/>
      <c r="U204" s="78"/>
      <c r="V204" s="78"/>
      <c r="W204" s="78"/>
      <c r="X204" s="78"/>
      <c r="Y204" s="78"/>
      <c r="Z204" s="78"/>
    </row>
    <row r="205" spans="1:26" ht="15.75" customHeight="1" x14ac:dyDescent="0.25">
      <c r="A205" s="96"/>
      <c r="B205" s="96"/>
      <c r="C205" s="96"/>
      <c r="D205" s="96"/>
      <c r="E205" s="96"/>
      <c r="F205" s="96"/>
      <c r="G205" s="96"/>
      <c r="H205" s="96"/>
      <c r="I205" s="78"/>
      <c r="J205" s="78"/>
      <c r="K205" s="78"/>
      <c r="L205" s="78"/>
      <c r="M205" s="78"/>
      <c r="N205" s="78"/>
      <c r="O205" s="78"/>
      <c r="P205" s="78"/>
      <c r="Q205" s="78"/>
      <c r="R205" s="78"/>
      <c r="S205" s="78"/>
      <c r="T205" s="78"/>
      <c r="U205" s="78"/>
      <c r="V205" s="78"/>
      <c r="W205" s="78"/>
      <c r="X205" s="78"/>
      <c r="Y205" s="78"/>
      <c r="Z205" s="78"/>
    </row>
    <row r="206" spans="1:26" ht="15.75" customHeight="1" x14ac:dyDescent="0.25">
      <c r="A206" s="96"/>
      <c r="B206" s="96"/>
      <c r="C206" s="96"/>
      <c r="D206" s="96"/>
      <c r="E206" s="96"/>
      <c r="F206" s="96"/>
      <c r="G206" s="96"/>
      <c r="H206" s="96"/>
      <c r="I206" s="78"/>
      <c r="J206" s="78"/>
      <c r="K206" s="78"/>
      <c r="L206" s="78"/>
      <c r="M206" s="78"/>
      <c r="N206" s="78"/>
      <c r="O206" s="78"/>
      <c r="P206" s="78"/>
      <c r="Q206" s="78"/>
      <c r="R206" s="78"/>
      <c r="S206" s="78"/>
      <c r="T206" s="78"/>
      <c r="U206" s="78"/>
      <c r="V206" s="78"/>
      <c r="W206" s="78"/>
      <c r="X206" s="78"/>
      <c r="Y206" s="78"/>
      <c r="Z206" s="78"/>
    </row>
    <row r="207" spans="1:26" ht="15.75" customHeight="1" x14ac:dyDescent="0.25">
      <c r="A207" s="96"/>
      <c r="B207" s="96"/>
      <c r="C207" s="96"/>
      <c r="D207" s="96"/>
      <c r="E207" s="96"/>
      <c r="F207" s="96"/>
      <c r="G207" s="96"/>
      <c r="H207" s="96"/>
      <c r="I207" s="78"/>
      <c r="J207" s="78"/>
      <c r="K207" s="78"/>
      <c r="L207" s="78"/>
      <c r="M207" s="78"/>
      <c r="N207" s="78"/>
      <c r="O207" s="78"/>
      <c r="P207" s="78"/>
      <c r="Q207" s="78"/>
      <c r="R207" s="78"/>
      <c r="S207" s="78"/>
      <c r="T207" s="78"/>
      <c r="U207" s="78"/>
      <c r="V207" s="78"/>
      <c r="W207" s="78"/>
      <c r="X207" s="78"/>
      <c r="Y207" s="78"/>
      <c r="Z207" s="78"/>
    </row>
    <row r="208" spans="1:26" ht="15.75" customHeight="1" x14ac:dyDescent="0.25">
      <c r="A208" s="96"/>
      <c r="B208" s="96"/>
      <c r="C208" s="96"/>
      <c r="D208" s="96"/>
      <c r="E208" s="96"/>
      <c r="F208" s="96"/>
      <c r="G208" s="96"/>
      <c r="H208" s="96"/>
      <c r="I208" s="78"/>
      <c r="J208" s="78"/>
      <c r="K208" s="78"/>
      <c r="L208" s="78"/>
      <c r="M208" s="78"/>
      <c r="N208" s="78"/>
      <c r="O208" s="78"/>
      <c r="P208" s="78"/>
      <c r="Q208" s="78"/>
      <c r="R208" s="78"/>
      <c r="S208" s="78"/>
      <c r="T208" s="78"/>
      <c r="U208" s="78"/>
      <c r="V208" s="78"/>
      <c r="W208" s="78"/>
      <c r="X208" s="78"/>
      <c r="Y208" s="78"/>
      <c r="Z208" s="78"/>
    </row>
    <row r="209" spans="1:26" ht="15.75" customHeight="1" x14ac:dyDescent="0.25">
      <c r="A209" s="96"/>
      <c r="B209" s="96"/>
      <c r="C209" s="96"/>
      <c r="D209" s="96"/>
      <c r="E209" s="96"/>
      <c r="F209" s="96"/>
      <c r="G209" s="96"/>
      <c r="H209" s="96"/>
      <c r="I209" s="78"/>
      <c r="J209" s="78"/>
      <c r="K209" s="78"/>
      <c r="L209" s="78"/>
      <c r="M209" s="78"/>
      <c r="N209" s="78"/>
      <c r="O209" s="78"/>
      <c r="P209" s="78"/>
      <c r="Q209" s="78"/>
      <c r="R209" s="78"/>
      <c r="S209" s="78"/>
      <c r="T209" s="78"/>
      <c r="U209" s="78"/>
      <c r="V209" s="78"/>
      <c r="W209" s="78"/>
      <c r="X209" s="78"/>
      <c r="Y209" s="78"/>
      <c r="Z209" s="78"/>
    </row>
    <row r="210" spans="1:26" ht="15.75" customHeight="1" x14ac:dyDescent="0.25">
      <c r="A210" s="96"/>
      <c r="B210" s="96"/>
      <c r="C210" s="96"/>
      <c r="D210" s="96"/>
      <c r="E210" s="96"/>
      <c r="F210" s="96"/>
      <c r="G210" s="96"/>
      <c r="H210" s="96"/>
      <c r="I210" s="78"/>
      <c r="J210" s="78"/>
      <c r="K210" s="78"/>
      <c r="L210" s="78"/>
      <c r="M210" s="78"/>
      <c r="N210" s="78"/>
      <c r="O210" s="78"/>
      <c r="P210" s="78"/>
      <c r="Q210" s="78"/>
      <c r="R210" s="78"/>
      <c r="S210" s="78"/>
      <c r="T210" s="78"/>
      <c r="U210" s="78"/>
      <c r="V210" s="78"/>
      <c r="W210" s="78"/>
      <c r="X210" s="78"/>
      <c r="Y210" s="78"/>
      <c r="Z210" s="78"/>
    </row>
    <row r="211" spans="1:26" ht="15.75" customHeight="1" x14ac:dyDescent="0.25">
      <c r="A211" s="96"/>
      <c r="B211" s="96"/>
      <c r="C211" s="96"/>
      <c r="D211" s="96"/>
      <c r="E211" s="96"/>
      <c r="F211" s="96"/>
      <c r="G211" s="96"/>
      <c r="H211" s="96"/>
      <c r="I211" s="78"/>
      <c r="J211" s="78"/>
      <c r="K211" s="78"/>
      <c r="L211" s="78"/>
      <c r="M211" s="78"/>
      <c r="N211" s="78"/>
      <c r="O211" s="78"/>
      <c r="P211" s="78"/>
      <c r="Q211" s="78"/>
      <c r="R211" s="78"/>
      <c r="S211" s="78"/>
      <c r="T211" s="78"/>
      <c r="U211" s="78"/>
      <c r="V211" s="78"/>
      <c r="W211" s="78"/>
      <c r="X211" s="78"/>
      <c r="Y211" s="78"/>
      <c r="Z211" s="78"/>
    </row>
    <row r="212" spans="1:26" ht="15.75" customHeight="1" x14ac:dyDescent="0.25">
      <c r="A212" s="96"/>
      <c r="B212" s="96"/>
      <c r="C212" s="96"/>
      <c r="D212" s="96"/>
      <c r="E212" s="96"/>
      <c r="F212" s="96"/>
      <c r="G212" s="96"/>
      <c r="H212" s="96"/>
      <c r="I212" s="78"/>
      <c r="J212" s="78"/>
      <c r="K212" s="78"/>
      <c r="L212" s="78"/>
      <c r="M212" s="78"/>
      <c r="N212" s="78"/>
      <c r="O212" s="78"/>
      <c r="P212" s="78"/>
      <c r="Q212" s="78"/>
      <c r="R212" s="78"/>
      <c r="S212" s="78"/>
      <c r="T212" s="78"/>
      <c r="U212" s="78"/>
      <c r="V212" s="78"/>
      <c r="W212" s="78"/>
      <c r="X212" s="78"/>
      <c r="Y212" s="78"/>
      <c r="Z212" s="78"/>
    </row>
    <row r="213" spans="1:26" ht="15.75" customHeight="1" x14ac:dyDescent="0.25">
      <c r="A213" s="96"/>
      <c r="B213" s="96"/>
      <c r="C213" s="96"/>
      <c r="D213" s="96"/>
      <c r="E213" s="96"/>
      <c r="F213" s="96"/>
      <c r="G213" s="96"/>
      <c r="H213" s="96"/>
      <c r="I213" s="78"/>
      <c r="J213" s="78"/>
      <c r="K213" s="78"/>
      <c r="L213" s="78"/>
      <c r="M213" s="78"/>
      <c r="N213" s="78"/>
      <c r="O213" s="78"/>
      <c r="P213" s="78"/>
      <c r="Q213" s="78"/>
      <c r="R213" s="78"/>
      <c r="S213" s="78"/>
      <c r="T213" s="78"/>
      <c r="U213" s="78"/>
      <c r="V213" s="78"/>
      <c r="W213" s="78"/>
      <c r="X213" s="78"/>
      <c r="Y213" s="78"/>
      <c r="Z213" s="78"/>
    </row>
    <row r="214" spans="1:26" ht="15.75" customHeight="1" x14ac:dyDescent="0.25">
      <c r="A214" s="96"/>
      <c r="B214" s="96"/>
      <c r="C214" s="96"/>
      <c r="D214" s="96"/>
      <c r="E214" s="96"/>
      <c r="F214" s="96"/>
      <c r="G214" s="96"/>
      <c r="H214" s="96"/>
      <c r="I214" s="78"/>
      <c r="J214" s="78"/>
      <c r="K214" s="78"/>
      <c r="L214" s="78"/>
      <c r="M214" s="78"/>
      <c r="N214" s="78"/>
      <c r="O214" s="78"/>
      <c r="P214" s="78"/>
      <c r="Q214" s="78"/>
      <c r="R214" s="78"/>
      <c r="S214" s="78"/>
      <c r="T214" s="78"/>
      <c r="U214" s="78"/>
      <c r="V214" s="78"/>
      <c r="W214" s="78"/>
      <c r="X214" s="78"/>
      <c r="Y214" s="78"/>
      <c r="Z214" s="78"/>
    </row>
    <row r="215" spans="1:26" ht="15.75" customHeight="1" x14ac:dyDescent="0.25">
      <c r="A215" s="96"/>
      <c r="B215" s="96"/>
      <c r="C215" s="96"/>
      <c r="D215" s="96"/>
      <c r="E215" s="96"/>
      <c r="F215" s="96"/>
      <c r="G215" s="96"/>
      <c r="H215" s="96"/>
      <c r="I215" s="78"/>
      <c r="J215" s="78"/>
      <c r="K215" s="78"/>
      <c r="L215" s="78"/>
      <c r="M215" s="78"/>
      <c r="N215" s="78"/>
      <c r="O215" s="78"/>
      <c r="P215" s="78"/>
      <c r="Q215" s="78"/>
      <c r="R215" s="78"/>
      <c r="S215" s="78"/>
      <c r="T215" s="78"/>
      <c r="U215" s="78"/>
      <c r="V215" s="78"/>
      <c r="W215" s="78"/>
      <c r="X215" s="78"/>
      <c r="Y215" s="78"/>
      <c r="Z215" s="78"/>
    </row>
    <row r="216" spans="1:26" ht="15.75" customHeight="1" x14ac:dyDescent="0.25">
      <c r="A216" s="96"/>
      <c r="B216" s="96"/>
      <c r="C216" s="96"/>
      <c r="D216" s="96"/>
      <c r="E216" s="96"/>
      <c r="F216" s="96"/>
      <c r="G216" s="96"/>
      <c r="H216" s="96"/>
      <c r="I216" s="78"/>
      <c r="J216" s="78"/>
      <c r="K216" s="78"/>
      <c r="L216" s="78"/>
      <c r="M216" s="78"/>
      <c r="N216" s="78"/>
      <c r="O216" s="78"/>
      <c r="P216" s="78"/>
      <c r="Q216" s="78"/>
      <c r="R216" s="78"/>
      <c r="S216" s="78"/>
      <c r="T216" s="78"/>
      <c r="U216" s="78"/>
      <c r="V216" s="78"/>
      <c r="W216" s="78"/>
      <c r="X216" s="78"/>
      <c r="Y216" s="78"/>
      <c r="Z216" s="78"/>
    </row>
    <row r="217" spans="1:26" ht="15.75" customHeight="1" x14ac:dyDescent="0.25">
      <c r="A217" s="96"/>
      <c r="B217" s="96"/>
      <c r="C217" s="96"/>
      <c r="D217" s="96"/>
      <c r="E217" s="96"/>
      <c r="F217" s="96"/>
      <c r="G217" s="96"/>
      <c r="H217" s="96"/>
      <c r="I217" s="78"/>
      <c r="J217" s="78"/>
      <c r="K217" s="78"/>
      <c r="L217" s="78"/>
      <c r="M217" s="78"/>
      <c r="N217" s="78"/>
      <c r="O217" s="78"/>
      <c r="P217" s="78"/>
      <c r="Q217" s="78"/>
      <c r="R217" s="78"/>
      <c r="S217" s="78"/>
      <c r="T217" s="78"/>
      <c r="U217" s="78"/>
      <c r="V217" s="78"/>
      <c r="W217" s="78"/>
      <c r="X217" s="78"/>
      <c r="Y217" s="78"/>
      <c r="Z217" s="78"/>
    </row>
    <row r="218" spans="1:26" ht="15.75" customHeight="1" x14ac:dyDescent="0.25">
      <c r="A218" s="96"/>
      <c r="B218" s="96"/>
      <c r="C218" s="96"/>
      <c r="D218" s="96"/>
      <c r="E218" s="96"/>
      <c r="F218" s="96"/>
      <c r="G218" s="96"/>
      <c r="H218" s="96"/>
      <c r="I218" s="78"/>
      <c r="J218" s="78"/>
      <c r="K218" s="78"/>
      <c r="L218" s="78"/>
      <c r="M218" s="78"/>
      <c r="N218" s="78"/>
      <c r="O218" s="78"/>
      <c r="P218" s="78"/>
      <c r="Q218" s="78"/>
      <c r="R218" s="78"/>
      <c r="S218" s="78"/>
      <c r="T218" s="78"/>
      <c r="U218" s="78"/>
      <c r="V218" s="78"/>
      <c r="W218" s="78"/>
      <c r="X218" s="78"/>
      <c r="Y218" s="78"/>
      <c r="Z218" s="78"/>
    </row>
    <row r="219" spans="1:26" ht="15.75" customHeight="1" x14ac:dyDescent="0.25">
      <c r="A219" s="96"/>
      <c r="B219" s="96"/>
      <c r="C219" s="96"/>
      <c r="D219" s="96"/>
      <c r="E219" s="96"/>
      <c r="F219" s="96"/>
      <c r="G219" s="96"/>
      <c r="H219" s="96"/>
      <c r="I219" s="78"/>
      <c r="J219" s="78"/>
      <c r="K219" s="78"/>
      <c r="L219" s="78"/>
      <c r="M219" s="78"/>
      <c r="N219" s="78"/>
      <c r="O219" s="78"/>
      <c r="P219" s="78"/>
      <c r="Q219" s="78"/>
      <c r="R219" s="78"/>
      <c r="S219" s="78"/>
      <c r="T219" s="78"/>
      <c r="U219" s="78"/>
      <c r="V219" s="78"/>
      <c r="W219" s="78"/>
      <c r="X219" s="78"/>
      <c r="Y219" s="78"/>
      <c r="Z219" s="78"/>
    </row>
    <row r="220" spans="1:26" ht="15.75" customHeight="1" x14ac:dyDescent="0.25">
      <c r="A220" s="96"/>
      <c r="B220" s="96"/>
      <c r="C220" s="96"/>
      <c r="D220" s="96"/>
      <c r="E220" s="96"/>
      <c r="F220" s="96"/>
      <c r="G220" s="96"/>
      <c r="H220" s="96"/>
      <c r="I220" s="78"/>
      <c r="J220" s="78"/>
      <c r="K220" s="78"/>
      <c r="L220" s="78"/>
      <c r="M220" s="78"/>
      <c r="N220" s="78"/>
      <c r="O220" s="78"/>
      <c r="P220" s="78"/>
      <c r="Q220" s="78"/>
      <c r="R220" s="78"/>
      <c r="S220" s="78"/>
      <c r="T220" s="78"/>
      <c r="U220" s="78"/>
      <c r="V220" s="78"/>
      <c r="W220" s="78"/>
      <c r="X220" s="78"/>
      <c r="Y220" s="78"/>
      <c r="Z220" s="78"/>
    </row>
    <row r="221" spans="1:26" ht="15.75" customHeight="1" x14ac:dyDescent="0.25">
      <c r="A221" s="96"/>
      <c r="B221" s="96"/>
      <c r="C221" s="96"/>
      <c r="D221" s="96"/>
      <c r="E221" s="96"/>
      <c r="F221" s="96"/>
      <c r="G221" s="96"/>
      <c r="H221" s="96"/>
      <c r="I221" s="78"/>
      <c r="J221" s="78"/>
      <c r="K221" s="78"/>
      <c r="L221" s="78"/>
      <c r="M221" s="78"/>
      <c r="N221" s="78"/>
      <c r="O221" s="78"/>
      <c r="P221" s="78"/>
      <c r="Q221" s="78"/>
      <c r="R221" s="78"/>
      <c r="S221" s="78"/>
      <c r="T221" s="78"/>
      <c r="U221" s="78"/>
      <c r="V221" s="78"/>
      <c r="W221" s="78"/>
      <c r="X221" s="78"/>
      <c r="Y221" s="78"/>
      <c r="Z221" s="78"/>
    </row>
    <row r="222" spans="1:26" ht="15.75" customHeight="1" x14ac:dyDescent="0.25"/>
    <row r="223" spans="1:26" ht="15.75" customHeight="1" x14ac:dyDescent="0.25"/>
    <row r="224" spans="1:26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thickBot="1" x14ac:dyDescent="0.3"/>
  </sheetData>
  <mergeCells count="10">
    <mergeCell ref="A21:C21"/>
    <mergeCell ref="F4:F5"/>
    <mergeCell ref="G4:G5"/>
    <mergeCell ref="A1:G1"/>
    <mergeCell ref="A2:G2"/>
    <mergeCell ref="A3:F3"/>
    <mergeCell ref="A4:A5"/>
    <mergeCell ref="B4:C4"/>
    <mergeCell ref="D4:D5"/>
    <mergeCell ref="E4:E5"/>
  </mergeCells>
  <pageMargins left="0.7" right="0.7" top="0.75" bottom="0.75" header="0" footer="0"/>
  <pageSetup paperSize="9" orientation="portrait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tabColor rgb="FFFF0000"/>
  </sheetPr>
  <dimension ref="A1:T1000"/>
  <sheetViews>
    <sheetView workbookViewId="0">
      <selection activeCell="F19" sqref="F19"/>
    </sheetView>
  </sheetViews>
  <sheetFormatPr defaultColWidth="14.42578125" defaultRowHeight="15" customHeight="1" x14ac:dyDescent="0.25"/>
  <cols>
    <col min="1" max="1" width="7.7109375" customWidth="1"/>
    <col min="2" max="2" width="8.7109375" customWidth="1"/>
    <col min="3" max="3" width="11.7109375" customWidth="1"/>
    <col min="4" max="4" width="16" customWidth="1"/>
    <col min="5" max="5" width="15.7109375" customWidth="1"/>
    <col min="6" max="6" width="14.28515625" customWidth="1"/>
    <col min="7" max="7" width="13.42578125" customWidth="1"/>
    <col min="8" max="8" width="8.7109375" customWidth="1"/>
    <col min="9" max="9" width="28.42578125" customWidth="1"/>
    <col min="10" max="10" width="17.42578125" customWidth="1"/>
    <col min="11" max="11" width="15.85546875" customWidth="1"/>
    <col min="12" max="12" width="1.7109375" customWidth="1"/>
    <col min="13" max="14" width="15.7109375" customWidth="1"/>
    <col min="15" max="17" width="13" customWidth="1"/>
    <col min="18" max="18" width="28.7109375" customWidth="1"/>
    <col min="19" max="19" width="11.7109375" customWidth="1"/>
    <col min="20" max="20" width="15.85546875" customWidth="1"/>
  </cols>
  <sheetData>
    <row r="1" spans="1:20" x14ac:dyDescent="0.25">
      <c r="A1" s="114" t="s">
        <v>211</v>
      </c>
    </row>
    <row r="2" spans="1:20" x14ac:dyDescent="0.25">
      <c r="C2" s="115" t="s">
        <v>212</v>
      </c>
      <c r="D2" s="108">
        <f>319-COUNTIF($D$4:$D$322,"Completed")</f>
        <v>21</v>
      </c>
      <c r="E2" s="116">
        <f>COUNTIF($E$4:$E$322,"ROW")</f>
        <v>3</v>
      </c>
      <c r="F2" s="117"/>
      <c r="G2" s="117"/>
      <c r="H2" s="117"/>
      <c r="I2" s="117"/>
      <c r="J2" s="117"/>
      <c r="K2" s="117"/>
      <c r="L2" s="117"/>
      <c r="M2" s="108">
        <f>319-COUNTIF($M$4:$M$322,"Completed")</f>
        <v>108</v>
      </c>
      <c r="N2" s="116">
        <f>COUNTIF($N$4:$N$322,"ROW")</f>
        <v>31</v>
      </c>
      <c r="O2" s="117"/>
      <c r="P2" s="117"/>
      <c r="Q2" s="117"/>
    </row>
    <row r="3" spans="1:20" ht="60" x14ac:dyDescent="0.25">
      <c r="A3" s="69" t="s">
        <v>213</v>
      </c>
      <c r="B3" s="69" t="s">
        <v>214</v>
      </c>
      <c r="C3" s="69" t="s">
        <v>215</v>
      </c>
      <c r="D3" s="69" t="s">
        <v>216</v>
      </c>
      <c r="E3" s="118" t="s">
        <v>217</v>
      </c>
      <c r="F3" s="69" t="s">
        <v>218</v>
      </c>
      <c r="G3" s="69" t="s">
        <v>219</v>
      </c>
      <c r="H3" s="69" t="s">
        <v>220</v>
      </c>
      <c r="I3" s="69" t="s">
        <v>221</v>
      </c>
      <c r="J3" s="69" t="s">
        <v>222</v>
      </c>
      <c r="K3" s="69" t="s">
        <v>223</v>
      </c>
      <c r="L3" s="69"/>
      <c r="M3" s="69" t="s">
        <v>224</v>
      </c>
      <c r="N3" s="118" t="s">
        <v>225</v>
      </c>
      <c r="O3" s="69" t="s">
        <v>218</v>
      </c>
      <c r="P3" s="69" t="s">
        <v>219</v>
      </c>
      <c r="Q3" s="69" t="s">
        <v>220</v>
      </c>
      <c r="R3" s="69" t="s">
        <v>221</v>
      </c>
      <c r="S3" s="69" t="s">
        <v>222</v>
      </c>
      <c r="T3" s="69" t="s">
        <v>223</v>
      </c>
    </row>
    <row r="4" spans="1:20" x14ac:dyDescent="0.25">
      <c r="A4" s="107">
        <v>1</v>
      </c>
      <c r="B4" s="107" t="s">
        <v>226</v>
      </c>
      <c r="C4" s="107" t="s">
        <v>241</v>
      </c>
      <c r="D4" s="107"/>
      <c r="E4" s="119"/>
      <c r="F4" s="120"/>
      <c r="G4" s="120"/>
      <c r="H4" s="121">
        <f t="shared" ref="H4:H258" si="0">G4-F4</f>
        <v>0</v>
      </c>
      <c r="I4" s="107"/>
      <c r="J4" s="107"/>
      <c r="K4" s="107"/>
      <c r="L4" s="108"/>
      <c r="M4" s="107"/>
      <c r="N4" s="119"/>
      <c r="O4" s="120"/>
      <c r="P4" s="120"/>
      <c r="Q4" s="121">
        <f t="shared" ref="Q4:Q258" si="1">P4-O4</f>
        <v>0</v>
      </c>
      <c r="R4" s="107"/>
      <c r="S4" s="107"/>
      <c r="T4" s="107"/>
    </row>
    <row r="5" spans="1:20" x14ac:dyDescent="0.25">
      <c r="A5" s="107">
        <f t="shared" ref="A5:A259" si="2">A4+1</f>
        <v>2</v>
      </c>
      <c r="B5" s="107" t="s">
        <v>228</v>
      </c>
      <c r="C5" s="107" t="s">
        <v>229</v>
      </c>
      <c r="D5" s="107"/>
      <c r="E5" s="119"/>
      <c r="F5" s="120"/>
      <c r="G5" s="120"/>
      <c r="H5" s="121">
        <f t="shared" si="0"/>
        <v>0</v>
      </c>
      <c r="I5" s="107"/>
      <c r="J5" s="107"/>
      <c r="K5" s="107"/>
      <c r="L5" s="108"/>
      <c r="M5" s="107"/>
      <c r="N5" s="119"/>
      <c r="O5" s="120"/>
      <c r="P5" s="120"/>
      <c r="Q5" s="121">
        <f t="shared" si="1"/>
        <v>0</v>
      </c>
      <c r="R5" s="107"/>
      <c r="S5" s="107"/>
      <c r="T5" s="107"/>
    </row>
    <row r="6" spans="1:20" x14ac:dyDescent="0.25">
      <c r="A6" s="107">
        <f t="shared" si="2"/>
        <v>3</v>
      </c>
      <c r="B6" s="107" t="s">
        <v>230</v>
      </c>
      <c r="C6" s="107" t="s">
        <v>250</v>
      </c>
      <c r="D6" s="107"/>
      <c r="E6" s="119"/>
      <c r="F6" s="120"/>
      <c r="G6" s="120"/>
      <c r="H6" s="121">
        <f t="shared" si="0"/>
        <v>0</v>
      </c>
      <c r="I6" s="107"/>
      <c r="J6" s="107"/>
      <c r="K6" s="107"/>
      <c r="L6" s="108"/>
      <c r="M6" s="107"/>
      <c r="N6" s="119"/>
      <c r="O6" s="120"/>
      <c r="P6" s="120"/>
      <c r="Q6" s="121">
        <f t="shared" si="1"/>
        <v>0</v>
      </c>
      <c r="R6" s="107"/>
      <c r="S6" s="107"/>
      <c r="T6" s="107"/>
    </row>
    <row r="7" spans="1:20" x14ac:dyDescent="0.25">
      <c r="A7" s="107">
        <f t="shared" si="2"/>
        <v>4</v>
      </c>
      <c r="B7" s="107" t="s">
        <v>232</v>
      </c>
      <c r="C7" s="107" t="s">
        <v>233</v>
      </c>
      <c r="D7" s="107" t="s">
        <v>271</v>
      </c>
      <c r="E7" s="119"/>
      <c r="F7" s="120"/>
      <c r="G7" s="120"/>
      <c r="H7" s="121">
        <f t="shared" si="0"/>
        <v>0</v>
      </c>
      <c r="I7" s="107"/>
      <c r="J7" s="107"/>
      <c r="K7" s="107"/>
      <c r="L7" s="108"/>
      <c r="M7" s="107"/>
      <c r="N7" s="119"/>
      <c r="O7" s="120"/>
      <c r="P7" s="120"/>
      <c r="Q7" s="121">
        <f t="shared" si="1"/>
        <v>0</v>
      </c>
      <c r="R7" s="107"/>
      <c r="S7" s="107"/>
      <c r="T7" s="107"/>
    </row>
    <row r="8" spans="1:20" x14ac:dyDescent="0.25">
      <c r="A8" s="107">
        <f t="shared" si="2"/>
        <v>5</v>
      </c>
      <c r="B8" s="107" t="s">
        <v>234</v>
      </c>
      <c r="C8" s="107" t="s">
        <v>231</v>
      </c>
      <c r="D8" s="107" t="s">
        <v>235</v>
      </c>
      <c r="E8" s="119"/>
      <c r="F8" s="120"/>
      <c r="G8" s="120"/>
      <c r="H8" s="121">
        <f t="shared" si="0"/>
        <v>0</v>
      </c>
      <c r="I8" s="107"/>
      <c r="J8" s="107"/>
      <c r="K8" s="107"/>
      <c r="L8" s="108"/>
      <c r="M8" s="107" t="s">
        <v>235</v>
      </c>
      <c r="N8" s="119"/>
      <c r="O8" s="120"/>
      <c r="P8" s="120"/>
      <c r="Q8" s="121">
        <f t="shared" si="1"/>
        <v>0</v>
      </c>
      <c r="R8" s="107"/>
      <c r="S8" s="107"/>
      <c r="T8" s="107"/>
    </row>
    <row r="9" spans="1:20" x14ac:dyDescent="0.25">
      <c r="A9" s="107">
        <f t="shared" si="2"/>
        <v>6</v>
      </c>
      <c r="B9" s="107" t="s">
        <v>236</v>
      </c>
      <c r="C9" s="107" t="s">
        <v>231</v>
      </c>
      <c r="D9" s="107" t="s">
        <v>235</v>
      </c>
      <c r="E9" s="119"/>
      <c r="F9" s="120"/>
      <c r="G9" s="120"/>
      <c r="H9" s="121">
        <f t="shared" si="0"/>
        <v>0</v>
      </c>
      <c r="I9" s="107"/>
      <c r="J9" s="107"/>
      <c r="K9" s="107"/>
      <c r="L9" s="108"/>
      <c r="M9" s="107" t="s">
        <v>235</v>
      </c>
      <c r="N9" s="119"/>
      <c r="O9" s="120"/>
      <c r="P9" s="120"/>
      <c r="Q9" s="121">
        <f t="shared" si="1"/>
        <v>0</v>
      </c>
      <c r="R9" s="107"/>
      <c r="S9" s="107"/>
      <c r="T9" s="107"/>
    </row>
    <row r="10" spans="1:20" x14ac:dyDescent="0.25">
      <c r="A10" s="107">
        <f t="shared" si="2"/>
        <v>7</v>
      </c>
      <c r="B10" s="107" t="s">
        <v>237</v>
      </c>
      <c r="C10" s="107" t="s">
        <v>238</v>
      </c>
      <c r="D10" s="107" t="s">
        <v>235</v>
      </c>
      <c r="E10" s="119"/>
      <c r="F10" s="120"/>
      <c r="G10" s="120"/>
      <c r="H10" s="121">
        <f t="shared" si="0"/>
        <v>0</v>
      </c>
      <c r="I10" s="107"/>
      <c r="J10" s="107"/>
      <c r="K10" s="107"/>
      <c r="L10" s="108"/>
      <c r="M10" s="107"/>
      <c r="N10" s="119" t="s">
        <v>239</v>
      </c>
      <c r="O10" s="120">
        <v>46068</v>
      </c>
      <c r="P10" s="120"/>
      <c r="Q10" s="121">
        <f t="shared" si="1"/>
        <v>-46068</v>
      </c>
      <c r="R10" s="107"/>
      <c r="S10" s="107"/>
      <c r="T10" s="107"/>
    </row>
    <row r="11" spans="1:20" x14ac:dyDescent="0.25">
      <c r="A11" s="107">
        <f t="shared" si="2"/>
        <v>8</v>
      </c>
      <c r="B11" s="107" t="s">
        <v>240</v>
      </c>
      <c r="C11" s="107" t="s">
        <v>241</v>
      </c>
      <c r="D11" s="107" t="s">
        <v>235</v>
      </c>
      <c r="E11" s="119" t="s">
        <v>242</v>
      </c>
      <c r="F11" s="120">
        <v>46025</v>
      </c>
      <c r="G11" s="120">
        <v>46029</v>
      </c>
      <c r="H11" s="121">
        <f t="shared" si="0"/>
        <v>4</v>
      </c>
      <c r="I11" s="107"/>
      <c r="J11" s="107"/>
      <c r="K11" s="107"/>
      <c r="L11" s="108"/>
      <c r="M11" s="107"/>
      <c r="N11" s="119" t="s">
        <v>239</v>
      </c>
      <c r="O11" s="120">
        <v>46068</v>
      </c>
      <c r="P11" s="120"/>
      <c r="Q11" s="121">
        <f t="shared" si="1"/>
        <v>-46068</v>
      </c>
      <c r="R11" s="107"/>
      <c r="S11" s="107"/>
      <c r="T11" s="107"/>
    </row>
    <row r="12" spans="1:20" x14ac:dyDescent="0.25">
      <c r="A12" s="107">
        <f t="shared" si="2"/>
        <v>9</v>
      </c>
      <c r="B12" s="107" t="s">
        <v>243</v>
      </c>
      <c r="C12" s="107" t="s">
        <v>244</v>
      </c>
      <c r="D12" s="107" t="s">
        <v>235</v>
      </c>
      <c r="E12" s="122" t="s">
        <v>242</v>
      </c>
      <c r="F12" s="123">
        <v>45863</v>
      </c>
      <c r="G12" s="120">
        <v>45877</v>
      </c>
      <c r="H12" s="121">
        <f t="shared" si="0"/>
        <v>14</v>
      </c>
      <c r="I12" s="107"/>
      <c r="J12" s="107"/>
      <c r="K12" s="107"/>
      <c r="L12" s="108"/>
      <c r="M12" s="107"/>
      <c r="N12" s="119" t="s">
        <v>239</v>
      </c>
      <c r="O12" s="120">
        <v>46068</v>
      </c>
      <c r="P12" s="120"/>
      <c r="Q12" s="121">
        <f t="shared" si="1"/>
        <v>-46068</v>
      </c>
      <c r="R12" s="107"/>
      <c r="S12" s="107"/>
      <c r="T12" s="107"/>
    </row>
    <row r="13" spans="1:20" x14ac:dyDescent="0.25">
      <c r="A13" s="107">
        <f t="shared" si="2"/>
        <v>10</v>
      </c>
      <c r="B13" s="107" t="s">
        <v>245</v>
      </c>
      <c r="C13" s="107" t="s">
        <v>246</v>
      </c>
      <c r="D13" s="107" t="s">
        <v>235</v>
      </c>
      <c r="E13" s="122"/>
      <c r="F13" s="123"/>
      <c r="G13" s="120"/>
      <c r="H13" s="121">
        <f t="shared" si="0"/>
        <v>0</v>
      </c>
      <c r="I13" s="107"/>
      <c r="J13" s="107"/>
      <c r="K13" s="107"/>
      <c r="L13" s="108"/>
      <c r="M13" s="107" t="s">
        <v>235</v>
      </c>
      <c r="N13" s="122"/>
      <c r="O13" s="123"/>
      <c r="P13" s="120"/>
      <c r="Q13" s="121">
        <f t="shared" si="1"/>
        <v>0</v>
      </c>
      <c r="R13" s="107"/>
      <c r="S13" s="107"/>
      <c r="T13" s="107"/>
    </row>
    <row r="14" spans="1:20" x14ac:dyDescent="0.25">
      <c r="A14" s="107">
        <f t="shared" si="2"/>
        <v>11</v>
      </c>
      <c r="B14" s="107" t="s">
        <v>247</v>
      </c>
      <c r="C14" s="107" t="s">
        <v>246</v>
      </c>
      <c r="D14" s="107" t="s">
        <v>235</v>
      </c>
      <c r="E14" s="122" t="s">
        <v>242</v>
      </c>
      <c r="F14" s="123">
        <v>45863</v>
      </c>
      <c r="G14" s="120">
        <v>46021</v>
      </c>
      <c r="H14" s="121">
        <f t="shared" si="0"/>
        <v>158</v>
      </c>
      <c r="I14" s="107"/>
      <c r="J14" s="107"/>
      <c r="K14" s="107"/>
      <c r="L14" s="108"/>
      <c r="M14" s="107" t="s">
        <v>235</v>
      </c>
      <c r="N14" s="122" t="s">
        <v>242</v>
      </c>
      <c r="O14" s="123">
        <v>46091</v>
      </c>
      <c r="P14" s="120">
        <v>46100</v>
      </c>
      <c r="Q14" s="121">
        <f t="shared" si="1"/>
        <v>9</v>
      </c>
      <c r="R14" s="107"/>
      <c r="S14" s="107"/>
      <c r="T14" s="107"/>
    </row>
    <row r="15" spans="1:20" x14ac:dyDescent="0.25">
      <c r="A15" s="107">
        <f t="shared" si="2"/>
        <v>12</v>
      </c>
      <c r="B15" s="107" t="s">
        <v>248</v>
      </c>
      <c r="C15" s="107" t="s">
        <v>246</v>
      </c>
      <c r="D15" s="107" t="s">
        <v>235</v>
      </c>
      <c r="E15" s="119"/>
      <c r="F15" s="120"/>
      <c r="G15" s="120"/>
      <c r="H15" s="121">
        <f t="shared" si="0"/>
        <v>0</v>
      </c>
      <c r="I15" s="107"/>
      <c r="J15" s="107"/>
      <c r="K15" s="107"/>
      <c r="L15" s="108"/>
      <c r="M15" s="107" t="s">
        <v>235</v>
      </c>
      <c r="N15" s="119"/>
      <c r="O15" s="120"/>
      <c r="P15" s="120"/>
      <c r="Q15" s="121">
        <f t="shared" si="1"/>
        <v>0</v>
      </c>
      <c r="R15" s="107"/>
      <c r="S15" s="107"/>
      <c r="T15" s="107"/>
    </row>
    <row r="16" spans="1:20" x14ac:dyDescent="0.25">
      <c r="A16" s="107">
        <f t="shared" si="2"/>
        <v>13</v>
      </c>
      <c r="B16" s="107" t="s">
        <v>249</v>
      </c>
      <c r="C16" s="107" t="s">
        <v>250</v>
      </c>
      <c r="D16" s="107" t="s">
        <v>235</v>
      </c>
      <c r="E16" s="119"/>
      <c r="F16" s="120"/>
      <c r="G16" s="120"/>
      <c r="H16" s="121">
        <f t="shared" si="0"/>
        <v>0</v>
      </c>
      <c r="I16" s="107"/>
      <c r="J16" s="107"/>
      <c r="K16" s="107"/>
      <c r="L16" s="108"/>
      <c r="M16" s="107" t="s">
        <v>235</v>
      </c>
      <c r="N16" s="119"/>
      <c r="O16" s="120"/>
      <c r="P16" s="120"/>
      <c r="Q16" s="121">
        <f t="shared" si="1"/>
        <v>0</v>
      </c>
      <c r="R16" s="107"/>
      <c r="S16" s="107"/>
      <c r="T16" s="107"/>
    </row>
    <row r="17" spans="1:20" x14ac:dyDescent="0.25">
      <c r="A17" s="107">
        <f t="shared" si="2"/>
        <v>14</v>
      </c>
      <c r="B17" s="107" t="s">
        <v>251</v>
      </c>
      <c r="C17" s="107" t="s">
        <v>246</v>
      </c>
      <c r="D17" s="107" t="s">
        <v>235</v>
      </c>
      <c r="E17" s="119"/>
      <c r="F17" s="120"/>
      <c r="G17" s="120"/>
      <c r="H17" s="121">
        <f t="shared" si="0"/>
        <v>0</v>
      </c>
      <c r="I17" s="107"/>
      <c r="J17" s="107"/>
      <c r="K17" s="107"/>
      <c r="L17" s="108"/>
      <c r="M17" s="107" t="s">
        <v>235</v>
      </c>
      <c r="N17" s="119" t="s">
        <v>242</v>
      </c>
      <c r="O17" s="120">
        <v>46068</v>
      </c>
      <c r="P17" s="120">
        <v>46091</v>
      </c>
      <c r="Q17" s="121">
        <f t="shared" si="1"/>
        <v>23</v>
      </c>
      <c r="R17" s="107"/>
      <c r="S17" s="107"/>
      <c r="T17" s="107"/>
    </row>
    <row r="18" spans="1:20" x14ac:dyDescent="0.25">
      <c r="A18" s="107">
        <f t="shared" si="2"/>
        <v>15</v>
      </c>
      <c r="B18" s="107" t="s">
        <v>252</v>
      </c>
      <c r="C18" s="107" t="s">
        <v>253</v>
      </c>
      <c r="D18" s="107" t="s">
        <v>235</v>
      </c>
      <c r="E18" s="119"/>
      <c r="F18" s="120"/>
      <c r="G18" s="120"/>
      <c r="H18" s="121">
        <f t="shared" si="0"/>
        <v>0</v>
      </c>
      <c r="I18" s="107"/>
      <c r="J18" s="107"/>
      <c r="K18" s="107"/>
      <c r="L18" s="108"/>
      <c r="M18" s="107"/>
      <c r="N18" s="119" t="s">
        <v>242</v>
      </c>
      <c r="O18" s="120">
        <v>46068</v>
      </c>
      <c r="P18" s="120">
        <v>46134</v>
      </c>
      <c r="Q18" s="121">
        <f t="shared" si="1"/>
        <v>66</v>
      </c>
      <c r="R18" s="107"/>
      <c r="S18" s="107"/>
      <c r="T18" s="107"/>
    </row>
    <row r="19" spans="1:20" x14ac:dyDescent="0.25">
      <c r="A19" s="107">
        <f t="shared" si="2"/>
        <v>16</v>
      </c>
      <c r="B19" s="107" t="s">
        <v>254</v>
      </c>
      <c r="C19" s="107" t="s">
        <v>246</v>
      </c>
      <c r="D19" s="107" t="s">
        <v>235</v>
      </c>
      <c r="E19" s="119"/>
      <c r="F19" s="120"/>
      <c r="G19" s="120"/>
      <c r="H19" s="121">
        <f t="shared" si="0"/>
        <v>0</v>
      </c>
      <c r="I19" s="107"/>
      <c r="J19" s="107"/>
      <c r="K19" s="107"/>
      <c r="L19" s="108"/>
      <c r="M19" s="107"/>
      <c r="N19" s="119" t="s">
        <v>242</v>
      </c>
      <c r="O19" s="120">
        <v>46068</v>
      </c>
      <c r="P19" s="120">
        <v>46134</v>
      </c>
      <c r="Q19" s="121">
        <f t="shared" si="1"/>
        <v>66</v>
      </c>
      <c r="R19" s="107"/>
      <c r="S19" s="107"/>
      <c r="T19" s="107"/>
    </row>
    <row r="20" spans="1:20" x14ac:dyDescent="0.25">
      <c r="A20" s="107">
        <f t="shared" si="2"/>
        <v>17</v>
      </c>
      <c r="B20" s="107" t="s">
        <v>255</v>
      </c>
      <c r="C20" s="107" t="s">
        <v>231</v>
      </c>
      <c r="D20" s="107" t="s">
        <v>235</v>
      </c>
      <c r="E20" s="119"/>
      <c r="F20" s="120"/>
      <c r="G20" s="120"/>
      <c r="H20" s="121">
        <f t="shared" si="0"/>
        <v>0</v>
      </c>
      <c r="I20" s="107"/>
      <c r="J20" s="107"/>
      <c r="K20" s="107"/>
      <c r="L20" s="108"/>
      <c r="M20" s="107"/>
      <c r="N20" s="119" t="s">
        <v>242</v>
      </c>
      <c r="O20" s="120">
        <v>46068</v>
      </c>
      <c r="P20" s="120">
        <v>46134</v>
      </c>
      <c r="Q20" s="121">
        <f t="shared" si="1"/>
        <v>66</v>
      </c>
      <c r="R20" s="107"/>
      <c r="S20" s="107"/>
      <c r="T20" s="107"/>
    </row>
    <row r="21" spans="1:20" ht="15.75" customHeight="1" x14ac:dyDescent="0.25">
      <c r="A21" s="107">
        <f t="shared" si="2"/>
        <v>18</v>
      </c>
      <c r="B21" s="107" t="s">
        <v>256</v>
      </c>
      <c r="C21" s="107" t="s">
        <v>257</v>
      </c>
      <c r="D21" s="107" t="s">
        <v>235</v>
      </c>
      <c r="E21" s="119"/>
      <c r="F21" s="120"/>
      <c r="G21" s="120"/>
      <c r="H21" s="121">
        <f t="shared" si="0"/>
        <v>0</v>
      </c>
      <c r="I21" s="107"/>
      <c r="J21" s="107"/>
      <c r="K21" s="107"/>
      <c r="L21" s="108"/>
      <c r="M21" s="107"/>
      <c r="N21" s="119"/>
      <c r="O21" s="120"/>
      <c r="P21" s="120"/>
      <c r="Q21" s="121">
        <f t="shared" si="1"/>
        <v>0</v>
      </c>
      <c r="R21" s="107"/>
      <c r="S21" s="107"/>
      <c r="T21" s="107"/>
    </row>
    <row r="22" spans="1:20" ht="15.75" customHeight="1" x14ac:dyDescent="0.25">
      <c r="A22" s="107">
        <f t="shared" si="2"/>
        <v>19</v>
      </c>
      <c r="B22" s="107" t="s">
        <v>258</v>
      </c>
      <c r="C22" s="107" t="s">
        <v>246</v>
      </c>
      <c r="D22" s="107" t="s">
        <v>235</v>
      </c>
      <c r="E22" s="119"/>
      <c r="F22" s="120"/>
      <c r="G22" s="120"/>
      <c r="H22" s="121">
        <f t="shared" si="0"/>
        <v>0</v>
      </c>
      <c r="I22" s="107"/>
      <c r="J22" s="107"/>
      <c r="K22" s="107"/>
      <c r="L22" s="108"/>
      <c r="M22" s="107" t="s">
        <v>235</v>
      </c>
      <c r="N22" s="119" t="s">
        <v>242</v>
      </c>
      <c r="O22" s="120">
        <v>46068</v>
      </c>
      <c r="P22" s="120">
        <v>46117</v>
      </c>
      <c r="Q22" s="121">
        <f t="shared" si="1"/>
        <v>49</v>
      </c>
      <c r="R22" s="107"/>
      <c r="S22" s="107"/>
      <c r="T22" s="107"/>
    </row>
    <row r="23" spans="1:20" ht="15.75" customHeight="1" x14ac:dyDescent="0.25">
      <c r="A23" s="107">
        <f t="shared" si="2"/>
        <v>20</v>
      </c>
      <c r="B23" s="107" t="s">
        <v>259</v>
      </c>
      <c r="C23" s="107" t="s">
        <v>246</v>
      </c>
      <c r="D23" s="107" t="s">
        <v>235</v>
      </c>
      <c r="E23" s="119"/>
      <c r="F23" s="120"/>
      <c r="G23" s="120"/>
      <c r="H23" s="121">
        <f t="shared" si="0"/>
        <v>0</v>
      </c>
      <c r="I23" s="107"/>
      <c r="J23" s="107"/>
      <c r="K23" s="107"/>
      <c r="L23" s="108"/>
      <c r="M23" s="107"/>
      <c r="N23" s="119" t="s">
        <v>242</v>
      </c>
      <c r="O23" s="120">
        <v>46068</v>
      </c>
      <c r="P23" s="120">
        <v>46134</v>
      </c>
      <c r="Q23" s="121">
        <f t="shared" si="1"/>
        <v>66</v>
      </c>
      <c r="R23" s="107"/>
      <c r="S23" s="107"/>
      <c r="T23" s="107"/>
    </row>
    <row r="24" spans="1:20" ht="15.75" customHeight="1" x14ac:dyDescent="0.25">
      <c r="A24" s="107">
        <f t="shared" si="2"/>
        <v>21</v>
      </c>
      <c r="B24" s="107" t="s">
        <v>260</v>
      </c>
      <c r="C24" s="107" t="s">
        <v>261</v>
      </c>
      <c r="D24" s="107" t="s">
        <v>235</v>
      </c>
      <c r="E24" s="119"/>
      <c r="F24" s="120"/>
      <c r="G24" s="120"/>
      <c r="H24" s="121">
        <f t="shared" si="0"/>
        <v>0</v>
      </c>
      <c r="I24" s="107"/>
      <c r="J24" s="107"/>
      <c r="K24" s="107"/>
      <c r="L24" s="108"/>
      <c r="M24" s="107"/>
      <c r="N24" s="119"/>
      <c r="O24" s="120"/>
      <c r="P24" s="120"/>
      <c r="Q24" s="121">
        <f t="shared" si="1"/>
        <v>0</v>
      </c>
      <c r="R24" s="107"/>
      <c r="S24" s="107"/>
      <c r="T24" s="107"/>
    </row>
    <row r="25" spans="1:20" ht="15.75" customHeight="1" x14ac:dyDescent="0.25">
      <c r="A25" s="107">
        <f t="shared" si="2"/>
        <v>22</v>
      </c>
      <c r="B25" s="107" t="s">
        <v>262</v>
      </c>
      <c r="C25" s="107" t="s">
        <v>263</v>
      </c>
      <c r="D25" s="107" t="s">
        <v>235</v>
      </c>
      <c r="E25" s="119"/>
      <c r="F25" s="120"/>
      <c r="G25" s="120"/>
      <c r="H25" s="121">
        <f t="shared" si="0"/>
        <v>0</v>
      </c>
      <c r="I25" s="107"/>
      <c r="J25" s="107"/>
      <c r="K25" s="107"/>
      <c r="L25" s="108"/>
      <c r="M25" s="107"/>
      <c r="N25" s="119"/>
      <c r="O25" s="120"/>
      <c r="P25" s="120"/>
      <c r="Q25" s="121">
        <f t="shared" si="1"/>
        <v>0</v>
      </c>
      <c r="R25" s="107"/>
      <c r="S25" s="107"/>
      <c r="T25" s="107"/>
    </row>
    <row r="26" spans="1:20" ht="15.75" customHeight="1" x14ac:dyDescent="0.25">
      <c r="A26" s="107">
        <f t="shared" si="2"/>
        <v>23</v>
      </c>
      <c r="B26" s="107" t="s">
        <v>264</v>
      </c>
      <c r="C26" s="107" t="s">
        <v>246</v>
      </c>
      <c r="D26" s="107" t="s">
        <v>235</v>
      </c>
      <c r="E26" s="119"/>
      <c r="F26" s="120"/>
      <c r="G26" s="120"/>
      <c r="H26" s="121">
        <f t="shared" si="0"/>
        <v>0</v>
      </c>
      <c r="I26" s="107"/>
      <c r="J26" s="107"/>
      <c r="K26" s="107"/>
      <c r="L26" s="108"/>
      <c r="M26" s="107"/>
      <c r="N26" s="119" t="s">
        <v>242</v>
      </c>
      <c r="O26" s="120">
        <v>46068</v>
      </c>
      <c r="P26" s="120">
        <v>46134</v>
      </c>
      <c r="Q26" s="121">
        <f t="shared" si="1"/>
        <v>66</v>
      </c>
      <c r="R26" s="107"/>
      <c r="S26" s="107"/>
      <c r="T26" s="107"/>
    </row>
    <row r="27" spans="1:20" ht="15.75" customHeight="1" x14ac:dyDescent="0.25">
      <c r="A27" s="107">
        <f t="shared" si="2"/>
        <v>24</v>
      </c>
      <c r="B27" s="107" t="s">
        <v>265</v>
      </c>
      <c r="C27" s="107" t="s">
        <v>246</v>
      </c>
      <c r="D27" s="107" t="s">
        <v>235</v>
      </c>
      <c r="E27" s="119"/>
      <c r="F27" s="120"/>
      <c r="G27" s="120"/>
      <c r="H27" s="121">
        <f t="shared" si="0"/>
        <v>0</v>
      </c>
      <c r="I27" s="107"/>
      <c r="J27" s="107"/>
      <c r="K27" s="107"/>
      <c r="L27" s="108"/>
      <c r="M27" s="107" t="s">
        <v>235</v>
      </c>
      <c r="N27" s="119"/>
      <c r="O27" s="120"/>
      <c r="P27" s="120"/>
      <c r="Q27" s="121">
        <f t="shared" si="1"/>
        <v>0</v>
      </c>
      <c r="R27" s="107"/>
      <c r="S27" s="107"/>
      <c r="T27" s="107"/>
    </row>
    <row r="28" spans="1:20" ht="15.75" customHeight="1" x14ac:dyDescent="0.25">
      <c r="A28" s="107">
        <f t="shared" si="2"/>
        <v>25</v>
      </c>
      <c r="B28" s="107" t="s">
        <v>266</v>
      </c>
      <c r="C28" s="107" t="s">
        <v>231</v>
      </c>
      <c r="D28" s="107" t="s">
        <v>235</v>
      </c>
      <c r="E28" s="119"/>
      <c r="F28" s="120"/>
      <c r="G28" s="120"/>
      <c r="H28" s="121">
        <f t="shared" si="0"/>
        <v>0</v>
      </c>
      <c r="I28" s="107"/>
      <c r="J28" s="107"/>
      <c r="K28" s="107"/>
      <c r="L28" s="108"/>
      <c r="M28" s="107" t="s">
        <v>235</v>
      </c>
      <c r="N28" s="119"/>
      <c r="O28" s="120"/>
      <c r="P28" s="120"/>
      <c r="Q28" s="121">
        <f t="shared" si="1"/>
        <v>0</v>
      </c>
      <c r="R28" s="107"/>
      <c r="S28" s="107"/>
      <c r="T28" s="107"/>
    </row>
    <row r="29" spans="1:20" ht="15" customHeight="1" x14ac:dyDescent="0.25">
      <c r="A29" s="107">
        <f t="shared" si="2"/>
        <v>26</v>
      </c>
      <c r="B29" s="107" t="s">
        <v>267</v>
      </c>
      <c r="C29" s="107" t="s">
        <v>244</v>
      </c>
      <c r="D29" s="107" t="s">
        <v>235</v>
      </c>
      <c r="E29" s="119"/>
      <c r="F29" s="120"/>
      <c r="G29" s="120"/>
      <c r="H29" s="121">
        <f t="shared" si="0"/>
        <v>0</v>
      </c>
      <c r="I29" s="107"/>
      <c r="J29" s="107"/>
      <c r="K29" s="107"/>
      <c r="L29" s="108"/>
      <c r="M29" s="107" t="s">
        <v>235</v>
      </c>
      <c r="N29" s="119"/>
      <c r="O29" s="120"/>
      <c r="P29" s="120"/>
      <c r="Q29" s="121">
        <f t="shared" si="1"/>
        <v>0</v>
      </c>
      <c r="R29" s="107"/>
      <c r="S29" s="107"/>
      <c r="T29" s="107"/>
    </row>
    <row r="30" spans="1:20" ht="15.75" customHeight="1" x14ac:dyDescent="0.25">
      <c r="A30" s="107">
        <f t="shared" si="2"/>
        <v>27</v>
      </c>
      <c r="B30" s="107" t="s">
        <v>268</v>
      </c>
      <c r="C30" s="107" t="s">
        <v>257</v>
      </c>
      <c r="D30" s="107" t="s">
        <v>235</v>
      </c>
      <c r="E30" s="119"/>
      <c r="F30" s="120"/>
      <c r="G30" s="120"/>
      <c r="H30" s="121">
        <f t="shared" si="0"/>
        <v>0</v>
      </c>
      <c r="I30" s="107"/>
      <c r="J30" s="107"/>
      <c r="K30" s="107"/>
      <c r="L30" s="108"/>
      <c r="M30" s="107" t="s">
        <v>235</v>
      </c>
      <c r="N30" s="119"/>
      <c r="O30" s="120"/>
      <c r="P30" s="120"/>
      <c r="Q30" s="121">
        <f t="shared" si="1"/>
        <v>0</v>
      </c>
      <c r="R30" s="107"/>
      <c r="S30" s="107"/>
      <c r="T30" s="107"/>
    </row>
    <row r="31" spans="1:20" ht="15.75" customHeight="1" x14ac:dyDescent="0.25">
      <c r="A31" s="107">
        <f t="shared" si="2"/>
        <v>28</v>
      </c>
      <c r="B31" s="107" t="s">
        <v>269</v>
      </c>
      <c r="C31" s="107" t="s">
        <v>257</v>
      </c>
      <c r="D31" s="107" t="s">
        <v>235</v>
      </c>
      <c r="E31" s="119"/>
      <c r="F31" s="120"/>
      <c r="G31" s="120"/>
      <c r="H31" s="121">
        <f t="shared" si="0"/>
        <v>0</v>
      </c>
      <c r="I31" s="107"/>
      <c r="J31" s="107"/>
      <c r="K31" s="107"/>
      <c r="L31" s="108"/>
      <c r="M31" s="107" t="s">
        <v>235</v>
      </c>
      <c r="N31" s="119"/>
      <c r="O31" s="120"/>
      <c r="P31" s="120"/>
      <c r="Q31" s="121">
        <f t="shared" si="1"/>
        <v>0</v>
      </c>
      <c r="R31" s="107"/>
      <c r="S31" s="107"/>
      <c r="T31" s="107"/>
    </row>
    <row r="32" spans="1:20" ht="15.75" customHeight="1" x14ac:dyDescent="0.25">
      <c r="A32" s="107">
        <f t="shared" si="2"/>
        <v>29</v>
      </c>
      <c r="B32" s="107" t="s">
        <v>270</v>
      </c>
      <c r="C32" s="107" t="s">
        <v>233</v>
      </c>
      <c r="D32" s="107" t="s">
        <v>235</v>
      </c>
      <c r="E32" s="119"/>
      <c r="F32" s="120"/>
      <c r="G32" s="120"/>
      <c r="H32" s="121">
        <f t="shared" si="0"/>
        <v>0</v>
      </c>
      <c r="I32" s="107"/>
      <c r="J32" s="107"/>
      <c r="K32" s="107"/>
      <c r="L32" s="108"/>
      <c r="M32" s="107" t="s">
        <v>235</v>
      </c>
      <c r="N32" s="119"/>
      <c r="O32" s="120"/>
      <c r="P32" s="120"/>
      <c r="Q32" s="121">
        <f t="shared" si="1"/>
        <v>0</v>
      </c>
      <c r="R32" s="107"/>
      <c r="S32" s="107"/>
      <c r="T32" s="107"/>
    </row>
    <row r="33" spans="1:20" ht="15.75" customHeight="1" x14ac:dyDescent="0.25">
      <c r="A33" s="107">
        <f t="shared" si="2"/>
        <v>30</v>
      </c>
      <c r="B33" s="107" t="s">
        <v>272</v>
      </c>
      <c r="C33" s="107" t="s">
        <v>250</v>
      </c>
      <c r="D33" s="107" t="s">
        <v>235</v>
      </c>
      <c r="E33" s="119"/>
      <c r="F33" s="120"/>
      <c r="G33" s="120"/>
      <c r="H33" s="121">
        <f t="shared" si="0"/>
        <v>0</v>
      </c>
      <c r="I33" s="107"/>
      <c r="J33" s="107"/>
      <c r="K33" s="107"/>
      <c r="L33" s="108"/>
      <c r="M33" s="108" t="s">
        <v>235</v>
      </c>
      <c r="N33" s="119"/>
      <c r="O33" s="120"/>
      <c r="P33" s="120"/>
      <c r="Q33" s="121">
        <f t="shared" si="1"/>
        <v>0</v>
      </c>
      <c r="R33" s="107"/>
      <c r="S33" s="107"/>
      <c r="T33" s="107"/>
    </row>
    <row r="34" spans="1:20" ht="15.75" customHeight="1" x14ac:dyDescent="0.25">
      <c r="A34" s="107">
        <f t="shared" si="2"/>
        <v>31</v>
      </c>
      <c r="B34" s="107" t="s">
        <v>273</v>
      </c>
      <c r="C34" s="107" t="s">
        <v>231</v>
      </c>
      <c r="D34" s="107" t="s">
        <v>235</v>
      </c>
      <c r="E34" s="119"/>
      <c r="F34" s="120"/>
      <c r="G34" s="120"/>
      <c r="H34" s="121">
        <f t="shared" si="0"/>
        <v>0</v>
      </c>
      <c r="I34" s="107"/>
      <c r="J34" s="107"/>
      <c r="K34" s="107"/>
      <c r="L34" s="108"/>
      <c r="M34" s="108" t="s">
        <v>235</v>
      </c>
      <c r="N34" s="119"/>
      <c r="O34" s="120"/>
      <c r="P34" s="120"/>
      <c r="Q34" s="121">
        <f t="shared" si="1"/>
        <v>0</v>
      </c>
      <c r="R34" s="107"/>
      <c r="S34" s="107"/>
      <c r="T34" s="107"/>
    </row>
    <row r="35" spans="1:20" ht="15.75" customHeight="1" x14ac:dyDescent="0.25">
      <c r="A35" s="107">
        <f t="shared" si="2"/>
        <v>32</v>
      </c>
      <c r="B35" s="107" t="s">
        <v>274</v>
      </c>
      <c r="C35" s="107" t="s">
        <v>231</v>
      </c>
      <c r="D35" s="107" t="s">
        <v>235</v>
      </c>
      <c r="E35" s="119"/>
      <c r="F35" s="120"/>
      <c r="G35" s="120"/>
      <c r="H35" s="121">
        <f t="shared" si="0"/>
        <v>0</v>
      </c>
      <c r="I35" s="107"/>
      <c r="J35" s="107"/>
      <c r="K35" s="107"/>
      <c r="L35" s="108"/>
      <c r="M35" s="107" t="s">
        <v>235</v>
      </c>
      <c r="N35" s="119"/>
      <c r="O35" s="120"/>
      <c r="P35" s="120"/>
      <c r="Q35" s="121">
        <f t="shared" si="1"/>
        <v>0</v>
      </c>
      <c r="R35" s="107"/>
      <c r="S35" s="107"/>
      <c r="T35" s="107"/>
    </row>
    <row r="36" spans="1:20" ht="15.75" customHeight="1" x14ac:dyDescent="0.25">
      <c r="A36" s="107">
        <f t="shared" si="2"/>
        <v>33</v>
      </c>
      <c r="B36" s="124" t="s">
        <v>275</v>
      </c>
      <c r="C36" s="124" t="s">
        <v>276</v>
      </c>
      <c r="D36" s="108" t="s">
        <v>235</v>
      </c>
      <c r="E36" s="122"/>
      <c r="F36" s="123"/>
      <c r="G36" s="123"/>
      <c r="H36" s="121">
        <f t="shared" si="0"/>
        <v>0</v>
      </c>
      <c r="I36" s="108"/>
      <c r="J36" s="108"/>
      <c r="K36" s="108"/>
      <c r="L36" s="108"/>
      <c r="M36" s="107" t="s">
        <v>235</v>
      </c>
      <c r="N36" s="122"/>
      <c r="O36" s="123"/>
      <c r="P36" s="123"/>
      <c r="Q36" s="121">
        <f t="shared" si="1"/>
        <v>0</v>
      </c>
      <c r="R36" s="108"/>
      <c r="S36" s="108"/>
      <c r="T36" s="108"/>
    </row>
    <row r="37" spans="1:20" ht="15.75" customHeight="1" x14ac:dyDescent="0.25">
      <c r="A37" s="107">
        <f t="shared" si="2"/>
        <v>34</v>
      </c>
      <c r="B37" s="124" t="s">
        <v>277</v>
      </c>
      <c r="C37" s="124" t="s">
        <v>238</v>
      </c>
      <c r="D37" s="107" t="s">
        <v>235</v>
      </c>
      <c r="E37" s="122" t="s">
        <v>242</v>
      </c>
      <c r="F37" s="123">
        <v>45882</v>
      </c>
      <c r="G37" s="123">
        <v>46002</v>
      </c>
      <c r="H37" s="121">
        <f t="shared" si="0"/>
        <v>120</v>
      </c>
      <c r="I37" s="108"/>
      <c r="J37" s="108"/>
      <c r="K37" s="108"/>
      <c r="L37" s="108"/>
      <c r="M37" s="108"/>
      <c r="N37" s="119" t="s">
        <v>239</v>
      </c>
      <c r="O37" s="120">
        <v>46068</v>
      </c>
      <c r="P37" s="123"/>
      <c r="Q37" s="121">
        <f t="shared" si="1"/>
        <v>-46068</v>
      </c>
      <c r="R37" s="108"/>
      <c r="S37" s="108"/>
      <c r="T37" s="108"/>
    </row>
    <row r="38" spans="1:20" ht="15.75" customHeight="1" x14ac:dyDescent="0.25">
      <c r="A38" s="107">
        <f t="shared" si="2"/>
        <v>35</v>
      </c>
      <c r="B38" s="124" t="s">
        <v>278</v>
      </c>
      <c r="C38" s="124" t="s">
        <v>244</v>
      </c>
      <c r="D38" s="107" t="s">
        <v>235</v>
      </c>
      <c r="E38" s="122"/>
      <c r="F38" s="123"/>
      <c r="G38" s="123"/>
      <c r="H38" s="121">
        <f t="shared" si="0"/>
        <v>0</v>
      </c>
      <c r="I38" s="108"/>
      <c r="J38" s="108"/>
      <c r="K38" s="108"/>
      <c r="L38" s="108"/>
      <c r="M38" s="108"/>
      <c r="N38" s="119" t="s">
        <v>239</v>
      </c>
      <c r="O38" s="120">
        <v>46068</v>
      </c>
      <c r="P38" s="123"/>
      <c r="Q38" s="121">
        <f t="shared" si="1"/>
        <v>-46068</v>
      </c>
      <c r="R38" s="108"/>
      <c r="S38" s="108"/>
      <c r="T38" s="108"/>
    </row>
    <row r="39" spans="1:20" ht="15.75" customHeight="1" x14ac:dyDescent="0.25">
      <c r="A39" s="107">
        <f t="shared" si="2"/>
        <v>36</v>
      </c>
      <c r="B39" s="124" t="s">
        <v>279</v>
      </c>
      <c r="C39" s="124" t="s">
        <v>238</v>
      </c>
      <c r="D39" s="108" t="s">
        <v>235</v>
      </c>
      <c r="E39" s="122"/>
      <c r="F39" s="123"/>
      <c r="G39" s="123"/>
      <c r="H39" s="121">
        <f t="shared" si="0"/>
        <v>0</v>
      </c>
      <c r="I39" s="108"/>
      <c r="J39" s="108"/>
      <c r="K39" s="108"/>
      <c r="L39" s="108"/>
      <c r="M39" s="108"/>
      <c r="N39" s="119" t="s">
        <v>239</v>
      </c>
      <c r="O39" s="120">
        <v>46068</v>
      </c>
      <c r="P39" s="123"/>
      <c r="Q39" s="121">
        <f t="shared" si="1"/>
        <v>-46068</v>
      </c>
      <c r="R39" s="108"/>
      <c r="S39" s="108"/>
      <c r="T39" s="108"/>
    </row>
    <row r="40" spans="1:20" ht="15.75" customHeight="1" x14ac:dyDescent="0.25">
      <c r="A40" s="107">
        <f t="shared" si="2"/>
        <v>37</v>
      </c>
      <c r="B40" s="124" t="s">
        <v>280</v>
      </c>
      <c r="C40" s="124" t="s">
        <v>246</v>
      </c>
      <c r="D40" s="108" t="s">
        <v>235</v>
      </c>
      <c r="E40" s="122" t="s">
        <v>242</v>
      </c>
      <c r="F40" s="123">
        <v>45882</v>
      </c>
      <c r="G40" s="123">
        <v>45995</v>
      </c>
      <c r="H40" s="121">
        <f t="shared" si="0"/>
        <v>113</v>
      </c>
      <c r="I40" s="108"/>
      <c r="J40" s="108"/>
      <c r="K40" s="108"/>
      <c r="L40" s="108"/>
      <c r="M40" s="108" t="s">
        <v>235</v>
      </c>
      <c r="N40" s="122"/>
      <c r="O40" s="123"/>
      <c r="P40" s="123"/>
      <c r="Q40" s="121">
        <f t="shared" si="1"/>
        <v>0</v>
      </c>
      <c r="R40" s="108"/>
      <c r="S40" s="108"/>
      <c r="T40" s="108"/>
    </row>
    <row r="41" spans="1:20" ht="15.75" customHeight="1" x14ac:dyDescent="0.25">
      <c r="A41" s="107">
        <f t="shared" si="2"/>
        <v>38</v>
      </c>
      <c r="B41" s="124" t="s">
        <v>281</v>
      </c>
      <c r="C41" s="124" t="s">
        <v>246</v>
      </c>
      <c r="D41" s="108" t="s">
        <v>235</v>
      </c>
      <c r="E41" s="122"/>
      <c r="F41" s="123"/>
      <c r="G41" s="123"/>
      <c r="H41" s="121">
        <f t="shared" si="0"/>
        <v>0</v>
      </c>
      <c r="I41" s="108"/>
      <c r="J41" s="108"/>
      <c r="K41" s="108"/>
      <c r="L41" s="108"/>
      <c r="M41" s="108"/>
      <c r="N41" s="119" t="s">
        <v>239</v>
      </c>
      <c r="O41" s="120">
        <v>46068</v>
      </c>
      <c r="P41" s="123"/>
      <c r="Q41" s="121">
        <f t="shared" si="1"/>
        <v>-46068</v>
      </c>
      <c r="R41" s="108"/>
      <c r="S41" s="108"/>
      <c r="T41" s="108"/>
    </row>
    <row r="42" spans="1:20" ht="15.75" customHeight="1" x14ac:dyDescent="0.25">
      <c r="A42" s="107">
        <f t="shared" si="2"/>
        <v>39</v>
      </c>
      <c r="B42" s="124" t="s">
        <v>282</v>
      </c>
      <c r="C42" s="124" t="s">
        <v>257</v>
      </c>
      <c r="D42" s="108" t="s">
        <v>235</v>
      </c>
      <c r="E42" s="122" t="s">
        <v>242</v>
      </c>
      <c r="F42" s="123">
        <v>45882</v>
      </c>
      <c r="G42" s="123">
        <v>45911</v>
      </c>
      <c r="H42" s="121">
        <f t="shared" si="0"/>
        <v>29</v>
      </c>
      <c r="I42" s="108"/>
      <c r="J42" s="108"/>
      <c r="K42" s="108"/>
      <c r="L42" s="108"/>
      <c r="M42" s="108" t="s">
        <v>235</v>
      </c>
      <c r="N42" s="122"/>
      <c r="O42" s="123"/>
      <c r="P42" s="123"/>
      <c r="Q42" s="121">
        <f t="shared" si="1"/>
        <v>0</v>
      </c>
      <c r="R42" s="108"/>
      <c r="S42" s="108"/>
      <c r="T42" s="108"/>
    </row>
    <row r="43" spans="1:20" ht="15.75" customHeight="1" x14ac:dyDescent="0.25">
      <c r="A43" s="107">
        <f t="shared" si="2"/>
        <v>40</v>
      </c>
      <c r="B43" s="124" t="s">
        <v>283</v>
      </c>
      <c r="C43" s="124" t="s">
        <v>284</v>
      </c>
      <c r="D43" s="108" t="s">
        <v>235</v>
      </c>
      <c r="E43" s="122" t="s">
        <v>242</v>
      </c>
      <c r="F43" s="123">
        <v>45882</v>
      </c>
      <c r="G43" s="123">
        <v>45934</v>
      </c>
      <c r="H43" s="121">
        <f t="shared" si="0"/>
        <v>52</v>
      </c>
      <c r="I43" s="108"/>
      <c r="J43" s="108"/>
      <c r="K43" s="108"/>
      <c r="L43" s="108"/>
      <c r="M43" s="108" t="s">
        <v>235</v>
      </c>
      <c r="N43" s="122"/>
      <c r="O43" s="123"/>
      <c r="P43" s="123"/>
      <c r="Q43" s="121">
        <f t="shared" si="1"/>
        <v>0</v>
      </c>
      <c r="R43" s="108"/>
      <c r="S43" s="108"/>
      <c r="T43" s="108"/>
    </row>
    <row r="44" spans="1:20" ht="15.75" customHeight="1" x14ac:dyDescent="0.25">
      <c r="A44" s="107">
        <f t="shared" si="2"/>
        <v>41</v>
      </c>
      <c r="B44" s="124" t="s">
        <v>285</v>
      </c>
      <c r="C44" s="124" t="s">
        <v>246</v>
      </c>
      <c r="D44" s="108" t="s">
        <v>235</v>
      </c>
      <c r="E44" s="122" t="s">
        <v>242</v>
      </c>
      <c r="F44" s="123">
        <v>45882</v>
      </c>
      <c r="G44" s="123">
        <v>45918</v>
      </c>
      <c r="H44" s="121">
        <f t="shared" si="0"/>
        <v>36</v>
      </c>
      <c r="I44" s="108"/>
      <c r="J44" s="108"/>
      <c r="K44" s="108"/>
      <c r="L44" s="108"/>
      <c r="M44" s="108" t="s">
        <v>235</v>
      </c>
      <c r="N44" s="122"/>
      <c r="O44" s="123"/>
      <c r="P44" s="123"/>
      <c r="Q44" s="121">
        <f t="shared" si="1"/>
        <v>0</v>
      </c>
      <c r="R44" s="108"/>
      <c r="S44" s="108"/>
      <c r="T44" s="108"/>
    </row>
    <row r="45" spans="1:20" ht="15.75" customHeight="1" x14ac:dyDescent="0.25">
      <c r="A45" s="107">
        <f t="shared" si="2"/>
        <v>42</v>
      </c>
      <c r="B45" s="124" t="s">
        <v>286</v>
      </c>
      <c r="C45" s="124" t="s">
        <v>257</v>
      </c>
      <c r="D45" s="108" t="s">
        <v>235</v>
      </c>
      <c r="E45" s="122" t="s">
        <v>242</v>
      </c>
      <c r="F45" s="123">
        <v>45882</v>
      </c>
      <c r="G45" s="123">
        <v>45923</v>
      </c>
      <c r="H45" s="121">
        <f t="shared" si="0"/>
        <v>41</v>
      </c>
      <c r="I45" s="108"/>
      <c r="J45" s="108"/>
      <c r="K45" s="108"/>
      <c r="L45" s="108"/>
      <c r="M45" s="108" t="s">
        <v>235</v>
      </c>
      <c r="N45" s="122"/>
      <c r="O45" s="123"/>
      <c r="P45" s="123"/>
      <c r="Q45" s="121">
        <f t="shared" si="1"/>
        <v>0</v>
      </c>
      <c r="R45" s="108"/>
      <c r="S45" s="108"/>
      <c r="T45" s="108"/>
    </row>
    <row r="46" spans="1:20" ht="15.75" customHeight="1" x14ac:dyDescent="0.25">
      <c r="A46" s="107">
        <f t="shared" si="2"/>
        <v>43</v>
      </c>
      <c r="B46" s="124" t="s">
        <v>287</v>
      </c>
      <c r="C46" s="124" t="s">
        <v>231</v>
      </c>
      <c r="D46" s="108" t="s">
        <v>235</v>
      </c>
      <c r="E46" s="122" t="s">
        <v>242</v>
      </c>
      <c r="F46" s="123">
        <v>45882</v>
      </c>
      <c r="G46" s="123">
        <v>45929</v>
      </c>
      <c r="H46" s="121">
        <f t="shared" si="0"/>
        <v>47</v>
      </c>
      <c r="I46" s="108"/>
      <c r="J46" s="108"/>
      <c r="K46" s="108"/>
      <c r="L46" s="108"/>
      <c r="M46" s="108" t="s">
        <v>235</v>
      </c>
      <c r="N46" s="122"/>
      <c r="O46" s="123"/>
      <c r="P46" s="123"/>
      <c r="Q46" s="121">
        <f t="shared" si="1"/>
        <v>0</v>
      </c>
      <c r="R46" s="108"/>
      <c r="S46" s="108"/>
      <c r="T46" s="108"/>
    </row>
    <row r="47" spans="1:20" ht="15.75" customHeight="1" x14ac:dyDescent="0.25">
      <c r="A47" s="107">
        <f t="shared" si="2"/>
        <v>44</v>
      </c>
      <c r="B47" s="124" t="s">
        <v>288</v>
      </c>
      <c r="C47" s="124" t="s">
        <v>250</v>
      </c>
      <c r="D47" s="108" t="s">
        <v>235</v>
      </c>
      <c r="E47" s="122"/>
      <c r="F47" s="123"/>
      <c r="G47" s="123"/>
      <c r="H47" s="121">
        <f t="shared" si="0"/>
        <v>0</v>
      </c>
      <c r="I47" s="108"/>
      <c r="J47" s="108"/>
      <c r="K47" s="108"/>
      <c r="L47" s="108"/>
      <c r="M47" s="108" t="s">
        <v>235</v>
      </c>
      <c r="N47" s="119" t="s">
        <v>242</v>
      </c>
      <c r="O47" s="120">
        <v>46087</v>
      </c>
      <c r="P47" s="123">
        <v>46122</v>
      </c>
      <c r="Q47" s="121">
        <f t="shared" si="1"/>
        <v>35</v>
      </c>
      <c r="R47" s="108"/>
      <c r="S47" s="108"/>
      <c r="T47" s="108"/>
    </row>
    <row r="48" spans="1:20" ht="15.75" customHeight="1" x14ac:dyDescent="0.25">
      <c r="A48" s="107">
        <f t="shared" si="2"/>
        <v>45</v>
      </c>
      <c r="B48" s="124" t="s">
        <v>289</v>
      </c>
      <c r="C48" s="124" t="s">
        <v>257</v>
      </c>
      <c r="D48" s="108" t="s">
        <v>235</v>
      </c>
      <c r="E48" s="122" t="s">
        <v>242</v>
      </c>
      <c r="F48" s="123">
        <v>45839</v>
      </c>
      <c r="G48" s="123">
        <v>45846</v>
      </c>
      <c r="H48" s="121">
        <f t="shared" si="0"/>
        <v>7</v>
      </c>
      <c r="I48" s="108"/>
      <c r="J48" s="108"/>
      <c r="K48" s="108"/>
      <c r="L48" s="108"/>
      <c r="M48" s="108" t="s">
        <v>235</v>
      </c>
      <c r="N48" s="119" t="s">
        <v>242</v>
      </c>
      <c r="O48" s="120">
        <v>46068</v>
      </c>
      <c r="P48" s="123">
        <v>46102</v>
      </c>
      <c r="Q48" s="121">
        <f t="shared" si="1"/>
        <v>34</v>
      </c>
      <c r="R48" s="108"/>
      <c r="S48" s="108"/>
      <c r="T48" s="108"/>
    </row>
    <row r="49" spans="1:20" ht="15.75" customHeight="1" x14ac:dyDescent="0.25">
      <c r="A49" s="107">
        <f t="shared" si="2"/>
        <v>46</v>
      </c>
      <c r="B49" s="124" t="s">
        <v>290</v>
      </c>
      <c r="C49" s="124" t="s">
        <v>250</v>
      </c>
      <c r="D49" s="108" t="s">
        <v>235</v>
      </c>
      <c r="E49" s="122"/>
      <c r="F49" s="123"/>
      <c r="G49" s="123"/>
      <c r="H49" s="121">
        <f t="shared" si="0"/>
        <v>0</v>
      </c>
      <c r="I49" s="108"/>
      <c r="J49" s="108"/>
      <c r="K49" s="108"/>
      <c r="L49" s="108"/>
      <c r="M49" s="108" t="s">
        <v>235</v>
      </c>
      <c r="N49" s="119" t="s">
        <v>242</v>
      </c>
      <c r="O49" s="120">
        <v>46068</v>
      </c>
      <c r="P49" s="123">
        <v>46088</v>
      </c>
      <c r="Q49" s="121">
        <f t="shared" si="1"/>
        <v>20</v>
      </c>
      <c r="R49" s="108"/>
      <c r="S49" s="108"/>
      <c r="T49" s="108"/>
    </row>
    <row r="50" spans="1:20" ht="15.75" customHeight="1" x14ac:dyDescent="0.25">
      <c r="A50" s="107">
        <f t="shared" si="2"/>
        <v>47</v>
      </c>
      <c r="B50" s="124" t="s">
        <v>291</v>
      </c>
      <c r="C50" s="124" t="s">
        <v>257</v>
      </c>
      <c r="D50" s="108" t="s">
        <v>235</v>
      </c>
      <c r="E50" s="122"/>
      <c r="F50" s="123"/>
      <c r="G50" s="123"/>
      <c r="H50" s="121">
        <f t="shared" si="0"/>
        <v>0</v>
      </c>
      <c r="I50" s="108"/>
      <c r="J50" s="108"/>
      <c r="K50" s="108"/>
      <c r="L50" s="108"/>
      <c r="M50" s="108" t="s">
        <v>235</v>
      </c>
      <c r="N50" s="119" t="s">
        <v>242</v>
      </c>
      <c r="O50" s="120">
        <v>46068</v>
      </c>
      <c r="P50" s="123">
        <v>46105</v>
      </c>
      <c r="Q50" s="121">
        <f t="shared" si="1"/>
        <v>37</v>
      </c>
      <c r="R50" s="108"/>
      <c r="S50" s="108"/>
      <c r="T50" s="108"/>
    </row>
    <row r="51" spans="1:20" ht="15.75" customHeight="1" x14ac:dyDescent="0.25">
      <c r="A51" s="107">
        <f t="shared" si="2"/>
        <v>48</v>
      </c>
      <c r="B51" s="124" t="s">
        <v>292</v>
      </c>
      <c r="C51" s="124" t="s">
        <v>284</v>
      </c>
      <c r="D51" s="107" t="s">
        <v>235</v>
      </c>
      <c r="E51" s="122"/>
      <c r="F51" s="123"/>
      <c r="G51" s="123"/>
      <c r="H51" s="121">
        <f t="shared" si="0"/>
        <v>0</v>
      </c>
      <c r="I51" s="108"/>
      <c r="J51" s="108"/>
      <c r="K51" s="108"/>
      <c r="L51" s="108"/>
      <c r="M51" s="108" t="s">
        <v>235</v>
      </c>
      <c r="N51" s="122"/>
      <c r="O51" s="123"/>
      <c r="P51" s="123"/>
      <c r="Q51" s="121">
        <f t="shared" si="1"/>
        <v>0</v>
      </c>
      <c r="R51" s="108"/>
      <c r="S51" s="108"/>
      <c r="T51" s="108"/>
    </row>
    <row r="52" spans="1:20" ht="15.75" customHeight="1" x14ac:dyDescent="0.25">
      <c r="A52" s="107">
        <f t="shared" si="2"/>
        <v>49</v>
      </c>
      <c r="B52" s="124" t="s">
        <v>293</v>
      </c>
      <c r="C52" s="124" t="s">
        <v>244</v>
      </c>
      <c r="D52" s="108" t="s">
        <v>235</v>
      </c>
      <c r="E52" s="122"/>
      <c r="F52" s="123"/>
      <c r="G52" s="123"/>
      <c r="H52" s="121">
        <f t="shared" si="0"/>
        <v>0</v>
      </c>
      <c r="I52" s="108"/>
      <c r="J52" s="108"/>
      <c r="K52" s="108"/>
      <c r="L52" s="108"/>
      <c r="M52" s="108" t="s">
        <v>235</v>
      </c>
      <c r="N52" s="119" t="s">
        <v>242</v>
      </c>
      <c r="O52" s="120">
        <v>46068</v>
      </c>
      <c r="P52" s="123">
        <v>46079</v>
      </c>
      <c r="Q52" s="121">
        <f t="shared" si="1"/>
        <v>11</v>
      </c>
      <c r="R52" s="108"/>
      <c r="S52" s="108"/>
      <c r="T52" s="108"/>
    </row>
    <row r="53" spans="1:20" ht="15.75" customHeight="1" x14ac:dyDescent="0.25">
      <c r="A53" s="107">
        <f t="shared" si="2"/>
        <v>50</v>
      </c>
      <c r="B53" s="124" t="s">
        <v>294</v>
      </c>
      <c r="C53" s="124" t="s">
        <v>250</v>
      </c>
      <c r="D53" s="108" t="s">
        <v>235</v>
      </c>
      <c r="E53" s="122"/>
      <c r="F53" s="123"/>
      <c r="G53" s="123"/>
      <c r="H53" s="121">
        <f t="shared" si="0"/>
        <v>0</v>
      </c>
      <c r="I53" s="108"/>
      <c r="J53" s="108"/>
      <c r="K53" s="108"/>
      <c r="L53" s="108"/>
      <c r="M53" s="108" t="s">
        <v>235</v>
      </c>
      <c r="N53" s="122"/>
      <c r="O53" s="123"/>
      <c r="P53" s="123"/>
      <c r="Q53" s="121">
        <f t="shared" si="1"/>
        <v>0</v>
      </c>
      <c r="R53" s="108"/>
      <c r="S53" s="108"/>
      <c r="T53" s="108"/>
    </row>
    <row r="54" spans="1:20" ht="15.75" customHeight="1" x14ac:dyDescent="0.25">
      <c r="A54" s="107">
        <f t="shared" si="2"/>
        <v>51</v>
      </c>
      <c r="B54" s="124" t="s">
        <v>295</v>
      </c>
      <c r="C54" s="124" t="s">
        <v>257</v>
      </c>
      <c r="D54" s="108" t="s">
        <v>235</v>
      </c>
      <c r="E54" s="122"/>
      <c r="F54" s="123"/>
      <c r="G54" s="123"/>
      <c r="H54" s="121">
        <f t="shared" si="0"/>
        <v>0</v>
      </c>
      <c r="I54" s="108"/>
      <c r="J54" s="108"/>
      <c r="K54" s="108"/>
      <c r="L54" s="108"/>
      <c r="M54" s="108" t="s">
        <v>235</v>
      </c>
      <c r="N54" s="122"/>
      <c r="O54" s="123"/>
      <c r="P54" s="123"/>
      <c r="Q54" s="121">
        <f t="shared" si="1"/>
        <v>0</v>
      </c>
      <c r="R54" s="108"/>
      <c r="S54" s="108"/>
      <c r="T54" s="108"/>
    </row>
    <row r="55" spans="1:20" ht="15.75" customHeight="1" x14ac:dyDescent="0.25">
      <c r="A55" s="107">
        <f t="shared" si="2"/>
        <v>52</v>
      </c>
      <c r="B55" s="124" t="s">
        <v>296</v>
      </c>
      <c r="C55" s="124" t="s">
        <v>257</v>
      </c>
      <c r="D55" s="108" t="s">
        <v>235</v>
      </c>
      <c r="E55" s="122"/>
      <c r="F55" s="123"/>
      <c r="G55" s="123"/>
      <c r="H55" s="121">
        <f t="shared" si="0"/>
        <v>0</v>
      </c>
      <c r="I55" s="108"/>
      <c r="J55" s="108"/>
      <c r="K55" s="108"/>
      <c r="L55" s="108"/>
      <c r="M55" s="107" t="s">
        <v>235</v>
      </c>
      <c r="N55" s="122"/>
      <c r="O55" s="123"/>
      <c r="P55" s="123"/>
      <c r="Q55" s="121">
        <f t="shared" si="1"/>
        <v>0</v>
      </c>
      <c r="R55" s="108"/>
      <c r="S55" s="108"/>
      <c r="T55" s="108"/>
    </row>
    <row r="56" spans="1:20" ht="15.75" customHeight="1" x14ac:dyDescent="0.25">
      <c r="A56" s="107">
        <f t="shared" si="2"/>
        <v>53</v>
      </c>
      <c r="B56" s="124" t="s">
        <v>297</v>
      </c>
      <c r="C56" s="124" t="s">
        <v>244</v>
      </c>
      <c r="D56" s="108" t="s">
        <v>235</v>
      </c>
      <c r="E56" s="122"/>
      <c r="F56" s="123"/>
      <c r="G56" s="123"/>
      <c r="H56" s="121">
        <f t="shared" si="0"/>
        <v>0</v>
      </c>
      <c r="I56" s="108"/>
      <c r="J56" s="108"/>
      <c r="K56" s="108"/>
      <c r="L56" s="108"/>
      <c r="M56" s="108" t="s">
        <v>235</v>
      </c>
      <c r="N56" s="122"/>
      <c r="O56" s="123"/>
      <c r="P56" s="123"/>
      <c r="Q56" s="121">
        <f t="shared" si="1"/>
        <v>0</v>
      </c>
      <c r="R56" s="108"/>
      <c r="S56" s="108"/>
      <c r="T56" s="108"/>
    </row>
    <row r="57" spans="1:20" ht="15.75" customHeight="1" x14ac:dyDescent="0.25">
      <c r="A57" s="107">
        <f t="shared" si="2"/>
        <v>54</v>
      </c>
      <c r="B57" s="124" t="s">
        <v>298</v>
      </c>
      <c r="C57" s="124" t="s">
        <v>244</v>
      </c>
      <c r="D57" s="108" t="s">
        <v>235</v>
      </c>
      <c r="E57" s="122" t="s">
        <v>242</v>
      </c>
      <c r="F57" s="123">
        <v>45823</v>
      </c>
      <c r="G57" s="123">
        <v>46006</v>
      </c>
      <c r="H57" s="121">
        <f t="shared" si="0"/>
        <v>183</v>
      </c>
      <c r="I57" s="108"/>
      <c r="J57" s="108"/>
      <c r="K57" s="108"/>
      <c r="L57" s="108"/>
      <c r="M57" s="108" t="s">
        <v>235</v>
      </c>
      <c r="N57" s="119" t="s">
        <v>242</v>
      </c>
      <c r="O57" s="120">
        <v>46068</v>
      </c>
      <c r="P57" s="123">
        <v>46091</v>
      </c>
      <c r="Q57" s="121">
        <f t="shared" si="1"/>
        <v>23</v>
      </c>
      <c r="R57" s="108"/>
      <c r="S57" s="108"/>
      <c r="T57" s="108"/>
    </row>
    <row r="58" spans="1:20" ht="15.75" customHeight="1" x14ac:dyDescent="0.25">
      <c r="A58" s="107">
        <f t="shared" si="2"/>
        <v>55</v>
      </c>
      <c r="B58" s="124" t="s">
        <v>299</v>
      </c>
      <c r="C58" s="124" t="s">
        <v>300</v>
      </c>
      <c r="D58" s="108" t="s">
        <v>235</v>
      </c>
      <c r="E58" s="122" t="s">
        <v>242</v>
      </c>
      <c r="F58" s="123">
        <v>45823</v>
      </c>
      <c r="G58" s="123">
        <v>46006</v>
      </c>
      <c r="H58" s="121">
        <f t="shared" si="0"/>
        <v>183</v>
      </c>
      <c r="I58" s="108"/>
      <c r="J58" s="108"/>
      <c r="K58" s="108"/>
      <c r="L58" s="108"/>
      <c r="M58" s="108" t="s">
        <v>235</v>
      </c>
      <c r="N58" s="119" t="s">
        <v>242</v>
      </c>
      <c r="O58" s="120">
        <v>46068</v>
      </c>
      <c r="P58" s="123">
        <v>46095</v>
      </c>
      <c r="Q58" s="121">
        <f t="shared" si="1"/>
        <v>27</v>
      </c>
      <c r="R58" s="108"/>
      <c r="S58" s="108"/>
      <c r="T58" s="108"/>
    </row>
    <row r="59" spans="1:20" ht="15.75" customHeight="1" x14ac:dyDescent="0.25">
      <c r="A59" s="107">
        <f t="shared" si="2"/>
        <v>56</v>
      </c>
      <c r="B59" s="124" t="s">
        <v>301</v>
      </c>
      <c r="C59" s="124" t="s">
        <v>244</v>
      </c>
      <c r="D59" s="108" t="s">
        <v>235</v>
      </c>
      <c r="E59" s="122" t="s">
        <v>242</v>
      </c>
      <c r="F59" s="123">
        <v>45792</v>
      </c>
      <c r="G59" s="123">
        <v>45793</v>
      </c>
      <c r="H59" s="121">
        <f t="shared" si="0"/>
        <v>1</v>
      </c>
      <c r="I59" s="108"/>
      <c r="J59" s="108"/>
      <c r="K59" s="108"/>
      <c r="L59" s="108"/>
      <c r="M59" s="108"/>
      <c r="N59" s="119" t="s">
        <v>242</v>
      </c>
      <c r="O59" s="123">
        <v>45903</v>
      </c>
      <c r="P59" s="123">
        <v>46126</v>
      </c>
      <c r="Q59" s="121">
        <f t="shared" si="1"/>
        <v>223</v>
      </c>
      <c r="R59" s="108"/>
      <c r="S59" s="108"/>
      <c r="T59" s="108"/>
    </row>
    <row r="60" spans="1:20" ht="15.75" customHeight="1" x14ac:dyDescent="0.25">
      <c r="A60" s="107">
        <f t="shared" si="2"/>
        <v>57</v>
      </c>
      <c r="B60" s="124" t="s">
        <v>302</v>
      </c>
      <c r="C60" s="124" t="s">
        <v>257</v>
      </c>
      <c r="D60" s="108" t="s">
        <v>235</v>
      </c>
      <c r="E60" s="122"/>
      <c r="F60" s="123"/>
      <c r="G60" s="123"/>
      <c r="H60" s="121">
        <f t="shared" si="0"/>
        <v>0</v>
      </c>
      <c r="I60" s="108"/>
      <c r="J60" s="108"/>
      <c r="K60" s="108"/>
      <c r="L60" s="108"/>
      <c r="M60" s="108" t="s">
        <v>235</v>
      </c>
      <c r="N60" s="122" t="s">
        <v>242</v>
      </c>
      <c r="O60" s="123">
        <v>45903</v>
      </c>
      <c r="P60" s="123">
        <v>45999</v>
      </c>
      <c r="Q60" s="121">
        <f t="shared" si="1"/>
        <v>96</v>
      </c>
      <c r="R60" s="108"/>
      <c r="S60" s="108"/>
      <c r="T60" s="108"/>
    </row>
    <row r="61" spans="1:20" ht="15.75" customHeight="1" x14ac:dyDescent="0.25">
      <c r="A61" s="107">
        <f t="shared" si="2"/>
        <v>58</v>
      </c>
      <c r="B61" s="124" t="s">
        <v>303</v>
      </c>
      <c r="C61" s="124" t="s">
        <v>257</v>
      </c>
      <c r="D61" s="108" t="s">
        <v>235</v>
      </c>
      <c r="E61" s="122"/>
      <c r="F61" s="123"/>
      <c r="G61" s="123"/>
      <c r="H61" s="121">
        <f t="shared" si="0"/>
        <v>0</v>
      </c>
      <c r="I61" s="108"/>
      <c r="J61" s="108"/>
      <c r="K61" s="108"/>
      <c r="L61" s="108"/>
      <c r="M61" s="108" t="s">
        <v>235</v>
      </c>
      <c r="N61" s="122" t="s">
        <v>242</v>
      </c>
      <c r="O61" s="123">
        <v>45903</v>
      </c>
      <c r="P61" s="123">
        <v>46005</v>
      </c>
      <c r="Q61" s="121">
        <f t="shared" si="1"/>
        <v>102</v>
      </c>
      <c r="R61" s="108"/>
      <c r="S61" s="108"/>
      <c r="T61" s="108"/>
    </row>
    <row r="62" spans="1:20" ht="15.75" customHeight="1" x14ac:dyDescent="0.25">
      <c r="A62" s="107">
        <f t="shared" si="2"/>
        <v>59</v>
      </c>
      <c r="B62" s="124" t="s">
        <v>304</v>
      </c>
      <c r="C62" s="124" t="s">
        <v>246</v>
      </c>
      <c r="D62" s="108" t="s">
        <v>235</v>
      </c>
      <c r="E62" s="122"/>
      <c r="F62" s="123"/>
      <c r="G62" s="123"/>
      <c r="H62" s="121">
        <f t="shared" si="0"/>
        <v>0</v>
      </c>
      <c r="I62" s="108"/>
      <c r="J62" s="108"/>
      <c r="K62" s="108"/>
      <c r="L62" s="108"/>
      <c r="M62" s="108" t="s">
        <v>235</v>
      </c>
      <c r="N62" s="122"/>
      <c r="O62" s="123"/>
      <c r="P62" s="123"/>
      <c r="Q62" s="121">
        <f t="shared" si="1"/>
        <v>0</v>
      </c>
      <c r="R62" s="108"/>
      <c r="S62" s="108"/>
      <c r="T62" s="108"/>
    </row>
    <row r="63" spans="1:20" ht="15.75" customHeight="1" x14ac:dyDescent="0.25">
      <c r="A63" s="107">
        <f t="shared" si="2"/>
        <v>60</v>
      </c>
      <c r="B63" s="124" t="s">
        <v>305</v>
      </c>
      <c r="C63" s="124" t="s">
        <v>284</v>
      </c>
      <c r="D63" s="108" t="s">
        <v>235</v>
      </c>
      <c r="E63" s="122"/>
      <c r="F63" s="123"/>
      <c r="G63" s="123"/>
      <c r="H63" s="121">
        <f t="shared" si="0"/>
        <v>0</v>
      </c>
      <c r="I63" s="108"/>
      <c r="J63" s="108"/>
      <c r="K63" s="108"/>
      <c r="L63" s="108"/>
      <c r="M63" s="108" t="s">
        <v>235</v>
      </c>
      <c r="N63" s="122"/>
      <c r="O63" s="123"/>
      <c r="P63" s="123"/>
      <c r="Q63" s="121">
        <f t="shared" si="1"/>
        <v>0</v>
      </c>
      <c r="R63" s="108"/>
      <c r="S63" s="108"/>
      <c r="T63" s="108"/>
    </row>
    <row r="64" spans="1:20" ht="15.75" customHeight="1" x14ac:dyDescent="0.25">
      <c r="A64" s="107">
        <f t="shared" si="2"/>
        <v>61</v>
      </c>
      <c r="B64" s="124" t="s">
        <v>306</v>
      </c>
      <c r="C64" s="124" t="s">
        <v>257</v>
      </c>
      <c r="D64" s="108" t="s">
        <v>235</v>
      </c>
      <c r="E64" s="122" t="s">
        <v>242</v>
      </c>
      <c r="F64" s="123">
        <v>45767</v>
      </c>
      <c r="G64" s="123">
        <v>45786</v>
      </c>
      <c r="H64" s="121">
        <f t="shared" si="0"/>
        <v>19</v>
      </c>
      <c r="I64" s="125" t="s">
        <v>307</v>
      </c>
      <c r="J64" s="125" t="s">
        <v>308</v>
      </c>
      <c r="K64" s="108">
        <v>7877597229</v>
      </c>
      <c r="L64" s="108"/>
      <c r="M64" s="108" t="s">
        <v>235</v>
      </c>
      <c r="N64" s="122"/>
      <c r="O64" s="123"/>
      <c r="P64" s="123"/>
      <c r="Q64" s="121">
        <f t="shared" si="1"/>
        <v>0</v>
      </c>
      <c r="R64" s="125"/>
      <c r="S64" s="125"/>
      <c r="T64" s="108"/>
    </row>
    <row r="65" spans="1:20" ht="15.75" customHeight="1" x14ac:dyDescent="0.25">
      <c r="A65" s="107">
        <f t="shared" si="2"/>
        <v>62</v>
      </c>
      <c r="B65" s="124" t="s">
        <v>309</v>
      </c>
      <c r="C65" s="124" t="s">
        <v>257</v>
      </c>
      <c r="D65" s="108" t="s">
        <v>235</v>
      </c>
      <c r="E65" s="122" t="s">
        <v>242</v>
      </c>
      <c r="F65" s="123">
        <v>45767</v>
      </c>
      <c r="G65" s="123">
        <v>45786</v>
      </c>
      <c r="H65" s="121">
        <f t="shared" si="0"/>
        <v>19</v>
      </c>
      <c r="I65" s="108"/>
      <c r="J65" s="108"/>
      <c r="K65" s="108"/>
      <c r="L65" s="108"/>
      <c r="M65" s="108" t="s">
        <v>235</v>
      </c>
      <c r="N65" s="122" t="s">
        <v>242</v>
      </c>
      <c r="O65" s="123">
        <v>45893</v>
      </c>
      <c r="P65" s="123">
        <v>46020</v>
      </c>
      <c r="Q65" s="121">
        <f t="shared" si="1"/>
        <v>127</v>
      </c>
      <c r="R65" s="108"/>
      <c r="S65" s="108"/>
      <c r="T65" s="108"/>
    </row>
    <row r="66" spans="1:20" ht="15.75" customHeight="1" x14ac:dyDescent="0.25">
      <c r="A66" s="107">
        <f t="shared" si="2"/>
        <v>63</v>
      </c>
      <c r="B66" s="124" t="s">
        <v>310</v>
      </c>
      <c r="C66" s="124" t="s">
        <v>244</v>
      </c>
      <c r="D66" s="108" t="s">
        <v>235</v>
      </c>
      <c r="E66" s="122"/>
      <c r="F66" s="123"/>
      <c r="G66" s="123"/>
      <c r="H66" s="121">
        <f t="shared" si="0"/>
        <v>0</v>
      </c>
      <c r="I66" s="108"/>
      <c r="J66" s="108"/>
      <c r="K66" s="108"/>
      <c r="L66" s="108"/>
      <c r="M66" s="108" t="s">
        <v>235</v>
      </c>
      <c r="N66" s="122" t="s">
        <v>242</v>
      </c>
      <c r="O66" s="123">
        <v>45893</v>
      </c>
      <c r="P66" s="123">
        <v>46040</v>
      </c>
      <c r="Q66" s="121">
        <f t="shared" si="1"/>
        <v>147</v>
      </c>
      <c r="R66" s="108"/>
      <c r="S66" s="108"/>
      <c r="T66" s="108"/>
    </row>
    <row r="67" spans="1:20" ht="15.75" customHeight="1" x14ac:dyDescent="0.25">
      <c r="A67" s="107">
        <f t="shared" si="2"/>
        <v>64</v>
      </c>
      <c r="B67" s="124" t="s">
        <v>311</v>
      </c>
      <c r="C67" s="124" t="s">
        <v>257</v>
      </c>
      <c r="D67" s="108" t="s">
        <v>235</v>
      </c>
      <c r="E67" s="122"/>
      <c r="F67" s="123"/>
      <c r="G67" s="123"/>
      <c r="H67" s="121">
        <f t="shared" si="0"/>
        <v>0</v>
      </c>
      <c r="I67" s="108"/>
      <c r="J67" s="108"/>
      <c r="K67" s="108"/>
      <c r="L67" s="108"/>
      <c r="M67" s="108" t="s">
        <v>235</v>
      </c>
      <c r="N67" s="122" t="s">
        <v>242</v>
      </c>
      <c r="O67" s="123">
        <v>45893</v>
      </c>
      <c r="P67" s="123">
        <v>46051</v>
      </c>
      <c r="Q67" s="121">
        <f t="shared" si="1"/>
        <v>158</v>
      </c>
      <c r="R67" s="108"/>
      <c r="S67" s="108"/>
      <c r="T67" s="108"/>
    </row>
    <row r="68" spans="1:20" ht="15.75" customHeight="1" x14ac:dyDescent="0.25">
      <c r="A68" s="107">
        <f t="shared" si="2"/>
        <v>65</v>
      </c>
      <c r="B68" s="124" t="s">
        <v>312</v>
      </c>
      <c r="C68" s="124" t="s">
        <v>246</v>
      </c>
      <c r="D68" s="108" t="s">
        <v>235</v>
      </c>
      <c r="E68" s="122"/>
      <c r="F68" s="123"/>
      <c r="G68" s="123"/>
      <c r="H68" s="121">
        <f t="shared" si="0"/>
        <v>0</v>
      </c>
      <c r="I68" s="108"/>
      <c r="J68" s="108"/>
      <c r="K68" s="108"/>
      <c r="L68" s="108"/>
      <c r="M68" s="108" t="s">
        <v>235</v>
      </c>
      <c r="N68" s="122" t="s">
        <v>242</v>
      </c>
      <c r="O68" s="123">
        <v>45893</v>
      </c>
      <c r="P68" s="123">
        <v>46062</v>
      </c>
      <c r="Q68" s="121">
        <f t="shared" si="1"/>
        <v>169</v>
      </c>
      <c r="R68" s="108"/>
      <c r="S68" s="108"/>
      <c r="T68" s="108"/>
    </row>
    <row r="69" spans="1:20" ht="15.75" customHeight="1" x14ac:dyDescent="0.25">
      <c r="A69" s="107">
        <f t="shared" si="2"/>
        <v>66</v>
      </c>
      <c r="B69" s="124" t="s">
        <v>313</v>
      </c>
      <c r="C69" s="124" t="s">
        <v>300</v>
      </c>
      <c r="D69" s="108" t="s">
        <v>235</v>
      </c>
      <c r="E69" s="122"/>
      <c r="F69" s="123"/>
      <c r="G69" s="123"/>
      <c r="H69" s="121">
        <f t="shared" si="0"/>
        <v>0</v>
      </c>
      <c r="I69" s="108"/>
      <c r="J69" s="108"/>
      <c r="K69" s="108"/>
      <c r="L69" s="108"/>
      <c r="M69" s="108" t="s">
        <v>235</v>
      </c>
      <c r="N69" s="122"/>
      <c r="O69" s="123"/>
      <c r="P69" s="123"/>
      <c r="Q69" s="121">
        <f t="shared" si="1"/>
        <v>0</v>
      </c>
      <c r="R69" s="108"/>
      <c r="S69" s="108"/>
      <c r="T69" s="108"/>
    </row>
    <row r="70" spans="1:20" ht="15.75" customHeight="1" x14ac:dyDescent="0.25">
      <c r="A70" s="107">
        <f t="shared" si="2"/>
        <v>67</v>
      </c>
      <c r="B70" s="124" t="s">
        <v>314</v>
      </c>
      <c r="C70" s="124" t="s">
        <v>250</v>
      </c>
      <c r="D70" s="108" t="s">
        <v>235</v>
      </c>
      <c r="E70" s="122"/>
      <c r="F70" s="123"/>
      <c r="G70" s="123"/>
      <c r="H70" s="121">
        <f t="shared" si="0"/>
        <v>0</v>
      </c>
      <c r="I70" s="108"/>
      <c r="J70" s="108"/>
      <c r="K70" s="108"/>
      <c r="L70" s="108"/>
      <c r="M70" s="108" t="s">
        <v>235</v>
      </c>
      <c r="N70" s="122" t="s">
        <v>242</v>
      </c>
      <c r="O70" s="123">
        <v>45893</v>
      </c>
      <c r="P70" s="123">
        <v>46067</v>
      </c>
      <c r="Q70" s="121">
        <f t="shared" si="1"/>
        <v>174</v>
      </c>
      <c r="R70" s="108"/>
      <c r="S70" s="108"/>
      <c r="T70" s="108"/>
    </row>
    <row r="71" spans="1:20" ht="15.75" customHeight="1" x14ac:dyDescent="0.25">
      <c r="A71" s="107">
        <f t="shared" si="2"/>
        <v>68</v>
      </c>
      <c r="B71" s="124" t="s">
        <v>315</v>
      </c>
      <c r="C71" s="124" t="s">
        <v>244</v>
      </c>
      <c r="D71" s="108" t="s">
        <v>235</v>
      </c>
      <c r="E71" s="122"/>
      <c r="F71" s="123"/>
      <c r="G71" s="123"/>
      <c r="H71" s="121">
        <f t="shared" si="0"/>
        <v>0</v>
      </c>
      <c r="I71" s="108"/>
      <c r="J71" s="108"/>
      <c r="K71" s="108"/>
      <c r="L71" s="108"/>
      <c r="M71" s="108" t="s">
        <v>235</v>
      </c>
      <c r="N71" s="122" t="s">
        <v>242</v>
      </c>
      <c r="O71" s="123">
        <v>45893</v>
      </c>
      <c r="P71" s="123">
        <v>46002</v>
      </c>
      <c r="Q71" s="121">
        <f t="shared" si="1"/>
        <v>109</v>
      </c>
      <c r="R71" s="108"/>
      <c r="S71" s="108"/>
      <c r="T71" s="108"/>
    </row>
    <row r="72" spans="1:20" ht="15.75" customHeight="1" x14ac:dyDescent="0.25">
      <c r="A72" s="107">
        <f t="shared" si="2"/>
        <v>69</v>
      </c>
      <c r="B72" s="124" t="s">
        <v>316</v>
      </c>
      <c r="C72" s="124" t="s">
        <v>257</v>
      </c>
      <c r="D72" s="108" t="s">
        <v>235</v>
      </c>
      <c r="E72" s="122"/>
      <c r="F72" s="123"/>
      <c r="G72" s="123"/>
      <c r="H72" s="121">
        <f t="shared" si="0"/>
        <v>0</v>
      </c>
      <c r="I72" s="108"/>
      <c r="J72" s="108"/>
      <c r="K72" s="108"/>
      <c r="L72" s="108"/>
      <c r="M72" s="108" t="s">
        <v>235</v>
      </c>
      <c r="N72" s="119" t="s">
        <v>242</v>
      </c>
      <c r="O72" s="123">
        <v>45893</v>
      </c>
      <c r="P72" s="123">
        <v>46079</v>
      </c>
      <c r="Q72" s="121">
        <f t="shared" si="1"/>
        <v>186</v>
      </c>
      <c r="R72" s="108"/>
      <c r="S72" s="108"/>
      <c r="T72" s="108"/>
    </row>
    <row r="73" spans="1:20" ht="15.75" customHeight="1" x14ac:dyDescent="0.25">
      <c r="A73" s="107">
        <f t="shared" si="2"/>
        <v>70</v>
      </c>
      <c r="B73" s="124" t="s">
        <v>317</v>
      </c>
      <c r="C73" s="124" t="s">
        <v>244</v>
      </c>
      <c r="D73" s="108" t="s">
        <v>235</v>
      </c>
      <c r="E73" s="122"/>
      <c r="F73" s="123"/>
      <c r="G73" s="123"/>
      <c r="H73" s="121">
        <f t="shared" si="0"/>
        <v>0</v>
      </c>
      <c r="I73" s="108"/>
      <c r="J73" s="108"/>
      <c r="K73" s="108"/>
      <c r="L73" s="108"/>
      <c r="M73" s="108" t="s">
        <v>235</v>
      </c>
      <c r="N73" s="122"/>
      <c r="O73" s="123"/>
      <c r="P73" s="123"/>
      <c r="Q73" s="121">
        <f t="shared" si="1"/>
        <v>0</v>
      </c>
      <c r="R73" s="108"/>
      <c r="S73" s="108"/>
      <c r="T73" s="108"/>
    </row>
    <row r="74" spans="1:20" ht="15.75" customHeight="1" x14ac:dyDescent="0.25">
      <c r="A74" s="107">
        <f t="shared" si="2"/>
        <v>71</v>
      </c>
      <c r="B74" s="124" t="s">
        <v>318</v>
      </c>
      <c r="C74" s="124" t="s">
        <v>300</v>
      </c>
      <c r="D74" s="108" t="s">
        <v>235</v>
      </c>
      <c r="E74" s="122"/>
      <c r="F74" s="123"/>
      <c r="G74" s="123"/>
      <c r="H74" s="121">
        <f t="shared" si="0"/>
        <v>0</v>
      </c>
      <c r="I74" s="108"/>
      <c r="J74" s="108"/>
      <c r="K74" s="108"/>
      <c r="L74" s="108"/>
      <c r="M74" s="108" t="s">
        <v>235</v>
      </c>
      <c r="N74" s="122"/>
      <c r="O74" s="123"/>
      <c r="P74" s="123"/>
      <c r="Q74" s="121">
        <f t="shared" si="1"/>
        <v>0</v>
      </c>
      <c r="R74" s="108"/>
      <c r="S74" s="108"/>
      <c r="T74" s="108"/>
    </row>
    <row r="75" spans="1:20" ht="15.75" customHeight="1" x14ac:dyDescent="0.25">
      <c r="A75" s="107">
        <f t="shared" si="2"/>
        <v>72</v>
      </c>
      <c r="B75" s="124" t="s">
        <v>319</v>
      </c>
      <c r="C75" s="124" t="s">
        <v>244</v>
      </c>
      <c r="D75" s="108" t="s">
        <v>235</v>
      </c>
      <c r="E75" s="122"/>
      <c r="F75" s="123"/>
      <c r="G75" s="123"/>
      <c r="H75" s="121">
        <f t="shared" si="0"/>
        <v>0</v>
      </c>
      <c r="I75" s="108"/>
      <c r="J75" s="108"/>
      <c r="K75" s="108"/>
      <c r="L75" s="108"/>
      <c r="M75" s="108" t="s">
        <v>235</v>
      </c>
      <c r="N75" s="122" t="s">
        <v>242</v>
      </c>
      <c r="O75" s="123">
        <v>45903</v>
      </c>
      <c r="P75" s="123">
        <v>45904</v>
      </c>
      <c r="Q75" s="121">
        <f t="shared" si="1"/>
        <v>1</v>
      </c>
      <c r="R75" s="108"/>
      <c r="S75" s="108"/>
      <c r="T75" s="108"/>
    </row>
    <row r="76" spans="1:20" ht="15.75" customHeight="1" x14ac:dyDescent="0.25">
      <c r="A76" s="107">
        <f t="shared" si="2"/>
        <v>73</v>
      </c>
      <c r="B76" s="124" t="s">
        <v>320</v>
      </c>
      <c r="C76" s="124" t="s">
        <v>231</v>
      </c>
      <c r="D76" s="108" t="s">
        <v>235</v>
      </c>
      <c r="E76" s="122"/>
      <c r="F76" s="123"/>
      <c r="G76" s="123"/>
      <c r="H76" s="121">
        <f t="shared" si="0"/>
        <v>0</v>
      </c>
      <c r="I76" s="108"/>
      <c r="J76" s="108"/>
      <c r="K76" s="108"/>
      <c r="L76" s="108"/>
      <c r="M76" s="108"/>
      <c r="N76" s="119" t="s">
        <v>242</v>
      </c>
      <c r="O76" s="120">
        <v>46068</v>
      </c>
      <c r="P76" s="123">
        <v>46126</v>
      </c>
      <c r="Q76" s="121">
        <f t="shared" si="1"/>
        <v>58</v>
      </c>
      <c r="R76" s="108"/>
      <c r="S76" s="108"/>
      <c r="T76" s="108"/>
    </row>
    <row r="77" spans="1:20" ht="15.75" customHeight="1" x14ac:dyDescent="0.25">
      <c r="A77" s="107">
        <f t="shared" si="2"/>
        <v>74</v>
      </c>
      <c r="B77" s="124" t="s">
        <v>321</v>
      </c>
      <c r="C77" s="124" t="s">
        <v>250</v>
      </c>
      <c r="D77" s="108" t="s">
        <v>235</v>
      </c>
      <c r="E77" s="122"/>
      <c r="F77" s="123"/>
      <c r="G77" s="123"/>
      <c r="H77" s="121">
        <f t="shared" si="0"/>
        <v>0</v>
      </c>
      <c r="I77" s="108"/>
      <c r="J77" s="108"/>
      <c r="K77" s="108"/>
      <c r="L77" s="108"/>
      <c r="M77" s="108" t="s">
        <v>235</v>
      </c>
      <c r="N77" s="122"/>
      <c r="O77" s="123"/>
      <c r="P77" s="123"/>
      <c r="Q77" s="121">
        <f t="shared" si="1"/>
        <v>0</v>
      </c>
      <c r="R77" s="108"/>
      <c r="S77" s="108"/>
      <c r="T77" s="108"/>
    </row>
    <row r="78" spans="1:20" ht="15.75" customHeight="1" x14ac:dyDescent="0.25">
      <c r="A78" s="107">
        <f t="shared" si="2"/>
        <v>75</v>
      </c>
      <c r="B78" s="124" t="s">
        <v>322</v>
      </c>
      <c r="C78" s="124" t="s">
        <v>250</v>
      </c>
      <c r="D78" s="108" t="s">
        <v>235</v>
      </c>
      <c r="E78" s="122"/>
      <c r="F78" s="123"/>
      <c r="G78" s="123"/>
      <c r="H78" s="121">
        <f t="shared" si="0"/>
        <v>0</v>
      </c>
      <c r="I78" s="108"/>
      <c r="J78" s="108"/>
      <c r="K78" s="108"/>
      <c r="L78" s="108"/>
      <c r="M78" s="108" t="s">
        <v>235</v>
      </c>
      <c r="N78" s="122"/>
      <c r="O78" s="123"/>
      <c r="P78" s="123"/>
      <c r="Q78" s="121">
        <f t="shared" si="1"/>
        <v>0</v>
      </c>
      <c r="R78" s="108"/>
      <c r="S78" s="108"/>
      <c r="T78" s="108"/>
    </row>
    <row r="79" spans="1:20" ht="15.75" customHeight="1" x14ac:dyDescent="0.25">
      <c r="A79" s="107">
        <f t="shared" si="2"/>
        <v>76</v>
      </c>
      <c r="B79" s="124" t="s">
        <v>323</v>
      </c>
      <c r="C79" s="124" t="s">
        <v>231</v>
      </c>
      <c r="D79" s="108" t="s">
        <v>235</v>
      </c>
      <c r="E79" s="122"/>
      <c r="F79" s="123"/>
      <c r="G79" s="123"/>
      <c r="H79" s="121">
        <f t="shared" si="0"/>
        <v>0</v>
      </c>
      <c r="I79" s="108"/>
      <c r="J79" s="108"/>
      <c r="K79" s="108"/>
      <c r="L79" s="108"/>
      <c r="M79" s="108" t="s">
        <v>235</v>
      </c>
      <c r="N79" s="122"/>
      <c r="O79" s="123"/>
      <c r="P79" s="123"/>
      <c r="Q79" s="121">
        <f t="shared" si="1"/>
        <v>0</v>
      </c>
      <c r="R79" s="108"/>
      <c r="S79" s="108"/>
      <c r="T79" s="108"/>
    </row>
    <row r="80" spans="1:20" ht="15.75" customHeight="1" x14ac:dyDescent="0.25">
      <c r="A80" s="107">
        <f t="shared" si="2"/>
        <v>77</v>
      </c>
      <c r="B80" s="124" t="s">
        <v>324</v>
      </c>
      <c r="C80" s="124" t="s">
        <v>250</v>
      </c>
      <c r="D80" s="108" t="s">
        <v>235</v>
      </c>
      <c r="E80" s="122"/>
      <c r="F80" s="123"/>
      <c r="G80" s="123"/>
      <c r="H80" s="121">
        <f t="shared" si="0"/>
        <v>0</v>
      </c>
      <c r="I80" s="108"/>
      <c r="J80" s="108"/>
      <c r="K80" s="108"/>
      <c r="L80" s="108"/>
      <c r="M80" s="108" t="s">
        <v>235</v>
      </c>
      <c r="N80" s="122"/>
      <c r="O80" s="123"/>
      <c r="P80" s="123"/>
      <c r="Q80" s="121">
        <f t="shared" si="1"/>
        <v>0</v>
      </c>
      <c r="R80" s="108"/>
      <c r="S80" s="108"/>
      <c r="T80" s="108"/>
    </row>
    <row r="81" spans="1:20" ht="15.75" customHeight="1" x14ac:dyDescent="0.25">
      <c r="A81" s="107">
        <f t="shared" si="2"/>
        <v>78</v>
      </c>
      <c r="B81" s="124" t="s">
        <v>325</v>
      </c>
      <c r="C81" s="124" t="s">
        <v>231</v>
      </c>
      <c r="D81" s="108" t="s">
        <v>235</v>
      </c>
      <c r="E81" s="122"/>
      <c r="F81" s="123"/>
      <c r="G81" s="123"/>
      <c r="H81" s="121">
        <f t="shared" si="0"/>
        <v>0</v>
      </c>
      <c r="I81" s="108"/>
      <c r="J81" s="108"/>
      <c r="K81" s="108"/>
      <c r="L81" s="108"/>
      <c r="M81" s="108" t="s">
        <v>235</v>
      </c>
      <c r="N81" s="122"/>
      <c r="O81" s="123"/>
      <c r="P81" s="123"/>
      <c r="Q81" s="121">
        <f t="shared" si="1"/>
        <v>0</v>
      </c>
      <c r="R81" s="108"/>
      <c r="S81" s="108"/>
      <c r="T81" s="108"/>
    </row>
    <row r="82" spans="1:20" ht="15.75" customHeight="1" x14ac:dyDescent="0.25">
      <c r="A82" s="107">
        <f t="shared" si="2"/>
        <v>79</v>
      </c>
      <c r="B82" s="124" t="s">
        <v>326</v>
      </c>
      <c r="C82" s="124" t="s">
        <v>257</v>
      </c>
      <c r="D82" s="108" t="s">
        <v>235</v>
      </c>
      <c r="E82" s="122"/>
      <c r="F82" s="123"/>
      <c r="G82" s="123"/>
      <c r="H82" s="121">
        <f t="shared" si="0"/>
        <v>0</v>
      </c>
      <c r="I82" s="108"/>
      <c r="J82" s="108"/>
      <c r="K82" s="108"/>
      <c r="L82" s="108"/>
      <c r="M82" s="108" t="s">
        <v>235</v>
      </c>
      <c r="N82" s="122"/>
      <c r="O82" s="123"/>
      <c r="P82" s="123"/>
      <c r="Q82" s="121">
        <f t="shared" si="1"/>
        <v>0</v>
      </c>
      <c r="R82" s="108"/>
      <c r="S82" s="108"/>
      <c r="T82" s="108"/>
    </row>
    <row r="83" spans="1:20" ht="15.75" customHeight="1" x14ac:dyDescent="0.25">
      <c r="A83" s="107">
        <f t="shared" si="2"/>
        <v>80</v>
      </c>
      <c r="B83" s="124" t="s">
        <v>327</v>
      </c>
      <c r="C83" s="124" t="s">
        <v>257</v>
      </c>
      <c r="D83" s="108" t="s">
        <v>235</v>
      </c>
      <c r="E83" s="122"/>
      <c r="F83" s="123"/>
      <c r="G83" s="123"/>
      <c r="H83" s="121">
        <f t="shared" si="0"/>
        <v>0</v>
      </c>
      <c r="I83" s="108"/>
      <c r="J83" s="108"/>
      <c r="K83" s="108"/>
      <c r="L83" s="108"/>
      <c r="M83" s="108" t="s">
        <v>235</v>
      </c>
      <c r="N83" s="122"/>
      <c r="O83" s="123"/>
      <c r="P83" s="123"/>
      <c r="Q83" s="121">
        <f t="shared" si="1"/>
        <v>0</v>
      </c>
      <c r="R83" s="108"/>
      <c r="S83" s="108"/>
      <c r="T83" s="108"/>
    </row>
    <row r="84" spans="1:20" ht="15.75" customHeight="1" x14ac:dyDescent="0.25">
      <c r="A84" s="107">
        <f t="shared" si="2"/>
        <v>81</v>
      </c>
      <c r="B84" s="124" t="s">
        <v>328</v>
      </c>
      <c r="C84" s="124" t="s">
        <v>250</v>
      </c>
      <c r="D84" s="108" t="s">
        <v>235</v>
      </c>
      <c r="E84" s="122"/>
      <c r="F84" s="123"/>
      <c r="G84" s="123"/>
      <c r="H84" s="121">
        <f t="shared" si="0"/>
        <v>0</v>
      </c>
      <c r="I84" s="108"/>
      <c r="J84" s="108"/>
      <c r="K84" s="108"/>
      <c r="L84" s="108"/>
      <c r="M84" s="108" t="s">
        <v>235</v>
      </c>
      <c r="N84" s="122" t="s">
        <v>242</v>
      </c>
      <c r="O84" s="123">
        <v>45893</v>
      </c>
      <c r="P84" s="123">
        <v>45987</v>
      </c>
      <c r="Q84" s="121">
        <f t="shared" si="1"/>
        <v>94</v>
      </c>
      <c r="R84" s="108"/>
      <c r="S84" s="108"/>
      <c r="T84" s="108"/>
    </row>
    <row r="85" spans="1:20" ht="15.75" customHeight="1" x14ac:dyDescent="0.25">
      <c r="A85" s="107">
        <f t="shared" si="2"/>
        <v>82</v>
      </c>
      <c r="B85" s="124" t="s">
        <v>329</v>
      </c>
      <c r="C85" s="124" t="s">
        <v>257</v>
      </c>
      <c r="D85" s="108" t="s">
        <v>235</v>
      </c>
      <c r="E85" s="122"/>
      <c r="F85" s="123"/>
      <c r="G85" s="123"/>
      <c r="H85" s="121">
        <f t="shared" si="0"/>
        <v>0</v>
      </c>
      <c r="I85" s="108"/>
      <c r="J85" s="108"/>
      <c r="K85" s="108"/>
      <c r="L85" s="108"/>
      <c r="M85" s="108" t="s">
        <v>235</v>
      </c>
      <c r="N85" s="122" t="s">
        <v>242</v>
      </c>
      <c r="O85" s="123">
        <v>45893</v>
      </c>
      <c r="P85" s="123">
        <v>45984</v>
      </c>
      <c r="Q85" s="121">
        <f t="shared" si="1"/>
        <v>91</v>
      </c>
      <c r="R85" s="108"/>
      <c r="S85" s="108"/>
      <c r="T85" s="108"/>
    </row>
    <row r="86" spans="1:20" ht="15.75" customHeight="1" x14ac:dyDescent="0.25">
      <c r="A86" s="107">
        <f t="shared" si="2"/>
        <v>83</v>
      </c>
      <c r="B86" s="124" t="s">
        <v>330</v>
      </c>
      <c r="C86" s="124" t="s">
        <v>331</v>
      </c>
      <c r="D86" s="108" t="s">
        <v>235</v>
      </c>
      <c r="E86" s="122"/>
      <c r="F86" s="123"/>
      <c r="G86" s="123"/>
      <c r="H86" s="121">
        <f t="shared" si="0"/>
        <v>0</v>
      </c>
      <c r="I86" s="108"/>
      <c r="J86" s="108"/>
      <c r="K86" s="108"/>
      <c r="L86" s="108"/>
      <c r="M86" s="108" t="s">
        <v>235</v>
      </c>
      <c r="N86" s="122"/>
      <c r="O86" s="123"/>
      <c r="P86" s="123"/>
      <c r="Q86" s="121">
        <f t="shared" si="1"/>
        <v>0</v>
      </c>
      <c r="R86" s="108"/>
      <c r="S86" s="108"/>
      <c r="T86" s="108"/>
    </row>
    <row r="87" spans="1:20" ht="15.75" customHeight="1" x14ac:dyDescent="0.25">
      <c r="A87" s="107">
        <f t="shared" si="2"/>
        <v>84</v>
      </c>
      <c r="B87" s="124" t="s">
        <v>332</v>
      </c>
      <c r="C87" s="124" t="s">
        <v>231</v>
      </c>
      <c r="D87" s="108" t="s">
        <v>235</v>
      </c>
      <c r="E87" s="122"/>
      <c r="F87" s="123"/>
      <c r="G87" s="123"/>
      <c r="H87" s="121">
        <f t="shared" si="0"/>
        <v>0</v>
      </c>
      <c r="I87" s="108"/>
      <c r="J87" s="108"/>
      <c r="K87" s="108"/>
      <c r="L87" s="108"/>
      <c r="M87" s="108" t="s">
        <v>235</v>
      </c>
      <c r="N87" s="122"/>
      <c r="O87" s="123"/>
      <c r="P87" s="123"/>
      <c r="Q87" s="121">
        <f t="shared" si="1"/>
        <v>0</v>
      </c>
      <c r="R87" s="108"/>
      <c r="S87" s="108"/>
      <c r="T87" s="108"/>
    </row>
    <row r="88" spans="1:20" ht="15.75" customHeight="1" x14ac:dyDescent="0.25">
      <c r="A88" s="107">
        <f t="shared" si="2"/>
        <v>85</v>
      </c>
      <c r="B88" s="124" t="s">
        <v>333</v>
      </c>
      <c r="C88" s="124" t="s">
        <v>257</v>
      </c>
      <c r="D88" s="108" t="s">
        <v>235</v>
      </c>
      <c r="E88" s="122"/>
      <c r="F88" s="123"/>
      <c r="G88" s="123"/>
      <c r="H88" s="121">
        <f t="shared" si="0"/>
        <v>0</v>
      </c>
      <c r="I88" s="108"/>
      <c r="J88" s="108"/>
      <c r="K88" s="108"/>
      <c r="L88" s="108"/>
      <c r="M88" s="108" t="s">
        <v>235</v>
      </c>
      <c r="N88" s="119" t="s">
        <v>242</v>
      </c>
      <c r="O88" s="123">
        <v>45893</v>
      </c>
      <c r="P88" s="123">
        <v>46088</v>
      </c>
      <c r="Q88" s="121">
        <f t="shared" si="1"/>
        <v>195</v>
      </c>
      <c r="R88" s="108"/>
      <c r="S88" s="108"/>
      <c r="T88" s="108"/>
    </row>
    <row r="89" spans="1:20" ht="15.75" customHeight="1" x14ac:dyDescent="0.25">
      <c r="A89" s="107">
        <f t="shared" si="2"/>
        <v>86</v>
      </c>
      <c r="B89" s="124" t="s">
        <v>334</v>
      </c>
      <c r="C89" s="124" t="s">
        <v>244</v>
      </c>
      <c r="D89" s="108" t="s">
        <v>235</v>
      </c>
      <c r="E89" s="122"/>
      <c r="F89" s="123"/>
      <c r="G89" s="123"/>
      <c r="H89" s="121">
        <f t="shared" si="0"/>
        <v>0</v>
      </c>
      <c r="I89" s="108"/>
      <c r="J89" s="108"/>
      <c r="K89" s="108"/>
      <c r="L89" s="108"/>
      <c r="M89" s="108" t="s">
        <v>235</v>
      </c>
      <c r="N89" s="122"/>
      <c r="O89" s="123"/>
      <c r="P89" s="123"/>
      <c r="Q89" s="121">
        <f t="shared" si="1"/>
        <v>0</v>
      </c>
      <c r="R89" s="108"/>
      <c r="S89" s="108"/>
      <c r="T89" s="108"/>
    </row>
    <row r="90" spans="1:20" ht="15.75" customHeight="1" x14ac:dyDescent="0.25">
      <c r="A90" s="107">
        <f t="shared" si="2"/>
        <v>87</v>
      </c>
      <c r="B90" s="124" t="s">
        <v>335</v>
      </c>
      <c r="C90" s="124" t="s">
        <v>257</v>
      </c>
      <c r="D90" s="108" t="s">
        <v>235</v>
      </c>
      <c r="E90" s="122"/>
      <c r="F90" s="123"/>
      <c r="G90" s="123"/>
      <c r="H90" s="121">
        <f t="shared" si="0"/>
        <v>0</v>
      </c>
      <c r="I90" s="108"/>
      <c r="J90" s="108"/>
      <c r="K90" s="108"/>
      <c r="L90" s="108"/>
      <c r="M90" s="108" t="s">
        <v>235</v>
      </c>
      <c r="N90" s="122" t="s">
        <v>242</v>
      </c>
      <c r="O90" s="123">
        <v>45893</v>
      </c>
      <c r="P90" s="123">
        <v>46057</v>
      </c>
      <c r="Q90" s="121">
        <f t="shared" si="1"/>
        <v>164</v>
      </c>
      <c r="R90" s="108"/>
      <c r="S90" s="108"/>
      <c r="T90" s="108"/>
    </row>
    <row r="91" spans="1:20" ht="15.75" customHeight="1" x14ac:dyDescent="0.25">
      <c r="A91" s="107">
        <f t="shared" si="2"/>
        <v>88</v>
      </c>
      <c r="B91" s="124" t="s">
        <v>336</v>
      </c>
      <c r="C91" s="124" t="s">
        <v>250</v>
      </c>
      <c r="D91" s="108" t="s">
        <v>235</v>
      </c>
      <c r="E91" s="122"/>
      <c r="F91" s="123"/>
      <c r="G91" s="123"/>
      <c r="H91" s="121">
        <f t="shared" si="0"/>
        <v>0</v>
      </c>
      <c r="I91" s="108"/>
      <c r="J91" s="108"/>
      <c r="K91" s="108"/>
      <c r="L91" s="108"/>
      <c r="M91" s="108" t="s">
        <v>235</v>
      </c>
      <c r="N91" s="122"/>
      <c r="O91" s="123"/>
      <c r="P91" s="123"/>
      <c r="Q91" s="121">
        <f t="shared" si="1"/>
        <v>0</v>
      </c>
      <c r="R91" s="108"/>
      <c r="S91" s="108"/>
      <c r="T91" s="108"/>
    </row>
    <row r="92" spans="1:20" ht="15.75" customHeight="1" x14ac:dyDescent="0.25">
      <c r="A92" s="107">
        <f t="shared" si="2"/>
        <v>89</v>
      </c>
      <c r="B92" s="124" t="s">
        <v>337</v>
      </c>
      <c r="C92" s="124" t="s">
        <v>250</v>
      </c>
      <c r="D92" s="108" t="s">
        <v>235</v>
      </c>
      <c r="E92" s="122"/>
      <c r="F92" s="123"/>
      <c r="G92" s="123"/>
      <c r="H92" s="121">
        <f t="shared" si="0"/>
        <v>0</v>
      </c>
      <c r="I92" s="108"/>
      <c r="J92" s="108"/>
      <c r="K92" s="108"/>
      <c r="L92" s="108"/>
      <c r="M92" s="108" t="s">
        <v>235</v>
      </c>
      <c r="N92" s="122"/>
      <c r="O92" s="123"/>
      <c r="P92" s="123"/>
      <c r="Q92" s="121">
        <f t="shared" si="1"/>
        <v>0</v>
      </c>
      <c r="R92" s="108"/>
      <c r="S92" s="108"/>
      <c r="T92" s="108"/>
    </row>
    <row r="93" spans="1:20" ht="15.75" customHeight="1" x14ac:dyDescent="0.25">
      <c r="A93" s="107">
        <f t="shared" si="2"/>
        <v>90</v>
      </c>
      <c r="B93" s="124" t="s">
        <v>338</v>
      </c>
      <c r="C93" s="124" t="s">
        <v>257</v>
      </c>
      <c r="D93" s="108" t="s">
        <v>235</v>
      </c>
      <c r="E93" s="122"/>
      <c r="F93" s="123"/>
      <c r="G93" s="123"/>
      <c r="H93" s="121">
        <f t="shared" si="0"/>
        <v>0</v>
      </c>
      <c r="I93" s="108"/>
      <c r="J93" s="108"/>
      <c r="K93" s="108"/>
      <c r="L93" s="108"/>
      <c r="M93" s="108" t="s">
        <v>235</v>
      </c>
      <c r="N93" s="122"/>
      <c r="O93" s="123"/>
      <c r="P93" s="123"/>
      <c r="Q93" s="121">
        <f t="shared" si="1"/>
        <v>0</v>
      </c>
      <c r="R93" s="108"/>
      <c r="S93" s="108"/>
      <c r="T93" s="108"/>
    </row>
    <row r="94" spans="1:20" ht="15.75" customHeight="1" x14ac:dyDescent="0.25">
      <c r="A94" s="107">
        <f t="shared" si="2"/>
        <v>91</v>
      </c>
      <c r="B94" s="124" t="s">
        <v>339</v>
      </c>
      <c r="C94" s="124" t="s">
        <v>250</v>
      </c>
      <c r="D94" s="108" t="s">
        <v>235</v>
      </c>
      <c r="E94" s="122"/>
      <c r="F94" s="123"/>
      <c r="G94" s="123"/>
      <c r="H94" s="121">
        <f t="shared" si="0"/>
        <v>0</v>
      </c>
      <c r="I94" s="108"/>
      <c r="J94" s="108"/>
      <c r="K94" s="108"/>
      <c r="L94" s="108"/>
      <c r="M94" s="108" t="s">
        <v>235</v>
      </c>
      <c r="N94" s="122"/>
      <c r="O94" s="123"/>
      <c r="P94" s="123"/>
      <c r="Q94" s="121">
        <f t="shared" si="1"/>
        <v>0</v>
      </c>
      <c r="R94" s="108"/>
      <c r="S94" s="108"/>
      <c r="T94" s="108"/>
    </row>
    <row r="95" spans="1:20" ht="15.75" customHeight="1" x14ac:dyDescent="0.25">
      <c r="A95" s="107">
        <f t="shared" si="2"/>
        <v>92</v>
      </c>
      <c r="B95" s="124" t="s">
        <v>340</v>
      </c>
      <c r="C95" s="124" t="s">
        <v>284</v>
      </c>
      <c r="D95" s="108" t="s">
        <v>235</v>
      </c>
      <c r="E95" s="122"/>
      <c r="F95" s="123"/>
      <c r="G95" s="123"/>
      <c r="H95" s="121">
        <f t="shared" si="0"/>
        <v>0</v>
      </c>
      <c r="I95" s="108"/>
      <c r="J95" s="108"/>
      <c r="K95" s="108"/>
      <c r="L95" s="108"/>
      <c r="M95" s="108" t="s">
        <v>235</v>
      </c>
      <c r="N95" s="122"/>
      <c r="O95" s="123"/>
      <c r="P95" s="123"/>
      <c r="Q95" s="121">
        <f t="shared" si="1"/>
        <v>0</v>
      </c>
      <c r="R95" s="108"/>
      <c r="S95" s="108"/>
      <c r="T95" s="108"/>
    </row>
    <row r="96" spans="1:20" ht="15.75" customHeight="1" x14ac:dyDescent="0.25">
      <c r="A96" s="107">
        <f t="shared" si="2"/>
        <v>93</v>
      </c>
      <c r="B96" s="124" t="s">
        <v>341</v>
      </c>
      <c r="C96" s="124" t="s">
        <v>250</v>
      </c>
      <c r="D96" s="108" t="s">
        <v>235</v>
      </c>
      <c r="E96" s="122" t="s">
        <v>242</v>
      </c>
      <c r="F96" s="123">
        <v>45717</v>
      </c>
      <c r="G96" s="123">
        <v>45886</v>
      </c>
      <c r="H96" s="121">
        <f t="shared" si="0"/>
        <v>169</v>
      </c>
      <c r="I96" s="125" t="s">
        <v>342</v>
      </c>
      <c r="J96" s="125" t="s">
        <v>343</v>
      </c>
      <c r="K96" s="108">
        <v>9001397114</v>
      </c>
      <c r="L96" s="108"/>
      <c r="M96" s="108" t="s">
        <v>235</v>
      </c>
      <c r="N96" s="122" t="s">
        <v>242</v>
      </c>
      <c r="O96" s="123">
        <v>45893</v>
      </c>
      <c r="P96" s="123">
        <v>45992</v>
      </c>
      <c r="Q96" s="121">
        <f t="shared" si="1"/>
        <v>99</v>
      </c>
      <c r="R96" s="125"/>
      <c r="S96" s="125"/>
      <c r="T96" s="108"/>
    </row>
    <row r="97" spans="1:20" ht="15.75" customHeight="1" x14ac:dyDescent="0.25">
      <c r="A97" s="107">
        <f t="shared" si="2"/>
        <v>94</v>
      </c>
      <c r="B97" s="124" t="s">
        <v>344</v>
      </c>
      <c r="C97" s="124" t="s">
        <v>244</v>
      </c>
      <c r="D97" s="108" t="s">
        <v>235</v>
      </c>
      <c r="E97" s="122"/>
      <c r="F97" s="123"/>
      <c r="G97" s="123"/>
      <c r="H97" s="121">
        <f t="shared" si="0"/>
        <v>0</v>
      </c>
      <c r="I97" s="108"/>
      <c r="J97" s="108"/>
      <c r="K97" s="108"/>
      <c r="L97" s="108"/>
      <c r="M97" s="108" t="s">
        <v>235</v>
      </c>
      <c r="N97" s="122"/>
      <c r="O97" s="123"/>
      <c r="P97" s="123"/>
      <c r="Q97" s="121">
        <f t="shared" si="1"/>
        <v>0</v>
      </c>
      <c r="R97" s="108"/>
      <c r="S97" s="108"/>
      <c r="T97" s="108"/>
    </row>
    <row r="98" spans="1:20" ht="15.75" customHeight="1" x14ac:dyDescent="0.25">
      <c r="A98" s="107">
        <f t="shared" si="2"/>
        <v>95</v>
      </c>
      <c r="B98" s="124" t="s">
        <v>345</v>
      </c>
      <c r="C98" s="124" t="s">
        <v>250</v>
      </c>
      <c r="D98" s="108" t="s">
        <v>235</v>
      </c>
      <c r="E98" s="122"/>
      <c r="F98" s="123"/>
      <c r="G98" s="123"/>
      <c r="H98" s="121">
        <f t="shared" si="0"/>
        <v>0</v>
      </c>
      <c r="I98" s="108"/>
      <c r="J98" s="108"/>
      <c r="K98" s="108"/>
      <c r="L98" s="108"/>
      <c r="M98" s="108" t="s">
        <v>235</v>
      </c>
      <c r="N98" s="122"/>
      <c r="O98" s="123"/>
      <c r="P98" s="123"/>
      <c r="Q98" s="121">
        <f t="shared" si="1"/>
        <v>0</v>
      </c>
      <c r="R98" s="108"/>
      <c r="S98" s="108"/>
      <c r="T98" s="108"/>
    </row>
    <row r="99" spans="1:20" ht="15.75" customHeight="1" x14ac:dyDescent="0.25">
      <c r="A99" s="107">
        <f t="shared" si="2"/>
        <v>96</v>
      </c>
      <c r="B99" s="124" t="s">
        <v>346</v>
      </c>
      <c r="C99" s="124" t="s">
        <v>257</v>
      </c>
      <c r="D99" s="108" t="s">
        <v>235</v>
      </c>
      <c r="E99" s="122"/>
      <c r="F99" s="123"/>
      <c r="G99" s="123"/>
      <c r="H99" s="121">
        <f t="shared" si="0"/>
        <v>0</v>
      </c>
      <c r="I99" s="108"/>
      <c r="J99" s="108"/>
      <c r="K99" s="108"/>
      <c r="L99" s="108"/>
      <c r="M99" s="108" t="s">
        <v>235</v>
      </c>
      <c r="N99" s="122"/>
      <c r="O99" s="123"/>
      <c r="P99" s="123"/>
      <c r="Q99" s="121">
        <f t="shared" si="1"/>
        <v>0</v>
      </c>
      <c r="R99" s="108"/>
      <c r="S99" s="108"/>
      <c r="T99" s="108"/>
    </row>
    <row r="100" spans="1:20" ht="15.75" customHeight="1" x14ac:dyDescent="0.25">
      <c r="A100" s="107">
        <f t="shared" si="2"/>
        <v>97</v>
      </c>
      <c r="B100" s="124" t="s">
        <v>347</v>
      </c>
      <c r="C100" s="124" t="s">
        <v>348</v>
      </c>
      <c r="D100" s="108" t="s">
        <v>235</v>
      </c>
      <c r="E100" s="122"/>
      <c r="F100" s="123"/>
      <c r="G100" s="123"/>
      <c r="H100" s="121">
        <f t="shared" si="0"/>
        <v>0</v>
      </c>
      <c r="I100" s="108"/>
      <c r="J100" s="108"/>
      <c r="K100" s="108"/>
      <c r="L100" s="108"/>
      <c r="M100" s="108"/>
      <c r="N100" s="119" t="s">
        <v>242</v>
      </c>
      <c r="O100" s="120">
        <v>46068</v>
      </c>
      <c r="P100" s="123">
        <v>46134</v>
      </c>
      <c r="Q100" s="121">
        <f t="shared" si="1"/>
        <v>66</v>
      </c>
      <c r="R100" s="108"/>
      <c r="S100" s="108"/>
      <c r="T100" s="108"/>
    </row>
    <row r="101" spans="1:20" ht="15.75" customHeight="1" x14ac:dyDescent="0.25">
      <c r="A101" s="107">
        <f t="shared" si="2"/>
        <v>98</v>
      </c>
      <c r="B101" s="124" t="s">
        <v>349</v>
      </c>
      <c r="C101" s="124" t="s">
        <v>350</v>
      </c>
      <c r="D101" s="108"/>
      <c r="E101" s="122"/>
      <c r="F101" s="123"/>
      <c r="G101" s="123"/>
      <c r="H101" s="121">
        <f t="shared" si="0"/>
        <v>0</v>
      </c>
      <c r="I101" s="108"/>
      <c r="J101" s="108"/>
      <c r="K101" s="108"/>
      <c r="L101" s="108"/>
      <c r="M101" s="108"/>
      <c r="N101" s="122"/>
      <c r="O101" s="123"/>
      <c r="P101" s="123"/>
      <c r="Q101" s="121">
        <f t="shared" si="1"/>
        <v>0</v>
      </c>
      <c r="R101" s="108"/>
      <c r="S101" s="108"/>
      <c r="T101" s="108"/>
    </row>
    <row r="102" spans="1:20" ht="15.75" customHeight="1" x14ac:dyDescent="0.25">
      <c r="A102" s="107">
        <f t="shared" si="2"/>
        <v>99</v>
      </c>
      <c r="B102" s="124" t="s">
        <v>351</v>
      </c>
      <c r="C102" s="124" t="s">
        <v>231</v>
      </c>
      <c r="D102" s="108" t="s">
        <v>235</v>
      </c>
      <c r="E102" s="122"/>
      <c r="F102" s="123"/>
      <c r="G102" s="123"/>
      <c r="H102" s="121">
        <f t="shared" si="0"/>
        <v>0</v>
      </c>
      <c r="I102" s="108"/>
      <c r="J102" s="108"/>
      <c r="K102" s="108"/>
      <c r="L102" s="108"/>
      <c r="M102" s="108" t="s">
        <v>235</v>
      </c>
      <c r="N102" s="122"/>
      <c r="O102" s="123"/>
      <c r="P102" s="123"/>
      <c r="Q102" s="121">
        <f t="shared" si="1"/>
        <v>0</v>
      </c>
      <c r="R102" s="108"/>
      <c r="S102" s="108"/>
      <c r="T102" s="108"/>
    </row>
    <row r="103" spans="1:20" ht="15.75" customHeight="1" x14ac:dyDescent="0.25">
      <c r="A103" s="107">
        <f t="shared" si="2"/>
        <v>100</v>
      </c>
      <c r="B103" s="124" t="s">
        <v>352</v>
      </c>
      <c r="C103" s="124" t="s">
        <v>257</v>
      </c>
      <c r="D103" s="108" t="s">
        <v>235</v>
      </c>
      <c r="E103" s="122"/>
      <c r="F103" s="123"/>
      <c r="G103" s="123"/>
      <c r="H103" s="121">
        <f t="shared" si="0"/>
        <v>0</v>
      </c>
      <c r="I103" s="108"/>
      <c r="J103" s="108"/>
      <c r="K103" s="108"/>
      <c r="L103" s="108"/>
      <c r="M103" s="108" t="s">
        <v>235</v>
      </c>
      <c r="N103" s="122" t="s">
        <v>242</v>
      </c>
      <c r="O103" s="123">
        <v>45925</v>
      </c>
      <c r="P103" s="123">
        <v>46016</v>
      </c>
      <c r="Q103" s="121">
        <f t="shared" si="1"/>
        <v>91</v>
      </c>
      <c r="R103" s="108"/>
      <c r="S103" s="108"/>
      <c r="T103" s="108"/>
    </row>
    <row r="104" spans="1:20" ht="15.75" customHeight="1" x14ac:dyDescent="0.25">
      <c r="A104" s="107">
        <f t="shared" si="2"/>
        <v>101</v>
      </c>
      <c r="B104" s="124" t="s">
        <v>353</v>
      </c>
      <c r="C104" s="124" t="s">
        <v>250</v>
      </c>
      <c r="D104" s="108" t="s">
        <v>235</v>
      </c>
      <c r="E104" s="122" t="s">
        <v>242</v>
      </c>
      <c r="F104" s="123">
        <v>45719</v>
      </c>
      <c r="G104" s="123">
        <v>45795</v>
      </c>
      <c r="H104" s="121">
        <f t="shared" si="0"/>
        <v>76</v>
      </c>
      <c r="I104" s="125" t="s">
        <v>354</v>
      </c>
      <c r="J104" s="125" t="s">
        <v>355</v>
      </c>
      <c r="K104" s="108">
        <v>9660746637</v>
      </c>
      <c r="L104" s="108"/>
      <c r="M104" s="108" t="s">
        <v>235</v>
      </c>
      <c r="N104" s="122" t="s">
        <v>242</v>
      </c>
      <c r="O104" s="123">
        <v>45925</v>
      </c>
      <c r="P104" s="123">
        <v>46005</v>
      </c>
      <c r="Q104" s="121">
        <f t="shared" si="1"/>
        <v>80</v>
      </c>
      <c r="R104" s="125"/>
      <c r="S104" s="125"/>
      <c r="T104" s="108"/>
    </row>
    <row r="105" spans="1:20" ht="15.75" customHeight="1" x14ac:dyDescent="0.25">
      <c r="A105" s="107">
        <f t="shared" si="2"/>
        <v>102</v>
      </c>
      <c r="B105" s="124" t="s">
        <v>356</v>
      </c>
      <c r="C105" s="124" t="s">
        <v>257</v>
      </c>
      <c r="D105" s="108" t="s">
        <v>235</v>
      </c>
      <c r="E105" s="122"/>
      <c r="F105" s="123"/>
      <c r="G105" s="123"/>
      <c r="H105" s="121">
        <f t="shared" si="0"/>
        <v>0</v>
      </c>
      <c r="I105" s="108"/>
      <c r="J105" s="108"/>
      <c r="K105" s="108"/>
      <c r="L105" s="108"/>
      <c r="M105" s="108" t="s">
        <v>235</v>
      </c>
      <c r="N105" s="122" t="s">
        <v>242</v>
      </c>
      <c r="O105" s="123">
        <v>45925</v>
      </c>
      <c r="P105" s="123">
        <v>45995</v>
      </c>
      <c r="Q105" s="121">
        <f t="shared" si="1"/>
        <v>70</v>
      </c>
      <c r="R105" s="108"/>
      <c r="S105" s="108"/>
      <c r="T105" s="108"/>
    </row>
    <row r="106" spans="1:20" ht="15.75" customHeight="1" x14ac:dyDescent="0.25">
      <c r="A106" s="107">
        <f t="shared" si="2"/>
        <v>103</v>
      </c>
      <c r="B106" s="124" t="s">
        <v>357</v>
      </c>
      <c r="C106" s="124" t="s">
        <v>231</v>
      </c>
      <c r="D106" s="108" t="s">
        <v>235</v>
      </c>
      <c r="E106" s="122" t="s">
        <v>242</v>
      </c>
      <c r="F106" s="123">
        <v>45719</v>
      </c>
      <c r="G106" s="123">
        <v>45792</v>
      </c>
      <c r="H106" s="121">
        <f t="shared" si="0"/>
        <v>73</v>
      </c>
      <c r="I106" s="125" t="s">
        <v>358</v>
      </c>
      <c r="J106" s="125" t="s">
        <v>359</v>
      </c>
      <c r="K106" s="108">
        <v>9602652541</v>
      </c>
      <c r="L106" s="108"/>
      <c r="M106" s="108" t="s">
        <v>235</v>
      </c>
      <c r="N106" s="122" t="s">
        <v>242</v>
      </c>
      <c r="O106" s="123">
        <v>45925</v>
      </c>
      <c r="P106" s="123">
        <v>45988</v>
      </c>
      <c r="Q106" s="121">
        <f t="shared" si="1"/>
        <v>63</v>
      </c>
      <c r="R106" s="125"/>
      <c r="S106" s="125"/>
      <c r="T106" s="108"/>
    </row>
    <row r="107" spans="1:20" ht="15.75" customHeight="1" x14ac:dyDescent="0.25">
      <c r="A107" s="107">
        <f t="shared" si="2"/>
        <v>104</v>
      </c>
      <c r="B107" s="124" t="s">
        <v>360</v>
      </c>
      <c r="C107" s="124" t="s">
        <v>257</v>
      </c>
      <c r="D107" s="108" t="s">
        <v>235</v>
      </c>
      <c r="E107" s="122" t="s">
        <v>242</v>
      </c>
      <c r="F107" s="123">
        <v>45719</v>
      </c>
      <c r="G107" s="123">
        <v>45792</v>
      </c>
      <c r="H107" s="121">
        <f t="shared" si="0"/>
        <v>73</v>
      </c>
      <c r="I107" s="125" t="s">
        <v>358</v>
      </c>
      <c r="J107" s="125" t="s">
        <v>359</v>
      </c>
      <c r="K107" s="108">
        <v>9602652541</v>
      </c>
      <c r="L107" s="108"/>
      <c r="M107" s="108" t="s">
        <v>235</v>
      </c>
      <c r="N107" s="122" t="s">
        <v>242</v>
      </c>
      <c r="O107" s="123">
        <v>45925</v>
      </c>
      <c r="P107" s="123">
        <v>46021</v>
      </c>
      <c r="Q107" s="121">
        <f t="shared" si="1"/>
        <v>96</v>
      </c>
      <c r="R107" s="125"/>
      <c r="S107" s="125"/>
      <c r="T107" s="108"/>
    </row>
    <row r="108" spans="1:20" ht="15.75" customHeight="1" x14ac:dyDescent="0.25">
      <c r="A108" s="107">
        <f t="shared" si="2"/>
        <v>105</v>
      </c>
      <c r="B108" s="124" t="s">
        <v>361</v>
      </c>
      <c r="C108" s="124" t="s">
        <v>257</v>
      </c>
      <c r="D108" s="108"/>
      <c r="E108" s="122" t="s">
        <v>242</v>
      </c>
      <c r="F108" s="123">
        <v>45719</v>
      </c>
      <c r="G108" s="123">
        <v>46134</v>
      </c>
      <c r="H108" s="121">
        <f t="shared" si="0"/>
        <v>415</v>
      </c>
      <c r="I108" s="125" t="s">
        <v>362</v>
      </c>
      <c r="J108" s="125" t="s">
        <v>363</v>
      </c>
      <c r="K108" s="108">
        <v>9979296799</v>
      </c>
      <c r="L108" s="108"/>
      <c r="M108" s="108"/>
      <c r="N108" s="122"/>
      <c r="O108" s="123"/>
      <c r="P108" s="123"/>
      <c r="Q108" s="121">
        <f t="shared" si="1"/>
        <v>0</v>
      </c>
      <c r="R108" s="125"/>
      <c r="S108" s="125"/>
      <c r="T108" s="108"/>
    </row>
    <row r="109" spans="1:20" ht="15.75" customHeight="1" x14ac:dyDescent="0.25">
      <c r="A109" s="107">
        <f t="shared" si="2"/>
        <v>106</v>
      </c>
      <c r="B109" s="124" t="s">
        <v>364</v>
      </c>
      <c r="C109" s="124" t="s">
        <v>257</v>
      </c>
      <c r="D109" s="108" t="s">
        <v>235</v>
      </c>
      <c r="E109" s="122" t="s">
        <v>242</v>
      </c>
      <c r="F109" s="123">
        <v>45719</v>
      </c>
      <c r="G109" s="123">
        <v>45975</v>
      </c>
      <c r="H109" s="121">
        <f t="shared" si="0"/>
        <v>256</v>
      </c>
      <c r="I109" s="125" t="s">
        <v>365</v>
      </c>
      <c r="J109" s="125" t="s">
        <v>366</v>
      </c>
      <c r="K109" s="108">
        <v>9057224958</v>
      </c>
      <c r="L109" s="108"/>
      <c r="M109" s="108" t="s">
        <v>235</v>
      </c>
      <c r="N109" s="122"/>
      <c r="O109" s="123"/>
      <c r="P109" s="123"/>
      <c r="Q109" s="121">
        <f t="shared" si="1"/>
        <v>0</v>
      </c>
      <c r="R109" s="125"/>
      <c r="S109" s="125"/>
      <c r="T109" s="108"/>
    </row>
    <row r="110" spans="1:20" ht="15.75" customHeight="1" x14ac:dyDescent="0.25">
      <c r="A110" s="107">
        <f t="shared" si="2"/>
        <v>107</v>
      </c>
      <c r="B110" s="124" t="s">
        <v>367</v>
      </c>
      <c r="C110" s="124" t="s">
        <v>368</v>
      </c>
      <c r="D110" s="108" t="s">
        <v>235</v>
      </c>
      <c r="E110" s="122" t="s">
        <v>242</v>
      </c>
      <c r="F110" s="123">
        <v>45719</v>
      </c>
      <c r="G110" s="123">
        <v>45947</v>
      </c>
      <c r="H110" s="121">
        <f t="shared" si="0"/>
        <v>228</v>
      </c>
      <c r="I110" s="125" t="s">
        <v>369</v>
      </c>
      <c r="J110" s="125" t="s">
        <v>359</v>
      </c>
      <c r="K110" s="108">
        <v>9799651670</v>
      </c>
      <c r="L110" s="108"/>
      <c r="M110" s="108"/>
      <c r="N110" s="119" t="s">
        <v>239</v>
      </c>
      <c r="O110" s="120">
        <v>46068</v>
      </c>
      <c r="P110" s="123"/>
      <c r="Q110" s="121">
        <f t="shared" si="1"/>
        <v>-46068</v>
      </c>
      <c r="R110" s="125"/>
      <c r="S110" s="125"/>
      <c r="T110" s="108"/>
    </row>
    <row r="111" spans="1:20" ht="15.75" customHeight="1" x14ac:dyDescent="0.25">
      <c r="A111" s="107">
        <f t="shared" si="2"/>
        <v>108</v>
      </c>
      <c r="B111" s="124" t="s">
        <v>370</v>
      </c>
      <c r="C111" s="124" t="s">
        <v>257</v>
      </c>
      <c r="D111" s="108" t="s">
        <v>235</v>
      </c>
      <c r="E111" s="122"/>
      <c r="F111" s="123"/>
      <c r="G111" s="123"/>
      <c r="H111" s="121">
        <f t="shared" si="0"/>
        <v>0</v>
      </c>
      <c r="I111" s="108"/>
      <c r="J111" s="108"/>
      <c r="K111" s="108"/>
      <c r="L111" s="108"/>
      <c r="M111" s="108" t="s">
        <v>235</v>
      </c>
      <c r="N111" s="122"/>
      <c r="O111" s="123"/>
      <c r="P111" s="123"/>
      <c r="Q111" s="121">
        <f t="shared" si="1"/>
        <v>0</v>
      </c>
      <c r="R111" s="108"/>
      <c r="S111" s="108"/>
      <c r="T111" s="108"/>
    </row>
    <row r="112" spans="1:20" ht="15.75" customHeight="1" x14ac:dyDescent="0.25">
      <c r="A112" s="107">
        <f t="shared" si="2"/>
        <v>109</v>
      </c>
      <c r="B112" s="124" t="s">
        <v>371</v>
      </c>
      <c r="C112" s="124" t="s">
        <v>231</v>
      </c>
      <c r="D112" s="108" t="s">
        <v>235</v>
      </c>
      <c r="E112" s="122"/>
      <c r="F112" s="123"/>
      <c r="G112" s="123"/>
      <c r="H112" s="121">
        <f t="shared" si="0"/>
        <v>0</v>
      </c>
      <c r="I112" s="108"/>
      <c r="J112" s="108"/>
      <c r="K112" s="108"/>
      <c r="L112" s="108"/>
      <c r="M112" s="108" t="s">
        <v>235</v>
      </c>
      <c r="N112" s="122" t="s">
        <v>242</v>
      </c>
      <c r="O112" s="123">
        <v>46032</v>
      </c>
      <c r="P112" s="123">
        <v>46088</v>
      </c>
      <c r="Q112" s="121">
        <f t="shared" si="1"/>
        <v>56</v>
      </c>
      <c r="R112" s="108"/>
      <c r="S112" s="108"/>
      <c r="T112" s="108"/>
    </row>
    <row r="113" spans="1:20" ht="15.75" customHeight="1" x14ac:dyDescent="0.25">
      <c r="A113" s="107">
        <f t="shared" si="2"/>
        <v>110</v>
      </c>
      <c r="B113" s="124" t="s">
        <v>372</v>
      </c>
      <c r="C113" s="124" t="s">
        <v>246</v>
      </c>
      <c r="D113" s="108" t="s">
        <v>235</v>
      </c>
      <c r="E113" s="122"/>
      <c r="F113" s="123"/>
      <c r="G113" s="123"/>
      <c r="H113" s="121">
        <f t="shared" si="0"/>
        <v>0</v>
      </c>
      <c r="I113" s="108"/>
      <c r="J113" s="108"/>
      <c r="K113" s="108"/>
      <c r="L113" s="108"/>
      <c r="M113" s="108" t="s">
        <v>235</v>
      </c>
      <c r="N113" s="122"/>
      <c r="O113" s="123"/>
      <c r="P113" s="123"/>
      <c r="Q113" s="121">
        <f t="shared" si="1"/>
        <v>0</v>
      </c>
      <c r="R113" s="108"/>
      <c r="S113" s="108"/>
      <c r="T113" s="108"/>
    </row>
    <row r="114" spans="1:20" ht="15.75" customHeight="1" x14ac:dyDescent="0.25">
      <c r="A114" s="107">
        <f t="shared" si="2"/>
        <v>111</v>
      </c>
      <c r="B114" s="124" t="s">
        <v>373</v>
      </c>
      <c r="C114" s="124" t="s">
        <v>246</v>
      </c>
      <c r="D114" s="108" t="s">
        <v>235</v>
      </c>
      <c r="E114" s="122"/>
      <c r="F114" s="123"/>
      <c r="G114" s="123"/>
      <c r="H114" s="121">
        <f t="shared" si="0"/>
        <v>0</v>
      </c>
      <c r="I114" s="108"/>
      <c r="J114" s="108"/>
      <c r="K114" s="108"/>
      <c r="L114" s="108"/>
      <c r="M114" s="108" t="s">
        <v>235</v>
      </c>
      <c r="N114" s="122"/>
      <c r="O114" s="123"/>
      <c r="P114" s="123"/>
      <c r="Q114" s="121">
        <f t="shared" si="1"/>
        <v>0</v>
      </c>
      <c r="R114" s="108"/>
      <c r="S114" s="108"/>
      <c r="T114" s="108"/>
    </row>
    <row r="115" spans="1:20" ht="15.75" customHeight="1" x14ac:dyDescent="0.25">
      <c r="A115" s="107">
        <f t="shared" si="2"/>
        <v>112</v>
      </c>
      <c r="B115" s="124" t="s">
        <v>374</v>
      </c>
      <c r="C115" s="124" t="s">
        <v>246</v>
      </c>
      <c r="D115" s="108" t="s">
        <v>235</v>
      </c>
      <c r="E115" s="122" t="s">
        <v>242</v>
      </c>
      <c r="F115" s="123">
        <v>45719</v>
      </c>
      <c r="G115" s="123">
        <v>45839</v>
      </c>
      <c r="H115" s="121">
        <f t="shared" si="0"/>
        <v>120</v>
      </c>
      <c r="I115" s="125" t="s">
        <v>375</v>
      </c>
      <c r="J115" s="125" t="s">
        <v>343</v>
      </c>
      <c r="K115" s="108">
        <v>7597493243</v>
      </c>
      <c r="L115" s="108"/>
      <c r="M115" s="108" t="s">
        <v>235</v>
      </c>
      <c r="N115" s="122"/>
      <c r="O115" s="123"/>
      <c r="P115" s="123"/>
      <c r="Q115" s="121">
        <f t="shared" si="1"/>
        <v>0</v>
      </c>
      <c r="R115" s="125"/>
      <c r="S115" s="125"/>
      <c r="T115" s="108"/>
    </row>
    <row r="116" spans="1:20" ht="15.75" customHeight="1" x14ac:dyDescent="0.25">
      <c r="A116" s="107">
        <f t="shared" si="2"/>
        <v>113</v>
      </c>
      <c r="B116" s="124" t="s">
        <v>376</v>
      </c>
      <c r="C116" s="124" t="s">
        <v>377</v>
      </c>
      <c r="D116" s="108" t="s">
        <v>235</v>
      </c>
      <c r="E116" s="122"/>
      <c r="F116" s="123"/>
      <c r="G116" s="123"/>
      <c r="H116" s="121">
        <f t="shared" si="0"/>
        <v>0</v>
      </c>
      <c r="I116" s="108"/>
      <c r="J116" s="108"/>
      <c r="K116" s="108"/>
      <c r="L116" s="108"/>
      <c r="M116" s="108" t="s">
        <v>235</v>
      </c>
      <c r="N116" s="122"/>
      <c r="O116" s="123"/>
      <c r="P116" s="123"/>
      <c r="Q116" s="121">
        <f t="shared" si="1"/>
        <v>0</v>
      </c>
      <c r="R116" s="108"/>
      <c r="S116" s="108"/>
      <c r="T116" s="108"/>
    </row>
    <row r="117" spans="1:20" ht="15.75" customHeight="1" x14ac:dyDescent="0.25">
      <c r="A117" s="107">
        <f t="shared" si="2"/>
        <v>114</v>
      </c>
      <c r="B117" s="124" t="s">
        <v>378</v>
      </c>
      <c r="C117" s="124" t="s">
        <v>244</v>
      </c>
      <c r="D117" s="108" t="s">
        <v>235</v>
      </c>
      <c r="E117" s="122"/>
      <c r="F117" s="123"/>
      <c r="G117" s="123"/>
      <c r="H117" s="121">
        <f t="shared" si="0"/>
        <v>0</v>
      </c>
      <c r="I117" s="108"/>
      <c r="J117" s="108"/>
      <c r="K117" s="108"/>
      <c r="L117" s="108"/>
      <c r="M117" s="108"/>
      <c r="N117" s="119" t="s">
        <v>242</v>
      </c>
      <c r="O117" s="120">
        <v>46068</v>
      </c>
      <c r="P117" s="123">
        <v>46134</v>
      </c>
      <c r="Q117" s="121">
        <f t="shared" si="1"/>
        <v>66</v>
      </c>
      <c r="R117" s="108"/>
      <c r="S117" s="108"/>
      <c r="T117" s="108"/>
    </row>
    <row r="118" spans="1:20" ht="15.75" customHeight="1" x14ac:dyDescent="0.25">
      <c r="A118" s="107">
        <f t="shared" si="2"/>
        <v>115</v>
      </c>
      <c r="B118" s="124" t="s">
        <v>379</v>
      </c>
      <c r="C118" s="124" t="s">
        <v>331</v>
      </c>
      <c r="D118" s="108"/>
      <c r="E118" s="122"/>
      <c r="F118" s="123"/>
      <c r="G118" s="123"/>
      <c r="H118" s="121">
        <f t="shared" si="0"/>
        <v>0</v>
      </c>
      <c r="I118" s="108"/>
      <c r="J118" s="108"/>
      <c r="K118" s="108"/>
      <c r="L118" s="108"/>
      <c r="M118" s="108"/>
      <c r="N118" s="122"/>
      <c r="O118" s="123"/>
      <c r="P118" s="123"/>
      <c r="Q118" s="121">
        <f t="shared" si="1"/>
        <v>0</v>
      </c>
      <c r="R118" s="108"/>
      <c r="S118" s="108"/>
      <c r="T118" s="108"/>
    </row>
    <row r="119" spans="1:20" ht="15.75" customHeight="1" x14ac:dyDescent="0.25">
      <c r="A119" s="107">
        <f t="shared" si="2"/>
        <v>116</v>
      </c>
      <c r="B119" s="124" t="s">
        <v>380</v>
      </c>
      <c r="C119" s="124" t="s">
        <v>331</v>
      </c>
      <c r="D119" s="108"/>
      <c r="E119" s="122"/>
      <c r="F119" s="123"/>
      <c r="G119" s="123"/>
      <c r="H119" s="121">
        <f t="shared" si="0"/>
        <v>0</v>
      </c>
      <c r="I119" s="108"/>
      <c r="J119" s="108"/>
      <c r="K119" s="108"/>
      <c r="L119" s="108"/>
      <c r="M119" s="108"/>
      <c r="N119" s="122"/>
      <c r="O119" s="123"/>
      <c r="P119" s="123"/>
      <c r="Q119" s="121">
        <f t="shared" si="1"/>
        <v>0</v>
      </c>
      <c r="R119" s="108"/>
      <c r="S119" s="108"/>
      <c r="T119" s="108"/>
    </row>
    <row r="120" spans="1:20" ht="15.75" customHeight="1" x14ac:dyDescent="0.25">
      <c r="A120" s="107">
        <f t="shared" si="2"/>
        <v>117</v>
      </c>
      <c r="B120" s="124" t="s">
        <v>381</v>
      </c>
      <c r="C120" s="124" t="s">
        <v>276</v>
      </c>
      <c r="D120" s="108" t="s">
        <v>271</v>
      </c>
      <c r="E120" s="122"/>
      <c r="F120" s="123"/>
      <c r="G120" s="123"/>
      <c r="H120" s="121">
        <f t="shared" si="0"/>
        <v>0</v>
      </c>
      <c r="I120" s="108"/>
      <c r="J120" s="108"/>
      <c r="K120" s="108"/>
      <c r="L120" s="108"/>
      <c r="M120" s="108"/>
      <c r="N120" s="122"/>
      <c r="O120" s="123"/>
      <c r="P120" s="123"/>
      <c r="Q120" s="121">
        <f t="shared" si="1"/>
        <v>0</v>
      </c>
      <c r="R120" s="108"/>
      <c r="S120" s="108"/>
      <c r="T120" s="108"/>
    </row>
    <row r="121" spans="1:20" ht="15.75" customHeight="1" x14ac:dyDescent="0.25">
      <c r="A121" s="107">
        <f t="shared" si="2"/>
        <v>118</v>
      </c>
      <c r="B121" s="124" t="s">
        <v>382</v>
      </c>
      <c r="C121" s="124" t="s">
        <v>257</v>
      </c>
      <c r="D121" s="108" t="s">
        <v>235</v>
      </c>
      <c r="E121" s="122" t="s">
        <v>242</v>
      </c>
      <c r="F121" s="123">
        <v>45961</v>
      </c>
      <c r="G121" s="123">
        <v>45967</v>
      </c>
      <c r="H121" s="121">
        <f t="shared" si="0"/>
        <v>6</v>
      </c>
      <c r="I121" s="108"/>
      <c r="J121" s="108"/>
      <c r="K121" s="108"/>
      <c r="L121" s="108"/>
      <c r="M121" s="108"/>
      <c r="N121" s="119" t="s">
        <v>242</v>
      </c>
      <c r="O121" s="120">
        <v>46068</v>
      </c>
      <c r="P121" s="123">
        <v>46134</v>
      </c>
      <c r="Q121" s="121">
        <f t="shared" si="1"/>
        <v>66</v>
      </c>
      <c r="R121" s="108"/>
      <c r="S121" s="108"/>
      <c r="T121" s="108"/>
    </row>
    <row r="122" spans="1:20" ht="15.75" customHeight="1" x14ac:dyDescent="0.25">
      <c r="A122" s="107">
        <f t="shared" si="2"/>
        <v>119</v>
      </c>
      <c r="B122" s="124" t="s">
        <v>383</v>
      </c>
      <c r="C122" s="124" t="s">
        <v>250</v>
      </c>
      <c r="D122" s="108" t="s">
        <v>235</v>
      </c>
      <c r="E122" s="122"/>
      <c r="F122" s="123"/>
      <c r="G122" s="123"/>
      <c r="H122" s="121">
        <f t="shared" si="0"/>
        <v>0</v>
      </c>
      <c r="I122" s="108"/>
      <c r="J122" s="108"/>
      <c r="K122" s="108"/>
      <c r="L122" s="108"/>
      <c r="M122" s="108"/>
      <c r="N122" s="119" t="s">
        <v>242</v>
      </c>
      <c r="O122" s="120">
        <v>46068</v>
      </c>
      <c r="P122" s="123">
        <v>46134</v>
      </c>
      <c r="Q122" s="121">
        <f t="shared" si="1"/>
        <v>66</v>
      </c>
      <c r="R122" s="108"/>
      <c r="S122" s="108"/>
      <c r="T122" s="108"/>
    </row>
    <row r="123" spans="1:20" ht="15.75" customHeight="1" x14ac:dyDescent="0.25">
      <c r="A123" s="107">
        <f t="shared" si="2"/>
        <v>120</v>
      </c>
      <c r="B123" s="124" t="s">
        <v>384</v>
      </c>
      <c r="C123" s="124" t="s">
        <v>250</v>
      </c>
      <c r="D123" s="108" t="s">
        <v>235</v>
      </c>
      <c r="E123" s="122"/>
      <c r="F123" s="123"/>
      <c r="G123" s="123"/>
      <c r="H123" s="121">
        <f t="shared" si="0"/>
        <v>0</v>
      </c>
      <c r="I123" s="108"/>
      <c r="J123" s="108"/>
      <c r="K123" s="108"/>
      <c r="L123" s="108"/>
      <c r="M123" s="108"/>
      <c r="N123" s="119" t="s">
        <v>242</v>
      </c>
      <c r="O123" s="120">
        <v>46068</v>
      </c>
      <c r="P123" s="123">
        <v>46134</v>
      </c>
      <c r="Q123" s="121">
        <f t="shared" si="1"/>
        <v>66</v>
      </c>
      <c r="R123" s="108"/>
      <c r="S123" s="108"/>
      <c r="T123" s="108"/>
    </row>
    <row r="124" spans="1:20" ht="15.75" customHeight="1" x14ac:dyDescent="0.25">
      <c r="A124" s="107">
        <f t="shared" si="2"/>
        <v>121</v>
      </c>
      <c r="B124" s="124" t="s">
        <v>385</v>
      </c>
      <c r="C124" s="124" t="s">
        <v>227</v>
      </c>
      <c r="D124" s="108" t="s">
        <v>235</v>
      </c>
      <c r="E124" s="122"/>
      <c r="F124" s="123"/>
      <c r="G124" s="123"/>
      <c r="H124" s="121">
        <f t="shared" si="0"/>
        <v>0</v>
      </c>
      <c r="I124" s="108"/>
      <c r="J124" s="108"/>
      <c r="K124" s="108"/>
      <c r="L124" s="108"/>
      <c r="M124" s="108"/>
      <c r="N124" s="122"/>
      <c r="O124" s="123"/>
      <c r="P124" s="123"/>
      <c r="Q124" s="121">
        <f t="shared" si="1"/>
        <v>0</v>
      </c>
      <c r="R124" s="108"/>
      <c r="S124" s="108"/>
      <c r="T124" s="108"/>
    </row>
    <row r="125" spans="1:20" ht="15.75" customHeight="1" x14ac:dyDescent="0.25">
      <c r="A125" s="107">
        <f t="shared" si="2"/>
        <v>122</v>
      </c>
      <c r="B125" s="124" t="s">
        <v>386</v>
      </c>
      <c r="C125" s="124" t="s">
        <v>227</v>
      </c>
      <c r="D125" s="108" t="s">
        <v>235</v>
      </c>
      <c r="E125" s="122"/>
      <c r="F125" s="123"/>
      <c r="G125" s="123"/>
      <c r="H125" s="121">
        <f t="shared" si="0"/>
        <v>0</v>
      </c>
      <c r="I125" s="108"/>
      <c r="J125" s="108"/>
      <c r="K125" s="108"/>
      <c r="L125" s="108"/>
      <c r="M125" s="108"/>
      <c r="N125" s="122"/>
      <c r="O125" s="123"/>
      <c r="P125" s="123"/>
      <c r="Q125" s="121">
        <f t="shared" si="1"/>
        <v>0</v>
      </c>
      <c r="R125" s="108"/>
      <c r="S125" s="108"/>
      <c r="T125" s="108"/>
    </row>
    <row r="126" spans="1:20" ht="15.75" customHeight="1" x14ac:dyDescent="0.25">
      <c r="A126" s="107">
        <f t="shared" si="2"/>
        <v>123</v>
      </c>
      <c r="B126" s="124" t="s">
        <v>387</v>
      </c>
      <c r="C126" s="124" t="s">
        <v>244</v>
      </c>
      <c r="D126" s="108" t="s">
        <v>235</v>
      </c>
      <c r="E126" s="122"/>
      <c r="F126" s="123"/>
      <c r="G126" s="123"/>
      <c r="H126" s="121">
        <f t="shared" si="0"/>
        <v>0</v>
      </c>
      <c r="I126" s="108"/>
      <c r="J126" s="108"/>
      <c r="K126" s="108"/>
      <c r="L126" s="108"/>
      <c r="M126" s="108" t="s">
        <v>235</v>
      </c>
      <c r="N126" s="122"/>
      <c r="O126" s="123"/>
      <c r="P126" s="123"/>
      <c r="Q126" s="121">
        <f t="shared" si="1"/>
        <v>0</v>
      </c>
      <c r="R126" s="108"/>
      <c r="S126" s="108"/>
      <c r="T126" s="108"/>
    </row>
    <row r="127" spans="1:20" ht="15.75" customHeight="1" x14ac:dyDescent="0.25">
      <c r="A127" s="107">
        <f t="shared" si="2"/>
        <v>124</v>
      </c>
      <c r="B127" s="124" t="s">
        <v>388</v>
      </c>
      <c r="C127" s="124" t="s">
        <v>257</v>
      </c>
      <c r="D127" s="108" t="s">
        <v>235</v>
      </c>
      <c r="E127" s="122" t="s">
        <v>242</v>
      </c>
      <c r="F127" s="123">
        <v>45733</v>
      </c>
      <c r="G127" s="123">
        <v>45944</v>
      </c>
      <c r="H127" s="121">
        <f t="shared" si="0"/>
        <v>211</v>
      </c>
      <c r="I127" s="125" t="s">
        <v>389</v>
      </c>
      <c r="J127" s="125" t="s">
        <v>359</v>
      </c>
      <c r="K127" s="108">
        <v>9001457191</v>
      </c>
      <c r="L127" s="108"/>
      <c r="M127" s="108" t="s">
        <v>235</v>
      </c>
      <c r="N127" s="122"/>
      <c r="O127" s="123"/>
      <c r="P127" s="123"/>
      <c r="Q127" s="121">
        <f t="shared" si="1"/>
        <v>0</v>
      </c>
      <c r="R127" s="125"/>
      <c r="S127" s="125"/>
      <c r="T127" s="108"/>
    </row>
    <row r="128" spans="1:20" ht="15.75" customHeight="1" x14ac:dyDescent="0.25">
      <c r="A128" s="107">
        <f t="shared" si="2"/>
        <v>125</v>
      </c>
      <c r="B128" s="124" t="s">
        <v>390</v>
      </c>
      <c r="C128" s="124" t="s">
        <v>244</v>
      </c>
      <c r="D128" s="108" t="s">
        <v>235</v>
      </c>
      <c r="E128" s="122"/>
      <c r="F128" s="123"/>
      <c r="G128" s="123"/>
      <c r="H128" s="121">
        <f t="shared" si="0"/>
        <v>0</v>
      </c>
      <c r="I128" s="108"/>
      <c r="J128" s="108"/>
      <c r="K128" s="108"/>
      <c r="L128" s="108"/>
      <c r="M128" s="108" t="s">
        <v>235</v>
      </c>
      <c r="N128" s="122" t="s">
        <v>242</v>
      </c>
      <c r="O128" s="123">
        <v>45893</v>
      </c>
      <c r="P128" s="123">
        <v>45984</v>
      </c>
      <c r="Q128" s="121">
        <f t="shared" si="1"/>
        <v>91</v>
      </c>
      <c r="R128" s="108"/>
      <c r="S128" s="108"/>
      <c r="T128" s="108"/>
    </row>
    <row r="129" spans="1:20" ht="15.75" customHeight="1" x14ac:dyDescent="0.25">
      <c r="A129" s="107">
        <f t="shared" si="2"/>
        <v>126</v>
      </c>
      <c r="B129" s="124" t="s">
        <v>391</v>
      </c>
      <c r="C129" s="124" t="s">
        <v>244</v>
      </c>
      <c r="D129" s="108" t="s">
        <v>235</v>
      </c>
      <c r="E129" s="122"/>
      <c r="F129" s="123"/>
      <c r="G129" s="123"/>
      <c r="H129" s="121">
        <f t="shared" si="0"/>
        <v>0</v>
      </c>
      <c r="I129" s="108"/>
      <c r="J129" s="108"/>
      <c r="K129" s="108"/>
      <c r="L129" s="108"/>
      <c r="M129" s="108" t="s">
        <v>235</v>
      </c>
      <c r="N129" s="122" t="s">
        <v>242</v>
      </c>
      <c r="O129" s="123">
        <v>45893</v>
      </c>
      <c r="P129" s="123">
        <v>45977</v>
      </c>
      <c r="Q129" s="121">
        <f t="shared" si="1"/>
        <v>84</v>
      </c>
      <c r="R129" s="108"/>
      <c r="S129" s="108"/>
      <c r="T129" s="108"/>
    </row>
    <row r="130" spans="1:20" ht="15.75" customHeight="1" x14ac:dyDescent="0.25">
      <c r="A130" s="107">
        <f t="shared" si="2"/>
        <v>127</v>
      </c>
      <c r="B130" s="124" t="s">
        <v>392</v>
      </c>
      <c r="C130" s="124" t="s">
        <v>250</v>
      </c>
      <c r="D130" s="108" t="s">
        <v>235</v>
      </c>
      <c r="E130" s="122"/>
      <c r="F130" s="123"/>
      <c r="G130" s="123"/>
      <c r="H130" s="121">
        <f t="shared" si="0"/>
        <v>0</v>
      </c>
      <c r="I130" s="108"/>
      <c r="J130" s="108"/>
      <c r="K130" s="108"/>
      <c r="L130" s="108"/>
      <c r="M130" s="108" t="s">
        <v>235</v>
      </c>
      <c r="N130" s="122"/>
      <c r="O130" s="123"/>
      <c r="P130" s="123"/>
      <c r="Q130" s="121">
        <f t="shared" si="1"/>
        <v>0</v>
      </c>
      <c r="R130" s="108"/>
      <c r="S130" s="108"/>
      <c r="T130" s="108"/>
    </row>
    <row r="131" spans="1:20" ht="15.75" customHeight="1" x14ac:dyDescent="0.25">
      <c r="A131" s="107">
        <f t="shared" si="2"/>
        <v>128</v>
      </c>
      <c r="B131" s="124" t="s">
        <v>393</v>
      </c>
      <c r="C131" s="124" t="s">
        <v>368</v>
      </c>
      <c r="D131" s="108" t="s">
        <v>235</v>
      </c>
      <c r="E131" s="122"/>
      <c r="F131" s="123"/>
      <c r="G131" s="123"/>
      <c r="H131" s="121">
        <f t="shared" si="0"/>
        <v>0</v>
      </c>
      <c r="I131" s="108"/>
      <c r="J131" s="108"/>
      <c r="K131" s="108"/>
      <c r="L131" s="108"/>
      <c r="M131" s="108" t="s">
        <v>235</v>
      </c>
      <c r="N131" s="122"/>
      <c r="O131" s="123"/>
      <c r="P131" s="123"/>
      <c r="Q131" s="121">
        <f t="shared" si="1"/>
        <v>0</v>
      </c>
      <c r="R131" s="108"/>
      <c r="S131" s="108"/>
      <c r="T131" s="108"/>
    </row>
    <row r="132" spans="1:20" ht="15.75" customHeight="1" x14ac:dyDescent="0.25">
      <c r="A132" s="107">
        <f t="shared" si="2"/>
        <v>129</v>
      </c>
      <c r="B132" s="124" t="s">
        <v>394</v>
      </c>
      <c r="C132" s="124" t="s">
        <v>257</v>
      </c>
      <c r="D132" s="108" t="s">
        <v>235</v>
      </c>
      <c r="E132" s="122"/>
      <c r="F132" s="123"/>
      <c r="G132" s="123"/>
      <c r="H132" s="121">
        <f t="shared" si="0"/>
        <v>0</v>
      </c>
      <c r="I132" s="108"/>
      <c r="J132" s="108"/>
      <c r="K132" s="108"/>
      <c r="L132" s="108"/>
      <c r="M132" s="108" t="s">
        <v>235</v>
      </c>
      <c r="N132" s="122" t="s">
        <v>242</v>
      </c>
      <c r="O132" s="123">
        <v>45899</v>
      </c>
      <c r="P132" s="123">
        <v>45901</v>
      </c>
      <c r="Q132" s="121">
        <f t="shared" si="1"/>
        <v>2</v>
      </c>
      <c r="R132" s="108"/>
      <c r="S132" s="108"/>
      <c r="T132" s="108"/>
    </row>
    <row r="133" spans="1:20" ht="15.75" customHeight="1" x14ac:dyDescent="0.25">
      <c r="A133" s="107">
        <f t="shared" si="2"/>
        <v>130</v>
      </c>
      <c r="B133" s="124" t="s">
        <v>395</v>
      </c>
      <c r="C133" s="124" t="s">
        <v>244</v>
      </c>
      <c r="D133" s="108" t="s">
        <v>235</v>
      </c>
      <c r="E133" s="122"/>
      <c r="F133" s="123"/>
      <c r="G133" s="123"/>
      <c r="H133" s="121">
        <f t="shared" si="0"/>
        <v>0</v>
      </c>
      <c r="I133" s="108"/>
      <c r="J133" s="108"/>
      <c r="K133" s="108"/>
      <c r="L133" s="108"/>
      <c r="M133" s="108" t="s">
        <v>235</v>
      </c>
      <c r="N133" s="122"/>
      <c r="O133" s="123"/>
      <c r="P133" s="123"/>
      <c r="Q133" s="121">
        <f t="shared" si="1"/>
        <v>0</v>
      </c>
      <c r="R133" s="108"/>
      <c r="S133" s="108"/>
      <c r="T133" s="108"/>
    </row>
    <row r="134" spans="1:20" ht="15.75" customHeight="1" x14ac:dyDescent="0.25">
      <c r="A134" s="107">
        <f t="shared" si="2"/>
        <v>131</v>
      </c>
      <c r="B134" s="124" t="s">
        <v>396</v>
      </c>
      <c r="C134" s="124" t="s">
        <v>231</v>
      </c>
      <c r="D134" s="108" t="s">
        <v>235</v>
      </c>
      <c r="E134" s="122"/>
      <c r="F134" s="123"/>
      <c r="G134" s="123"/>
      <c r="H134" s="121">
        <f t="shared" si="0"/>
        <v>0</v>
      </c>
      <c r="I134" s="108"/>
      <c r="J134" s="108"/>
      <c r="K134" s="108"/>
      <c r="L134" s="108"/>
      <c r="M134" s="108" t="s">
        <v>235</v>
      </c>
      <c r="N134" s="122"/>
      <c r="O134" s="123"/>
      <c r="P134" s="123"/>
      <c r="Q134" s="121">
        <f t="shared" si="1"/>
        <v>0</v>
      </c>
      <c r="R134" s="108"/>
      <c r="S134" s="108"/>
      <c r="T134" s="108"/>
    </row>
    <row r="135" spans="1:20" ht="15.75" customHeight="1" x14ac:dyDescent="0.25">
      <c r="A135" s="107">
        <f t="shared" si="2"/>
        <v>132</v>
      </c>
      <c r="B135" s="124" t="s">
        <v>397</v>
      </c>
      <c r="C135" s="124" t="s">
        <v>246</v>
      </c>
      <c r="D135" s="108" t="s">
        <v>235</v>
      </c>
      <c r="E135" s="122"/>
      <c r="F135" s="123"/>
      <c r="G135" s="123"/>
      <c r="H135" s="121">
        <f t="shared" si="0"/>
        <v>0</v>
      </c>
      <c r="I135" s="108"/>
      <c r="J135" s="108"/>
      <c r="K135" s="108"/>
      <c r="L135" s="108"/>
      <c r="M135" s="108" t="s">
        <v>235</v>
      </c>
      <c r="N135" s="122"/>
      <c r="O135" s="123"/>
      <c r="P135" s="123"/>
      <c r="Q135" s="121">
        <f t="shared" si="1"/>
        <v>0</v>
      </c>
      <c r="R135" s="108"/>
      <c r="S135" s="108"/>
      <c r="T135" s="108"/>
    </row>
    <row r="136" spans="1:20" ht="15.75" customHeight="1" x14ac:dyDescent="0.25">
      <c r="A136" s="107">
        <f t="shared" si="2"/>
        <v>133</v>
      </c>
      <c r="B136" s="124" t="s">
        <v>398</v>
      </c>
      <c r="C136" s="124" t="s">
        <v>257</v>
      </c>
      <c r="D136" s="108" t="s">
        <v>235</v>
      </c>
      <c r="E136" s="122"/>
      <c r="F136" s="123"/>
      <c r="G136" s="123"/>
      <c r="H136" s="121">
        <f t="shared" si="0"/>
        <v>0</v>
      </c>
      <c r="I136" s="108"/>
      <c r="J136" s="108"/>
      <c r="K136" s="108"/>
      <c r="L136" s="108"/>
      <c r="M136" s="108" t="s">
        <v>235</v>
      </c>
      <c r="N136" s="122"/>
      <c r="O136" s="123"/>
      <c r="P136" s="123"/>
      <c r="Q136" s="121">
        <f t="shared" si="1"/>
        <v>0</v>
      </c>
      <c r="R136" s="108"/>
      <c r="S136" s="108"/>
      <c r="T136" s="108"/>
    </row>
    <row r="137" spans="1:20" ht="15.75" customHeight="1" x14ac:dyDescent="0.25">
      <c r="A137" s="107">
        <f t="shared" si="2"/>
        <v>134</v>
      </c>
      <c r="B137" s="124" t="s">
        <v>399</v>
      </c>
      <c r="C137" s="124" t="s">
        <v>257</v>
      </c>
      <c r="D137" s="108" t="s">
        <v>235</v>
      </c>
      <c r="E137" s="122"/>
      <c r="F137" s="123"/>
      <c r="G137" s="123"/>
      <c r="H137" s="121">
        <f t="shared" si="0"/>
        <v>0</v>
      </c>
      <c r="I137" s="108"/>
      <c r="J137" s="108"/>
      <c r="K137" s="108"/>
      <c r="L137" s="108"/>
      <c r="M137" s="108" t="s">
        <v>235</v>
      </c>
      <c r="N137" s="122"/>
      <c r="O137" s="123"/>
      <c r="P137" s="123"/>
      <c r="Q137" s="121">
        <f t="shared" si="1"/>
        <v>0</v>
      </c>
      <c r="R137" s="108"/>
      <c r="S137" s="108"/>
      <c r="T137" s="108"/>
    </row>
    <row r="138" spans="1:20" ht="15.75" customHeight="1" x14ac:dyDescent="0.25">
      <c r="A138" s="107">
        <f t="shared" si="2"/>
        <v>135</v>
      </c>
      <c r="B138" s="124" t="s">
        <v>400</v>
      </c>
      <c r="C138" s="124" t="s">
        <v>244</v>
      </c>
      <c r="D138" s="108" t="s">
        <v>235</v>
      </c>
      <c r="E138" s="122"/>
      <c r="F138" s="123"/>
      <c r="G138" s="123"/>
      <c r="H138" s="121">
        <f t="shared" si="0"/>
        <v>0</v>
      </c>
      <c r="I138" s="108"/>
      <c r="J138" s="108"/>
      <c r="K138" s="108"/>
      <c r="L138" s="108"/>
      <c r="M138" s="108" t="s">
        <v>235</v>
      </c>
      <c r="N138" s="122"/>
      <c r="O138" s="123"/>
      <c r="P138" s="123"/>
      <c r="Q138" s="121">
        <f t="shared" si="1"/>
        <v>0</v>
      </c>
      <c r="R138" s="108"/>
      <c r="S138" s="108"/>
      <c r="T138" s="108"/>
    </row>
    <row r="139" spans="1:20" ht="15.75" customHeight="1" x14ac:dyDescent="0.25">
      <c r="A139" s="107">
        <f t="shared" si="2"/>
        <v>136</v>
      </c>
      <c r="B139" s="124" t="s">
        <v>401</v>
      </c>
      <c r="C139" s="124" t="s">
        <v>402</v>
      </c>
      <c r="D139" s="108" t="s">
        <v>235</v>
      </c>
      <c r="E139" s="122"/>
      <c r="F139" s="123"/>
      <c r="G139" s="123"/>
      <c r="H139" s="121">
        <f t="shared" si="0"/>
        <v>0</v>
      </c>
      <c r="I139" s="108"/>
      <c r="J139" s="108"/>
      <c r="K139" s="108"/>
      <c r="L139" s="108"/>
      <c r="M139" s="108" t="s">
        <v>235</v>
      </c>
      <c r="N139" s="122"/>
      <c r="O139" s="123"/>
      <c r="P139" s="123"/>
      <c r="Q139" s="121">
        <f t="shared" si="1"/>
        <v>0</v>
      </c>
      <c r="R139" s="108"/>
      <c r="S139" s="108"/>
      <c r="T139" s="108"/>
    </row>
    <row r="140" spans="1:20" ht="15.75" customHeight="1" x14ac:dyDescent="0.25">
      <c r="A140" s="107">
        <f t="shared" si="2"/>
        <v>137</v>
      </c>
      <c r="B140" s="124" t="s">
        <v>403</v>
      </c>
      <c r="C140" s="124" t="s">
        <v>244</v>
      </c>
      <c r="D140" s="108" t="s">
        <v>235</v>
      </c>
      <c r="E140" s="122"/>
      <c r="F140" s="123"/>
      <c r="G140" s="123"/>
      <c r="H140" s="121">
        <f t="shared" si="0"/>
        <v>0</v>
      </c>
      <c r="I140" s="108"/>
      <c r="J140" s="108"/>
      <c r="K140" s="108"/>
      <c r="L140" s="108"/>
      <c r="M140" s="108" t="s">
        <v>235</v>
      </c>
      <c r="N140" s="122"/>
      <c r="O140" s="123"/>
      <c r="P140" s="123"/>
      <c r="Q140" s="121">
        <f t="shared" si="1"/>
        <v>0</v>
      </c>
      <c r="R140" s="108"/>
      <c r="S140" s="108"/>
      <c r="T140" s="108"/>
    </row>
    <row r="141" spans="1:20" ht="15.75" customHeight="1" x14ac:dyDescent="0.25">
      <c r="A141" s="107">
        <f t="shared" si="2"/>
        <v>138</v>
      </c>
      <c r="B141" s="124" t="s">
        <v>404</v>
      </c>
      <c r="C141" s="124" t="s">
        <v>244</v>
      </c>
      <c r="D141" s="108" t="s">
        <v>235</v>
      </c>
      <c r="E141" s="122"/>
      <c r="F141" s="123"/>
      <c r="G141" s="123"/>
      <c r="H141" s="121">
        <f t="shared" si="0"/>
        <v>0</v>
      </c>
      <c r="I141" s="108"/>
      <c r="J141" s="108"/>
      <c r="K141" s="108"/>
      <c r="L141" s="108"/>
      <c r="M141" s="108" t="s">
        <v>235</v>
      </c>
      <c r="N141" s="122"/>
      <c r="O141" s="123"/>
      <c r="P141" s="123"/>
      <c r="Q141" s="121">
        <f t="shared" si="1"/>
        <v>0</v>
      </c>
      <c r="R141" s="108"/>
      <c r="S141" s="108"/>
      <c r="T141" s="108"/>
    </row>
    <row r="142" spans="1:20" ht="15.75" customHeight="1" x14ac:dyDescent="0.25">
      <c r="A142" s="107">
        <f t="shared" si="2"/>
        <v>139</v>
      </c>
      <c r="B142" s="124" t="s">
        <v>405</v>
      </c>
      <c r="C142" s="124" t="s">
        <v>238</v>
      </c>
      <c r="D142" s="108" t="s">
        <v>235</v>
      </c>
      <c r="E142" s="122"/>
      <c r="F142" s="123"/>
      <c r="G142" s="123"/>
      <c r="H142" s="121">
        <f t="shared" si="0"/>
        <v>0</v>
      </c>
      <c r="I142" s="108"/>
      <c r="J142" s="108"/>
      <c r="K142" s="108"/>
      <c r="L142" s="108"/>
      <c r="M142" s="108" t="s">
        <v>235</v>
      </c>
      <c r="N142" s="122"/>
      <c r="O142" s="123"/>
      <c r="P142" s="123"/>
      <c r="Q142" s="121">
        <f t="shared" si="1"/>
        <v>0</v>
      </c>
      <c r="R142" s="108"/>
      <c r="S142" s="108"/>
      <c r="T142" s="108"/>
    </row>
    <row r="143" spans="1:20" ht="15.75" customHeight="1" x14ac:dyDescent="0.25">
      <c r="A143" s="107">
        <f t="shared" si="2"/>
        <v>140</v>
      </c>
      <c r="B143" s="124" t="s">
        <v>406</v>
      </c>
      <c r="C143" s="124" t="s">
        <v>250</v>
      </c>
      <c r="D143" s="108" t="s">
        <v>235</v>
      </c>
      <c r="E143" s="122" t="s">
        <v>242</v>
      </c>
      <c r="F143" s="123">
        <v>45733</v>
      </c>
      <c r="G143" s="123">
        <v>45926</v>
      </c>
      <c r="H143" s="121">
        <f t="shared" si="0"/>
        <v>193</v>
      </c>
      <c r="I143" s="125" t="s">
        <v>389</v>
      </c>
      <c r="J143" s="125" t="s">
        <v>359</v>
      </c>
      <c r="K143" s="108">
        <v>9001457191</v>
      </c>
      <c r="L143" s="108"/>
      <c r="M143" s="108" t="s">
        <v>235</v>
      </c>
      <c r="N143" s="122"/>
      <c r="O143" s="123"/>
      <c r="P143" s="123"/>
      <c r="Q143" s="121">
        <f t="shared" si="1"/>
        <v>0</v>
      </c>
      <c r="R143" s="125"/>
      <c r="S143" s="125"/>
      <c r="T143" s="108"/>
    </row>
    <row r="144" spans="1:20" ht="15.75" customHeight="1" x14ac:dyDescent="0.25">
      <c r="A144" s="107">
        <f t="shared" si="2"/>
        <v>141</v>
      </c>
      <c r="B144" s="124" t="s">
        <v>407</v>
      </c>
      <c r="C144" s="124" t="s">
        <v>250</v>
      </c>
      <c r="D144" s="108" t="s">
        <v>235</v>
      </c>
      <c r="E144" s="122"/>
      <c r="F144" s="123"/>
      <c r="G144" s="123"/>
      <c r="H144" s="121">
        <f t="shared" si="0"/>
        <v>0</v>
      </c>
      <c r="I144" s="108"/>
      <c r="J144" s="108"/>
      <c r="K144" s="108"/>
      <c r="L144" s="108"/>
      <c r="M144" s="108" t="s">
        <v>235</v>
      </c>
      <c r="N144" s="122"/>
      <c r="O144" s="123"/>
      <c r="P144" s="123"/>
      <c r="Q144" s="121">
        <f t="shared" si="1"/>
        <v>0</v>
      </c>
      <c r="R144" s="108"/>
      <c r="S144" s="108"/>
      <c r="T144" s="108"/>
    </row>
    <row r="145" spans="1:20" ht="15.75" customHeight="1" x14ac:dyDescent="0.25">
      <c r="A145" s="107">
        <f t="shared" si="2"/>
        <v>142</v>
      </c>
      <c r="B145" s="124" t="s">
        <v>408</v>
      </c>
      <c r="C145" s="124" t="s">
        <v>246</v>
      </c>
      <c r="D145" s="108" t="s">
        <v>235</v>
      </c>
      <c r="E145" s="122"/>
      <c r="F145" s="123"/>
      <c r="G145" s="123"/>
      <c r="H145" s="121">
        <f t="shared" si="0"/>
        <v>0</v>
      </c>
      <c r="I145" s="108"/>
      <c r="J145" s="108"/>
      <c r="K145" s="108"/>
      <c r="L145" s="108"/>
      <c r="M145" s="108" t="s">
        <v>235</v>
      </c>
      <c r="N145" s="122"/>
      <c r="O145" s="123"/>
      <c r="P145" s="123"/>
      <c r="Q145" s="121">
        <f t="shared" si="1"/>
        <v>0</v>
      </c>
      <c r="R145" s="108"/>
      <c r="S145" s="108"/>
      <c r="T145" s="108"/>
    </row>
    <row r="146" spans="1:20" ht="15.75" customHeight="1" x14ac:dyDescent="0.25">
      <c r="A146" s="107">
        <f t="shared" si="2"/>
        <v>143</v>
      </c>
      <c r="B146" s="124" t="s">
        <v>409</v>
      </c>
      <c r="C146" s="124" t="s">
        <v>250</v>
      </c>
      <c r="D146" s="108" t="s">
        <v>235</v>
      </c>
      <c r="E146" s="122"/>
      <c r="F146" s="123"/>
      <c r="G146" s="123"/>
      <c r="H146" s="121">
        <f t="shared" si="0"/>
        <v>0</v>
      </c>
      <c r="I146" s="108"/>
      <c r="J146" s="108"/>
      <c r="K146" s="108"/>
      <c r="L146" s="108"/>
      <c r="M146" s="108" t="s">
        <v>235</v>
      </c>
      <c r="N146" s="122"/>
      <c r="O146" s="123"/>
      <c r="P146" s="123"/>
      <c r="Q146" s="121">
        <f t="shared" si="1"/>
        <v>0</v>
      </c>
      <c r="R146" s="108"/>
      <c r="S146" s="108"/>
      <c r="T146" s="108"/>
    </row>
    <row r="147" spans="1:20" ht="15.75" customHeight="1" x14ac:dyDescent="0.25">
      <c r="A147" s="107">
        <f t="shared" si="2"/>
        <v>144</v>
      </c>
      <c r="B147" s="124" t="s">
        <v>410</v>
      </c>
      <c r="C147" s="124" t="s">
        <v>411</v>
      </c>
      <c r="D147" s="107" t="s">
        <v>235</v>
      </c>
      <c r="E147" s="122"/>
      <c r="F147" s="123"/>
      <c r="G147" s="123"/>
      <c r="H147" s="121">
        <f t="shared" si="0"/>
        <v>0</v>
      </c>
      <c r="I147" s="108"/>
      <c r="J147" s="108"/>
      <c r="K147" s="108"/>
      <c r="L147" s="108"/>
      <c r="M147" s="108"/>
      <c r="N147" s="122"/>
      <c r="O147" s="123"/>
      <c r="P147" s="123"/>
      <c r="Q147" s="121">
        <f t="shared" si="1"/>
        <v>0</v>
      </c>
      <c r="R147" s="108"/>
      <c r="S147" s="108"/>
      <c r="T147" s="108"/>
    </row>
    <row r="148" spans="1:20" ht="15.75" customHeight="1" x14ac:dyDescent="0.25">
      <c r="A148" s="107">
        <f t="shared" si="2"/>
        <v>145</v>
      </c>
      <c r="B148" s="124" t="s">
        <v>412</v>
      </c>
      <c r="C148" s="124" t="s">
        <v>413</v>
      </c>
      <c r="D148" s="108" t="s">
        <v>235</v>
      </c>
      <c r="E148" s="122"/>
      <c r="F148" s="123"/>
      <c r="G148" s="123"/>
      <c r="H148" s="121">
        <f t="shared" si="0"/>
        <v>0</v>
      </c>
      <c r="I148" s="108"/>
      <c r="J148" s="108"/>
      <c r="K148" s="108"/>
      <c r="L148" s="108"/>
      <c r="M148" s="108"/>
      <c r="N148" s="122"/>
      <c r="O148" s="123"/>
      <c r="P148" s="123"/>
      <c r="Q148" s="121">
        <f t="shared" si="1"/>
        <v>0</v>
      </c>
      <c r="R148" s="108"/>
      <c r="S148" s="108"/>
      <c r="T148" s="108"/>
    </row>
    <row r="149" spans="1:20" ht="15.75" customHeight="1" x14ac:dyDescent="0.25">
      <c r="A149" s="107">
        <f t="shared" si="2"/>
        <v>146</v>
      </c>
      <c r="B149" s="124" t="s">
        <v>414</v>
      </c>
      <c r="C149" s="124" t="s">
        <v>415</v>
      </c>
      <c r="D149" s="108" t="s">
        <v>235</v>
      </c>
      <c r="E149" s="122"/>
      <c r="F149" s="123"/>
      <c r="G149" s="123"/>
      <c r="H149" s="121">
        <f t="shared" si="0"/>
        <v>0</v>
      </c>
      <c r="I149" s="108"/>
      <c r="J149" s="108"/>
      <c r="K149" s="108"/>
      <c r="L149" s="108"/>
      <c r="M149" s="108"/>
      <c r="N149" s="122"/>
      <c r="O149" s="123"/>
      <c r="P149" s="123"/>
      <c r="Q149" s="121">
        <f t="shared" si="1"/>
        <v>0</v>
      </c>
      <c r="R149" s="108"/>
      <c r="S149" s="108"/>
      <c r="T149" s="108"/>
    </row>
    <row r="150" spans="1:20" ht="15.75" customHeight="1" x14ac:dyDescent="0.25">
      <c r="A150" s="107">
        <f t="shared" si="2"/>
        <v>147</v>
      </c>
      <c r="B150" s="124" t="s">
        <v>416</v>
      </c>
      <c r="C150" s="124" t="s">
        <v>417</v>
      </c>
      <c r="D150" s="107" t="s">
        <v>235</v>
      </c>
      <c r="E150" s="122"/>
      <c r="F150" s="123"/>
      <c r="G150" s="123"/>
      <c r="H150" s="121">
        <f t="shared" si="0"/>
        <v>0</v>
      </c>
      <c r="I150" s="108"/>
      <c r="J150" s="108"/>
      <c r="K150" s="108"/>
      <c r="L150" s="108"/>
      <c r="M150" s="108"/>
      <c r="N150" s="122"/>
      <c r="O150" s="123"/>
      <c r="P150" s="123"/>
      <c r="Q150" s="121">
        <f t="shared" si="1"/>
        <v>0</v>
      </c>
      <c r="R150" s="108"/>
      <c r="S150" s="108"/>
      <c r="T150" s="108"/>
    </row>
    <row r="151" spans="1:20" ht="15.75" customHeight="1" x14ac:dyDescent="0.25">
      <c r="A151" s="107">
        <f t="shared" si="2"/>
        <v>148</v>
      </c>
      <c r="B151" s="124" t="s">
        <v>418</v>
      </c>
      <c r="C151" s="124" t="s">
        <v>231</v>
      </c>
      <c r="D151" s="108" t="s">
        <v>235</v>
      </c>
      <c r="E151" s="122"/>
      <c r="F151" s="123"/>
      <c r="G151" s="123"/>
      <c r="H151" s="121">
        <f t="shared" si="0"/>
        <v>0</v>
      </c>
      <c r="I151" s="108"/>
      <c r="J151" s="108"/>
      <c r="K151" s="108"/>
      <c r="L151" s="108"/>
      <c r="M151" s="108" t="s">
        <v>235</v>
      </c>
      <c r="N151" s="122"/>
      <c r="O151" s="123"/>
      <c r="P151" s="123"/>
      <c r="Q151" s="121">
        <f t="shared" si="1"/>
        <v>0</v>
      </c>
      <c r="R151" s="108"/>
      <c r="S151" s="108"/>
      <c r="T151" s="108"/>
    </row>
    <row r="152" spans="1:20" ht="15.75" customHeight="1" x14ac:dyDescent="0.25">
      <c r="A152" s="107">
        <f t="shared" si="2"/>
        <v>149</v>
      </c>
      <c r="B152" s="124" t="s">
        <v>419</v>
      </c>
      <c r="C152" s="124" t="s">
        <v>257</v>
      </c>
      <c r="D152" s="108" t="s">
        <v>235</v>
      </c>
      <c r="E152" s="122"/>
      <c r="F152" s="123"/>
      <c r="G152" s="123"/>
      <c r="H152" s="121">
        <f t="shared" si="0"/>
        <v>0</v>
      </c>
      <c r="I152" s="125"/>
      <c r="J152" s="125"/>
      <c r="K152" s="108"/>
      <c r="L152" s="108"/>
      <c r="M152" s="108" t="s">
        <v>235</v>
      </c>
      <c r="N152" s="122"/>
      <c r="O152" s="123"/>
      <c r="P152" s="123"/>
      <c r="Q152" s="121">
        <f t="shared" si="1"/>
        <v>0</v>
      </c>
      <c r="R152" s="125"/>
      <c r="S152" s="125"/>
      <c r="T152" s="108"/>
    </row>
    <row r="153" spans="1:20" ht="15.75" customHeight="1" x14ac:dyDescent="0.25">
      <c r="A153" s="107">
        <f t="shared" si="2"/>
        <v>150</v>
      </c>
      <c r="B153" s="124" t="s">
        <v>420</v>
      </c>
      <c r="C153" s="124" t="s">
        <v>250</v>
      </c>
      <c r="D153" s="108" t="s">
        <v>235</v>
      </c>
      <c r="E153" s="122"/>
      <c r="F153" s="123"/>
      <c r="G153" s="123"/>
      <c r="H153" s="121">
        <f t="shared" si="0"/>
        <v>0</v>
      </c>
      <c r="I153" s="108"/>
      <c r="J153" s="108"/>
      <c r="K153" s="108"/>
      <c r="L153" s="108"/>
      <c r="M153" s="108" t="s">
        <v>235</v>
      </c>
      <c r="N153" s="122"/>
      <c r="O153" s="123"/>
      <c r="P153" s="123"/>
      <c r="Q153" s="121">
        <f t="shared" si="1"/>
        <v>0</v>
      </c>
      <c r="R153" s="108"/>
      <c r="S153" s="108"/>
      <c r="T153" s="108"/>
    </row>
    <row r="154" spans="1:20" ht="15.75" customHeight="1" x14ac:dyDescent="0.25">
      <c r="A154" s="107">
        <f t="shared" si="2"/>
        <v>151</v>
      </c>
      <c r="B154" s="124" t="s">
        <v>421</v>
      </c>
      <c r="C154" s="124" t="s">
        <v>250</v>
      </c>
      <c r="D154" s="108"/>
      <c r="E154" s="122"/>
      <c r="F154" s="123"/>
      <c r="G154" s="123"/>
      <c r="H154" s="121">
        <f t="shared" si="0"/>
        <v>0</v>
      </c>
      <c r="I154" s="108"/>
      <c r="J154" s="108"/>
      <c r="K154" s="108"/>
      <c r="L154" s="108"/>
      <c r="M154" s="108"/>
      <c r="N154" s="122"/>
      <c r="O154" s="123"/>
      <c r="P154" s="123"/>
      <c r="Q154" s="121">
        <f t="shared" si="1"/>
        <v>0</v>
      </c>
      <c r="R154" s="108"/>
      <c r="S154" s="108"/>
      <c r="T154" s="108"/>
    </row>
    <row r="155" spans="1:20" ht="15.75" customHeight="1" x14ac:dyDescent="0.25">
      <c r="A155" s="107">
        <f t="shared" si="2"/>
        <v>152</v>
      </c>
      <c r="B155" s="124" t="s">
        <v>422</v>
      </c>
      <c r="C155" s="124" t="s">
        <v>368</v>
      </c>
      <c r="D155" s="108"/>
      <c r="E155" s="122"/>
      <c r="F155" s="123"/>
      <c r="G155" s="123"/>
      <c r="H155" s="121">
        <f t="shared" si="0"/>
        <v>0</v>
      </c>
      <c r="I155" s="108"/>
      <c r="J155" s="108"/>
      <c r="K155" s="108"/>
      <c r="L155" s="108"/>
      <c r="M155" s="108"/>
      <c r="N155" s="122"/>
      <c r="O155" s="123"/>
      <c r="P155" s="123"/>
      <c r="Q155" s="121">
        <f t="shared" si="1"/>
        <v>0</v>
      </c>
      <c r="R155" s="108"/>
      <c r="S155" s="108"/>
      <c r="T155" s="108"/>
    </row>
    <row r="156" spans="1:20" ht="15.75" customHeight="1" x14ac:dyDescent="0.25">
      <c r="A156" s="107">
        <f t="shared" si="2"/>
        <v>153</v>
      </c>
      <c r="B156" s="124" t="s">
        <v>423</v>
      </c>
      <c r="C156" s="124" t="s">
        <v>368</v>
      </c>
      <c r="D156" s="108"/>
      <c r="E156" s="122"/>
      <c r="F156" s="123"/>
      <c r="G156" s="123"/>
      <c r="H156" s="121">
        <f t="shared" si="0"/>
        <v>0</v>
      </c>
      <c r="I156" s="108"/>
      <c r="J156" s="108"/>
      <c r="K156" s="108"/>
      <c r="L156" s="108"/>
      <c r="M156" s="108"/>
      <c r="N156" s="122"/>
      <c r="O156" s="123"/>
      <c r="P156" s="123"/>
      <c r="Q156" s="121">
        <f t="shared" si="1"/>
        <v>0</v>
      </c>
      <c r="R156" s="108"/>
      <c r="S156" s="108"/>
      <c r="T156" s="108"/>
    </row>
    <row r="157" spans="1:20" ht="15.75" customHeight="1" x14ac:dyDescent="0.25">
      <c r="A157" s="107">
        <f t="shared" si="2"/>
        <v>154</v>
      </c>
      <c r="B157" s="124" t="s">
        <v>424</v>
      </c>
      <c r="C157" s="124" t="s">
        <v>246</v>
      </c>
      <c r="D157" s="108"/>
      <c r="E157" s="122"/>
      <c r="F157" s="123"/>
      <c r="G157" s="123"/>
      <c r="H157" s="121">
        <f t="shared" si="0"/>
        <v>0</v>
      </c>
      <c r="I157" s="108"/>
      <c r="J157" s="108"/>
      <c r="K157" s="108"/>
      <c r="L157" s="108"/>
      <c r="M157" s="108"/>
      <c r="N157" s="122"/>
      <c r="O157" s="123"/>
      <c r="P157" s="123"/>
      <c r="Q157" s="121">
        <f t="shared" si="1"/>
        <v>0</v>
      </c>
      <c r="R157" s="108"/>
      <c r="S157" s="108"/>
      <c r="T157" s="108"/>
    </row>
    <row r="158" spans="1:20" ht="15.75" customHeight="1" x14ac:dyDescent="0.25">
      <c r="A158" s="107">
        <f t="shared" si="2"/>
        <v>155</v>
      </c>
      <c r="B158" s="124" t="s">
        <v>425</v>
      </c>
      <c r="C158" s="124" t="s">
        <v>426</v>
      </c>
      <c r="D158" s="108"/>
      <c r="E158" s="122"/>
      <c r="F158" s="123"/>
      <c r="G158" s="123"/>
      <c r="H158" s="121">
        <f t="shared" si="0"/>
        <v>0</v>
      </c>
      <c r="I158" s="108"/>
      <c r="J158" s="108"/>
      <c r="K158" s="108"/>
      <c r="L158" s="108"/>
      <c r="M158" s="108"/>
      <c r="N158" s="122"/>
      <c r="O158" s="123"/>
      <c r="P158" s="123"/>
      <c r="Q158" s="121">
        <f t="shared" si="1"/>
        <v>0</v>
      </c>
      <c r="R158" s="108"/>
      <c r="S158" s="108"/>
      <c r="T158" s="108"/>
    </row>
    <row r="159" spans="1:20" ht="15.75" customHeight="1" x14ac:dyDescent="0.25">
      <c r="A159" s="107">
        <f t="shared" si="2"/>
        <v>156</v>
      </c>
      <c r="B159" s="124" t="s">
        <v>427</v>
      </c>
      <c r="C159" s="124" t="s">
        <v>426</v>
      </c>
      <c r="D159" s="108"/>
      <c r="E159" s="122"/>
      <c r="F159" s="123"/>
      <c r="G159" s="123"/>
      <c r="H159" s="121">
        <f t="shared" si="0"/>
        <v>0</v>
      </c>
      <c r="I159" s="108"/>
      <c r="J159" s="108"/>
      <c r="K159" s="108"/>
      <c r="L159" s="108"/>
      <c r="M159" s="108"/>
      <c r="N159" s="122"/>
      <c r="O159" s="123"/>
      <c r="P159" s="123"/>
      <c r="Q159" s="121">
        <f t="shared" si="1"/>
        <v>0</v>
      </c>
      <c r="R159" s="108"/>
      <c r="S159" s="108"/>
      <c r="T159" s="108"/>
    </row>
    <row r="160" spans="1:20" ht="15.75" customHeight="1" x14ac:dyDescent="0.25">
      <c r="A160" s="107">
        <f t="shared" si="2"/>
        <v>157</v>
      </c>
      <c r="B160" s="124" t="s">
        <v>428</v>
      </c>
      <c r="C160" s="124" t="s">
        <v>263</v>
      </c>
      <c r="D160" s="108" t="s">
        <v>235</v>
      </c>
      <c r="E160" s="122"/>
      <c r="F160" s="123"/>
      <c r="G160" s="123"/>
      <c r="H160" s="121">
        <f t="shared" si="0"/>
        <v>0</v>
      </c>
      <c r="I160" s="108"/>
      <c r="J160" s="108"/>
      <c r="K160" s="108"/>
      <c r="L160" s="108"/>
      <c r="M160" s="108"/>
      <c r="N160" s="119" t="s">
        <v>242</v>
      </c>
      <c r="O160" s="123">
        <v>46068</v>
      </c>
      <c r="P160" s="123">
        <v>46134</v>
      </c>
      <c r="Q160" s="121">
        <f t="shared" si="1"/>
        <v>66</v>
      </c>
      <c r="R160" s="108"/>
      <c r="S160" s="108"/>
      <c r="T160" s="108"/>
    </row>
    <row r="161" spans="1:20" ht="15.75" customHeight="1" x14ac:dyDescent="0.25">
      <c r="A161" s="107">
        <f t="shared" si="2"/>
        <v>158</v>
      </c>
      <c r="B161" s="124" t="s">
        <v>429</v>
      </c>
      <c r="C161" s="124" t="s">
        <v>231</v>
      </c>
      <c r="D161" s="108" t="s">
        <v>235</v>
      </c>
      <c r="E161" s="122" t="s">
        <v>242</v>
      </c>
      <c r="F161" s="123">
        <v>45753</v>
      </c>
      <c r="G161" s="123">
        <v>45819</v>
      </c>
      <c r="H161" s="121">
        <f t="shared" si="0"/>
        <v>66</v>
      </c>
      <c r="I161" s="125" t="s">
        <v>430</v>
      </c>
      <c r="J161" s="125" t="s">
        <v>431</v>
      </c>
      <c r="K161" s="108">
        <v>8290384169</v>
      </c>
      <c r="L161" s="108"/>
      <c r="M161" s="108"/>
      <c r="N161" s="119" t="s">
        <v>239</v>
      </c>
      <c r="O161" s="123">
        <v>46068</v>
      </c>
      <c r="P161" s="123"/>
      <c r="Q161" s="121">
        <f t="shared" si="1"/>
        <v>-46068</v>
      </c>
      <c r="R161" s="125"/>
      <c r="S161" s="125"/>
      <c r="T161" s="108"/>
    </row>
    <row r="162" spans="1:20" ht="15.75" customHeight="1" x14ac:dyDescent="0.25">
      <c r="A162" s="107">
        <f t="shared" si="2"/>
        <v>159</v>
      </c>
      <c r="B162" s="124" t="s">
        <v>432</v>
      </c>
      <c r="C162" s="124" t="s">
        <v>238</v>
      </c>
      <c r="D162" s="108" t="s">
        <v>235</v>
      </c>
      <c r="E162" s="122"/>
      <c r="F162" s="123"/>
      <c r="G162" s="123"/>
      <c r="H162" s="121">
        <f t="shared" si="0"/>
        <v>0</v>
      </c>
      <c r="I162" s="125"/>
      <c r="J162" s="125"/>
      <c r="K162" s="107"/>
      <c r="L162" s="108"/>
      <c r="M162" s="108"/>
      <c r="N162" s="119" t="s">
        <v>239</v>
      </c>
      <c r="O162" s="123">
        <v>46068</v>
      </c>
      <c r="P162" s="123"/>
      <c r="Q162" s="121">
        <f t="shared" si="1"/>
        <v>-46068</v>
      </c>
      <c r="R162" s="125"/>
      <c r="S162" s="125"/>
      <c r="T162" s="107"/>
    </row>
    <row r="163" spans="1:20" ht="15.75" customHeight="1" x14ac:dyDescent="0.25">
      <c r="A163" s="107">
        <f t="shared" si="2"/>
        <v>160</v>
      </c>
      <c r="B163" s="124" t="s">
        <v>433</v>
      </c>
      <c r="C163" s="124" t="s">
        <v>276</v>
      </c>
      <c r="D163" s="108" t="s">
        <v>235</v>
      </c>
      <c r="E163" s="122"/>
      <c r="F163" s="123"/>
      <c r="G163" s="123"/>
      <c r="H163" s="121">
        <f t="shared" si="0"/>
        <v>0</v>
      </c>
      <c r="I163" s="108"/>
      <c r="J163" s="108"/>
      <c r="K163" s="108"/>
      <c r="L163" s="108"/>
      <c r="M163" s="108" t="s">
        <v>235</v>
      </c>
      <c r="N163" s="122" t="s">
        <v>242</v>
      </c>
      <c r="O163" s="123">
        <v>46051</v>
      </c>
      <c r="P163" s="123">
        <v>46068</v>
      </c>
      <c r="Q163" s="121">
        <f t="shared" si="1"/>
        <v>17</v>
      </c>
      <c r="R163" s="108"/>
      <c r="S163" s="108"/>
      <c r="T163" s="108"/>
    </row>
    <row r="164" spans="1:20" ht="15.75" customHeight="1" x14ac:dyDescent="0.25">
      <c r="A164" s="107">
        <f t="shared" si="2"/>
        <v>161</v>
      </c>
      <c r="B164" s="124" t="s">
        <v>434</v>
      </c>
      <c r="C164" s="124" t="s">
        <v>244</v>
      </c>
      <c r="D164" s="108" t="s">
        <v>235</v>
      </c>
      <c r="E164" s="122"/>
      <c r="F164" s="123"/>
      <c r="G164" s="123"/>
      <c r="H164" s="121">
        <f t="shared" si="0"/>
        <v>0</v>
      </c>
      <c r="I164" s="108"/>
      <c r="J164" s="108"/>
      <c r="K164" s="108"/>
      <c r="L164" s="108"/>
      <c r="M164" s="108" t="s">
        <v>235</v>
      </c>
      <c r="N164" s="122" t="s">
        <v>242</v>
      </c>
      <c r="O164" s="123">
        <v>45911</v>
      </c>
      <c r="P164" s="123">
        <v>45924</v>
      </c>
      <c r="Q164" s="121">
        <f t="shared" si="1"/>
        <v>13</v>
      </c>
      <c r="R164" s="108"/>
      <c r="S164" s="108"/>
      <c r="T164" s="108"/>
    </row>
    <row r="165" spans="1:20" ht="15.75" customHeight="1" x14ac:dyDescent="0.25">
      <c r="A165" s="107">
        <f t="shared" si="2"/>
        <v>162</v>
      </c>
      <c r="B165" s="124" t="s">
        <v>435</v>
      </c>
      <c r="C165" s="124" t="s">
        <v>257</v>
      </c>
      <c r="D165" s="108" t="s">
        <v>235</v>
      </c>
      <c r="E165" s="122"/>
      <c r="F165" s="123"/>
      <c r="G165" s="123"/>
      <c r="H165" s="121">
        <f t="shared" si="0"/>
        <v>0</v>
      </c>
      <c r="I165" s="108"/>
      <c r="J165" s="108"/>
      <c r="K165" s="108"/>
      <c r="L165" s="108"/>
      <c r="M165" s="108" t="s">
        <v>235</v>
      </c>
      <c r="N165" s="122" t="s">
        <v>242</v>
      </c>
      <c r="O165" s="123">
        <v>45911</v>
      </c>
      <c r="P165" s="123">
        <v>45943</v>
      </c>
      <c r="Q165" s="121">
        <f t="shared" si="1"/>
        <v>32</v>
      </c>
      <c r="R165" s="108"/>
      <c r="S165" s="108"/>
      <c r="T165" s="108"/>
    </row>
    <row r="166" spans="1:20" ht="15.75" customHeight="1" x14ac:dyDescent="0.25">
      <c r="A166" s="107">
        <f t="shared" si="2"/>
        <v>163</v>
      </c>
      <c r="B166" s="124" t="s">
        <v>436</v>
      </c>
      <c r="C166" s="124" t="s">
        <v>250</v>
      </c>
      <c r="D166" s="108" t="s">
        <v>235</v>
      </c>
      <c r="E166" s="122" t="s">
        <v>242</v>
      </c>
      <c r="F166" s="123">
        <v>45743</v>
      </c>
      <c r="G166" s="123">
        <v>45808</v>
      </c>
      <c r="H166" s="121">
        <f t="shared" si="0"/>
        <v>65</v>
      </c>
      <c r="I166" s="125" t="s">
        <v>437</v>
      </c>
      <c r="J166" s="125" t="s">
        <v>438</v>
      </c>
      <c r="K166" s="108">
        <v>9825157515</v>
      </c>
      <c r="L166" s="108"/>
      <c r="M166" s="108" t="s">
        <v>235</v>
      </c>
      <c r="N166" s="122" t="s">
        <v>242</v>
      </c>
      <c r="O166" s="123">
        <v>45911</v>
      </c>
      <c r="P166" s="123">
        <v>46055</v>
      </c>
      <c r="Q166" s="121">
        <f t="shared" si="1"/>
        <v>144</v>
      </c>
      <c r="R166" s="125"/>
      <c r="S166" s="125"/>
      <c r="T166" s="108"/>
    </row>
    <row r="167" spans="1:20" ht="15.75" customHeight="1" x14ac:dyDescent="0.25">
      <c r="A167" s="107">
        <f t="shared" si="2"/>
        <v>164</v>
      </c>
      <c r="B167" s="124" t="s">
        <v>439</v>
      </c>
      <c r="C167" s="124" t="s">
        <v>250</v>
      </c>
      <c r="D167" s="108" t="s">
        <v>235</v>
      </c>
      <c r="E167" s="122"/>
      <c r="F167" s="123"/>
      <c r="G167" s="123"/>
      <c r="H167" s="121">
        <f t="shared" si="0"/>
        <v>0</v>
      </c>
      <c r="I167" s="108"/>
      <c r="J167" s="108"/>
      <c r="K167" s="108"/>
      <c r="L167" s="108"/>
      <c r="M167" s="108" t="s">
        <v>235</v>
      </c>
      <c r="N167" s="122" t="s">
        <v>242</v>
      </c>
      <c r="O167" s="123">
        <v>45911</v>
      </c>
      <c r="P167" s="123">
        <v>45962</v>
      </c>
      <c r="Q167" s="121">
        <f t="shared" si="1"/>
        <v>51</v>
      </c>
      <c r="R167" s="108"/>
      <c r="S167" s="108"/>
      <c r="T167" s="108"/>
    </row>
    <row r="168" spans="1:20" ht="15.75" customHeight="1" x14ac:dyDescent="0.25">
      <c r="A168" s="107">
        <f t="shared" si="2"/>
        <v>165</v>
      </c>
      <c r="B168" s="124" t="s">
        <v>440</v>
      </c>
      <c r="C168" s="124" t="s">
        <v>250</v>
      </c>
      <c r="D168" s="108" t="s">
        <v>235</v>
      </c>
      <c r="E168" s="122" t="s">
        <v>242</v>
      </c>
      <c r="F168" s="123">
        <v>45742</v>
      </c>
      <c r="G168" s="123">
        <v>45813</v>
      </c>
      <c r="H168" s="121">
        <f t="shared" si="0"/>
        <v>71</v>
      </c>
      <c r="I168" s="125"/>
      <c r="J168" s="125" t="s">
        <v>438</v>
      </c>
      <c r="K168" s="108"/>
      <c r="L168" s="108"/>
      <c r="M168" s="108" t="s">
        <v>235</v>
      </c>
      <c r="N168" s="122" t="s">
        <v>242</v>
      </c>
      <c r="O168" s="123">
        <v>45911</v>
      </c>
      <c r="P168" s="123">
        <v>45933</v>
      </c>
      <c r="Q168" s="121">
        <f t="shared" si="1"/>
        <v>22</v>
      </c>
      <c r="R168" s="125"/>
      <c r="S168" s="125"/>
      <c r="T168" s="108"/>
    </row>
    <row r="169" spans="1:20" ht="15.75" customHeight="1" x14ac:dyDescent="0.25">
      <c r="A169" s="107">
        <f t="shared" si="2"/>
        <v>166</v>
      </c>
      <c r="B169" s="124" t="s">
        <v>441</v>
      </c>
      <c r="C169" s="124" t="s">
        <v>250</v>
      </c>
      <c r="D169" s="108" t="s">
        <v>235</v>
      </c>
      <c r="E169" s="122" t="s">
        <v>242</v>
      </c>
      <c r="F169" s="123">
        <v>45744</v>
      </c>
      <c r="G169" s="123">
        <v>45804</v>
      </c>
      <c r="H169" s="121">
        <f t="shared" si="0"/>
        <v>60</v>
      </c>
      <c r="I169" s="125" t="s">
        <v>442</v>
      </c>
      <c r="J169" s="125" t="s">
        <v>438</v>
      </c>
      <c r="K169" s="108"/>
      <c r="L169" s="108"/>
      <c r="M169" s="108" t="s">
        <v>235</v>
      </c>
      <c r="N169" s="122" t="s">
        <v>242</v>
      </c>
      <c r="O169" s="123">
        <v>45911</v>
      </c>
      <c r="P169" s="123">
        <v>45966</v>
      </c>
      <c r="Q169" s="121">
        <f t="shared" si="1"/>
        <v>55</v>
      </c>
      <c r="R169" s="125"/>
      <c r="S169" s="125"/>
      <c r="T169" s="108"/>
    </row>
    <row r="170" spans="1:20" ht="15.75" customHeight="1" x14ac:dyDescent="0.25">
      <c r="A170" s="107">
        <f t="shared" si="2"/>
        <v>167</v>
      </c>
      <c r="B170" s="124" t="s">
        <v>443</v>
      </c>
      <c r="C170" s="124" t="s">
        <v>244</v>
      </c>
      <c r="D170" s="108" t="s">
        <v>235</v>
      </c>
      <c r="E170" s="122"/>
      <c r="F170" s="123"/>
      <c r="G170" s="123"/>
      <c r="H170" s="121">
        <f t="shared" si="0"/>
        <v>0</v>
      </c>
      <c r="I170" s="108"/>
      <c r="J170" s="108"/>
      <c r="K170" s="108"/>
      <c r="L170" s="108"/>
      <c r="M170" s="108" t="s">
        <v>235</v>
      </c>
      <c r="N170" s="122" t="s">
        <v>242</v>
      </c>
      <c r="O170" s="123">
        <v>45911</v>
      </c>
      <c r="P170" s="123">
        <v>45956</v>
      </c>
      <c r="Q170" s="121">
        <f t="shared" si="1"/>
        <v>45</v>
      </c>
      <c r="R170" s="108"/>
      <c r="S170" s="108"/>
      <c r="T170" s="108"/>
    </row>
    <row r="171" spans="1:20" ht="15.75" customHeight="1" x14ac:dyDescent="0.25">
      <c r="A171" s="107">
        <f t="shared" si="2"/>
        <v>168</v>
      </c>
      <c r="B171" s="124" t="s">
        <v>444</v>
      </c>
      <c r="C171" s="124" t="s">
        <v>276</v>
      </c>
      <c r="D171" s="108" t="s">
        <v>235</v>
      </c>
      <c r="E171" s="122"/>
      <c r="F171" s="123"/>
      <c r="G171" s="123"/>
      <c r="H171" s="121">
        <f t="shared" si="0"/>
        <v>0</v>
      </c>
      <c r="I171" s="108"/>
      <c r="J171" s="108"/>
      <c r="K171" s="108"/>
      <c r="L171" s="108"/>
      <c r="M171" s="108" t="s">
        <v>235</v>
      </c>
      <c r="N171" s="122"/>
      <c r="O171" s="123"/>
      <c r="P171" s="123"/>
      <c r="Q171" s="121">
        <f t="shared" si="1"/>
        <v>0</v>
      </c>
      <c r="R171" s="108"/>
      <c r="S171" s="108"/>
      <c r="T171" s="108"/>
    </row>
    <row r="172" spans="1:20" ht="15.75" customHeight="1" x14ac:dyDescent="0.25">
      <c r="A172" s="107">
        <f t="shared" si="2"/>
        <v>169</v>
      </c>
      <c r="B172" s="124" t="s">
        <v>445</v>
      </c>
      <c r="C172" s="124" t="s">
        <v>244</v>
      </c>
      <c r="D172" s="108" t="s">
        <v>235</v>
      </c>
      <c r="E172" s="122" t="s">
        <v>242</v>
      </c>
      <c r="F172" s="123">
        <v>45748</v>
      </c>
      <c r="G172" s="123">
        <v>45826</v>
      </c>
      <c r="H172" s="121">
        <f t="shared" si="0"/>
        <v>78</v>
      </c>
      <c r="I172" s="125" t="s">
        <v>446</v>
      </c>
      <c r="J172" s="125" t="s">
        <v>438</v>
      </c>
      <c r="K172" s="108">
        <v>9830281543</v>
      </c>
      <c r="L172" s="108"/>
      <c r="M172" s="108" t="s">
        <v>235</v>
      </c>
      <c r="N172" s="122"/>
      <c r="O172" s="123"/>
      <c r="P172" s="123"/>
      <c r="Q172" s="121">
        <f t="shared" si="1"/>
        <v>0</v>
      </c>
      <c r="R172" s="125"/>
      <c r="S172" s="125"/>
      <c r="T172" s="108"/>
    </row>
    <row r="173" spans="1:20" ht="15.75" customHeight="1" x14ac:dyDescent="0.25">
      <c r="A173" s="107">
        <f t="shared" si="2"/>
        <v>170</v>
      </c>
      <c r="B173" s="124" t="s">
        <v>447</v>
      </c>
      <c r="C173" s="124" t="s">
        <v>257</v>
      </c>
      <c r="D173" s="108" t="s">
        <v>235</v>
      </c>
      <c r="E173" s="122"/>
      <c r="F173" s="123"/>
      <c r="G173" s="123"/>
      <c r="H173" s="121">
        <f t="shared" si="0"/>
        <v>0</v>
      </c>
      <c r="I173" s="108"/>
      <c r="J173" s="108"/>
      <c r="K173" s="108"/>
      <c r="L173" s="108"/>
      <c r="M173" s="108" t="s">
        <v>235</v>
      </c>
      <c r="N173" s="122"/>
      <c r="O173" s="123"/>
      <c r="P173" s="123"/>
      <c r="Q173" s="121">
        <f t="shared" si="1"/>
        <v>0</v>
      </c>
      <c r="R173" s="108"/>
      <c r="S173" s="108"/>
      <c r="T173" s="108"/>
    </row>
    <row r="174" spans="1:20" ht="15.75" customHeight="1" x14ac:dyDescent="0.25">
      <c r="A174" s="107">
        <f t="shared" si="2"/>
        <v>171</v>
      </c>
      <c r="B174" s="124" t="s">
        <v>448</v>
      </c>
      <c r="C174" s="124" t="s">
        <v>244</v>
      </c>
      <c r="D174" s="108" t="s">
        <v>235</v>
      </c>
      <c r="E174" s="122"/>
      <c r="F174" s="123"/>
      <c r="G174" s="123"/>
      <c r="H174" s="121">
        <f t="shared" si="0"/>
        <v>0</v>
      </c>
      <c r="I174" s="108"/>
      <c r="J174" s="108"/>
      <c r="K174" s="108"/>
      <c r="L174" s="108"/>
      <c r="M174" s="108" t="s">
        <v>235</v>
      </c>
      <c r="N174" s="122"/>
      <c r="O174" s="123"/>
      <c r="P174" s="123"/>
      <c r="Q174" s="121">
        <f t="shared" si="1"/>
        <v>0</v>
      </c>
      <c r="R174" s="108"/>
      <c r="S174" s="108"/>
      <c r="T174" s="108"/>
    </row>
    <row r="175" spans="1:20" ht="15.75" customHeight="1" x14ac:dyDescent="0.25">
      <c r="A175" s="107">
        <f t="shared" si="2"/>
        <v>172</v>
      </c>
      <c r="B175" s="124" t="s">
        <v>449</v>
      </c>
      <c r="C175" s="124" t="s">
        <v>250</v>
      </c>
      <c r="D175" s="108" t="s">
        <v>235</v>
      </c>
      <c r="E175" s="122" t="s">
        <v>242</v>
      </c>
      <c r="F175" s="123">
        <v>45748</v>
      </c>
      <c r="G175" s="123">
        <v>45838</v>
      </c>
      <c r="H175" s="121">
        <f t="shared" si="0"/>
        <v>90</v>
      </c>
      <c r="I175" s="125" t="s">
        <v>450</v>
      </c>
      <c r="J175" s="125" t="s">
        <v>451</v>
      </c>
      <c r="K175" s="108">
        <v>9680269112</v>
      </c>
      <c r="L175" s="108"/>
      <c r="M175" s="108" t="s">
        <v>235</v>
      </c>
      <c r="N175" s="122"/>
      <c r="O175" s="123"/>
      <c r="P175" s="123"/>
      <c r="Q175" s="121">
        <f t="shared" si="1"/>
        <v>0</v>
      </c>
      <c r="R175" s="125"/>
      <c r="S175" s="125"/>
      <c r="T175" s="108"/>
    </row>
    <row r="176" spans="1:20" ht="30.75" customHeight="1" x14ac:dyDescent="0.25">
      <c r="A176" s="107">
        <f t="shared" si="2"/>
        <v>173</v>
      </c>
      <c r="B176" s="124" t="s">
        <v>452</v>
      </c>
      <c r="C176" s="124" t="s">
        <v>257</v>
      </c>
      <c r="D176" s="108" t="s">
        <v>235</v>
      </c>
      <c r="E176" s="122" t="s">
        <v>242</v>
      </c>
      <c r="F176" s="123">
        <v>45749</v>
      </c>
      <c r="G176" s="123">
        <v>45848</v>
      </c>
      <c r="H176" s="121">
        <f t="shared" si="0"/>
        <v>99</v>
      </c>
      <c r="I176" s="9" t="s">
        <v>453</v>
      </c>
      <c r="J176" s="125" t="s">
        <v>438</v>
      </c>
      <c r="K176" s="108"/>
      <c r="L176" s="108"/>
      <c r="M176" s="108" t="s">
        <v>235</v>
      </c>
      <c r="N176" s="122"/>
      <c r="O176" s="123"/>
      <c r="P176" s="123"/>
      <c r="Q176" s="121">
        <f t="shared" si="1"/>
        <v>0</v>
      </c>
      <c r="R176" s="9"/>
      <c r="S176" s="125"/>
      <c r="T176" s="108"/>
    </row>
    <row r="177" spans="1:20" ht="15.75" customHeight="1" x14ac:dyDescent="0.25">
      <c r="A177" s="107">
        <f t="shared" si="2"/>
        <v>174</v>
      </c>
      <c r="B177" s="124" t="s">
        <v>454</v>
      </c>
      <c r="C177" s="124" t="s">
        <v>250</v>
      </c>
      <c r="D177" s="108" t="s">
        <v>235</v>
      </c>
      <c r="E177" s="122" t="s">
        <v>242</v>
      </c>
      <c r="F177" s="123">
        <v>45749</v>
      </c>
      <c r="G177" s="123">
        <v>45834</v>
      </c>
      <c r="H177" s="121">
        <f t="shared" si="0"/>
        <v>85</v>
      </c>
      <c r="I177" s="125" t="s">
        <v>455</v>
      </c>
      <c r="J177" s="125" t="s">
        <v>438</v>
      </c>
      <c r="K177" s="108"/>
      <c r="L177" s="108"/>
      <c r="M177" s="108" t="s">
        <v>235</v>
      </c>
      <c r="N177" s="122"/>
      <c r="O177" s="123"/>
      <c r="P177" s="123"/>
      <c r="Q177" s="121">
        <f t="shared" si="1"/>
        <v>0</v>
      </c>
      <c r="R177" s="125"/>
      <c r="S177" s="125"/>
      <c r="T177" s="108"/>
    </row>
    <row r="178" spans="1:20" ht="15.75" customHeight="1" x14ac:dyDescent="0.25">
      <c r="A178" s="107">
        <f t="shared" si="2"/>
        <v>175</v>
      </c>
      <c r="B178" s="124" t="s">
        <v>456</v>
      </c>
      <c r="C178" s="124" t="s">
        <v>244</v>
      </c>
      <c r="D178" s="108" t="s">
        <v>235</v>
      </c>
      <c r="E178" s="122"/>
      <c r="F178" s="123"/>
      <c r="G178" s="123"/>
      <c r="H178" s="121">
        <f t="shared" si="0"/>
        <v>0</v>
      </c>
      <c r="I178" s="108"/>
      <c r="J178" s="108"/>
      <c r="K178" s="108"/>
      <c r="L178" s="108"/>
      <c r="M178" s="108" t="s">
        <v>235</v>
      </c>
      <c r="N178" s="122"/>
      <c r="O178" s="123"/>
      <c r="P178" s="123"/>
      <c r="Q178" s="121">
        <f t="shared" si="1"/>
        <v>0</v>
      </c>
      <c r="R178" s="108"/>
      <c r="S178" s="108"/>
      <c r="T178" s="108"/>
    </row>
    <row r="179" spans="1:20" ht="15.75" customHeight="1" x14ac:dyDescent="0.25">
      <c r="A179" s="107">
        <f t="shared" si="2"/>
        <v>176</v>
      </c>
      <c r="B179" s="124" t="s">
        <v>457</v>
      </c>
      <c r="C179" s="124" t="s">
        <v>250</v>
      </c>
      <c r="D179" s="108" t="s">
        <v>235</v>
      </c>
      <c r="E179" s="122" t="s">
        <v>242</v>
      </c>
      <c r="F179" s="123">
        <v>45750</v>
      </c>
      <c r="G179" s="123">
        <v>45845</v>
      </c>
      <c r="H179" s="121">
        <f t="shared" si="0"/>
        <v>95</v>
      </c>
      <c r="I179" s="125" t="s">
        <v>458</v>
      </c>
      <c r="J179" s="125" t="s">
        <v>438</v>
      </c>
      <c r="K179" s="108">
        <v>9509760995</v>
      </c>
      <c r="L179" s="108"/>
      <c r="M179" s="108" t="s">
        <v>235</v>
      </c>
      <c r="N179" s="122"/>
      <c r="O179" s="123"/>
      <c r="P179" s="123"/>
      <c r="Q179" s="121">
        <f t="shared" si="1"/>
        <v>0</v>
      </c>
      <c r="R179" s="125"/>
      <c r="S179" s="125"/>
      <c r="T179" s="108"/>
    </row>
    <row r="180" spans="1:20" ht="15.75" customHeight="1" x14ac:dyDescent="0.25">
      <c r="A180" s="107">
        <f t="shared" si="2"/>
        <v>177</v>
      </c>
      <c r="B180" s="124" t="s">
        <v>459</v>
      </c>
      <c r="C180" s="124" t="s">
        <v>250</v>
      </c>
      <c r="D180" s="108" t="s">
        <v>235</v>
      </c>
      <c r="E180" s="122" t="s">
        <v>242</v>
      </c>
      <c r="F180" s="123">
        <v>45750</v>
      </c>
      <c r="G180" s="123">
        <v>45853</v>
      </c>
      <c r="H180" s="121">
        <f t="shared" si="0"/>
        <v>103</v>
      </c>
      <c r="I180" s="125" t="s">
        <v>460</v>
      </c>
      <c r="J180" s="125" t="s">
        <v>438</v>
      </c>
      <c r="K180" s="108"/>
      <c r="L180" s="108"/>
      <c r="M180" s="108" t="s">
        <v>235</v>
      </c>
      <c r="N180" s="122"/>
      <c r="O180" s="123"/>
      <c r="P180" s="123"/>
      <c r="Q180" s="121">
        <f t="shared" si="1"/>
        <v>0</v>
      </c>
      <c r="R180" s="125"/>
      <c r="S180" s="125"/>
      <c r="T180" s="108"/>
    </row>
    <row r="181" spans="1:20" ht="15.75" customHeight="1" x14ac:dyDescent="0.25">
      <c r="A181" s="107">
        <f t="shared" si="2"/>
        <v>178</v>
      </c>
      <c r="B181" s="124" t="s">
        <v>461</v>
      </c>
      <c r="C181" s="124" t="s">
        <v>250</v>
      </c>
      <c r="D181" s="108" t="s">
        <v>235</v>
      </c>
      <c r="E181" s="122" t="s">
        <v>242</v>
      </c>
      <c r="F181" s="123">
        <v>45750</v>
      </c>
      <c r="G181" s="123">
        <v>45856</v>
      </c>
      <c r="H181" s="121">
        <f t="shared" si="0"/>
        <v>106</v>
      </c>
      <c r="I181" s="125" t="s">
        <v>462</v>
      </c>
      <c r="J181" s="125" t="s">
        <v>438</v>
      </c>
      <c r="K181" s="108">
        <v>8010007741</v>
      </c>
      <c r="L181" s="108"/>
      <c r="M181" s="108" t="s">
        <v>235</v>
      </c>
      <c r="N181" s="122"/>
      <c r="O181" s="123"/>
      <c r="P181" s="123"/>
      <c r="Q181" s="121">
        <f t="shared" si="1"/>
        <v>0</v>
      </c>
      <c r="R181" s="125"/>
      <c r="S181" s="125"/>
      <c r="T181" s="108"/>
    </row>
    <row r="182" spans="1:20" ht="15.75" customHeight="1" x14ac:dyDescent="0.25">
      <c r="A182" s="107">
        <f t="shared" si="2"/>
        <v>179</v>
      </c>
      <c r="B182" s="124" t="s">
        <v>463</v>
      </c>
      <c r="C182" s="124" t="s">
        <v>250</v>
      </c>
      <c r="D182" s="108" t="s">
        <v>235</v>
      </c>
      <c r="E182" s="122"/>
      <c r="F182" s="123"/>
      <c r="G182" s="123"/>
      <c r="H182" s="121">
        <f t="shared" si="0"/>
        <v>0</v>
      </c>
      <c r="I182" s="108"/>
      <c r="J182" s="108"/>
      <c r="K182" s="108"/>
      <c r="L182" s="108"/>
      <c r="M182" s="108" t="s">
        <v>235</v>
      </c>
      <c r="N182" s="122"/>
      <c r="O182" s="123"/>
      <c r="P182" s="123"/>
      <c r="Q182" s="121">
        <f t="shared" si="1"/>
        <v>0</v>
      </c>
      <c r="R182" s="108"/>
      <c r="S182" s="108"/>
      <c r="T182" s="108"/>
    </row>
    <row r="183" spans="1:20" ht="15.75" customHeight="1" x14ac:dyDescent="0.25">
      <c r="A183" s="107">
        <f t="shared" si="2"/>
        <v>180</v>
      </c>
      <c r="B183" s="124" t="s">
        <v>464</v>
      </c>
      <c r="C183" s="124" t="s">
        <v>284</v>
      </c>
      <c r="D183" s="108" t="s">
        <v>235</v>
      </c>
      <c r="E183" s="122" t="s">
        <v>242</v>
      </c>
      <c r="F183" s="123">
        <v>45751</v>
      </c>
      <c r="G183" s="123">
        <v>45863</v>
      </c>
      <c r="H183" s="121">
        <f t="shared" si="0"/>
        <v>112</v>
      </c>
      <c r="I183" s="125" t="s">
        <v>465</v>
      </c>
      <c r="J183" s="125" t="s">
        <v>438</v>
      </c>
      <c r="K183" s="108">
        <v>9694151197</v>
      </c>
      <c r="L183" s="108"/>
      <c r="M183" s="107" t="s">
        <v>235</v>
      </c>
      <c r="N183" s="122"/>
      <c r="O183" s="123"/>
      <c r="P183" s="123"/>
      <c r="Q183" s="121">
        <f t="shared" si="1"/>
        <v>0</v>
      </c>
      <c r="R183" s="125"/>
      <c r="S183" s="125"/>
      <c r="T183" s="108"/>
    </row>
    <row r="184" spans="1:20" ht="15.75" customHeight="1" x14ac:dyDescent="0.25">
      <c r="A184" s="107">
        <f t="shared" si="2"/>
        <v>181</v>
      </c>
      <c r="B184" s="124" t="s">
        <v>466</v>
      </c>
      <c r="C184" s="124" t="s">
        <v>250</v>
      </c>
      <c r="D184" s="108" t="s">
        <v>235</v>
      </c>
      <c r="E184" s="122" t="s">
        <v>242</v>
      </c>
      <c r="F184" s="123">
        <v>45870</v>
      </c>
      <c r="G184" s="123">
        <v>45946</v>
      </c>
      <c r="H184" s="121">
        <f t="shared" si="0"/>
        <v>76</v>
      </c>
      <c r="I184" s="108"/>
      <c r="J184" s="108"/>
      <c r="K184" s="108"/>
      <c r="L184" s="108"/>
      <c r="M184" s="108" t="s">
        <v>235</v>
      </c>
      <c r="N184" s="122"/>
      <c r="O184" s="123"/>
      <c r="P184" s="123"/>
      <c r="Q184" s="121">
        <f t="shared" si="1"/>
        <v>0</v>
      </c>
      <c r="R184" s="108"/>
      <c r="S184" s="108"/>
      <c r="T184" s="108"/>
    </row>
    <row r="185" spans="1:20" ht="15.75" customHeight="1" x14ac:dyDescent="0.25">
      <c r="A185" s="107">
        <f t="shared" si="2"/>
        <v>182</v>
      </c>
      <c r="B185" s="124" t="s">
        <v>467</v>
      </c>
      <c r="C185" s="124" t="s">
        <v>250</v>
      </c>
      <c r="D185" s="108" t="s">
        <v>235</v>
      </c>
      <c r="E185" s="122" t="s">
        <v>242</v>
      </c>
      <c r="F185" s="123">
        <v>45870</v>
      </c>
      <c r="G185" s="123">
        <v>45903</v>
      </c>
      <c r="H185" s="121">
        <f t="shared" si="0"/>
        <v>33</v>
      </c>
      <c r="I185" s="108"/>
      <c r="J185" s="108"/>
      <c r="K185" s="108"/>
      <c r="L185" s="108"/>
      <c r="M185" s="108" t="s">
        <v>235</v>
      </c>
      <c r="N185" s="122"/>
      <c r="O185" s="123"/>
      <c r="P185" s="123"/>
      <c r="Q185" s="121">
        <f t="shared" si="1"/>
        <v>0</v>
      </c>
      <c r="R185" s="108"/>
      <c r="S185" s="108"/>
      <c r="T185" s="108"/>
    </row>
    <row r="186" spans="1:20" ht="15.75" customHeight="1" x14ac:dyDescent="0.25">
      <c r="A186" s="107">
        <f t="shared" si="2"/>
        <v>183</v>
      </c>
      <c r="B186" s="124" t="s">
        <v>468</v>
      </c>
      <c r="C186" s="124" t="s">
        <v>250</v>
      </c>
      <c r="D186" s="108" t="s">
        <v>235</v>
      </c>
      <c r="E186" s="122"/>
      <c r="F186" s="123"/>
      <c r="G186" s="123"/>
      <c r="H186" s="121">
        <f t="shared" si="0"/>
        <v>0</v>
      </c>
      <c r="I186" s="108"/>
      <c r="J186" s="108"/>
      <c r="K186" s="108"/>
      <c r="L186" s="108"/>
      <c r="M186" s="108" t="s">
        <v>235</v>
      </c>
      <c r="N186" s="122"/>
      <c r="O186" s="123"/>
      <c r="P186" s="123"/>
      <c r="Q186" s="121">
        <f t="shared" si="1"/>
        <v>0</v>
      </c>
      <c r="R186" s="108"/>
      <c r="S186" s="108"/>
      <c r="T186" s="108"/>
    </row>
    <row r="187" spans="1:20" ht="15.75" customHeight="1" x14ac:dyDescent="0.25">
      <c r="A187" s="107">
        <f t="shared" si="2"/>
        <v>184</v>
      </c>
      <c r="B187" s="124" t="s">
        <v>469</v>
      </c>
      <c r="C187" s="124" t="s">
        <v>250</v>
      </c>
      <c r="D187" s="108" t="s">
        <v>235</v>
      </c>
      <c r="E187" s="122" t="s">
        <v>242</v>
      </c>
      <c r="F187" s="123">
        <v>45870</v>
      </c>
      <c r="G187" s="123">
        <v>45970</v>
      </c>
      <c r="H187" s="121">
        <f t="shared" si="0"/>
        <v>100</v>
      </c>
      <c r="I187" s="108"/>
      <c r="J187" s="108"/>
      <c r="K187" s="108"/>
      <c r="L187" s="108"/>
      <c r="M187" s="108"/>
      <c r="N187" s="119" t="s">
        <v>239</v>
      </c>
      <c r="O187" s="123">
        <v>46051</v>
      </c>
      <c r="P187" s="123"/>
      <c r="Q187" s="121">
        <f t="shared" si="1"/>
        <v>-46051</v>
      </c>
      <c r="R187" s="108"/>
      <c r="S187" s="108"/>
      <c r="T187" s="108"/>
    </row>
    <row r="188" spans="1:20" ht="15.75" customHeight="1" x14ac:dyDescent="0.25">
      <c r="A188" s="107">
        <f t="shared" si="2"/>
        <v>185</v>
      </c>
      <c r="B188" s="124" t="s">
        <v>470</v>
      </c>
      <c r="C188" s="124" t="s">
        <v>250</v>
      </c>
      <c r="D188" s="108" t="s">
        <v>235</v>
      </c>
      <c r="E188" s="122" t="s">
        <v>242</v>
      </c>
      <c r="F188" s="123">
        <v>45870</v>
      </c>
      <c r="G188" s="123">
        <v>45959</v>
      </c>
      <c r="H188" s="121">
        <f t="shared" si="0"/>
        <v>89</v>
      </c>
      <c r="I188" s="108"/>
      <c r="J188" s="108"/>
      <c r="K188" s="108"/>
      <c r="L188" s="108"/>
      <c r="M188" s="108" t="s">
        <v>235</v>
      </c>
      <c r="N188" s="122"/>
      <c r="O188" s="123"/>
      <c r="P188" s="123"/>
      <c r="Q188" s="121">
        <f t="shared" si="1"/>
        <v>0</v>
      </c>
      <c r="R188" s="108"/>
      <c r="S188" s="108"/>
      <c r="T188" s="108"/>
    </row>
    <row r="189" spans="1:20" ht="15.75" customHeight="1" x14ac:dyDescent="0.25">
      <c r="A189" s="107">
        <f t="shared" si="2"/>
        <v>186</v>
      </c>
      <c r="B189" s="124" t="s">
        <v>471</v>
      </c>
      <c r="C189" s="124" t="s">
        <v>257</v>
      </c>
      <c r="D189" s="108" t="s">
        <v>235</v>
      </c>
      <c r="E189" s="122" t="s">
        <v>242</v>
      </c>
      <c r="F189" s="123">
        <v>45870</v>
      </c>
      <c r="G189" s="123">
        <v>45897</v>
      </c>
      <c r="H189" s="121">
        <f t="shared" si="0"/>
        <v>27</v>
      </c>
      <c r="I189" s="108"/>
      <c r="J189" s="108"/>
      <c r="K189" s="108"/>
      <c r="L189" s="108"/>
      <c r="M189" s="108"/>
      <c r="N189" s="119" t="s">
        <v>239</v>
      </c>
      <c r="O189" s="123">
        <v>46051</v>
      </c>
      <c r="P189" s="123"/>
      <c r="Q189" s="121">
        <f t="shared" si="1"/>
        <v>-46051</v>
      </c>
      <c r="R189" s="108"/>
      <c r="S189" s="108"/>
      <c r="T189" s="108"/>
    </row>
    <row r="190" spans="1:20" ht="15.75" customHeight="1" x14ac:dyDescent="0.25">
      <c r="A190" s="107">
        <f t="shared" si="2"/>
        <v>187</v>
      </c>
      <c r="B190" s="124" t="s">
        <v>472</v>
      </c>
      <c r="C190" s="124" t="s">
        <v>257</v>
      </c>
      <c r="D190" s="108" t="s">
        <v>235</v>
      </c>
      <c r="E190" s="122" t="s">
        <v>242</v>
      </c>
      <c r="F190" s="123">
        <v>45870</v>
      </c>
      <c r="G190" s="123">
        <v>45924</v>
      </c>
      <c r="H190" s="121">
        <f t="shared" si="0"/>
        <v>54</v>
      </c>
      <c r="I190" s="108"/>
      <c r="J190" s="108"/>
      <c r="K190" s="108"/>
      <c r="L190" s="108"/>
      <c r="M190" s="108"/>
      <c r="N190" s="119" t="s">
        <v>239</v>
      </c>
      <c r="O190" s="123">
        <v>46051</v>
      </c>
      <c r="P190" s="123"/>
      <c r="Q190" s="121">
        <f t="shared" si="1"/>
        <v>-46051</v>
      </c>
      <c r="R190" s="108"/>
      <c r="S190" s="108"/>
      <c r="T190" s="108"/>
    </row>
    <row r="191" spans="1:20" ht="15.75" customHeight="1" x14ac:dyDescent="0.25">
      <c r="A191" s="107">
        <f t="shared" si="2"/>
        <v>188</v>
      </c>
      <c r="B191" s="124" t="s">
        <v>473</v>
      </c>
      <c r="C191" s="124" t="s">
        <v>250</v>
      </c>
      <c r="D191" s="108" t="s">
        <v>235</v>
      </c>
      <c r="E191" s="122"/>
      <c r="F191" s="123"/>
      <c r="G191" s="123"/>
      <c r="H191" s="121">
        <f t="shared" si="0"/>
        <v>0</v>
      </c>
      <c r="I191" s="108"/>
      <c r="J191" s="108"/>
      <c r="K191" s="108"/>
      <c r="L191" s="108"/>
      <c r="M191" s="108" t="s">
        <v>235</v>
      </c>
      <c r="N191" s="122"/>
      <c r="O191" s="123"/>
      <c r="P191" s="123"/>
      <c r="Q191" s="121">
        <f t="shared" si="1"/>
        <v>0</v>
      </c>
      <c r="R191" s="108"/>
      <c r="S191" s="108"/>
      <c r="T191" s="108"/>
    </row>
    <row r="192" spans="1:20" ht="15.75" customHeight="1" x14ac:dyDescent="0.25">
      <c r="A192" s="107">
        <f t="shared" si="2"/>
        <v>189</v>
      </c>
      <c r="B192" s="124" t="s">
        <v>474</v>
      </c>
      <c r="C192" s="124" t="s">
        <v>257</v>
      </c>
      <c r="D192" s="108" t="s">
        <v>235</v>
      </c>
      <c r="E192" s="122" t="s">
        <v>242</v>
      </c>
      <c r="F192" s="123">
        <v>45870</v>
      </c>
      <c r="G192" s="123">
        <v>45954</v>
      </c>
      <c r="H192" s="121">
        <f t="shared" si="0"/>
        <v>84</v>
      </c>
      <c r="I192" s="108"/>
      <c r="J192" s="108"/>
      <c r="K192" s="108"/>
      <c r="L192" s="108"/>
      <c r="M192" s="108" t="s">
        <v>235</v>
      </c>
      <c r="N192" s="122"/>
      <c r="O192" s="123"/>
      <c r="P192" s="123"/>
      <c r="Q192" s="121">
        <f t="shared" si="1"/>
        <v>0</v>
      </c>
      <c r="R192" s="108"/>
      <c r="S192" s="108"/>
      <c r="T192" s="108"/>
    </row>
    <row r="193" spans="1:20" ht="15.75" customHeight="1" x14ac:dyDescent="0.25">
      <c r="A193" s="107">
        <f t="shared" si="2"/>
        <v>190</v>
      </c>
      <c r="B193" s="124" t="s">
        <v>475</v>
      </c>
      <c r="C193" s="124" t="s">
        <v>257</v>
      </c>
      <c r="D193" s="108" t="s">
        <v>235</v>
      </c>
      <c r="E193" s="122" t="s">
        <v>242</v>
      </c>
      <c r="F193" s="123">
        <v>45870</v>
      </c>
      <c r="G193" s="123">
        <v>46016</v>
      </c>
      <c r="H193" s="121">
        <f t="shared" si="0"/>
        <v>146</v>
      </c>
      <c r="I193" s="108"/>
      <c r="J193" s="108"/>
      <c r="K193" s="108"/>
      <c r="L193" s="108"/>
      <c r="M193" s="108" t="s">
        <v>235</v>
      </c>
      <c r="N193" s="122"/>
      <c r="O193" s="123"/>
      <c r="P193" s="123"/>
      <c r="Q193" s="121">
        <f t="shared" si="1"/>
        <v>0</v>
      </c>
      <c r="R193" s="108"/>
      <c r="S193" s="108"/>
      <c r="T193" s="108"/>
    </row>
    <row r="194" spans="1:20" ht="15.75" customHeight="1" x14ac:dyDescent="0.25">
      <c r="A194" s="107">
        <f t="shared" si="2"/>
        <v>191</v>
      </c>
      <c r="B194" s="124" t="s">
        <v>476</v>
      </c>
      <c r="C194" s="124" t="s">
        <v>276</v>
      </c>
      <c r="D194" s="108" t="s">
        <v>235</v>
      </c>
      <c r="E194" s="122" t="s">
        <v>242</v>
      </c>
      <c r="F194" s="123">
        <v>45870</v>
      </c>
      <c r="G194" s="123">
        <v>45934</v>
      </c>
      <c r="H194" s="121">
        <f t="shared" si="0"/>
        <v>64</v>
      </c>
      <c r="I194" s="108"/>
      <c r="J194" s="108"/>
      <c r="K194" s="108"/>
      <c r="L194" s="108"/>
      <c r="M194" s="108"/>
      <c r="N194" s="119" t="s">
        <v>239</v>
      </c>
      <c r="O194" s="123">
        <v>46051</v>
      </c>
      <c r="P194" s="123"/>
      <c r="Q194" s="121">
        <f t="shared" si="1"/>
        <v>-46051</v>
      </c>
      <c r="R194" s="108"/>
      <c r="S194" s="108"/>
      <c r="T194" s="108"/>
    </row>
    <row r="195" spans="1:20" ht="15.75" customHeight="1" x14ac:dyDescent="0.25">
      <c r="A195" s="107">
        <f t="shared" si="2"/>
        <v>192</v>
      </c>
      <c r="B195" s="124" t="s">
        <v>477</v>
      </c>
      <c r="C195" s="124" t="s">
        <v>257</v>
      </c>
      <c r="D195" s="108" t="s">
        <v>235</v>
      </c>
      <c r="E195" s="122" t="s">
        <v>242</v>
      </c>
      <c r="F195" s="123">
        <v>45751</v>
      </c>
      <c r="G195" s="123">
        <v>45971</v>
      </c>
      <c r="H195" s="121">
        <f t="shared" si="0"/>
        <v>220</v>
      </c>
      <c r="I195" s="125"/>
      <c r="J195" s="125"/>
      <c r="K195" s="108"/>
      <c r="L195" s="108"/>
      <c r="M195" s="108"/>
      <c r="N195" s="119" t="s">
        <v>239</v>
      </c>
      <c r="O195" s="123">
        <v>46051</v>
      </c>
      <c r="P195" s="123"/>
      <c r="Q195" s="121">
        <f t="shared" si="1"/>
        <v>-46051</v>
      </c>
      <c r="R195" s="125"/>
      <c r="S195" s="125"/>
      <c r="T195" s="108"/>
    </row>
    <row r="196" spans="1:20" ht="15.75" customHeight="1" x14ac:dyDescent="0.25">
      <c r="A196" s="107">
        <f t="shared" si="2"/>
        <v>193</v>
      </c>
      <c r="B196" s="124" t="s">
        <v>478</v>
      </c>
      <c r="C196" s="124" t="s">
        <v>244</v>
      </c>
      <c r="D196" s="108" t="s">
        <v>235</v>
      </c>
      <c r="E196" s="122" t="s">
        <v>242</v>
      </c>
      <c r="F196" s="123">
        <v>45752</v>
      </c>
      <c r="G196" s="123">
        <v>45870</v>
      </c>
      <c r="H196" s="121">
        <f t="shared" si="0"/>
        <v>118</v>
      </c>
      <c r="I196" s="125"/>
      <c r="J196" s="125"/>
      <c r="K196" s="108"/>
      <c r="L196" s="108"/>
      <c r="M196" s="108" t="s">
        <v>235</v>
      </c>
      <c r="N196" s="122"/>
      <c r="O196" s="123"/>
      <c r="P196" s="123"/>
      <c r="Q196" s="121">
        <f t="shared" si="1"/>
        <v>0</v>
      </c>
      <c r="R196" s="125"/>
      <c r="S196" s="125"/>
      <c r="T196" s="108"/>
    </row>
    <row r="197" spans="1:20" ht="15.75" customHeight="1" x14ac:dyDescent="0.25">
      <c r="A197" s="107">
        <f t="shared" si="2"/>
        <v>194</v>
      </c>
      <c r="B197" s="124" t="s">
        <v>479</v>
      </c>
      <c r="C197" s="124" t="s">
        <v>250</v>
      </c>
      <c r="D197" s="108" t="s">
        <v>235</v>
      </c>
      <c r="E197" s="122" t="s">
        <v>242</v>
      </c>
      <c r="F197" s="123">
        <v>45752</v>
      </c>
      <c r="G197" s="123">
        <v>45985</v>
      </c>
      <c r="H197" s="121">
        <f t="shared" si="0"/>
        <v>233</v>
      </c>
      <c r="I197" s="125"/>
      <c r="J197" s="125"/>
      <c r="K197" s="108"/>
      <c r="L197" s="108"/>
      <c r="M197" s="108" t="s">
        <v>235</v>
      </c>
      <c r="N197" s="122"/>
      <c r="O197" s="123"/>
      <c r="P197" s="123"/>
      <c r="Q197" s="121">
        <f t="shared" si="1"/>
        <v>0</v>
      </c>
      <c r="R197" s="125"/>
      <c r="S197" s="125"/>
      <c r="T197" s="108"/>
    </row>
    <row r="198" spans="1:20" ht="15.75" customHeight="1" x14ac:dyDescent="0.25">
      <c r="A198" s="107">
        <f t="shared" si="2"/>
        <v>195</v>
      </c>
      <c r="B198" s="124" t="s">
        <v>480</v>
      </c>
      <c r="C198" s="124" t="s">
        <v>257</v>
      </c>
      <c r="D198" s="108" t="s">
        <v>235</v>
      </c>
      <c r="E198" s="122"/>
      <c r="F198" s="123"/>
      <c r="G198" s="123"/>
      <c r="H198" s="121">
        <f t="shared" si="0"/>
        <v>0</v>
      </c>
      <c r="I198" s="108"/>
      <c r="J198" s="108"/>
      <c r="K198" s="108"/>
      <c r="L198" s="108"/>
      <c r="M198" s="108" t="s">
        <v>235</v>
      </c>
      <c r="N198" s="122" t="s">
        <v>242</v>
      </c>
      <c r="O198" s="123">
        <v>45911</v>
      </c>
      <c r="P198" s="123">
        <v>46042</v>
      </c>
      <c r="Q198" s="121">
        <f t="shared" si="1"/>
        <v>131</v>
      </c>
      <c r="R198" s="108"/>
      <c r="S198" s="108"/>
      <c r="T198" s="108"/>
    </row>
    <row r="199" spans="1:20" ht="15.75" customHeight="1" x14ac:dyDescent="0.25">
      <c r="A199" s="107">
        <f t="shared" si="2"/>
        <v>196</v>
      </c>
      <c r="B199" s="124" t="s">
        <v>481</v>
      </c>
      <c r="C199" s="124" t="s">
        <v>257</v>
      </c>
      <c r="D199" s="108" t="s">
        <v>235</v>
      </c>
      <c r="E199" s="122"/>
      <c r="F199" s="123"/>
      <c r="G199" s="123"/>
      <c r="H199" s="121">
        <f t="shared" si="0"/>
        <v>0</v>
      </c>
      <c r="I199" s="108"/>
      <c r="J199" s="108"/>
      <c r="K199" s="108"/>
      <c r="L199" s="108"/>
      <c r="M199" s="108" t="s">
        <v>235</v>
      </c>
      <c r="N199" s="122" t="s">
        <v>242</v>
      </c>
      <c r="O199" s="123">
        <v>45911</v>
      </c>
      <c r="P199" s="123">
        <v>46033</v>
      </c>
      <c r="Q199" s="121">
        <f t="shared" si="1"/>
        <v>122</v>
      </c>
      <c r="R199" s="108"/>
      <c r="S199" s="108"/>
      <c r="T199" s="108"/>
    </row>
    <row r="200" spans="1:20" ht="15.75" customHeight="1" x14ac:dyDescent="0.25">
      <c r="A200" s="107">
        <f t="shared" si="2"/>
        <v>197</v>
      </c>
      <c r="B200" s="124" t="s">
        <v>482</v>
      </c>
      <c r="C200" s="124" t="s">
        <v>250</v>
      </c>
      <c r="D200" s="108" t="s">
        <v>235</v>
      </c>
      <c r="E200" s="122"/>
      <c r="F200" s="123"/>
      <c r="G200" s="123"/>
      <c r="H200" s="121">
        <f t="shared" si="0"/>
        <v>0</v>
      </c>
      <c r="I200" s="108"/>
      <c r="J200" s="108"/>
      <c r="K200" s="108"/>
      <c r="L200" s="108"/>
      <c r="M200" s="108" t="s">
        <v>235</v>
      </c>
      <c r="N200" s="122" t="s">
        <v>242</v>
      </c>
      <c r="O200" s="123">
        <v>45911</v>
      </c>
      <c r="P200" s="123">
        <v>46024</v>
      </c>
      <c r="Q200" s="121">
        <f t="shared" si="1"/>
        <v>113</v>
      </c>
      <c r="R200" s="108"/>
      <c r="S200" s="108"/>
      <c r="T200" s="108"/>
    </row>
    <row r="201" spans="1:20" ht="15.75" customHeight="1" x14ac:dyDescent="0.25">
      <c r="A201" s="107">
        <f t="shared" si="2"/>
        <v>198</v>
      </c>
      <c r="B201" s="124" t="s">
        <v>483</v>
      </c>
      <c r="C201" s="124" t="s">
        <v>257</v>
      </c>
      <c r="D201" s="108" t="s">
        <v>235</v>
      </c>
      <c r="E201" s="122"/>
      <c r="F201" s="123"/>
      <c r="G201" s="123"/>
      <c r="H201" s="121">
        <f t="shared" si="0"/>
        <v>0</v>
      </c>
      <c r="I201" s="108"/>
      <c r="J201" s="108"/>
      <c r="K201" s="108"/>
      <c r="L201" s="108"/>
      <c r="M201" s="108" t="s">
        <v>235</v>
      </c>
      <c r="N201" s="122" t="s">
        <v>242</v>
      </c>
      <c r="O201" s="123">
        <v>45911</v>
      </c>
      <c r="P201" s="123">
        <v>45926</v>
      </c>
      <c r="Q201" s="121">
        <f t="shared" si="1"/>
        <v>15</v>
      </c>
      <c r="R201" s="108"/>
      <c r="S201" s="108"/>
      <c r="T201" s="108"/>
    </row>
    <row r="202" spans="1:20" ht="15.75" customHeight="1" x14ac:dyDescent="0.25">
      <c r="A202" s="107">
        <f t="shared" si="2"/>
        <v>199</v>
      </c>
      <c r="B202" s="124" t="s">
        <v>484</v>
      </c>
      <c r="C202" s="124" t="s">
        <v>257</v>
      </c>
      <c r="D202" s="108" t="s">
        <v>235</v>
      </c>
      <c r="E202" s="122"/>
      <c r="F202" s="123"/>
      <c r="G202" s="123"/>
      <c r="H202" s="121">
        <f t="shared" si="0"/>
        <v>0</v>
      </c>
      <c r="I202" s="108"/>
      <c r="J202" s="108"/>
      <c r="K202" s="108"/>
      <c r="L202" s="108"/>
      <c r="M202" s="108" t="s">
        <v>235</v>
      </c>
      <c r="N202" s="122" t="s">
        <v>242</v>
      </c>
      <c r="O202" s="123">
        <v>45911</v>
      </c>
      <c r="P202" s="123">
        <v>46015</v>
      </c>
      <c r="Q202" s="121">
        <f t="shared" si="1"/>
        <v>104</v>
      </c>
      <c r="R202" s="108"/>
      <c r="S202" s="108"/>
      <c r="T202" s="108"/>
    </row>
    <row r="203" spans="1:20" ht="15.75" customHeight="1" x14ac:dyDescent="0.25">
      <c r="A203" s="107">
        <f t="shared" si="2"/>
        <v>200</v>
      </c>
      <c r="B203" s="124" t="s">
        <v>485</v>
      </c>
      <c r="C203" s="124" t="s">
        <v>284</v>
      </c>
      <c r="D203" s="108" t="s">
        <v>235</v>
      </c>
      <c r="E203" s="122" t="s">
        <v>242</v>
      </c>
      <c r="F203" s="123">
        <v>45753</v>
      </c>
      <c r="G203" s="123">
        <v>45803</v>
      </c>
      <c r="H203" s="121">
        <f t="shared" si="0"/>
        <v>50</v>
      </c>
      <c r="I203" s="125" t="s">
        <v>486</v>
      </c>
      <c r="J203" s="125" t="s">
        <v>487</v>
      </c>
      <c r="K203" s="108">
        <v>9950511787</v>
      </c>
      <c r="L203" s="108"/>
      <c r="M203" s="108" t="s">
        <v>235</v>
      </c>
      <c r="N203" s="122" t="s">
        <v>242</v>
      </c>
      <c r="O203" s="123">
        <v>46051</v>
      </c>
      <c r="P203" s="123">
        <v>46074</v>
      </c>
      <c r="Q203" s="121">
        <f t="shared" si="1"/>
        <v>23</v>
      </c>
      <c r="R203" s="125"/>
      <c r="S203" s="125"/>
      <c r="T203" s="108"/>
    </row>
    <row r="204" spans="1:20" ht="15.75" customHeight="1" x14ac:dyDescent="0.25">
      <c r="A204" s="107">
        <f t="shared" si="2"/>
        <v>201</v>
      </c>
      <c r="B204" s="124" t="s">
        <v>488</v>
      </c>
      <c r="C204" s="124" t="s">
        <v>257</v>
      </c>
      <c r="D204" s="108" t="s">
        <v>235</v>
      </c>
      <c r="E204" s="122"/>
      <c r="F204" s="123"/>
      <c r="G204" s="123"/>
      <c r="H204" s="121">
        <f t="shared" si="0"/>
        <v>0</v>
      </c>
      <c r="I204" s="108"/>
      <c r="J204" s="108"/>
      <c r="K204" s="108"/>
      <c r="L204" s="108"/>
      <c r="M204" s="108" t="s">
        <v>235</v>
      </c>
      <c r="N204" s="122" t="s">
        <v>242</v>
      </c>
      <c r="O204" s="123">
        <v>45911</v>
      </c>
      <c r="P204" s="123">
        <v>46005</v>
      </c>
      <c r="Q204" s="121">
        <f t="shared" si="1"/>
        <v>94</v>
      </c>
      <c r="R204" s="108"/>
      <c r="S204" s="108"/>
      <c r="T204" s="108"/>
    </row>
    <row r="205" spans="1:20" ht="15.75" customHeight="1" x14ac:dyDescent="0.25">
      <c r="A205" s="107">
        <f t="shared" si="2"/>
        <v>202</v>
      </c>
      <c r="B205" s="124" t="s">
        <v>489</v>
      </c>
      <c r="C205" s="124" t="s">
        <v>250</v>
      </c>
      <c r="D205" s="108" t="s">
        <v>235</v>
      </c>
      <c r="E205" s="122"/>
      <c r="F205" s="123"/>
      <c r="G205" s="123"/>
      <c r="H205" s="121">
        <f t="shared" si="0"/>
        <v>0</v>
      </c>
      <c r="I205" s="108"/>
      <c r="J205" s="108"/>
      <c r="K205" s="108"/>
      <c r="L205" s="108"/>
      <c r="M205" s="108" t="s">
        <v>235</v>
      </c>
      <c r="N205" s="122" t="s">
        <v>242</v>
      </c>
      <c r="O205" s="123">
        <v>45911</v>
      </c>
      <c r="P205" s="123">
        <v>46066</v>
      </c>
      <c r="Q205" s="121">
        <f t="shared" si="1"/>
        <v>155</v>
      </c>
      <c r="R205" s="108"/>
      <c r="S205" s="108"/>
      <c r="T205" s="108"/>
    </row>
    <row r="206" spans="1:20" ht="15.75" customHeight="1" x14ac:dyDescent="0.25">
      <c r="A206" s="107">
        <f t="shared" si="2"/>
        <v>203</v>
      </c>
      <c r="B206" s="124" t="s">
        <v>490</v>
      </c>
      <c r="C206" s="124" t="s">
        <v>244</v>
      </c>
      <c r="D206" s="108" t="s">
        <v>235</v>
      </c>
      <c r="E206" s="122"/>
      <c r="F206" s="123"/>
      <c r="G206" s="123"/>
      <c r="H206" s="121">
        <f t="shared" si="0"/>
        <v>0</v>
      </c>
      <c r="I206" s="108"/>
      <c r="J206" s="108"/>
      <c r="K206" s="108"/>
      <c r="L206" s="108"/>
      <c r="M206" s="108" t="s">
        <v>235</v>
      </c>
      <c r="N206" s="122" t="s">
        <v>242</v>
      </c>
      <c r="O206" s="123">
        <v>45911</v>
      </c>
      <c r="P206" s="123">
        <v>45994</v>
      </c>
      <c r="Q206" s="121">
        <f t="shared" si="1"/>
        <v>83</v>
      </c>
      <c r="R206" s="108"/>
      <c r="S206" s="108"/>
      <c r="T206" s="108"/>
    </row>
    <row r="207" spans="1:20" ht="15.75" customHeight="1" x14ac:dyDescent="0.25">
      <c r="A207" s="107">
        <f t="shared" si="2"/>
        <v>204</v>
      </c>
      <c r="B207" s="124" t="s">
        <v>491</v>
      </c>
      <c r="C207" s="124" t="s">
        <v>244</v>
      </c>
      <c r="D207" s="108" t="s">
        <v>235</v>
      </c>
      <c r="E207" s="122"/>
      <c r="F207" s="123"/>
      <c r="G207" s="123"/>
      <c r="H207" s="121">
        <f t="shared" si="0"/>
        <v>0</v>
      </c>
      <c r="I207" s="108"/>
      <c r="J207" s="108"/>
      <c r="K207" s="108"/>
      <c r="L207" s="108"/>
      <c r="M207" s="108" t="s">
        <v>235</v>
      </c>
      <c r="N207" s="122" t="s">
        <v>242</v>
      </c>
      <c r="O207" s="123">
        <v>45911</v>
      </c>
      <c r="P207" s="123">
        <v>46060</v>
      </c>
      <c r="Q207" s="121">
        <f t="shared" si="1"/>
        <v>149</v>
      </c>
      <c r="R207" s="108"/>
      <c r="S207" s="108"/>
      <c r="T207" s="108"/>
    </row>
    <row r="208" spans="1:20" ht="15.75" customHeight="1" x14ac:dyDescent="0.25">
      <c r="A208" s="107">
        <f t="shared" si="2"/>
        <v>205</v>
      </c>
      <c r="B208" s="124" t="s">
        <v>492</v>
      </c>
      <c r="C208" s="124" t="s">
        <v>257</v>
      </c>
      <c r="D208" s="108" t="s">
        <v>235</v>
      </c>
      <c r="E208" s="122"/>
      <c r="F208" s="123"/>
      <c r="G208" s="123"/>
      <c r="H208" s="121">
        <f t="shared" si="0"/>
        <v>0</v>
      </c>
      <c r="I208" s="108"/>
      <c r="J208" s="108"/>
      <c r="K208" s="108"/>
      <c r="L208" s="108"/>
      <c r="M208" s="108" t="s">
        <v>235</v>
      </c>
      <c r="N208" s="122" t="s">
        <v>242</v>
      </c>
      <c r="O208" s="123">
        <v>45911</v>
      </c>
      <c r="P208" s="123">
        <v>45983</v>
      </c>
      <c r="Q208" s="121">
        <f t="shared" si="1"/>
        <v>72</v>
      </c>
      <c r="R208" s="108"/>
      <c r="S208" s="108"/>
      <c r="T208" s="108"/>
    </row>
    <row r="209" spans="1:20" ht="27.75" customHeight="1" x14ac:dyDescent="0.25">
      <c r="A209" s="107">
        <f t="shared" si="2"/>
        <v>206</v>
      </c>
      <c r="B209" s="124" t="s">
        <v>493</v>
      </c>
      <c r="C209" s="124" t="s">
        <v>257</v>
      </c>
      <c r="D209" s="108"/>
      <c r="E209" s="122" t="s">
        <v>239</v>
      </c>
      <c r="F209" s="123">
        <v>45779</v>
      </c>
      <c r="G209" s="123"/>
      <c r="H209" s="121">
        <f t="shared" si="0"/>
        <v>-45779</v>
      </c>
      <c r="I209" s="125" t="s">
        <v>494</v>
      </c>
      <c r="J209" s="125" t="s">
        <v>487</v>
      </c>
      <c r="K209" s="107" t="s">
        <v>495</v>
      </c>
      <c r="L209" s="108"/>
      <c r="M209" s="108"/>
      <c r="N209" s="122"/>
      <c r="O209" s="123"/>
      <c r="P209" s="123"/>
      <c r="Q209" s="121">
        <f t="shared" si="1"/>
        <v>0</v>
      </c>
      <c r="R209" s="125"/>
      <c r="S209" s="125"/>
      <c r="T209" s="107"/>
    </row>
    <row r="210" spans="1:20" ht="32.25" customHeight="1" x14ac:dyDescent="0.25">
      <c r="A210" s="107">
        <f t="shared" si="2"/>
        <v>207</v>
      </c>
      <c r="B210" s="124" t="s">
        <v>496</v>
      </c>
      <c r="C210" s="124" t="s">
        <v>244</v>
      </c>
      <c r="D210" s="108" t="s">
        <v>235</v>
      </c>
      <c r="E210" s="122" t="s">
        <v>242</v>
      </c>
      <c r="F210" s="123">
        <v>45779</v>
      </c>
      <c r="G210" s="123">
        <v>45883</v>
      </c>
      <c r="H210" s="121">
        <f t="shared" si="0"/>
        <v>104</v>
      </c>
      <c r="I210" s="9" t="s">
        <v>497</v>
      </c>
      <c r="J210" s="125" t="s">
        <v>487</v>
      </c>
      <c r="K210" s="108"/>
      <c r="L210" s="108"/>
      <c r="M210" s="108"/>
      <c r="N210" s="119" t="s">
        <v>239</v>
      </c>
      <c r="O210" s="123">
        <v>45912</v>
      </c>
      <c r="P210" s="123"/>
      <c r="Q210" s="121">
        <f t="shared" si="1"/>
        <v>-45912</v>
      </c>
      <c r="R210" s="9"/>
      <c r="S210" s="125"/>
      <c r="T210" s="108"/>
    </row>
    <row r="211" spans="1:20" ht="35.25" customHeight="1" x14ac:dyDescent="0.25">
      <c r="A211" s="107">
        <f t="shared" si="2"/>
        <v>208</v>
      </c>
      <c r="B211" s="124" t="s">
        <v>498</v>
      </c>
      <c r="C211" s="124" t="s">
        <v>368</v>
      </c>
      <c r="D211" s="108" t="s">
        <v>235</v>
      </c>
      <c r="E211" s="122" t="s">
        <v>242</v>
      </c>
      <c r="F211" s="123">
        <v>45782</v>
      </c>
      <c r="G211" s="123">
        <v>45956</v>
      </c>
      <c r="H211" s="121">
        <f t="shared" si="0"/>
        <v>174</v>
      </c>
      <c r="I211" s="9" t="s">
        <v>499</v>
      </c>
      <c r="J211" s="125" t="s">
        <v>487</v>
      </c>
      <c r="K211" s="107" t="s">
        <v>500</v>
      </c>
      <c r="L211" s="108"/>
      <c r="M211" s="108" t="s">
        <v>235</v>
      </c>
      <c r="N211" s="119" t="s">
        <v>242</v>
      </c>
      <c r="O211" s="123">
        <v>46051</v>
      </c>
      <c r="P211" s="123">
        <v>46088</v>
      </c>
      <c r="Q211" s="121">
        <f t="shared" si="1"/>
        <v>37</v>
      </c>
      <c r="R211" s="9"/>
      <c r="S211" s="125"/>
      <c r="T211" s="107"/>
    </row>
    <row r="212" spans="1:20" ht="15.75" customHeight="1" x14ac:dyDescent="0.25">
      <c r="A212" s="107">
        <f t="shared" si="2"/>
        <v>209</v>
      </c>
      <c r="B212" s="124" t="s">
        <v>501</v>
      </c>
      <c r="C212" s="124" t="s">
        <v>250</v>
      </c>
      <c r="D212" s="108" t="s">
        <v>235</v>
      </c>
      <c r="E212" s="122"/>
      <c r="F212" s="123"/>
      <c r="G212" s="123"/>
      <c r="H212" s="121">
        <f t="shared" si="0"/>
        <v>0</v>
      </c>
      <c r="I212" s="108"/>
      <c r="J212" s="108"/>
      <c r="K212" s="108"/>
      <c r="L212" s="108"/>
      <c r="M212" s="108" t="s">
        <v>235</v>
      </c>
      <c r="N212" s="122" t="s">
        <v>242</v>
      </c>
      <c r="O212" s="123">
        <v>45911</v>
      </c>
      <c r="P212" s="123">
        <v>45920</v>
      </c>
      <c r="Q212" s="121">
        <f t="shared" si="1"/>
        <v>9</v>
      </c>
      <c r="R212" s="108"/>
      <c r="S212" s="108"/>
      <c r="T212" s="108"/>
    </row>
    <row r="213" spans="1:20" ht="15.75" customHeight="1" x14ac:dyDescent="0.25">
      <c r="A213" s="107">
        <f t="shared" si="2"/>
        <v>210</v>
      </c>
      <c r="B213" s="124" t="s">
        <v>502</v>
      </c>
      <c r="C213" s="124" t="s">
        <v>276</v>
      </c>
      <c r="D213" s="108" t="s">
        <v>235</v>
      </c>
      <c r="E213" s="122"/>
      <c r="F213" s="123"/>
      <c r="G213" s="123"/>
      <c r="H213" s="121">
        <f t="shared" si="0"/>
        <v>0</v>
      </c>
      <c r="I213" s="108"/>
      <c r="J213" s="108"/>
      <c r="K213" s="108"/>
      <c r="L213" s="108"/>
      <c r="M213" s="108"/>
      <c r="N213" s="119" t="s">
        <v>239</v>
      </c>
      <c r="O213" s="123">
        <v>46051</v>
      </c>
      <c r="P213" s="123"/>
      <c r="Q213" s="121">
        <f t="shared" si="1"/>
        <v>-46051</v>
      </c>
      <c r="R213" s="108"/>
      <c r="S213" s="108"/>
      <c r="T213" s="108"/>
    </row>
    <row r="214" spans="1:20" ht="15.75" customHeight="1" x14ac:dyDescent="0.25">
      <c r="A214" s="107">
        <f t="shared" si="2"/>
        <v>211</v>
      </c>
      <c r="B214" s="124" t="s">
        <v>503</v>
      </c>
      <c r="C214" s="124" t="s">
        <v>257</v>
      </c>
      <c r="D214" s="108" t="s">
        <v>235</v>
      </c>
      <c r="E214" s="122"/>
      <c r="F214" s="123"/>
      <c r="G214" s="123"/>
      <c r="H214" s="121">
        <f t="shared" si="0"/>
        <v>0</v>
      </c>
      <c r="I214" s="108"/>
      <c r="J214" s="108"/>
      <c r="K214" s="108"/>
      <c r="L214" s="108"/>
      <c r="M214" s="108" t="s">
        <v>235</v>
      </c>
      <c r="N214" s="122"/>
      <c r="O214" s="123"/>
      <c r="P214" s="123"/>
      <c r="Q214" s="121">
        <f t="shared" si="1"/>
        <v>0</v>
      </c>
      <c r="R214" s="108"/>
      <c r="S214" s="108"/>
      <c r="T214" s="108"/>
    </row>
    <row r="215" spans="1:20" ht="15.75" customHeight="1" x14ac:dyDescent="0.25">
      <c r="A215" s="107">
        <f t="shared" si="2"/>
        <v>212</v>
      </c>
      <c r="B215" s="124" t="s">
        <v>504</v>
      </c>
      <c r="C215" s="124" t="s">
        <v>257</v>
      </c>
      <c r="D215" s="108" t="s">
        <v>235</v>
      </c>
      <c r="E215" s="122"/>
      <c r="F215" s="123"/>
      <c r="G215" s="123"/>
      <c r="H215" s="121">
        <f t="shared" si="0"/>
        <v>0</v>
      </c>
      <c r="I215" s="108"/>
      <c r="J215" s="108"/>
      <c r="K215" s="108"/>
      <c r="L215" s="108"/>
      <c r="M215" s="108" t="s">
        <v>235</v>
      </c>
      <c r="N215" s="122"/>
      <c r="O215" s="123"/>
      <c r="P215" s="123"/>
      <c r="Q215" s="121">
        <f t="shared" si="1"/>
        <v>0</v>
      </c>
      <c r="R215" s="108"/>
      <c r="S215" s="108"/>
      <c r="T215" s="108"/>
    </row>
    <row r="216" spans="1:20" ht="15.75" customHeight="1" x14ac:dyDescent="0.25">
      <c r="A216" s="107">
        <f t="shared" si="2"/>
        <v>213</v>
      </c>
      <c r="B216" s="124" t="s">
        <v>505</v>
      </c>
      <c r="C216" s="124" t="s">
        <v>238</v>
      </c>
      <c r="D216" s="108" t="s">
        <v>235</v>
      </c>
      <c r="E216" s="122"/>
      <c r="F216" s="123"/>
      <c r="G216" s="123"/>
      <c r="H216" s="121">
        <f t="shared" si="0"/>
        <v>0</v>
      </c>
      <c r="I216" s="108"/>
      <c r="J216" s="108"/>
      <c r="K216" s="108"/>
      <c r="L216" s="108"/>
      <c r="M216" s="108" t="s">
        <v>235</v>
      </c>
      <c r="N216" s="122"/>
      <c r="O216" s="123"/>
      <c r="P216" s="123"/>
      <c r="Q216" s="121">
        <f t="shared" si="1"/>
        <v>0</v>
      </c>
      <c r="R216" s="108"/>
      <c r="S216" s="108"/>
      <c r="T216" s="108"/>
    </row>
    <row r="217" spans="1:20" ht="15.75" customHeight="1" x14ac:dyDescent="0.25">
      <c r="A217" s="107">
        <f t="shared" si="2"/>
        <v>214</v>
      </c>
      <c r="B217" s="124" t="s">
        <v>506</v>
      </c>
      <c r="C217" s="124" t="s">
        <v>250</v>
      </c>
      <c r="D217" s="108" t="s">
        <v>235</v>
      </c>
      <c r="E217" s="122"/>
      <c r="F217" s="123"/>
      <c r="G217" s="123"/>
      <c r="H217" s="121">
        <f t="shared" si="0"/>
        <v>0</v>
      </c>
      <c r="I217" s="108"/>
      <c r="J217" s="108"/>
      <c r="K217" s="108"/>
      <c r="L217" s="108"/>
      <c r="M217" s="108" t="s">
        <v>235</v>
      </c>
      <c r="N217" s="122" t="s">
        <v>242</v>
      </c>
      <c r="O217" s="123">
        <v>45911</v>
      </c>
      <c r="P217" s="123">
        <v>46061</v>
      </c>
      <c r="Q217" s="121">
        <f t="shared" si="1"/>
        <v>150</v>
      </c>
      <c r="R217" s="108"/>
      <c r="S217" s="108"/>
      <c r="T217" s="108"/>
    </row>
    <row r="218" spans="1:20" ht="15.75" customHeight="1" x14ac:dyDescent="0.25">
      <c r="A218" s="107">
        <f t="shared" si="2"/>
        <v>215</v>
      </c>
      <c r="B218" s="124" t="s">
        <v>507</v>
      </c>
      <c r="C218" s="124" t="s">
        <v>244</v>
      </c>
      <c r="D218" s="108" t="s">
        <v>235</v>
      </c>
      <c r="E218" s="122"/>
      <c r="F218" s="123"/>
      <c r="G218" s="123"/>
      <c r="H218" s="121">
        <f t="shared" si="0"/>
        <v>0</v>
      </c>
      <c r="I218" s="108"/>
      <c r="J218" s="108"/>
      <c r="K218" s="108"/>
      <c r="L218" s="108"/>
      <c r="M218" s="108" t="s">
        <v>235</v>
      </c>
      <c r="N218" s="122" t="s">
        <v>242</v>
      </c>
      <c r="O218" s="123">
        <v>45911</v>
      </c>
      <c r="P218" s="123">
        <v>46033</v>
      </c>
      <c r="Q218" s="121">
        <f t="shared" si="1"/>
        <v>122</v>
      </c>
      <c r="R218" s="108"/>
      <c r="S218" s="108"/>
      <c r="T218" s="108"/>
    </row>
    <row r="219" spans="1:20" ht="15.75" customHeight="1" x14ac:dyDescent="0.25">
      <c r="A219" s="107">
        <f t="shared" si="2"/>
        <v>216</v>
      </c>
      <c r="B219" s="124" t="s">
        <v>508</v>
      </c>
      <c r="C219" s="124" t="s">
        <v>244</v>
      </c>
      <c r="D219" s="108" t="s">
        <v>235</v>
      </c>
      <c r="E219" s="122"/>
      <c r="F219" s="123"/>
      <c r="G219" s="123"/>
      <c r="H219" s="121">
        <f t="shared" si="0"/>
        <v>0</v>
      </c>
      <c r="I219" s="108"/>
      <c r="J219" s="108"/>
      <c r="K219" s="108"/>
      <c r="L219" s="108"/>
      <c r="M219" s="108" t="s">
        <v>235</v>
      </c>
      <c r="N219" s="122" t="s">
        <v>242</v>
      </c>
      <c r="O219" s="123">
        <v>45911</v>
      </c>
      <c r="P219" s="123">
        <v>46041</v>
      </c>
      <c r="Q219" s="121">
        <f t="shared" si="1"/>
        <v>130</v>
      </c>
      <c r="R219" s="108"/>
      <c r="S219" s="108"/>
      <c r="T219" s="108"/>
    </row>
    <row r="220" spans="1:20" ht="15.75" customHeight="1" x14ac:dyDescent="0.25">
      <c r="A220" s="107">
        <f t="shared" si="2"/>
        <v>217</v>
      </c>
      <c r="B220" s="124" t="s">
        <v>509</v>
      </c>
      <c r="C220" s="124" t="s">
        <v>250</v>
      </c>
      <c r="D220" s="108" t="s">
        <v>235</v>
      </c>
      <c r="E220" s="122"/>
      <c r="F220" s="123"/>
      <c r="G220" s="123"/>
      <c r="H220" s="121">
        <f t="shared" si="0"/>
        <v>0</v>
      </c>
      <c r="I220" s="108"/>
      <c r="J220" s="108"/>
      <c r="K220" s="108"/>
      <c r="L220" s="108"/>
      <c r="M220" s="108" t="s">
        <v>235</v>
      </c>
      <c r="N220" s="122" t="s">
        <v>242</v>
      </c>
      <c r="O220" s="123">
        <v>45911</v>
      </c>
      <c r="P220" s="123">
        <v>46049</v>
      </c>
      <c r="Q220" s="121">
        <f t="shared" si="1"/>
        <v>138</v>
      </c>
      <c r="R220" s="108"/>
      <c r="S220" s="108"/>
      <c r="T220" s="108"/>
    </row>
    <row r="221" spans="1:20" ht="15.75" customHeight="1" x14ac:dyDescent="0.25">
      <c r="A221" s="107">
        <f t="shared" si="2"/>
        <v>218</v>
      </c>
      <c r="B221" s="124" t="s">
        <v>510</v>
      </c>
      <c r="C221" s="124" t="s">
        <v>244</v>
      </c>
      <c r="D221" s="108" t="s">
        <v>235</v>
      </c>
      <c r="E221" s="122"/>
      <c r="F221" s="123"/>
      <c r="G221" s="123"/>
      <c r="H221" s="121">
        <f t="shared" si="0"/>
        <v>0</v>
      </c>
      <c r="I221" s="108"/>
      <c r="J221" s="108"/>
      <c r="K221" s="108"/>
      <c r="L221" s="108"/>
      <c r="M221" s="108" t="s">
        <v>235</v>
      </c>
      <c r="N221" s="122" t="s">
        <v>242</v>
      </c>
      <c r="O221" s="123">
        <v>45911</v>
      </c>
      <c r="P221" s="123">
        <v>46054</v>
      </c>
      <c r="Q221" s="121">
        <f t="shared" si="1"/>
        <v>143</v>
      </c>
      <c r="R221" s="108"/>
      <c r="S221" s="108"/>
      <c r="T221" s="108"/>
    </row>
    <row r="222" spans="1:20" ht="15.75" customHeight="1" x14ac:dyDescent="0.25">
      <c r="A222" s="107">
        <f t="shared" si="2"/>
        <v>219</v>
      </c>
      <c r="B222" s="124" t="s">
        <v>511</v>
      </c>
      <c r="C222" s="124" t="s">
        <v>284</v>
      </c>
      <c r="D222" s="108" t="s">
        <v>235</v>
      </c>
      <c r="E222" s="122"/>
      <c r="F222" s="123"/>
      <c r="G222" s="123"/>
      <c r="H222" s="121">
        <f t="shared" si="0"/>
        <v>0</v>
      </c>
      <c r="I222" s="108"/>
      <c r="J222" s="108"/>
      <c r="K222" s="108"/>
      <c r="L222" s="108"/>
      <c r="M222" s="108" t="s">
        <v>235</v>
      </c>
      <c r="N222" s="122"/>
      <c r="O222" s="123"/>
      <c r="P222" s="123"/>
      <c r="Q222" s="121">
        <f t="shared" si="1"/>
        <v>0</v>
      </c>
      <c r="R222" s="108"/>
      <c r="S222" s="108"/>
      <c r="T222" s="108"/>
    </row>
    <row r="223" spans="1:20" ht="15.75" customHeight="1" x14ac:dyDescent="0.25">
      <c r="A223" s="107">
        <f t="shared" si="2"/>
        <v>220</v>
      </c>
      <c r="B223" s="124" t="s">
        <v>512</v>
      </c>
      <c r="C223" s="124" t="s">
        <v>244</v>
      </c>
      <c r="D223" s="108"/>
      <c r="E223" s="122" t="s">
        <v>239</v>
      </c>
      <c r="F223" s="123">
        <v>45805</v>
      </c>
      <c r="G223" s="123"/>
      <c r="H223" s="121">
        <f t="shared" si="0"/>
        <v>-45805</v>
      </c>
      <c r="I223" s="125" t="s">
        <v>513</v>
      </c>
      <c r="J223" s="125" t="s">
        <v>514</v>
      </c>
      <c r="K223" s="108">
        <v>9057204350</v>
      </c>
      <c r="L223" s="108"/>
      <c r="M223" s="108"/>
      <c r="N223" s="122"/>
      <c r="O223" s="123"/>
      <c r="P223" s="123"/>
      <c r="Q223" s="121">
        <f t="shared" si="1"/>
        <v>0</v>
      </c>
      <c r="R223" s="125"/>
      <c r="S223" s="125"/>
      <c r="T223" s="108"/>
    </row>
    <row r="224" spans="1:20" ht="15.75" customHeight="1" x14ac:dyDescent="0.25">
      <c r="A224" s="107">
        <f t="shared" si="2"/>
        <v>221</v>
      </c>
      <c r="B224" s="124" t="s">
        <v>515</v>
      </c>
      <c r="C224" s="124" t="s">
        <v>244</v>
      </c>
      <c r="D224" s="108" t="s">
        <v>235</v>
      </c>
      <c r="E224" s="122"/>
      <c r="F224" s="123"/>
      <c r="G224" s="123"/>
      <c r="H224" s="121">
        <f t="shared" si="0"/>
        <v>0</v>
      </c>
      <c r="I224" s="108"/>
      <c r="J224" s="108"/>
      <c r="K224" s="108"/>
      <c r="L224" s="108"/>
      <c r="M224" s="108"/>
      <c r="N224" s="119" t="s">
        <v>239</v>
      </c>
      <c r="O224" s="123">
        <v>45911</v>
      </c>
      <c r="P224" s="123"/>
      <c r="Q224" s="121">
        <f t="shared" si="1"/>
        <v>-45911</v>
      </c>
      <c r="R224" s="108"/>
      <c r="S224" s="108"/>
      <c r="T224" s="108"/>
    </row>
    <row r="225" spans="1:20" ht="15.75" customHeight="1" x14ac:dyDescent="0.25">
      <c r="A225" s="107">
        <f t="shared" si="2"/>
        <v>222</v>
      </c>
      <c r="B225" s="124" t="s">
        <v>516</v>
      </c>
      <c r="C225" s="124" t="s">
        <v>244</v>
      </c>
      <c r="D225" s="108" t="s">
        <v>235</v>
      </c>
      <c r="E225" s="122"/>
      <c r="F225" s="123"/>
      <c r="G225" s="123"/>
      <c r="H225" s="121">
        <f t="shared" si="0"/>
        <v>0</v>
      </c>
      <c r="I225" s="108"/>
      <c r="J225" s="108"/>
      <c r="K225" s="108"/>
      <c r="L225" s="108"/>
      <c r="M225" s="108" t="s">
        <v>235</v>
      </c>
      <c r="N225" s="122" t="s">
        <v>242</v>
      </c>
      <c r="O225" s="123">
        <v>45911</v>
      </c>
      <c r="P225" s="123">
        <v>46066</v>
      </c>
      <c r="Q225" s="121">
        <f t="shared" si="1"/>
        <v>155</v>
      </c>
      <c r="R225" s="108"/>
      <c r="S225" s="108"/>
      <c r="T225" s="108"/>
    </row>
    <row r="226" spans="1:20" ht="15.75" customHeight="1" x14ac:dyDescent="0.25">
      <c r="A226" s="107">
        <f t="shared" si="2"/>
        <v>223</v>
      </c>
      <c r="B226" s="124" t="s">
        <v>517</v>
      </c>
      <c r="C226" s="124" t="s">
        <v>250</v>
      </c>
      <c r="D226" s="108" t="s">
        <v>235</v>
      </c>
      <c r="E226" s="122"/>
      <c r="F226" s="123"/>
      <c r="G226" s="123"/>
      <c r="H226" s="121">
        <f t="shared" si="0"/>
        <v>0</v>
      </c>
      <c r="I226" s="108"/>
      <c r="J226" s="108"/>
      <c r="K226" s="108"/>
      <c r="L226" s="108"/>
      <c r="M226" s="108" t="s">
        <v>235</v>
      </c>
      <c r="N226" s="122" t="s">
        <v>242</v>
      </c>
      <c r="O226" s="123">
        <v>45912</v>
      </c>
      <c r="P226" s="123">
        <v>46060</v>
      </c>
      <c r="Q226" s="121">
        <f t="shared" si="1"/>
        <v>148</v>
      </c>
      <c r="R226" s="108"/>
      <c r="S226" s="108"/>
      <c r="T226" s="108"/>
    </row>
    <row r="227" spans="1:20" ht="15.75" customHeight="1" x14ac:dyDescent="0.25">
      <c r="A227" s="107">
        <f t="shared" si="2"/>
        <v>224</v>
      </c>
      <c r="B227" s="124" t="s">
        <v>518</v>
      </c>
      <c r="C227" s="124" t="s">
        <v>257</v>
      </c>
      <c r="D227" s="108" t="s">
        <v>235</v>
      </c>
      <c r="E227" s="122"/>
      <c r="F227" s="123"/>
      <c r="G227" s="123"/>
      <c r="H227" s="121">
        <f t="shared" si="0"/>
        <v>0</v>
      </c>
      <c r="I227" s="108"/>
      <c r="J227" s="108"/>
      <c r="K227" s="108"/>
      <c r="L227" s="108"/>
      <c r="M227" s="108" t="s">
        <v>235</v>
      </c>
      <c r="N227" s="122"/>
      <c r="O227" s="123"/>
      <c r="P227" s="123"/>
      <c r="Q227" s="121">
        <f t="shared" si="1"/>
        <v>0</v>
      </c>
      <c r="R227" s="108"/>
      <c r="S227" s="108"/>
      <c r="T227" s="108"/>
    </row>
    <row r="228" spans="1:20" ht="15.75" customHeight="1" x14ac:dyDescent="0.25">
      <c r="A228" s="107">
        <f t="shared" si="2"/>
        <v>225</v>
      </c>
      <c r="B228" s="124" t="s">
        <v>519</v>
      </c>
      <c r="C228" s="124" t="s">
        <v>246</v>
      </c>
      <c r="D228" s="108" t="s">
        <v>235</v>
      </c>
      <c r="E228" s="122"/>
      <c r="F228" s="123"/>
      <c r="G228" s="123"/>
      <c r="H228" s="121">
        <f t="shared" si="0"/>
        <v>0</v>
      </c>
      <c r="I228" s="108"/>
      <c r="J228" s="108"/>
      <c r="K228" s="108"/>
      <c r="L228" s="108"/>
      <c r="M228" s="108" t="s">
        <v>235</v>
      </c>
      <c r="N228" s="122"/>
      <c r="O228" s="123"/>
      <c r="P228" s="123"/>
      <c r="Q228" s="121">
        <f t="shared" si="1"/>
        <v>0</v>
      </c>
      <c r="R228" s="108"/>
      <c r="S228" s="108"/>
      <c r="T228" s="108"/>
    </row>
    <row r="229" spans="1:20" ht="15.75" customHeight="1" x14ac:dyDescent="0.25">
      <c r="A229" s="107">
        <f t="shared" si="2"/>
        <v>226</v>
      </c>
      <c r="B229" s="124" t="s">
        <v>520</v>
      </c>
      <c r="C229" s="124" t="s">
        <v>244</v>
      </c>
      <c r="D229" s="108" t="s">
        <v>235</v>
      </c>
      <c r="E229" s="122" t="s">
        <v>242</v>
      </c>
      <c r="F229" s="123">
        <v>45863</v>
      </c>
      <c r="G229" s="123">
        <v>45869</v>
      </c>
      <c r="H229" s="121">
        <f t="shared" si="0"/>
        <v>6</v>
      </c>
      <c r="I229" s="108"/>
      <c r="J229" s="108"/>
      <c r="K229" s="108"/>
      <c r="L229" s="108"/>
      <c r="M229" s="108" t="s">
        <v>235</v>
      </c>
      <c r="N229" s="122"/>
      <c r="O229" s="123"/>
      <c r="P229" s="123"/>
      <c r="Q229" s="121">
        <f t="shared" si="1"/>
        <v>0</v>
      </c>
      <c r="R229" s="108"/>
      <c r="S229" s="108"/>
      <c r="T229" s="108"/>
    </row>
    <row r="230" spans="1:20" ht="15.75" customHeight="1" x14ac:dyDescent="0.25">
      <c r="A230" s="107">
        <f t="shared" si="2"/>
        <v>227</v>
      </c>
      <c r="B230" s="124" t="s">
        <v>521</v>
      </c>
      <c r="C230" s="124" t="s">
        <v>246</v>
      </c>
      <c r="D230" s="108" t="s">
        <v>235</v>
      </c>
      <c r="E230" s="122"/>
      <c r="F230" s="123"/>
      <c r="G230" s="123"/>
      <c r="H230" s="121">
        <f t="shared" si="0"/>
        <v>0</v>
      </c>
      <c r="I230" s="108"/>
      <c r="J230" s="108"/>
      <c r="K230" s="108"/>
      <c r="L230" s="108"/>
      <c r="M230" s="108" t="s">
        <v>235</v>
      </c>
      <c r="N230" s="122"/>
      <c r="O230" s="123"/>
      <c r="P230" s="123"/>
      <c r="Q230" s="121">
        <f t="shared" si="1"/>
        <v>0</v>
      </c>
      <c r="R230" s="108"/>
      <c r="S230" s="108"/>
      <c r="T230" s="108"/>
    </row>
    <row r="231" spans="1:20" ht="15.75" customHeight="1" x14ac:dyDescent="0.25">
      <c r="A231" s="107">
        <f t="shared" si="2"/>
        <v>228</v>
      </c>
      <c r="B231" s="124" t="s">
        <v>522</v>
      </c>
      <c r="C231" s="124" t="s">
        <v>263</v>
      </c>
      <c r="D231" s="108" t="s">
        <v>235</v>
      </c>
      <c r="E231" s="122"/>
      <c r="F231" s="123"/>
      <c r="G231" s="123"/>
      <c r="H231" s="121">
        <f t="shared" si="0"/>
        <v>0</v>
      </c>
      <c r="I231" s="108"/>
      <c r="J231" s="108"/>
      <c r="K231" s="108"/>
      <c r="L231" s="108"/>
      <c r="M231" s="108" t="s">
        <v>235</v>
      </c>
      <c r="N231" s="122"/>
      <c r="O231" s="123"/>
      <c r="P231" s="123"/>
      <c r="Q231" s="121">
        <f t="shared" si="1"/>
        <v>0</v>
      </c>
      <c r="R231" s="108"/>
      <c r="S231" s="108"/>
      <c r="T231" s="108"/>
    </row>
    <row r="232" spans="1:20" ht="15.75" customHeight="1" x14ac:dyDescent="0.25">
      <c r="A232" s="107">
        <f t="shared" si="2"/>
        <v>229</v>
      </c>
      <c r="B232" s="124" t="s">
        <v>523</v>
      </c>
      <c r="C232" s="124" t="s">
        <v>257</v>
      </c>
      <c r="D232" s="108" t="s">
        <v>235</v>
      </c>
      <c r="E232" s="122"/>
      <c r="F232" s="123"/>
      <c r="G232" s="123"/>
      <c r="H232" s="121">
        <f t="shared" si="0"/>
        <v>0</v>
      </c>
      <c r="I232" s="108"/>
      <c r="J232" s="108"/>
      <c r="K232" s="108"/>
      <c r="L232" s="108"/>
      <c r="M232" s="108" t="s">
        <v>235</v>
      </c>
      <c r="N232" s="119" t="s">
        <v>242</v>
      </c>
      <c r="O232" s="123">
        <v>46068</v>
      </c>
      <c r="P232" s="123">
        <v>46083</v>
      </c>
      <c r="Q232" s="121">
        <f t="shared" si="1"/>
        <v>15</v>
      </c>
      <c r="R232" s="108"/>
      <c r="S232" s="108"/>
      <c r="T232" s="108"/>
    </row>
    <row r="233" spans="1:20" ht="15.75" customHeight="1" x14ac:dyDescent="0.25">
      <c r="A233" s="107">
        <f t="shared" si="2"/>
        <v>230</v>
      </c>
      <c r="B233" s="124" t="s">
        <v>524</v>
      </c>
      <c r="C233" s="124" t="s">
        <v>231</v>
      </c>
      <c r="D233" s="108" t="s">
        <v>235</v>
      </c>
      <c r="E233" s="122"/>
      <c r="F233" s="123"/>
      <c r="G233" s="123"/>
      <c r="H233" s="121">
        <f t="shared" si="0"/>
        <v>0</v>
      </c>
      <c r="I233" s="108"/>
      <c r="J233" s="108"/>
      <c r="K233" s="108"/>
      <c r="L233" s="108"/>
      <c r="M233" s="108" t="s">
        <v>235</v>
      </c>
      <c r="N233" s="122"/>
      <c r="O233" s="123"/>
      <c r="P233" s="123"/>
      <c r="Q233" s="121">
        <f t="shared" si="1"/>
        <v>0</v>
      </c>
      <c r="R233" s="108"/>
      <c r="S233" s="108"/>
      <c r="T233" s="108"/>
    </row>
    <row r="234" spans="1:20" ht="15.75" customHeight="1" x14ac:dyDescent="0.25">
      <c r="A234" s="107">
        <f t="shared" si="2"/>
        <v>231</v>
      </c>
      <c r="B234" s="124" t="s">
        <v>525</v>
      </c>
      <c r="C234" s="124" t="s">
        <v>257</v>
      </c>
      <c r="D234" s="108" t="s">
        <v>235</v>
      </c>
      <c r="E234" s="122"/>
      <c r="F234" s="123"/>
      <c r="G234" s="123"/>
      <c r="H234" s="121">
        <f t="shared" si="0"/>
        <v>0</v>
      </c>
      <c r="I234" s="108"/>
      <c r="J234" s="108"/>
      <c r="K234" s="108"/>
      <c r="L234" s="108"/>
      <c r="M234" s="108"/>
      <c r="N234" s="119" t="s">
        <v>239</v>
      </c>
      <c r="O234" s="123">
        <v>46068</v>
      </c>
      <c r="P234" s="123"/>
      <c r="Q234" s="121">
        <f t="shared" si="1"/>
        <v>-46068</v>
      </c>
      <c r="R234" s="108"/>
      <c r="S234" s="108"/>
      <c r="T234" s="108"/>
    </row>
    <row r="235" spans="1:20" ht="15.75" customHeight="1" x14ac:dyDescent="0.25">
      <c r="A235" s="107">
        <f t="shared" si="2"/>
        <v>232</v>
      </c>
      <c r="B235" s="124" t="s">
        <v>526</v>
      </c>
      <c r="C235" s="124" t="s">
        <v>244</v>
      </c>
      <c r="D235" s="108" t="s">
        <v>235</v>
      </c>
      <c r="E235" s="122"/>
      <c r="F235" s="123"/>
      <c r="G235" s="123"/>
      <c r="H235" s="121">
        <f t="shared" si="0"/>
        <v>0</v>
      </c>
      <c r="I235" s="108"/>
      <c r="J235" s="108"/>
      <c r="K235" s="108"/>
      <c r="L235" s="108"/>
      <c r="M235" s="108"/>
      <c r="N235" s="119" t="s">
        <v>239</v>
      </c>
      <c r="O235" s="123">
        <v>46068</v>
      </c>
      <c r="P235" s="123"/>
      <c r="Q235" s="121">
        <f t="shared" si="1"/>
        <v>-46068</v>
      </c>
      <c r="R235" s="108"/>
      <c r="S235" s="108"/>
      <c r="T235" s="108"/>
    </row>
    <row r="236" spans="1:20" ht="15.75" customHeight="1" x14ac:dyDescent="0.25">
      <c r="A236" s="107">
        <f t="shared" si="2"/>
        <v>233</v>
      </c>
      <c r="B236" s="124" t="s">
        <v>527</v>
      </c>
      <c r="C236" s="124" t="s">
        <v>244</v>
      </c>
      <c r="D236" s="108" t="s">
        <v>235</v>
      </c>
      <c r="E236" s="122" t="s">
        <v>242</v>
      </c>
      <c r="F236" s="123">
        <v>45863</v>
      </c>
      <c r="G236" s="123">
        <v>45868</v>
      </c>
      <c r="H236" s="121">
        <f t="shared" si="0"/>
        <v>5</v>
      </c>
      <c r="I236" s="108"/>
      <c r="J236" s="108"/>
      <c r="K236" s="108"/>
      <c r="L236" s="108"/>
      <c r="M236" s="108" t="s">
        <v>235</v>
      </c>
      <c r="N236" s="119" t="s">
        <v>242</v>
      </c>
      <c r="O236" s="123">
        <v>46068</v>
      </c>
      <c r="P236" s="123">
        <v>46095</v>
      </c>
      <c r="Q236" s="121">
        <f t="shared" si="1"/>
        <v>27</v>
      </c>
      <c r="R236" s="108"/>
      <c r="S236" s="108"/>
      <c r="T236" s="108"/>
    </row>
    <row r="237" spans="1:20" ht="15.75" customHeight="1" x14ac:dyDescent="0.25">
      <c r="A237" s="107">
        <f t="shared" si="2"/>
        <v>234</v>
      </c>
      <c r="B237" s="124" t="s">
        <v>528</v>
      </c>
      <c r="C237" s="124" t="s">
        <v>246</v>
      </c>
      <c r="D237" s="108" t="s">
        <v>235</v>
      </c>
      <c r="E237" s="122"/>
      <c r="F237" s="123"/>
      <c r="G237" s="123"/>
      <c r="H237" s="121">
        <f t="shared" si="0"/>
        <v>0</v>
      </c>
      <c r="I237" s="108"/>
      <c r="J237" s="108"/>
      <c r="K237" s="108"/>
      <c r="L237" s="108"/>
      <c r="M237" s="108"/>
      <c r="N237" s="119" t="s">
        <v>239</v>
      </c>
      <c r="O237" s="123">
        <v>46068</v>
      </c>
      <c r="P237" s="123"/>
      <c r="Q237" s="121">
        <f t="shared" si="1"/>
        <v>-46068</v>
      </c>
      <c r="R237" s="108"/>
      <c r="S237" s="108"/>
      <c r="T237" s="108"/>
    </row>
    <row r="238" spans="1:20" ht="15.75" customHeight="1" x14ac:dyDescent="0.25">
      <c r="A238" s="107">
        <f t="shared" si="2"/>
        <v>235</v>
      </c>
      <c r="B238" s="124" t="s">
        <v>529</v>
      </c>
      <c r="C238" s="124" t="s">
        <v>238</v>
      </c>
      <c r="D238" s="108" t="s">
        <v>235</v>
      </c>
      <c r="E238" s="122" t="s">
        <v>242</v>
      </c>
      <c r="F238" s="123">
        <v>45863</v>
      </c>
      <c r="G238" s="123">
        <v>45966</v>
      </c>
      <c r="H238" s="121">
        <f t="shared" si="0"/>
        <v>103</v>
      </c>
      <c r="I238" s="108"/>
      <c r="J238" s="108"/>
      <c r="K238" s="108"/>
      <c r="L238" s="108"/>
      <c r="M238" s="108" t="s">
        <v>235</v>
      </c>
      <c r="N238" s="119" t="s">
        <v>242</v>
      </c>
      <c r="O238" s="123">
        <v>46068</v>
      </c>
      <c r="P238" s="123">
        <v>46102</v>
      </c>
      <c r="Q238" s="121">
        <f t="shared" si="1"/>
        <v>34</v>
      </c>
      <c r="R238" s="108"/>
      <c r="S238" s="108"/>
      <c r="T238" s="108"/>
    </row>
    <row r="239" spans="1:20" ht="15.75" customHeight="1" x14ac:dyDescent="0.25">
      <c r="A239" s="107">
        <f t="shared" si="2"/>
        <v>236</v>
      </c>
      <c r="B239" s="124" t="s">
        <v>530</v>
      </c>
      <c r="C239" s="124" t="s">
        <v>257</v>
      </c>
      <c r="D239" s="108" t="s">
        <v>235</v>
      </c>
      <c r="E239" s="122"/>
      <c r="F239" s="123"/>
      <c r="G239" s="123"/>
      <c r="H239" s="121">
        <f t="shared" si="0"/>
        <v>0</v>
      </c>
      <c r="I239" s="108"/>
      <c r="J239" s="108"/>
      <c r="K239" s="108"/>
      <c r="L239" s="108"/>
      <c r="M239" s="108" t="s">
        <v>235</v>
      </c>
      <c r="N239" s="122"/>
      <c r="O239" s="123"/>
      <c r="P239" s="123"/>
      <c r="Q239" s="121">
        <f t="shared" si="1"/>
        <v>0</v>
      </c>
      <c r="R239" s="108"/>
      <c r="S239" s="108"/>
      <c r="T239" s="108"/>
    </row>
    <row r="240" spans="1:20" ht="15.75" customHeight="1" x14ac:dyDescent="0.25">
      <c r="A240" s="107">
        <f t="shared" si="2"/>
        <v>237</v>
      </c>
      <c r="B240" s="124" t="s">
        <v>531</v>
      </c>
      <c r="C240" s="124" t="s">
        <v>257</v>
      </c>
      <c r="D240" s="108" t="s">
        <v>235</v>
      </c>
      <c r="E240" s="122" t="s">
        <v>242</v>
      </c>
      <c r="F240" s="123">
        <v>45863</v>
      </c>
      <c r="G240" s="123">
        <v>45971</v>
      </c>
      <c r="H240" s="121">
        <f t="shared" si="0"/>
        <v>108</v>
      </c>
      <c r="I240" s="108"/>
      <c r="J240" s="108"/>
      <c r="K240" s="108"/>
      <c r="L240" s="108"/>
      <c r="M240" s="108" t="s">
        <v>235</v>
      </c>
      <c r="N240" s="122" t="s">
        <v>242</v>
      </c>
      <c r="O240" s="123">
        <v>46041</v>
      </c>
      <c r="P240" s="123">
        <v>46043</v>
      </c>
      <c r="Q240" s="121">
        <f t="shared" si="1"/>
        <v>2</v>
      </c>
      <c r="R240" s="108"/>
      <c r="S240" s="108"/>
      <c r="T240" s="108"/>
    </row>
    <row r="241" spans="1:20" ht="15.75" customHeight="1" x14ac:dyDescent="0.25">
      <c r="A241" s="107">
        <f t="shared" si="2"/>
        <v>238</v>
      </c>
      <c r="B241" s="124" t="s">
        <v>532</v>
      </c>
      <c r="C241" s="124" t="s">
        <v>253</v>
      </c>
      <c r="D241" s="108" t="s">
        <v>235</v>
      </c>
      <c r="E241" s="122"/>
      <c r="F241" s="123"/>
      <c r="G241" s="123"/>
      <c r="H241" s="121">
        <f t="shared" si="0"/>
        <v>0</v>
      </c>
      <c r="I241" s="108"/>
      <c r="J241" s="108"/>
      <c r="K241" s="108"/>
      <c r="L241" s="108"/>
      <c r="M241" s="108"/>
      <c r="N241" s="119" t="s">
        <v>239</v>
      </c>
      <c r="O241" s="123">
        <v>46052</v>
      </c>
      <c r="P241" s="123"/>
      <c r="Q241" s="121">
        <f t="shared" si="1"/>
        <v>-46052</v>
      </c>
      <c r="R241" s="108"/>
      <c r="S241" s="108"/>
      <c r="T241" s="108"/>
    </row>
    <row r="242" spans="1:20" ht="15.75" customHeight="1" x14ac:dyDescent="0.25">
      <c r="A242" s="107">
        <f t="shared" si="2"/>
        <v>239</v>
      </c>
      <c r="B242" s="124" t="s">
        <v>533</v>
      </c>
      <c r="C242" s="124" t="s">
        <v>246</v>
      </c>
      <c r="D242" s="108" t="s">
        <v>235</v>
      </c>
      <c r="E242" s="122"/>
      <c r="F242" s="123"/>
      <c r="G242" s="123"/>
      <c r="H242" s="121">
        <f t="shared" si="0"/>
        <v>0</v>
      </c>
      <c r="I242" s="108"/>
      <c r="J242" s="108"/>
      <c r="K242" s="108"/>
      <c r="L242" s="108"/>
      <c r="M242" s="108"/>
      <c r="N242" s="119" t="s">
        <v>239</v>
      </c>
      <c r="O242" s="123">
        <v>46052</v>
      </c>
      <c r="P242" s="123"/>
      <c r="Q242" s="121">
        <f t="shared" si="1"/>
        <v>-46052</v>
      </c>
      <c r="R242" s="108"/>
      <c r="S242" s="108"/>
      <c r="T242" s="108"/>
    </row>
    <row r="243" spans="1:20" ht="15.75" customHeight="1" x14ac:dyDescent="0.25">
      <c r="A243" s="107">
        <f t="shared" si="2"/>
        <v>240</v>
      </c>
      <c r="B243" s="124" t="s">
        <v>534</v>
      </c>
      <c r="C243" s="124" t="s">
        <v>257</v>
      </c>
      <c r="D243" s="108" t="s">
        <v>235</v>
      </c>
      <c r="E243" s="122" t="s">
        <v>242</v>
      </c>
      <c r="F243" s="123">
        <v>46011</v>
      </c>
      <c r="G243" s="123">
        <v>46093</v>
      </c>
      <c r="H243" s="121">
        <f t="shared" si="0"/>
        <v>82</v>
      </c>
      <c r="I243" s="108"/>
      <c r="J243" s="108"/>
      <c r="K243" s="108"/>
      <c r="L243" s="108"/>
      <c r="M243" s="108" t="s">
        <v>235</v>
      </c>
      <c r="N243" s="119" t="s">
        <v>242</v>
      </c>
      <c r="O243" s="123">
        <v>46110</v>
      </c>
      <c r="P243" s="123">
        <v>46116</v>
      </c>
      <c r="Q243" s="121">
        <f t="shared" si="1"/>
        <v>6</v>
      </c>
      <c r="R243" s="108"/>
      <c r="S243" s="108"/>
      <c r="T243" s="108"/>
    </row>
    <row r="244" spans="1:20" ht="15.75" customHeight="1" x14ac:dyDescent="0.25">
      <c r="A244" s="107">
        <f t="shared" si="2"/>
        <v>241</v>
      </c>
      <c r="B244" s="124" t="s">
        <v>535</v>
      </c>
      <c r="C244" s="124" t="s">
        <v>246</v>
      </c>
      <c r="D244" s="107" t="s">
        <v>235</v>
      </c>
      <c r="E244" s="122"/>
      <c r="F244" s="123"/>
      <c r="G244" s="123"/>
      <c r="H244" s="121">
        <f t="shared" si="0"/>
        <v>0</v>
      </c>
      <c r="I244" s="108"/>
      <c r="J244" s="108"/>
      <c r="K244" s="108"/>
      <c r="L244" s="108"/>
      <c r="M244" s="108"/>
      <c r="N244" s="119" t="s">
        <v>239</v>
      </c>
      <c r="O244" s="123">
        <v>46052</v>
      </c>
      <c r="P244" s="123"/>
      <c r="Q244" s="121">
        <f t="shared" si="1"/>
        <v>-46052</v>
      </c>
      <c r="R244" s="108"/>
      <c r="S244" s="108"/>
      <c r="T244" s="108"/>
    </row>
    <row r="245" spans="1:20" ht="15.75" customHeight="1" x14ac:dyDescent="0.25">
      <c r="A245" s="107">
        <f t="shared" si="2"/>
        <v>242</v>
      </c>
      <c r="B245" s="124" t="s">
        <v>536</v>
      </c>
      <c r="C245" s="124" t="s">
        <v>244</v>
      </c>
      <c r="D245" s="108" t="s">
        <v>235</v>
      </c>
      <c r="E245" s="122"/>
      <c r="F245" s="123"/>
      <c r="G245" s="123"/>
      <c r="H245" s="121">
        <f t="shared" si="0"/>
        <v>0</v>
      </c>
      <c r="I245" s="108"/>
      <c r="J245" s="108"/>
      <c r="K245" s="108"/>
      <c r="L245" s="108"/>
      <c r="M245" s="108"/>
      <c r="N245" s="119" t="s">
        <v>239</v>
      </c>
      <c r="O245" s="123">
        <v>46052</v>
      </c>
      <c r="P245" s="123"/>
      <c r="Q245" s="121">
        <f t="shared" si="1"/>
        <v>-46052</v>
      </c>
      <c r="R245" s="108"/>
      <c r="S245" s="108"/>
      <c r="T245" s="108"/>
    </row>
    <row r="246" spans="1:20" ht="15.75" customHeight="1" x14ac:dyDescent="0.25">
      <c r="A246" s="107">
        <f t="shared" si="2"/>
        <v>243</v>
      </c>
      <c r="B246" s="124" t="s">
        <v>537</v>
      </c>
      <c r="C246" s="124" t="s">
        <v>250</v>
      </c>
      <c r="D246" s="108" t="s">
        <v>235</v>
      </c>
      <c r="E246" s="122"/>
      <c r="F246" s="123"/>
      <c r="G246" s="123"/>
      <c r="H246" s="121">
        <f t="shared" si="0"/>
        <v>0</v>
      </c>
      <c r="I246" s="108"/>
      <c r="J246" s="108"/>
      <c r="K246" s="108"/>
      <c r="L246" s="108"/>
      <c r="M246" s="108" t="s">
        <v>271</v>
      </c>
      <c r="N246" s="119" t="s">
        <v>242</v>
      </c>
      <c r="O246" s="123">
        <v>46056</v>
      </c>
      <c r="P246" s="123">
        <v>46133</v>
      </c>
      <c r="Q246" s="121">
        <f t="shared" si="1"/>
        <v>77</v>
      </c>
      <c r="R246" s="108"/>
      <c r="S246" s="108"/>
      <c r="T246" s="108"/>
    </row>
    <row r="247" spans="1:20" ht="15.75" customHeight="1" x14ac:dyDescent="0.25">
      <c r="A247" s="107">
        <f t="shared" si="2"/>
        <v>244</v>
      </c>
      <c r="B247" s="124" t="s">
        <v>538</v>
      </c>
      <c r="C247" s="124" t="s">
        <v>257</v>
      </c>
      <c r="D247" s="108" t="s">
        <v>235</v>
      </c>
      <c r="E247" s="122"/>
      <c r="F247" s="123"/>
      <c r="G247" s="123"/>
      <c r="H247" s="121">
        <f t="shared" si="0"/>
        <v>0</v>
      </c>
      <c r="I247" s="108"/>
      <c r="J247" s="108"/>
      <c r="K247" s="108"/>
      <c r="L247" s="108"/>
      <c r="M247" s="108"/>
      <c r="N247" s="119" t="s">
        <v>239</v>
      </c>
      <c r="O247" s="123">
        <v>46052</v>
      </c>
      <c r="P247" s="123"/>
      <c r="Q247" s="121">
        <f t="shared" si="1"/>
        <v>-46052</v>
      </c>
      <c r="R247" s="108"/>
      <c r="S247" s="108"/>
      <c r="T247" s="108"/>
    </row>
    <row r="248" spans="1:20" ht="15.75" customHeight="1" x14ac:dyDescent="0.25">
      <c r="A248" s="107">
        <f t="shared" si="2"/>
        <v>245</v>
      </c>
      <c r="B248" s="124" t="s">
        <v>539</v>
      </c>
      <c r="C248" s="124" t="s">
        <v>244</v>
      </c>
      <c r="D248" s="107" t="s">
        <v>235</v>
      </c>
      <c r="E248" s="122" t="s">
        <v>242</v>
      </c>
      <c r="F248" s="123">
        <v>45994</v>
      </c>
      <c r="G248" s="123">
        <v>45999</v>
      </c>
      <c r="H248" s="121">
        <f t="shared" si="0"/>
        <v>5</v>
      </c>
      <c r="I248" s="108"/>
      <c r="J248" s="108"/>
      <c r="K248" s="108"/>
      <c r="L248" s="108"/>
      <c r="M248" s="108"/>
      <c r="N248" s="119" t="s">
        <v>239</v>
      </c>
      <c r="O248" s="123">
        <v>46052</v>
      </c>
      <c r="P248" s="123"/>
      <c r="Q248" s="121">
        <f t="shared" si="1"/>
        <v>-46052</v>
      </c>
      <c r="R248" s="108"/>
      <c r="S248" s="108"/>
      <c r="T248" s="108"/>
    </row>
    <row r="249" spans="1:20" ht="15.75" customHeight="1" x14ac:dyDescent="0.25">
      <c r="A249" s="107">
        <f t="shared" si="2"/>
        <v>246</v>
      </c>
      <c r="B249" s="124" t="s">
        <v>540</v>
      </c>
      <c r="C249" s="124" t="s">
        <v>244</v>
      </c>
      <c r="D249" s="108" t="s">
        <v>235</v>
      </c>
      <c r="E249" s="122" t="s">
        <v>242</v>
      </c>
      <c r="F249" s="123">
        <v>45994</v>
      </c>
      <c r="G249" s="123">
        <v>46068</v>
      </c>
      <c r="H249" s="121">
        <f t="shared" si="0"/>
        <v>74</v>
      </c>
      <c r="I249" s="108"/>
      <c r="J249" s="108"/>
      <c r="K249" s="108"/>
      <c r="L249" s="108"/>
      <c r="M249" s="108"/>
      <c r="N249" s="122"/>
      <c r="O249" s="123"/>
      <c r="P249" s="123"/>
      <c r="Q249" s="121">
        <f t="shared" si="1"/>
        <v>0</v>
      </c>
      <c r="R249" s="108"/>
      <c r="S249" s="108"/>
      <c r="T249" s="108"/>
    </row>
    <row r="250" spans="1:20" ht="15.75" customHeight="1" x14ac:dyDescent="0.25">
      <c r="A250" s="107">
        <f t="shared" si="2"/>
        <v>247</v>
      </c>
      <c r="B250" s="124" t="s">
        <v>541</v>
      </c>
      <c r="C250" s="124" t="s">
        <v>246</v>
      </c>
      <c r="D250" s="108" t="s">
        <v>235</v>
      </c>
      <c r="E250" s="122" t="s">
        <v>242</v>
      </c>
      <c r="F250" s="123">
        <v>45994</v>
      </c>
      <c r="G250" s="123">
        <v>46068</v>
      </c>
      <c r="H250" s="121">
        <f t="shared" si="0"/>
        <v>74</v>
      </c>
      <c r="I250" s="108"/>
      <c r="J250" s="108"/>
      <c r="K250" s="108"/>
      <c r="L250" s="108"/>
      <c r="M250" s="108"/>
      <c r="N250" s="122"/>
      <c r="O250" s="123"/>
      <c r="P250" s="123"/>
      <c r="Q250" s="121">
        <f t="shared" si="1"/>
        <v>0</v>
      </c>
      <c r="R250" s="108"/>
      <c r="S250" s="108"/>
      <c r="T250" s="108"/>
    </row>
    <row r="251" spans="1:20" ht="15.75" customHeight="1" x14ac:dyDescent="0.25">
      <c r="A251" s="107">
        <f t="shared" si="2"/>
        <v>248</v>
      </c>
      <c r="B251" s="124" t="s">
        <v>542</v>
      </c>
      <c r="C251" s="124" t="s">
        <v>246</v>
      </c>
      <c r="D251" s="108"/>
      <c r="E251" s="122" t="s">
        <v>239</v>
      </c>
      <c r="F251" s="123">
        <v>45979</v>
      </c>
      <c r="G251" s="123"/>
      <c r="H251" s="121">
        <f t="shared" si="0"/>
        <v>-45979</v>
      </c>
      <c r="I251" s="108"/>
      <c r="J251" s="108"/>
      <c r="K251" s="108"/>
      <c r="L251" s="108"/>
      <c r="M251" s="108"/>
      <c r="N251" s="122"/>
      <c r="O251" s="123"/>
      <c r="P251" s="123"/>
      <c r="Q251" s="121">
        <f t="shared" si="1"/>
        <v>0</v>
      </c>
      <c r="R251" s="108"/>
      <c r="S251" s="108"/>
      <c r="T251" s="108"/>
    </row>
    <row r="252" spans="1:20" ht="15.75" customHeight="1" x14ac:dyDescent="0.25">
      <c r="A252" s="107">
        <f t="shared" si="2"/>
        <v>249</v>
      </c>
      <c r="B252" s="124" t="s">
        <v>543</v>
      </c>
      <c r="C252" s="124" t="s">
        <v>253</v>
      </c>
      <c r="D252" s="108" t="s">
        <v>235</v>
      </c>
      <c r="E252" s="122" t="s">
        <v>242</v>
      </c>
      <c r="F252" s="123">
        <v>45979</v>
      </c>
      <c r="G252" s="123">
        <v>46077</v>
      </c>
      <c r="H252" s="121">
        <f t="shared" si="0"/>
        <v>98</v>
      </c>
      <c r="I252" s="108"/>
      <c r="J252" s="108"/>
      <c r="K252" s="108"/>
      <c r="L252" s="108"/>
      <c r="M252" s="108"/>
      <c r="N252" s="122"/>
      <c r="O252" s="123"/>
      <c r="P252" s="123"/>
      <c r="Q252" s="121">
        <f t="shared" si="1"/>
        <v>0</v>
      </c>
      <c r="R252" s="108"/>
      <c r="S252" s="108"/>
      <c r="T252" s="108"/>
    </row>
    <row r="253" spans="1:20" ht="15.75" customHeight="1" x14ac:dyDescent="0.25">
      <c r="A253" s="107">
        <f t="shared" si="2"/>
        <v>250</v>
      </c>
      <c r="B253" s="124" t="s">
        <v>544</v>
      </c>
      <c r="C253" s="124" t="s">
        <v>246</v>
      </c>
      <c r="D253" s="108" t="s">
        <v>235</v>
      </c>
      <c r="E253" s="122" t="s">
        <v>242</v>
      </c>
      <c r="F253" s="123">
        <v>45994</v>
      </c>
      <c r="G253" s="123">
        <v>46050</v>
      </c>
      <c r="H253" s="121">
        <f t="shared" si="0"/>
        <v>56</v>
      </c>
      <c r="I253" s="108"/>
      <c r="J253" s="108"/>
      <c r="K253" s="108"/>
      <c r="L253" s="108"/>
      <c r="M253" s="108"/>
      <c r="N253" s="119" t="s">
        <v>239</v>
      </c>
      <c r="O253" s="120">
        <v>46068</v>
      </c>
      <c r="P253" s="123"/>
      <c r="Q253" s="121">
        <f t="shared" si="1"/>
        <v>-46068</v>
      </c>
      <c r="R253" s="108"/>
      <c r="S253" s="108"/>
      <c r="T253" s="108"/>
    </row>
    <row r="254" spans="1:20" ht="15.75" customHeight="1" x14ac:dyDescent="0.25">
      <c r="A254" s="107">
        <f t="shared" si="2"/>
        <v>251</v>
      </c>
      <c r="B254" s="124" t="s">
        <v>545</v>
      </c>
      <c r="C254" s="124" t="s">
        <v>257</v>
      </c>
      <c r="D254" s="108" t="s">
        <v>235</v>
      </c>
      <c r="E254" s="122" t="s">
        <v>242</v>
      </c>
      <c r="F254" s="123">
        <v>45994</v>
      </c>
      <c r="G254" s="123">
        <v>46002</v>
      </c>
      <c r="H254" s="121">
        <f t="shared" si="0"/>
        <v>8</v>
      </c>
      <c r="I254" s="108"/>
      <c r="J254" s="108"/>
      <c r="K254" s="108"/>
      <c r="L254" s="108"/>
      <c r="M254" s="108" t="s">
        <v>235</v>
      </c>
      <c r="N254" s="119" t="s">
        <v>242</v>
      </c>
      <c r="O254" s="120">
        <v>46068</v>
      </c>
      <c r="P254" s="123">
        <v>46080</v>
      </c>
      <c r="Q254" s="121">
        <f t="shared" si="1"/>
        <v>12</v>
      </c>
      <c r="R254" s="108"/>
      <c r="S254" s="108"/>
      <c r="T254" s="108"/>
    </row>
    <row r="255" spans="1:20" ht="15.75" customHeight="1" x14ac:dyDescent="0.25">
      <c r="A255" s="107">
        <f t="shared" si="2"/>
        <v>252</v>
      </c>
      <c r="B255" s="124" t="s">
        <v>546</v>
      </c>
      <c r="C255" s="124" t="s">
        <v>246</v>
      </c>
      <c r="D255" s="108" t="s">
        <v>235</v>
      </c>
      <c r="E255" s="122" t="s">
        <v>242</v>
      </c>
      <c r="F255" s="123">
        <v>45994</v>
      </c>
      <c r="G255" s="123">
        <v>46037</v>
      </c>
      <c r="H255" s="121">
        <f t="shared" si="0"/>
        <v>43</v>
      </c>
      <c r="I255" s="108"/>
      <c r="J255" s="108"/>
      <c r="K255" s="108"/>
      <c r="L255" s="108"/>
      <c r="M255" s="108" t="s">
        <v>271</v>
      </c>
      <c r="N255" s="119" t="s">
        <v>242</v>
      </c>
      <c r="O255" s="120">
        <v>46068</v>
      </c>
      <c r="P255" s="123">
        <v>46130</v>
      </c>
      <c r="Q255" s="121">
        <f t="shared" si="1"/>
        <v>62</v>
      </c>
      <c r="R255" s="108"/>
      <c r="S255" s="108"/>
      <c r="T255" s="108"/>
    </row>
    <row r="256" spans="1:20" ht="15.75" customHeight="1" x14ac:dyDescent="0.25">
      <c r="A256" s="107">
        <f t="shared" si="2"/>
        <v>253</v>
      </c>
      <c r="B256" s="124" t="s">
        <v>547</v>
      </c>
      <c r="C256" s="124" t="s">
        <v>246</v>
      </c>
      <c r="D256" s="108" t="s">
        <v>235</v>
      </c>
      <c r="E256" s="122" t="s">
        <v>242</v>
      </c>
      <c r="F256" s="123">
        <v>45994</v>
      </c>
      <c r="G256" s="123">
        <v>46011</v>
      </c>
      <c r="H256" s="121">
        <f t="shared" si="0"/>
        <v>17</v>
      </c>
      <c r="I256" s="108"/>
      <c r="J256" s="108"/>
      <c r="K256" s="108"/>
      <c r="L256" s="108"/>
      <c r="M256" s="108"/>
      <c r="N256" s="119" t="s">
        <v>239</v>
      </c>
      <c r="O256" s="120">
        <v>46068</v>
      </c>
      <c r="P256" s="123"/>
      <c r="Q256" s="121">
        <f t="shared" si="1"/>
        <v>-46068</v>
      </c>
      <c r="R256" s="108"/>
      <c r="S256" s="108"/>
      <c r="T256" s="108"/>
    </row>
    <row r="257" spans="1:20" ht="15.75" customHeight="1" x14ac:dyDescent="0.25">
      <c r="A257" s="107">
        <f t="shared" si="2"/>
        <v>254</v>
      </c>
      <c r="B257" s="124" t="s">
        <v>548</v>
      </c>
      <c r="C257" s="124" t="s">
        <v>368</v>
      </c>
      <c r="D257" s="108" t="s">
        <v>235</v>
      </c>
      <c r="E257" s="122" t="s">
        <v>242</v>
      </c>
      <c r="F257" s="123">
        <v>45994</v>
      </c>
      <c r="G257" s="123">
        <v>46021</v>
      </c>
      <c r="H257" s="121">
        <f t="shared" si="0"/>
        <v>27</v>
      </c>
      <c r="I257" s="108"/>
      <c r="J257" s="108"/>
      <c r="K257" s="108"/>
      <c r="L257" s="108"/>
      <c r="M257" s="108"/>
      <c r="N257" s="119" t="s">
        <v>239</v>
      </c>
      <c r="O257" s="120">
        <v>46068</v>
      </c>
      <c r="P257" s="123"/>
      <c r="Q257" s="121">
        <f t="shared" si="1"/>
        <v>-46068</v>
      </c>
      <c r="R257" s="108"/>
      <c r="S257" s="108"/>
      <c r="T257" s="108"/>
    </row>
    <row r="258" spans="1:20" ht="15.75" customHeight="1" x14ac:dyDescent="0.25">
      <c r="A258" s="107">
        <f t="shared" si="2"/>
        <v>255</v>
      </c>
      <c r="B258" s="124" t="s">
        <v>549</v>
      </c>
      <c r="C258" s="124" t="s">
        <v>411</v>
      </c>
      <c r="D258" s="108" t="s">
        <v>235</v>
      </c>
      <c r="E258" s="122" t="s">
        <v>242</v>
      </c>
      <c r="F258" s="123">
        <v>45994</v>
      </c>
      <c r="G258" s="123">
        <v>46026</v>
      </c>
      <c r="H258" s="121">
        <f t="shared" si="0"/>
        <v>32</v>
      </c>
      <c r="I258" s="108"/>
      <c r="J258" s="108"/>
      <c r="K258" s="108"/>
      <c r="L258" s="108"/>
      <c r="M258" s="108"/>
      <c r="N258" s="119" t="s">
        <v>239</v>
      </c>
      <c r="O258" s="120">
        <v>46068</v>
      </c>
      <c r="P258" s="123"/>
      <c r="Q258" s="121">
        <f t="shared" si="1"/>
        <v>-46068</v>
      </c>
      <c r="R258" s="108"/>
      <c r="S258" s="108"/>
      <c r="T258" s="108"/>
    </row>
    <row r="259" spans="1:20" ht="15.75" customHeight="1" x14ac:dyDescent="0.25">
      <c r="A259" s="107">
        <f t="shared" si="2"/>
        <v>256</v>
      </c>
      <c r="B259" s="124" t="s">
        <v>550</v>
      </c>
      <c r="C259" s="124" t="s">
        <v>244</v>
      </c>
      <c r="D259" s="108" t="s">
        <v>271</v>
      </c>
      <c r="E259" s="122" t="s">
        <v>242</v>
      </c>
      <c r="F259" s="123">
        <v>45832</v>
      </c>
      <c r="G259" s="123">
        <v>46126</v>
      </c>
      <c r="H259" s="121">
        <f t="shared" ref="H259:H322" si="3">G259-F259</f>
        <v>294</v>
      </c>
      <c r="I259" s="108"/>
      <c r="J259" s="108"/>
      <c r="K259" s="108"/>
      <c r="L259" s="108"/>
      <c r="M259" s="108"/>
      <c r="N259" s="122"/>
      <c r="O259" s="123"/>
      <c r="P259" s="123"/>
      <c r="Q259" s="121">
        <f t="shared" ref="Q259:Q322" si="4">P259-O259</f>
        <v>0</v>
      </c>
      <c r="R259" s="108"/>
      <c r="S259" s="108"/>
      <c r="T259" s="108"/>
    </row>
    <row r="260" spans="1:20" ht="15.75" customHeight="1" x14ac:dyDescent="0.25">
      <c r="A260" s="107">
        <f t="shared" ref="A260:A322" si="5">A259+1</f>
        <v>257</v>
      </c>
      <c r="B260" s="124" t="s">
        <v>551</v>
      </c>
      <c r="C260" s="124" t="s">
        <v>244</v>
      </c>
      <c r="D260" s="108" t="s">
        <v>235</v>
      </c>
      <c r="E260" s="122" t="s">
        <v>242</v>
      </c>
      <c r="F260" s="123">
        <v>45832</v>
      </c>
      <c r="G260" s="123">
        <v>45870</v>
      </c>
      <c r="H260" s="121">
        <f t="shared" si="3"/>
        <v>38</v>
      </c>
      <c r="I260" s="108"/>
      <c r="J260" s="108"/>
      <c r="K260" s="108"/>
      <c r="L260" s="108"/>
      <c r="M260" s="108"/>
      <c r="N260" s="122"/>
      <c r="O260" s="123"/>
      <c r="P260" s="123"/>
      <c r="Q260" s="121">
        <f t="shared" si="4"/>
        <v>0</v>
      </c>
      <c r="R260" s="108"/>
      <c r="S260" s="108"/>
      <c r="T260" s="108"/>
    </row>
    <row r="261" spans="1:20" ht="15.75" customHeight="1" x14ac:dyDescent="0.25">
      <c r="A261" s="107">
        <f t="shared" si="5"/>
        <v>258</v>
      </c>
      <c r="B261" s="124" t="s">
        <v>552</v>
      </c>
      <c r="C261" s="124" t="s">
        <v>250</v>
      </c>
      <c r="D261" s="108" t="s">
        <v>235</v>
      </c>
      <c r="E261" s="122" t="s">
        <v>242</v>
      </c>
      <c r="F261" s="123">
        <v>45832</v>
      </c>
      <c r="G261" s="123">
        <v>45870</v>
      </c>
      <c r="H261" s="121">
        <f t="shared" si="3"/>
        <v>38</v>
      </c>
      <c r="I261" s="108"/>
      <c r="J261" s="108"/>
      <c r="K261" s="108"/>
      <c r="L261" s="108"/>
      <c r="M261" s="108" t="s">
        <v>235</v>
      </c>
      <c r="N261" s="122"/>
      <c r="O261" s="123"/>
      <c r="P261" s="123"/>
      <c r="Q261" s="121">
        <f t="shared" si="4"/>
        <v>0</v>
      </c>
      <c r="R261" s="108"/>
      <c r="S261" s="108"/>
      <c r="T261" s="108"/>
    </row>
    <row r="262" spans="1:20" ht="15.75" customHeight="1" x14ac:dyDescent="0.25">
      <c r="A262" s="107">
        <f t="shared" si="5"/>
        <v>259</v>
      </c>
      <c r="B262" s="124" t="s">
        <v>553</v>
      </c>
      <c r="C262" s="124" t="s">
        <v>246</v>
      </c>
      <c r="D262" s="108" t="s">
        <v>235</v>
      </c>
      <c r="E262" s="122"/>
      <c r="F262" s="123"/>
      <c r="G262" s="123"/>
      <c r="H262" s="121">
        <f t="shared" si="3"/>
        <v>0</v>
      </c>
      <c r="I262" s="108"/>
      <c r="J262" s="108"/>
      <c r="K262" s="108"/>
      <c r="L262" s="108"/>
      <c r="M262" s="108"/>
      <c r="N262" s="122"/>
      <c r="O262" s="123"/>
      <c r="P262" s="123"/>
      <c r="Q262" s="121">
        <f t="shared" si="4"/>
        <v>0</v>
      </c>
      <c r="R262" s="108"/>
      <c r="S262" s="108"/>
      <c r="T262" s="108"/>
    </row>
    <row r="263" spans="1:20" ht="15.75" customHeight="1" x14ac:dyDescent="0.25">
      <c r="A263" s="107">
        <f t="shared" si="5"/>
        <v>260</v>
      </c>
      <c r="B263" s="124" t="s">
        <v>554</v>
      </c>
      <c r="C263" s="124" t="s">
        <v>244</v>
      </c>
      <c r="D263" s="108" t="s">
        <v>235</v>
      </c>
      <c r="E263" s="122" t="s">
        <v>242</v>
      </c>
      <c r="F263" s="123">
        <v>45832</v>
      </c>
      <c r="G263" s="123">
        <v>45851</v>
      </c>
      <c r="H263" s="121">
        <f t="shared" si="3"/>
        <v>19</v>
      </c>
      <c r="I263" s="108"/>
      <c r="J263" s="108"/>
      <c r="K263" s="108"/>
      <c r="L263" s="108"/>
      <c r="M263" s="108"/>
      <c r="N263" s="122"/>
      <c r="O263" s="123"/>
      <c r="P263" s="123"/>
      <c r="Q263" s="121">
        <f t="shared" si="4"/>
        <v>0</v>
      </c>
      <c r="R263" s="108"/>
      <c r="S263" s="108"/>
      <c r="T263" s="108"/>
    </row>
    <row r="264" spans="1:20" ht="15.75" customHeight="1" x14ac:dyDescent="0.25">
      <c r="A264" s="107">
        <f t="shared" si="5"/>
        <v>261</v>
      </c>
      <c r="B264" s="124" t="s">
        <v>555</v>
      </c>
      <c r="C264" s="124" t="s">
        <v>238</v>
      </c>
      <c r="D264" s="108" t="s">
        <v>235</v>
      </c>
      <c r="E264" s="122" t="s">
        <v>242</v>
      </c>
      <c r="F264" s="123">
        <v>45832</v>
      </c>
      <c r="G264" s="123">
        <v>45851</v>
      </c>
      <c r="H264" s="121">
        <f t="shared" si="3"/>
        <v>19</v>
      </c>
      <c r="I264" s="108"/>
      <c r="J264" s="108"/>
      <c r="K264" s="108"/>
      <c r="L264" s="108"/>
      <c r="M264" s="108" t="s">
        <v>235</v>
      </c>
      <c r="N264" s="122"/>
      <c r="O264" s="123"/>
      <c r="P264" s="123"/>
      <c r="Q264" s="121">
        <f t="shared" si="4"/>
        <v>0</v>
      </c>
      <c r="R264" s="108"/>
      <c r="S264" s="108"/>
      <c r="T264" s="108"/>
    </row>
    <row r="265" spans="1:20" ht="15.75" customHeight="1" x14ac:dyDescent="0.25">
      <c r="A265" s="107">
        <f t="shared" si="5"/>
        <v>262</v>
      </c>
      <c r="B265" s="124" t="s">
        <v>556</v>
      </c>
      <c r="C265" s="124" t="s">
        <v>244</v>
      </c>
      <c r="D265" s="108" t="s">
        <v>235</v>
      </c>
      <c r="E265" s="122" t="s">
        <v>242</v>
      </c>
      <c r="F265" s="123">
        <v>45832</v>
      </c>
      <c r="G265" s="123">
        <v>45885</v>
      </c>
      <c r="H265" s="121">
        <f t="shared" si="3"/>
        <v>53</v>
      </c>
      <c r="I265" s="108"/>
      <c r="J265" s="108"/>
      <c r="K265" s="108"/>
      <c r="L265" s="108"/>
      <c r="M265" s="108"/>
      <c r="N265" s="122"/>
      <c r="O265" s="123"/>
      <c r="P265" s="123"/>
      <c r="Q265" s="121">
        <f t="shared" si="4"/>
        <v>0</v>
      </c>
      <c r="R265" s="108"/>
      <c r="S265" s="108"/>
      <c r="T265" s="108"/>
    </row>
    <row r="266" spans="1:20" ht="15.75" customHeight="1" x14ac:dyDescent="0.25">
      <c r="A266" s="107">
        <f t="shared" si="5"/>
        <v>263</v>
      </c>
      <c r="B266" s="124" t="s">
        <v>557</v>
      </c>
      <c r="C266" s="124" t="s">
        <v>246</v>
      </c>
      <c r="D266" s="107" t="s">
        <v>235</v>
      </c>
      <c r="E266" s="122" t="s">
        <v>242</v>
      </c>
      <c r="F266" s="123">
        <v>45832</v>
      </c>
      <c r="G266" s="123">
        <v>45982</v>
      </c>
      <c r="H266" s="121">
        <f t="shared" si="3"/>
        <v>150</v>
      </c>
      <c r="I266" s="108"/>
      <c r="J266" s="108"/>
      <c r="K266" s="108"/>
      <c r="L266" s="108"/>
      <c r="M266" s="108"/>
      <c r="N266" s="122"/>
      <c r="O266" s="123"/>
      <c r="P266" s="123"/>
      <c r="Q266" s="121">
        <f t="shared" si="4"/>
        <v>0</v>
      </c>
      <c r="R266" s="108"/>
      <c r="S266" s="108"/>
      <c r="T266" s="108"/>
    </row>
    <row r="267" spans="1:20" ht="15.75" customHeight="1" x14ac:dyDescent="0.25">
      <c r="A267" s="107">
        <f t="shared" si="5"/>
        <v>264</v>
      </c>
      <c r="B267" s="124" t="s">
        <v>558</v>
      </c>
      <c r="C267" s="124" t="s">
        <v>246</v>
      </c>
      <c r="D267" s="108" t="s">
        <v>235</v>
      </c>
      <c r="E267" s="122" t="s">
        <v>242</v>
      </c>
      <c r="F267" s="123">
        <v>45920</v>
      </c>
      <c r="G267" s="123">
        <v>45928</v>
      </c>
      <c r="H267" s="121">
        <f t="shared" si="3"/>
        <v>8</v>
      </c>
      <c r="I267" s="108"/>
      <c r="J267" s="108"/>
      <c r="K267" s="108"/>
      <c r="L267" s="108"/>
      <c r="M267" s="108" t="s">
        <v>235</v>
      </c>
      <c r="N267" s="122"/>
      <c r="O267" s="123"/>
      <c r="P267" s="123"/>
      <c r="Q267" s="121">
        <f t="shared" si="4"/>
        <v>0</v>
      </c>
      <c r="R267" s="108"/>
      <c r="S267" s="108"/>
      <c r="T267" s="108"/>
    </row>
    <row r="268" spans="1:20" ht="15.75" customHeight="1" x14ac:dyDescent="0.25">
      <c r="A268" s="107">
        <f t="shared" si="5"/>
        <v>265</v>
      </c>
      <c r="B268" s="124" t="s">
        <v>559</v>
      </c>
      <c r="C268" s="124" t="s">
        <v>246</v>
      </c>
      <c r="D268" s="108" t="s">
        <v>235</v>
      </c>
      <c r="E268" s="122"/>
      <c r="F268" s="123"/>
      <c r="G268" s="123"/>
      <c r="H268" s="121">
        <f t="shared" si="3"/>
        <v>0</v>
      </c>
      <c r="I268" s="108"/>
      <c r="J268" s="108"/>
      <c r="K268" s="108"/>
      <c r="L268" s="108"/>
      <c r="M268" s="108" t="s">
        <v>235</v>
      </c>
      <c r="N268" s="122"/>
      <c r="O268" s="123"/>
      <c r="P268" s="123"/>
      <c r="Q268" s="121">
        <f t="shared" si="4"/>
        <v>0</v>
      </c>
      <c r="R268" s="108"/>
      <c r="S268" s="108"/>
      <c r="T268" s="108"/>
    </row>
    <row r="269" spans="1:20" ht="15.75" customHeight="1" x14ac:dyDescent="0.25">
      <c r="A269" s="107">
        <f t="shared" si="5"/>
        <v>266</v>
      </c>
      <c r="B269" s="124" t="s">
        <v>560</v>
      </c>
      <c r="C269" s="124" t="s">
        <v>263</v>
      </c>
      <c r="D269" s="108" t="s">
        <v>235</v>
      </c>
      <c r="E269" s="122" t="s">
        <v>242</v>
      </c>
      <c r="F269" s="123">
        <v>45920</v>
      </c>
      <c r="G269" s="123">
        <v>45926</v>
      </c>
      <c r="H269" s="121">
        <f t="shared" si="3"/>
        <v>6</v>
      </c>
      <c r="I269" s="108"/>
      <c r="J269" s="108"/>
      <c r="K269" s="108"/>
      <c r="L269" s="108"/>
      <c r="M269" s="108" t="s">
        <v>235</v>
      </c>
      <c r="N269" s="122"/>
      <c r="O269" s="123"/>
      <c r="P269" s="123"/>
      <c r="Q269" s="121">
        <f t="shared" si="4"/>
        <v>0</v>
      </c>
      <c r="R269" s="108"/>
      <c r="S269" s="108"/>
      <c r="T269" s="108"/>
    </row>
    <row r="270" spans="1:20" ht="15.75" customHeight="1" x14ac:dyDescent="0.25">
      <c r="A270" s="107">
        <f t="shared" si="5"/>
        <v>267</v>
      </c>
      <c r="B270" s="124" t="s">
        <v>561</v>
      </c>
      <c r="C270" s="124" t="s">
        <v>246</v>
      </c>
      <c r="D270" s="108" t="s">
        <v>235</v>
      </c>
      <c r="E270" s="122"/>
      <c r="F270" s="123"/>
      <c r="G270" s="123"/>
      <c r="H270" s="121">
        <f t="shared" si="3"/>
        <v>0</v>
      </c>
      <c r="I270" s="108"/>
      <c r="J270" s="108"/>
      <c r="K270" s="108"/>
      <c r="L270" s="108"/>
      <c r="M270" s="108" t="s">
        <v>235</v>
      </c>
      <c r="N270" s="122"/>
      <c r="O270" s="123"/>
      <c r="P270" s="123"/>
      <c r="Q270" s="121">
        <f t="shared" si="4"/>
        <v>0</v>
      </c>
      <c r="R270" s="108"/>
      <c r="S270" s="108"/>
      <c r="T270" s="108"/>
    </row>
    <row r="271" spans="1:20" ht="15.75" customHeight="1" x14ac:dyDescent="0.25">
      <c r="A271" s="107">
        <f t="shared" si="5"/>
        <v>268</v>
      </c>
      <c r="B271" s="124" t="s">
        <v>562</v>
      </c>
      <c r="C271" s="124" t="s">
        <v>246</v>
      </c>
      <c r="D271" s="108" t="s">
        <v>235</v>
      </c>
      <c r="E271" s="122"/>
      <c r="F271" s="123"/>
      <c r="G271" s="123"/>
      <c r="H271" s="121">
        <f t="shared" si="3"/>
        <v>0</v>
      </c>
      <c r="I271" s="108"/>
      <c r="J271" s="108"/>
      <c r="K271" s="108"/>
      <c r="L271" s="108"/>
      <c r="M271" s="108" t="s">
        <v>235</v>
      </c>
      <c r="N271" s="122"/>
      <c r="O271" s="123"/>
      <c r="P271" s="123"/>
      <c r="Q271" s="121">
        <f t="shared" si="4"/>
        <v>0</v>
      </c>
      <c r="R271" s="108"/>
      <c r="S271" s="108"/>
      <c r="T271" s="108"/>
    </row>
    <row r="272" spans="1:20" ht="15.75" customHeight="1" x14ac:dyDescent="0.25">
      <c r="A272" s="107">
        <f t="shared" si="5"/>
        <v>269</v>
      </c>
      <c r="B272" s="124" t="s">
        <v>563</v>
      </c>
      <c r="C272" s="124" t="s">
        <v>257</v>
      </c>
      <c r="D272" s="108" t="s">
        <v>235</v>
      </c>
      <c r="E272" s="122"/>
      <c r="F272" s="123"/>
      <c r="G272" s="123"/>
      <c r="H272" s="121">
        <f t="shared" si="3"/>
        <v>0</v>
      </c>
      <c r="I272" s="108"/>
      <c r="J272" s="108"/>
      <c r="K272" s="108"/>
      <c r="L272" s="108"/>
      <c r="M272" s="108" t="s">
        <v>235</v>
      </c>
      <c r="N272" s="122"/>
      <c r="O272" s="123"/>
      <c r="P272" s="123"/>
      <c r="Q272" s="121">
        <f t="shared" si="4"/>
        <v>0</v>
      </c>
      <c r="R272" s="108"/>
      <c r="S272" s="108"/>
      <c r="T272" s="108"/>
    </row>
    <row r="273" spans="1:20" ht="15.75" customHeight="1" x14ac:dyDescent="0.25">
      <c r="A273" s="107">
        <f t="shared" si="5"/>
        <v>270</v>
      </c>
      <c r="B273" s="124" t="s">
        <v>564</v>
      </c>
      <c r="C273" s="124" t="s">
        <v>257</v>
      </c>
      <c r="D273" s="108" t="s">
        <v>235</v>
      </c>
      <c r="E273" s="122" t="s">
        <v>242</v>
      </c>
      <c r="F273" s="123">
        <v>45991</v>
      </c>
      <c r="G273" s="123">
        <v>45994</v>
      </c>
      <c r="H273" s="121">
        <f t="shared" si="3"/>
        <v>3</v>
      </c>
      <c r="I273" s="108"/>
      <c r="J273" s="108"/>
      <c r="K273" s="108"/>
      <c r="L273" s="108"/>
      <c r="M273" s="108" t="s">
        <v>235</v>
      </c>
      <c r="N273" s="122"/>
      <c r="O273" s="123"/>
      <c r="P273" s="123"/>
      <c r="Q273" s="121">
        <f t="shared" si="4"/>
        <v>0</v>
      </c>
      <c r="R273" s="108"/>
      <c r="S273" s="108"/>
      <c r="T273" s="108"/>
    </row>
    <row r="274" spans="1:20" ht="15.75" customHeight="1" x14ac:dyDescent="0.25">
      <c r="A274" s="107">
        <f t="shared" si="5"/>
        <v>271</v>
      </c>
      <c r="B274" s="124" t="s">
        <v>565</v>
      </c>
      <c r="C274" s="124" t="s">
        <v>246</v>
      </c>
      <c r="D274" s="108" t="s">
        <v>235</v>
      </c>
      <c r="E274" s="122"/>
      <c r="F274" s="123"/>
      <c r="G274" s="123"/>
      <c r="H274" s="121">
        <f t="shared" si="3"/>
        <v>0</v>
      </c>
      <c r="I274" s="108"/>
      <c r="J274" s="108"/>
      <c r="K274" s="108"/>
      <c r="L274" s="108"/>
      <c r="M274" s="108" t="s">
        <v>235</v>
      </c>
      <c r="N274" s="122"/>
      <c r="O274" s="123"/>
      <c r="P274" s="123"/>
      <c r="Q274" s="121">
        <f t="shared" si="4"/>
        <v>0</v>
      </c>
      <c r="R274" s="108"/>
      <c r="S274" s="108"/>
      <c r="T274" s="108"/>
    </row>
    <row r="275" spans="1:20" ht="15.75" customHeight="1" x14ac:dyDescent="0.25">
      <c r="A275" s="107">
        <f t="shared" si="5"/>
        <v>272</v>
      </c>
      <c r="B275" s="124" t="s">
        <v>566</v>
      </c>
      <c r="C275" s="124" t="s">
        <v>246</v>
      </c>
      <c r="D275" s="108" t="s">
        <v>235</v>
      </c>
      <c r="E275" s="122"/>
      <c r="F275" s="123"/>
      <c r="G275" s="123"/>
      <c r="H275" s="121">
        <f t="shared" si="3"/>
        <v>0</v>
      </c>
      <c r="I275" s="108"/>
      <c r="J275" s="108"/>
      <c r="K275" s="108"/>
      <c r="L275" s="108"/>
      <c r="M275" s="108" t="s">
        <v>235</v>
      </c>
      <c r="N275" s="122"/>
      <c r="O275" s="123"/>
      <c r="P275" s="123"/>
      <c r="Q275" s="121">
        <f t="shared" si="4"/>
        <v>0</v>
      </c>
      <c r="R275" s="108"/>
      <c r="S275" s="108"/>
      <c r="T275" s="108"/>
    </row>
    <row r="276" spans="1:20" ht="15.75" customHeight="1" x14ac:dyDescent="0.25">
      <c r="A276" s="107">
        <f t="shared" si="5"/>
        <v>273</v>
      </c>
      <c r="B276" s="124" t="s">
        <v>567</v>
      </c>
      <c r="C276" s="124" t="s">
        <v>238</v>
      </c>
      <c r="D276" s="108" t="s">
        <v>235</v>
      </c>
      <c r="E276" s="122"/>
      <c r="F276" s="123"/>
      <c r="G276" s="123"/>
      <c r="H276" s="121">
        <f t="shared" si="3"/>
        <v>0</v>
      </c>
      <c r="I276" s="108"/>
      <c r="J276" s="108"/>
      <c r="K276" s="108"/>
      <c r="L276" s="108"/>
      <c r="M276" s="108" t="s">
        <v>235</v>
      </c>
      <c r="N276" s="122"/>
      <c r="O276" s="123"/>
      <c r="P276" s="123"/>
      <c r="Q276" s="121">
        <f t="shared" si="4"/>
        <v>0</v>
      </c>
      <c r="R276" s="108"/>
      <c r="S276" s="108"/>
      <c r="T276" s="108"/>
    </row>
    <row r="277" spans="1:20" ht="15.75" customHeight="1" x14ac:dyDescent="0.25">
      <c r="A277" s="107">
        <f t="shared" si="5"/>
        <v>274</v>
      </c>
      <c r="B277" s="124" t="s">
        <v>568</v>
      </c>
      <c r="C277" s="124" t="s">
        <v>257</v>
      </c>
      <c r="D277" s="107" t="s">
        <v>235</v>
      </c>
      <c r="E277" s="122"/>
      <c r="F277" s="123"/>
      <c r="G277" s="123"/>
      <c r="H277" s="121">
        <f t="shared" si="3"/>
        <v>0</v>
      </c>
      <c r="I277" s="108"/>
      <c r="J277" s="108"/>
      <c r="K277" s="108"/>
      <c r="L277" s="108"/>
      <c r="M277" s="108" t="s">
        <v>235</v>
      </c>
      <c r="N277" s="122"/>
      <c r="O277" s="123"/>
      <c r="P277" s="123"/>
      <c r="Q277" s="121">
        <f t="shared" si="4"/>
        <v>0</v>
      </c>
      <c r="R277" s="108"/>
      <c r="S277" s="108"/>
      <c r="T277" s="108"/>
    </row>
    <row r="278" spans="1:20" ht="15.75" customHeight="1" x14ac:dyDescent="0.25">
      <c r="A278" s="107">
        <f t="shared" si="5"/>
        <v>275</v>
      </c>
      <c r="B278" s="124" t="s">
        <v>569</v>
      </c>
      <c r="C278" s="124" t="s">
        <v>246</v>
      </c>
      <c r="D278" s="107" t="s">
        <v>235</v>
      </c>
      <c r="E278" s="122"/>
      <c r="F278" s="123"/>
      <c r="G278" s="123"/>
      <c r="H278" s="121">
        <f t="shared" si="3"/>
        <v>0</v>
      </c>
      <c r="I278" s="108"/>
      <c r="J278" s="108"/>
      <c r="K278" s="108"/>
      <c r="L278" s="108"/>
      <c r="M278" s="108" t="s">
        <v>235</v>
      </c>
      <c r="N278" s="122"/>
      <c r="O278" s="123"/>
      <c r="P278" s="123"/>
      <c r="Q278" s="121">
        <f t="shared" si="4"/>
        <v>0</v>
      </c>
      <c r="R278" s="108"/>
      <c r="S278" s="108"/>
      <c r="T278" s="108"/>
    </row>
    <row r="279" spans="1:20" ht="15.75" customHeight="1" x14ac:dyDescent="0.25">
      <c r="A279" s="107">
        <f t="shared" si="5"/>
        <v>276</v>
      </c>
      <c r="B279" s="124" t="s">
        <v>570</v>
      </c>
      <c r="C279" s="124" t="s">
        <v>571</v>
      </c>
      <c r="D279" s="108" t="s">
        <v>235</v>
      </c>
      <c r="E279" s="122" t="s">
        <v>242</v>
      </c>
      <c r="F279" s="123">
        <v>45896</v>
      </c>
      <c r="G279" s="123">
        <v>46011</v>
      </c>
      <c r="H279" s="121">
        <f t="shared" si="3"/>
        <v>115</v>
      </c>
      <c r="I279" s="108"/>
      <c r="J279" s="108"/>
      <c r="K279" s="108"/>
      <c r="L279" s="108"/>
      <c r="M279" s="108"/>
      <c r="N279" s="122"/>
      <c r="O279" s="123"/>
      <c r="P279" s="123"/>
      <c r="Q279" s="121">
        <f t="shared" si="4"/>
        <v>0</v>
      </c>
      <c r="R279" s="108"/>
      <c r="S279" s="108"/>
      <c r="T279" s="108"/>
    </row>
    <row r="280" spans="1:20" ht="15.75" customHeight="1" x14ac:dyDescent="0.25">
      <c r="A280" s="107">
        <f t="shared" si="5"/>
        <v>277</v>
      </c>
      <c r="B280" s="124" t="s">
        <v>572</v>
      </c>
      <c r="C280" s="108" t="s">
        <v>244</v>
      </c>
      <c r="D280" s="107" t="s">
        <v>235</v>
      </c>
      <c r="E280" s="122" t="s">
        <v>242</v>
      </c>
      <c r="F280" s="123">
        <v>45896</v>
      </c>
      <c r="G280" s="123">
        <v>46017</v>
      </c>
      <c r="H280" s="121">
        <f t="shared" si="3"/>
        <v>121</v>
      </c>
      <c r="I280" s="108"/>
      <c r="J280" s="108"/>
      <c r="K280" s="108"/>
      <c r="L280" s="108"/>
      <c r="M280" s="108"/>
      <c r="N280" s="122"/>
      <c r="O280" s="123"/>
      <c r="P280" s="123"/>
      <c r="Q280" s="121">
        <f t="shared" si="4"/>
        <v>0</v>
      </c>
      <c r="R280" s="108"/>
      <c r="S280" s="108"/>
      <c r="T280" s="108"/>
    </row>
    <row r="281" spans="1:20" ht="15.75" customHeight="1" x14ac:dyDescent="0.25">
      <c r="A281" s="107">
        <f t="shared" si="5"/>
        <v>278</v>
      </c>
      <c r="B281" s="124" t="s">
        <v>573</v>
      </c>
      <c r="C281" s="126" t="s">
        <v>246</v>
      </c>
      <c r="D281" s="108" t="s">
        <v>235</v>
      </c>
      <c r="E281" s="122" t="s">
        <v>242</v>
      </c>
      <c r="F281" s="123">
        <v>45896</v>
      </c>
      <c r="G281" s="123">
        <v>45926</v>
      </c>
      <c r="H281" s="121">
        <f t="shared" si="3"/>
        <v>30</v>
      </c>
      <c r="I281" s="108"/>
      <c r="J281" s="108"/>
      <c r="K281" s="108"/>
      <c r="L281" s="108"/>
      <c r="M281" s="108"/>
      <c r="N281" s="122"/>
      <c r="O281" s="123"/>
      <c r="P281" s="123"/>
      <c r="Q281" s="121">
        <f t="shared" si="4"/>
        <v>0</v>
      </c>
      <c r="R281" s="108"/>
      <c r="S281" s="108"/>
      <c r="T281" s="108"/>
    </row>
    <row r="282" spans="1:20" ht="15.75" customHeight="1" x14ac:dyDescent="0.25">
      <c r="A282" s="107">
        <f t="shared" si="5"/>
        <v>279</v>
      </c>
      <c r="B282" s="124" t="s">
        <v>574</v>
      </c>
      <c r="C282" s="124" t="s">
        <v>246</v>
      </c>
      <c r="D282" s="108" t="s">
        <v>235</v>
      </c>
      <c r="E282" s="122" t="s">
        <v>242</v>
      </c>
      <c r="F282" s="123">
        <v>45896</v>
      </c>
      <c r="G282" s="123">
        <v>45926</v>
      </c>
      <c r="H282" s="121">
        <f t="shared" si="3"/>
        <v>30</v>
      </c>
      <c r="I282" s="108"/>
      <c r="J282" s="108"/>
      <c r="K282" s="108"/>
      <c r="L282" s="108"/>
      <c r="M282" s="108" t="s">
        <v>235</v>
      </c>
      <c r="N282" s="122"/>
      <c r="O282" s="123"/>
      <c r="P282" s="123"/>
      <c r="Q282" s="121">
        <f t="shared" si="4"/>
        <v>0</v>
      </c>
      <c r="R282" s="108"/>
      <c r="S282" s="108"/>
      <c r="T282" s="108"/>
    </row>
    <row r="283" spans="1:20" ht="15.75" customHeight="1" x14ac:dyDescent="0.25">
      <c r="A283" s="107">
        <f t="shared" si="5"/>
        <v>280</v>
      </c>
      <c r="B283" s="124" t="s">
        <v>575</v>
      </c>
      <c r="C283" s="124" t="s">
        <v>246</v>
      </c>
      <c r="D283" s="108" t="s">
        <v>235</v>
      </c>
      <c r="E283" s="122" t="s">
        <v>242</v>
      </c>
      <c r="F283" s="123">
        <v>45896</v>
      </c>
      <c r="G283" s="123">
        <v>45923</v>
      </c>
      <c r="H283" s="121">
        <f t="shared" si="3"/>
        <v>27</v>
      </c>
      <c r="I283" s="108"/>
      <c r="J283" s="108"/>
      <c r="K283" s="108"/>
      <c r="L283" s="108"/>
      <c r="M283" s="108"/>
      <c r="N283" s="122"/>
      <c r="O283" s="123"/>
      <c r="P283" s="123"/>
      <c r="Q283" s="121">
        <f t="shared" si="4"/>
        <v>0</v>
      </c>
      <c r="R283" s="108"/>
      <c r="S283" s="108"/>
      <c r="T283" s="108"/>
    </row>
    <row r="284" spans="1:20" ht="15.75" customHeight="1" x14ac:dyDescent="0.25">
      <c r="A284" s="107">
        <f t="shared" si="5"/>
        <v>281</v>
      </c>
      <c r="B284" s="124" t="s">
        <v>576</v>
      </c>
      <c r="C284" s="124" t="s">
        <v>244</v>
      </c>
      <c r="D284" s="108" t="s">
        <v>235</v>
      </c>
      <c r="E284" s="122"/>
      <c r="F284" s="123"/>
      <c r="G284" s="123"/>
      <c r="H284" s="121">
        <f t="shared" si="3"/>
        <v>0</v>
      </c>
      <c r="I284" s="108"/>
      <c r="J284" s="108"/>
      <c r="K284" s="108"/>
      <c r="L284" s="108"/>
      <c r="M284" s="108"/>
      <c r="N284" s="122"/>
      <c r="O284" s="123"/>
      <c r="P284" s="123"/>
      <c r="Q284" s="121">
        <f t="shared" si="4"/>
        <v>0</v>
      </c>
      <c r="R284" s="108"/>
      <c r="S284" s="108"/>
      <c r="T284" s="108"/>
    </row>
    <row r="285" spans="1:20" ht="15.75" customHeight="1" x14ac:dyDescent="0.25">
      <c r="A285" s="107">
        <f t="shared" si="5"/>
        <v>282</v>
      </c>
      <c r="B285" s="124" t="s">
        <v>577</v>
      </c>
      <c r="C285" s="124" t="s">
        <v>246</v>
      </c>
      <c r="D285" s="108" t="s">
        <v>235</v>
      </c>
      <c r="E285" s="122"/>
      <c r="F285" s="123"/>
      <c r="G285" s="123"/>
      <c r="H285" s="121">
        <f t="shared" si="3"/>
        <v>0</v>
      </c>
      <c r="I285" s="108"/>
      <c r="J285" s="108"/>
      <c r="K285" s="108"/>
      <c r="L285" s="108"/>
      <c r="M285" s="108" t="s">
        <v>235</v>
      </c>
      <c r="N285" s="122"/>
      <c r="O285" s="123"/>
      <c r="P285" s="123"/>
      <c r="Q285" s="121">
        <f t="shared" si="4"/>
        <v>0</v>
      </c>
      <c r="R285" s="108"/>
      <c r="S285" s="108"/>
      <c r="T285" s="108"/>
    </row>
    <row r="286" spans="1:20" ht="15.75" customHeight="1" x14ac:dyDescent="0.25">
      <c r="A286" s="107">
        <f t="shared" si="5"/>
        <v>283</v>
      </c>
      <c r="B286" s="124" t="s">
        <v>578</v>
      </c>
      <c r="C286" s="124" t="s">
        <v>257</v>
      </c>
      <c r="D286" s="108" t="s">
        <v>235</v>
      </c>
      <c r="E286" s="122"/>
      <c r="F286" s="123"/>
      <c r="G286" s="123"/>
      <c r="H286" s="121">
        <f t="shared" si="3"/>
        <v>0</v>
      </c>
      <c r="I286" s="108"/>
      <c r="J286" s="108"/>
      <c r="K286" s="108"/>
      <c r="L286" s="108"/>
      <c r="M286" s="108" t="s">
        <v>235</v>
      </c>
      <c r="N286" s="122"/>
      <c r="O286" s="123"/>
      <c r="P286" s="123"/>
      <c r="Q286" s="121">
        <f t="shared" si="4"/>
        <v>0</v>
      </c>
      <c r="R286" s="108"/>
      <c r="S286" s="108"/>
      <c r="T286" s="108"/>
    </row>
    <row r="287" spans="1:20" ht="15.75" customHeight="1" x14ac:dyDescent="0.25">
      <c r="A287" s="107">
        <f t="shared" si="5"/>
        <v>284</v>
      </c>
      <c r="B287" s="124" t="s">
        <v>579</v>
      </c>
      <c r="C287" s="124" t="s">
        <v>257</v>
      </c>
      <c r="D287" s="108" t="s">
        <v>235</v>
      </c>
      <c r="E287" s="122"/>
      <c r="F287" s="123"/>
      <c r="G287" s="123"/>
      <c r="H287" s="121">
        <f t="shared" si="3"/>
        <v>0</v>
      </c>
      <c r="I287" s="108"/>
      <c r="J287" s="108"/>
      <c r="K287" s="108"/>
      <c r="L287" s="108"/>
      <c r="M287" s="108" t="s">
        <v>235</v>
      </c>
      <c r="N287" s="122"/>
      <c r="O287" s="123"/>
      <c r="P287" s="123"/>
      <c r="Q287" s="121">
        <f t="shared" si="4"/>
        <v>0</v>
      </c>
      <c r="R287" s="108"/>
      <c r="S287" s="108"/>
      <c r="T287" s="108"/>
    </row>
    <row r="288" spans="1:20" ht="15.75" customHeight="1" x14ac:dyDescent="0.25">
      <c r="A288" s="107">
        <f t="shared" si="5"/>
        <v>285</v>
      </c>
      <c r="B288" s="124" t="s">
        <v>580</v>
      </c>
      <c r="C288" s="124" t="s">
        <v>244</v>
      </c>
      <c r="D288" s="108" t="s">
        <v>235</v>
      </c>
      <c r="E288" s="122"/>
      <c r="F288" s="123"/>
      <c r="G288" s="123"/>
      <c r="H288" s="121">
        <f t="shared" si="3"/>
        <v>0</v>
      </c>
      <c r="I288" s="108"/>
      <c r="J288" s="108"/>
      <c r="K288" s="108"/>
      <c r="L288" s="108"/>
      <c r="M288" s="108"/>
      <c r="N288" s="122"/>
      <c r="O288" s="123"/>
      <c r="P288" s="123"/>
      <c r="Q288" s="121">
        <f t="shared" si="4"/>
        <v>0</v>
      </c>
      <c r="R288" s="108"/>
      <c r="S288" s="108"/>
      <c r="T288" s="108"/>
    </row>
    <row r="289" spans="1:20" ht="15.75" customHeight="1" x14ac:dyDescent="0.25">
      <c r="A289" s="107">
        <f t="shared" si="5"/>
        <v>286</v>
      </c>
      <c r="B289" s="124" t="s">
        <v>581</v>
      </c>
      <c r="C289" s="124" t="s">
        <v>284</v>
      </c>
      <c r="D289" s="108" t="s">
        <v>235</v>
      </c>
      <c r="E289" s="122" t="s">
        <v>242</v>
      </c>
      <c r="F289" s="123">
        <v>45896</v>
      </c>
      <c r="G289" s="123">
        <v>45915</v>
      </c>
      <c r="H289" s="121">
        <f t="shared" si="3"/>
        <v>19</v>
      </c>
      <c r="I289" s="108"/>
      <c r="J289" s="108"/>
      <c r="K289" s="108"/>
      <c r="L289" s="108"/>
      <c r="M289" s="108" t="s">
        <v>235</v>
      </c>
      <c r="N289" s="122"/>
      <c r="O289" s="123"/>
      <c r="P289" s="123"/>
      <c r="Q289" s="121">
        <f t="shared" si="4"/>
        <v>0</v>
      </c>
      <c r="R289" s="108"/>
      <c r="S289" s="108"/>
      <c r="T289" s="108"/>
    </row>
    <row r="290" spans="1:20" ht="15.75" customHeight="1" x14ac:dyDescent="0.25">
      <c r="A290" s="107">
        <f t="shared" si="5"/>
        <v>287</v>
      </c>
      <c r="B290" s="124" t="s">
        <v>582</v>
      </c>
      <c r="C290" s="124" t="s">
        <v>250</v>
      </c>
      <c r="D290" s="108" t="s">
        <v>235</v>
      </c>
      <c r="E290" s="122" t="s">
        <v>242</v>
      </c>
      <c r="F290" s="123">
        <v>45896</v>
      </c>
      <c r="G290" s="123">
        <v>45958</v>
      </c>
      <c r="H290" s="121">
        <f t="shared" si="3"/>
        <v>62</v>
      </c>
      <c r="I290" s="108"/>
      <c r="J290" s="108"/>
      <c r="K290" s="108"/>
      <c r="L290" s="108"/>
      <c r="M290" s="108"/>
      <c r="N290" s="122"/>
      <c r="O290" s="123"/>
      <c r="P290" s="123"/>
      <c r="Q290" s="121">
        <f t="shared" si="4"/>
        <v>0</v>
      </c>
      <c r="R290" s="108"/>
      <c r="S290" s="108"/>
      <c r="T290" s="108"/>
    </row>
    <row r="291" spans="1:20" ht="15.75" customHeight="1" x14ac:dyDescent="0.25">
      <c r="A291" s="107">
        <f t="shared" si="5"/>
        <v>288</v>
      </c>
      <c r="B291" s="124" t="s">
        <v>583</v>
      </c>
      <c r="C291" s="124" t="s">
        <v>257</v>
      </c>
      <c r="D291" s="108" t="s">
        <v>235</v>
      </c>
      <c r="E291" s="122" t="s">
        <v>242</v>
      </c>
      <c r="F291" s="123">
        <v>45896</v>
      </c>
      <c r="G291" s="123">
        <v>45935</v>
      </c>
      <c r="H291" s="121">
        <f t="shared" si="3"/>
        <v>39</v>
      </c>
      <c r="I291" s="108"/>
      <c r="J291" s="108"/>
      <c r="K291" s="108"/>
      <c r="L291" s="108"/>
      <c r="M291" s="108" t="s">
        <v>235</v>
      </c>
      <c r="N291" s="122"/>
      <c r="O291" s="123"/>
      <c r="P291" s="123"/>
      <c r="Q291" s="121">
        <f t="shared" si="4"/>
        <v>0</v>
      </c>
      <c r="R291" s="108"/>
      <c r="S291" s="108"/>
      <c r="T291" s="108"/>
    </row>
    <row r="292" spans="1:20" ht="15.75" customHeight="1" x14ac:dyDescent="0.25">
      <c r="A292" s="107">
        <f t="shared" si="5"/>
        <v>289</v>
      </c>
      <c r="B292" s="124" t="s">
        <v>584</v>
      </c>
      <c r="C292" s="124" t="s">
        <v>257</v>
      </c>
      <c r="D292" s="108" t="s">
        <v>235</v>
      </c>
      <c r="E292" s="122" t="s">
        <v>242</v>
      </c>
      <c r="F292" s="123">
        <v>45896</v>
      </c>
      <c r="G292" s="123">
        <v>45935</v>
      </c>
      <c r="H292" s="121">
        <f t="shared" si="3"/>
        <v>39</v>
      </c>
      <c r="I292" s="108"/>
      <c r="J292" s="108"/>
      <c r="K292" s="108"/>
      <c r="L292" s="108"/>
      <c r="M292" s="108" t="s">
        <v>235</v>
      </c>
      <c r="N292" s="122"/>
      <c r="O292" s="123"/>
      <c r="P292" s="123"/>
      <c r="Q292" s="121">
        <f t="shared" si="4"/>
        <v>0</v>
      </c>
      <c r="R292" s="108"/>
      <c r="S292" s="108"/>
      <c r="T292" s="108"/>
    </row>
    <row r="293" spans="1:20" ht="15.75" customHeight="1" x14ac:dyDescent="0.25">
      <c r="A293" s="107">
        <f t="shared" si="5"/>
        <v>290</v>
      </c>
      <c r="B293" s="124" t="s">
        <v>585</v>
      </c>
      <c r="C293" s="124" t="s">
        <v>257</v>
      </c>
      <c r="D293" s="108" t="s">
        <v>235</v>
      </c>
      <c r="E293" s="122"/>
      <c r="F293" s="123"/>
      <c r="G293" s="123"/>
      <c r="H293" s="121">
        <f t="shared" si="3"/>
        <v>0</v>
      </c>
      <c r="I293" s="108"/>
      <c r="J293" s="108"/>
      <c r="K293" s="108"/>
      <c r="L293" s="108"/>
      <c r="M293" s="108" t="s">
        <v>235</v>
      </c>
      <c r="N293" s="122"/>
      <c r="O293" s="123"/>
      <c r="P293" s="123"/>
      <c r="Q293" s="121">
        <f t="shared" si="4"/>
        <v>0</v>
      </c>
      <c r="R293" s="108"/>
      <c r="S293" s="108"/>
      <c r="T293" s="108"/>
    </row>
    <row r="294" spans="1:20" ht="15.75" customHeight="1" x14ac:dyDescent="0.25">
      <c r="A294" s="107">
        <f t="shared" si="5"/>
        <v>291</v>
      </c>
      <c r="B294" s="124" t="s">
        <v>586</v>
      </c>
      <c r="C294" s="124" t="s">
        <v>244</v>
      </c>
      <c r="D294" s="108" t="s">
        <v>235</v>
      </c>
      <c r="E294" s="122"/>
      <c r="F294" s="123"/>
      <c r="G294" s="123"/>
      <c r="H294" s="121">
        <f t="shared" si="3"/>
        <v>0</v>
      </c>
      <c r="I294" s="108"/>
      <c r="J294" s="108"/>
      <c r="K294" s="108"/>
      <c r="L294" s="108"/>
      <c r="M294" s="108" t="s">
        <v>235</v>
      </c>
      <c r="N294" s="122"/>
      <c r="O294" s="123"/>
      <c r="P294" s="123"/>
      <c r="Q294" s="121">
        <f t="shared" si="4"/>
        <v>0</v>
      </c>
      <c r="R294" s="108"/>
      <c r="S294" s="108"/>
      <c r="T294" s="108"/>
    </row>
    <row r="295" spans="1:20" ht="15.75" customHeight="1" x14ac:dyDescent="0.25">
      <c r="A295" s="107">
        <f t="shared" si="5"/>
        <v>292</v>
      </c>
      <c r="B295" s="124" t="s">
        <v>587</v>
      </c>
      <c r="C295" s="124" t="s">
        <v>244</v>
      </c>
      <c r="D295" s="108" t="s">
        <v>235</v>
      </c>
      <c r="E295" s="122"/>
      <c r="F295" s="123"/>
      <c r="G295" s="123"/>
      <c r="H295" s="121">
        <f t="shared" si="3"/>
        <v>0</v>
      </c>
      <c r="I295" s="108"/>
      <c r="J295" s="108"/>
      <c r="K295" s="108"/>
      <c r="L295" s="108"/>
      <c r="M295" s="108"/>
      <c r="N295" s="122"/>
      <c r="O295" s="123"/>
      <c r="P295" s="123"/>
      <c r="Q295" s="121">
        <f t="shared" si="4"/>
        <v>0</v>
      </c>
      <c r="R295" s="108"/>
      <c r="S295" s="108"/>
      <c r="T295" s="108"/>
    </row>
    <row r="296" spans="1:20" ht="15.75" customHeight="1" x14ac:dyDescent="0.25">
      <c r="A296" s="107">
        <f t="shared" si="5"/>
        <v>293</v>
      </c>
      <c r="B296" s="124" t="s">
        <v>588</v>
      </c>
      <c r="C296" s="124" t="s">
        <v>238</v>
      </c>
      <c r="D296" s="108" t="s">
        <v>235</v>
      </c>
      <c r="E296" s="122"/>
      <c r="F296" s="123"/>
      <c r="G296" s="123"/>
      <c r="H296" s="121">
        <f t="shared" si="3"/>
        <v>0</v>
      </c>
      <c r="I296" s="108"/>
      <c r="J296" s="108"/>
      <c r="K296" s="108"/>
      <c r="L296" s="108"/>
      <c r="M296" s="108" t="s">
        <v>235</v>
      </c>
      <c r="N296" s="122"/>
      <c r="O296" s="123"/>
      <c r="P296" s="123"/>
      <c r="Q296" s="121">
        <f t="shared" si="4"/>
        <v>0</v>
      </c>
      <c r="R296" s="108"/>
      <c r="S296" s="108"/>
      <c r="T296" s="108"/>
    </row>
    <row r="297" spans="1:20" ht="15.75" customHeight="1" x14ac:dyDescent="0.25">
      <c r="A297" s="107">
        <f t="shared" si="5"/>
        <v>294</v>
      </c>
      <c r="B297" s="124" t="s">
        <v>589</v>
      </c>
      <c r="C297" s="124" t="s">
        <v>246</v>
      </c>
      <c r="D297" s="108" t="s">
        <v>235</v>
      </c>
      <c r="E297" s="122"/>
      <c r="F297" s="123"/>
      <c r="G297" s="123"/>
      <c r="H297" s="121">
        <f t="shared" si="3"/>
        <v>0</v>
      </c>
      <c r="I297" s="108"/>
      <c r="J297" s="108"/>
      <c r="K297" s="108"/>
      <c r="L297" s="108"/>
      <c r="M297" s="108" t="s">
        <v>235</v>
      </c>
      <c r="N297" s="122"/>
      <c r="O297" s="123"/>
      <c r="P297" s="123"/>
      <c r="Q297" s="121">
        <f t="shared" si="4"/>
        <v>0</v>
      </c>
      <c r="R297" s="108"/>
      <c r="S297" s="108"/>
      <c r="T297" s="108"/>
    </row>
    <row r="298" spans="1:20" ht="15.75" customHeight="1" x14ac:dyDescent="0.25">
      <c r="A298" s="107">
        <f t="shared" si="5"/>
        <v>295</v>
      </c>
      <c r="B298" s="124" t="s">
        <v>590</v>
      </c>
      <c r="C298" s="124" t="s">
        <v>238</v>
      </c>
      <c r="D298" s="108" t="s">
        <v>235</v>
      </c>
      <c r="E298" s="122"/>
      <c r="F298" s="123"/>
      <c r="G298" s="123"/>
      <c r="H298" s="121">
        <f t="shared" si="3"/>
        <v>0</v>
      </c>
      <c r="I298" s="108"/>
      <c r="J298" s="108"/>
      <c r="K298" s="108"/>
      <c r="L298" s="108"/>
      <c r="M298" s="108" t="s">
        <v>235</v>
      </c>
      <c r="N298" s="122"/>
      <c r="O298" s="123"/>
      <c r="P298" s="123"/>
      <c r="Q298" s="121">
        <f t="shared" si="4"/>
        <v>0</v>
      </c>
      <c r="R298" s="108"/>
      <c r="S298" s="108"/>
      <c r="T298" s="108"/>
    </row>
    <row r="299" spans="1:20" ht="15.75" customHeight="1" x14ac:dyDescent="0.25">
      <c r="A299" s="107">
        <f t="shared" si="5"/>
        <v>296</v>
      </c>
      <c r="B299" s="124" t="s">
        <v>591</v>
      </c>
      <c r="C299" s="124" t="s">
        <v>244</v>
      </c>
      <c r="D299" s="108" t="s">
        <v>235</v>
      </c>
      <c r="E299" s="122"/>
      <c r="F299" s="123"/>
      <c r="G299" s="123"/>
      <c r="H299" s="121">
        <f t="shared" si="3"/>
        <v>0</v>
      </c>
      <c r="I299" s="108"/>
      <c r="J299" s="108"/>
      <c r="K299" s="108"/>
      <c r="L299" s="108"/>
      <c r="M299" s="108" t="s">
        <v>235</v>
      </c>
      <c r="N299" s="122"/>
      <c r="O299" s="123"/>
      <c r="P299" s="123"/>
      <c r="Q299" s="121">
        <f t="shared" si="4"/>
        <v>0</v>
      </c>
      <c r="R299" s="108"/>
      <c r="S299" s="108"/>
      <c r="T299" s="108"/>
    </row>
    <row r="300" spans="1:20" ht="15.75" customHeight="1" x14ac:dyDescent="0.25">
      <c r="A300" s="107">
        <f t="shared" si="5"/>
        <v>297</v>
      </c>
      <c r="B300" s="124" t="s">
        <v>592</v>
      </c>
      <c r="C300" s="124" t="s">
        <v>276</v>
      </c>
      <c r="D300" s="108" t="s">
        <v>235</v>
      </c>
      <c r="E300" s="122"/>
      <c r="F300" s="123"/>
      <c r="G300" s="123"/>
      <c r="H300" s="121">
        <f t="shared" si="3"/>
        <v>0</v>
      </c>
      <c r="I300" s="108"/>
      <c r="J300" s="108"/>
      <c r="K300" s="108"/>
      <c r="L300" s="108"/>
      <c r="M300" s="108" t="s">
        <v>235</v>
      </c>
      <c r="N300" s="122"/>
      <c r="O300" s="123"/>
      <c r="P300" s="123"/>
      <c r="Q300" s="121">
        <f t="shared" si="4"/>
        <v>0</v>
      </c>
      <c r="R300" s="108"/>
      <c r="S300" s="108"/>
      <c r="T300" s="108"/>
    </row>
    <row r="301" spans="1:20" ht="15.75" customHeight="1" x14ac:dyDescent="0.25">
      <c r="A301" s="107">
        <f t="shared" si="5"/>
        <v>298</v>
      </c>
      <c r="B301" s="124" t="s">
        <v>593</v>
      </c>
      <c r="C301" s="124" t="s">
        <v>250</v>
      </c>
      <c r="D301" s="108" t="s">
        <v>235</v>
      </c>
      <c r="E301" s="122" t="s">
        <v>242</v>
      </c>
      <c r="F301" s="123">
        <v>45977</v>
      </c>
      <c r="G301" s="123">
        <v>45984</v>
      </c>
      <c r="H301" s="121">
        <f t="shared" si="3"/>
        <v>7</v>
      </c>
      <c r="I301" s="108"/>
      <c r="J301" s="108"/>
      <c r="K301" s="108"/>
      <c r="L301" s="108"/>
      <c r="M301" s="108"/>
      <c r="N301" s="122"/>
      <c r="O301" s="123"/>
      <c r="P301" s="123"/>
      <c r="Q301" s="121">
        <f t="shared" si="4"/>
        <v>0</v>
      </c>
      <c r="R301" s="108"/>
      <c r="S301" s="108"/>
      <c r="T301" s="108"/>
    </row>
    <row r="302" spans="1:20" ht="15.75" customHeight="1" x14ac:dyDescent="0.25">
      <c r="A302" s="107">
        <f t="shared" si="5"/>
        <v>299</v>
      </c>
      <c r="B302" s="124" t="s">
        <v>594</v>
      </c>
      <c r="C302" s="124" t="s">
        <v>238</v>
      </c>
      <c r="D302" s="108" t="s">
        <v>235</v>
      </c>
      <c r="E302" s="122"/>
      <c r="F302" s="123"/>
      <c r="G302" s="123"/>
      <c r="H302" s="121">
        <f t="shared" si="3"/>
        <v>0</v>
      </c>
      <c r="I302" s="108"/>
      <c r="J302" s="108"/>
      <c r="K302" s="108"/>
      <c r="L302" s="108"/>
      <c r="M302" s="108"/>
      <c r="N302" s="122"/>
      <c r="O302" s="123"/>
      <c r="P302" s="123"/>
      <c r="Q302" s="121">
        <f t="shared" si="4"/>
        <v>0</v>
      </c>
      <c r="R302" s="108"/>
      <c r="S302" s="108"/>
      <c r="T302" s="108"/>
    </row>
    <row r="303" spans="1:20" ht="15.75" customHeight="1" x14ac:dyDescent="0.25">
      <c r="A303" s="107">
        <f t="shared" si="5"/>
        <v>300</v>
      </c>
      <c r="B303" s="124" t="s">
        <v>595</v>
      </c>
      <c r="C303" s="124" t="s">
        <v>596</v>
      </c>
      <c r="D303" s="108" t="s">
        <v>235</v>
      </c>
      <c r="E303" s="122"/>
      <c r="F303" s="123"/>
      <c r="G303" s="123"/>
      <c r="H303" s="121">
        <f t="shared" si="3"/>
        <v>0</v>
      </c>
      <c r="I303" s="108"/>
      <c r="J303" s="108"/>
      <c r="K303" s="108"/>
      <c r="L303" s="108"/>
      <c r="M303" s="108"/>
      <c r="N303" s="122"/>
      <c r="O303" s="123"/>
      <c r="P303" s="123"/>
      <c r="Q303" s="121">
        <f t="shared" si="4"/>
        <v>0</v>
      </c>
      <c r="R303" s="108"/>
      <c r="S303" s="108"/>
      <c r="T303" s="108"/>
    </row>
    <row r="304" spans="1:20" ht="15.75" customHeight="1" x14ac:dyDescent="0.25">
      <c r="A304" s="107">
        <f t="shared" si="5"/>
        <v>301</v>
      </c>
      <c r="B304" s="124" t="s">
        <v>597</v>
      </c>
      <c r="C304" s="124" t="s">
        <v>598</v>
      </c>
      <c r="D304" s="108" t="s">
        <v>235</v>
      </c>
      <c r="E304" s="122"/>
      <c r="F304" s="123"/>
      <c r="G304" s="123"/>
      <c r="H304" s="121">
        <f t="shared" si="3"/>
        <v>0</v>
      </c>
      <c r="I304" s="108"/>
      <c r="J304" s="108"/>
      <c r="K304" s="108"/>
      <c r="L304" s="108"/>
      <c r="M304" s="108"/>
      <c r="N304" s="122"/>
      <c r="O304" s="123"/>
      <c r="P304" s="123"/>
      <c r="Q304" s="121">
        <f t="shared" si="4"/>
        <v>0</v>
      </c>
      <c r="R304" s="108"/>
      <c r="S304" s="108"/>
      <c r="T304" s="108"/>
    </row>
    <row r="305" spans="1:20" ht="15.75" customHeight="1" x14ac:dyDescent="0.25">
      <c r="A305" s="107">
        <f t="shared" si="5"/>
        <v>302</v>
      </c>
      <c r="B305" s="124" t="s">
        <v>599</v>
      </c>
      <c r="C305" s="124" t="s">
        <v>257</v>
      </c>
      <c r="D305" s="108" t="s">
        <v>235</v>
      </c>
      <c r="E305" s="122"/>
      <c r="F305" s="123"/>
      <c r="G305" s="123"/>
      <c r="H305" s="121">
        <f t="shared" si="3"/>
        <v>0</v>
      </c>
      <c r="I305" s="108"/>
      <c r="J305" s="108"/>
      <c r="K305" s="108"/>
      <c r="L305" s="108"/>
      <c r="M305" s="108"/>
      <c r="N305" s="122"/>
      <c r="O305" s="123"/>
      <c r="P305" s="123"/>
      <c r="Q305" s="121">
        <f t="shared" si="4"/>
        <v>0</v>
      </c>
      <c r="R305" s="108"/>
      <c r="S305" s="108"/>
      <c r="T305" s="108"/>
    </row>
    <row r="306" spans="1:20" ht="15.75" customHeight="1" x14ac:dyDescent="0.25">
      <c r="A306" s="107">
        <f t="shared" si="5"/>
        <v>303</v>
      </c>
      <c r="B306" s="124" t="s">
        <v>600</v>
      </c>
      <c r="C306" s="124" t="s">
        <v>246</v>
      </c>
      <c r="D306" s="108" t="s">
        <v>235</v>
      </c>
      <c r="E306" s="122"/>
      <c r="F306" s="123"/>
      <c r="G306" s="123"/>
      <c r="H306" s="121">
        <f t="shared" si="3"/>
        <v>0</v>
      </c>
      <c r="I306" s="108"/>
      <c r="J306" s="108"/>
      <c r="K306" s="108"/>
      <c r="L306" s="108"/>
      <c r="M306" s="108"/>
      <c r="N306" s="122"/>
      <c r="O306" s="123"/>
      <c r="P306" s="123"/>
      <c r="Q306" s="121">
        <f t="shared" si="4"/>
        <v>0</v>
      </c>
      <c r="R306" s="108"/>
      <c r="S306" s="108"/>
      <c r="T306" s="108"/>
    </row>
    <row r="307" spans="1:20" ht="15.75" customHeight="1" x14ac:dyDescent="0.25">
      <c r="A307" s="107">
        <f t="shared" si="5"/>
        <v>304</v>
      </c>
      <c r="B307" s="124" t="s">
        <v>601</v>
      </c>
      <c r="C307" s="124" t="s">
        <v>257</v>
      </c>
      <c r="D307" s="108" t="s">
        <v>235</v>
      </c>
      <c r="E307" s="122"/>
      <c r="F307" s="123"/>
      <c r="G307" s="123"/>
      <c r="H307" s="121">
        <f t="shared" si="3"/>
        <v>0</v>
      </c>
      <c r="I307" s="108"/>
      <c r="J307" s="108"/>
      <c r="K307" s="108"/>
      <c r="L307" s="108"/>
      <c r="M307" s="108"/>
      <c r="N307" s="122"/>
      <c r="O307" s="123"/>
      <c r="P307" s="123"/>
      <c r="Q307" s="121">
        <f t="shared" si="4"/>
        <v>0</v>
      </c>
      <c r="R307" s="108"/>
      <c r="S307" s="108"/>
      <c r="T307" s="108"/>
    </row>
    <row r="308" spans="1:20" ht="15.75" customHeight="1" x14ac:dyDescent="0.25">
      <c r="A308" s="107">
        <f t="shared" si="5"/>
        <v>305</v>
      </c>
      <c r="B308" s="124" t="s">
        <v>602</v>
      </c>
      <c r="C308" s="124" t="s">
        <v>244</v>
      </c>
      <c r="D308" s="108" t="s">
        <v>235</v>
      </c>
      <c r="E308" s="122"/>
      <c r="F308" s="123"/>
      <c r="G308" s="123"/>
      <c r="H308" s="121">
        <f t="shared" si="3"/>
        <v>0</v>
      </c>
      <c r="I308" s="108"/>
      <c r="J308" s="108"/>
      <c r="K308" s="108"/>
      <c r="L308" s="108"/>
      <c r="M308" s="108"/>
      <c r="N308" s="122"/>
      <c r="O308" s="123"/>
      <c r="P308" s="123"/>
      <c r="Q308" s="121">
        <f t="shared" si="4"/>
        <v>0</v>
      </c>
      <c r="R308" s="108"/>
      <c r="S308" s="108"/>
      <c r="T308" s="108"/>
    </row>
    <row r="309" spans="1:20" ht="15.75" customHeight="1" x14ac:dyDescent="0.25">
      <c r="A309" s="107">
        <f t="shared" si="5"/>
        <v>306</v>
      </c>
      <c r="B309" s="124" t="s">
        <v>603</v>
      </c>
      <c r="C309" s="124" t="s">
        <v>331</v>
      </c>
      <c r="D309" s="108" t="s">
        <v>235</v>
      </c>
      <c r="E309" s="122"/>
      <c r="F309" s="123"/>
      <c r="G309" s="123"/>
      <c r="H309" s="121">
        <f t="shared" si="3"/>
        <v>0</v>
      </c>
      <c r="I309" s="108"/>
      <c r="J309" s="108"/>
      <c r="K309" s="108"/>
      <c r="L309" s="108"/>
      <c r="M309" s="108"/>
      <c r="N309" s="122"/>
      <c r="O309" s="123"/>
      <c r="P309" s="123"/>
      <c r="Q309" s="121">
        <f t="shared" si="4"/>
        <v>0</v>
      </c>
      <c r="R309" s="108"/>
      <c r="S309" s="108"/>
      <c r="T309" s="108"/>
    </row>
    <row r="310" spans="1:20" ht="15.75" customHeight="1" x14ac:dyDescent="0.25">
      <c r="A310" s="107">
        <f t="shared" si="5"/>
        <v>307</v>
      </c>
      <c r="B310" s="124" t="s">
        <v>604</v>
      </c>
      <c r="C310" s="124" t="s">
        <v>250</v>
      </c>
      <c r="D310" s="108" t="s">
        <v>235</v>
      </c>
      <c r="E310" s="122"/>
      <c r="F310" s="123"/>
      <c r="G310" s="123"/>
      <c r="H310" s="121">
        <f t="shared" si="3"/>
        <v>0</v>
      </c>
      <c r="I310" s="108"/>
      <c r="J310" s="108"/>
      <c r="K310" s="108"/>
      <c r="L310" s="108"/>
      <c r="M310" s="108" t="s">
        <v>235</v>
      </c>
      <c r="N310" s="122"/>
      <c r="O310" s="123"/>
      <c r="P310" s="123"/>
      <c r="Q310" s="121">
        <f t="shared" si="4"/>
        <v>0</v>
      </c>
      <c r="R310" s="108"/>
      <c r="S310" s="108"/>
      <c r="T310" s="108"/>
    </row>
    <row r="311" spans="1:20" ht="15.75" customHeight="1" x14ac:dyDescent="0.25">
      <c r="A311" s="107">
        <f t="shared" si="5"/>
        <v>308</v>
      </c>
      <c r="B311" s="124" t="s">
        <v>605</v>
      </c>
      <c r="C311" s="124" t="s">
        <v>250</v>
      </c>
      <c r="D311" s="108" t="s">
        <v>235</v>
      </c>
      <c r="E311" s="122"/>
      <c r="F311" s="123"/>
      <c r="G311" s="123"/>
      <c r="H311" s="121">
        <f t="shared" si="3"/>
        <v>0</v>
      </c>
      <c r="I311" s="108"/>
      <c r="J311" s="108"/>
      <c r="K311" s="108"/>
      <c r="L311" s="108"/>
      <c r="M311" s="108" t="s">
        <v>235</v>
      </c>
      <c r="N311" s="122"/>
      <c r="O311" s="123"/>
      <c r="P311" s="123"/>
      <c r="Q311" s="121">
        <f t="shared" si="4"/>
        <v>0</v>
      </c>
      <c r="R311" s="108"/>
      <c r="S311" s="108"/>
      <c r="T311" s="108"/>
    </row>
    <row r="312" spans="1:20" ht="15.75" customHeight="1" x14ac:dyDescent="0.25">
      <c r="A312" s="107">
        <f t="shared" si="5"/>
        <v>309</v>
      </c>
      <c r="B312" s="124" t="s">
        <v>606</v>
      </c>
      <c r="C312" s="124" t="s">
        <v>244</v>
      </c>
      <c r="D312" s="108" t="s">
        <v>235</v>
      </c>
      <c r="E312" s="122"/>
      <c r="F312" s="123"/>
      <c r="G312" s="123"/>
      <c r="H312" s="121">
        <f t="shared" si="3"/>
        <v>0</v>
      </c>
      <c r="I312" s="108"/>
      <c r="J312" s="108"/>
      <c r="K312" s="108"/>
      <c r="L312" s="108"/>
      <c r="M312" s="108"/>
      <c r="N312" s="122"/>
      <c r="O312" s="123"/>
      <c r="P312" s="123"/>
      <c r="Q312" s="121">
        <f t="shared" si="4"/>
        <v>0</v>
      </c>
      <c r="R312" s="108"/>
      <c r="S312" s="108"/>
      <c r="T312" s="108"/>
    </row>
    <row r="313" spans="1:20" ht="15.75" customHeight="1" x14ac:dyDescent="0.25">
      <c r="A313" s="107">
        <f t="shared" si="5"/>
        <v>310</v>
      </c>
      <c r="B313" s="124" t="s">
        <v>607</v>
      </c>
      <c r="C313" s="124" t="s">
        <v>244</v>
      </c>
      <c r="D313" s="108" t="s">
        <v>235</v>
      </c>
      <c r="E313" s="122"/>
      <c r="F313" s="123"/>
      <c r="G313" s="123"/>
      <c r="H313" s="121">
        <f t="shared" si="3"/>
        <v>0</v>
      </c>
      <c r="I313" s="108"/>
      <c r="J313" s="108"/>
      <c r="K313" s="108"/>
      <c r="L313" s="108"/>
      <c r="M313" s="108" t="s">
        <v>271</v>
      </c>
      <c r="N313" s="122"/>
      <c r="O313" s="123"/>
      <c r="P313" s="123"/>
      <c r="Q313" s="121">
        <f t="shared" si="4"/>
        <v>0</v>
      </c>
      <c r="R313" s="108"/>
      <c r="S313" s="108"/>
      <c r="T313" s="108"/>
    </row>
    <row r="314" spans="1:20" ht="15.75" customHeight="1" x14ac:dyDescent="0.25">
      <c r="A314" s="107">
        <f t="shared" si="5"/>
        <v>311</v>
      </c>
      <c r="B314" s="124" t="s">
        <v>608</v>
      </c>
      <c r="C314" s="124" t="s">
        <v>257</v>
      </c>
      <c r="D314" s="108" t="s">
        <v>235</v>
      </c>
      <c r="E314" s="122"/>
      <c r="F314" s="123"/>
      <c r="G314" s="123"/>
      <c r="H314" s="121">
        <f t="shared" si="3"/>
        <v>0</v>
      </c>
      <c r="I314" s="108"/>
      <c r="J314" s="108"/>
      <c r="K314" s="108"/>
      <c r="L314" s="108"/>
      <c r="M314" s="108" t="s">
        <v>235</v>
      </c>
      <c r="N314" s="122"/>
      <c r="O314" s="123"/>
      <c r="P314" s="123"/>
      <c r="Q314" s="121">
        <f t="shared" si="4"/>
        <v>0</v>
      </c>
      <c r="R314" s="108"/>
      <c r="S314" s="108"/>
      <c r="T314" s="108"/>
    </row>
    <row r="315" spans="1:20" ht="15.75" customHeight="1" x14ac:dyDescent="0.25">
      <c r="A315" s="107">
        <f t="shared" si="5"/>
        <v>312</v>
      </c>
      <c r="B315" s="124" t="s">
        <v>609</v>
      </c>
      <c r="C315" s="124" t="s">
        <v>257</v>
      </c>
      <c r="D315" s="108" t="s">
        <v>235</v>
      </c>
      <c r="E315" s="122"/>
      <c r="F315" s="123"/>
      <c r="G315" s="123"/>
      <c r="H315" s="121">
        <f t="shared" si="3"/>
        <v>0</v>
      </c>
      <c r="I315" s="108"/>
      <c r="J315" s="108"/>
      <c r="K315" s="108"/>
      <c r="L315" s="108"/>
      <c r="M315" s="108" t="s">
        <v>235</v>
      </c>
      <c r="N315" s="122"/>
      <c r="O315" s="123"/>
      <c r="P315" s="123"/>
      <c r="Q315" s="121">
        <f t="shared" si="4"/>
        <v>0</v>
      </c>
      <c r="R315" s="108"/>
      <c r="S315" s="108"/>
      <c r="T315" s="108"/>
    </row>
    <row r="316" spans="1:20" ht="15.75" customHeight="1" x14ac:dyDescent="0.25">
      <c r="A316" s="107">
        <f t="shared" si="5"/>
        <v>313</v>
      </c>
      <c r="B316" s="124" t="s">
        <v>610</v>
      </c>
      <c r="C316" s="124" t="s">
        <v>284</v>
      </c>
      <c r="D316" s="108" t="s">
        <v>235</v>
      </c>
      <c r="E316" s="122"/>
      <c r="F316" s="123"/>
      <c r="G316" s="123"/>
      <c r="H316" s="121">
        <f t="shared" si="3"/>
        <v>0</v>
      </c>
      <c r="I316" s="108"/>
      <c r="J316" s="108"/>
      <c r="K316" s="108"/>
      <c r="L316" s="108"/>
      <c r="M316" s="108"/>
      <c r="N316" s="122"/>
      <c r="O316" s="123"/>
      <c r="P316" s="123"/>
      <c r="Q316" s="121">
        <f t="shared" si="4"/>
        <v>0</v>
      </c>
      <c r="R316" s="108"/>
      <c r="S316" s="108"/>
      <c r="T316" s="108"/>
    </row>
    <row r="317" spans="1:20" ht="15.75" customHeight="1" x14ac:dyDescent="0.25">
      <c r="A317" s="107">
        <f t="shared" si="5"/>
        <v>314</v>
      </c>
      <c r="B317" s="124" t="s">
        <v>611</v>
      </c>
      <c r="C317" s="124" t="s">
        <v>331</v>
      </c>
      <c r="D317" s="108" t="s">
        <v>235</v>
      </c>
      <c r="E317" s="122"/>
      <c r="F317" s="123"/>
      <c r="G317" s="123"/>
      <c r="H317" s="121">
        <f t="shared" si="3"/>
        <v>0</v>
      </c>
      <c r="I317" s="108"/>
      <c r="J317" s="108"/>
      <c r="K317" s="108"/>
      <c r="L317" s="108"/>
      <c r="M317" s="108"/>
      <c r="N317" s="122"/>
      <c r="O317" s="123"/>
      <c r="P317" s="123"/>
      <c r="Q317" s="121">
        <f t="shared" si="4"/>
        <v>0</v>
      </c>
      <c r="R317" s="108"/>
      <c r="S317" s="108"/>
      <c r="T317" s="108"/>
    </row>
    <row r="318" spans="1:20" ht="15.75" customHeight="1" x14ac:dyDescent="0.25">
      <c r="A318" s="107">
        <f t="shared" si="5"/>
        <v>315</v>
      </c>
      <c r="B318" s="124" t="s">
        <v>612</v>
      </c>
      <c r="C318" s="124" t="s">
        <v>613</v>
      </c>
      <c r="D318" s="108" t="s">
        <v>235</v>
      </c>
      <c r="E318" s="122"/>
      <c r="F318" s="123"/>
      <c r="G318" s="123"/>
      <c r="H318" s="121">
        <f t="shared" si="3"/>
        <v>0</v>
      </c>
      <c r="I318" s="108"/>
      <c r="J318" s="108"/>
      <c r="K318" s="108"/>
      <c r="L318" s="108"/>
      <c r="M318" s="108"/>
      <c r="N318" s="122"/>
      <c r="O318" s="123"/>
      <c r="P318" s="123"/>
      <c r="Q318" s="121">
        <f t="shared" si="4"/>
        <v>0</v>
      </c>
      <c r="R318" s="108"/>
      <c r="S318" s="108"/>
      <c r="T318" s="108"/>
    </row>
    <row r="319" spans="1:20" ht="15.75" customHeight="1" x14ac:dyDescent="0.25">
      <c r="A319" s="107">
        <f t="shared" si="5"/>
        <v>316</v>
      </c>
      <c r="B319" s="124" t="s">
        <v>614</v>
      </c>
      <c r="C319" s="124" t="s">
        <v>238</v>
      </c>
      <c r="D319" s="108" t="s">
        <v>235</v>
      </c>
      <c r="E319" s="122" t="s">
        <v>242</v>
      </c>
      <c r="F319" s="123">
        <v>46073</v>
      </c>
      <c r="G319" s="123">
        <v>46123</v>
      </c>
      <c r="H319" s="121">
        <f t="shared" si="3"/>
        <v>50</v>
      </c>
      <c r="I319" s="108"/>
      <c r="J319" s="108"/>
      <c r="K319" s="108"/>
      <c r="L319" s="108"/>
      <c r="M319" s="108"/>
      <c r="N319" s="122"/>
      <c r="O319" s="123"/>
      <c r="P319" s="123"/>
      <c r="Q319" s="121">
        <f t="shared" si="4"/>
        <v>0</v>
      </c>
      <c r="R319" s="108"/>
      <c r="S319" s="108"/>
      <c r="T319" s="108"/>
    </row>
    <row r="320" spans="1:20" ht="15.75" customHeight="1" x14ac:dyDescent="0.25">
      <c r="A320" s="107">
        <f t="shared" si="5"/>
        <v>317</v>
      </c>
      <c r="B320" s="124" t="s">
        <v>615</v>
      </c>
      <c r="C320" s="124" t="s">
        <v>261</v>
      </c>
      <c r="D320" s="108" t="s">
        <v>271</v>
      </c>
      <c r="E320" s="122" t="s">
        <v>242</v>
      </c>
      <c r="F320" s="123">
        <v>46073</v>
      </c>
      <c r="G320" s="123">
        <v>46126</v>
      </c>
      <c r="H320" s="121">
        <f t="shared" si="3"/>
        <v>53</v>
      </c>
      <c r="I320" s="108"/>
      <c r="J320" s="108"/>
      <c r="K320" s="108"/>
      <c r="L320" s="108"/>
      <c r="M320" s="108"/>
      <c r="N320" s="122"/>
      <c r="O320" s="123"/>
      <c r="P320" s="123"/>
      <c r="Q320" s="121">
        <f t="shared" si="4"/>
        <v>0</v>
      </c>
      <c r="R320" s="108"/>
      <c r="S320" s="108"/>
      <c r="T320" s="108"/>
    </row>
    <row r="321" spans="1:20" ht="15.75" customHeight="1" x14ac:dyDescent="0.25">
      <c r="A321" s="107">
        <f t="shared" si="5"/>
        <v>318</v>
      </c>
      <c r="B321" s="124" t="s">
        <v>616</v>
      </c>
      <c r="C321" s="124" t="s">
        <v>350</v>
      </c>
      <c r="D321" s="108" t="s">
        <v>271</v>
      </c>
      <c r="E321" s="122" t="s">
        <v>242</v>
      </c>
      <c r="F321" s="123">
        <v>46073</v>
      </c>
      <c r="G321" s="123">
        <v>46123</v>
      </c>
      <c r="H321" s="121">
        <f t="shared" si="3"/>
        <v>50</v>
      </c>
      <c r="I321" s="108"/>
      <c r="J321" s="108"/>
      <c r="K321" s="108"/>
      <c r="L321" s="108"/>
      <c r="M321" s="108"/>
      <c r="N321" s="122"/>
      <c r="O321" s="123"/>
      <c r="P321" s="123"/>
      <c r="Q321" s="121">
        <f t="shared" si="4"/>
        <v>0</v>
      </c>
      <c r="R321" s="108"/>
      <c r="S321" s="108"/>
      <c r="T321" s="108"/>
    </row>
    <row r="322" spans="1:20" ht="15.75" customHeight="1" x14ac:dyDescent="0.25">
      <c r="A322" s="107">
        <f t="shared" si="5"/>
        <v>319</v>
      </c>
      <c r="B322" s="124" t="s">
        <v>617</v>
      </c>
      <c r="C322" s="124" t="s">
        <v>350</v>
      </c>
      <c r="D322" s="108" t="s">
        <v>235</v>
      </c>
      <c r="E322" s="122" t="s">
        <v>242</v>
      </c>
      <c r="F322" s="123">
        <v>46073</v>
      </c>
      <c r="G322" s="123">
        <v>46108</v>
      </c>
      <c r="H322" s="121">
        <f t="shared" si="3"/>
        <v>35</v>
      </c>
      <c r="I322" s="108"/>
      <c r="J322" s="108"/>
      <c r="K322" s="108"/>
      <c r="L322" s="108"/>
      <c r="M322" s="108"/>
      <c r="N322" s="122"/>
      <c r="O322" s="123"/>
      <c r="P322" s="123"/>
      <c r="Q322" s="121">
        <f t="shared" si="4"/>
        <v>0</v>
      </c>
      <c r="R322" s="108"/>
      <c r="S322" s="108"/>
      <c r="T322" s="108"/>
    </row>
    <row r="323" spans="1:20" ht="15.75" customHeight="1" x14ac:dyDescent="0.25"/>
    <row r="324" spans="1:20" ht="15.75" customHeight="1" x14ac:dyDescent="0.25"/>
    <row r="325" spans="1:20" ht="15.75" customHeight="1" x14ac:dyDescent="0.25"/>
    <row r="326" spans="1:20" ht="15.75" customHeight="1" x14ac:dyDescent="0.25"/>
    <row r="327" spans="1:20" ht="15.75" customHeight="1" x14ac:dyDescent="0.25"/>
    <row r="328" spans="1:20" ht="15.75" customHeight="1" x14ac:dyDescent="0.25"/>
    <row r="329" spans="1:20" ht="15.75" customHeight="1" x14ac:dyDescent="0.25"/>
    <row r="330" spans="1:20" ht="15.75" customHeight="1" x14ac:dyDescent="0.25"/>
    <row r="331" spans="1:20" ht="15.75" customHeight="1" x14ac:dyDescent="0.25"/>
    <row r="332" spans="1:20" ht="15.75" customHeight="1" x14ac:dyDescent="0.25"/>
    <row r="333" spans="1:20" ht="15.75" customHeight="1" x14ac:dyDescent="0.25"/>
    <row r="334" spans="1:20" ht="15.75" customHeight="1" x14ac:dyDescent="0.25"/>
    <row r="335" spans="1:20" ht="15.75" customHeight="1" x14ac:dyDescent="0.25"/>
    <row r="336" spans="1:20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thickBot="1" x14ac:dyDescent="0.3"/>
  </sheetData>
  <autoFilter ref="A3:T322" xr:uid="{00000000-0009-0000-0000-000006000000}"/>
  <pageMargins left="0.7" right="0.7" top="0.75" bottom="0.75" header="0" footer="0"/>
  <pageSetup orientation="landscape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tabColor rgb="FFD99594"/>
  </sheetPr>
  <dimension ref="A1:Z1000"/>
  <sheetViews>
    <sheetView workbookViewId="0">
      <pane ySplit="4" topLeftCell="A266" activePane="bottomLeft" state="frozen"/>
      <selection pane="bottomLeft" activeCell="J279" sqref="J279"/>
    </sheetView>
  </sheetViews>
  <sheetFormatPr defaultColWidth="14.42578125" defaultRowHeight="15" customHeight="1" x14ac:dyDescent="0.25"/>
  <cols>
    <col min="1" max="1" width="6.85546875" customWidth="1"/>
    <col min="2" max="2" width="7.5703125" customWidth="1"/>
    <col min="3" max="3" width="7" customWidth="1"/>
    <col min="4" max="4" width="8" customWidth="1"/>
    <col min="5" max="5" width="7.5703125" customWidth="1"/>
    <col min="6" max="6" width="12.7109375" customWidth="1"/>
    <col min="7" max="7" width="10.7109375" customWidth="1"/>
    <col min="8" max="8" width="10.42578125" customWidth="1"/>
    <col min="9" max="9" width="23.28515625" customWidth="1"/>
    <col min="10" max="10" width="16.28515625" customWidth="1"/>
    <col min="11" max="11" width="19.5703125" customWidth="1"/>
    <col min="12" max="12" width="15.7109375" customWidth="1"/>
    <col min="13" max="26" width="9.140625" customWidth="1"/>
  </cols>
  <sheetData>
    <row r="1" spans="1:26" ht="16.5" thickBot="1" x14ac:dyDescent="0.3">
      <c r="A1" s="673" t="s">
        <v>0</v>
      </c>
      <c r="B1" s="638"/>
      <c r="C1" s="638"/>
      <c r="D1" s="638"/>
      <c r="E1" s="638"/>
      <c r="F1" s="638"/>
      <c r="G1" s="638"/>
      <c r="H1" s="638"/>
      <c r="I1" s="638"/>
      <c r="J1" s="638"/>
      <c r="K1" s="638"/>
      <c r="L1" s="642"/>
      <c r="M1" s="117"/>
      <c r="N1" s="117"/>
      <c r="O1" s="117"/>
      <c r="P1" s="117"/>
      <c r="Q1" s="117"/>
      <c r="R1" s="117"/>
      <c r="S1" s="117"/>
      <c r="T1" s="117"/>
      <c r="U1" s="117"/>
      <c r="V1" s="117"/>
      <c r="W1" s="117"/>
      <c r="X1" s="117"/>
      <c r="Y1" s="117"/>
      <c r="Z1" s="117"/>
    </row>
    <row r="2" spans="1:26" ht="16.5" thickBot="1" x14ac:dyDescent="0.3">
      <c r="A2" s="673" t="s">
        <v>155</v>
      </c>
      <c r="B2" s="638"/>
      <c r="C2" s="638"/>
      <c r="D2" s="638"/>
      <c r="E2" s="638"/>
      <c r="F2" s="638"/>
      <c r="G2" s="638"/>
      <c r="H2" s="638"/>
      <c r="I2" s="638"/>
      <c r="J2" s="638"/>
      <c r="K2" s="638"/>
      <c r="L2" s="642"/>
      <c r="M2" s="117"/>
      <c r="N2" s="117"/>
      <c r="O2" s="117"/>
      <c r="P2" s="117"/>
      <c r="Q2" s="117"/>
      <c r="R2" s="117"/>
      <c r="S2" s="117"/>
      <c r="T2" s="117"/>
      <c r="U2" s="117"/>
      <c r="V2" s="117"/>
      <c r="W2" s="117"/>
      <c r="X2" s="117"/>
      <c r="Y2" s="117"/>
      <c r="Z2" s="117"/>
    </row>
    <row r="3" spans="1:26" ht="16.5" thickBot="1" x14ac:dyDescent="0.3">
      <c r="A3" s="639" t="s">
        <v>618</v>
      </c>
      <c r="B3" s="638"/>
      <c r="C3" s="638"/>
      <c r="D3" s="638"/>
      <c r="E3" s="638"/>
      <c r="F3" s="638"/>
      <c r="G3" s="638"/>
      <c r="H3" s="638"/>
      <c r="I3" s="638"/>
      <c r="J3" s="638"/>
      <c r="K3" s="642"/>
      <c r="L3" s="127">
        <f ca="1">'Summary E'!M1</f>
        <v>46134</v>
      </c>
      <c r="M3" s="117"/>
      <c r="N3" s="117"/>
      <c r="O3" s="117"/>
      <c r="P3" s="117"/>
      <c r="Q3" s="117"/>
      <c r="R3" s="117"/>
      <c r="S3" s="117"/>
      <c r="T3" s="117"/>
      <c r="U3" s="117"/>
      <c r="V3" s="117"/>
      <c r="W3" s="117"/>
      <c r="X3" s="117"/>
      <c r="Y3" s="117"/>
      <c r="Z3" s="117"/>
    </row>
    <row r="4" spans="1:26" ht="30.75" thickBot="1" x14ac:dyDescent="0.3">
      <c r="A4" s="128" t="s">
        <v>3</v>
      </c>
      <c r="B4" s="129" t="s">
        <v>619</v>
      </c>
      <c r="C4" s="130" t="s">
        <v>620</v>
      </c>
      <c r="D4" s="131" t="s">
        <v>621</v>
      </c>
      <c r="E4" s="130" t="s">
        <v>622</v>
      </c>
      <c r="F4" s="130" t="s">
        <v>623</v>
      </c>
      <c r="G4" s="132" t="s">
        <v>624</v>
      </c>
      <c r="H4" s="132" t="s">
        <v>625</v>
      </c>
      <c r="I4" s="133" t="s">
        <v>626</v>
      </c>
      <c r="J4" s="130" t="s">
        <v>627</v>
      </c>
      <c r="K4" s="130" t="s">
        <v>628</v>
      </c>
      <c r="L4" s="134" t="s">
        <v>12</v>
      </c>
      <c r="M4" s="117"/>
      <c r="N4" s="117"/>
      <c r="O4" s="117"/>
      <c r="P4" s="117"/>
      <c r="Q4" s="117"/>
      <c r="R4" s="117"/>
      <c r="S4" s="117"/>
      <c r="T4" s="117"/>
      <c r="U4" s="117"/>
      <c r="V4" s="117"/>
      <c r="W4" s="117"/>
      <c r="X4" s="117"/>
      <c r="Y4" s="117"/>
      <c r="Z4" s="117"/>
    </row>
    <row r="5" spans="1:26" x14ac:dyDescent="0.25">
      <c r="A5" s="135">
        <v>1</v>
      </c>
      <c r="B5" s="136" t="s">
        <v>629</v>
      </c>
      <c r="C5" s="136">
        <v>1</v>
      </c>
      <c r="D5" s="137" t="s">
        <v>332</v>
      </c>
      <c r="E5" s="136" t="str">
        <f>VLOOKUP(D5,'TS Gantry - AP47'!$C$8:$D$638,2,0)</f>
        <v>DA-1.5</v>
      </c>
      <c r="F5" s="136" t="str">
        <f>VLOOKUP($D5,Foundation!$D$5:$F$379,3,FALSE)</f>
        <v>Sandy</v>
      </c>
      <c r="G5" s="138">
        <v>45834</v>
      </c>
      <c r="H5" s="138">
        <v>45834</v>
      </c>
      <c r="I5" s="139" t="s">
        <v>630</v>
      </c>
      <c r="J5" s="136" t="s">
        <v>631</v>
      </c>
      <c r="K5" s="136"/>
      <c r="L5" s="140"/>
      <c r="M5" s="117"/>
      <c r="N5" s="117"/>
      <c r="O5" s="117"/>
      <c r="P5" s="117"/>
      <c r="Q5" s="117"/>
      <c r="R5" s="117"/>
      <c r="S5" s="117"/>
      <c r="T5" s="117"/>
      <c r="U5" s="117"/>
      <c r="V5" s="117"/>
      <c r="W5" s="117"/>
      <c r="X5" s="117"/>
      <c r="Y5" s="117"/>
      <c r="Z5" s="117"/>
    </row>
    <row r="6" spans="1:26" x14ac:dyDescent="0.25">
      <c r="A6" s="141">
        <v>2</v>
      </c>
      <c r="B6" s="108" t="s">
        <v>629</v>
      </c>
      <c r="C6" s="108">
        <v>2</v>
      </c>
      <c r="D6" s="142" t="s">
        <v>333</v>
      </c>
      <c r="E6" s="108" t="str">
        <f>VLOOKUP(D6,'TS Gantry - AP47'!$C$8:$D$638,2,0)</f>
        <v>DA+3</v>
      </c>
      <c r="F6" s="108" t="str">
        <f>VLOOKUP($D6,Foundation!$D$5:$F$379,3,FALSE)</f>
        <v>Sandy</v>
      </c>
      <c r="G6" s="123">
        <v>45834</v>
      </c>
      <c r="H6" s="123">
        <v>45834</v>
      </c>
      <c r="I6" s="125" t="s">
        <v>630</v>
      </c>
      <c r="J6" s="108" t="s">
        <v>631</v>
      </c>
      <c r="K6" s="143"/>
      <c r="L6" s="144"/>
      <c r="M6" s="117"/>
      <c r="N6" s="117"/>
      <c r="O6" s="117"/>
      <c r="P6" s="117"/>
      <c r="Q6" s="117"/>
      <c r="R6" s="117"/>
      <c r="S6" s="117"/>
      <c r="T6" s="117"/>
      <c r="U6" s="117"/>
      <c r="V6" s="117"/>
      <c r="W6" s="117"/>
      <c r="X6" s="117"/>
      <c r="Y6" s="117"/>
      <c r="Z6" s="117"/>
    </row>
    <row r="7" spans="1:26" x14ac:dyDescent="0.25">
      <c r="A7" s="141">
        <v>3</v>
      </c>
      <c r="B7" s="108" t="s">
        <v>629</v>
      </c>
      <c r="C7" s="108">
        <v>3</v>
      </c>
      <c r="D7" s="142" t="s">
        <v>334</v>
      </c>
      <c r="E7" s="108" t="str">
        <f>VLOOKUP(D7,'TS Gantry - AP47'!$C$8:$D$638,2,0)</f>
        <v>DA+6</v>
      </c>
      <c r="F7" s="108" t="str">
        <f>VLOOKUP($D7,Foundation!$D$5:$F$379,3,FALSE)</f>
        <v>Sandy</v>
      </c>
      <c r="G7" s="123">
        <v>45834</v>
      </c>
      <c r="H7" s="123">
        <v>45834</v>
      </c>
      <c r="I7" s="125" t="s">
        <v>630</v>
      </c>
      <c r="J7" s="108" t="s">
        <v>631</v>
      </c>
      <c r="K7" s="143"/>
      <c r="L7" s="144"/>
      <c r="M7" s="117"/>
      <c r="N7" s="117"/>
      <c r="O7" s="117"/>
      <c r="P7" s="117"/>
      <c r="Q7" s="117"/>
      <c r="R7" s="117"/>
      <c r="S7" s="117"/>
      <c r="T7" s="117"/>
      <c r="U7" s="117"/>
      <c r="V7" s="117"/>
      <c r="W7" s="117"/>
      <c r="X7" s="117"/>
      <c r="Y7" s="117"/>
      <c r="Z7" s="117"/>
    </row>
    <row r="8" spans="1:26" x14ac:dyDescent="0.25">
      <c r="A8" s="141">
        <v>4</v>
      </c>
      <c r="B8" s="108" t="s">
        <v>629</v>
      </c>
      <c r="C8" s="108">
        <v>4</v>
      </c>
      <c r="D8" s="142" t="s">
        <v>335</v>
      </c>
      <c r="E8" s="108" t="str">
        <f>VLOOKUP(D8,'TS Gantry - AP47'!$C$8:$D$638,2,0)</f>
        <v>DA+3</v>
      </c>
      <c r="F8" s="108" t="str">
        <f>VLOOKUP($D8,Foundation!$D$5:$F$379,3,FALSE)</f>
        <v>Sandy</v>
      </c>
      <c r="G8" s="123">
        <v>45834</v>
      </c>
      <c r="H8" s="123">
        <v>45834</v>
      </c>
      <c r="I8" s="125" t="s">
        <v>630</v>
      </c>
      <c r="J8" s="108" t="s">
        <v>631</v>
      </c>
      <c r="K8" s="143"/>
      <c r="L8" s="144"/>
      <c r="M8" s="117"/>
      <c r="N8" s="117"/>
      <c r="O8" s="117"/>
      <c r="P8" s="117"/>
      <c r="Q8" s="117"/>
      <c r="R8" s="117"/>
      <c r="S8" s="117"/>
      <c r="T8" s="117"/>
      <c r="U8" s="117"/>
      <c r="V8" s="117"/>
      <c r="W8" s="117"/>
      <c r="X8" s="117"/>
      <c r="Y8" s="117"/>
      <c r="Z8" s="117"/>
    </row>
    <row r="9" spans="1:26" x14ac:dyDescent="0.25">
      <c r="A9" s="141">
        <v>5</v>
      </c>
      <c r="B9" s="108" t="s">
        <v>629</v>
      </c>
      <c r="C9" s="108">
        <v>5</v>
      </c>
      <c r="D9" s="142" t="s">
        <v>336</v>
      </c>
      <c r="E9" s="108" t="str">
        <f>VLOOKUP(D9,'TS Gantry - AP47'!$C$8:$D$638,2,0)</f>
        <v>DA+0</v>
      </c>
      <c r="F9" s="108" t="str">
        <f>VLOOKUP($D9,Foundation!$D$5:$F$379,3,FALSE)</f>
        <v>Sandy</v>
      </c>
      <c r="G9" s="123">
        <v>45835</v>
      </c>
      <c r="H9" s="123">
        <v>45835</v>
      </c>
      <c r="I9" s="125" t="s">
        <v>630</v>
      </c>
      <c r="J9" s="108" t="s">
        <v>631</v>
      </c>
      <c r="K9" s="143"/>
      <c r="L9" s="144"/>
      <c r="M9" s="117"/>
      <c r="N9" s="117"/>
      <c r="O9" s="117"/>
      <c r="P9" s="117"/>
      <c r="Q9" s="117"/>
      <c r="R9" s="117"/>
      <c r="S9" s="117"/>
      <c r="T9" s="117"/>
      <c r="U9" s="117"/>
      <c r="V9" s="117"/>
      <c r="W9" s="117"/>
      <c r="X9" s="117"/>
      <c r="Y9" s="117"/>
      <c r="Z9" s="117"/>
    </row>
    <row r="10" spans="1:26" x14ac:dyDescent="0.25">
      <c r="A10" s="141">
        <v>6</v>
      </c>
      <c r="B10" s="108" t="s">
        <v>629</v>
      </c>
      <c r="C10" s="108">
        <v>6</v>
      </c>
      <c r="D10" s="142" t="s">
        <v>337</v>
      </c>
      <c r="E10" s="108" t="str">
        <f>VLOOKUP(D10,'TS Gantry - AP47'!$C$8:$D$638,2,0)</f>
        <v>DA+0</v>
      </c>
      <c r="F10" s="108" t="str">
        <f>VLOOKUP($D10,Foundation!$D$5:$F$379,3,FALSE)</f>
        <v>Sandy</v>
      </c>
      <c r="G10" s="123">
        <v>45835</v>
      </c>
      <c r="H10" s="123">
        <v>45835</v>
      </c>
      <c r="I10" s="125" t="s">
        <v>630</v>
      </c>
      <c r="J10" s="108" t="s">
        <v>631</v>
      </c>
      <c r="K10" s="143"/>
      <c r="L10" s="144"/>
      <c r="M10" s="117"/>
      <c r="N10" s="117"/>
      <c r="O10" s="117"/>
      <c r="P10" s="117"/>
      <c r="Q10" s="117"/>
      <c r="R10" s="117"/>
      <c r="S10" s="117"/>
      <c r="T10" s="117"/>
      <c r="U10" s="117"/>
      <c r="V10" s="117"/>
      <c r="W10" s="117"/>
      <c r="X10" s="117"/>
      <c r="Y10" s="117"/>
      <c r="Z10" s="117"/>
    </row>
    <row r="11" spans="1:26" x14ac:dyDescent="0.25">
      <c r="A11" s="141">
        <v>7</v>
      </c>
      <c r="B11" s="108" t="s">
        <v>629</v>
      </c>
      <c r="C11" s="108">
        <v>7</v>
      </c>
      <c r="D11" s="142" t="s">
        <v>338</v>
      </c>
      <c r="E11" s="108" t="str">
        <f>VLOOKUP(D11,'TS Gantry - AP47'!$C$8:$D$638,2,0)</f>
        <v>DA+3</v>
      </c>
      <c r="F11" s="108" t="str">
        <f>VLOOKUP($D11,Foundation!$D$5:$F$379,3,FALSE)</f>
        <v>Sandy</v>
      </c>
      <c r="G11" s="123">
        <v>45835</v>
      </c>
      <c r="H11" s="123">
        <v>45835</v>
      </c>
      <c r="I11" s="125" t="s">
        <v>630</v>
      </c>
      <c r="J11" s="108" t="s">
        <v>631</v>
      </c>
      <c r="K11" s="143"/>
      <c r="L11" s="144"/>
      <c r="M11" s="117"/>
      <c r="N11" s="117"/>
      <c r="O11" s="117"/>
      <c r="P11" s="117"/>
      <c r="Q11" s="117"/>
      <c r="R11" s="117"/>
      <c r="S11" s="117"/>
      <c r="T11" s="117"/>
      <c r="U11" s="117"/>
      <c r="V11" s="117"/>
      <c r="W11" s="117"/>
      <c r="X11" s="117"/>
      <c r="Y11" s="117"/>
      <c r="Z11" s="117"/>
    </row>
    <row r="12" spans="1:26" x14ac:dyDescent="0.25">
      <c r="A12" s="141">
        <v>8</v>
      </c>
      <c r="B12" s="108" t="s">
        <v>629</v>
      </c>
      <c r="C12" s="108">
        <v>8</v>
      </c>
      <c r="D12" s="142" t="s">
        <v>339</v>
      </c>
      <c r="E12" s="108" t="str">
        <f>VLOOKUP(D12,'TS Gantry - AP47'!$C$8:$D$638,2,0)</f>
        <v>DA+0</v>
      </c>
      <c r="F12" s="108" t="str">
        <f>VLOOKUP($D12,Foundation!$D$5:$F$379,3,FALSE)</f>
        <v>Sandy</v>
      </c>
      <c r="G12" s="123">
        <v>45835</v>
      </c>
      <c r="H12" s="123">
        <v>45835</v>
      </c>
      <c r="I12" s="125" t="s">
        <v>630</v>
      </c>
      <c r="J12" s="108" t="s">
        <v>631</v>
      </c>
      <c r="K12" s="108"/>
      <c r="L12" s="144"/>
      <c r="M12" s="117"/>
      <c r="N12" s="117"/>
      <c r="O12" s="117"/>
      <c r="P12" s="117"/>
      <c r="Q12" s="117"/>
      <c r="R12" s="117"/>
      <c r="S12" s="117"/>
      <c r="T12" s="117"/>
      <c r="U12" s="117"/>
      <c r="V12" s="117"/>
      <c r="W12" s="117"/>
      <c r="X12" s="117"/>
      <c r="Y12" s="117"/>
      <c r="Z12" s="117"/>
    </row>
    <row r="13" spans="1:26" x14ac:dyDescent="0.25">
      <c r="A13" s="141">
        <v>9</v>
      </c>
      <c r="B13" s="108" t="s">
        <v>629</v>
      </c>
      <c r="C13" s="108">
        <v>9</v>
      </c>
      <c r="D13" s="142" t="s">
        <v>325</v>
      </c>
      <c r="E13" s="108" t="str">
        <f>VLOOKUP(D13,'TS Gantry - AP47'!$C$8:$D$638,2,0)</f>
        <v>DA-1.5</v>
      </c>
      <c r="F13" s="108" t="str">
        <f>VLOOKUP($D13,Foundation!$D$5:$F$379,3,FALSE)</f>
        <v>Sandy</v>
      </c>
      <c r="G13" s="123">
        <v>45836</v>
      </c>
      <c r="H13" s="123">
        <v>45836</v>
      </c>
      <c r="I13" s="125" t="s">
        <v>630</v>
      </c>
      <c r="J13" s="108" t="s">
        <v>631</v>
      </c>
      <c r="K13" s="143"/>
      <c r="L13" s="144"/>
      <c r="M13" s="117"/>
      <c r="N13" s="117"/>
      <c r="O13" s="117"/>
      <c r="P13" s="117"/>
      <c r="Q13" s="117"/>
      <c r="R13" s="117"/>
      <c r="S13" s="117"/>
      <c r="T13" s="117"/>
      <c r="U13" s="117"/>
      <c r="V13" s="117"/>
      <c r="W13" s="117"/>
      <c r="X13" s="117"/>
      <c r="Y13" s="117"/>
      <c r="Z13" s="117"/>
    </row>
    <row r="14" spans="1:26" x14ac:dyDescent="0.25">
      <c r="A14" s="141">
        <v>10</v>
      </c>
      <c r="B14" s="108" t="s">
        <v>629</v>
      </c>
      <c r="C14" s="108">
        <v>10</v>
      </c>
      <c r="D14" s="142" t="s">
        <v>326</v>
      </c>
      <c r="E14" s="108" t="str">
        <f>VLOOKUP(D14,'TS Gantry - AP47'!$C$8:$D$638,2,0)</f>
        <v>DA+3</v>
      </c>
      <c r="F14" s="108" t="str">
        <f>VLOOKUP($D14,Foundation!$D$5:$F$379,3,FALSE)</f>
        <v>Sandy</v>
      </c>
      <c r="G14" s="123">
        <v>45836</v>
      </c>
      <c r="H14" s="123">
        <v>45836</v>
      </c>
      <c r="I14" s="125" t="s">
        <v>630</v>
      </c>
      <c r="J14" s="108" t="s">
        <v>631</v>
      </c>
      <c r="K14" s="143"/>
      <c r="L14" s="144"/>
      <c r="M14" s="117"/>
      <c r="N14" s="117"/>
      <c r="O14" s="117"/>
      <c r="P14" s="117"/>
      <c r="Q14" s="117"/>
      <c r="R14" s="117"/>
      <c r="S14" s="117"/>
      <c r="T14" s="117"/>
      <c r="U14" s="117"/>
      <c r="V14" s="117"/>
      <c r="W14" s="117"/>
      <c r="X14" s="117"/>
      <c r="Y14" s="117"/>
      <c r="Z14" s="117"/>
    </row>
    <row r="15" spans="1:26" x14ac:dyDescent="0.25">
      <c r="A15" s="141">
        <v>11</v>
      </c>
      <c r="B15" s="108" t="s">
        <v>629</v>
      </c>
      <c r="C15" s="108">
        <v>11</v>
      </c>
      <c r="D15" s="142" t="s">
        <v>327</v>
      </c>
      <c r="E15" s="108" t="str">
        <f>VLOOKUP(D15,'TS Gantry - AP47'!$C$8:$D$638,2,0)</f>
        <v>DA+3</v>
      </c>
      <c r="F15" s="108" t="str">
        <f>VLOOKUP($D15,Foundation!$D$5:$F$379,3,FALSE)</f>
        <v>Sandy</v>
      </c>
      <c r="G15" s="123">
        <v>45836</v>
      </c>
      <c r="H15" s="123">
        <v>45836</v>
      </c>
      <c r="I15" s="125" t="s">
        <v>630</v>
      </c>
      <c r="J15" s="108" t="s">
        <v>631</v>
      </c>
      <c r="K15" s="143"/>
      <c r="L15" s="144"/>
      <c r="M15" s="117"/>
      <c r="N15" s="117"/>
      <c r="O15" s="117"/>
      <c r="P15" s="117"/>
      <c r="Q15" s="117"/>
      <c r="R15" s="117"/>
      <c r="S15" s="117"/>
      <c r="T15" s="117"/>
      <c r="U15" s="117"/>
      <c r="V15" s="117"/>
      <c r="W15" s="117"/>
      <c r="X15" s="117"/>
      <c r="Y15" s="117"/>
      <c r="Z15" s="117"/>
    </row>
    <row r="16" spans="1:26" x14ac:dyDescent="0.25">
      <c r="A16" s="141">
        <v>12</v>
      </c>
      <c r="B16" s="108" t="s">
        <v>629</v>
      </c>
      <c r="C16" s="108">
        <v>12</v>
      </c>
      <c r="D16" s="142" t="s">
        <v>328</v>
      </c>
      <c r="E16" s="108" t="str">
        <f>VLOOKUP(D16,'TS Gantry - AP47'!$C$8:$D$638,2,0)</f>
        <v>DA+0</v>
      </c>
      <c r="F16" s="108" t="str">
        <f>VLOOKUP($D16,Foundation!$D$5:$F$379,3,FALSE)</f>
        <v>Sandy</v>
      </c>
      <c r="G16" s="123">
        <v>45836</v>
      </c>
      <c r="H16" s="123">
        <v>45836</v>
      </c>
      <c r="I16" s="125" t="s">
        <v>630</v>
      </c>
      <c r="J16" s="108" t="s">
        <v>631</v>
      </c>
      <c r="K16" s="143"/>
      <c r="L16" s="144"/>
      <c r="M16" s="117"/>
      <c r="N16" s="117"/>
      <c r="O16" s="117"/>
      <c r="P16" s="117"/>
      <c r="Q16" s="117"/>
      <c r="R16" s="117"/>
      <c r="S16" s="117"/>
      <c r="T16" s="117"/>
      <c r="U16" s="117"/>
      <c r="V16" s="117"/>
      <c r="W16" s="117"/>
      <c r="X16" s="117"/>
      <c r="Y16" s="117"/>
      <c r="Z16" s="117"/>
    </row>
    <row r="17" spans="1:26" x14ac:dyDescent="0.25">
      <c r="A17" s="141">
        <v>13</v>
      </c>
      <c r="B17" s="108" t="s">
        <v>629</v>
      </c>
      <c r="C17" s="108">
        <v>13</v>
      </c>
      <c r="D17" s="142" t="s">
        <v>329</v>
      </c>
      <c r="E17" s="108" t="str">
        <f>VLOOKUP(D17,'TS Gantry - AP47'!$C$8:$D$638,2,0)</f>
        <v>DA+3</v>
      </c>
      <c r="F17" s="108" t="str">
        <f>VLOOKUP($D17,Foundation!$D$5:$F$379,3,FALSE)</f>
        <v>Sandy</v>
      </c>
      <c r="G17" s="123">
        <v>45836</v>
      </c>
      <c r="H17" s="123">
        <v>45836</v>
      </c>
      <c r="I17" s="125" t="s">
        <v>630</v>
      </c>
      <c r="J17" s="108" t="s">
        <v>631</v>
      </c>
      <c r="K17" s="143"/>
      <c r="L17" s="144"/>
      <c r="M17" s="117"/>
      <c r="N17" s="117"/>
      <c r="O17" s="117"/>
      <c r="P17" s="117"/>
      <c r="Q17" s="117"/>
      <c r="R17" s="117"/>
      <c r="S17" s="117"/>
      <c r="T17" s="117"/>
      <c r="U17" s="117"/>
      <c r="V17" s="117"/>
      <c r="W17" s="117"/>
      <c r="X17" s="117"/>
      <c r="Y17" s="117"/>
      <c r="Z17" s="117"/>
    </row>
    <row r="18" spans="1:26" x14ac:dyDescent="0.25">
      <c r="A18" s="141">
        <v>14</v>
      </c>
      <c r="B18" s="108" t="s">
        <v>629</v>
      </c>
      <c r="C18" s="108">
        <v>14</v>
      </c>
      <c r="D18" s="142" t="s">
        <v>321</v>
      </c>
      <c r="E18" s="108" t="str">
        <f>VLOOKUP(D18,'TS Gantry - AP47'!$C$8:$D$638,2,0)</f>
        <v>DA+0</v>
      </c>
      <c r="F18" s="108" t="str">
        <f>VLOOKUP($D18,Foundation!$D$5:$F$379,3,FALSE)</f>
        <v>Sandy</v>
      </c>
      <c r="G18" s="123">
        <v>45837</v>
      </c>
      <c r="H18" s="123">
        <v>45837</v>
      </c>
      <c r="I18" s="125" t="s">
        <v>630</v>
      </c>
      <c r="J18" s="108" t="s">
        <v>631</v>
      </c>
      <c r="K18" s="143"/>
      <c r="L18" s="144"/>
      <c r="M18" s="117"/>
      <c r="N18" s="117"/>
      <c r="O18" s="117"/>
      <c r="P18" s="117"/>
      <c r="Q18" s="117"/>
      <c r="R18" s="117"/>
      <c r="S18" s="117"/>
      <c r="T18" s="117"/>
      <c r="U18" s="117"/>
      <c r="V18" s="117"/>
      <c r="W18" s="117"/>
      <c r="X18" s="117"/>
      <c r="Y18" s="117"/>
      <c r="Z18" s="117"/>
    </row>
    <row r="19" spans="1:26" x14ac:dyDescent="0.25">
      <c r="A19" s="141">
        <v>15</v>
      </c>
      <c r="B19" s="108" t="s">
        <v>629</v>
      </c>
      <c r="C19" s="108">
        <v>15</v>
      </c>
      <c r="D19" s="142" t="s">
        <v>323</v>
      </c>
      <c r="E19" s="108" t="str">
        <f>VLOOKUP(D19,'TS Gantry - AP47'!$C$8:$D$638,2,0)</f>
        <v>DA-1.5</v>
      </c>
      <c r="F19" s="108" t="str">
        <f>VLOOKUP($D19,Foundation!$D$5:$F$379,3,FALSE)</f>
        <v>Sandy</v>
      </c>
      <c r="G19" s="123">
        <v>45837</v>
      </c>
      <c r="H19" s="123">
        <v>45837</v>
      </c>
      <c r="I19" s="125" t="s">
        <v>630</v>
      </c>
      <c r="J19" s="108" t="s">
        <v>631</v>
      </c>
      <c r="K19" s="108"/>
      <c r="L19" s="144"/>
      <c r="M19" s="117"/>
      <c r="N19" s="117"/>
      <c r="O19" s="117"/>
      <c r="P19" s="117"/>
      <c r="Q19" s="117"/>
      <c r="R19" s="117"/>
      <c r="S19" s="117"/>
      <c r="T19" s="117"/>
      <c r="U19" s="117"/>
      <c r="V19" s="117"/>
      <c r="W19" s="117"/>
      <c r="X19" s="117"/>
      <c r="Y19" s="117"/>
      <c r="Z19" s="117"/>
    </row>
    <row r="20" spans="1:26" x14ac:dyDescent="0.25">
      <c r="A20" s="141">
        <v>16</v>
      </c>
      <c r="B20" s="108" t="s">
        <v>629</v>
      </c>
      <c r="C20" s="108">
        <v>16</v>
      </c>
      <c r="D20" s="142" t="s">
        <v>319</v>
      </c>
      <c r="E20" s="108" t="str">
        <f>VLOOKUP(D20,'TS Gantry - AP47'!$C$8:$D$638,2,0)</f>
        <v>DA+6</v>
      </c>
      <c r="F20" s="108" t="str">
        <f>VLOOKUP($D20,Foundation!$D$5:$F$379,3,FALSE)</f>
        <v>Sandy</v>
      </c>
      <c r="G20" s="123">
        <v>45838</v>
      </c>
      <c r="H20" s="123">
        <v>45838</v>
      </c>
      <c r="I20" s="125" t="s">
        <v>630</v>
      </c>
      <c r="J20" s="108" t="s">
        <v>631</v>
      </c>
      <c r="K20" s="108"/>
      <c r="L20" s="144"/>
      <c r="M20" s="117"/>
      <c r="N20" s="117"/>
      <c r="O20" s="117"/>
      <c r="P20" s="117"/>
      <c r="Q20" s="117"/>
      <c r="R20" s="117"/>
      <c r="S20" s="117"/>
      <c r="T20" s="117"/>
      <c r="U20" s="117"/>
      <c r="V20" s="117"/>
      <c r="W20" s="117"/>
      <c r="X20" s="117"/>
      <c r="Y20" s="117"/>
      <c r="Z20" s="117"/>
    </row>
    <row r="21" spans="1:26" ht="15.75" customHeight="1" x14ac:dyDescent="0.25">
      <c r="A21" s="141">
        <v>17</v>
      </c>
      <c r="B21" s="108" t="s">
        <v>629</v>
      </c>
      <c r="C21" s="108">
        <v>17</v>
      </c>
      <c r="D21" s="142" t="s">
        <v>320</v>
      </c>
      <c r="E21" s="108" t="str">
        <f>VLOOKUP(D21,'TS Gantry - AP47'!$C$8:$D$638,2,0)</f>
        <v>DA-1.5</v>
      </c>
      <c r="F21" s="108" t="str">
        <f>VLOOKUP($D21,Foundation!$D$5:$F$379,3,FALSE)</f>
        <v>Sandy</v>
      </c>
      <c r="G21" s="123">
        <v>45838</v>
      </c>
      <c r="H21" s="123">
        <v>45838</v>
      </c>
      <c r="I21" s="125" t="s">
        <v>630</v>
      </c>
      <c r="J21" s="108" t="s">
        <v>631</v>
      </c>
      <c r="K21" s="108"/>
      <c r="L21" s="144"/>
      <c r="M21" s="117"/>
      <c r="N21" s="117"/>
      <c r="O21" s="117"/>
      <c r="P21" s="117"/>
      <c r="Q21" s="117"/>
      <c r="R21" s="117"/>
      <c r="S21" s="117"/>
      <c r="T21" s="117"/>
      <c r="U21" s="117"/>
      <c r="V21" s="117"/>
      <c r="W21" s="117"/>
      <c r="X21" s="117"/>
      <c r="Y21" s="117"/>
      <c r="Z21" s="117"/>
    </row>
    <row r="22" spans="1:26" ht="15.75" customHeight="1" x14ac:dyDescent="0.25">
      <c r="A22" s="141">
        <v>18</v>
      </c>
      <c r="B22" s="108" t="s">
        <v>629</v>
      </c>
      <c r="C22" s="108">
        <v>18</v>
      </c>
      <c r="D22" s="142" t="s">
        <v>322</v>
      </c>
      <c r="E22" s="108" t="str">
        <f>VLOOKUP(D22,'TS Gantry - AP47'!$C$8:$D$638,2,0)</f>
        <v>DA+0</v>
      </c>
      <c r="F22" s="108" t="str">
        <f>VLOOKUP($D22,Foundation!$D$5:$F$379,3,FALSE)</f>
        <v>Sandy</v>
      </c>
      <c r="G22" s="123">
        <v>45838</v>
      </c>
      <c r="H22" s="123">
        <v>45838</v>
      </c>
      <c r="I22" s="125" t="s">
        <v>630</v>
      </c>
      <c r="J22" s="108" t="s">
        <v>631</v>
      </c>
      <c r="K22" s="108"/>
      <c r="L22" s="144"/>
      <c r="M22" s="117"/>
      <c r="N22" s="117"/>
      <c r="O22" s="117"/>
      <c r="P22" s="117"/>
      <c r="Q22" s="117"/>
      <c r="R22" s="117"/>
      <c r="S22" s="117"/>
      <c r="T22" s="117"/>
      <c r="U22" s="117"/>
      <c r="V22" s="117"/>
      <c r="W22" s="117"/>
      <c r="X22" s="117"/>
      <c r="Y22" s="117"/>
      <c r="Z22" s="117"/>
    </row>
    <row r="23" spans="1:26" ht="15.75" customHeight="1" x14ac:dyDescent="0.25">
      <c r="A23" s="141">
        <v>19</v>
      </c>
      <c r="B23" s="108" t="s">
        <v>629</v>
      </c>
      <c r="C23" s="108">
        <v>19</v>
      </c>
      <c r="D23" s="142" t="s">
        <v>324</v>
      </c>
      <c r="E23" s="108" t="str">
        <f>VLOOKUP(D23,'TS Gantry - AP47'!$C$8:$D$638,2,0)</f>
        <v>DA+0</v>
      </c>
      <c r="F23" s="108" t="str">
        <f>VLOOKUP($D23,Foundation!$D$5:$F$379,3,FALSE)</f>
        <v>Sandy</v>
      </c>
      <c r="G23" s="123">
        <v>45838</v>
      </c>
      <c r="H23" s="123">
        <v>45838</v>
      </c>
      <c r="I23" s="125" t="s">
        <v>630</v>
      </c>
      <c r="J23" s="108" t="s">
        <v>631</v>
      </c>
      <c r="K23" s="108"/>
      <c r="L23" s="144"/>
      <c r="M23" s="117"/>
      <c r="N23" s="117"/>
      <c r="O23" s="117"/>
      <c r="P23" s="117"/>
      <c r="Q23" s="117"/>
      <c r="R23" s="117"/>
      <c r="S23" s="117"/>
      <c r="T23" s="117"/>
      <c r="U23" s="117"/>
      <c r="V23" s="117"/>
      <c r="W23" s="117"/>
      <c r="X23" s="117"/>
      <c r="Y23" s="117"/>
      <c r="Z23" s="117"/>
    </row>
    <row r="24" spans="1:26" ht="15.75" customHeight="1" thickBot="1" x14ac:dyDescent="0.3">
      <c r="A24" s="145">
        <v>20</v>
      </c>
      <c r="B24" s="112" t="s">
        <v>629</v>
      </c>
      <c r="C24" s="112">
        <v>20</v>
      </c>
      <c r="D24" s="146" t="s">
        <v>317</v>
      </c>
      <c r="E24" s="112" t="str">
        <f>VLOOKUP(D24,'TS Gantry - AP47'!$C$8:$D$638,2,0)</f>
        <v>DA+6</v>
      </c>
      <c r="F24" s="112" t="str">
        <f>VLOOKUP($D24,Foundation!$D$5:$F$379,3,FALSE)</f>
        <v>Sandy</v>
      </c>
      <c r="G24" s="147">
        <v>45838</v>
      </c>
      <c r="H24" s="147">
        <v>45838</v>
      </c>
      <c r="I24" s="148" t="s">
        <v>630</v>
      </c>
      <c r="J24" s="112" t="s">
        <v>631</v>
      </c>
      <c r="K24" s="112"/>
      <c r="L24" s="149"/>
      <c r="M24" s="117"/>
      <c r="N24" s="117"/>
      <c r="O24" s="117"/>
      <c r="P24" s="117"/>
      <c r="Q24" s="117"/>
      <c r="R24" s="117"/>
      <c r="S24" s="117"/>
      <c r="T24" s="117"/>
      <c r="U24" s="117"/>
      <c r="V24" s="117"/>
      <c r="W24" s="117"/>
      <c r="X24" s="117"/>
      <c r="Y24" s="117"/>
      <c r="Z24" s="117"/>
    </row>
    <row r="25" spans="1:26" ht="15.75" customHeight="1" x14ac:dyDescent="0.25">
      <c r="A25" s="99">
        <v>21</v>
      </c>
      <c r="B25" s="150" t="s">
        <v>632</v>
      </c>
      <c r="C25" s="150">
        <v>1</v>
      </c>
      <c r="D25" s="151" t="s">
        <v>314</v>
      </c>
      <c r="E25" s="150" t="str">
        <f>VLOOKUP(D25,'TS Gantry - AP47'!$C$8:$D$638,2,0)</f>
        <v>DA+0</v>
      </c>
      <c r="F25" s="150" t="str">
        <f>VLOOKUP($D25,Foundation!$D$5:$F$379,3,FALSE)</f>
        <v>Sandy</v>
      </c>
      <c r="G25" s="152">
        <v>45839</v>
      </c>
      <c r="H25" s="152">
        <v>45839</v>
      </c>
      <c r="I25" s="153" t="s">
        <v>630</v>
      </c>
      <c r="J25" s="150" t="s">
        <v>631</v>
      </c>
      <c r="K25" s="150"/>
      <c r="L25" s="154"/>
      <c r="M25" s="117"/>
      <c r="N25" s="117"/>
      <c r="O25" s="117"/>
      <c r="P25" s="117"/>
      <c r="Q25" s="117"/>
      <c r="R25" s="117"/>
      <c r="S25" s="117"/>
      <c r="T25" s="117"/>
      <c r="U25" s="117"/>
      <c r="V25" s="117"/>
      <c r="W25" s="117"/>
      <c r="X25" s="117"/>
      <c r="Y25" s="117"/>
      <c r="Z25" s="117"/>
    </row>
    <row r="26" spans="1:26" ht="15.75" customHeight="1" x14ac:dyDescent="0.25">
      <c r="A26" s="141">
        <v>22</v>
      </c>
      <c r="B26" s="108" t="s">
        <v>632</v>
      </c>
      <c r="C26" s="108">
        <v>2</v>
      </c>
      <c r="D26" s="142" t="s">
        <v>316</v>
      </c>
      <c r="E26" s="108" t="str">
        <f>VLOOKUP(D26,'TS Gantry - AP47'!$C$8:$D$638,2,0)</f>
        <v>DA+3</v>
      </c>
      <c r="F26" s="108" t="str">
        <f>VLOOKUP($D26,Foundation!$D$5:$F$379,3,FALSE)</f>
        <v>Sandy</v>
      </c>
      <c r="G26" s="123">
        <v>45839</v>
      </c>
      <c r="H26" s="123">
        <v>45839</v>
      </c>
      <c r="I26" s="125" t="s">
        <v>630</v>
      </c>
      <c r="J26" s="108" t="s">
        <v>631</v>
      </c>
      <c r="K26" s="108"/>
      <c r="L26" s="155"/>
      <c r="M26" s="117"/>
      <c r="N26" s="117"/>
      <c r="O26" s="117"/>
      <c r="P26" s="117"/>
      <c r="Q26" s="117"/>
      <c r="R26" s="117"/>
      <c r="S26" s="117"/>
      <c r="T26" s="117"/>
      <c r="U26" s="117"/>
      <c r="V26" s="117"/>
      <c r="W26" s="117"/>
      <c r="X26" s="117"/>
      <c r="Y26" s="117"/>
      <c r="Z26" s="117"/>
    </row>
    <row r="27" spans="1:26" ht="15.75" customHeight="1" x14ac:dyDescent="0.25">
      <c r="A27" s="141">
        <v>23</v>
      </c>
      <c r="B27" s="108" t="s">
        <v>632</v>
      </c>
      <c r="C27" s="108">
        <v>3</v>
      </c>
      <c r="D27" s="142" t="s">
        <v>315</v>
      </c>
      <c r="E27" s="108" t="str">
        <f>VLOOKUP(D27,'TS Gantry - AP47'!$C$8:$D$638,2,0)</f>
        <v>DA+6</v>
      </c>
      <c r="F27" s="108" t="str">
        <f>VLOOKUP($D27,Foundation!$D$5:$F$379,3,FALSE)</f>
        <v>Sandy</v>
      </c>
      <c r="G27" s="123">
        <v>45840</v>
      </c>
      <c r="H27" s="123">
        <v>45840</v>
      </c>
      <c r="I27" s="125" t="s">
        <v>630</v>
      </c>
      <c r="J27" s="108" t="s">
        <v>631</v>
      </c>
      <c r="K27" s="108"/>
      <c r="L27" s="155"/>
      <c r="M27" s="117"/>
      <c r="N27" s="117"/>
      <c r="O27" s="117"/>
      <c r="P27" s="117"/>
      <c r="Q27" s="117"/>
      <c r="R27" s="117"/>
      <c r="S27" s="117"/>
      <c r="T27" s="117"/>
      <c r="U27" s="117"/>
      <c r="V27" s="117"/>
      <c r="W27" s="117"/>
      <c r="X27" s="117"/>
      <c r="Y27" s="117"/>
      <c r="Z27" s="117"/>
    </row>
    <row r="28" spans="1:26" ht="15.75" customHeight="1" x14ac:dyDescent="0.25">
      <c r="A28" s="141">
        <v>24</v>
      </c>
      <c r="B28" s="108" t="s">
        <v>632</v>
      </c>
      <c r="C28" s="108">
        <v>4</v>
      </c>
      <c r="D28" s="142" t="s">
        <v>313</v>
      </c>
      <c r="E28" s="108" t="str">
        <f>VLOOKUP(D28,'TS Gantry - AP47'!$C$8:$D$638,2,0)</f>
        <v>DB1+3</v>
      </c>
      <c r="F28" s="108" t="str">
        <f>VLOOKUP($D28,Foundation!$D$5:$F$379,3,FALSE)</f>
        <v>Sandy</v>
      </c>
      <c r="G28" s="123">
        <v>45840</v>
      </c>
      <c r="H28" s="123">
        <v>45840</v>
      </c>
      <c r="I28" s="125" t="s">
        <v>630</v>
      </c>
      <c r="J28" s="108" t="s">
        <v>631</v>
      </c>
      <c r="K28" s="108"/>
      <c r="L28" s="155"/>
      <c r="M28" s="117"/>
      <c r="N28" s="117"/>
      <c r="O28" s="117"/>
      <c r="P28" s="117"/>
      <c r="Q28" s="117"/>
      <c r="R28" s="117"/>
      <c r="S28" s="117"/>
      <c r="T28" s="117"/>
      <c r="U28" s="117"/>
      <c r="V28" s="117"/>
      <c r="W28" s="117"/>
      <c r="X28" s="117"/>
      <c r="Y28" s="117"/>
      <c r="Z28" s="117"/>
    </row>
    <row r="29" spans="1:26" ht="15.75" customHeight="1" x14ac:dyDescent="0.25">
      <c r="A29" s="141">
        <v>25</v>
      </c>
      <c r="B29" s="108" t="s">
        <v>632</v>
      </c>
      <c r="C29" s="108">
        <v>5</v>
      </c>
      <c r="D29" s="142" t="s">
        <v>312</v>
      </c>
      <c r="E29" s="108" t="str">
        <f>VLOOKUP(D29,'TS Gantry - AP47'!$C$8:$D$638,2,0)</f>
        <v>DA+9</v>
      </c>
      <c r="F29" s="108" t="str">
        <f>VLOOKUP($D29,Foundation!$D$5:$F$379,3,FALSE)</f>
        <v>Sandy</v>
      </c>
      <c r="G29" s="123">
        <v>45840</v>
      </c>
      <c r="H29" s="123">
        <v>45840</v>
      </c>
      <c r="I29" s="125" t="s">
        <v>630</v>
      </c>
      <c r="J29" s="108" t="s">
        <v>631</v>
      </c>
      <c r="K29" s="108"/>
      <c r="L29" s="155"/>
      <c r="M29" s="117"/>
      <c r="N29" s="117"/>
      <c r="O29" s="117"/>
      <c r="P29" s="117"/>
      <c r="Q29" s="117"/>
      <c r="R29" s="117"/>
      <c r="S29" s="117"/>
      <c r="T29" s="117"/>
      <c r="U29" s="117"/>
      <c r="V29" s="117"/>
      <c r="W29" s="117"/>
      <c r="X29" s="117"/>
      <c r="Y29" s="117"/>
      <c r="Z29" s="117"/>
    </row>
    <row r="30" spans="1:26" ht="15.75" customHeight="1" x14ac:dyDescent="0.25">
      <c r="A30" s="141">
        <v>26</v>
      </c>
      <c r="B30" s="108" t="s">
        <v>632</v>
      </c>
      <c r="C30" s="108">
        <v>6</v>
      </c>
      <c r="D30" s="142" t="s">
        <v>311</v>
      </c>
      <c r="E30" s="108" t="str">
        <f>VLOOKUP(D30,'TS Gantry - AP47'!$C$8:$D$638,2,0)</f>
        <v>DA+3</v>
      </c>
      <c r="F30" s="108" t="str">
        <f>VLOOKUP($D30,Foundation!$D$5:$F$379,3,FALSE)</f>
        <v>Sandy</v>
      </c>
      <c r="G30" s="123">
        <v>45840</v>
      </c>
      <c r="H30" s="123">
        <v>45840</v>
      </c>
      <c r="I30" s="125" t="s">
        <v>630</v>
      </c>
      <c r="J30" s="108" t="s">
        <v>631</v>
      </c>
      <c r="K30" s="108"/>
      <c r="L30" s="155"/>
      <c r="M30" s="117"/>
      <c r="N30" s="117"/>
      <c r="O30" s="117"/>
      <c r="P30" s="117"/>
      <c r="Q30" s="117"/>
      <c r="R30" s="117"/>
      <c r="S30" s="117"/>
      <c r="T30" s="117"/>
      <c r="U30" s="117"/>
      <c r="V30" s="117"/>
      <c r="W30" s="117"/>
      <c r="X30" s="117"/>
      <c r="Y30" s="117"/>
      <c r="Z30" s="117"/>
    </row>
    <row r="31" spans="1:26" ht="15.75" customHeight="1" x14ac:dyDescent="0.25">
      <c r="A31" s="141">
        <v>27</v>
      </c>
      <c r="B31" s="108" t="s">
        <v>632</v>
      </c>
      <c r="C31" s="108">
        <v>7</v>
      </c>
      <c r="D31" s="142" t="s">
        <v>310</v>
      </c>
      <c r="E31" s="108" t="str">
        <f>VLOOKUP(D31,'TS Gantry - AP47'!$C$8:$D$638,2,0)</f>
        <v>DA+6</v>
      </c>
      <c r="F31" s="108" t="str">
        <f>VLOOKUP($D31,Foundation!$D$5:$F$379,3,FALSE)</f>
        <v>Sandy</v>
      </c>
      <c r="G31" s="123">
        <v>45840</v>
      </c>
      <c r="H31" s="123">
        <v>45840</v>
      </c>
      <c r="I31" s="125" t="s">
        <v>630</v>
      </c>
      <c r="J31" s="108" t="s">
        <v>631</v>
      </c>
      <c r="K31" s="108"/>
      <c r="L31" s="155"/>
      <c r="M31" s="117"/>
      <c r="N31" s="117"/>
      <c r="O31" s="117"/>
      <c r="P31" s="117"/>
      <c r="Q31" s="117"/>
      <c r="R31" s="117"/>
      <c r="S31" s="117"/>
      <c r="T31" s="117"/>
      <c r="U31" s="117"/>
      <c r="V31" s="117"/>
      <c r="W31" s="117"/>
      <c r="X31" s="117"/>
      <c r="Y31" s="117"/>
      <c r="Z31" s="117"/>
    </row>
    <row r="32" spans="1:26" ht="15.75" customHeight="1" x14ac:dyDescent="0.25">
      <c r="A32" s="141">
        <v>28</v>
      </c>
      <c r="B32" s="108" t="s">
        <v>632</v>
      </c>
      <c r="C32" s="108">
        <v>8</v>
      </c>
      <c r="D32" s="142" t="s">
        <v>309</v>
      </c>
      <c r="E32" s="108" t="str">
        <f>VLOOKUP(D32,'TS Gantry - AP47'!$C$8:$D$638,2,0)</f>
        <v>DA+3</v>
      </c>
      <c r="F32" s="108" t="str">
        <f>VLOOKUP($D32,Foundation!$D$5:$F$379,3,FALSE)</f>
        <v>Sandy</v>
      </c>
      <c r="G32" s="123">
        <v>45840</v>
      </c>
      <c r="H32" s="123">
        <v>45840</v>
      </c>
      <c r="I32" s="125" t="s">
        <v>630</v>
      </c>
      <c r="J32" s="108" t="s">
        <v>631</v>
      </c>
      <c r="K32" s="108"/>
      <c r="L32" s="155"/>
      <c r="M32" s="117"/>
      <c r="N32" s="117"/>
      <c r="O32" s="117"/>
      <c r="P32" s="117"/>
      <c r="Q32" s="117"/>
      <c r="R32" s="117"/>
      <c r="S32" s="117"/>
      <c r="T32" s="117"/>
      <c r="U32" s="117"/>
      <c r="V32" s="117"/>
      <c r="W32" s="117"/>
      <c r="X32" s="117"/>
      <c r="Y32" s="117"/>
      <c r="Z32" s="117"/>
    </row>
    <row r="33" spans="1:26" ht="15.75" customHeight="1" x14ac:dyDescent="0.25">
      <c r="A33" s="141">
        <v>29</v>
      </c>
      <c r="B33" s="108" t="s">
        <v>632</v>
      </c>
      <c r="C33" s="108">
        <v>9</v>
      </c>
      <c r="D33" s="142" t="s">
        <v>306</v>
      </c>
      <c r="E33" s="108" t="str">
        <f>VLOOKUP(D33,'TS Gantry - AP47'!$C$8:$D$638,2,0)</f>
        <v>DA+3</v>
      </c>
      <c r="F33" s="108" t="str">
        <f>VLOOKUP($D33,Foundation!$D$5:$F$379,3,FALSE)</f>
        <v>Sandy</v>
      </c>
      <c r="G33" s="123">
        <v>45841</v>
      </c>
      <c r="H33" s="123">
        <v>45841</v>
      </c>
      <c r="I33" s="125" t="s">
        <v>630</v>
      </c>
      <c r="J33" s="108" t="s">
        <v>631</v>
      </c>
      <c r="K33" s="108"/>
      <c r="L33" s="155"/>
      <c r="M33" s="117"/>
      <c r="N33" s="117"/>
      <c r="O33" s="117"/>
      <c r="P33" s="117"/>
      <c r="Q33" s="117"/>
      <c r="R33" s="117"/>
      <c r="S33" s="117"/>
      <c r="T33" s="117"/>
      <c r="U33" s="117"/>
      <c r="V33" s="117"/>
      <c r="W33" s="117"/>
      <c r="X33" s="117"/>
      <c r="Y33" s="117"/>
      <c r="Z33" s="117"/>
    </row>
    <row r="34" spans="1:26" ht="15.75" customHeight="1" x14ac:dyDescent="0.25">
      <c r="A34" s="141">
        <v>30</v>
      </c>
      <c r="B34" s="108" t="s">
        <v>632</v>
      </c>
      <c r="C34" s="108">
        <v>10</v>
      </c>
      <c r="D34" s="142" t="s">
        <v>305</v>
      </c>
      <c r="E34" s="108" t="str">
        <f>VLOOKUP(D34,'TS Gantry - AP47'!$C$8:$D$638,2,0)</f>
        <v>DB1+0</v>
      </c>
      <c r="F34" s="108" t="str">
        <f>VLOOKUP($D34,Foundation!$D$5:$F$379,3,FALSE)</f>
        <v>Sandy</v>
      </c>
      <c r="G34" s="123">
        <v>45841</v>
      </c>
      <c r="H34" s="123">
        <v>45841</v>
      </c>
      <c r="I34" s="125" t="s">
        <v>630</v>
      </c>
      <c r="J34" s="108" t="s">
        <v>631</v>
      </c>
      <c r="K34" s="108"/>
      <c r="L34" s="155"/>
      <c r="M34" s="117"/>
      <c r="N34" s="117"/>
      <c r="O34" s="117"/>
      <c r="P34" s="117"/>
      <c r="Q34" s="117"/>
      <c r="R34" s="117"/>
      <c r="S34" s="117"/>
      <c r="T34" s="117"/>
      <c r="U34" s="117"/>
      <c r="V34" s="117"/>
      <c r="W34" s="117"/>
      <c r="X34" s="117"/>
      <c r="Y34" s="117"/>
      <c r="Z34" s="117"/>
    </row>
    <row r="35" spans="1:26" ht="15.75" customHeight="1" x14ac:dyDescent="0.25">
      <c r="A35" s="141">
        <v>31</v>
      </c>
      <c r="B35" s="108" t="s">
        <v>632</v>
      </c>
      <c r="C35" s="108">
        <v>11</v>
      </c>
      <c r="D35" s="142" t="s">
        <v>304</v>
      </c>
      <c r="E35" s="108" t="str">
        <f>VLOOKUP(D35,'TS Gantry - AP47'!$C$8:$D$638,2,0)</f>
        <v>DA+9</v>
      </c>
      <c r="F35" s="108" t="str">
        <f>VLOOKUP($D35,Foundation!$D$5:$F$379,3,FALSE)</f>
        <v>Sandy</v>
      </c>
      <c r="G35" s="123">
        <v>45841</v>
      </c>
      <c r="H35" s="123">
        <v>45841</v>
      </c>
      <c r="I35" s="125" t="s">
        <v>630</v>
      </c>
      <c r="J35" s="108" t="s">
        <v>631</v>
      </c>
      <c r="K35" s="108"/>
      <c r="L35" s="155"/>
      <c r="M35" s="117"/>
      <c r="N35" s="117"/>
      <c r="O35" s="117"/>
      <c r="P35" s="117"/>
      <c r="Q35" s="117"/>
      <c r="R35" s="117"/>
      <c r="S35" s="117"/>
      <c r="T35" s="117"/>
      <c r="U35" s="117"/>
      <c r="V35" s="117"/>
      <c r="W35" s="117"/>
      <c r="X35" s="117"/>
      <c r="Y35" s="117"/>
      <c r="Z35" s="117"/>
    </row>
    <row r="36" spans="1:26" ht="15.75" customHeight="1" x14ac:dyDescent="0.25">
      <c r="A36" s="141">
        <v>32</v>
      </c>
      <c r="B36" s="108" t="s">
        <v>632</v>
      </c>
      <c r="C36" s="108">
        <v>12</v>
      </c>
      <c r="D36" s="142" t="s">
        <v>303</v>
      </c>
      <c r="E36" s="108" t="str">
        <f>VLOOKUP(D36,'TS Gantry - AP47'!$C$8:$D$638,2,0)</f>
        <v>DA+3</v>
      </c>
      <c r="F36" s="108" t="str">
        <f>VLOOKUP($D36,Foundation!$D$5:$F$379,3,FALSE)</f>
        <v>Sandy</v>
      </c>
      <c r="G36" s="123">
        <v>45841</v>
      </c>
      <c r="H36" s="123">
        <v>45841</v>
      </c>
      <c r="I36" s="125" t="s">
        <v>630</v>
      </c>
      <c r="J36" s="108" t="s">
        <v>631</v>
      </c>
      <c r="K36" s="108"/>
      <c r="L36" s="155"/>
      <c r="M36" s="117"/>
      <c r="N36" s="117"/>
      <c r="O36" s="117"/>
      <c r="P36" s="117"/>
      <c r="Q36" s="117"/>
      <c r="R36" s="117"/>
      <c r="S36" s="117"/>
      <c r="T36" s="117"/>
      <c r="U36" s="117"/>
      <c r="V36" s="117"/>
      <c r="W36" s="117"/>
      <c r="X36" s="117"/>
      <c r="Y36" s="117"/>
      <c r="Z36" s="117"/>
    </row>
    <row r="37" spans="1:26" ht="15.75" customHeight="1" x14ac:dyDescent="0.25">
      <c r="A37" s="141">
        <v>33</v>
      </c>
      <c r="B37" s="108" t="s">
        <v>632</v>
      </c>
      <c r="C37" s="108">
        <v>13</v>
      </c>
      <c r="D37" s="142" t="s">
        <v>302</v>
      </c>
      <c r="E37" s="108" t="str">
        <f>VLOOKUP(D37,'TS Gantry - AP47'!$C$8:$D$638,2,0)</f>
        <v>DA+3</v>
      </c>
      <c r="F37" s="108" t="str">
        <f>VLOOKUP($D37,Foundation!$D$5:$F$379,3,FALSE)</f>
        <v>Sandy</v>
      </c>
      <c r="G37" s="123">
        <v>45841</v>
      </c>
      <c r="H37" s="123">
        <v>45841</v>
      </c>
      <c r="I37" s="125" t="s">
        <v>630</v>
      </c>
      <c r="J37" s="108" t="s">
        <v>631</v>
      </c>
      <c r="K37" s="108"/>
      <c r="L37" s="155"/>
      <c r="M37" s="117"/>
      <c r="N37" s="117"/>
      <c r="O37" s="117"/>
      <c r="P37" s="117"/>
      <c r="Q37" s="117"/>
      <c r="R37" s="117"/>
      <c r="S37" s="117"/>
      <c r="T37" s="117"/>
      <c r="U37" s="117"/>
      <c r="V37" s="117"/>
      <c r="W37" s="117"/>
      <c r="X37" s="117"/>
      <c r="Y37" s="117"/>
      <c r="Z37" s="117"/>
    </row>
    <row r="38" spans="1:26" ht="15.75" customHeight="1" x14ac:dyDescent="0.25">
      <c r="A38" s="141">
        <v>34</v>
      </c>
      <c r="B38" s="108" t="s">
        <v>632</v>
      </c>
      <c r="C38" s="108">
        <v>14</v>
      </c>
      <c r="D38" s="142" t="s">
        <v>352</v>
      </c>
      <c r="E38" s="108" t="str">
        <f>VLOOKUP(D38,'TS Gantry - AP47'!$C$8:$D$638,2,0)</f>
        <v>DA+3</v>
      </c>
      <c r="F38" s="108" t="str">
        <f>VLOOKUP($D38,Foundation!$D$5:$F$379,3,FALSE)</f>
        <v>Sandy</v>
      </c>
      <c r="G38" s="123">
        <v>45842</v>
      </c>
      <c r="H38" s="123">
        <v>45842</v>
      </c>
      <c r="I38" s="125" t="s">
        <v>630</v>
      </c>
      <c r="J38" s="108" t="s">
        <v>631</v>
      </c>
      <c r="K38" s="108"/>
      <c r="L38" s="155"/>
      <c r="M38" s="117"/>
      <c r="N38" s="117"/>
      <c r="O38" s="117"/>
      <c r="P38" s="117"/>
      <c r="Q38" s="117"/>
      <c r="R38" s="117"/>
      <c r="S38" s="117"/>
      <c r="T38" s="117"/>
      <c r="U38" s="117"/>
      <c r="V38" s="117"/>
      <c r="W38" s="117"/>
      <c r="X38" s="117"/>
      <c r="Y38" s="117"/>
      <c r="Z38" s="117"/>
    </row>
    <row r="39" spans="1:26" ht="15.75" customHeight="1" x14ac:dyDescent="0.25">
      <c r="A39" s="141">
        <v>35</v>
      </c>
      <c r="B39" s="108" t="s">
        <v>632</v>
      </c>
      <c r="C39" s="108">
        <v>15</v>
      </c>
      <c r="D39" s="142" t="s">
        <v>357</v>
      </c>
      <c r="E39" s="108" t="str">
        <f>VLOOKUP(D39,'TS Gantry - AP47'!$C$8:$D$638,2,0)</f>
        <v>DA-1.5</v>
      </c>
      <c r="F39" s="108" t="str">
        <f>VLOOKUP($D39,Foundation!$D$5:$F$379,3,FALSE)</f>
        <v>Dry</v>
      </c>
      <c r="G39" s="123">
        <v>45842</v>
      </c>
      <c r="H39" s="123">
        <v>45842</v>
      </c>
      <c r="I39" s="125" t="s">
        <v>630</v>
      </c>
      <c r="J39" s="108" t="s">
        <v>631</v>
      </c>
      <c r="K39" s="108"/>
      <c r="L39" s="155"/>
      <c r="M39" s="117"/>
      <c r="N39" s="117"/>
      <c r="O39" s="117"/>
      <c r="P39" s="117"/>
      <c r="Q39" s="117"/>
      <c r="R39" s="117"/>
      <c r="S39" s="117"/>
      <c r="T39" s="117"/>
      <c r="U39" s="117"/>
      <c r="V39" s="117"/>
      <c r="W39" s="117"/>
      <c r="X39" s="117"/>
      <c r="Y39" s="117"/>
      <c r="Z39" s="117"/>
    </row>
    <row r="40" spans="1:26" ht="15.75" customHeight="1" x14ac:dyDescent="0.25">
      <c r="A40" s="141">
        <v>36</v>
      </c>
      <c r="B40" s="108" t="s">
        <v>632</v>
      </c>
      <c r="C40" s="108">
        <v>16</v>
      </c>
      <c r="D40" s="142" t="s">
        <v>370</v>
      </c>
      <c r="E40" s="108" t="str">
        <f>VLOOKUP(D40,'TS Gantry - AP47'!$C$8:$D$638,2,0)</f>
        <v>DA+3</v>
      </c>
      <c r="F40" s="108" t="str">
        <f>VLOOKUP($D40,Foundation!$D$5:$F$379,3,FALSE)</f>
        <v>Sandy</v>
      </c>
      <c r="G40" s="123">
        <v>45843</v>
      </c>
      <c r="H40" s="123">
        <v>45843</v>
      </c>
      <c r="I40" s="125" t="s">
        <v>630</v>
      </c>
      <c r="J40" s="108" t="s">
        <v>631</v>
      </c>
      <c r="K40" s="108"/>
      <c r="L40" s="155"/>
      <c r="M40" s="117"/>
      <c r="N40" s="117"/>
      <c r="O40" s="117"/>
      <c r="P40" s="117"/>
      <c r="Q40" s="117"/>
      <c r="R40" s="117"/>
      <c r="S40" s="117"/>
      <c r="T40" s="117"/>
      <c r="U40" s="117"/>
      <c r="V40" s="117"/>
      <c r="W40" s="117"/>
      <c r="X40" s="117"/>
      <c r="Y40" s="117"/>
      <c r="Z40" s="117"/>
    </row>
    <row r="41" spans="1:26" ht="15.75" customHeight="1" x14ac:dyDescent="0.25">
      <c r="A41" s="141">
        <v>37</v>
      </c>
      <c r="B41" s="108" t="s">
        <v>632</v>
      </c>
      <c r="C41" s="108">
        <v>17</v>
      </c>
      <c r="D41" s="142" t="s">
        <v>371</v>
      </c>
      <c r="E41" s="108" t="str">
        <f>VLOOKUP(D41,'TS Gantry - AP47'!$C$8:$D$638,2,0)</f>
        <v>DA-1.5</v>
      </c>
      <c r="F41" s="108" t="str">
        <f>VLOOKUP($D41,Foundation!$D$5:$F$379,3,FALSE)</f>
        <v>Sandy</v>
      </c>
      <c r="G41" s="123">
        <v>45843</v>
      </c>
      <c r="H41" s="123">
        <v>45843</v>
      </c>
      <c r="I41" s="125" t="s">
        <v>630</v>
      </c>
      <c r="J41" s="108" t="s">
        <v>631</v>
      </c>
      <c r="K41" s="108"/>
      <c r="L41" s="155"/>
      <c r="M41" s="117"/>
      <c r="N41" s="117"/>
      <c r="O41" s="117"/>
      <c r="P41" s="117"/>
      <c r="Q41" s="117"/>
      <c r="R41" s="117"/>
      <c r="S41" s="117"/>
      <c r="T41" s="117"/>
      <c r="U41" s="117"/>
      <c r="V41" s="117"/>
      <c r="W41" s="117"/>
      <c r="X41" s="117"/>
      <c r="Y41" s="117"/>
      <c r="Z41" s="117"/>
    </row>
    <row r="42" spans="1:26" ht="15.75" customHeight="1" x14ac:dyDescent="0.25">
      <c r="A42" s="141">
        <v>38</v>
      </c>
      <c r="B42" s="108" t="s">
        <v>632</v>
      </c>
      <c r="C42" s="108">
        <v>18</v>
      </c>
      <c r="D42" s="142" t="s">
        <v>372</v>
      </c>
      <c r="E42" s="108" t="str">
        <f>VLOOKUP(D42,'TS Gantry - AP47'!$C$8:$D$638,2,0)</f>
        <v>DA+9</v>
      </c>
      <c r="F42" s="108" t="str">
        <f>VLOOKUP($D42,Foundation!$D$5:$F$379,3,FALSE)</f>
        <v>Sandy</v>
      </c>
      <c r="G42" s="123">
        <v>45843</v>
      </c>
      <c r="H42" s="123">
        <v>45843</v>
      </c>
      <c r="I42" s="125" t="s">
        <v>630</v>
      </c>
      <c r="J42" s="108" t="s">
        <v>631</v>
      </c>
      <c r="K42" s="108"/>
      <c r="L42" s="155"/>
      <c r="M42" s="117"/>
      <c r="N42" s="117"/>
      <c r="O42" s="117"/>
      <c r="P42" s="117"/>
      <c r="Q42" s="117"/>
      <c r="R42" s="117"/>
      <c r="S42" s="117"/>
      <c r="T42" s="117"/>
      <c r="U42" s="117"/>
      <c r="V42" s="117"/>
      <c r="W42" s="117"/>
      <c r="X42" s="117"/>
      <c r="Y42" s="117"/>
      <c r="Z42" s="117"/>
    </row>
    <row r="43" spans="1:26" ht="15.75" customHeight="1" x14ac:dyDescent="0.25">
      <c r="A43" s="141">
        <v>39</v>
      </c>
      <c r="B43" s="108" t="s">
        <v>632</v>
      </c>
      <c r="C43" s="108">
        <v>19</v>
      </c>
      <c r="D43" s="142" t="s">
        <v>373</v>
      </c>
      <c r="E43" s="108" t="str">
        <f>VLOOKUP(D43,'TS Gantry - AP47'!$C$8:$D$638,2,0)</f>
        <v>DA+9</v>
      </c>
      <c r="F43" s="108" t="str">
        <f>VLOOKUP($D43,Foundation!$D$5:$F$379,3,FALSE)</f>
        <v>Sandy</v>
      </c>
      <c r="G43" s="123">
        <v>45843</v>
      </c>
      <c r="H43" s="123">
        <v>45843</v>
      </c>
      <c r="I43" s="125" t="s">
        <v>630</v>
      </c>
      <c r="J43" s="108" t="s">
        <v>631</v>
      </c>
      <c r="K43" s="108"/>
      <c r="L43" s="155"/>
      <c r="M43" s="117"/>
      <c r="N43" s="117"/>
      <c r="O43" s="117"/>
      <c r="P43" s="117"/>
      <c r="Q43" s="117"/>
      <c r="R43" s="117"/>
      <c r="S43" s="117"/>
      <c r="T43" s="117"/>
      <c r="U43" s="117"/>
      <c r="V43" s="117"/>
      <c r="W43" s="117"/>
      <c r="X43" s="117"/>
      <c r="Y43" s="117"/>
      <c r="Z43" s="117"/>
    </row>
    <row r="44" spans="1:26" ht="15.75" customHeight="1" x14ac:dyDescent="0.25">
      <c r="A44" s="141">
        <v>40</v>
      </c>
      <c r="B44" s="108" t="s">
        <v>632</v>
      </c>
      <c r="C44" s="108">
        <v>20</v>
      </c>
      <c r="D44" s="142" t="s">
        <v>394</v>
      </c>
      <c r="E44" s="108" t="str">
        <f>VLOOKUP(D44,'TS Gantry - AP47'!$C$8:$D$638,2,0)</f>
        <v>DA+3</v>
      </c>
      <c r="F44" s="108" t="str">
        <f>VLOOKUP($D44,Foundation!$D$5:$F$379,3,FALSE)</f>
        <v>Sandy</v>
      </c>
      <c r="G44" s="123">
        <v>45844</v>
      </c>
      <c r="H44" s="123">
        <v>45844</v>
      </c>
      <c r="I44" s="125" t="s">
        <v>630</v>
      </c>
      <c r="J44" s="108" t="s">
        <v>631</v>
      </c>
      <c r="K44" s="108"/>
      <c r="L44" s="155"/>
      <c r="M44" s="117"/>
      <c r="N44" s="117"/>
      <c r="O44" s="117"/>
      <c r="P44" s="117"/>
      <c r="Q44" s="117"/>
      <c r="R44" s="117"/>
      <c r="S44" s="117"/>
      <c r="T44" s="117"/>
      <c r="U44" s="117"/>
      <c r="V44" s="117"/>
      <c r="W44" s="117"/>
      <c r="X44" s="117"/>
      <c r="Y44" s="117"/>
      <c r="Z44" s="117"/>
    </row>
    <row r="45" spans="1:26" ht="15.75" customHeight="1" x14ac:dyDescent="0.25">
      <c r="A45" s="141">
        <v>41</v>
      </c>
      <c r="B45" s="108" t="s">
        <v>632</v>
      </c>
      <c r="C45" s="108">
        <v>21</v>
      </c>
      <c r="D45" s="142" t="s">
        <v>395</v>
      </c>
      <c r="E45" s="108" t="str">
        <f>VLOOKUP(D45,'TS Gantry - AP47'!$C$8:$D$638,2,0)</f>
        <v>DA+6</v>
      </c>
      <c r="F45" s="108" t="str">
        <f>VLOOKUP($D45,Foundation!$D$5:$F$379,3,FALSE)</f>
        <v>Sandy</v>
      </c>
      <c r="G45" s="123">
        <v>45844</v>
      </c>
      <c r="H45" s="123">
        <v>45844</v>
      </c>
      <c r="I45" s="125" t="s">
        <v>630</v>
      </c>
      <c r="J45" s="108" t="s">
        <v>631</v>
      </c>
      <c r="K45" s="108"/>
      <c r="L45" s="155"/>
      <c r="M45" s="117"/>
      <c r="N45" s="117"/>
      <c r="O45" s="117"/>
      <c r="P45" s="117"/>
      <c r="Q45" s="117"/>
      <c r="R45" s="117"/>
      <c r="S45" s="117"/>
      <c r="T45" s="117"/>
      <c r="U45" s="117"/>
      <c r="V45" s="117"/>
      <c r="W45" s="117"/>
      <c r="X45" s="117"/>
      <c r="Y45" s="117"/>
      <c r="Z45" s="117"/>
    </row>
    <row r="46" spans="1:26" ht="15.75" customHeight="1" x14ac:dyDescent="0.25">
      <c r="A46" s="141">
        <v>42</v>
      </c>
      <c r="B46" s="108" t="s">
        <v>632</v>
      </c>
      <c r="C46" s="108">
        <v>22</v>
      </c>
      <c r="D46" s="142" t="s">
        <v>396</v>
      </c>
      <c r="E46" s="108" t="str">
        <f>VLOOKUP(D46,'TS Gantry - AP47'!$C$8:$D$638,2,0)</f>
        <v>DA-1.5</v>
      </c>
      <c r="F46" s="108" t="str">
        <f>VLOOKUP($D46,Foundation!$D$5:$F$379,3,FALSE)</f>
        <v>Sandy</v>
      </c>
      <c r="G46" s="123">
        <v>45844</v>
      </c>
      <c r="H46" s="123">
        <v>45844</v>
      </c>
      <c r="I46" s="125" t="s">
        <v>630</v>
      </c>
      <c r="J46" s="108" t="s">
        <v>631</v>
      </c>
      <c r="K46" s="108"/>
      <c r="L46" s="155"/>
      <c r="M46" s="117"/>
      <c r="N46" s="117"/>
      <c r="O46" s="117"/>
      <c r="P46" s="117"/>
      <c r="Q46" s="117"/>
      <c r="R46" s="117"/>
      <c r="S46" s="117"/>
      <c r="T46" s="117"/>
      <c r="U46" s="117"/>
      <c r="V46" s="117"/>
      <c r="W46" s="117"/>
      <c r="X46" s="117"/>
      <c r="Y46" s="117"/>
      <c r="Z46" s="117"/>
    </row>
    <row r="47" spans="1:26" ht="15.75" customHeight="1" x14ac:dyDescent="0.25">
      <c r="A47" s="141">
        <v>43</v>
      </c>
      <c r="B47" s="108" t="s">
        <v>632</v>
      </c>
      <c r="C47" s="108">
        <v>23</v>
      </c>
      <c r="D47" s="142" t="s">
        <v>397</v>
      </c>
      <c r="E47" s="108" t="str">
        <f>VLOOKUP(D47,'TS Gantry - AP47'!$C$8:$D$638,2,0)</f>
        <v>DA+9</v>
      </c>
      <c r="F47" s="108" t="str">
        <f>VLOOKUP($D47,Foundation!$D$5:$F$379,3,FALSE)</f>
        <v>Sandy</v>
      </c>
      <c r="G47" s="123">
        <v>45844</v>
      </c>
      <c r="H47" s="123">
        <v>45844</v>
      </c>
      <c r="I47" s="125" t="s">
        <v>630</v>
      </c>
      <c r="J47" s="108" t="s">
        <v>631</v>
      </c>
      <c r="K47" s="108"/>
      <c r="L47" s="155"/>
      <c r="M47" s="117"/>
      <c r="N47" s="117"/>
      <c r="O47" s="117"/>
      <c r="P47" s="117"/>
      <c r="Q47" s="117"/>
      <c r="R47" s="117"/>
      <c r="S47" s="117"/>
      <c r="T47" s="117"/>
      <c r="U47" s="117"/>
      <c r="V47" s="117"/>
      <c r="W47" s="117"/>
      <c r="X47" s="117"/>
      <c r="Y47" s="117"/>
      <c r="Z47" s="117"/>
    </row>
    <row r="48" spans="1:26" ht="15.75" customHeight="1" x14ac:dyDescent="0.25">
      <c r="A48" s="141">
        <v>44</v>
      </c>
      <c r="B48" s="108" t="s">
        <v>632</v>
      </c>
      <c r="C48" s="108">
        <v>24</v>
      </c>
      <c r="D48" s="142" t="s">
        <v>392</v>
      </c>
      <c r="E48" s="108" t="str">
        <f>VLOOKUP(D48,'TS Gantry - AP47'!$C$8:$D$638,2,0)</f>
        <v>DA+0</v>
      </c>
      <c r="F48" s="108" t="str">
        <f>VLOOKUP($D48,Foundation!$D$5:$F$379,3,FALSE)</f>
        <v>Sandy</v>
      </c>
      <c r="G48" s="123">
        <v>45844</v>
      </c>
      <c r="H48" s="123">
        <v>45844</v>
      </c>
      <c r="I48" s="125" t="s">
        <v>630</v>
      </c>
      <c r="J48" s="108" t="s">
        <v>631</v>
      </c>
      <c r="K48" s="108"/>
      <c r="L48" s="155"/>
      <c r="M48" s="117"/>
      <c r="N48" s="117"/>
      <c r="O48" s="117"/>
      <c r="P48" s="117"/>
      <c r="Q48" s="117"/>
      <c r="R48" s="117"/>
      <c r="S48" s="117"/>
      <c r="T48" s="117"/>
      <c r="U48" s="117"/>
      <c r="V48" s="117"/>
      <c r="W48" s="117"/>
      <c r="X48" s="117"/>
      <c r="Y48" s="117"/>
      <c r="Z48" s="117"/>
    </row>
    <row r="49" spans="1:26" ht="15.75" customHeight="1" x14ac:dyDescent="0.25">
      <c r="A49" s="141">
        <v>45</v>
      </c>
      <c r="B49" s="108" t="s">
        <v>632</v>
      </c>
      <c r="C49" s="108">
        <v>25</v>
      </c>
      <c r="D49" s="142" t="s">
        <v>398</v>
      </c>
      <c r="E49" s="108" t="str">
        <f>VLOOKUP(D49,'TS Gantry - AP47'!$C$8:$D$638,2,0)</f>
        <v>DA+3</v>
      </c>
      <c r="F49" s="108" t="str">
        <f>VLOOKUP($D49,Foundation!$D$5:$F$379,3,FALSE)</f>
        <v>Sandy</v>
      </c>
      <c r="G49" s="123">
        <v>45845</v>
      </c>
      <c r="H49" s="123">
        <v>45845</v>
      </c>
      <c r="I49" s="125" t="s">
        <v>630</v>
      </c>
      <c r="J49" s="108" t="s">
        <v>631</v>
      </c>
      <c r="K49" s="108"/>
      <c r="L49" s="155"/>
      <c r="M49" s="117"/>
      <c r="N49" s="117"/>
      <c r="O49" s="117"/>
      <c r="P49" s="117"/>
      <c r="Q49" s="117"/>
      <c r="R49" s="117"/>
      <c r="S49" s="117"/>
      <c r="T49" s="117"/>
      <c r="U49" s="117"/>
      <c r="V49" s="117"/>
      <c r="W49" s="117"/>
      <c r="X49" s="117"/>
      <c r="Y49" s="117"/>
      <c r="Z49" s="117"/>
    </row>
    <row r="50" spans="1:26" ht="15.75" customHeight="1" x14ac:dyDescent="0.25">
      <c r="A50" s="141">
        <v>46</v>
      </c>
      <c r="B50" s="108" t="s">
        <v>632</v>
      </c>
      <c r="C50" s="108">
        <v>26</v>
      </c>
      <c r="D50" s="142" t="s">
        <v>400</v>
      </c>
      <c r="E50" s="108" t="str">
        <f>VLOOKUP(D50,'TS Gantry - AP47'!$C$8:$D$638,2,0)</f>
        <v>DA+6</v>
      </c>
      <c r="F50" s="108" t="str">
        <f>VLOOKUP($D50,Foundation!$D$5:$F$379,3,FALSE)</f>
        <v>Sandy</v>
      </c>
      <c r="G50" s="123">
        <v>45845</v>
      </c>
      <c r="H50" s="123">
        <v>45845</v>
      </c>
      <c r="I50" s="125" t="s">
        <v>630</v>
      </c>
      <c r="J50" s="108" t="s">
        <v>631</v>
      </c>
      <c r="K50" s="108"/>
      <c r="L50" s="155"/>
      <c r="M50" s="117"/>
      <c r="N50" s="117"/>
      <c r="O50" s="117"/>
      <c r="P50" s="117"/>
      <c r="Q50" s="117"/>
      <c r="R50" s="117"/>
      <c r="S50" s="117"/>
      <c r="T50" s="117"/>
      <c r="U50" s="117"/>
      <c r="V50" s="117"/>
      <c r="W50" s="117"/>
      <c r="X50" s="117"/>
      <c r="Y50" s="117"/>
      <c r="Z50" s="117"/>
    </row>
    <row r="51" spans="1:26" ht="15.75" customHeight="1" x14ac:dyDescent="0.25">
      <c r="A51" s="141">
        <v>47</v>
      </c>
      <c r="B51" s="108" t="s">
        <v>632</v>
      </c>
      <c r="C51" s="108">
        <v>27</v>
      </c>
      <c r="D51" s="142" t="s">
        <v>401</v>
      </c>
      <c r="E51" s="108" t="str">
        <f>VLOOKUP(D51,'TS Gantry - AP47'!$C$8:$D$638,2,0)</f>
        <v>DC1+6</v>
      </c>
      <c r="F51" s="108" t="str">
        <f>VLOOKUP($D51,Foundation!$D$5:$F$379,3,FALSE)</f>
        <v>Sandy</v>
      </c>
      <c r="G51" s="123">
        <v>45845</v>
      </c>
      <c r="H51" s="123">
        <v>45845</v>
      </c>
      <c r="I51" s="125" t="s">
        <v>630</v>
      </c>
      <c r="J51" s="108" t="s">
        <v>631</v>
      </c>
      <c r="K51" s="108"/>
      <c r="L51" s="155"/>
      <c r="M51" s="117"/>
      <c r="N51" s="117"/>
      <c r="O51" s="117"/>
      <c r="P51" s="117"/>
      <c r="Q51" s="117"/>
      <c r="R51" s="117"/>
      <c r="S51" s="117"/>
      <c r="T51" s="117"/>
      <c r="U51" s="117"/>
      <c r="V51" s="117"/>
      <c r="W51" s="117"/>
      <c r="X51" s="117"/>
      <c r="Y51" s="117"/>
      <c r="Z51" s="117"/>
    </row>
    <row r="52" spans="1:26" ht="15.75" customHeight="1" x14ac:dyDescent="0.25">
      <c r="A52" s="141">
        <v>48</v>
      </c>
      <c r="B52" s="108" t="s">
        <v>632</v>
      </c>
      <c r="C52" s="108">
        <v>28</v>
      </c>
      <c r="D52" s="142" t="s">
        <v>403</v>
      </c>
      <c r="E52" s="108" t="str">
        <f>VLOOKUP(D52,'TS Gantry - AP47'!$C$8:$D$638,2,0)</f>
        <v>DA+6</v>
      </c>
      <c r="F52" s="108" t="str">
        <f>VLOOKUP($D52,Foundation!$D$5:$F$379,3,FALSE)</f>
        <v>Sandy</v>
      </c>
      <c r="G52" s="123">
        <v>45845</v>
      </c>
      <c r="H52" s="123">
        <v>45845</v>
      </c>
      <c r="I52" s="125" t="s">
        <v>630</v>
      </c>
      <c r="J52" s="108" t="s">
        <v>631</v>
      </c>
      <c r="K52" s="108"/>
      <c r="L52" s="155"/>
      <c r="M52" s="117"/>
      <c r="N52" s="117"/>
      <c r="O52" s="117"/>
      <c r="P52" s="117"/>
      <c r="Q52" s="117"/>
      <c r="R52" s="117"/>
      <c r="S52" s="117"/>
      <c r="T52" s="117"/>
      <c r="U52" s="117"/>
      <c r="V52" s="117"/>
      <c r="W52" s="117"/>
      <c r="X52" s="117"/>
      <c r="Y52" s="117"/>
      <c r="Z52" s="117"/>
    </row>
    <row r="53" spans="1:26" ht="15.75" customHeight="1" x14ac:dyDescent="0.25">
      <c r="A53" s="141">
        <v>49</v>
      </c>
      <c r="B53" s="108" t="s">
        <v>632</v>
      </c>
      <c r="C53" s="108">
        <v>29</v>
      </c>
      <c r="D53" s="142" t="s">
        <v>404</v>
      </c>
      <c r="E53" s="108" t="str">
        <f>VLOOKUP(D53,'TS Gantry - AP47'!$C$8:$D$638,2,0)</f>
        <v>DA+6</v>
      </c>
      <c r="F53" s="108" t="str">
        <f>VLOOKUP($D53,Foundation!$D$5:$F$379,3,FALSE)</f>
        <v>Sandy</v>
      </c>
      <c r="G53" s="123">
        <v>45845</v>
      </c>
      <c r="H53" s="123">
        <v>45845</v>
      </c>
      <c r="I53" s="125" t="s">
        <v>630</v>
      </c>
      <c r="J53" s="108" t="s">
        <v>631</v>
      </c>
      <c r="K53" s="108"/>
      <c r="L53" s="155"/>
      <c r="M53" s="117"/>
      <c r="N53" s="117"/>
      <c r="O53" s="117"/>
      <c r="P53" s="117"/>
      <c r="Q53" s="117"/>
      <c r="R53" s="117"/>
      <c r="S53" s="117"/>
      <c r="T53" s="117"/>
      <c r="U53" s="117"/>
      <c r="V53" s="117"/>
      <c r="W53" s="117"/>
      <c r="X53" s="117"/>
      <c r="Y53" s="117"/>
      <c r="Z53" s="117"/>
    </row>
    <row r="54" spans="1:26" ht="15.75" customHeight="1" x14ac:dyDescent="0.25">
      <c r="A54" s="141">
        <v>50</v>
      </c>
      <c r="B54" s="108" t="s">
        <v>632</v>
      </c>
      <c r="C54" s="108">
        <v>30</v>
      </c>
      <c r="D54" s="142" t="s">
        <v>405</v>
      </c>
      <c r="E54" s="108" t="str">
        <f>VLOOKUP(D54,'TS Gantry - AP47'!$C$8:$D$638,2,0)</f>
        <v>DA-3</v>
      </c>
      <c r="F54" s="108" t="str">
        <f>VLOOKUP($D54,Foundation!$D$5:$F$379,3,FALSE)</f>
        <v>Sandy</v>
      </c>
      <c r="G54" s="123">
        <v>45845</v>
      </c>
      <c r="H54" s="123">
        <v>45845</v>
      </c>
      <c r="I54" s="125" t="s">
        <v>630</v>
      </c>
      <c r="J54" s="108" t="s">
        <v>631</v>
      </c>
      <c r="K54" s="108"/>
      <c r="L54" s="155"/>
      <c r="M54" s="117"/>
      <c r="N54" s="117"/>
      <c r="O54" s="117"/>
      <c r="P54" s="117"/>
      <c r="Q54" s="117"/>
      <c r="R54" s="117"/>
      <c r="S54" s="117"/>
      <c r="T54" s="117"/>
      <c r="U54" s="117"/>
      <c r="V54" s="117"/>
      <c r="W54" s="117"/>
      <c r="X54" s="117"/>
      <c r="Y54" s="117"/>
      <c r="Z54" s="117"/>
    </row>
    <row r="55" spans="1:26" ht="15.75" customHeight="1" x14ac:dyDescent="0.25">
      <c r="A55" s="141">
        <v>51</v>
      </c>
      <c r="B55" s="108" t="s">
        <v>632</v>
      </c>
      <c r="C55" s="108">
        <v>31</v>
      </c>
      <c r="D55" s="142" t="s">
        <v>429</v>
      </c>
      <c r="E55" s="108" t="str">
        <f>VLOOKUP(D55,'TS Gantry - AP47'!$C$8:$D$638,2,0)</f>
        <v>DA-1.5</v>
      </c>
      <c r="F55" s="108" t="str">
        <f>VLOOKUP($D55,Foundation!$D$5:$F$379,3,FALSE)</f>
        <v>Sandy</v>
      </c>
      <c r="G55" s="123">
        <v>45846</v>
      </c>
      <c r="H55" s="123">
        <v>45846</v>
      </c>
      <c r="I55" s="125" t="s">
        <v>630</v>
      </c>
      <c r="J55" s="108" t="s">
        <v>631</v>
      </c>
      <c r="K55" s="108"/>
      <c r="L55" s="155"/>
      <c r="M55" s="117"/>
      <c r="N55" s="117"/>
      <c r="O55" s="117"/>
      <c r="P55" s="117"/>
      <c r="Q55" s="117"/>
      <c r="R55" s="117"/>
      <c r="S55" s="117"/>
      <c r="T55" s="117"/>
      <c r="U55" s="117"/>
      <c r="V55" s="117"/>
      <c r="W55" s="117"/>
      <c r="X55" s="117"/>
      <c r="Y55" s="117"/>
      <c r="Z55" s="117"/>
    </row>
    <row r="56" spans="1:26" ht="15.75" customHeight="1" x14ac:dyDescent="0.25">
      <c r="A56" s="141">
        <v>52</v>
      </c>
      <c r="B56" s="108" t="s">
        <v>632</v>
      </c>
      <c r="C56" s="108">
        <v>32</v>
      </c>
      <c r="D56" s="142" t="s">
        <v>432</v>
      </c>
      <c r="E56" s="108" t="str">
        <f>VLOOKUP(D56,'TS Gantry - AP47'!$C$8:$D$638,2,0)</f>
        <v>DA-3</v>
      </c>
      <c r="F56" s="108" t="str">
        <f>VLOOKUP($D56,Foundation!$D$5:$F$379,3,FALSE)</f>
        <v>Sandy</v>
      </c>
      <c r="G56" s="123">
        <v>45846</v>
      </c>
      <c r="H56" s="123">
        <v>45846</v>
      </c>
      <c r="I56" s="125" t="s">
        <v>630</v>
      </c>
      <c r="J56" s="108" t="s">
        <v>631</v>
      </c>
      <c r="K56" s="108"/>
      <c r="L56" s="155"/>
      <c r="M56" s="117"/>
      <c r="N56" s="117"/>
      <c r="O56" s="117"/>
      <c r="P56" s="117"/>
      <c r="Q56" s="117"/>
      <c r="R56" s="117"/>
      <c r="S56" s="117"/>
      <c r="T56" s="117"/>
      <c r="U56" s="117"/>
      <c r="V56" s="117"/>
      <c r="W56" s="117"/>
      <c r="X56" s="117"/>
      <c r="Y56" s="117"/>
      <c r="Z56" s="117"/>
    </row>
    <row r="57" spans="1:26" ht="15.75" customHeight="1" x14ac:dyDescent="0.25">
      <c r="A57" s="141">
        <v>53</v>
      </c>
      <c r="B57" s="108" t="s">
        <v>632</v>
      </c>
      <c r="C57" s="108">
        <v>33</v>
      </c>
      <c r="D57" s="142" t="s">
        <v>439</v>
      </c>
      <c r="E57" s="108" t="str">
        <f>VLOOKUP(D57,'TS Gantry - AP47'!$C$8:$D$638,2,0)</f>
        <v>DA+0</v>
      </c>
      <c r="F57" s="108" t="str">
        <f>VLOOKUP($D57,Foundation!$D$5:$F$379,3,FALSE)</f>
        <v>Sandy</v>
      </c>
      <c r="G57" s="123">
        <v>45846</v>
      </c>
      <c r="H57" s="123">
        <v>45846</v>
      </c>
      <c r="I57" s="125" t="s">
        <v>630</v>
      </c>
      <c r="J57" s="108" t="s">
        <v>631</v>
      </c>
      <c r="K57" s="108"/>
      <c r="L57" s="155"/>
      <c r="M57" s="117"/>
      <c r="N57" s="117"/>
      <c r="O57" s="117"/>
      <c r="P57" s="117"/>
      <c r="Q57" s="117"/>
      <c r="R57" s="117"/>
      <c r="S57" s="117"/>
      <c r="T57" s="117"/>
      <c r="U57" s="117"/>
      <c r="V57" s="117"/>
      <c r="W57" s="117"/>
      <c r="X57" s="117"/>
      <c r="Y57" s="117"/>
      <c r="Z57" s="117"/>
    </row>
    <row r="58" spans="1:26" ht="15.75" customHeight="1" x14ac:dyDescent="0.25">
      <c r="A58" s="141">
        <v>54</v>
      </c>
      <c r="B58" s="108" t="s">
        <v>632</v>
      </c>
      <c r="C58" s="108">
        <v>34</v>
      </c>
      <c r="D58" s="142" t="s">
        <v>440</v>
      </c>
      <c r="E58" s="108" t="str">
        <f>VLOOKUP(D58,'TS Gantry - AP47'!$C$8:$D$638,2,0)</f>
        <v>DA+0</v>
      </c>
      <c r="F58" s="108" t="str">
        <f>VLOOKUP($D58,Foundation!$D$5:$F$379,3,FALSE)</f>
        <v>Sandy</v>
      </c>
      <c r="G58" s="123">
        <v>45846</v>
      </c>
      <c r="H58" s="123">
        <v>45846</v>
      </c>
      <c r="I58" s="125" t="s">
        <v>630</v>
      </c>
      <c r="J58" s="108" t="s">
        <v>631</v>
      </c>
      <c r="K58" s="108"/>
      <c r="L58" s="155"/>
      <c r="M58" s="117"/>
      <c r="N58" s="117"/>
      <c r="O58" s="117"/>
      <c r="P58" s="117"/>
      <c r="Q58" s="117"/>
      <c r="R58" s="117"/>
      <c r="S58" s="117"/>
      <c r="T58" s="117"/>
      <c r="U58" s="117"/>
      <c r="V58" s="117"/>
      <c r="W58" s="117"/>
      <c r="X58" s="117"/>
      <c r="Y58" s="117"/>
      <c r="Z58" s="117"/>
    </row>
    <row r="59" spans="1:26" ht="15.75" customHeight="1" x14ac:dyDescent="0.25">
      <c r="A59" s="141">
        <v>55</v>
      </c>
      <c r="B59" s="108" t="s">
        <v>632</v>
      </c>
      <c r="C59" s="108">
        <v>35</v>
      </c>
      <c r="D59" s="142" t="s">
        <v>441</v>
      </c>
      <c r="E59" s="108" t="str">
        <f>VLOOKUP(D59,'TS Gantry - AP47'!$C$8:$D$638,2,0)</f>
        <v>DA+0</v>
      </c>
      <c r="F59" s="108" t="str">
        <f>VLOOKUP($D59,Foundation!$D$5:$F$379,3,FALSE)</f>
        <v>Sandy</v>
      </c>
      <c r="G59" s="123">
        <v>45846</v>
      </c>
      <c r="H59" s="123">
        <v>45846</v>
      </c>
      <c r="I59" s="125" t="s">
        <v>630</v>
      </c>
      <c r="J59" s="108" t="s">
        <v>631</v>
      </c>
      <c r="K59" s="108"/>
      <c r="L59" s="155"/>
      <c r="M59" s="117"/>
      <c r="N59" s="117"/>
      <c r="O59" s="117"/>
      <c r="P59" s="117"/>
      <c r="Q59" s="117"/>
      <c r="R59" s="117"/>
      <c r="S59" s="117"/>
      <c r="T59" s="117"/>
      <c r="U59" s="117"/>
      <c r="V59" s="117"/>
      <c r="W59" s="117"/>
      <c r="X59" s="117"/>
      <c r="Y59" s="117"/>
      <c r="Z59" s="117"/>
    </row>
    <row r="60" spans="1:26" ht="15.75" customHeight="1" x14ac:dyDescent="0.25">
      <c r="A60" s="141">
        <v>56</v>
      </c>
      <c r="B60" s="108" t="s">
        <v>632</v>
      </c>
      <c r="C60" s="108">
        <v>36</v>
      </c>
      <c r="D60" s="142" t="s">
        <v>443</v>
      </c>
      <c r="E60" s="108" t="str">
        <f>VLOOKUP(D60,'TS Gantry - AP47'!$C$8:$D$638,2,0)</f>
        <v>DA+6</v>
      </c>
      <c r="F60" s="108" t="str">
        <f>VLOOKUP($D60,Foundation!$D$5:$F$379,3,FALSE)</f>
        <v>Sandy</v>
      </c>
      <c r="G60" s="123">
        <v>45847</v>
      </c>
      <c r="H60" s="123">
        <v>45847</v>
      </c>
      <c r="I60" s="125" t="s">
        <v>630</v>
      </c>
      <c r="J60" s="108" t="s">
        <v>631</v>
      </c>
      <c r="K60" s="108"/>
      <c r="L60" s="155"/>
      <c r="M60" s="117"/>
      <c r="N60" s="117"/>
      <c r="O60" s="117"/>
      <c r="P60" s="117"/>
      <c r="Q60" s="117"/>
      <c r="R60" s="117"/>
      <c r="S60" s="117"/>
      <c r="T60" s="117"/>
      <c r="U60" s="117"/>
      <c r="V60" s="117"/>
      <c r="W60" s="117"/>
      <c r="X60" s="117"/>
      <c r="Y60" s="117"/>
      <c r="Z60" s="117"/>
    </row>
    <row r="61" spans="1:26" ht="15.75" customHeight="1" x14ac:dyDescent="0.25">
      <c r="A61" s="141">
        <v>57</v>
      </c>
      <c r="B61" s="108" t="s">
        <v>632</v>
      </c>
      <c r="C61" s="108">
        <v>37</v>
      </c>
      <c r="D61" s="142" t="s">
        <v>445</v>
      </c>
      <c r="E61" s="108" t="str">
        <f>VLOOKUP(D61,'TS Gantry - AP47'!$C$8:$D$638,2,0)</f>
        <v>DA+6</v>
      </c>
      <c r="F61" s="108" t="str">
        <f>VLOOKUP($D61,Foundation!$D$5:$F$379,3,FALSE)</f>
        <v>Sandy</v>
      </c>
      <c r="G61" s="123">
        <v>45847</v>
      </c>
      <c r="H61" s="123">
        <v>45847</v>
      </c>
      <c r="I61" s="125" t="s">
        <v>630</v>
      </c>
      <c r="J61" s="108" t="s">
        <v>631</v>
      </c>
      <c r="K61" s="108"/>
      <c r="L61" s="155"/>
      <c r="M61" s="117"/>
      <c r="N61" s="117"/>
      <c r="O61" s="117"/>
      <c r="P61" s="117"/>
      <c r="Q61" s="117"/>
      <c r="R61" s="117"/>
      <c r="S61" s="117"/>
      <c r="T61" s="117"/>
      <c r="U61" s="117"/>
      <c r="V61" s="117"/>
      <c r="W61" s="117"/>
      <c r="X61" s="117"/>
      <c r="Y61" s="117"/>
      <c r="Z61" s="117"/>
    </row>
    <row r="62" spans="1:26" ht="15.75" customHeight="1" x14ac:dyDescent="0.25">
      <c r="A62" s="141">
        <v>58</v>
      </c>
      <c r="B62" s="108" t="s">
        <v>632</v>
      </c>
      <c r="C62" s="108">
        <v>38</v>
      </c>
      <c r="D62" s="142" t="s">
        <v>447</v>
      </c>
      <c r="E62" s="108" t="str">
        <f>VLOOKUP(D62,'TS Gantry - AP47'!$C$8:$D$638,2,0)</f>
        <v>DA+3</v>
      </c>
      <c r="F62" s="108" t="str">
        <f>VLOOKUP($D62,Foundation!$D$5:$F$379,3,FALSE)</f>
        <v>Sandy</v>
      </c>
      <c r="G62" s="123">
        <v>45847</v>
      </c>
      <c r="H62" s="123">
        <v>45847</v>
      </c>
      <c r="I62" s="125" t="s">
        <v>630</v>
      </c>
      <c r="J62" s="108" t="s">
        <v>631</v>
      </c>
      <c r="K62" s="108"/>
      <c r="L62" s="155"/>
      <c r="M62" s="117"/>
      <c r="N62" s="117"/>
      <c r="O62" s="117"/>
      <c r="P62" s="117"/>
      <c r="Q62" s="117"/>
      <c r="R62" s="117"/>
      <c r="S62" s="117"/>
      <c r="T62" s="117"/>
      <c r="U62" s="117"/>
      <c r="V62" s="117"/>
      <c r="W62" s="117"/>
      <c r="X62" s="117"/>
      <c r="Y62" s="117"/>
      <c r="Z62" s="117"/>
    </row>
    <row r="63" spans="1:26" ht="15.75" customHeight="1" x14ac:dyDescent="0.25">
      <c r="A63" s="141">
        <v>59</v>
      </c>
      <c r="B63" s="108" t="s">
        <v>632</v>
      </c>
      <c r="C63" s="108">
        <v>39</v>
      </c>
      <c r="D63" s="142" t="s">
        <v>456</v>
      </c>
      <c r="E63" s="108" t="str">
        <f>VLOOKUP(D63,'TS Gantry - AP47'!$C$8:$D$638,2,0)</f>
        <v>DA+6</v>
      </c>
      <c r="F63" s="108" t="str">
        <f>VLOOKUP($D63,Foundation!$D$5:$F$379,3,FALSE)</f>
        <v>Sandy</v>
      </c>
      <c r="G63" s="123">
        <v>45847</v>
      </c>
      <c r="H63" s="123">
        <v>45847</v>
      </c>
      <c r="I63" s="125" t="s">
        <v>630</v>
      </c>
      <c r="J63" s="108" t="s">
        <v>631</v>
      </c>
      <c r="K63" s="108"/>
      <c r="L63" s="155"/>
      <c r="M63" s="117"/>
      <c r="N63" s="117"/>
      <c r="O63" s="117"/>
      <c r="P63" s="117"/>
      <c r="Q63" s="117"/>
      <c r="R63" s="117"/>
      <c r="S63" s="117"/>
      <c r="T63" s="117"/>
      <c r="U63" s="117"/>
      <c r="V63" s="117"/>
      <c r="W63" s="117"/>
      <c r="X63" s="117"/>
      <c r="Y63" s="117"/>
      <c r="Z63" s="117"/>
    </row>
    <row r="64" spans="1:26" ht="15.75" customHeight="1" x14ac:dyDescent="0.25">
      <c r="A64" s="141">
        <v>60</v>
      </c>
      <c r="B64" s="108" t="s">
        <v>632</v>
      </c>
      <c r="C64" s="108">
        <v>40</v>
      </c>
      <c r="D64" s="142" t="s">
        <v>454</v>
      </c>
      <c r="E64" s="108" t="str">
        <f>VLOOKUP(D64,'TS Gantry - AP47'!$C$8:$D$638,2,0)</f>
        <v>DA+0</v>
      </c>
      <c r="F64" s="108" t="str">
        <f>VLOOKUP($D64,Foundation!$D$5:$F$379,3,FALSE)</f>
        <v>Sandy</v>
      </c>
      <c r="G64" s="123">
        <v>45849</v>
      </c>
      <c r="H64" s="123">
        <v>45849</v>
      </c>
      <c r="I64" s="125" t="s">
        <v>630</v>
      </c>
      <c r="J64" s="108" t="s">
        <v>631</v>
      </c>
      <c r="K64" s="108"/>
      <c r="L64" s="155"/>
      <c r="M64" s="117"/>
      <c r="N64" s="117"/>
      <c r="O64" s="117"/>
      <c r="P64" s="117"/>
      <c r="Q64" s="117"/>
      <c r="R64" s="117"/>
      <c r="S64" s="117"/>
      <c r="T64" s="117"/>
      <c r="U64" s="117"/>
      <c r="V64" s="117"/>
      <c r="W64" s="117"/>
      <c r="X64" s="117"/>
      <c r="Y64" s="117"/>
      <c r="Z64" s="117"/>
    </row>
    <row r="65" spans="1:26" ht="15.75" customHeight="1" x14ac:dyDescent="0.25">
      <c r="A65" s="141">
        <v>61</v>
      </c>
      <c r="B65" s="108" t="s">
        <v>632</v>
      </c>
      <c r="C65" s="108">
        <v>41</v>
      </c>
      <c r="D65" s="142" t="s">
        <v>503</v>
      </c>
      <c r="E65" s="108" t="str">
        <f>VLOOKUP(D65,'TS Gantry - AP47'!$C$8:$D$638,2,0)</f>
        <v>DA+3</v>
      </c>
      <c r="F65" s="108" t="str">
        <f>VLOOKUP($D65,Foundation!$D$5:$F$379,3,FALSE)</f>
        <v>Sandy</v>
      </c>
      <c r="G65" s="123">
        <v>45849</v>
      </c>
      <c r="H65" s="123">
        <v>45849</v>
      </c>
      <c r="I65" s="125" t="s">
        <v>630</v>
      </c>
      <c r="J65" s="108" t="s">
        <v>631</v>
      </c>
      <c r="K65" s="108"/>
      <c r="L65" s="155"/>
      <c r="M65" s="117"/>
      <c r="N65" s="117"/>
      <c r="O65" s="117"/>
      <c r="P65" s="117"/>
      <c r="Q65" s="117"/>
      <c r="R65" s="117"/>
      <c r="S65" s="117"/>
      <c r="T65" s="117"/>
      <c r="U65" s="117"/>
      <c r="V65" s="117"/>
      <c r="W65" s="117"/>
      <c r="X65" s="117"/>
      <c r="Y65" s="117"/>
      <c r="Z65" s="117"/>
    </row>
    <row r="66" spans="1:26" ht="15.75" customHeight="1" x14ac:dyDescent="0.25">
      <c r="A66" s="141">
        <v>62</v>
      </c>
      <c r="B66" s="108" t="s">
        <v>632</v>
      </c>
      <c r="C66" s="108">
        <v>42</v>
      </c>
      <c r="D66" s="142" t="s">
        <v>504</v>
      </c>
      <c r="E66" s="108" t="str">
        <f>VLOOKUP(D66,'TS Gantry - AP47'!$C$8:$D$638,2,0)</f>
        <v>DA+3</v>
      </c>
      <c r="F66" s="108" t="str">
        <f>VLOOKUP($D66,Foundation!$D$5:$F$379,3,FALSE)</f>
        <v>Sandy</v>
      </c>
      <c r="G66" s="123">
        <v>45849</v>
      </c>
      <c r="H66" s="123">
        <v>45849</v>
      </c>
      <c r="I66" s="125" t="s">
        <v>630</v>
      </c>
      <c r="J66" s="108" t="s">
        <v>631</v>
      </c>
      <c r="K66" s="108"/>
      <c r="L66" s="155"/>
      <c r="M66" s="117"/>
      <c r="N66" s="117"/>
      <c r="O66" s="117"/>
      <c r="P66" s="117"/>
      <c r="Q66" s="117"/>
      <c r="R66" s="117"/>
      <c r="S66" s="117"/>
      <c r="T66" s="117"/>
      <c r="U66" s="117"/>
      <c r="V66" s="117"/>
      <c r="W66" s="117"/>
      <c r="X66" s="117"/>
      <c r="Y66" s="117"/>
      <c r="Z66" s="117"/>
    </row>
    <row r="67" spans="1:26" ht="15.75" customHeight="1" x14ac:dyDescent="0.25">
      <c r="A67" s="141">
        <v>63</v>
      </c>
      <c r="B67" s="108" t="s">
        <v>632</v>
      </c>
      <c r="C67" s="108">
        <v>43</v>
      </c>
      <c r="D67" s="142" t="s">
        <v>505</v>
      </c>
      <c r="E67" s="108" t="str">
        <f>VLOOKUP(D67,'TS Gantry - AP47'!$C$8:$D$638,2,0)</f>
        <v>DA-3</v>
      </c>
      <c r="F67" s="108" t="str">
        <f>VLOOKUP($D67,Foundation!$D$5:$F$379,3,FALSE)</f>
        <v>Sandy</v>
      </c>
      <c r="G67" s="123">
        <v>45850</v>
      </c>
      <c r="H67" s="123">
        <v>45850</v>
      </c>
      <c r="I67" s="125" t="s">
        <v>630</v>
      </c>
      <c r="J67" s="108" t="s">
        <v>631</v>
      </c>
      <c r="K67" s="108"/>
      <c r="L67" s="155"/>
      <c r="M67" s="117"/>
      <c r="N67" s="117"/>
      <c r="O67" s="117"/>
      <c r="P67" s="117"/>
      <c r="Q67" s="117"/>
      <c r="R67" s="117"/>
      <c r="S67" s="117"/>
      <c r="T67" s="117"/>
      <c r="U67" s="117"/>
      <c r="V67" s="117"/>
      <c r="W67" s="117"/>
      <c r="X67" s="117"/>
      <c r="Y67" s="117"/>
      <c r="Z67" s="117"/>
    </row>
    <row r="68" spans="1:26" ht="15.75" customHeight="1" x14ac:dyDescent="0.25">
      <c r="A68" s="141">
        <v>64</v>
      </c>
      <c r="B68" s="108" t="s">
        <v>632</v>
      </c>
      <c r="C68" s="108">
        <v>44</v>
      </c>
      <c r="D68" s="142" t="s">
        <v>501</v>
      </c>
      <c r="E68" s="108" t="str">
        <f>VLOOKUP(D68,'TS Gantry - AP47'!$C$8:$D$638,2,0)</f>
        <v>DA+0</v>
      </c>
      <c r="F68" s="108" t="str">
        <f>VLOOKUP($D68,Foundation!$D$5:$F$379,3,FALSE)</f>
        <v>Sandy</v>
      </c>
      <c r="G68" s="123">
        <v>45850</v>
      </c>
      <c r="H68" s="123">
        <v>45850</v>
      </c>
      <c r="I68" s="125" t="s">
        <v>630</v>
      </c>
      <c r="J68" s="108" t="s">
        <v>631</v>
      </c>
      <c r="K68" s="108"/>
      <c r="L68" s="155"/>
      <c r="M68" s="117"/>
      <c r="N68" s="117"/>
      <c r="O68" s="117"/>
      <c r="P68" s="117"/>
      <c r="Q68" s="117"/>
      <c r="R68" s="117"/>
      <c r="S68" s="117"/>
      <c r="T68" s="117"/>
      <c r="U68" s="117"/>
      <c r="V68" s="117"/>
      <c r="W68" s="117"/>
      <c r="X68" s="117"/>
      <c r="Y68" s="117"/>
      <c r="Z68" s="117"/>
    </row>
    <row r="69" spans="1:26" ht="15.75" customHeight="1" x14ac:dyDescent="0.25">
      <c r="A69" s="141">
        <v>65</v>
      </c>
      <c r="B69" s="108" t="s">
        <v>632</v>
      </c>
      <c r="C69" s="108">
        <v>45</v>
      </c>
      <c r="D69" s="142" t="s">
        <v>484</v>
      </c>
      <c r="E69" s="108" t="str">
        <f>VLOOKUP(D69,'TS Gantry - AP47'!$C$8:$D$638,2,0)</f>
        <v>DA+3</v>
      </c>
      <c r="F69" s="108" t="str">
        <f>VLOOKUP($D69,Foundation!$D$5:$F$379,3,FALSE)</f>
        <v>Sandy</v>
      </c>
      <c r="G69" s="123">
        <v>45850</v>
      </c>
      <c r="H69" s="123">
        <v>45850</v>
      </c>
      <c r="I69" s="125" t="s">
        <v>630</v>
      </c>
      <c r="J69" s="108" t="s">
        <v>631</v>
      </c>
      <c r="K69" s="108"/>
      <c r="L69" s="155"/>
      <c r="M69" s="117"/>
      <c r="N69" s="117"/>
      <c r="O69" s="117"/>
      <c r="P69" s="117"/>
      <c r="Q69" s="117"/>
      <c r="R69" s="117"/>
      <c r="S69" s="117"/>
      <c r="T69" s="117"/>
      <c r="U69" s="117"/>
      <c r="V69" s="117"/>
      <c r="W69" s="117"/>
      <c r="X69" s="117"/>
      <c r="Y69" s="117"/>
      <c r="Z69" s="117"/>
    </row>
    <row r="70" spans="1:26" ht="15.75" customHeight="1" x14ac:dyDescent="0.25">
      <c r="A70" s="141">
        <v>66</v>
      </c>
      <c r="B70" s="108" t="s">
        <v>632</v>
      </c>
      <c r="C70" s="108">
        <v>46</v>
      </c>
      <c r="D70" s="142" t="s">
        <v>485</v>
      </c>
      <c r="E70" s="108" t="str">
        <f>VLOOKUP(D70,'TS Gantry - AP47'!$C$8:$D$638,2,0)</f>
        <v>DB1+0</v>
      </c>
      <c r="F70" s="108" t="str">
        <f>VLOOKUP($D70,Foundation!$D$5:$F$379,3,FALSE)</f>
        <v>Sandy</v>
      </c>
      <c r="G70" s="123">
        <v>45850</v>
      </c>
      <c r="H70" s="123">
        <v>45850</v>
      </c>
      <c r="I70" s="125" t="s">
        <v>630</v>
      </c>
      <c r="J70" s="108" t="s">
        <v>631</v>
      </c>
      <c r="K70" s="108"/>
      <c r="L70" s="155"/>
      <c r="M70" s="117"/>
      <c r="N70" s="117"/>
      <c r="O70" s="117"/>
      <c r="P70" s="117"/>
      <c r="Q70" s="117"/>
      <c r="R70" s="117"/>
      <c r="S70" s="117"/>
      <c r="T70" s="117"/>
      <c r="U70" s="117"/>
      <c r="V70" s="117"/>
      <c r="W70" s="117"/>
      <c r="X70" s="117"/>
      <c r="Y70" s="117"/>
      <c r="Z70" s="117"/>
    </row>
    <row r="71" spans="1:26" ht="15.75" customHeight="1" x14ac:dyDescent="0.25">
      <c r="A71" s="141">
        <v>67</v>
      </c>
      <c r="B71" s="108" t="s">
        <v>632</v>
      </c>
      <c r="C71" s="108">
        <v>47</v>
      </c>
      <c r="D71" s="142" t="s">
        <v>488</v>
      </c>
      <c r="E71" s="108" t="str">
        <f>VLOOKUP(D71,'TS Gantry - AP47'!$C$8:$D$638,2,0)</f>
        <v>DA+3</v>
      </c>
      <c r="F71" s="108" t="str">
        <f>VLOOKUP($D71,Foundation!$D$5:$F$379,3,FALSE)</f>
        <v>Sandy</v>
      </c>
      <c r="G71" s="123">
        <v>45850</v>
      </c>
      <c r="H71" s="123">
        <v>45850</v>
      </c>
      <c r="I71" s="125" t="s">
        <v>630</v>
      </c>
      <c r="J71" s="108" t="s">
        <v>631</v>
      </c>
      <c r="K71" s="108"/>
      <c r="L71" s="155"/>
      <c r="M71" s="117"/>
      <c r="N71" s="117"/>
      <c r="O71" s="117"/>
      <c r="P71" s="117"/>
      <c r="Q71" s="117"/>
      <c r="R71" s="117"/>
      <c r="S71" s="117"/>
      <c r="T71" s="117"/>
      <c r="U71" s="117"/>
      <c r="V71" s="117"/>
      <c r="W71" s="117"/>
      <c r="X71" s="117"/>
      <c r="Y71" s="117"/>
      <c r="Z71" s="117"/>
    </row>
    <row r="72" spans="1:26" ht="15.75" customHeight="1" x14ac:dyDescent="0.25">
      <c r="A72" s="141">
        <v>68</v>
      </c>
      <c r="B72" s="108" t="s">
        <v>632</v>
      </c>
      <c r="C72" s="108">
        <v>48</v>
      </c>
      <c r="D72" s="142" t="s">
        <v>489</v>
      </c>
      <c r="E72" s="108" t="str">
        <f>VLOOKUP(D72,'TS Gantry - AP47'!$C$8:$D$638,2,0)</f>
        <v>DA+0</v>
      </c>
      <c r="F72" s="108" t="str">
        <f>VLOOKUP($D72,Foundation!$D$5:$F$379,3,FALSE)</f>
        <v>Sandy</v>
      </c>
      <c r="G72" s="123">
        <v>45850</v>
      </c>
      <c r="H72" s="123">
        <v>45850</v>
      </c>
      <c r="I72" s="125" t="s">
        <v>630</v>
      </c>
      <c r="J72" s="108" t="s">
        <v>631</v>
      </c>
      <c r="K72" s="108"/>
      <c r="L72" s="155"/>
      <c r="M72" s="117"/>
      <c r="N72" s="117"/>
      <c r="O72" s="117"/>
      <c r="P72" s="117"/>
      <c r="Q72" s="117"/>
      <c r="R72" s="117"/>
      <c r="S72" s="117"/>
      <c r="T72" s="117"/>
      <c r="U72" s="117"/>
      <c r="V72" s="117"/>
      <c r="W72" s="117"/>
      <c r="X72" s="117"/>
      <c r="Y72" s="117"/>
      <c r="Z72" s="117"/>
    </row>
    <row r="73" spans="1:26" ht="15.75" customHeight="1" x14ac:dyDescent="0.25">
      <c r="A73" s="141">
        <v>69</v>
      </c>
      <c r="B73" s="108" t="s">
        <v>632</v>
      </c>
      <c r="C73" s="108">
        <v>49</v>
      </c>
      <c r="D73" s="142" t="s">
        <v>490</v>
      </c>
      <c r="E73" s="108" t="str">
        <f>VLOOKUP(D73,'TS Gantry - AP47'!$C$8:$D$638,2,0)</f>
        <v>DA+6</v>
      </c>
      <c r="F73" s="108" t="str">
        <f>VLOOKUP($D73,Foundation!$D$5:$F$379,3,FALSE)</f>
        <v>Sandy</v>
      </c>
      <c r="G73" s="123">
        <v>45850</v>
      </c>
      <c r="H73" s="123">
        <v>45850</v>
      </c>
      <c r="I73" s="125" t="s">
        <v>630</v>
      </c>
      <c r="J73" s="108" t="s">
        <v>631</v>
      </c>
      <c r="K73" s="108"/>
      <c r="L73" s="155"/>
      <c r="M73" s="117"/>
      <c r="N73" s="117"/>
      <c r="O73" s="117"/>
      <c r="P73" s="117"/>
      <c r="Q73" s="117"/>
      <c r="R73" s="117"/>
      <c r="S73" s="117"/>
      <c r="T73" s="117"/>
      <c r="U73" s="117"/>
      <c r="V73" s="117"/>
      <c r="W73" s="117"/>
      <c r="X73" s="117"/>
      <c r="Y73" s="117"/>
      <c r="Z73" s="117"/>
    </row>
    <row r="74" spans="1:26" ht="15.75" customHeight="1" x14ac:dyDescent="0.25">
      <c r="A74" s="141">
        <v>70</v>
      </c>
      <c r="B74" s="108" t="s">
        <v>632</v>
      </c>
      <c r="C74" s="108">
        <v>50</v>
      </c>
      <c r="D74" s="142" t="s">
        <v>491</v>
      </c>
      <c r="E74" s="108" t="str">
        <f>VLOOKUP(D74,'TS Gantry - AP47'!$C$8:$D$638,2,0)</f>
        <v>DA+6</v>
      </c>
      <c r="F74" s="108" t="str">
        <f>VLOOKUP($D74,Foundation!$D$5:$F$379,3,FALSE)</f>
        <v>Sandy</v>
      </c>
      <c r="G74" s="123">
        <v>45850</v>
      </c>
      <c r="H74" s="123">
        <v>45850</v>
      </c>
      <c r="I74" s="125" t="s">
        <v>630</v>
      </c>
      <c r="J74" s="108" t="s">
        <v>631</v>
      </c>
      <c r="K74" s="108"/>
      <c r="L74" s="155"/>
      <c r="M74" s="117"/>
      <c r="N74" s="117"/>
      <c r="O74" s="117"/>
      <c r="P74" s="117"/>
      <c r="Q74" s="117"/>
      <c r="R74" s="117"/>
      <c r="S74" s="117"/>
      <c r="T74" s="117"/>
      <c r="U74" s="117"/>
      <c r="V74" s="117"/>
      <c r="W74" s="117"/>
      <c r="X74" s="117"/>
      <c r="Y74" s="117"/>
      <c r="Z74" s="117"/>
    </row>
    <row r="75" spans="1:26" ht="15.75" customHeight="1" x14ac:dyDescent="0.25">
      <c r="A75" s="141">
        <v>71</v>
      </c>
      <c r="B75" s="108" t="s">
        <v>632</v>
      </c>
      <c r="C75" s="108">
        <v>51</v>
      </c>
      <c r="D75" s="142" t="s">
        <v>492</v>
      </c>
      <c r="E75" s="108" t="str">
        <f>VLOOKUP(D75,'TS Gantry - AP47'!$C$8:$D$638,2,0)</f>
        <v>DA+3</v>
      </c>
      <c r="F75" s="108" t="str">
        <f>VLOOKUP($D75,Foundation!$D$5:$F$379,3,FALSE)</f>
        <v>Sandy</v>
      </c>
      <c r="G75" s="123">
        <v>45850</v>
      </c>
      <c r="H75" s="123">
        <v>45850</v>
      </c>
      <c r="I75" s="125" t="s">
        <v>630</v>
      </c>
      <c r="J75" s="108" t="s">
        <v>631</v>
      </c>
      <c r="K75" s="108"/>
      <c r="L75" s="155"/>
      <c r="M75" s="117"/>
      <c r="N75" s="117"/>
      <c r="O75" s="117"/>
      <c r="P75" s="117"/>
      <c r="Q75" s="117"/>
      <c r="R75" s="117"/>
      <c r="S75" s="117"/>
      <c r="T75" s="117"/>
      <c r="U75" s="117"/>
      <c r="V75" s="117"/>
      <c r="W75" s="117"/>
      <c r="X75" s="117"/>
      <c r="Y75" s="117"/>
      <c r="Z75" s="117"/>
    </row>
    <row r="76" spans="1:26" ht="15.75" customHeight="1" x14ac:dyDescent="0.25">
      <c r="A76" s="141">
        <v>72</v>
      </c>
      <c r="B76" s="108" t="s">
        <v>632</v>
      </c>
      <c r="C76" s="108">
        <v>52</v>
      </c>
      <c r="D76" s="142" t="s">
        <v>480</v>
      </c>
      <c r="E76" s="108" t="str">
        <f>VLOOKUP(D76,'TS Gantry - AP47'!$C$8:$D$638,2,0)</f>
        <v>DA+3</v>
      </c>
      <c r="F76" s="108" t="str">
        <f>VLOOKUP($D76,Foundation!$D$5:$F$379,3,FALSE)</f>
        <v>Sandy</v>
      </c>
      <c r="G76" s="123">
        <v>45851</v>
      </c>
      <c r="H76" s="123">
        <v>45851</v>
      </c>
      <c r="I76" s="125" t="s">
        <v>630</v>
      </c>
      <c r="J76" s="108" t="s">
        <v>631</v>
      </c>
      <c r="K76" s="108"/>
      <c r="L76" s="155"/>
      <c r="M76" s="117"/>
      <c r="N76" s="117"/>
      <c r="O76" s="117"/>
      <c r="P76" s="117"/>
      <c r="Q76" s="117"/>
      <c r="R76" s="117"/>
      <c r="S76" s="117"/>
      <c r="T76" s="117"/>
      <c r="U76" s="117"/>
      <c r="V76" s="117"/>
      <c r="W76" s="117"/>
      <c r="X76" s="117"/>
      <c r="Y76" s="117"/>
      <c r="Z76" s="117"/>
    </row>
    <row r="77" spans="1:26" ht="15.75" customHeight="1" x14ac:dyDescent="0.25">
      <c r="A77" s="141">
        <v>73</v>
      </c>
      <c r="B77" s="108" t="s">
        <v>632</v>
      </c>
      <c r="C77" s="108">
        <v>53</v>
      </c>
      <c r="D77" s="142" t="s">
        <v>481</v>
      </c>
      <c r="E77" s="108" t="str">
        <f>VLOOKUP(D77,'TS Gantry - AP47'!$C$8:$D$638,2,0)</f>
        <v>DA+3</v>
      </c>
      <c r="F77" s="108" t="str">
        <f>VLOOKUP($D77,Foundation!$D$5:$F$379,3,FALSE)</f>
        <v>Sandy</v>
      </c>
      <c r="G77" s="123">
        <v>45851</v>
      </c>
      <c r="H77" s="123">
        <v>45851</v>
      </c>
      <c r="I77" s="125" t="s">
        <v>630</v>
      </c>
      <c r="J77" s="108" t="s">
        <v>631</v>
      </c>
      <c r="K77" s="108"/>
      <c r="L77" s="155"/>
      <c r="M77" s="117"/>
      <c r="N77" s="117"/>
      <c r="O77" s="117"/>
      <c r="P77" s="117"/>
      <c r="Q77" s="117"/>
      <c r="R77" s="117"/>
      <c r="S77" s="117"/>
      <c r="T77" s="117"/>
      <c r="U77" s="117"/>
      <c r="V77" s="117"/>
      <c r="W77" s="117"/>
      <c r="X77" s="117"/>
      <c r="Y77" s="117"/>
      <c r="Z77" s="117"/>
    </row>
    <row r="78" spans="1:26" ht="15.75" customHeight="1" x14ac:dyDescent="0.25">
      <c r="A78" s="141">
        <v>74</v>
      </c>
      <c r="B78" s="108" t="s">
        <v>632</v>
      </c>
      <c r="C78" s="108">
        <v>54</v>
      </c>
      <c r="D78" s="142" t="s">
        <v>482</v>
      </c>
      <c r="E78" s="108" t="str">
        <f>VLOOKUP(D78,'TS Gantry - AP47'!$C$8:$D$638,2,0)</f>
        <v>DA+0</v>
      </c>
      <c r="F78" s="108" t="str">
        <f>VLOOKUP($D78,Foundation!$D$5:$F$379,3,FALSE)</f>
        <v>Sandy</v>
      </c>
      <c r="G78" s="123">
        <v>45851</v>
      </c>
      <c r="H78" s="123">
        <v>45851</v>
      </c>
      <c r="I78" s="125" t="s">
        <v>630</v>
      </c>
      <c r="J78" s="108" t="s">
        <v>631</v>
      </c>
      <c r="K78" s="108"/>
      <c r="L78" s="155"/>
      <c r="M78" s="117"/>
      <c r="N78" s="117"/>
      <c r="O78" s="117"/>
      <c r="P78" s="117"/>
      <c r="Q78" s="117"/>
      <c r="R78" s="117"/>
      <c r="S78" s="117"/>
      <c r="T78" s="117"/>
      <c r="U78" s="117"/>
      <c r="V78" s="117"/>
      <c r="W78" s="117"/>
      <c r="X78" s="117"/>
      <c r="Y78" s="117"/>
      <c r="Z78" s="117"/>
    </row>
    <row r="79" spans="1:26" ht="15.75" customHeight="1" x14ac:dyDescent="0.25">
      <c r="A79" s="141">
        <v>75</v>
      </c>
      <c r="B79" s="108" t="s">
        <v>632</v>
      </c>
      <c r="C79" s="108">
        <v>55</v>
      </c>
      <c r="D79" s="142" t="s">
        <v>483</v>
      </c>
      <c r="E79" s="108" t="str">
        <f>VLOOKUP(D79,'TS Gantry - AP47'!$C$8:$D$638,2,0)</f>
        <v>DA+3</v>
      </c>
      <c r="F79" s="108" t="str">
        <f>VLOOKUP($D79,Foundation!$D$5:$F$379,3,FALSE)</f>
        <v>Sandy</v>
      </c>
      <c r="G79" s="123">
        <v>45851</v>
      </c>
      <c r="H79" s="123">
        <v>45851</v>
      </c>
      <c r="I79" s="125" t="s">
        <v>630</v>
      </c>
      <c r="J79" s="108" t="s">
        <v>631</v>
      </c>
      <c r="K79" s="108"/>
      <c r="L79" s="155"/>
      <c r="M79" s="117"/>
      <c r="N79" s="117"/>
      <c r="O79" s="117"/>
      <c r="P79" s="117"/>
      <c r="Q79" s="117"/>
      <c r="R79" s="117"/>
      <c r="S79" s="117"/>
      <c r="T79" s="117"/>
      <c r="U79" s="117"/>
      <c r="V79" s="117"/>
      <c r="W79" s="117"/>
      <c r="X79" s="117"/>
      <c r="Y79" s="117"/>
      <c r="Z79" s="117"/>
    </row>
    <row r="80" spans="1:26" ht="15.75" customHeight="1" x14ac:dyDescent="0.25">
      <c r="A80" s="141">
        <v>76</v>
      </c>
      <c r="B80" s="108" t="s">
        <v>632</v>
      </c>
      <c r="C80" s="108">
        <v>56</v>
      </c>
      <c r="D80" s="142" t="s">
        <v>506</v>
      </c>
      <c r="E80" s="108" t="str">
        <f>VLOOKUP(D80,'TS Gantry - AP47'!$C$8:$D$638,2,0)</f>
        <v>DA+0</v>
      </c>
      <c r="F80" s="108" t="str">
        <f>VLOOKUP($D80,Foundation!$D$5:$F$379,3,FALSE)</f>
        <v>Sandy</v>
      </c>
      <c r="G80" s="123">
        <v>45851</v>
      </c>
      <c r="H80" s="123">
        <v>45851</v>
      </c>
      <c r="I80" s="125" t="s">
        <v>630</v>
      </c>
      <c r="J80" s="108" t="s">
        <v>631</v>
      </c>
      <c r="K80" s="108"/>
      <c r="L80" s="155"/>
      <c r="M80" s="117"/>
      <c r="N80" s="117"/>
      <c r="O80" s="117"/>
      <c r="P80" s="117"/>
      <c r="Q80" s="117"/>
      <c r="R80" s="117"/>
      <c r="S80" s="117"/>
      <c r="T80" s="117"/>
      <c r="U80" s="117"/>
      <c r="V80" s="117"/>
      <c r="W80" s="117"/>
      <c r="X80" s="117"/>
      <c r="Y80" s="117"/>
      <c r="Z80" s="117"/>
    </row>
    <row r="81" spans="1:26" ht="15.75" customHeight="1" x14ac:dyDescent="0.25">
      <c r="A81" s="141">
        <v>77</v>
      </c>
      <c r="B81" s="108" t="s">
        <v>632</v>
      </c>
      <c r="C81" s="108">
        <v>57</v>
      </c>
      <c r="D81" s="142" t="s">
        <v>507</v>
      </c>
      <c r="E81" s="108" t="str">
        <f>VLOOKUP(D81,'TS Gantry - AP47'!$C$8:$D$638,2,0)</f>
        <v>DA+6</v>
      </c>
      <c r="F81" s="108" t="str">
        <f>VLOOKUP($D81,Foundation!$D$5:$F$379,3,FALSE)</f>
        <v>Sandy</v>
      </c>
      <c r="G81" s="123">
        <v>45851</v>
      </c>
      <c r="H81" s="123">
        <v>45851</v>
      </c>
      <c r="I81" s="125" t="s">
        <v>630</v>
      </c>
      <c r="J81" s="108" t="s">
        <v>631</v>
      </c>
      <c r="K81" s="108"/>
      <c r="L81" s="155"/>
      <c r="M81" s="117"/>
      <c r="N81" s="117"/>
      <c r="O81" s="117"/>
      <c r="P81" s="117"/>
      <c r="Q81" s="117"/>
      <c r="R81" s="117"/>
      <c r="S81" s="117"/>
      <c r="T81" s="117"/>
      <c r="U81" s="117"/>
      <c r="V81" s="117"/>
      <c r="W81" s="117"/>
      <c r="X81" s="117"/>
      <c r="Y81" s="117"/>
      <c r="Z81" s="117"/>
    </row>
    <row r="82" spans="1:26" ht="15.75" customHeight="1" x14ac:dyDescent="0.25">
      <c r="A82" s="141">
        <v>78</v>
      </c>
      <c r="B82" s="108" t="s">
        <v>632</v>
      </c>
      <c r="C82" s="108">
        <v>58</v>
      </c>
      <c r="D82" s="142" t="s">
        <v>508</v>
      </c>
      <c r="E82" s="108" t="str">
        <f>VLOOKUP(D82,'TS Gantry - AP47'!$C$8:$D$638,2,0)</f>
        <v>DA+6</v>
      </c>
      <c r="F82" s="108" t="str">
        <f>VLOOKUP($D82,Foundation!$D$5:$F$379,3,FALSE)</f>
        <v>Sandy</v>
      </c>
      <c r="G82" s="123">
        <v>45852</v>
      </c>
      <c r="H82" s="123">
        <v>45852</v>
      </c>
      <c r="I82" s="125" t="s">
        <v>630</v>
      </c>
      <c r="J82" s="108" t="s">
        <v>631</v>
      </c>
      <c r="K82" s="108"/>
      <c r="L82" s="155"/>
      <c r="M82" s="117"/>
      <c r="N82" s="117"/>
      <c r="O82" s="117"/>
      <c r="P82" s="117"/>
      <c r="Q82" s="117"/>
      <c r="R82" s="117"/>
      <c r="S82" s="117"/>
      <c r="T82" s="117"/>
      <c r="U82" s="117"/>
      <c r="V82" s="117"/>
      <c r="W82" s="117"/>
      <c r="X82" s="117"/>
      <c r="Y82" s="117"/>
      <c r="Z82" s="117"/>
    </row>
    <row r="83" spans="1:26" ht="15.75" customHeight="1" x14ac:dyDescent="0.25">
      <c r="A83" s="141">
        <v>79</v>
      </c>
      <c r="B83" s="108" t="s">
        <v>632</v>
      </c>
      <c r="C83" s="108">
        <v>59</v>
      </c>
      <c r="D83" s="142" t="s">
        <v>434</v>
      </c>
      <c r="E83" s="108" t="str">
        <f>VLOOKUP(D83,'TS Gantry - AP47'!$C$8:$D$638,2,0)</f>
        <v>DA+6</v>
      </c>
      <c r="F83" s="108" t="str">
        <f>VLOOKUP($D83,Foundation!$D$5:$F$379,3,FALSE)</f>
        <v>Sandy</v>
      </c>
      <c r="G83" s="123">
        <v>45852</v>
      </c>
      <c r="H83" s="123">
        <v>45852</v>
      </c>
      <c r="I83" s="125" t="s">
        <v>630</v>
      </c>
      <c r="J83" s="108" t="s">
        <v>631</v>
      </c>
      <c r="K83" s="108"/>
      <c r="L83" s="155"/>
      <c r="M83" s="117"/>
      <c r="N83" s="117"/>
      <c r="O83" s="117"/>
      <c r="P83" s="117"/>
      <c r="Q83" s="117"/>
      <c r="R83" s="117"/>
      <c r="S83" s="117"/>
      <c r="T83" s="117"/>
      <c r="U83" s="117"/>
      <c r="V83" s="117"/>
      <c r="W83" s="117"/>
      <c r="X83" s="117"/>
      <c r="Y83" s="117"/>
      <c r="Z83" s="117"/>
    </row>
    <row r="84" spans="1:26" ht="15.75" customHeight="1" x14ac:dyDescent="0.25">
      <c r="A84" s="141">
        <v>80</v>
      </c>
      <c r="B84" s="108" t="s">
        <v>632</v>
      </c>
      <c r="C84" s="108">
        <v>60</v>
      </c>
      <c r="D84" s="142" t="s">
        <v>288</v>
      </c>
      <c r="E84" s="108" t="str">
        <f>VLOOKUP(D84,'TS Gantry - AP47'!$C$8:$D$638,2,0)</f>
        <v>DA+0</v>
      </c>
      <c r="F84" s="108" t="str">
        <f>VLOOKUP($D84,Foundation!$D$5:$F$379,3,FALSE)</f>
        <v>Sandy</v>
      </c>
      <c r="G84" s="123">
        <v>45854</v>
      </c>
      <c r="H84" s="123">
        <v>45854</v>
      </c>
      <c r="I84" s="125" t="s">
        <v>630</v>
      </c>
      <c r="J84" s="108" t="s">
        <v>631</v>
      </c>
      <c r="K84" s="108"/>
      <c r="L84" s="155"/>
      <c r="M84" s="117"/>
      <c r="N84" s="117"/>
      <c r="O84" s="117"/>
      <c r="P84" s="117"/>
      <c r="Q84" s="117"/>
      <c r="R84" s="117"/>
      <c r="S84" s="117"/>
      <c r="T84" s="117"/>
      <c r="U84" s="117"/>
      <c r="V84" s="117"/>
      <c r="W84" s="117"/>
      <c r="X84" s="117"/>
      <c r="Y84" s="117"/>
      <c r="Z84" s="117"/>
    </row>
    <row r="85" spans="1:26" ht="15.75" customHeight="1" x14ac:dyDescent="0.25">
      <c r="A85" s="141">
        <v>81</v>
      </c>
      <c r="B85" s="108" t="s">
        <v>632</v>
      </c>
      <c r="C85" s="108">
        <v>61</v>
      </c>
      <c r="D85" s="142" t="s">
        <v>289</v>
      </c>
      <c r="E85" s="108" t="str">
        <f>VLOOKUP(D85,'TS Gantry - AP47'!$C$8:$D$638,2,0)</f>
        <v>DA+3</v>
      </c>
      <c r="F85" s="108" t="str">
        <f>VLOOKUP($D85,Foundation!$D$5:$F$379,3,FALSE)</f>
        <v>Sandy</v>
      </c>
      <c r="G85" s="123">
        <v>45854</v>
      </c>
      <c r="H85" s="123">
        <v>45854</v>
      </c>
      <c r="I85" s="125" t="s">
        <v>630</v>
      </c>
      <c r="J85" s="108" t="s">
        <v>631</v>
      </c>
      <c r="K85" s="108"/>
      <c r="L85" s="155"/>
      <c r="M85" s="117"/>
      <c r="N85" s="117"/>
      <c r="O85" s="117"/>
      <c r="P85" s="117"/>
      <c r="Q85" s="117"/>
      <c r="R85" s="117"/>
      <c r="S85" s="117"/>
      <c r="T85" s="117"/>
      <c r="U85" s="117"/>
      <c r="V85" s="117"/>
      <c r="W85" s="117"/>
      <c r="X85" s="117"/>
      <c r="Y85" s="117"/>
      <c r="Z85" s="117"/>
    </row>
    <row r="86" spans="1:26" ht="15.75" customHeight="1" x14ac:dyDescent="0.25">
      <c r="A86" s="141">
        <v>82</v>
      </c>
      <c r="B86" s="108" t="s">
        <v>632</v>
      </c>
      <c r="C86" s="108">
        <v>62</v>
      </c>
      <c r="D86" s="142" t="s">
        <v>290</v>
      </c>
      <c r="E86" s="108" t="str">
        <f>VLOOKUP(D86,'TS Gantry - AP47'!$C$8:$D$638,2,0)</f>
        <v>DA+0</v>
      </c>
      <c r="F86" s="108" t="str">
        <f>VLOOKUP($D86,Foundation!$D$5:$F$379,3,FALSE)</f>
        <v>Sandy</v>
      </c>
      <c r="G86" s="123">
        <v>45854</v>
      </c>
      <c r="H86" s="123">
        <v>45854</v>
      </c>
      <c r="I86" s="125" t="s">
        <v>630</v>
      </c>
      <c r="J86" s="108" t="s">
        <v>631</v>
      </c>
      <c r="K86" s="108"/>
      <c r="L86" s="155"/>
      <c r="M86" s="117"/>
      <c r="N86" s="117"/>
      <c r="O86" s="117"/>
      <c r="P86" s="117"/>
      <c r="Q86" s="117"/>
      <c r="R86" s="117"/>
      <c r="S86" s="117"/>
      <c r="T86" s="117"/>
      <c r="U86" s="117"/>
      <c r="V86" s="117"/>
      <c r="W86" s="117"/>
      <c r="X86" s="117"/>
      <c r="Y86" s="117"/>
      <c r="Z86" s="117"/>
    </row>
    <row r="87" spans="1:26" ht="15.75" customHeight="1" x14ac:dyDescent="0.25">
      <c r="A87" s="141">
        <v>83</v>
      </c>
      <c r="B87" s="108" t="s">
        <v>632</v>
      </c>
      <c r="C87" s="108">
        <v>63</v>
      </c>
      <c r="D87" s="142" t="s">
        <v>291</v>
      </c>
      <c r="E87" s="108" t="str">
        <f>VLOOKUP(D87,'TS Gantry - AP47'!$C$8:$D$638,2,0)</f>
        <v>DA+3</v>
      </c>
      <c r="F87" s="108" t="str">
        <f>VLOOKUP($D87,Foundation!$D$5:$F$379,3,FALSE)</f>
        <v>Sandy</v>
      </c>
      <c r="G87" s="123">
        <v>45855</v>
      </c>
      <c r="H87" s="123">
        <v>45855</v>
      </c>
      <c r="I87" s="125" t="s">
        <v>630</v>
      </c>
      <c r="J87" s="108" t="s">
        <v>631</v>
      </c>
      <c r="K87" s="108"/>
      <c r="L87" s="155"/>
      <c r="M87" s="117"/>
      <c r="N87" s="117"/>
      <c r="O87" s="117"/>
      <c r="P87" s="117"/>
      <c r="Q87" s="117"/>
      <c r="R87" s="117"/>
      <c r="S87" s="117"/>
      <c r="T87" s="117"/>
      <c r="U87" s="117"/>
      <c r="V87" s="117"/>
      <c r="W87" s="117"/>
      <c r="X87" s="117"/>
      <c r="Y87" s="117"/>
      <c r="Z87" s="117"/>
    </row>
    <row r="88" spans="1:26" ht="15.75" customHeight="1" x14ac:dyDescent="0.25">
      <c r="A88" s="141">
        <v>84</v>
      </c>
      <c r="B88" s="108" t="s">
        <v>632</v>
      </c>
      <c r="C88" s="108">
        <v>64</v>
      </c>
      <c r="D88" s="142" t="s">
        <v>295</v>
      </c>
      <c r="E88" s="108" t="str">
        <f>VLOOKUP(D88,'TS Gantry - AP47'!$C$8:$D$638,2,0)</f>
        <v>DA+3</v>
      </c>
      <c r="F88" s="108" t="str">
        <f>VLOOKUP($D88,Foundation!$D$5:$F$379,3,FALSE)</f>
        <v>Sandy</v>
      </c>
      <c r="G88" s="123">
        <v>45855</v>
      </c>
      <c r="H88" s="123">
        <v>45855</v>
      </c>
      <c r="I88" s="125" t="s">
        <v>630</v>
      </c>
      <c r="J88" s="108" t="s">
        <v>631</v>
      </c>
      <c r="K88" s="108"/>
      <c r="L88" s="155"/>
      <c r="M88" s="117"/>
      <c r="N88" s="117"/>
      <c r="O88" s="117"/>
      <c r="P88" s="117"/>
      <c r="Q88" s="117"/>
      <c r="R88" s="117"/>
      <c r="S88" s="117"/>
      <c r="T88" s="117"/>
      <c r="U88" s="117"/>
      <c r="V88" s="117"/>
      <c r="W88" s="117"/>
      <c r="X88" s="117"/>
      <c r="Y88" s="117"/>
      <c r="Z88" s="117"/>
    </row>
    <row r="89" spans="1:26" ht="15.75" customHeight="1" x14ac:dyDescent="0.25">
      <c r="A89" s="141">
        <v>85</v>
      </c>
      <c r="B89" s="108" t="s">
        <v>632</v>
      </c>
      <c r="C89" s="108">
        <v>65</v>
      </c>
      <c r="D89" s="142" t="s">
        <v>296</v>
      </c>
      <c r="E89" s="108" t="str">
        <f>VLOOKUP(D89,'TS Gantry - AP47'!$C$8:$D$638,2,0)</f>
        <v>DA+3</v>
      </c>
      <c r="F89" s="108" t="str">
        <f>VLOOKUP($D89,Foundation!$D$5:$F$379,3,FALSE)</f>
        <v>Sandy</v>
      </c>
      <c r="G89" s="123">
        <v>45855</v>
      </c>
      <c r="H89" s="123">
        <v>45855</v>
      </c>
      <c r="I89" s="125" t="s">
        <v>630</v>
      </c>
      <c r="J89" s="108" t="s">
        <v>631</v>
      </c>
      <c r="K89" s="108"/>
      <c r="L89" s="104"/>
      <c r="M89" s="117"/>
      <c r="N89" s="117"/>
      <c r="O89" s="117"/>
      <c r="P89" s="117"/>
      <c r="Q89" s="117"/>
      <c r="R89" s="117"/>
      <c r="S89" s="117"/>
      <c r="T89" s="117"/>
      <c r="U89" s="117"/>
      <c r="V89" s="117"/>
      <c r="W89" s="117"/>
      <c r="X89" s="117"/>
      <c r="Y89" s="117"/>
      <c r="Z89" s="117"/>
    </row>
    <row r="90" spans="1:26" ht="15.75" customHeight="1" x14ac:dyDescent="0.25">
      <c r="A90" s="141">
        <v>86</v>
      </c>
      <c r="B90" s="108" t="s">
        <v>632</v>
      </c>
      <c r="C90" s="108">
        <v>66</v>
      </c>
      <c r="D90" s="142" t="s">
        <v>297</v>
      </c>
      <c r="E90" s="108" t="str">
        <f>VLOOKUP(D90,'TS Gantry - AP47'!$C$8:$D$638,2,0)</f>
        <v>DA+6</v>
      </c>
      <c r="F90" s="108" t="str">
        <f>VLOOKUP($D90,Foundation!$D$5:$F$379,3,FALSE)</f>
        <v>Sandy</v>
      </c>
      <c r="G90" s="123">
        <v>45855</v>
      </c>
      <c r="H90" s="123">
        <v>45855</v>
      </c>
      <c r="I90" s="125" t="s">
        <v>630</v>
      </c>
      <c r="J90" s="108" t="s">
        <v>631</v>
      </c>
      <c r="K90" s="108"/>
      <c r="L90" s="104"/>
      <c r="M90" s="117"/>
      <c r="N90" s="117"/>
      <c r="O90" s="117"/>
      <c r="P90" s="117"/>
      <c r="Q90" s="117"/>
      <c r="R90" s="117"/>
      <c r="S90" s="117"/>
      <c r="T90" s="117"/>
      <c r="U90" s="117"/>
      <c r="V90" s="117"/>
      <c r="W90" s="117"/>
      <c r="X90" s="117"/>
      <c r="Y90" s="117"/>
      <c r="Z90" s="117"/>
    </row>
    <row r="91" spans="1:26" ht="15.75" customHeight="1" x14ac:dyDescent="0.25">
      <c r="A91" s="141">
        <v>87</v>
      </c>
      <c r="B91" s="108" t="s">
        <v>632</v>
      </c>
      <c r="C91" s="108">
        <v>67</v>
      </c>
      <c r="D91" s="142" t="s">
        <v>301</v>
      </c>
      <c r="E91" s="108" t="str">
        <f>VLOOKUP(D91,'TS Gantry - AP47'!$C$8:$D$638,2,0)</f>
        <v>DA+6</v>
      </c>
      <c r="F91" s="108" t="str">
        <f>VLOOKUP($D91,Foundation!$D$5:$F$379,3,FALSE)</f>
        <v>Sandy</v>
      </c>
      <c r="G91" s="123">
        <v>45855</v>
      </c>
      <c r="H91" s="123">
        <v>45855</v>
      </c>
      <c r="I91" s="125" t="s">
        <v>630</v>
      </c>
      <c r="J91" s="108" t="s">
        <v>631</v>
      </c>
      <c r="K91" s="108"/>
      <c r="L91" s="104"/>
      <c r="M91" s="117"/>
      <c r="N91" s="117"/>
      <c r="O91" s="117"/>
      <c r="P91" s="117"/>
      <c r="Q91" s="117"/>
      <c r="R91" s="117"/>
      <c r="S91" s="117"/>
      <c r="T91" s="117"/>
      <c r="U91" s="117"/>
      <c r="V91" s="117"/>
      <c r="W91" s="117"/>
      <c r="X91" s="117"/>
      <c r="Y91" s="117"/>
      <c r="Z91" s="117"/>
    </row>
    <row r="92" spans="1:26" ht="15.75" customHeight="1" x14ac:dyDescent="0.25">
      <c r="A92" s="141">
        <v>88</v>
      </c>
      <c r="B92" s="108" t="s">
        <v>632</v>
      </c>
      <c r="C92" s="108">
        <v>68</v>
      </c>
      <c r="D92" s="142" t="s">
        <v>353</v>
      </c>
      <c r="E92" s="108" t="str">
        <f>VLOOKUP(D92,'TS Gantry - AP47'!$C$8:$D$638,2,0)</f>
        <v>DA+0</v>
      </c>
      <c r="F92" s="108" t="str">
        <f>VLOOKUP($D92,Foundation!$D$5:$F$379,3,FALSE)</f>
        <v>Sandy</v>
      </c>
      <c r="G92" s="123">
        <v>45856</v>
      </c>
      <c r="H92" s="123">
        <v>45856</v>
      </c>
      <c r="I92" s="125" t="s">
        <v>630</v>
      </c>
      <c r="J92" s="108" t="s">
        <v>631</v>
      </c>
      <c r="K92" s="108"/>
      <c r="L92" s="104"/>
      <c r="M92" s="117"/>
      <c r="N92" s="117"/>
      <c r="O92" s="117"/>
      <c r="P92" s="117"/>
      <c r="Q92" s="117"/>
      <c r="R92" s="117"/>
      <c r="S92" s="117"/>
      <c r="T92" s="117"/>
      <c r="U92" s="117"/>
      <c r="V92" s="117"/>
      <c r="W92" s="117"/>
      <c r="X92" s="117"/>
      <c r="Y92" s="117"/>
      <c r="Z92" s="117"/>
    </row>
    <row r="93" spans="1:26" ht="15.75" customHeight="1" x14ac:dyDescent="0.25">
      <c r="A93" s="141">
        <v>89</v>
      </c>
      <c r="B93" s="108" t="s">
        <v>632</v>
      </c>
      <c r="C93" s="108">
        <v>69</v>
      </c>
      <c r="D93" s="142" t="s">
        <v>356</v>
      </c>
      <c r="E93" s="108" t="str">
        <f>VLOOKUP(D93,'TS Gantry - AP47'!$C$8:$D$638,2,0)</f>
        <v>DA+3</v>
      </c>
      <c r="F93" s="108" t="str">
        <f>VLOOKUP($D93,Foundation!$D$5:$F$379,3,FALSE)</f>
        <v>Sandy</v>
      </c>
      <c r="G93" s="123">
        <v>45856</v>
      </c>
      <c r="H93" s="123">
        <v>45856</v>
      </c>
      <c r="I93" s="125" t="s">
        <v>630</v>
      </c>
      <c r="J93" s="108" t="s">
        <v>631</v>
      </c>
      <c r="K93" s="108"/>
      <c r="L93" s="104"/>
      <c r="M93" s="117"/>
      <c r="N93" s="117"/>
      <c r="O93" s="117"/>
      <c r="P93" s="117"/>
      <c r="Q93" s="117"/>
      <c r="R93" s="117"/>
      <c r="S93" s="117"/>
      <c r="T93" s="117"/>
      <c r="U93" s="117"/>
      <c r="V93" s="117"/>
      <c r="W93" s="117"/>
      <c r="X93" s="117"/>
      <c r="Y93" s="117"/>
      <c r="Z93" s="117"/>
    </row>
    <row r="94" spans="1:26" ht="15.75" customHeight="1" x14ac:dyDescent="0.25">
      <c r="A94" s="141">
        <v>90</v>
      </c>
      <c r="B94" s="108" t="s">
        <v>632</v>
      </c>
      <c r="C94" s="108">
        <v>70</v>
      </c>
      <c r="D94" s="142" t="s">
        <v>360</v>
      </c>
      <c r="E94" s="108" t="str">
        <f>VLOOKUP(D94,'TS Gantry - AP47'!$C$8:$D$638,2,0)</f>
        <v>DA+3</v>
      </c>
      <c r="F94" s="108" t="str">
        <f>VLOOKUP($D94,Foundation!$D$5:$F$379,3,FALSE)</f>
        <v>Sandy</v>
      </c>
      <c r="G94" s="123">
        <v>45856</v>
      </c>
      <c r="H94" s="123">
        <v>45856</v>
      </c>
      <c r="I94" s="125" t="s">
        <v>630</v>
      </c>
      <c r="J94" s="108" t="s">
        <v>631</v>
      </c>
      <c r="K94" s="108"/>
      <c r="L94" s="155"/>
      <c r="M94" s="117"/>
      <c r="N94" s="117"/>
      <c r="O94" s="117"/>
      <c r="P94" s="117"/>
      <c r="Q94" s="117"/>
      <c r="R94" s="117"/>
      <c r="S94" s="117"/>
      <c r="T94" s="117"/>
      <c r="U94" s="117"/>
      <c r="V94" s="117"/>
      <c r="W94" s="117"/>
      <c r="X94" s="117"/>
      <c r="Y94" s="117"/>
      <c r="Z94" s="117"/>
    </row>
    <row r="95" spans="1:26" ht="15.75" customHeight="1" x14ac:dyDescent="0.25">
      <c r="A95" s="141">
        <v>91</v>
      </c>
      <c r="B95" s="108" t="s">
        <v>632</v>
      </c>
      <c r="C95" s="108">
        <v>71</v>
      </c>
      <c r="D95" s="142" t="s">
        <v>374</v>
      </c>
      <c r="E95" s="108" t="str">
        <f>VLOOKUP(D95,'TS Gantry - AP47'!$C$8:$D$638,2,0)</f>
        <v>DA+9</v>
      </c>
      <c r="F95" s="108" t="str">
        <f>VLOOKUP($D95,Foundation!$D$5:$F$379,3,FALSE)</f>
        <v>Sandy</v>
      </c>
      <c r="G95" s="123">
        <v>45856</v>
      </c>
      <c r="H95" s="123">
        <v>45856</v>
      </c>
      <c r="I95" s="125" t="s">
        <v>630</v>
      </c>
      <c r="J95" s="108" t="s">
        <v>631</v>
      </c>
      <c r="K95" s="108"/>
      <c r="L95" s="155"/>
      <c r="M95" s="117"/>
      <c r="N95" s="117"/>
      <c r="O95" s="117"/>
      <c r="P95" s="117"/>
      <c r="Q95" s="117"/>
      <c r="R95" s="117"/>
      <c r="S95" s="117"/>
      <c r="T95" s="117"/>
      <c r="U95" s="117"/>
      <c r="V95" s="117"/>
      <c r="W95" s="117"/>
      <c r="X95" s="117"/>
      <c r="Y95" s="117"/>
      <c r="Z95" s="117"/>
    </row>
    <row r="96" spans="1:26" ht="15.75" customHeight="1" x14ac:dyDescent="0.25">
      <c r="A96" s="141">
        <v>92</v>
      </c>
      <c r="B96" s="108" t="s">
        <v>632</v>
      </c>
      <c r="C96" s="108">
        <v>72</v>
      </c>
      <c r="D96" s="142" t="s">
        <v>519</v>
      </c>
      <c r="E96" s="108" t="str">
        <f>VLOOKUP(D96,'TS Gantry - AP47'!$C$8:$D$638,2,0)</f>
        <v>DA+9</v>
      </c>
      <c r="F96" s="108" t="str">
        <f>VLOOKUP($D96,Foundation!$D$5:$F$379,3,FALSE)</f>
        <v>Sandy</v>
      </c>
      <c r="G96" s="123">
        <v>45861</v>
      </c>
      <c r="H96" s="123">
        <v>45861</v>
      </c>
      <c r="I96" s="125" t="s">
        <v>630</v>
      </c>
      <c r="J96" s="108" t="s">
        <v>631</v>
      </c>
      <c r="K96" s="108"/>
      <c r="L96" s="155"/>
      <c r="M96" s="117"/>
      <c r="N96" s="117"/>
      <c r="O96" s="117"/>
      <c r="P96" s="117"/>
      <c r="Q96" s="117"/>
      <c r="R96" s="117"/>
      <c r="S96" s="117"/>
      <c r="T96" s="117"/>
      <c r="U96" s="117"/>
      <c r="V96" s="117"/>
      <c r="W96" s="117"/>
      <c r="X96" s="117"/>
      <c r="Y96" s="117"/>
      <c r="Z96" s="117"/>
    </row>
    <row r="97" spans="1:26" ht="15.75" customHeight="1" x14ac:dyDescent="0.25">
      <c r="A97" s="141">
        <v>93</v>
      </c>
      <c r="B97" s="108" t="s">
        <v>632</v>
      </c>
      <c r="C97" s="108">
        <v>73</v>
      </c>
      <c r="D97" s="142" t="s">
        <v>518</v>
      </c>
      <c r="E97" s="108" t="str">
        <f>VLOOKUP(D97,'TS Gantry - AP47'!$C$8:$D$638,2,0)</f>
        <v>DA+3</v>
      </c>
      <c r="F97" s="108" t="str">
        <f>VLOOKUP($D97,Foundation!$D$5:$F$379,3,FALSE)</f>
        <v>Sandy</v>
      </c>
      <c r="G97" s="123">
        <v>45861</v>
      </c>
      <c r="H97" s="123">
        <v>45861</v>
      </c>
      <c r="I97" s="125" t="s">
        <v>630</v>
      </c>
      <c r="J97" s="108" t="s">
        <v>631</v>
      </c>
      <c r="K97" s="108"/>
      <c r="L97" s="155"/>
      <c r="M97" s="117"/>
      <c r="N97" s="117"/>
      <c r="O97" s="117"/>
      <c r="P97" s="117"/>
      <c r="Q97" s="117"/>
      <c r="R97" s="117"/>
      <c r="S97" s="117"/>
      <c r="T97" s="117"/>
      <c r="U97" s="117"/>
      <c r="V97" s="117"/>
      <c r="W97" s="117"/>
      <c r="X97" s="117"/>
      <c r="Y97" s="117"/>
      <c r="Z97" s="117"/>
    </row>
    <row r="98" spans="1:26" ht="15.75" customHeight="1" x14ac:dyDescent="0.25">
      <c r="A98" s="141">
        <v>94</v>
      </c>
      <c r="B98" s="108" t="s">
        <v>632</v>
      </c>
      <c r="C98" s="108">
        <v>74</v>
      </c>
      <c r="D98" s="142" t="s">
        <v>517</v>
      </c>
      <c r="E98" s="108" t="str">
        <f>VLOOKUP(D98,'TS Gantry - AP47'!$C$8:$D$638,2,0)</f>
        <v>DA+0</v>
      </c>
      <c r="F98" s="108" t="str">
        <f>VLOOKUP($D98,Foundation!$D$5:$F$379,3,FALSE)</f>
        <v>Sandy</v>
      </c>
      <c r="G98" s="123">
        <v>45861</v>
      </c>
      <c r="H98" s="123">
        <v>45861</v>
      </c>
      <c r="I98" s="125" t="s">
        <v>630</v>
      </c>
      <c r="J98" s="108" t="s">
        <v>631</v>
      </c>
      <c r="K98" s="108"/>
      <c r="L98" s="155"/>
      <c r="M98" s="117"/>
      <c r="N98" s="117"/>
      <c r="O98" s="117"/>
      <c r="P98" s="117"/>
      <c r="Q98" s="117"/>
      <c r="R98" s="117"/>
      <c r="S98" s="117"/>
      <c r="T98" s="117"/>
      <c r="U98" s="117"/>
      <c r="V98" s="117"/>
      <c r="W98" s="117"/>
      <c r="X98" s="117"/>
      <c r="Y98" s="117"/>
      <c r="Z98" s="117"/>
    </row>
    <row r="99" spans="1:26" ht="15.75" customHeight="1" x14ac:dyDescent="0.25">
      <c r="A99" s="141">
        <v>95</v>
      </c>
      <c r="B99" s="108" t="s">
        <v>632</v>
      </c>
      <c r="C99" s="108">
        <v>75</v>
      </c>
      <c r="D99" s="142" t="s">
        <v>511</v>
      </c>
      <c r="E99" s="108" t="str">
        <f>VLOOKUP(D99,'TS Gantry - AP47'!$C$8:$D$638,2,0)</f>
        <v>DB1+0</v>
      </c>
      <c r="F99" s="108" t="str">
        <f>VLOOKUP($D99,Foundation!$D$5:$F$379,3,FALSE)</f>
        <v>Sandy</v>
      </c>
      <c r="G99" s="123">
        <v>45861</v>
      </c>
      <c r="H99" s="123">
        <v>45861</v>
      </c>
      <c r="I99" s="125" t="s">
        <v>630</v>
      </c>
      <c r="J99" s="108" t="s">
        <v>631</v>
      </c>
      <c r="K99" s="108"/>
      <c r="L99" s="155"/>
      <c r="M99" s="117"/>
      <c r="N99" s="117"/>
      <c r="O99" s="117"/>
      <c r="P99" s="117"/>
      <c r="Q99" s="117"/>
      <c r="R99" s="117"/>
      <c r="S99" s="117"/>
      <c r="T99" s="117"/>
      <c r="U99" s="117"/>
      <c r="V99" s="117"/>
      <c r="W99" s="117"/>
      <c r="X99" s="117"/>
      <c r="Y99" s="117"/>
      <c r="Z99" s="117"/>
    </row>
    <row r="100" spans="1:26" ht="15.75" customHeight="1" x14ac:dyDescent="0.25">
      <c r="A100" s="141">
        <v>96</v>
      </c>
      <c r="B100" s="108" t="s">
        <v>632</v>
      </c>
      <c r="C100" s="108">
        <v>76</v>
      </c>
      <c r="D100" s="142" t="s">
        <v>515</v>
      </c>
      <c r="E100" s="108" t="str">
        <f>VLOOKUP(D100,'TS Gantry - AP47'!$C$8:$D$638,2,0)</f>
        <v>DA+6</v>
      </c>
      <c r="F100" s="108" t="str">
        <f>VLOOKUP($D100,Foundation!$D$5:$F$379,3,FALSE)</f>
        <v>Sandy</v>
      </c>
      <c r="G100" s="123">
        <v>45861</v>
      </c>
      <c r="H100" s="123">
        <v>45861</v>
      </c>
      <c r="I100" s="125" t="s">
        <v>630</v>
      </c>
      <c r="J100" s="108" t="s">
        <v>631</v>
      </c>
      <c r="K100" s="108"/>
      <c r="L100" s="155"/>
      <c r="M100" s="117"/>
      <c r="N100" s="117"/>
      <c r="O100" s="117"/>
      <c r="P100" s="117"/>
      <c r="Q100" s="117"/>
      <c r="R100" s="117"/>
      <c r="S100" s="117"/>
      <c r="T100" s="117"/>
      <c r="U100" s="117"/>
      <c r="V100" s="117"/>
      <c r="W100" s="117"/>
      <c r="X100" s="117"/>
      <c r="Y100" s="117"/>
      <c r="Z100" s="117"/>
    </row>
    <row r="101" spans="1:26" ht="15.75" customHeight="1" x14ac:dyDescent="0.25">
      <c r="A101" s="141">
        <v>97</v>
      </c>
      <c r="B101" s="108" t="s">
        <v>632</v>
      </c>
      <c r="C101" s="108">
        <v>77</v>
      </c>
      <c r="D101" s="142" t="s">
        <v>452</v>
      </c>
      <c r="E101" s="108" t="str">
        <f>VLOOKUP(D101,'TS Gantry - AP47'!$C$8:$D$638,2,0)</f>
        <v>DA+3</v>
      </c>
      <c r="F101" s="108" t="str">
        <f>VLOOKUP($D101,Foundation!$D$5:$F$379,3,FALSE)</f>
        <v>Sandy</v>
      </c>
      <c r="G101" s="123">
        <v>45862</v>
      </c>
      <c r="H101" s="123">
        <v>45862</v>
      </c>
      <c r="I101" s="125" t="s">
        <v>630</v>
      </c>
      <c r="J101" s="108" t="s">
        <v>631</v>
      </c>
      <c r="K101" s="108"/>
      <c r="L101" s="155"/>
      <c r="M101" s="117"/>
      <c r="N101" s="117"/>
      <c r="O101" s="117"/>
      <c r="P101" s="117"/>
      <c r="Q101" s="117"/>
      <c r="R101" s="117"/>
      <c r="S101" s="117"/>
      <c r="T101" s="117"/>
      <c r="U101" s="117"/>
      <c r="V101" s="117"/>
      <c r="W101" s="117"/>
      <c r="X101" s="117"/>
      <c r="Y101" s="117"/>
      <c r="Z101" s="117"/>
    </row>
    <row r="102" spans="1:26" ht="15.75" customHeight="1" x14ac:dyDescent="0.25">
      <c r="A102" s="141">
        <v>98</v>
      </c>
      <c r="B102" s="108" t="s">
        <v>632</v>
      </c>
      <c r="C102" s="108">
        <v>78</v>
      </c>
      <c r="D102" s="142" t="s">
        <v>457</v>
      </c>
      <c r="E102" s="108" t="str">
        <f>VLOOKUP(D102,'TS Gantry - AP47'!$C$8:$D$638,2,0)</f>
        <v>DA+0</v>
      </c>
      <c r="F102" s="108" t="str">
        <f>VLOOKUP($D102,Foundation!$D$5:$F$379,3,FALSE)</f>
        <v>Sandy</v>
      </c>
      <c r="G102" s="123">
        <v>45862</v>
      </c>
      <c r="H102" s="123">
        <v>45862</v>
      </c>
      <c r="I102" s="125" t="s">
        <v>630</v>
      </c>
      <c r="J102" s="108" t="s">
        <v>631</v>
      </c>
      <c r="K102" s="108"/>
      <c r="L102" s="155"/>
      <c r="M102" s="117"/>
      <c r="N102" s="117"/>
      <c r="O102" s="117"/>
      <c r="P102" s="117"/>
      <c r="Q102" s="117"/>
      <c r="R102" s="117"/>
      <c r="S102" s="117"/>
      <c r="T102" s="117"/>
      <c r="U102" s="117"/>
      <c r="V102" s="117"/>
      <c r="W102" s="117"/>
      <c r="X102" s="117"/>
      <c r="Y102" s="117"/>
      <c r="Z102" s="117"/>
    </row>
    <row r="103" spans="1:26" ht="15.75" customHeight="1" x14ac:dyDescent="0.25">
      <c r="A103" s="141">
        <v>99</v>
      </c>
      <c r="B103" s="108" t="s">
        <v>632</v>
      </c>
      <c r="C103" s="108">
        <v>79</v>
      </c>
      <c r="D103" s="142" t="s">
        <v>459</v>
      </c>
      <c r="E103" s="108" t="str">
        <f>VLOOKUP(D103,'TS Gantry - AP47'!$C$8:$D$638,2,0)</f>
        <v>DA+0</v>
      </c>
      <c r="F103" s="108" t="str">
        <f>VLOOKUP($D103,Foundation!$D$5:$F$379,3,FALSE)</f>
        <v>Sandy</v>
      </c>
      <c r="G103" s="123">
        <v>45862</v>
      </c>
      <c r="H103" s="123">
        <v>45862</v>
      </c>
      <c r="I103" s="125" t="s">
        <v>630</v>
      </c>
      <c r="J103" s="108" t="s">
        <v>631</v>
      </c>
      <c r="K103" s="108"/>
      <c r="L103" s="155"/>
      <c r="M103" s="117"/>
      <c r="N103" s="117"/>
      <c r="O103" s="117"/>
      <c r="P103" s="117"/>
      <c r="Q103" s="117"/>
      <c r="R103" s="117"/>
      <c r="S103" s="117"/>
      <c r="T103" s="117"/>
      <c r="U103" s="117"/>
      <c r="V103" s="117"/>
      <c r="W103" s="117"/>
      <c r="X103" s="117"/>
      <c r="Y103" s="117"/>
      <c r="Z103" s="117"/>
    </row>
    <row r="104" spans="1:26" ht="15.75" customHeight="1" x14ac:dyDescent="0.25">
      <c r="A104" s="141">
        <v>100</v>
      </c>
      <c r="B104" s="108" t="s">
        <v>632</v>
      </c>
      <c r="C104" s="108">
        <v>80</v>
      </c>
      <c r="D104" s="142" t="s">
        <v>383</v>
      </c>
      <c r="E104" s="108" t="str">
        <f>VLOOKUP(D104,'TS Gantry - AP47'!$C$8:$D$638,2,0)</f>
        <v>DA+0</v>
      </c>
      <c r="F104" s="108" t="str">
        <f>VLOOKUP($D104,Foundation!$D$5:$F$379,3,FALSE)</f>
        <v>Sandy</v>
      </c>
      <c r="G104" s="123">
        <v>45862</v>
      </c>
      <c r="H104" s="123">
        <v>45862</v>
      </c>
      <c r="I104" s="125" t="s">
        <v>630</v>
      </c>
      <c r="J104" s="108" t="s">
        <v>631</v>
      </c>
      <c r="K104" s="108"/>
      <c r="L104" s="155"/>
      <c r="M104" s="117"/>
      <c r="N104" s="117"/>
      <c r="O104" s="117"/>
      <c r="P104" s="117"/>
      <c r="Q104" s="117"/>
      <c r="R104" s="117"/>
      <c r="S104" s="117"/>
      <c r="T104" s="117"/>
      <c r="U104" s="117"/>
      <c r="V104" s="117"/>
      <c r="W104" s="117"/>
      <c r="X104" s="117"/>
      <c r="Y104" s="117"/>
      <c r="Z104" s="117"/>
    </row>
    <row r="105" spans="1:26" ht="15.75" customHeight="1" x14ac:dyDescent="0.25">
      <c r="A105" s="141">
        <v>101</v>
      </c>
      <c r="B105" s="108" t="s">
        <v>632</v>
      </c>
      <c r="C105" s="108">
        <v>81</v>
      </c>
      <c r="D105" s="142" t="s">
        <v>604</v>
      </c>
      <c r="E105" s="108" t="str">
        <f>VLOOKUP(D105,'TS Gantry - AP47'!$C$8:$D$638,2,0)</f>
        <v>DA+0</v>
      </c>
      <c r="F105" s="108" t="str">
        <f>VLOOKUP($D105,Foundation!$D$5:$F$379,3,FALSE)</f>
        <v>Sandy</v>
      </c>
      <c r="G105" s="123">
        <v>45863</v>
      </c>
      <c r="H105" s="123">
        <v>45863</v>
      </c>
      <c r="I105" s="125" t="s">
        <v>630</v>
      </c>
      <c r="J105" s="108" t="s">
        <v>631</v>
      </c>
      <c r="K105" s="108"/>
      <c r="L105" s="155"/>
      <c r="M105" s="117"/>
      <c r="N105" s="117"/>
      <c r="O105" s="117"/>
      <c r="P105" s="117"/>
      <c r="Q105" s="117"/>
      <c r="R105" s="117"/>
      <c r="S105" s="117"/>
      <c r="T105" s="117"/>
      <c r="U105" s="117"/>
      <c r="V105" s="117"/>
      <c r="W105" s="117"/>
      <c r="X105" s="117"/>
      <c r="Y105" s="117"/>
      <c r="Z105" s="117"/>
    </row>
    <row r="106" spans="1:26" ht="15.75" customHeight="1" x14ac:dyDescent="0.25">
      <c r="A106" s="141">
        <v>102</v>
      </c>
      <c r="B106" s="108" t="s">
        <v>632</v>
      </c>
      <c r="C106" s="108">
        <v>82</v>
      </c>
      <c r="D106" s="142" t="s">
        <v>605</v>
      </c>
      <c r="E106" s="108" t="str">
        <f>VLOOKUP(D106,'TS Gantry - AP47'!$C$8:$D$638,2,0)</f>
        <v>DA+0</v>
      </c>
      <c r="F106" s="108" t="str">
        <f>VLOOKUP($D106,Foundation!$D$5:$F$379,3,FALSE)</f>
        <v>Sandy</v>
      </c>
      <c r="G106" s="123">
        <v>45863</v>
      </c>
      <c r="H106" s="123">
        <v>45863</v>
      </c>
      <c r="I106" s="125" t="s">
        <v>630</v>
      </c>
      <c r="J106" s="108" t="s">
        <v>631</v>
      </c>
      <c r="K106" s="108"/>
      <c r="L106" s="155"/>
      <c r="M106" s="117"/>
      <c r="N106" s="117"/>
      <c r="O106" s="117"/>
      <c r="P106" s="117"/>
      <c r="Q106" s="117"/>
      <c r="R106" s="117"/>
      <c r="S106" s="117"/>
      <c r="T106" s="117"/>
      <c r="U106" s="117"/>
      <c r="V106" s="117"/>
      <c r="W106" s="117"/>
      <c r="X106" s="117"/>
      <c r="Y106" s="117"/>
      <c r="Z106" s="117"/>
    </row>
    <row r="107" spans="1:26" ht="15.75" customHeight="1" x14ac:dyDescent="0.25">
      <c r="A107" s="141">
        <v>103</v>
      </c>
      <c r="B107" s="108" t="s">
        <v>632</v>
      </c>
      <c r="C107" s="108">
        <v>83</v>
      </c>
      <c r="D107" s="142" t="s">
        <v>606</v>
      </c>
      <c r="E107" s="108" t="str">
        <f>VLOOKUP(D107,'TS Gantry - AP47'!$C$8:$D$638,2,0)</f>
        <v>DA+6</v>
      </c>
      <c r="F107" s="108" t="str">
        <f>VLOOKUP($D107,Foundation!$D$5:$F$379,3,FALSE)</f>
        <v>Sandy</v>
      </c>
      <c r="G107" s="123">
        <v>45863</v>
      </c>
      <c r="H107" s="123">
        <v>45863</v>
      </c>
      <c r="I107" s="125" t="s">
        <v>630</v>
      </c>
      <c r="J107" s="108" t="s">
        <v>631</v>
      </c>
      <c r="K107" s="108"/>
      <c r="L107" s="155"/>
      <c r="M107" s="117"/>
      <c r="N107" s="117"/>
      <c r="O107" s="117"/>
      <c r="P107" s="117"/>
      <c r="Q107" s="117"/>
      <c r="R107" s="117"/>
      <c r="S107" s="117"/>
      <c r="T107" s="117"/>
      <c r="U107" s="117"/>
      <c r="V107" s="117"/>
      <c r="W107" s="117"/>
      <c r="X107" s="117"/>
      <c r="Y107" s="117"/>
      <c r="Z107" s="117"/>
    </row>
    <row r="108" spans="1:26" ht="15.75" customHeight="1" x14ac:dyDescent="0.25">
      <c r="A108" s="141">
        <v>104</v>
      </c>
      <c r="B108" s="108" t="s">
        <v>632</v>
      </c>
      <c r="C108" s="108">
        <v>84</v>
      </c>
      <c r="D108" s="142" t="s">
        <v>607</v>
      </c>
      <c r="E108" s="108" t="str">
        <f>VLOOKUP(D108,'TS Gantry - AP47'!$C$8:$D$638,2,0)</f>
        <v>DA+6</v>
      </c>
      <c r="F108" s="108" t="str">
        <f>VLOOKUP($D108,Foundation!$D$5:$F$379,3,FALSE)</f>
        <v>Sandy</v>
      </c>
      <c r="G108" s="123">
        <v>45863</v>
      </c>
      <c r="H108" s="123">
        <v>45863</v>
      </c>
      <c r="I108" s="125" t="s">
        <v>630</v>
      </c>
      <c r="J108" s="108" t="s">
        <v>631</v>
      </c>
      <c r="K108" s="108"/>
      <c r="L108" s="155"/>
      <c r="M108" s="117"/>
      <c r="N108" s="117"/>
      <c r="O108" s="117"/>
      <c r="P108" s="117"/>
      <c r="Q108" s="117"/>
      <c r="R108" s="117"/>
      <c r="S108" s="117"/>
      <c r="T108" s="117"/>
      <c r="U108" s="117"/>
      <c r="V108" s="117"/>
      <c r="W108" s="117"/>
      <c r="X108" s="117"/>
      <c r="Y108" s="117"/>
      <c r="Z108" s="117"/>
    </row>
    <row r="109" spans="1:26" ht="15.75" customHeight="1" x14ac:dyDescent="0.25">
      <c r="A109" s="141">
        <v>105</v>
      </c>
      <c r="B109" s="108" t="s">
        <v>632</v>
      </c>
      <c r="C109" s="108">
        <v>85</v>
      </c>
      <c r="D109" s="142" t="s">
        <v>608</v>
      </c>
      <c r="E109" s="108" t="str">
        <f>VLOOKUP(D109,'TS Gantry - AP47'!$C$8:$D$638,2,0)</f>
        <v>DA+3</v>
      </c>
      <c r="F109" s="108" t="str">
        <f>VLOOKUP($D109,Foundation!$D$5:$F$379,3,FALSE)</f>
        <v>Sandy</v>
      </c>
      <c r="G109" s="123">
        <v>45863</v>
      </c>
      <c r="H109" s="123">
        <v>45863</v>
      </c>
      <c r="I109" s="125" t="s">
        <v>630</v>
      </c>
      <c r="J109" s="108" t="s">
        <v>631</v>
      </c>
      <c r="K109" s="108"/>
      <c r="L109" s="155"/>
      <c r="M109" s="117"/>
      <c r="N109" s="117"/>
      <c r="O109" s="117"/>
      <c r="P109" s="117"/>
      <c r="Q109" s="117"/>
      <c r="R109" s="117"/>
      <c r="S109" s="117"/>
      <c r="T109" s="117"/>
      <c r="U109" s="117"/>
      <c r="V109" s="117"/>
      <c r="W109" s="117"/>
      <c r="X109" s="117"/>
      <c r="Y109" s="117"/>
      <c r="Z109" s="117"/>
    </row>
    <row r="110" spans="1:26" ht="15.75" customHeight="1" x14ac:dyDescent="0.25">
      <c r="A110" s="141">
        <v>106</v>
      </c>
      <c r="B110" s="108" t="s">
        <v>632</v>
      </c>
      <c r="C110" s="108">
        <v>86</v>
      </c>
      <c r="D110" s="142" t="s">
        <v>609</v>
      </c>
      <c r="E110" s="108" t="str">
        <f>VLOOKUP(D110,'TS Gantry - AP47'!$C$8:$D$638,2,0)</f>
        <v>DA+3</v>
      </c>
      <c r="F110" s="108" t="str">
        <f>VLOOKUP($D110,Foundation!$D$5:$F$379,3,FALSE)</f>
        <v>Sandy</v>
      </c>
      <c r="G110" s="123">
        <v>45863</v>
      </c>
      <c r="H110" s="123">
        <v>45863</v>
      </c>
      <c r="I110" s="125" t="s">
        <v>630</v>
      </c>
      <c r="J110" s="108" t="s">
        <v>631</v>
      </c>
      <c r="K110" s="108"/>
      <c r="L110" s="155"/>
      <c r="M110" s="117"/>
      <c r="N110" s="117"/>
      <c r="O110" s="117"/>
      <c r="P110" s="117"/>
      <c r="Q110" s="117"/>
      <c r="R110" s="117"/>
      <c r="S110" s="117"/>
      <c r="T110" s="117"/>
      <c r="U110" s="117"/>
      <c r="V110" s="117"/>
      <c r="W110" s="117"/>
      <c r="X110" s="117"/>
      <c r="Y110" s="117"/>
      <c r="Z110" s="117"/>
    </row>
    <row r="111" spans="1:26" ht="15.75" customHeight="1" x14ac:dyDescent="0.25">
      <c r="A111" s="141">
        <v>107</v>
      </c>
      <c r="B111" s="108" t="s">
        <v>632</v>
      </c>
      <c r="C111" s="108">
        <v>87</v>
      </c>
      <c r="D111" s="142" t="s">
        <v>591</v>
      </c>
      <c r="E111" s="108" t="str">
        <f>VLOOKUP(D111,'TS Gantry - AP47'!$C$8:$D$638,2,0)</f>
        <v>DA+6</v>
      </c>
      <c r="F111" s="108" t="str">
        <f>VLOOKUP($D111,Foundation!$D$5:$F$379,3,FALSE)</f>
        <v>Sandy</v>
      </c>
      <c r="G111" s="123">
        <v>45864</v>
      </c>
      <c r="H111" s="123">
        <v>45864</v>
      </c>
      <c r="I111" s="125" t="s">
        <v>630</v>
      </c>
      <c r="J111" s="108" t="s">
        <v>631</v>
      </c>
      <c r="K111" s="108"/>
      <c r="L111" s="155"/>
      <c r="M111" s="117"/>
      <c r="N111" s="117"/>
      <c r="O111" s="117"/>
      <c r="P111" s="117"/>
      <c r="Q111" s="117"/>
      <c r="R111" s="117"/>
      <c r="S111" s="117"/>
      <c r="T111" s="117"/>
      <c r="U111" s="117"/>
      <c r="V111" s="117"/>
      <c r="W111" s="117"/>
      <c r="X111" s="117"/>
      <c r="Y111" s="117"/>
      <c r="Z111" s="117"/>
    </row>
    <row r="112" spans="1:26" ht="15.75" customHeight="1" x14ac:dyDescent="0.25">
      <c r="A112" s="141">
        <v>108</v>
      </c>
      <c r="B112" s="108" t="s">
        <v>632</v>
      </c>
      <c r="C112" s="108">
        <v>88</v>
      </c>
      <c r="D112" s="142" t="s">
        <v>590</v>
      </c>
      <c r="E112" s="108" t="str">
        <f>VLOOKUP(D112,'TS Gantry - AP47'!$C$8:$D$638,2,0)</f>
        <v>DA-3</v>
      </c>
      <c r="F112" s="108" t="str">
        <f>VLOOKUP($D112,Foundation!$D$5:$F$379,3,FALSE)</f>
        <v>Sandy</v>
      </c>
      <c r="G112" s="123">
        <v>45864</v>
      </c>
      <c r="H112" s="123">
        <v>45864</v>
      </c>
      <c r="I112" s="125" t="s">
        <v>630</v>
      </c>
      <c r="J112" s="108" t="s">
        <v>631</v>
      </c>
      <c r="K112" s="108"/>
      <c r="L112" s="155"/>
      <c r="M112" s="117"/>
      <c r="N112" s="117"/>
      <c r="O112" s="117"/>
      <c r="P112" s="117"/>
      <c r="Q112" s="117"/>
      <c r="R112" s="117"/>
      <c r="S112" s="117"/>
      <c r="T112" s="117"/>
      <c r="U112" s="117"/>
      <c r="V112" s="117"/>
      <c r="W112" s="117"/>
      <c r="X112" s="117"/>
      <c r="Y112" s="117"/>
      <c r="Z112" s="117"/>
    </row>
    <row r="113" spans="1:26" ht="15.75" customHeight="1" x14ac:dyDescent="0.25">
      <c r="A113" s="141">
        <v>109</v>
      </c>
      <c r="B113" s="108" t="s">
        <v>632</v>
      </c>
      <c r="C113" s="108">
        <v>89</v>
      </c>
      <c r="D113" s="142" t="s">
        <v>553</v>
      </c>
      <c r="E113" s="108" t="str">
        <f>VLOOKUP(D113,'TS Gantry - AP47'!$C$8:$D$638,2,0)</f>
        <v>DA+9</v>
      </c>
      <c r="F113" s="108" t="str">
        <f>VLOOKUP($D113,Foundation!$D$5:$F$379,3,FALSE)</f>
        <v>Sandy</v>
      </c>
      <c r="G113" s="123">
        <v>45864</v>
      </c>
      <c r="H113" s="123">
        <v>45864</v>
      </c>
      <c r="I113" s="125" t="s">
        <v>630</v>
      </c>
      <c r="J113" s="108" t="s">
        <v>631</v>
      </c>
      <c r="K113" s="108"/>
      <c r="L113" s="155"/>
      <c r="M113" s="117"/>
      <c r="N113" s="117"/>
      <c r="O113" s="117"/>
      <c r="P113" s="117"/>
      <c r="Q113" s="117"/>
      <c r="R113" s="117"/>
      <c r="S113" s="117"/>
      <c r="T113" s="117"/>
      <c r="U113" s="117"/>
      <c r="V113" s="117"/>
      <c r="W113" s="117"/>
      <c r="X113" s="117"/>
      <c r="Y113" s="117"/>
      <c r="Z113" s="117"/>
    </row>
    <row r="114" spans="1:26" ht="15.75" customHeight="1" x14ac:dyDescent="0.25">
      <c r="A114" s="141">
        <v>110</v>
      </c>
      <c r="B114" s="108" t="s">
        <v>632</v>
      </c>
      <c r="C114" s="108">
        <v>90</v>
      </c>
      <c r="D114" s="142" t="s">
        <v>530</v>
      </c>
      <c r="E114" s="108" t="str">
        <f>VLOOKUP(D114,'TS Gantry - AP47'!$C$8:$D$638,2,0)</f>
        <v>DA+3</v>
      </c>
      <c r="F114" s="108" t="str">
        <f>VLOOKUP($D114,Foundation!$D$5:$F$379,3,FALSE)</f>
        <v>Sandy</v>
      </c>
      <c r="G114" s="123">
        <v>45864</v>
      </c>
      <c r="H114" s="123">
        <v>45864</v>
      </c>
      <c r="I114" s="125" t="s">
        <v>630</v>
      </c>
      <c r="J114" s="108" t="s">
        <v>631</v>
      </c>
      <c r="K114" s="108"/>
      <c r="L114" s="155"/>
      <c r="M114" s="117"/>
      <c r="N114" s="117"/>
      <c r="O114" s="117"/>
      <c r="P114" s="117"/>
      <c r="Q114" s="117"/>
      <c r="R114" s="117"/>
      <c r="S114" s="117"/>
      <c r="T114" s="117"/>
      <c r="U114" s="117"/>
      <c r="V114" s="117"/>
      <c r="W114" s="117"/>
      <c r="X114" s="117"/>
      <c r="Y114" s="117"/>
      <c r="Z114" s="117"/>
    </row>
    <row r="115" spans="1:26" ht="15.75" customHeight="1" x14ac:dyDescent="0.25">
      <c r="A115" s="141">
        <v>111</v>
      </c>
      <c r="B115" s="108" t="s">
        <v>632</v>
      </c>
      <c r="C115" s="108">
        <v>91</v>
      </c>
      <c r="D115" s="142" t="s">
        <v>234</v>
      </c>
      <c r="E115" s="108" t="str">
        <f>VLOOKUP(D115,'TS Gantry - AP47'!$C$8:$D$638,2,0)</f>
        <v>DA-1.5</v>
      </c>
      <c r="F115" s="108" t="str">
        <f>VLOOKUP($D115,Foundation!$D$5:$F$379,3,FALSE)</f>
        <v>Sandy</v>
      </c>
      <c r="G115" s="123">
        <v>45866</v>
      </c>
      <c r="H115" s="123">
        <v>45866</v>
      </c>
      <c r="I115" s="125" t="s">
        <v>630</v>
      </c>
      <c r="J115" s="108" t="s">
        <v>631</v>
      </c>
      <c r="K115" s="108"/>
      <c r="L115" s="155"/>
      <c r="M115" s="117"/>
      <c r="N115" s="117"/>
      <c r="O115" s="117"/>
      <c r="P115" s="117"/>
      <c r="Q115" s="117"/>
      <c r="R115" s="117"/>
      <c r="S115" s="117"/>
      <c r="T115" s="117"/>
      <c r="U115" s="117"/>
      <c r="V115" s="117"/>
      <c r="W115" s="117"/>
      <c r="X115" s="117"/>
      <c r="Y115" s="117"/>
      <c r="Z115" s="117"/>
    </row>
    <row r="116" spans="1:26" ht="15.75" customHeight="1" x14ac:dyDescent="0.25">
      <c r="A116" s="141">
        <v>112</v>
      </c>
      <c r="B116" s="108" t="s">
        <v>632</v>
      </c>
      <c r="C116" s="108">
        <v>92</v>
      </c>
      <c r="D116" s="142" t="s">
        <v>236</v>
      </c>
      <c r="E116" s="108" t="str">
        <f>VLOOKUP(D116,'TS Gantry - AP47'!$C$8:$D$638,2,0)</f>
        <v>DA-1.5</v>
      </c>
      <c r="F116" s="108" t="str">
        <f>VLOOKUP($D116,Foundation!$D$5:$F$379,3,FALSE)</f>
        <v>Sandy</v>
      </c>
      <c r="G116" s="123">
        <v>45866</v>
      </c>
      <c r="H116" s="123">
        <v>45866</v>
      </c>
      <c r="I116" s="125" t="s">
        <v>630</v>
      </c>
      <c r="J116" s="108" t="s">
        <v>631</v>
      </c>
      <c r="K116" s="108"/>
      <c r="L116" s="155"/>
      <c r="M116" s="117"/>
      <c r="N116" s="117"/>
      <c r="O116" s="117"/>
      <c r="P116" s="117"/>
      <c r="Q116" s="117"/>
      <c r="R116" s="117"/>
      <c r="S116" s="117"/>
      <c r="T116" s="117"/>
      <c r="U116" s="117"/>
      <c r="V116" s="117"/>
      <c r="W116" s="117"/>
      <c r="X116" s="117"/>
      <c r="Y116" s="117"/>
      <c r="Z116" s="117"/>
    </row>
    <row r="117" spans="1:26" ht="15.75" customHeight="1" x14ac:dyDescent="0.25">
      <c r="A117" s="141">
        <v>113</v>
      </c>
      <c r="B117" s="108" t="s">
        <v>632</v>
      </c>
      <c r="C117" s="108">
        <v>93</v>
      </c>
      <c r="D117" s="142" t="s">
        <v>237</v>
      </c>
      <c r="E117" s="108" t="str">
        <f>VLOOKUP(D117,'TS Gantry - AP47'!$C$8:$D$638,2,0)</f>
        <v>DA-3</v>
      </c>
      <c r="F117" s="108" t="str">
        <f>VLOOKUP($D117,Foundation!$D$5:$F$379,3,FALSE)</f>
        <v>Sandy</v>
      </c>
      <c r="G117" s="123">
        <v>45866</v>
      </c>
      <c r="H117" s="123">
        <v>45866</v>
      </c>
      <c r="I117" s="125" t="s">
        <v>630</v>
      </c>
      <c r="J117" s="108" t="s">
        <v>631</v>
      </c>
      <c r="K117" s="108"/>
      <c r="L117" s="155"/>
      <c r="M117" s="117"/>
      <c r="N117" s="117"/>
      <c r="O117" s="117"/>
      <c r="P117" s="117"/>
      <c r="Q117" s="117"/>
      <c r="R117" s="117"/>
      <c r="S117" s="117"/>
      <c r="T117" s="117"/>
      <c r="U117" s="117"/>
      <c r="V117" s="117"/>
      <c r="W117" s="117"/>
      <c r="X117" s="117"/>
      <c r="Y117" s="117"/>
      <c r="Z117" s="117"/>
    </row>
    <row r="118" spans="1:26" ht="15.75" customHeight="1" x14ac:dyDescent="0.25">
      <c r="A118" s="141">
        <v>114</v>
      </c>
      <c r="B118" s="108" t="s">
        <v>632</v>
      </c>
      <c r="C118" s="108">
        <v>94</v>
      </c>
      <c r="D118" s="142" t="s">
        <v>279</v>
      </c>
      <c r="E118" s="108" t="str">
        <f>VLOOKUP(D118,'TS Gantry - AP47'!$C$8:$D$638,2,0)</f>
        <v>DA-3</v>
      </c>
      <c r="F118" s="108" t="str">
        <f>VLOOKUP($D118,Foundation!$D$5:$F$379,3,FALSE)</f>
        <v>Sandy</v>
      </c>
      <c r="G118" s="123">
        <v>45866</v>
      </c>
      <c r="H118" s="123">
        <v>45866</v>
      </c>
      <c r="I118" s="125" t="s">
        <v>630</v>
      </c>
      <c r="J118" s="108" t="s">
        <v>631</v>
      </c>
      <c r="K118" s="108"/>
      <c r="L118" s="104"/>
      <c r="M118" s="117"/>
      <c r="N118" s="117"/>
      <c r="O118" s="117"/>
      <c r="P118" s="117"/>
      <c r="Q118" s="117"/>
      <c r="R118" s="117"/>
      <c r="S118" s="117"/>
      <c r="T118" s="117"/>
      <c r="U118" s="117"/>
      <c r="V118" s="117"/>
      <c r="W118" s="117"/>
      <c r="X118" s="117"/>
      <c r="Y118" s="117"/>
      <c r="Z118" s="117"/>
    </row>
    <row r="119" spans="1:26" ht="15.75" customHeight="1" x14ac:dyDescent="0.25">
      <c r="A119" s="141">
        <v>115</v>
      </c>
      <c r="B119" s="150" t="s">
        <v>633</v>
      </c>
      <c r="C119" s="108">
        <v>1</v>
      </c>
      <c r="D119" s="142" t="s">
        <v>340</v>
      </c>
      <c r="E119" s="108" t="str">
        <f>VLOOKUP(D119,'TS Gantry - AP47'!$C$8:$D$638,2,0)</f>
        <v>DB1+0</v>
      </c>
      <c r="F119" s="108" t="str">
        <f>VLOOKUP($D119,Foundation!$D$5:$F$379,3,FALSE)</f>
        <v>Sandy</v>
      </c>
      <c r="G119" s="156">
        <v>45968</v>
      </c>
      <c r="H119" s="156">
        <v>45968</v>
      </c>
      <c r="I119" s="108" t="s">
        <v>630</v>
      </c>
      <c r="J119" s="108" t="s">
        <v>634</v>
      </c>
      <c r="K119" s="108"/>
      <c r="L119" s="104"/>
      <c r="M119" s="117"/>
      <c r="N119" s="117"/>
      <c r="O119" s="117"/>
      <c r="P119" s="117"/>
      <c r="Q119" s="117"/>
      <c r="R119" s="117"/>
      <c r="S119" s="117"/>
      <c r="T119" s="117"/>
      <c r="U119" s="117"/>
      <c r="V119" s="117"/>
      <c r="W119" s="117"/>
      <c r="X119" s="117"/>
      <c r="Y119" s="117"/>
      <c r="Z119" s="117"/>
    </row>
    <row r="120" spans="1:26" ht="15.75" customHeight="1" x14ac:dyDescent="0.25">
      <c r="A120" s="141">
        <v>116</v>
      </c>
      <c r="B120" s="150" t="s">
        <v>633</v>
      </c>
      <c r="C120" s="108">
        <v>2</v>
      </c>
      <c r="D120" s="142" t="s">
        <v>341</v>
      </c>
      <c r="E120" s="108" t="str">
        <f>VLOOKUP(D120,'TS Gantry - AP47'!$C$8:$D$638,2,0)</f>
        <v>DA+0</v>
      </c>
      <c r="F120" s="108" t="str">
        <f>VLOOKUP($D120,Foundation!$D$5:$F$379,3,FALSE)</f>
        <v>Sandy</v>
      </c>
      <c r="G120" s="156">
        <v>45968</v>
      </c>
      <c r="H120" s="156">
        <v>45968</v>
      </c>
      <c r="I120" s="108" t="s">
        <v>630</v>
      </c>
      <c r="J120" s="108" t="s">
        <v>634</v>
      </c>
      <c r="K120" s="108"/>
      <c r="L120" s="155"/>
      <c r="M120" s="117"/>
      <c r="N120" s="117"/>
      <c r="O120" s="117"/>
      <c r="P120" s="117"/>
      <c r="Q120" s="117"/>
      <c r="R120" s="117"/>
      <c r="S120" s="117"/>
      <c r="T120" s="117"/>
      <c r="U120" s="117"/>
      <c r="V120" s="117"/>
      <c r="W120" s="117"/>
      <c r="X120" s="117"/>
      <c r="Y120" s="117"/>
      <c r="Z120" s="117"/>
    </row>
    <row r="121" spans="1:26" ht="15.75" customHeight="1" x14ac:dyDescent="0.25">
      <c r="A121" s="141">
        <v>117</v>
      </c>
      <c r="B121" s="150" t="s">
        <v>633</v>
      </c>
      <c r="C121" s="108">
        <v>3</v>
      </c>
      <c r="D121" s="142" t="s">
        <v>344</v>
      </c>
      <c r="E121" s="108" t="str">
        <f>VLOOKUP(D121,'TS Gantry - AP47'!$C$8:$D$638,2,0)</f>
        <v>DA+6</v>
      </c>
      <c r="F121" s="108" t="str">
        <f>VLOOKUP($D121,Foundation!$D$5:$F$379,3,FALSE)</f>
        <v>Sandy</v>
      </c>
      <c r="G121" s="156">
        <v>45968</v>
      </c>
      <c r="H121" s="156">
        <v>45968</v>
      </c>
      <c r="I121" s="108" t="s">
        <v>630</v>
      </c>
      <c r="J121" s="108" t="s">
        <v>634</v>
      </c>
      <c r="K121" s="108"/>
      <c r="L121" s="155"/>
      <c r="M121" s="117"/>
      <c r="N121" s="117"/>
      <c r="O121" s="117"/>
      <c r="P121" s="117"/>
      <c r="Q121" s="117"/>
      <c r="R121" s="117"/>
      <c r="S121" s="117"/>
      <c r="T121" s="117"/>
      <c r="U121" s="117"/>
      <c r="V121" s="117"/>
      <c r="W121" s="117"/>
      <c r="X121" s="117"/>
      <c r="Y121" s="117"/>
      <c r="Z121" s="117"/>
    </row>
    <row r="122" spans="1:26" ht="15.75" customHeight="1" x14ac:dyDescent="0.25">
      <c r="A122" s="141">
        <v>118</v>
      </c>
      <c r="B122" s="150" t="s">
        <v>633</v>
      </c>
      <c r="C122" s="108">
        <v>4</v>
      </c>
      <c r="D122" s="142" t="s">
        <v>461</v>
      </c>
      <c r="E122" s="108" t="str">
        <f>VLOOKUP(D122,'TS Gantry - AP47'!$C$8:$D$638,2,0)</f>
        <v>DA+0</v>
      </c>
      <c r="F122" s="108" t="str">
        <f>VLOOKUP($D122,Foundation!$D$5:$F$379,3,FALSE)</f>
        <v>Sandy</v>
      </c>
      <c r="G122" s="156">
        <v>45969</v>
      </c>
      <c r="H122" s="156">
        <v>45969</v>
      </c>
      <c r="I122" s="108" t="s">
        <v>630</v>
      </c>
      <c r="J122" s="108" t="s">
        <v>634</v>
      </c>
      <c r="K122" s="108"/>
      <c r="L122" s="155"/>
      <c r="M122" s="117"/>
      <c r="N122" s="117"/>
      <c r="O122" s="117"/>
      <c r="P122" s="117"/>
      <c r="Q122" s="117"/>
      <c r="R122" s="117"/>
      <c r="S122" s="117"/>
      <c r="T122" s="117"/>
      <c r="U122" s="117"/>
      <c r="V122" s="117"/>
      <c r="W122" s="117"/>
      <c r="X122" s="117"/>
      <c r="Y122" s="117"/>
      <c r="Z122" s="117"/>
    </row>
    <row r="123" spans="1:26" ht="15.75" customHeight="1" x14ac:dyDescent="0.25">
      <c r="A123" s="141">
        <v>119</v>
      </c>
      <c r="B123" s="150" t="s">
        <v>633</v>
      </c>
      <c r="C123" s="108">
        <v>5</v>
      </c>
      <c r="D123" s="142" t="s">
        <v>463</v>
      </c>
      <c r="E123" s="108" t="str">
        <f>VLOOKUP(D123,'TS Gantry - AP47'!$C$8:$D$638,2,0)</f>
        <v>DA+0</v>
      </c>
      <c r="F123" s="108" t="str">
        <f>VLOOKUP($D123,Foundation!$D$5:$F$379,3,FALSE)</f>
        <v>Sandy</v>
      </c>
      <c r="G123" s="156">
        <v>45969</v>
      </c>
      <c r="H123" s="156">
        <v>45969</v>
      </c>
      <c r="I123" s="108" t="s">
        <v>630</v>
      </c>
      <c r="J123" s="108" t="s">
        <v>634</v>
      </c>
      <c r="K123" s="108"/>
      <c r="L123" s="104"/>
      <c r="M123" s="117"/>
      <c r="N123" s="117"/>
      <c r="O123" s="117"/>
      <c r="P123" s="117"/>
      <c r="Q123" s="117"/>
      <c r="R123" s="117"/>
      <c r="S123" s="117"/>
      <c r="T123" s="117"/>
      <c r="U123" s="117"/>
      <c r="V123" s="117"/>
      <c r="W123" s="117"/>
      <c r="X123" s="117"/>
      <c r="Y123" s="117"/>
      <c r="Z123" s="117"/>
    </row>
    <row r="124" spans="1:26" ht="15.75" customHeight="1" x14ac:dyDescent="0.25">
      <c r="A124" s="141">
        <v>120</v>
      </c>
      <c r="B124" s="150" t="s">
        <v>633</v>
      </c>
      <c r="C124" s="108">
        <v>6</v>
      </c>
      <c r="D124" s="142" t="s">
        <v>464</v>
      </c>
      <c r="E124" s="108" t="str">
        <f>VLOOKUP(D124,'TS Gantry - AP47'!$C$8:$D$638,2,0)</f>
        <v>DB1+0</v>
      </c>
      <c r="F124" s="108" t="str">
        <f>VLOOKUP($D124,Foundation!$D$5:$F$379,3,FALSE)</f>
        <v>Sandy</v>
      </c>
      <c r="G124" s="156">
        <v>45969</v>
      </c>
      <c r="H124" s="156">
        <v>45969</v>
      </c>
      <c r="I124" s="108" t="s">
        <v>630</v>
      </c>
      <c r="J124" s="108" t="s">
        <v>634</v>
      </c>
      <c r="K124" s="108"/>
      <c r="L124" s="104"/>
      <c r="M124" s="117"/>
      <c r="N124" s="117"/>
      <c r="O124" s="117"/>
      <c r="P124" s="117"/>
      <c r="Q124" s="117"/>
      <c r="R124" s="117"/>
      <c r="S124" s="117"/>
      <c r="T124" s="117"/>
      <c r="U124" s="117"/>
      <c r="V124" s="117"/>
      <c r="W124" s="117"/>
      <c r="X124" s="117"/>
      <c r="Y124" s="117"/>
      <c r="Z124" s="117"/>
    </row>
    <row r="125" spans="1:26" ht="15.75" customHeight="1" x14ac:dyDescent="0.25">
      <c r="A125" s="141">
        <v>121</v>
      </c>
      <c r="B125" s="150" t="s">
        <v>633</v>
      </c>
      <c r="C125" s="108">
        <v>7</v>
      </c>
      <c r="D125" s="142" t="s">
        <v>467</v>
      </c>
      <c r="E125" s="108" t="str">
        <f>VLOOKUP(D125,'TS Gantry - AP47'!$C$8:$D$638,2,0)</f>
        <v>DA+0</v>
      </c>
      <c r="F125" s="108" t="str">
        <f>VLOOKUP($D125,Foundation!$D$5:$F$379,3,FALSE)</f>
        <v>Sandy</v>
      </c>
      <c r="G125" s="156">
        <v>45969</v>
      </c>
      <c r="H125" s="156">
        <v>45969</v>
      </c>
      <c r="I125" s="108" t="s">
        <v>630</v>
      </c>
      <c r="J125" s="108" t="s">
        <v>634</v>
      </c>
      <c r="K125" s="108"/>
      <c r="L125" s="104"/>
      <c r="M125" s="117"/>
      <c r="N125" s="117"/>
      <c r="O125" s="117"/>
      <c r="P125" s="117"/>
      <c r="Q125" s="117"/>
      <c r="R125" s="117"/>
      <c r="S125" s="117"/>
      <c r="T125" s="117"/>
      <c r="U125" s="117"/>
      <c r="V125" s="117"/>
      <c r="W125" s="117"/>
      <c r="X125" s="117"/>
      <c r="Y125" s="117"/>
      <c r="Z125" s="117"/>
    </row>
    <row r="126" spans="1:26" ht="15.75" customHeight="1" x14ac:dyDescent="0.25">
      <c r="A126" s="141">
        <v>122</v>
      </c>
      <c r="B126" s="150" t="s">
        <v>633</v>
      </c>
      <c r="C126" s="108">
        <v>8</v>
      </c>
      <c r="D126" s="142" t="s">
        <v>468</v>
      </c>
      <c r="E126" s="108" t="str">
        <f>VLOOKUP(D126,'TS Gantry - AP47'!$C$8:$D$638,2,0)</f>
        <v>DA+0</v>
      </c>
      <c r="F126" s="108" t="str">
        <f>VLOOKUP($D126,Foundation!$D$5:$F$379,3,FALSE)</f>
        <v>Sandy</v>
      </c>
      <c r="G126" s="156">
        <v>45970</v>
      </c>
      <c r="H126" s="156">
        <v>45970</v>
      </c>
      <c r="I126" s="108" t="s">
        <v>630</v>
      </c>
      <c r="J126" s="108" t="s">
        <v>634</v>
      </c>
      <c r="K126" s="108"/>
      <c r="L126" s="104"/>
      <c r="M126" s="117"/>
      <c r="N126" s="117"/>
      <c r="O126" s="117"/>
      <c r="P126" s="117"/>
      <c r="Q126" s="117"/>
      <c r="R126" s="117"/>
      <c r="S126" s="117"/>
      <c r="T126" s="117"/>
      <c r="U126" s="117"/>
      <c r="V126" s="117"/>
      <c r="W126" s="117"/>
      <c r="X126" s="117"/>
      <c r="Y126" s="117"/>
      <c r="Z126" s="117"/>
    </row>
    <row r="127" spans="1:26" ht="15.75" customHeight="1" x14ac:dyDescent="0.25">
      <c r="A127" s="141">
        <v>123</v>
      </c>
      <c r="B127" s="150" t="s">
        <v>633</v>
      </c>
      <c r="C127" s="108">
        <v>9</v>
      </c>
      <c r="D127" s="142" t="s">
        <v>470</v>
      </c>
      <c r="E127" s="108" t="str">
        <f>VLOOKUP(D127,'TS Gantry - AP47'!$C$8:$D$638,2,0)</f>
        <v>DA+0</v>
      </c>
      <c r="F127" s="108" t="str">
        <f>VLOOKUP($D127,Foundation!$D$5:$F$379,3,FALSE)</f>
        <v>Sandy</v>
      </c>
      <c r="G127" s="156">
        <v>45970</v>
      </c>
      <c r="H127" s="156">
        <v>45970</v>
      </c>
      <c r="I127" s="108" t="s">
        <v>630</v>
      </c>
      <c r="J127" s="108" t="s">
        <v>634</v>
      </c>
      <c r="K127" s="108"/>
      <c r="L127" s="104"/>
      <c r="M127" s="117"/>
      <c r="N127" s="117"/>
      <c r="O127" s="117"/>
      <c r="P127" s="117"/>
      <c r="Q127" s="117"/>
      <c r="R127" s="117"/>
      <c r="S127" s="117"/>
      <c r="T127" s="117"/>
      <c r="U127" s="117"/>
      <c r="V127" s="117"/>
      <c r="W127" s="117"/>
      <c r="X127" s="117"/>
      <c r="Y127" s="117"/>
      <c r="Z127" s="117"/>
    </row>
    <row r="128" spans="1:26" ht="15.75" customHeight="1" x14ac:dyDescent="0.25">
      <c r="A128" s="141">
        <v>124</v>
      </c>
      <c r="B128" s="150" t="s">
        <v>633</v>
      </c>
      <c r="C128" s="108">
        <v>10</v>
      </c>
      <c r="D128" s="142" t="s">
        <v>471</v>
      </c>
      <c r="E128" s="108" t="str">
        <f>VLOOKUP(D128,'TS Gantry - AP47'!$C$8:$D$638,2,0)</f>
        <v>DA+3</v>
      </c>
      <c r="F128" s="108" t="str">
        <f>VLOOKUP($D128,Foundation!$D$5:$F$379,3,FALSE)</f>
        <v>Sandy</v>
      </c>
      <c r="G128" s="156">
        <v>45970</v>
      </c>
      <c r="H128" s="156">
        <v>45970</v>
      </c>
      <c r="I128" s="108" t="s">
        <v>630</v>
      </c>
      <c r="J128" s="108" t="s">
        <v>634</v>
      </c>
      <c r="K128" s="108"/>
      <c r="L128" s="104"/>
      <c r="M128" s="117"/>
      <c r="N128" s="117"/>
      <c r="O128" s="117"/>
      <c r="P128" s="117"/>
      <c r="Q128" s="117"/>
      <c r="R128" s="117"/>
      <c r="S128" s="117"/>
      <c r="T128" s="117"/>
      <c r="U128" s="117"/>
      <c r="V128" s="117"/>
      <c r="W128" s="117"/>
      <c r="X128" s="117"/>
      <c r="Y128" s="117"/>
      <c r="Z128" s="117"/>
    </row>
    <row r="129" spans="1:26" ht="15.75" customHeight="1" x14ac:dyDescent="0.25">
      <c r="A129" s="141">
        <v>125</v>
      </c>
      <c r="B129" s="150" t="s">
        <v>633</v>
      </c>
      <c r="C129" s="108">
        <v>11</v>
      </c>
      <c r="D129" s="142" t="s">
        <v>472</v>
      </c>
      <c r="E129" s="108" t="str">
        <f>VLOOKUP(D129,'TS Gantry - AP47'!$C$8:$D$638,2,0)</f>
        <v>DA+3</v>
      </c>
      <c r="F129" s="108" t="str">
        <f>VLOOKUP($D129,Foundation!$D$5:$F$379,3,FALSE)</f>
        <v>Sandy</v>
      </c>
      <c r="G129" s="156">
        <v>45970</v>
      </c>
      <c r="H129" s="156">
        <v>45970</v>
      </c>
      <c r="I129" s="108" t="s">
        <v>630</v>
      </c>
      <c r="J129" s="108" t="s">
        <v>634</v>
      </c>
      <c r="K129" s="108"/>
      <c r="L129" s="104"/>
      <c r="M129" s="117"/>
      <c r="N129" s="117"/>
      <c r="O129" s="117"/>
      <c r="P129" s="117"/>
      <c r="Q129" s="117"/>
      <c r="R129" s="117"/>
      <c r="S129" s="117"/>
      <c r="T129" s="117"/>
      <c r="U129" s="117"/>
      <c r="V129" s="117"/>
      <c r="W129" s="117"/>
      <c r="X129" s="117"/>
      <c r="Y129" s="117"/>
      <c r="Z129" s="117"/>
    </row>
    <row r="130" spans="1:26" ht="15.75" customHeight="1" x14ac:dyDescent="0.25">
      <c r="A130" s="141">
        <v>126</v>
      </c>
      <c r="B130" s="150" t="s">
        <v>633</v>
      </c>
      <c r="C130" s="108">
        <v>12</v>
      </c>
      <c r="D130" s="142" t="s">
        <v>473</v>
      </c>
      <c r="E130" s="108" t="str">
        <f>VLOOKUP(D130,'TS Gantry - AP47'!$C$8:$D$638,2,0)</f>
        <v>DA+0</v>
      </c>
      <c r="F130" s="108" t="str">
        <f>VLOOKUP($D130,Foundation!$D$5:$F$379,3,FALSE)</f>
        <v>Sandy</v>
      </c>
      <c r="G130" s="156">
        <v>45970</v>
      </c>
      <c r="H130" s="156">
        <v>45970</v>
      </c>
      <c r="I130" s="108" t="s">
        <v>630</v>
      </c>
      <c r="J130" s="108" t="s">
        <v>634</v>
      </c>
      <c r="K130" s="108"/>
      <c r="L130" s="104"/>
      <c r="M130" s="117"/>
      <c r="N130" s="117"/>
      <c r="O130" s="117"/>
      <c r="P130" s="117"/>
      <c r="Q130" s="117"/>
      <c r="R130" s="117"/>
      <c r="S130" s="117"/>
      <c r="T130" s="117"/>
      <c r="U130" s="117"/>
      <c r="V130" s="117"/>
      <c r="W130" s="117"/>
      <c r="X130" s="117"/>
      <c r="Y130" s="117"/>
      <c r="Z130" s="117"/>
    </row>
    <row r="131" spans="1:26" ht="15.75" customHeight="1" x14ac:dyDescent="0.25">
      <c r="A131" s="141">
        <v>127</v>
      </c>
      <c r="B131" s="150" t="s">
        <v>633</v>
      </c>
      <c r="C131" s="108">
        <v>13</v>
      </c>
      <c r="D131" s="142" t="s">
        <v>474</v>
      </c>
      <c r="E131" s="108" t="str">
        <f>VLOOKUP(D131,'TS Gantry - AP47'!$C$8:$D$638,2,0)</f>
        <v>DA+3</v>
      </c>
      <c r="F131" s="108" t="str">
        <f>VLOOKUP($D131,Foundation!$D$5:$F$379,3,FALSE)</f>
        <v>Sandy</v>
      </c>
      <c r="G131" s="156">
        <v>45971</v>
      </c>
      <c r="H131" s="156">
        <v>45971</v>
      </c>
      <c r="I131" s="108" t="s">
        <v>630</v>
      </c>
      <c r="J131" s="108" t="s">
        <v>634</v>
      </c>
      <c r="K131" s="108"/>
      <c r="L131" s="104"/>
      <c r="M131" s="117"/>
      <c r="N131" s="117"/>
      <c r="O131" s="117"/>
      <c r="P131" s="117"/>
      <c r="Q131" s="117"/>
      <c r="R131" s="117"/>
      <c r="S131" s="117"/>
      <c r="T131" s="117"/>
      <c r="U131" s="117"/>
      <c r="V131" s="117"/>
      <c r="W131" s="117"/>
      <c r="X131" s="117"/>
      <c r="Y131" s="117"/>
      <c r="Z131" s="117"/>
    </row>
    <row r="132" spans="1:26" ht="15.75" customHeight="1" x14ac:dyDescent="0.25">
      <c r="A132" s="141">
        <v>128</v>
      </c>
      <c r="B132" s="150" t="s">
        <v>633</v>
      </c>
      <c r="C132" s="108">
        <v>14</v>
      </c>
      <c r="D132" s="142" t="s">
        <v>476</v>
      </c>
      <c r="E132" s="108" t="str">
        <f>VLOOKUP(D132,'TS Gantry - AP47'!$C$8:$D$638,2,0)</f>
        <v>DB2+0</v>
      </c>
      <c r="F132" s="108" t="str">
        <f>VLOOKUP($D132,Foundation!$D$5:$F$379,3,FALSE)</f>
        <v>Sandy</v>
      </c>
      <c r="G132" s="156">
        <v>45971</v>
      </c>
      <c r="H132" s="156">
        <v>45971</v>
      </c>
      <c r="I132" s="108" t="s">
        <v>630</v>
      </c>
      <c r="J132" s="108" t="s">
        <v>634</v>
      </c>
      <c r="K132" s="108"/>
      <c r="L132" s="104"/>
      <c r="M132" s="117"/>
      <c r="N132" s="117"/>
      <c r="O132" s="117"/>
      <c r="P132" s="117"/>
      <c r="Q132" s="117"/>
      <c r="R132" s="117"/>
      <c r="S132" s="117"/>
      <c r="T132" s="117"/>
      <c r="U132" s="117"/>
      <c r="V132" s="117"/>
      <c r="W132" s="117"/>
      <c r="X132" s="117"/>
      <c r="Y132" s="117"/>
      <c r="Z132" s="117"/>
    </row>
    <row r="133" spans="1:26" ht="15.75" customHeight="1" x14ac:dyDescent="0.25">
      <c r="A133" s="141">
        <v>129</v>
      </c>
      <c r="B133" s="150" t="s">
        <v>633</v>
      </c>
      <c r="C133" s="108">
        <v>15</v>
      </c>
      <c r="D133" s="142" t="s">
        <v>478</v>
      </c>
      <c r="E133" s="108" t="str">
        <f>VLOOKUP(D133,'TS Gantry - AP47'!$C$8:$D$638,2,0)</f>
        <v>DA+6</v>
      </c>
      <c r="F133" s="108" t="str">
        <f>VLOOKUP($D133,Foundation!$D$5:$F$379,3,FALSE)</f>
        <v>Sandy</v>
      </c>
      <c r="G133" s="156">
        <v>45971</v>
      </c>
      <c r="H133" s="156">
        <v>45971</v>
      </c>
      <c r="I133" s="108" t="s">
        <v>630</v>
      </c>
      <c r="J133" s="108" t="s">
        <v>634</v>
      </c>
      <c r="K133" s="108"/>
      <c r="L133" s="104"/>
      <c r="M133" s="117"/>
      <c r="N133" s="117"/>
      <c r="O133" s="117"/>
      <c r="P133" s="117"/>
      <c r="Q133" s="117"/>
      <c r="R133" s="117"/>
      <c r="S133" s="117"/>
      <c r="T133" s="117"/>
      <c r="U133" s="117"/>
      <c r="V133" s="117"/>
      <c r="W133" s="117"/>
      <c r="X133" s="117"/>
      <c r="Y133" s="117"/>
      <c r="Z133" s="117"/>
    </row>
    <row r="134" spans="1:26" ht="15.75" customHeight="1" x14ac:dyDescent="0.25">
      <c r="A134" s="141">
        <v>130</v>
      </c>
      <c r="B134" s="150" t="s">
        <v>633</v>
      </c>
      <c r="C134" s="108">
        <v>16</v>
      </c>
      <c r="D134" s="142" t="s">
        <v>496</v>
      </c>
      <c r="E134" s="108" t="str">
        <f>VLOOKUP(D134,'TS Gantry - AP47'!$C$8:$D$638,2,0)</f>
        <v>DA+6</v>
      </c>
      <c r="F134" s="108" t="str">
        <f>VLOOKUP($D134,Foundation!$D$5:$F$379,3,FALSE)</f>
        <v>Sandy</v>
      </c>
      <c r="G134" s="156">
        <v>45971</v>
      </c>
      <c r="H134" s="156">
        <v>45971</v>
      </c>
      <c r="I134" s="108" t="s">
        <v>630</v>
      </c>
      <c r="J134" s="108" t="s">
        <v>634</v>
      </c>
      <c r="K134" s="108"/>
      <c r="L134" s="104"/>
      <c r="M134" s="117"/>
      <c r="N134" s="117"/>
      <c r="O134" s="117"/>
      <c r="P134" s="117"/>
      <c r="Q134" s="117"/>
      <c r="R134" s="117"/>
      <c r="S134" s="117"/>
      <c r="T134" s="117"/>
      <c r="U134" s="117"/>
      <c r="V134" s="117"/>
      <c r="W134" s="117"/>
      <c r="X134" s="117"/>
      <c r="Y134" s="117"/>
      <c r="Z134" s="117"/>
    </row>
    <row r="135" spans="1:26" ht="15.75" customHeight="1" x14ac:dyDescent="0.25">
      <c r="A135" s="141">
        <v>131</v>
      </c>
      <c r="B135" s="150" t="s">
        <v>633</v>
      </c>
      <c r="C135" s="108">
        <v>17</v>
      </c>
      <c r="D135" s="142" t="s">
        <v>498</v>
      </c>
      <c r="E135" s="108" t="str">
        <f>VLOOKUP(D135,'TS Gantry - AP47'!$C$8:$D$638,2,0)</f>
        <v>DC2+0</v>
      </c>
      <c r="F135" s="108" t="str">
        <f>VLOOKUP($D135,Foundation!$D$5:$F$379,3,FALSE)</f>
        <v>Sandy</v>
      </c>
      <c r="G135" s="156">
        <v>45971</v>
      </c>
      <c r="H135" s="156">
        <v>45971</v>
      </c>
      <c r="I135" s="108" t="s">
        <v>630</v>
      </c>
      <c r="J135" s="108" t="s">
        <v>634</v>
      </c>
      <c r="K135" s="108"/>
      <c r="L135" s="104"/>
      <c r="M135" s="117"/>
      <c r="N135" s="117"/>
      <c r="O135" s="117"/>
      <c r="P135" s="117"/>
      <c r="Q135" s="117"/>
      <c r="R135" s="117"/>
      <c r="S135" s="117"/>
      <c r="T135" s="117"/>
      <c r="U135" s="117"/>
      <c r="V135" s="117"/>
      <c r="W135" s="117"/>
      <c r="X135" s="117"/>
      <c r="Y135" s="117"/>
      <c r="Z135" s="117"/>
    </row>
    <row r="136" spans="1:26" ht="15.75" customHeight="1" x14ac:dyDescent="0.25">
      <c r="A136" s="141">
        <v>132</v>
      </c>
      <c r="B136" s="150" t="s">
        <v>633</v>
      </c>
      <c r="C136" s="108">
        <v>18</v>
      </c>
      <c r="D136" s="142" t="s">
        <v>502</v>
      </c>
      <c r="E136" s="108" t="str">
        <f>VLOOKUP(D136,'TS Gantry - AP47'!$C$8:$D$638,2,0)</f>
        <v>DB2+0</v>
      </c>
      <c r="F136" s="108" t="str">
        <f>VLOOKUP($D136,Foundation!$D$5:$F$379,3,FALSE)</f>
        <v>Sandy</v>
      </c>
      <c r="G136" s="156">
        <v>45971</v>
      </c>
      <c r="H136" s="156">
        <v>45971</v>
      </c>
      <c r="I136" s="108" t="s">
        <v>630</v>
      </c>
      <c r="J136" s="108" t="s">
        <v>634</v>
      </c>
      <c r="K136" s="108"/>
      <c r="L136" s="104"/>
      <c r="M136" s="117"/>
      <c r="N136" s="117"/>
      <c r="O136" s="117"/>
      <c r="P136" s="117"/>
      <c r="Q136" s="117"/>
      <c r="R136" s="117"/>
      <c r="S136" s="117"/>
      <c r="T136" s="117"/>
      <c r="U136" s="117"/>
      <c r="V136" s="117"/>
      <c r="W136" s="117"/>
      <c r="X136" s="117"/>
      <c r="Y136" s="117"/>
      <c r="Z136" s="117"/>
    </row>
    <row r="137" spans="1:26" ht="15.75" customHeight="1" x14ac:dyDescent="0.25">
      <c r="A137" s="141">
        <v>133</v>
      </c>
      <c r="B137" s="150" t="s">
        <v>633</v>
      </c>
      <c r="C137" s="108">
        <v>19</v>
      </c>
      <c r="D137" s="142" t="s">
        <v>509</v>
      </c>
      <c r="E137" s="108" t="str">
        <f>VLOOKUP(D137,'TS Gantry - AP47'!$C$8:$D$638,2,0)</f>
        <v>DA+0</v>
      </c>
      <c r="F137" s="108" t="str">
        <f>VLOOKUP($D137,Foundation!$D$5:$F$379,3,FALSE)</f>
        <v>Sandy</v>
      </c>
      <c r="G137" s="123">
        <v>45972</v>
      </c>
      <c r="H137" s="123">
        <v>45972</v>
      </c>
      <c r="I137" s="108" t="s">
        <v>630</v>
      </c>
      <c r="J137" s="108" t="s">
        <v>634</v>
      </c>
      <c r="K137" s="108"/>
      <c r="L137" s="104"/>
      <c r="M137" s="117"/>
      <c r="N137" s="117"/>
      <c r="O137" s="117"/>
      <c r="P137" s="117"/>
      <c r="Q137" s="117"/>
      <c r="R137" s="117"/>
      <c r="S137" s="117"/>
      <c r="T137" s="117"/>
      <c r="U137" s="117"/>
      <c r="V137" s="117"/>
      <c r="W137" s="117"/>
      <c r="X137" s="117"/>
      <c r="Y137" s="117"/>
      <c r="Z137" s="117"/>
    </row>
    <row r="138" spans="1:26" ht="15.75" customHeight="1" x14ac:dyDescent="0.25">
      <c r="A138" s="141">
        <v>134</v>
      </c>
      <c r="B138" s="150" t="s">
        <v>633</v>
      </c>
      <c r="C138" s="108">
        <v>20</v>
      </c>
      <c r="D138" s="142" t="s">
        <v>510</v>
      </c>
      <c r="E138" s="108" t="str">
        <f>VLOOKUP(D138,'TS Gantry - AP47'!$C$8:$D$638,2,0)</f>
        <v>DA+6</v>
      </c>
      <c r="F138" s="108" t="str">
        <f>VLOOKUP($D138,Foundation!$D$5:$F$379,3,FALSE)</f>
        <v>Sandy</v>
      </c>
      <c r="G138" s="123">
        <v>45972</v>
      </c>
      <c r="H138" s="123">
        <v>45972</v>
      </c>
      <c r="I138" s="108" t="s">
        <v>630</v>
      </c>
      <c r="J138" s="108" t="s">
        <v>634</v>
      </c>
      <c r="K138" s="108"/>
      <c r="L138" s="104"/>
      <c r="M138" s="117"/>
      <c r="N138" s="117"/>
      <c r="O138" s="117"/>
      <c r="P138" s="117"/>
      <c r="Q138" s="117"/>
      <c r="R138" s="117"/>
      <c r="S138" s="117"/>
      <c r="T138" s="117"/>
      <c r="U138" s="117"/>
      <c r="V138" s="117"/>
      <c r="W138" s="117"/>
      <c r="X138" s="117"/>
      <c r="Y138" s="117"/>
      <c r="Z138" s="117"/>
    </row>
    <row r="139" spans="1:26" ht="15.75" customHeight="1" x14ac:dyDescent="0.25">
      <c r="A139" s="141">
        <v>135</v>
      </c>
      <c r="B139" s="150" t="s">
        <v>633</v>
      </c>
      <c r="C139" s="108">
        <v>21</v>
      </c>
      <c r="D139" s="142" t="s">
        <v>516</v>
      </c>
      <c r="E139" s="108" t="str">
        <f>VLOOKUP(D139,'TS Gantry - AP47'!$C$8:$D$638,2,0)</f>
        <v>DA+6</v>
      </c>
      <c r="F139" s="108" t="str">
        <f>VLOOKUP($D139,Foundation!$D$5:$F$379,3,FALSE)</f>
        <v>Sandy</v>
      </c>
      <c r="G139" s="123">
        <v>45972</v>
      </c>
      <c r="H139" s="123">
        <v>45972</v>
      </c>
      <c r="I139" s="108" t="s">
        <v>630</v>
      </c>
      <c r="J139" s="108" t="s">
        <v>634</v>
      </c>
      <c r="K139" s="108"/>
      <c r="L139" s="104"/>
      <c r="M139" s="117"/>
      <c r="N139" s="117"/>
      <c r="O139" s="117"/>
      <c r="P139" s="117"/>
      <c r="Q139" s="117"/>
      <c r="R139" s="117"/>
      <c r="S139" s="117"/>
      <c r="T139" s="117"/>
      <c r="U139" s="117"/>
      <c r="V139" s="117"/>
      <c r="W139" s="117"/>
      <c r="X139" s="117"/>
      <c r="Y139" s="117"/>
      <c r="Z139" s="117"/>
    </row>
    <row r="140" spans="1:26" ht="15.75" customHeight="1" x14ac:dyDescent="0.25">
      <c r="A140" s="141">
        <v>136</v>
      </c>
      <c r="B140" s="150" t="s">
        <v>633</v>
      </c>
      <c r="C140" s="108">
        <v>22</v>
      </c>
      <c r="D140" s="142" t="s">
        <v>520</v>
      </c>
      <c r="E140" s="108" t="str">
        <f>VLOOKUP(D140,'TS Gantry - AP47'!$C$8:$D$638,2,0)</f>
        <v>DA+6</v>
      </c>
      <c r="F140" s="108" t="str">
        <f>VLOOKUP($D140,Foundation!$D$5:$F$379,3,FALSE)</f>
        <v>Sandy</v>
      </c>
      <c r="G140" s="123">
        <v>45972</v>
      </c>
      <c r="H140" s="123">
        <v>45972</v>
      </c>
      <c r="I140" s="108" t="s">
        <v>630</v>
      </c>
      <c r="J140" s="108" t="s">
        <v>634</v>
      </c>
      <c r="K140" s="108"/>
      <c r="L140" s="104"/>
      <c r="M140" s="117"/>
      <c r="N140" s="117"/>
      <c r="O140" s="117"/>
      <c r="P140" s="117"/>
      <c r="Q140" s="117"/>
      <c r="R140" s="117"/>
      <c r="S140" s="117"/>
      <c r="T140" s="117"/>
      <c r="U140" s="117"/>
      <c r="V140" s="117"/>
      <c r="W140" s="117"/>
      <c r="X140" s="117"/>
      <c r="Y140" s="117"/>
      <c r="Z140" s="117"/>
    </row>
    <row r="141" spans="1:26" ht="15.75" customHeight="1" x14ac:dyDescent="0.25">
      <c r="A141" s="141">
        <v>137</v>
      </c>
      <c r="B141" s="150" t="s">
        <v>633</v>
      </c>
      <c r="C141" s="108">
        <v>23</v>
      </c>
      <c r="D141" s="142" t="s">
        <v>521</v>
      </c>
      <c r="E141" s="108" t="str">
        <f>VLOOKUP(D141,'TS Gantry - AP47'!$C$8:$D$638,2,0)</f>
        <v>DA+9</v>
      </c>
      <c r="F141" s="108" t="str">
        <f>VLOOKUP($D141,Foundation!$D$5:$F$379,3,FALSE)</f>
        <v>Sandy</v>
      </c>
      <c r="G141" s="123">
        <v>45972</v>
      </c>
      <c r="H141" s="123">
        <v>45972</v>
      </c>
      <c r="I141" s="108" t="s">
        <v>630</v>
      </c>
      <c r="J141" s="108" t="s">
        <v>634</v>
      </c>
      <c r="K141" s="108"/>
      <c r="L141" s="104"/>
      <c r="M141" s="117"/>
      <c r="N141" s="117"/>
      <c r="O141" s="117"/>
      <c r="P141" s="117"/>
      <c r="Q141" s="117"/>
      <c r="R141" s="117"/>
      <c r="S141" s="117"/>
      <c r="T141" s="117"/>
      <c r="U141" s="117"/>
      <c r="V141" s="117"/>
      <c r="W141" s="117"/>
      <c r="X141" s="117"/>
      <c r="Y141" s="117"/>
      <c r="Z141" s="117"/>
    </row>
    <row r="142" spans="1:26" ht="15.75" customHeight="1" x14ac:dyDescent="0.25">
      <c r="A142" s="141">
        <v>138</v>
      </c>
      <c r="B142" s="150" t="s">
        <v>633</v>
      </c>
      <c r="C142" s="108">
        <v>24</v>
      </c>
      <c r="D142" s="142" t="s">
        <v>522</v>
      </c>
      <c r="E142" s="108" t="str">
        <f>VLOOKUP(D142,'TS Gantry - AP47'!$C$8:$D$638,2,0)</f>
        <v>DB1+9</v>
      </c>
      <c r="F142" s="108" t="str">
        <f>VLOOKUP($D142,Foundation!$D$5:$F$379,3,FALSE)</f>
        <v>Sandy</v>
      </c>
      <c r="G142" s="123">
        <v>45972</v>
      </c>
      <c r="H142" s="123">
        <v>45972</v>
      </c>
      <c r="I142" s="108" t="s">
        <v>630</v>
      </c>
      <c r="J142" s="108" t="s">
        <v>634</v>
      </c>
      <c r="K142" s="108"/>
      <c r="L142" s="104"/>
      <c r="M142" s="117"/>
      <c r="N142" s="117"/>
      <c r="O142" s="117"/>
      <c r="P142" s="117"/>
      <c r="Q142" s="117"/>
      <c r="R142" s="117"/>
      <c r="S142" s="117"/>
      <c r="T142" s="117"/>
      <c r="U142" s="117"/>
      <c r="V142" s="117"/>
      <c r="W142" s="117"/>
      <c r="X142" s="117"/>
      <c r="Y142" s="117"/>
      <c r="Z142" s="117"/>
    </row>
    <row r="143" spans="1:26" ht="15.75" customHeight="1" x14ac:dyDescent="0.25">
      <c r="A143" s="141">
        <v>139</v>
      </c>
      <c r="B143" s="150" t="s">
        <v>633</v>
      </c>
      <c r="C143" s="108">
        <v>25</v>
      </c>
      <c r="D143" s="142" t="s">
        <v>523</v>
      </c>
      <c r="E143" s="108" t="str">
        <f>VLOOKUP(D143,'TS Gantry - AP47'!$C$8:$D$638,2,0)</f>
        <v>DA+3</v>
      </c>
      <c r="F143" s="108" t="str">
        <f>VLOOKUP($D143,Foundation!$D$5:$F$379,3,FALSE)</f>
        <v>Sandy</v>
      </c>
      <c r="G143" s="123">
        <v>45974</v>
      </c>
      <c r="H143" s="123">
        <v>45974</v>
      </c>
      <c r="I143" s="108" t="s">
        <v>630</v>
      </c>
      <c r="J143" s="108" t="s">
        <v>634</v>
      </c>
      <c r="K143" s="108"/>
      <c r="L143" s="104"/>
      <c r="M143" s="117"/>
      <c r="N143" s="117"/>
      <c r="O143" s="117"/>
      <c r="P143" s="117"/>
      <c r="Q143" s="117"/>
      <c r="R143" s="117"/>
      <c r="S143" s="117"/>
      <c r="T143" s="117"/>
      <c r="U143" s="117"/>
      <c r="V143" s="117"/>
      <c r="W143" s="117"/>
      <c r="X143" s="117"/>
      <c r="Y143" s="117"/>
      <c r="Z143" s="117"/>
    </row>
    <row r="144" spans="1:26" ht="15.75" customHeight="1" x14ac:dyDescent="0.25">
      <c r="A144" s="141">
        <v>140</v>
      </c>
      <c r="B144" s="150" t="s">
        <v>633</v>
      </c>
      <c r="C144" s="108">
        <v>26</v>
      </c>
      <c r="D144" s="142" t="s">
        <v>524</v>
      </c>
      <c r="E144" s="108" t="str">
        <f>VLOOKUP(D144,'TS Gantry - AP47'!$C$8:$D$638,2,0)</f>
        <v>DA-1.5</v>
      </c>
      <c r="F144" s="108" t="str">
        <f>VLOOKUP($D144,Foundation!$D$5:$F$379,3,FALSE)</f>
        <v>Sandy</v>
      </c>
      <c r="G144" s="123">
        <v>45974</v>
      </c>
      <c r="H144" s="123">
        <v>45974</v>
      </c>
      <c r="I144" s="108" t="s">
        <v>630</v>
      </c>
      <c r="J144" s="108" t="s">
        <v>634</v>
      </c>
      <c r="K144" s="108"/>
      <c r="L144" s="104"/>
      <c r="M144" s="117"/>
      <c r="N144" s="117"/>
      <c r="O144" s="117"/>
      <c r="P144" s="117"/>
      <c r="Q144" s="117"/>
      <c r="R144" s="117"/>
      <c r="S144" s="117"/>
      <c r="T144" s="117"/>
      <c r="U144" s="117"/>
      <c r="V144" s="117"/>
      <c r="W144" s="117"/>
      <c r="X144" s="117"/>
      <c r="Y144" s="117"/>
      <c r="Z144" s="117"/>
    </row>
    <row r="145" spans="1:26" ht="15.75" customHeight="1" x14ac:dyDescent="0.25">
      <c r="A145" s="141">
        <v>141</v>
      </c>
      <c r="B145" s="150" t="s">
        <v>633</v>
      </c>
      <c r="C145" s="108">
        <v>27</v>
      </c>
      <c r="D145" s="142" t="s">
        <v>526</v>
      </c>
      <c r="E145" s="108" t="str">
        <f>VLOOKUP(D145,'TS Gantry - AP47'!$C$8:$D$638,2,0)</f>
        <v>DA+6</v>
      </c>
      <c r="F145" s="108" t="str">
        <f>VLOOKUP($D145,Foundation!$D$5:$F$379,3,FALSE)</f>
        <v>Sandy</v>
      </c>
      <c r="G145" s="123">
        <v>45974</v>
      </c>
      <c r="H145" s="123">
        <v>45974</v>
      </c>
      <c r="I145" s="108" t="s">
        <v>630</v>
      </c>
      <c r="J145" s="108" t="s">
        <v>634</v>
      </c>
      <c r="K145" s="108"/>
      <c r="L145" s="144"/>
      <c r="M145" s="117"/>
      <c r="N145" s="117"/>
      <c r="O145" s="117"/>
      <c r="P145" s="117"/>
      <c r="Q145" s="117"/>
      <c r="R145" s="117"/>
      <c r="S145" s="117"/>
      <c r="T145" s="117"/>
      <c r="U145" s="117"/>
      <c r="V145" s="117"/>
      <c r="W145" s="117"/>
      <c r="X145" s="117"/>
      <c r="Y145" s="117"/>
      <c r="Z145" s="117"/>
    </row>
    <row r="146" spans="1:26" ht="15.75" customHeight="1" x14ac:dyDescent="0.25">
      <c r="A146" s="141">
        <v>142</v>
      </c>
      <c r="B146" s="150" t="s">
        <v>633</v>
      </c>
      <c r="C146" s="108">
        <v>28</v>
      </c>
      <c r="D146" s="142" t="s">
        <v>527</v>
      </c>
      <c r="E146" s="108" t="str">
        <f>VLOOKUP(D146,'TS Gantry - AP47'!$C$8:$D$638,2,0)</f>
        <v>DA+6</v>
      </c>
      <c r="F146" s="108" t="str">
        <f>VLOOKUP($D146,Foundation!$D$5:$F$379,3,FALSE)</f>
        <v>Sandy</v>
      </c>
      <c r="G146" s="123">
        <v>45974</v>
      </c>
      <c r="H146" s="123">
        <v>45974</v>
      </c>
      <c r="I146" s="108" t="s">
        <v>630</v>
      </c>
      <c r="J146" s="108" t="s">
        <v>634</v>
      </c>
      <c r="K146" s="108"/>
      <c r="L146" s="144"/>
      <c r="M146" s="117"/>
      <c r="N146" s="117"/>
      <c r="O146" s="117"/>
      <c r="P146" s="117"/>
      <c r="Q146" s="117"/>
      <c r="R146" s="117"/>
      <c r="S146" s="117"/>
      <c r="T146" s="117"/>
      <c r="U146" s="117"/>
      <c r="V146" s="117"/>
      <c r="W146" s="117"/>
      <c r="X146" s="117"/>
      <c r="Y146" s="117"/>
      <c r="Z146" s="117"/>
    </row>
    <row r="147" spans="1:26" ht="15.75" customHeight="1" x14ac:dyDescent="0.25">
      <c r="A147" s="141">
        <v>143</v>
      </c>
      <c r="B147" s="150" t="s">
        <v>633</v>
      </c>
      <c r="C147" s="108">
        <v>29</v>
      </c>
      <c r="D147" s="142" t="s">
        <v>528</v>
      </c>
      <c r="E147" s="108" t="str">
        <f>VLOOKUP(D147,'TS Gantry - AP47'!$C$8:$D$638,2,0)</f>
        <v>DA+9</v>
      </c>
      <c r="F147" s="108" t="str">
        <f>VLOOKUP($D147,Foundation!$D$5:$F$379,3,FALSE)</f>
        <v>Sandy</v>
      </c>
      <c r="G147" s="123">
        <v>45975</v>
      </c>
      <c r="H147" s="123">
        <v>45975</v>
      </c>
      <c r="I147" s="108" t="s">
        <v>630</v>
      </c>
      <c r="J147" s="108" t="s">
        <v>634</v>
      </c>
      <c r="K147" s="108"/>
      <c r="L147" s="144"/>
      <c r="M147" s="117"/>
      <c r="N147" s="117"/>
      <c r="O147" s="117"/>
      <c r="P147" s="117"/>
      <c r="Q147" s="117"/>
      <c r="R147" s="117"/>
      <c r="S147" s="117"/>
      <c r="T147" s="117"/>
      <c r="U147" s="117"/>
      <c r="V147" s="117"/>
      <c r="W147" s="117"/>
      <c r="X147" s="117"/>
      <c r="Y147" s="117"/>
      <c r="Z147" s="117"/>
    </row>
    <row r="148" spans="1:26" ht="15.75" customHeight="1" x14ac:dyDescent="0.25">
      <c r="A148" s="141">
        <v>144</v>
      </c>
      <c r="B148" s="150" t="s">
        <v>633</v>
      </c>
      <c r="C148" s="108">
        <v>30</v>
      </c>
      <c r="D148" s="142" t="s">
        <v>529</v>
      </c>
      <c r="E148" s="108" t="str">
        <f>VLOOKUP(D148,'TS Gantry - AP47'!$C$8:$D$638,2,0)</f>
        <v>DA-3</v>
      </c>
      <c r="F148" s="108" t="str">
        <f>VLOOKUP($D148,Foundation!$D$5:$F$379,3,FALSE)</f>
        <v>Sandy</v>
      </c>
      <c r="G148" s="123">
        <v>45975</v>
      </c>
      <c r="H148" s="123">
        <v>45975</v>
      </c>
      <c r="I148" s="108" t="s">
        <v>630</v>
      </c>
      <c r="J148" s="108" t="s">
        <v>634</v>
      </c>
      <c r="K148" s="108"/>
      <c r="L148" s="144"/>
      <c r="M148" s="117"/>
      <c r="N148" s="117"/>
      <c r="O148" s="117"/>
      <c r="P148" s="117"/>
      <c r="Q148" s="117"/>
      <c r="R148" s="117"/>
      <c r="S148" s="117"/>
      <c r="T148" s="117"/>
      <c r="U148" s="117"/>
      <c r="V148" s="117"/>
      <c r="W148" s="117"/>
      <c r="X148" s="117"/>
      <c r="Y148" s="117"/>
      <c r="Z148" s="117"/>
    </row>
    <row r="149" spans="1:26" ht="15.75" customHeight="1" x14ac:dyDescent="0.25">
      <c r="A149" s="141">
        <v>145</v>
      </c>
      <c r="B149" s="150" t="s">
        <v>633</v>
      </c>
      <c r="C149" s="108">
        <v>31</v>
      </c>
      <c r="D149" s="142" t="s">
        <v>560</v>
      </c>
      <c r="E149" s="108" t="str">
        <f>VLOOKUP(D149,'TS Gantry - AP47'!$C$8:$D$638,2,0)</f>
        <v>DB1+9</v>
      </c>
      <c r="F149" s="108" t="str">
        <f>VLOOKUP($D149,Foundation!$D$5:$F$379,3,FALSE)</f>
        <v>Sandy</v>
      </c>
      <c r="G149" s="123">
        <v>45976</v>
      </c>
      <c r="H149" s="123">
        <v>45976</v>
      </c>
      <c r="I149" s="108" t="s">
        <v>630</v>
      </c>
      <c r="J149" s="108" t="s">
        <v>634</v>
      </c>
      <c r="K149" s="108"/>
      <c r="L149" s="144"/>
      <c r="M149" s="117"/>
      <c r="N149" s="117"/>
      <c r="O149" s="117"/>
      <c r="P149" s="117"/>
      <c r="Q149" s="117"/>
      <c r="R149" s="117"/>
      <c r="S149" s="117"/>
      <c r="T149" s="117"/>
      <c r="U149" s="117"/>
      <c r="V149" s="117"/>
      <c r="W149" s="117"/>
      <c r="X149" s="117"/>
      <c r="Y149" s="117"/>
      <c r="Z149" s="117"/>
    </row>
    <row r="150" spans="1:26" ht="15.75" customHeight="1" x14ac:dyDescent="0.25">
      <c r="A150" s="141">
        <v>146</v>
      </c>
      <c r="B150" s="150" t="s">
        <v>633</v>
      </c>
      <c r="C150" s="108">
        <v>32</v>
      </c>
      <c r="D150" s="142" t="s">
        <v>561</v>
      </c>
      <c r="E150" s="108" t="str">
        <f>VLOOKUP(D150,'TS Gantry - AP47'!$C$8:$D$638,2,0)</f>
        <v>DA+9</v>
      </c>
      <c r="F150" s="108" t="str">
        <f>VLOOKUP($D150,Foundation!$D$5:$F$379,3,FALSE)</f>
        <v>Sandy</v>
      </c>
      <c r="G150" s="123">
        <v>45976</v>
      </c>
      <c r="H150" s="123">
        <v>45976</v>
      </c>
      <c r="I150" s="108" t="s">
        <v>630</v>
      </c>
      <c r="J150" s="108" t="s">
        <v>634</v>
      </c>
      <c r="K150" s="108"/>
      <c r="L150" s="144"/>
      <c r="M150" s="117"/>
      <c r="N150" s="117"/>
      <c r="O150" s="117"/>
      <c r="P150" s="117"/>
      <c r="Q150" s="117"/>
      <c r="R150" s="117"/>
      <c r="S150" s="117"/>
      <c r="T150" s="117"/>
      <c r="U150" s="117"/>
      <c r="V150" s="117"/>
      <c r="W150" s="117"/>
      <c r="X150" s="117"/>
      <c r="Y150" s="117"/>
      <c r="Z150" s="117"/>
    </row>
    <row r="151" spans="1:26" ht="15.75" customHeight="1" x14ac:dyDescent="0.25">
      <c r="A151" s="141">
        <v>147</v>
      </c>
      <c r="B151" s="150" t="s">
        <v>633</v>
      </c>
      <c r="C151" s="108">
        <v>33</v>
      </c>
      <c r="D151" s="142" t="s">
        <v>562</v>
      </c>
      <c r="E151" s="108" t="str">
        <f>VLOOKUP(D151,'TS Gantry - AP47'!$C$8:$D$638,2,0)</f>
        <v>DA+9</v>
      </c>
      <c r="F151" s="108" t="str">
        <f>VLOOKUP($D151,Foundation!$D$5:$F$379,3,FALSE)</f>
        <v>Sandy</v>
      </c>
      <c r="G151" s="123">
        <v>45976</v>
      </c>
      <c r="H151" s="123">
        <v>45976</v>
      </c>
      <c r="I151" s="108" t="s">
        <v>630</v>
      </c>
      <c r="J151" s="108" t="s">
        <v>634</v>
      </c>
      <c r="K151" s="108"/>
      <c r="L151" s="144"/>
      <c r="M151" s="117"/>
      <c r="N151" s="117"/>
      <c r="O151" s="117"/>
      <c r="P151" s="117"/>
      <c r="Q151" s="117"/>
      <c r="R151" s="117"/>
      <c r="S151" s="117"/>
      <c r="T151" s="117"/>
      <c r="U151" s="117"/>
      <c r="V151" s="117"/>
      <c r="W151" s="117"/>
      <c r="X151" s="117"/>
      <c r="Y151" s="117"/>
      <c r="Z151" s="117"/>
    </row>
    <row r="152" spans="1:26" ht="15.75" customHeight="1" x14ac:dyDescent="0.25">
      <c r="A152" s="141">
        <v>148</v>
      </c>
      <c r="B152" s="150" t="s">
        <v>633</v>
      </c>
      <c r="C152" s="108">
        <v>34</v>
      </c>
      <c r="D152" s="142" t="s">
        <v>573</v>
      </c>
      <c r="E152" s="108" t="str">
        <f>VLOOKUP(D152,'TS Gantry - AP47'!$C$8:$D$638,2,0)</f>
        <v>DA+9</v>
      </c>
      <c r="F152" s="108" t="str">
        <f>VLOOKUP($D152,Foundation!$D$5:$F$379,3,FALSE)</f>
        <v>Sandy</v>
      </c>
      <c r="G152" s="123">
        <v>45976</v>
      </c>
      <c r="H152" s="123">
        <v>45976</v>
      </c>
      <c r="I152" s="108" t="s">
        <v>630</v>
      </c>
      <c r="J152" s="108" t="s">
        <v>634</v>
      </c>
      <c r="K152" s="108"/>
      <c r="L152" s="144"/>
      <c r="M152" s="117"/>
      <c r="N152" s="117"/>
      <c r="O152" s="117"/>
      <c r="P152" s="117"/>
      <c r="Q152" s="117"/>
      <c r="R152" s="117"/>
      <c r="S152" s="117"/>
      <c r="T152" s="117"/>
      <c r="U152" s="117"/>
      <c r="V152" s="117"/>
      <c r="W152" s="117"/>
      <c r="X152" s="117"/>
      <c r="Y152" s="117"/>
      <c r="Z152" s="117"/>
    </row>
    <row r="153" spans="1:26" ht="15.75" customHeight="1" x14ac:dyDescent="0.25">
      <c r="A153" s="141">
        <v>149</v>
      </c>
      <c r="B153" s="150" t="s">
        <v>633</v>
      </c>
      <c r="C153" s="108">
        <v>35</v>
      </c>
      <c r="D153" s="142" t="s">
        <v>588</v>
      </c>
      <c r="E153" s="108" t="str">
        <f>VLOOKUP(D153,'TS Gantry - AP47'!$C$8:$D$638,2,0)</f>
        <v>DA-3</v>
      </c>
      <c r="F153" s="108" t="str">
        <f>VLOOKUP($D153,Foundation!$D$5:$F$379,3,FALSE)</f>
        <v>Sandy</v>
      </c>
      <c r="G153" s="123">
        <v>45977</v>
      </c>
      <c r="H153" s="123">
        <v>45977</v>
      </c>
      <c r="I153" s="108" t="s">
        <v>630</v>
      </c>
      <c r="J153" s="108" t="s">
        <v>634</v>
      </c>
      <c r="K153" s="108"/>
      <c r="L153" s="144"/>
      <c r="M153" s="117"/>
      <c r="N153" s="117"/>
      <c r="O153" s="117"/>
      <c r="P153" s="117"/>
      <c r="Q153" s="117"/>
      <c r="R153" s="117"/>
      <c r="S153" s="117"/>
      <c r="T153" s="117"/>
      <c r="U153" s="117"/>
      <c r="V153" s="117"/>
      <c r="W153" s="117"/>
      <c r="X153" s="117"/>
      <c r="Y153" s="117"/>
      <c r="Z153" s="117"/>
    </row>
    <row r="154" spans="1:26" ht="15.75" customHeight="1" x14ac:dyDescent="0.25">
      <c r="A154" s="141">
        <v>150</v>
      </c>
      <c r="B154" s="150" t="s">
        <v>633</v>
      </c>
      <c r="C154" s="108">
        <v>36</v>
      </c>
      <c r="D154" s="142" t="s">
        <v>595</v>
      </c>
      <c r="E154" s="108" t="str">
        <f>VLOOKUP(D154,'TS Gantry - AP47'!$C$8:$D$638,2,0)</f>
        <v>DB2+9</v>
      </c>
      <c r="F154" s="108" t="str">
        <f>VLOOKUP($D154,Foundation!$D$5:$F$379,3,FALSE)</f>
        <v>Sandy</v>
      </c>
      <c r="G154" s="123">
        <v>45977</v>
      </c>
      <c r="H154" s="123">
        <v>45977</v>
      </c>
      <c r="I154" s="108" t="s">
        <v>630</v>
      </c>
      <c r="J154" s="108" t="s">
        <v>634</v>
      </c>
      <c r="K154" s="108"/>
      <c r="L154" s="144"/>
      <c r="M154" s="117"/>
      <c r="N154" s="117"/>
      <c r="O154" s="117"/>
      <c r="P154" s="117"/>
      <c r="Q154" s="117"/>
      <c r="R154" s="117"/>
      <c r="S154" s="117"/>
      <c r="T154" s="117"/>
      <c r="U154" s="117"/>
      <c r="V154" s="117"/>
      <c r="W154" s="117"/>
      <c r="X154" s="117"/>
      <c r="Y154" s="117"/>
      <c r="Z154" s="117"/>
    </row>
    <row r="155" spans="1:26" ht="15.75" customHeight="1" x14ac:dyDescent="0.25">
      <c r="A155" s="141">
        <v>151</v>
      </c>
      <c r="B155" s="150" t="s">
        <v>633</v>
      </c>
      <c r="C155" s="108">
        <v>37</v>
      </c>
      <c r="D155" s="142" t="s">
        <v>597</v>
      </c>
      <c r="E155" s="108" t="str">
        <f>VLOOKUP(D155,'TS Gantry - AP47'!$C$8:$D$638,2,0)</f>
        <v>DC1+9</v>
      </c>
      <c r="F155" s="108" t="str">
        <f>VLOOKUP($D155,Foundation!$D$5:$F$379,3,FALSE)</f>
        <v>Sandy</v>
      </c>
      <c r="G155" s="123">
        <v>45977</v>
      </c>
      <c r="H155" s="123">
        <v>45977</v>
      </c>
      <c r="I155" s="108" t="s">
        <v>630</v>
      </c>
      <c r="J155" s="108" t="s">
        <v>634</v>
      </c>
      <c r="K155" s="108"/>
      <c r="L155" s="144"/>
      <c r="M155" s="117"/>
      <c r="N155" s="117"/>
      <c r="O155" s="117"/>
      <c r="P155" s="117"/>
      <c r="Q155" s="117"/>
      <c r="R155" s="117"/>
      <c r="S155" s="117"/>
      <c r="T155" s="117"/>
      <c r="U155" s="117"/>
      <c r="V155" s="117"/>
      <c r="W155" s="117"/>
      <c r="X155" s="117"/>
      <c r="Y155" s="117"/>
      <c r="Z155" s="117"/>
    </row>
    <row r="156" spans="1:26" ht="15.75" customHeight="1" x14ac:dyDescent="0.25">
      <c r="A156" s="141">
        <v>152</v>
      </c>
      <c r="B156" s="150" t="s">
        <v>633</v>
      </c>
      <c r="C156" s="108">
        <v>38</v>
      </c>
      <c r="D156" s="142" t="s">
        <v>376</v>
      </c>
      <c r="E156" s="108" t="str">
        <f>VLOOKUP(D156,'TS Gantry - AP47'!$C$8:$D$638,2,0)</f>
        <v>DC1+3</v>
      </c>
      <c r="F156" s="108" t="str">
        <f>VLOOKUP($D156,Foundation!$D$5:$F$379,3,FALSE)</f>
        <v>Sandy</v>
      </c>
      <c r="G156" s="123">
        <v>45978</v>
      </c>
      <c r="H156" s="123">
        <v>45978</v>
      </c>
      <c r="I156" s="108" t="s">
        <v>630</v>
      </c>
      <c r="J156" s="108" t="s">
        <v>634</v>
      </c>
      <c r="K156" s="108"/>
      <c r="L156" s="144"/>
      <c r="M156" s="117"/>
      <c r="N156" s="117"/>
      <c r="O156" s="117"/>
      <c r="P156" s="117"/>
      <c r="Q156" s="117"/>
      <c r="R156" s="117"/>
      <c r="S156" s="117"/>
      <c r="T156" s="117"/>
      <c r="U156" s="117"/>
      <c r="V156" s="117"/>
      <c r="W156" s="117"/>
      <c r="X156" s="117"/>
      <c r="Y156" s="117"/>
      <c r="Z156" s="117"/>
    </row>
    <row r="157" spans="1:26" ht="15.75" customHeight="1" x14ac:dyDescent="0.25">
      <c r="A157" s="141">
        <v>153</v>
      </c>
      <c r="B157" s="150" t="s">
        <v>633</v>
      </c>
      <c r="C157" s="108">
        <v>39</v>
      </c>
      <c r="D157" s="142" t="s">
        <v>382</v>
      </c>
      <c r="E157" s="108" t="str">
        <f>VLOOKUP(D157,'TS Gantry - AP47'!$C$8:$D$638,2,0)</f>
        <v>DA+3</v>
      </c>
      <c r="F157" s="108" t="str">
        <f>VLOOKUP($D157,Foundation!$D$5:$F$379,3,FALSE)</f>
        <v>Sandy</v>
      </c>
      <c r="G157" s="123">
        <v>45978</v>
      </c>
      <c r="H157" s="123">
        <v>45978</v>
      </c>
      <c r="I157" s="108" t="s">
        <v>630</v>
      </c>
      <c r="J157" s="108" t="s">
        <v>634</v>
      </c>
      <c r="K157" s="108"/>
      <c r="L157" s="144"/>
      <c r="M157" s="117"/>
      <c r="N157" s="117"/>
      <c r="O157" s="117"/>
      <c r="P157" s="117"/>
      <c r="Q157" s="117"/>
      <c r="R157" s="117"/>
      <c r="S157" s="117"/>
      <c r="T157" s="117"/>
      <c r="U157" s="117"/>
      <c r="V157" s="117"/>
      <c r="W157" s="117"/>
      <c r="X157" s="117"/>
      <c r="Y157" s="117"/>
      <c r="Z157" s="117"/>
    </row>
    <row r="158" spans="1:26" ht="15.75" customHeight="1" x14ac:dyDescent="0.25">
      <c r="A158" s="141">
        <v>154</v>
      </c>
      <c r="B158" s="150" t="s">
        <v>633</v>
      </c>
      <c r="C158" s="108">
        <v>40</v>
      </c>
      <c r="D158" s="142" t="s">
        <v>388</v>
      </c>
      <c r="E158" s="108" t="str">
        <f>VLOOKUP(D158,'TS Gantry - AP47'!$C$8:$D$638,2,0)</f>
        <v>DA+3</v>
      </c>
      <c r="F158" s="108" t="str">
        <f>VLOOKUP($D158,Foundation!$D$5:$F$379,3,FALSE)</f>
        <v>Sandy</v>
      </c>
      <c r="G158" s="123">
        <v>45978</v>
      </c>
      <c r="H158" s="123">
        <v>45978</v>
      </c>
      <c r="I158" s="108" t="s">
        <v>630</v>
      </c>
      <c r="J158" s="108" t="s">
        <v>634</v>
      </c>
      <c r="K158" s="108"/>
      <c r="L158" s="144"/>
      <c r="M158" s="117"/>
      <c r="N158" s="117"/>
      <c r="O158" s="117"/>
      <c r="P158" s="117"/>
      <c r="Q158" s="117"/>
      <c r="R158" s="117"/>
      <c r="S158" s="117"/>
      <c r="T158" s="117"/>
      <c r="U158" s="117"/>
      <c r="V158" s="117"/>
      <c r="W158" s="117"/>
      <c r="X158" s="117"/>
      <c r="Y158" s="117"/>
      <c r="Z158" s="117"/>
    </row>
    <row r="159" spans="1:26" ht="15.75" customHeight="1" x14ac:dyDescent="0.25">
      <c r="A159" s="141">
        <v>155</v>
      </c>
      <c r="B159" s="150" t="s">
        <v>633</v>
      </c>
      <c r="C159" s="108">
        <v>41</v>
      </c>
      <c r="D159" s="142" t="s">
        <v>390</v>
      </c>
      <c r="E159" s="108" t="str">
        <f>VLOOKUP(D159,'TS Gantry - AP47'!$C$8:$D$638,2,0)</f>
        <v>DA+6</v>
      </c>
      <c r="F159" s="108" t="str">
        <f>VLOOKUP($D159,Foundation!$D$5:$F$379,3,FALSE)</f>
        <v>Sandy</v>
      </c>
      <c r="G159" s="123">
        <v>45978</v>
      </c>
      <c r="H159" s="123">
        <v>45978</v>
      </c>
      <c r="I159" s="108" t="s">
        <v>630</v>
      </c>
      <c r="J159" s="108" t="s">
        <v>634</v>
      </c>
      <c r="K159" s="108"/>
      <c r="L159" s="144"/>
      <c r="M159" s="117"/>
      <c r="N159" s="117"/>
      <c r="O159" s="117"/>
      <c r="P159" s="117"/>
      <c r="Q159" s="117"/>
      <c r="R159" s="117"/>
      <c r="S159" s="117"/>
      <c r="T159" s="117"/>
      <c r="U159" s="117"/>
      <c r="V159" s="117"/>
      <c r="W159" s="117"/>
      <c r="X159" s="117"/>
      <c r="Y159" s="117"/>
      <c r="Z159" s="117"/>
    </row>
    <row r="160" spans="1:26" ht="15.75" customHeight="1" x14ac:dyDescent="0.25">
      <c r="A160" s="141">
        <v>156</v>
      </c>
      <c r="B160" s="150" t="s">
        <v>633</v>
      </c>
      <c r="C160" s="108">
        <v>42</v>
      </c>
      <c r="D160" s="142" t="s">
        <v>391</v>
      </c>
      <c r="E160" s="108" t="str">
        <f>VLOOKUP(D160,'TS Gantry - AP47'!$C$8:$D$638,2,0)</f>
        <v>DA+6</v>
      </c>
      <c r="F160" s="108" t="str">
        <f>VLOOKUP($D160,Foundation!$D$5:$F$379,3,FALSE)</f>
        <v>Sandy</v>
      </c>
      <c r="G160" s="123">
        <v>45978</v>
      </c>
      <c r="H160" s="123">
        <v>45978</v>
      </c>
      <c r="I160" s="108" t="s">
        <v>630</v>
      </c>
      <c r="J160" s="108" t="s">
        <v>634</v>
      </c>
      <c r="K160" s="108"/>
      <c r="L160" s="144"/>
      <c r="M160" s="117"/>
      <c r="N160" s="117"/>
      <c r="O160" s="117"/>
      <c r="P160" s="117"/>
      <c r="Q160" s="117"/>
      <c r="R160" s="117"/>
      <c r="S160" s="117"/>
      <c r="T160" s="117"/>
      <c r="U160" s="117"/>
      <c r="V160" s="117"/>
      <c r="W160" s="117"/>
      <c r="X160" s="117"/>
      <c r="Y160" s="117"/>
      <c r="Z160" s="117"/>
    </row>
    <row r="161" spans="1:26" ht="15.75" customHeight="1" x14ac:dyDescent="0.25">
      <c r="A161" s="141">
        <v>157</v>
      </c>
      <c r="B161" s="150" t="s">
        <v>633</v>
      </c>
      <c r="C161" s="108">
        <v>43</v>
      </c>
      <c r="D161" s="142" t="s">
        <v>407</v>
      </c>
      <c r="E161" s="108" t="str">
        <f>VLOOKUP(D161,'TS Gantry - AP47'!$C$8:$D$638,2,0)</f>
        <v>DA+0</v>
      </c>
      <c r="F161" s="108" t="str">
        <f>VLOOKUP($D161,Foundation!$D$5:$F$379,3,FALSE)</f>
        <v>Sandy</v>
      </c>
      <c r="G161" s="123">
        <v>45985</v>
      </c>
      <c r="H161" s="123">
        <v>45985</v>
      </c>
      <c r="I161" s="108" t="s">
        <v>630</v>
      </c>
      <c r="J161" s="108" t="s">
        <v>634</v>
      </c>
      <c r="K161" s="108"/>
      <c r="L161" s="144"/>
      <c r="M161" s="117"/>
      <c r="N161" s="117"/>
      <c r="O161" s="117"/>
      <c r="P161" s="117"/>
      <c r="Q161" s="117"/>
      <c r="R161" s="117"/>
      <c r="S161" s="117"/>
      <c r="T161" s="117"/>
      <c r="U161" s="117"/>
      <c r="V161" s="117"/>
      <c r="W161" s="117"/>
      <c r="X161" s="117"/>
      <c r="Y161" s="117"/>
      <c r="Z161" s="117"/>
    </row>
    <row r="162" spans="1:26" ht="15.75" customHeight="1" x14ac:dyDescent="0.25">
      <c r="A162" s="141">
        <v>158</v>
      </c>
      <c r="B162" s="150" t="s">
        <v>633</v>
      </c>
      <c r="C162" s="108">
        <v>44</v>
      </c>
      <c r="D162" s="142" t="s">
        <v>409</v>
      </c>
      <c r="E162" s="108" t="str">
        <f>VLOOKUP(D162,'TS Gantry - AP47'!$C$8:$D$638,2,0)</f>
        <v>DA+0</v>
      </c>
      <c r="F162" s="108" t="str">
        <f>VLOOKUP($D162,Foundation!$D$5:$F$379,3,FALSE)</f>
        <v>Sandy</v>
      </c>
      <c r="G162" s="123">
        <v>45985</v>
      </c>
      <c r="H162" s="123">
        <v>45985</v>
      </c>
      <c r="I162" s="108" t="s">
        <v>630</v>
      </c>
      <c r="J162" s="108" t="s">
        <v>634</v>
      </c>
      <c r="K162" s="108"/>
      <c r="L162" s="144"/>
      <c r="M162" s="117"/>
      <c r="N162" s="117"/>
      <c r="O162" s="117"/>
      <c r="P162" s="117"/>
      <c r="Q162" s="117"/>
      <c r="R162" s="117"/>
      <c r="S162" s="117"/>
      <c r="T162" s="117"/>
      <c r="U162" s="117"/>
      <c r="V162" s="117"/>
      <c r="W162" s="117"/>
      <c r="X162" s="117"/>
      <c r="Y162" s="117"/>
      <c r="Z162" s="117"/>
    </row>
    <row r="163" spans="1:26" ht="15.75" customHeight="1" x14ac:dyDescent="0.25">
      <c r="A163" s="141">
        <v>159</v>
      </c>
      <c r="B163" s="150" t="s">
        <v>633</v>
      </c>
      <c r="C163" s="108">
        <v>45</v>
      </c>
      <c r="D163" s="142" t="s">
        <v>419</v>
      </c>
      <c r="E163" s="108" t="str">
        <f>VLOOKUP(D163,'TS Gantry - AP47'!$C$8:$D$638,2,0)</f>
        <v>DA+3</v>
      </c>
      <c r="F163" s="108" t="str">
        <f>VLOOKUP($D163,Foundation!$D$5:$F$379,3,FALSE)</f>
        <v>Sandy</v>
      </c>
      <c r="G163" s="123">
        <v>45985</v>
      </c>
      <c r="H163" s="123">
        <v>45985</v>
      </c>
      <c r="I163" s="108" t="s">
        <v>630</v>
      </c>
      <c r="J163" s="108" t="s">
        <v>634</v>
      </c>
      <c r="K163" s="108"/>
      <c r="L163" s="144"/>
      <c r="M163" s="117"/>
      <c r="N163" s="117"/>
      <c r="O163" s="117"/>
      <c r="P163" s="117"/>
      <c r="Q163" s="117"/>
      <c r="R163" s="117"/>
      <c r="S163" s="117"/>
      <c r="T163" s="117"/>
      <c r="U163" s="117"/>
      <c r="V163" s="117"/>
      <c r="W163" s="117"/>
      <c r="X163" s="117"/>
      <c r="Y163" s="117"/>
      <c r="Z163" s="117"/>
    </row>
    <row r="164" spans="1:26" ht="15.75" customHeight="1" x14ac:dyDescent="0.25">
      <c r="A164" s="141">
        <v>160</v>
      </c>
      <c r="B164" s="150" t="s">
        <v>633</v>
      </c>
      <c r="C164" s="108">
        <v>46</v>
      </c>
      <c r="D164" s="142" t="s">
        <v>393</v>
      </c>
      <c r="E164" s="108" t="str">
        <f>VLOOKUP(D164,'TS Gantry - AP47'!$C$8:$D$638,2,0)</f>
        <v>DC2+0</v>
      </c>
      <c r="F164" s="108" t="str">
        <f>VLOOKUP($D164,Foundation!$D$5:$F$379,3,FALSE)</f>
        <v>Sandy</v>
      </c>
      <c r="G164" s="123">
        <v>45985</v>
      </c>
      <c r="H164" s="123">
        <v>45985</v>
      </c>
      <c r="I164" s="108" t="s">
        <v>630</v>
      </c>
      <c r="J164" s="108" t="s">
        <v>634</v>
      </c>
      <c r="K164" s="108"/>
      <c r="L164" s="144"/>
      <c r="M164" s="117"/>
      <c r="N164" s="117"/>
      <c r="O164" s="117"/>
      <c r="P164" s="117"/>
      <c r="Q164" s="117"/>
      <c r="R164" s="117"/>
      <c r="S164" s="117"/>
      <c r="T164" s="117"/>
      <c r="U164" s="117"/>
      <c r="V164" s="117"/>
      <c r="W164" s="117"/>
      <c r="X164" s="117"/>
      <c r="Y164" s="117"/>
      <c r="Z164" s="117"/>
    </row>
    <row r="165" spans="1:26" ht="15.75" customHeight="1" x14ac:dyDescent="0.25">
      <c r="A165" s="141">
        <v>161</v>
      </c>
      <c r="B165" s="150" t="s">
        <v>633</v>
      </c>
      <c r="C165" s="108">
        <v>47</v>
      </c>
      <c r="D165" s="142" t="s">
        <v>282</v>
      </c>
      <c r="E165" s="108" t="str">
        <f>VLOOKUP(D165,'TS Gantry - AP47'!$C$8:$D$638,2,0)</f>
        <v>DA+3</v>
      </c>
      <c r="F165" s="108" t="str">
        <f>VLOOKUP($D165,Foundation!$D$5:$F$379,3,FALSE)</f>
        <v>Sandy</v>
      </c>
      <c r="G165" s="123">
        <v>45986</v>
      </c>
      <c r="H165" s="123">
        <v>45986</v>
      </c>
      <c r="I165" s="108" t="s">
        <v>630</v>
      </c>
      <c r="J165" s="108" t="s">
        <v>634</v>
      </c>
      <c r="K165" s="108"/>
      <c r="L165" s="144"/>
      <c r="M165" s="117"/>
      <c r="N165" s="117"/>
      <c r="O165" s="117"/>
      <c r="P165" s="117"/>
      <c r="Q165" s="117"/>
      <c r="R165" s="117"/>
      <c r="S165" s="117"/>
      <c r="T165" s="117"/>
      <c r="U165" s="117"/>
      <c r="V165" s="117"/>
      <c r="W165" s="117"/>
      <c r="X165" s="117"/>
      <c r="Y165" s="117"/>
      <c r="Z165" s="117"/>
    </row>
    <row r="166" spans="1:26" ht="15.75" customHeight="1" x14ac:dyDescent="0.25">
      <c r="A166" s="141">
        <v>162</v>
      </c>
      <c r="B166" s="150" t="s">
        <v>633</v>
      </c>
      <c r="C166" s="108">
        <v>48</v>
      </c>
      <c r="D166" s="142" t="s">
        <v>285</v>
      </c>
      <c r="E166" s="108" t="str">
        <f>VLOOKUP(D166,'TS Gantry - AP47'!$C$8:$D$638,2,0)</f>
        <v>DA+9</v>
      </c>
      <c r="F166" s="108" t="str">
        <f>VLOOKUP($D166,Foundation!$D$5:$F$379,3,FALSE)</f>
        <v>Sandy</v>
      </c>
      <c r="G166" s="123">
        <v>45986</v>
      </c>
      <c r="H166" s="123">
        <v>45986</v>
      </c>
      <c r="I166" s="108" t="s">
        <v>630</v>
      </c>
      <c r="J166" s="108" t="s">
        <v>634</v>
      </c>
      <c r="K166" s="108"/>
      <c r="L166" s="104"/>
      <c r="M166" s="117"/>
      <c r="N166" s="117"/>
      <c r="O166" s="117"/>
      <c r="P166" s="117"/>
      <c r="Q166" s="117"/>
      <c r="R166" s="117"/>
      <c r="S166" s="117"/>
      <c r="T166" s="117"/>
      <c r="U166" s="117"/>
      <c r="V166" s="117"/>
      <c r="W166" s="117"/>
      <c r="X166" s="117"/>
      <c r="Y166" s="117"/>
      <c r="Z166" s="117"/>
    </row>
    <row r="167" spans="1:26" ht="15.75" customHeight="1" x14ac:dyDescent="0.25">
      <c r="A167" s="141">
        <v>163</v>
      </c>
      <c r="B167" s="150" t="s">
        <v>633</v>
      </c>
      <c r="C167" s="108">
        <v>49</v>
      </c>
      <c r="D167" s="142" t="s">
        <v>286</v>
      </c>
      <c r="E167" s="108" t="str">
        <f>VLOOKUP(D167,'TS Gantry - AP47'!$C$8:$D$638,2,0)</f>
        <v>DA+3</v>
      </c>
      <c r="F167" s="108" t="str">
        <f>VLOOKUP($D167,Foundation!$D$5:$F$379,3,FALSE)</f>
        <v>Sandy</v>
      </c>
      <c r="G167" s="123">
        <v>45986</v>
      </c>
      <c r="H167" s="123">
        <v>45986</v>
      </c>
      <c r="I167" s="108" t="s">
        <v>630</v>
      </c>
      <c r="J167" s="108" t="s">
        <v>634</v>
      </c>
      <c r="K167" s="108"/>
      <c r="L167" s="144"/>
      <c r="M167" s="117"/>
      <c r="N167" s="117"/>
      <c r="O167" s="117"/>
      <c r="P167" s="117"/>
      <c r="Q167" s="117"/>
      <c r="R167" s="117"/>
      <c r="S167" s="117"/>
      <c r="T167" s="117"/>
      <c r="U167" s="117"/>
      <c r="V167" s="117"/>
      <c r="W167" s="117"/>
      <c r="X167" s="117"/>
      <c r="Y167" s="117"/>
      <c r="Z167" s="117"/>
    </row>
    <row r="168" spans="1:26" ht="15.75" customHeight="1" x14ac:dyDescent="0.25">
      <c r="A168" s="141">
        <v>164</v>
      </c>
      <c r="B168" s="150" t="s">
        <v>633</v>
      </c>
      <c r="C168" s="108">
        <v>50</v>
      </c>
      <c r="D168" s="142" t="s">
        <v>287</v>
      </c>
      <c r="E168" s="108" t="str">
        <f>VLOOKUP(D168,'TS Gantry - AP47'!$C$8:$D$638,2,0)</f>
        <v>DA-1.5</v>
      </c>
      <c r="F168" s="108" t="str">
        <f>VLOOKUP($D168,Foundation!$D$5:$F$379,3,FALSE)</f>
        <v>Sandy</v>
      </c>
      <c r="G168" s="123">
        <v>45986</v>
      </c>
      <c r="H168" s="123">
        <v>45986</v>
      </c>
      <c r="I168" s="108" t="s">
        <v>630</v>
      </c>
      <c r="J168" s="108" t="s">
        <v>634</v>
      </c>
      <c r="K168" s="108"/>
      <c r="L168" s="144"/>
      <c r="M168" s="117"/>
      <c r="N168" s="117"/>
      <c r="O168" s="117"/>
      <c r="P168" s="117"/>
      <c r="Q168" s="117"/>
      <c r="R168" s="117"/>
      <c r="S168" s="117"/>
      <c r="T168" s="117"/>
      <c r="U168" s="117"/>
      <c r="V168" s="117"/>
      <c r="W168" s="117"/>
      <c r="X168" s="117"/>
      <c r="Y168" s="117"/>
      <c r="Z168" s="117"/>
    </row>
    <row r="169" spans="1:26" ht="15.75" customHeight="1" x14ac:dyDescent="0.25">
      <c r="A169" s="141">
        <v>165</v>
      </c>
      <c r="B169" s="150" t="s">
        <v>633</v>
      </c>
      <c r="C169" s="108">
        <v>51</v>
      </c>
      <c r="D169" s="142" t="s">
        <v>267</v>
      </c>
      <c r="E169" s="108" t="str">
        <f>VLOOKUP(D169,'TS Gantry - AP47'!$C$8:$D$638,2,0)</f>
        <v>DA+6</v>
      </c>
      <c r="F169" s="108" t="str">
        <f>VLOOKUP($D169,Foundation!$D$5:$F$379,3,FALSE)</f>
        <v>Sandy</v>
      </c>
      <c r="G169" s="123">
        <v>45987</v>
      </c>
      <c r="H169" s="123">
        <v>45987</v>
      </c>
      <c r="I169" s="108" t="s">
        <v>630</v>
      </c>
      <c r="J169" s="108" t="s">
        <v>634</v>
      </c>
      <c r="K169" s="108"/>
      <c r="L169" s="144"/>
      <c r="M169" s="117"/>
      <c r="N169" s="117"/>
      <c r="O169" s="117"/>
      <c r="P169" s="117"/>
      <c r="Q169" s="117"/>
      <c r="R169" s="117"/>
      <c r="S169" s="117"/>
      <c r="T169" s="117"/>
      <c r="U169" s="117"/>
      <c r="V169" s="117"/>
      <c r="W169" s="117"/>
      <c r="X169" s="117"/>
      <c r="Y169" s="117"/>
      <c r="Z169" s="117"/>
    </row>
    <row r="170" spans="1:26" ht="15.75" customHeight="1" x14ac:dyDescent="0.25">
      <c r="A170" s="141">
        <v>166</v>
      </c>
      <c r="B170" s="150" t="s">
        <v>633</v>
      </c>
      <c r="C170" s="108">
        <v>52</v>
      </c>
      <c r="D170" s="142" t="s">
        <v>272</v>
      </c>
      <c r="E170" s="108" t="str">
        <f>VLOOKUP(D170,'TS Gantry - AP47'!$C$8:$D$638,2,0)</f>
        <v>DA+0</v>
      </c>
      <c r="F170" s="108" t="str">
        <f>VLOOKUP($D170,Foundation!$D$5:$F$379,3,FALSE)</f>
        <v>Sandy</v>
      </c>
      <c r="G170" s="123">
        <v>45987</v>
      </c>
      <c r="H170" s="123">
        <v>45987</v>
      </c>
      <c r="I170" s="108" t="s">
        <v>630</v>
      </c>
      <c r="J170" s="108" t="s">
        <v>634</v>
      </c>
      <c r="K170" s="108"/>
      <c r="L170" s="144"/>
      <c r="M170" s="117"/>
      <c r="N170" s="117"/>
      <c r="O170" s="117"/>
      <c r="P170" s="117"/>
      <c r="Q170" s="117"/>
      <c r="R170" s="117"/>
      <c r="S170" s="117"/>
      <c r="T170" s="117"/>
      <c r="U170" s="117"/>
      <c r="V170" s="117"/>
      <c r="W170" s="117"/>
      <c r="X170" s="117"/>
      <c r="Y170" s="117"/>
      <c r="Z170" s="117"/>
    </row>
    <row r="171" spans="1:26" ht="15.75" customHeight="1" x14ac:dyDescent="0.25">
      <c r="A171" s="141">
        <v>167</v>
      </c>
      <c r="B171" s="150" t="s">
        <v>633</v>
      </c>
      <c r="C171" s="108">
        <v>53</v>
      </c>
      <c r="D171" s="142" t="s">
        <v>273</v>
      </c>
      <c r="E171" s="108" t="str">
        <f>VLOOKUP(D171,'TS Gantry - AP47'!$C$8:$D$638,2,0)</f>
        <v>DA-1.5</v>
      </c>
      <c r="F171" s="108" t="str">
        <f>VLOOKUP($D171,Foundation!$D$5:$F$379,3,FALSE)</f>
        <v>Sandy</v>
      </c>
      <c r="G171" s="123">
        <v>45987</v>
      </c>
      <c r="H171" s="123">
        <v>45987</v>
      </c>
      <c r="I171" s="108" t="s">
        <v>630</v>
      </c>
      <c r="J171" s="108" t="s">
        <v>634</v>
      </c>
      <c r="K171" s="108"/>
      <c r="L171" s="144"/>
      <c r="M171" s="117"/>
      <c r="N171" s="117"/>
      <c r="O171" s="117"/>
      <c r="P171" s="117"/>
      <c r="Q171" s="117"/>
      <c r="R171" s="117"/>
      <c r="S171" s="117"/>
      <c r="T171" s="117"/>
      <c r="U171" s="117"/>
      <c r="V171" s="117"/>
      <c r="W171" s="117"/>
      <c r="X171" s="117"/>
      <c r="Y171" s="117"/>
      <c r="Z171" s="117"/>
    </row>
    <row r="172" spans="1:26" ht="15.75" customHeight="1" x14ac:dyDescent="0.25">
      <c r="A172" s="141">
        <v>168</v>
      </c>
      <c r="B172" s="150" t="s">
        <v>633</v>
      </c>
      <c r="C172" s="108">
        <v>54</v>
      </c>
      <c r="D172" s="142" t="s">
        <v>274</v>
      </c>
      <c r="E172" s="108" t="str">
        <f>VLOOKUP(D172,'TS Gantry - AP47'!$C$8:$D$638,2,0)</f>
        <v>DA-1.5</v>
      </c>
      <c r="F172" s="108" t="str">
        <f>VLOOKUP($D172,Foundation!$D$5:$F$379,3,FALSE)</f>
        <v>Sandy</v>
      </c>
      <c r="G172" s="123">
        <v>45987</v>
      </c>
      <c r="H172" s="123">
        <v>45987</v>
      </c>
      <c r="I172" s="108" t="s">
        <v>630</v>
      </c>
      <c r="J172" s="108" t="s">
        <v>634</v>
      </c>
      <c r="K172" s="108"/>
      <c r="L172" s="144"/>
      <c r="M172" s="117"/>
      <c r="N172" s="117"/>
      <c r="O172" s="117"/>
      <c r="P172" s="117"/>
      <c r="Q172" s="117"/>
      <c r="R172" s="117"/>
      <c r="S172" s="117"/>
      <c r="T172" s="117"/>
      <c r="U172" s="117"/>
      <c r="V172" s="117"/>
      <c r="W172" s="117"/>
      <c r="X172" s="117"/>
      <c r="Y172" s="117"/>
      <c r="Z172" s="117"/>
    </row>
    <row r="173" spans="1:26" ht="15.75" customHeight="1" x14ac:dyDescent="0.25">
      <c r="A173" s="141">
        <v>169</v>
      </c>
      <c r="B173" s="150" t="s">
        <v>633</v>
      </c>
      <c r="C173" s="108">
        <v>55</v>
      </c>
      <c r="D173" s="142" t="s">
        <v>275</v>
      </c>
      <c r="E173" s="108" t="str">
        <f>VLOOKUP(D173,'TS Gantry - AP47'!$C$8:$D$638,2,0)</f>
        <v>DB2+0</v>
      </c>
      <c r="F173" s="108" t="str">
        <f>VLOOKUP($D173,Foundation!$D$5:$F$379,3,FALSE)</f>
        <v>Sandy</v>
      </c>
      <c r="G173" s="123">
        <v>45987</v>
      </c>
      <c r="H173" s="123">
        <v>45987</v>
      </c>
      <c r="I173" s="108" t="s">
        <v>630</v>
      </c>
      <c r="J173" s="108" t="s">
        <v>634</v>
      </c>
      <c r="K173" s="108"/>
      <c r="L173" s="144"/>
      <c r="M173" s="117"/>
      <c r="N173" s="117"/>
      <c r="O173" s="117"/>
      <c r="P173" s="117"/>
      <c r="Q173" s="117"/>
      <c r="R173" s="117"/>
      <c r="S173" s="117"/>
      <c r="T173" s="117"/>
      <c r="U173" s="117"/>
      <c r="V173" s="117"/>
      <c r="W173" s="117"/>
      <c r="X173" s="117"/>
      <c r="Y173" s="117"/>
      <c r="Z173" s="117"/>
    </row>
    <row r="174" spans="1:26" ht="15.75" customHeight="1" x14ac:dyDescent="0.25">
      <c r="A174" s="141">
        <v>170</v>
      </c>
      <c r="B174" s="150" t="s">
        <v>633</v>
      </c>
      <c r="C174" s="108">
        <v>56</v>
      </c>
      <c r="D174" s="142" t="s">
        <v>249</v>
      </c>
      <c r="E174" s="108" t="str">
        <f>VLOOKUP(D174,'TS Gantry - AP47'!$C$8:$D$638,2,0)</f>
        <v>DA+0</v>
      </c>
      <c r="F174" s="108" t="str">
        <f>VLOOKUP($D174,Foundation!$D$5:$F$379,3,FALSE)</f>
        <v>Sandy</v>
      </c>
      <c r="G174" s="123">
        <v>45988</v>
      </c>
      <c r="H174" s="123">
        <v>45988</v>
      </c>
      <c r="I174" s="108" t="s">
        <v>630</v>
      </c>
      <c r="J174" s="108" t="s">
        <v>634</v>
      </c>
      <c r="K174" s="108"/>
      <c r="L174" s="144"/>
      <c r="M174" s="117"/>
      <c r="N174" s="117"/>
      <c r="O174" s="117"/>
      <c r="P174" s="117"/>
      <c r="Q174" s="117"/>
      <c r="R174" s="117"/>
      <c r="S174" s="117"/>
      <c r="T174" s="117"/>
      <c r="U174" s="117"/>
      <c r="V174" s="117"/>
      <c r="W174" s="117"/>
      <c r="X174" s="117"/>
      <c r="Y174" s="117"/>
      <c r="Z174" s="117"/>
    </row>
    <row r="175" spans="1:26" ht="15.75" customHeight="1" x14ac:dyDescent="0.25">
      <c r="A175" s="141">
        <v>171</v>
      </c>
      <c r="B175" s="150" t="s">
        <v>633</v>
      </c>
      <c r="C175" s="108">
        <v>57</v>
      </c>
      <c r="D175" s="142" t="s">
        <v>248</v>
      </c>
      <c r="E175" s="108" t="str">
        <f>VLOOKUP(D175,'TS Gantry - AP47'!$C$8:$D$638,2,0)</f>
        <v>DA+9</v>
      </c>
      <c r="F175" s="108" t="str">
        <f>VLOOKUP($D175,Foundation!$D$5:$F$379,3,FALSE)</f>
        <v>Sandy</v>
      </c>
      <c r="G175" s="123">
        <v>45988</v>
      </c>
      <c r="H175" s="123">
        <v>45988</v>
      </c>
      <c r="I175" s="108" t="s">
        <v>630</v>
      </c>
      <c r="J175" s="108" t="s">
        <v>634</v>
      </c>
      <c r="K175" s="108"/>
      <c r="L175" s="144"/>
      <c r="M175" s="117"/>
      <c r="N175" s="117"/>
      <c r="O175" s="117"/>
      <c r="P175" s="117"/>
      <c r="Q175" s="117"/>
      <c r="R175" s="117"/>
      <c r="S175" s="117"/>
      <c r="T175" s="117"/>
      <c r="U175" s="117"/>
      <c r="V175" s="117"/>
      <c r="W175" s="117"/>
      <c r="X175" s="117"/>
      <c r="Y175" s="117"/>
      <c r="Z175" s="117"/>
    </row>
    <row r="176" spans="1:26" ht="15.75" customHeight="1" x14ac:dyDescent="0.25">
      <c r="A176" s="141">
        <v>172</v>
      </c>
      <c r="B176" s="150" t="s">
        <v>633</v>
      </c>
      <c r="C176" s="108">
        <v>58</v>
      </c>
      <c r="D176" s="142" t="s">
        <v>245</v>
      </c>
      <c r="E176" s="108" t="str">
        <f>VLOOKUP(D176,'TS Gantry - AP47'!$C$8:$D$638,2,0)</f>
        <v>DA+9</v>
      </c>
      <c r="F176" s="108" t="str">
        <f>VLOOKUP($D176,Foundation!$D$5:$F$379,3,FALSE)</f>
        <v>Sandy</v>
      </c>
      <c r="G176" s="123">
        <v>45988</v>
      </c>
      <c r="H176" s="123">
        <v>45988</v>
      </c>
      <c r="I176" s="108" t="s">
        <v>630</v>
      </c>
      <c r="J176" s="108" t="s">
        <v>634</v>
      </c>
      <c r="K176" s="108"/>
      <c r="L176" s="144"/>
      <c r="M176" s="117"/>
      <c r="N176" s="117"/>
      <c r="O176" s="117"/>
      <c r="P176" s="117"/>
      <c r="Q176" s="117"/>
      <c r="R176" s="117"/>
      <c r="S176" s="117"/>
      <c r="T176" s="117"/>
      <c r="U176" s="117"/>
      <c r="V176" s="117"/>
      <c r="W176" s="117"/>
      <c r="X176" s="117"/>
      <c r="Y176" s="117"/>
      <c r="Z176" s="117"/>
    </row>
    <row r="177" spans="1:26" ht="15.75" customHeight="1" x14ac:dyDescent="0.25">
      <c r="A177" s="141">
        <v>173</v>
      </c>
      <c r="B177" s="150" t="s">
        <v>633</v>
      </c>
      <c r="C177" s="108">
        <v>59</v>
      </c>
      <c r="D177" s="142" t="s">
        <v>243</v>
      </c>
      <c r="E177" s="108" t="str">
        <f>VLOOKUP(D177,'TS Gantry - AP47'!$C$8:$D$638,2,0)</f>
        <v>DA+6</v>
      </c>
      <c r="F177" s="108" t="str">
        <f>VLOOKUP($D177,Foundation!$D$5:$F$379,3,FALSE)</f>
        <v>Sandy</v>
      </c>
      <c r="G177" s="123">
        <v>45988</v>
      </c>
      <c r="H177" s="123">
        <v>45988</v>
      </c>
      <c r="I177" s="108" t="s">
        <v>630</v>
      </c>
      <c r="J177" s="108" t="s">
        <v>634</v>
      </c>
      <c r="K177" s="108"/>
      <c r="L177" s="144"/>
      <c r="M177" s="117"/>
      <c r="N177" s="117"/>
      <c r="O177" s="117"/>
      <c r="P177" s="117"/>
      <c r="Q177" s="117"/>
      <c r="R177" s="117"/>
      <c r="S177" s="117"/>
      <c r="T177" s="117"/>
      <c r="U177" s="117"/>
      <c r="V177" s="117"/>
      <c r="W177" s="117"/>
      <c r="X177" s="117"/>
      <c r="Y177" s="117"/>
      <c r="Z177" s="117"/>
    </row>
    <row r="178" spans="1:26" ht="15.75" customHeight="1" x14ac:dyDescent="0.25">
      <c r="A178" s="141">
        <v>174</v>
      </c>
      <c r="B178" s="150" t="s">
        <v>633</v>
      </c>
      <c r="C178" s="108">
        <v>60</v>
      </c>
      <c r="D178" s="142" t="s">
        <v>270</v>
      </c>
      <c r="E178" s="108" t="str">
        <f>VLOOKUP(D178,'TS Gantry - AP47'!$C$8:$D$638,2,0)</f>
        <v>DD45+0</v>
      </c>
      <c r="F178" s="108" t="str">
        <f>VLOOKUP($D178,Foundation!$D$5:$F$379,3,FALSE)</f>
        <v>Sandy</v>
      </c>
      <c r="G178" s="123">
        <v>45989</v>
      </c>
      <c r="H178" s="123">
        <v>45989</v>
      </c>
      <c r="I178" s="108" t="s">
        <v>630</v>
      </c>
      <c r="J178" s="108" t="s">
        <v>634</v>
      </c>
      <c r="K178" s="108"/>
      <c r="L178" s="144"/>
      <c r="M178" s="117"/>
      <c r="N178" s="117"/>
      <c r="O178" s="117"/>
      <c r="P178" s="117"/>
      <c r="Q178" s="117"/>
      <c r="R178" s="117"/>
      <c r="S178" s="117"/>
      <c r="T178" s="117"/>
      <c r="U178" s="117"/>
      <c r="V178" s="117"/>
      <c r="W178" s="117"/>
      <c r="X178" s="117"/>
      <c r="Y178" s="117"/>
      <c r="Z178" s="117"/>
    </row>
    <row r="179" spans="1:26" ht="15.75" customHeight="1" x14ac:dyDescent="0.25">
      <c r="A179" s="141">
        <v>175</v>
      </c>
      <c r="B179" s="150" t="s">
        <v>633</v>
      </c>
      <c r="C179" s="108">
        <v>61</v>
      </c>
      <c r="D179" s="142" t="s">
        <v>268</v>
      </c>
      <c r="E179" s="108" t="str">
        <f>VLOOKUP(D179,'TS Gantry - AP47'!$C$8:$D$638,2,0)</f>
        <v>DA+3</v>
      </c>
      <c r="F179" s="108" t="str">
        <f>VLOOKUP($D179,Foundation!$D$5:$F$379,3,FALSE)</f>
        <v>Sandy</v>
      </c>
      <c r="G179" s="123">
        <v>45989</v>
      </c>
      <c r="H179" s="123">
        <v>45989</v>
      </c>
      <c r="I179" s="108" t="s">
        <v>630</v>
      </c>
      <c r="J179" s="108" t="s">
        <v>634</v>
      </c>
      <c r="K179" s="108"/>
      <c r="L179" s="144"/>
      <c r="M179" s="117"/>
      <c r="N179" s="117"/>
      <c r="O179" s="117"/>
      <c r="P179" s="117"/>
      <c r="Q179" s="117"/>
      <c r="R179" s="117"/>
      <c r="S179" s="117"/>
      <c r="T179" s="117"/>
      <c r="U179" s="117"/>
      <c r="V179" s="117"/>
      <c r="W179" s="117"/>
      <c r="X179" s="117"/>
      <c r="Y179" s="117"/>
      <c r="Z179" s="117"/>
    </row>
    <row r="180" spans="1:26" ht="15.75" customHeight="1" x14ac:dyDescent="0.25">
      <c r="A180" s="141">
        <v>176</v>
      </c>
      <c r="B180" s="150" t="s">
        <v>633</v>
      </c>
      <c r="C180" s="108">
        <v>62</v>
      </c>
      <c r="D180" s="142" t="s">
        <v>269</v>
      </c>
      <c r="E180" s="108" t="str">
        <f>VLOOKUP(D180,'TS Gantry - AP47'!$C$8:$D$638,2,0)</f>
        <v>DA+3</v>
      </c>
      <c r="F180" s="108" t="str">
        <f>VLOOKUP($D180,Foundation!$D$5:$F$379,3,FALSE)</f>
        <v>Sandy</v>
      </c>
      <c r="G180" s="123">
        <v>45989</v>
      </c>
      <c r="H180" s="123">
        <v>45989</v>
      </c>
      <c r="I180" s="108" t="s">
        <v>630</v>
      </c>
      <c r="J180" s="108" t="s">
        <v>634</v>
      </c>
      <c r="K180" s="108"/>
      <c r="L180" s="144"/>
      <c r="M180" s="117"/>
      <c r="N180" s="117"/>
      <c r="O180" s="117"/>
      <c r="P180" s="117"/>
      <c r="Q180" s="117"/>
      <c r="R180" s="117"/>
      <c r="S180" s="117"/>
      <c r="T180" s="117"/>
      <c r="U180" s="117"/>
      <c r="V180" s="117"/>
      <c r="W180" s="117"/>
      <c r="X180" s="117"/>
      <c r="Y180" s="117"/>
      <c r="Z180" s="117"/>
    </row>
    <row r="181" spans="1:26" ht="15.75" customHeight="1" x14ac:dyDescent="0.25">
      <c r="A181" s="141">
        <v>177</v>
      </c>
      <c r="B181" s="150" t="s">
        <v>633</v>
      </c>
      <c r="C181" s="108">
        <v>63</v>
      </c>
      <c r="D181" s="142" t="s">
        <v>406</v>
      </c>
      <c r="E181" s="108" t="str">
        <f>VLOOKUP(D181,'TS Gantry - AP47'!$C$8:$D$638,2,0)</f>
        <v>DA+0</v>
      </c>
      <c r="F181" s="108" t="str">
        <f>VLOOKUP($D181,Foundation!$D$5:$F$379,3,FALSE)</f>
        <v>Sandy</v>
      </c>
      <c r="G181" s="123">
        <v>45991</v>
      </c>
      <c r="H181" s="123">
        <v>45991</v>
      </c>
      <c r="I181" s="108" t="s">
        <v>630</v>
      </c>
      <c r="J181" s="108" t="s">
        <v>634</v>
      </c>
      <c r="K181" s="108"/>
      <c r="L181" s="144"/>
      <c r="M181" s="117"/>
      <c r="N181" s="117"/>
      <c r="O181" s="117"/>
      <c r="P181" s="117"/>
      <c r="Q181" s="117"/>
      <c r="R181" s="117"/>
      <c r="S181" s="117"/>
      <c r="T181" s="117"/>
      <c r="U181" s="117"/>
      <c r="V181" s="117"/>
      <c r="W181" s="117"/>
      <c r="X181" s="117"/>
      <c r="Y181" s="117"/>
      <c r="Z181" s="117"/>
    </row>
    <row r="182" spans="1:26" ht="15.75" customHeight="1" x14ac:dyDescent="0.25">
      <c r="A182" s="141">
        <v>178</v>
      </c>
      <c r="B182" s="150" t="s">
        <v>633</v>
      </c>
      <c r="C182" s="108">
        <v>64</v>
      </c>
      <c r="D182" s="142" t="s">
        <v>399</v>
      </c>
      <c r="E182" s="108" t="str">
        <f>VLOOKUP(D182,'TS Gantry - AP47'!$C$8:$D$638,2,0)</f>
        <v>DA+3</v>
      </c>
      <c r="F182" s="108" t="str">
        <f>VLOOKUP($D182,Foundation!$D$5:$F$379,3,FALSE)</f>
        <v>Sandy</v>
      </c>
      <c r="G182" s="123">
        <v>45991</v>
      </c>
      <c r="H182" s="123">
        <v>45991</v>
      </c>
      <c r="I182" s="108" t="s">
        <v>630</v>
      </c>
      <c r="J182" s="108" t="s">
        <v>634</v>
      </c>
      <c r="K182" s="108"/>
      <c r="L182" s="144"/>
      <c r="M182" s="117"/>
      <c r="N182" s="117"/>
      <c r="O182" s="117"/>
      <c r="P182" s="117"/>
      <c r="Q182" s="117"/>
      <c r="R182" s="117"/>
      <c r="S182" s="117"/>
      <c r="T182" s="117"/>
      <c r="U182" s="117"/>
      <c r="V182" s="117"/>
      <c r="W182" s="117"/>
      <c r="X182" s="117"/>
      <c r="Y182" s="117"/>
      <c r="Z182" s="117"/>
    </row>
    <row r="183" spans="1:26" ht="15.75" customHeight="1" x14ac:dyDescent="0.25">
      <c r="A183" s="141">
        <v>179</v>
      </c>
      <c r="B183" s="150" t="s">
        <v>633</v>
      </c>
      <c r="C183" s="108">
        <v>65</v>
      </c>
      <c r="D183" s="142" t="s">
        <v>364</v>
      </c>
      <c r="E183" s="108" t="str">
        <f>VLOOKUP(D183,'TS Gantry - AP47'!$C$8:$D$638,2,0)</f>
        <v>DA+3</v>
      </c>
      <c r="F183" s="108" t="str">
        <f>VLOOKUP($D183,Foundation!$D$5:$F$379,3,FALSE)</f>
        <v>Sandy</v>
      </c>
      <c r="G183" s="123">
        <v>45992</v>
      </c>
      <c r="H183" s="123">
        <v>45992</v>
      </c>
      <c r="I183" s="108" t="s">
        <v>630</v>
      </c>
      <c r="J183" s="108" t="s">
        <v>634</v>
      </c>
      <c r="K183" s="108"/>
      <c r="L183" s="144"/>
      <c r="M183" s="117"/>
      <c r="N183" s="117"/>
      <c r="O183" s="117"/>
      <c r="P183" s="117"/>
      <c r="Q183" s="117"/>
      <c r="R183" s="117"/>
      <c r="S183" s="117"/>
      <c r="T183" s="117"/>
      <c r="U183" s="117"/>
      <c r="V183" s="117"/>
      <c r="W183" s="117"/>
      <c r="X183" s="117"/>
      <c r="Y183" s="117"/>
      <c r="Z183" s="117"/>
    </row>
    <row r="184" spans="1:26" ht="15.75" customHeight="1" x14ac:dyDescent="0.25">
      <c r="A184" s="141">
        <v>180</v>
      </c>
      <c r="B184" s="150" t="s">
        <v>633</v>
      </c>
      <c r="C184" s="108">
        <v>66</v>
      </c>
      <c r="D184" s="142" t="s">
        <v>367</v>
      </c>
      <c r="E184" s="108" t="str">
        <f>VLOOKUP(D184,'TS Gantry - AP47'!$C$8:$D$638,2,0)</f>
        <v>DC2+0</v>
      </c>
      <c r="F184" s="108" t="str">
        <f>VLOOKUP($D184,Foundation!$D$5:$F$379,3,FALSE)</f>
        <v>Sandy</v>
      </c>
      <c r="G184" s="123">
        <v>45992</v>
      </c>
      <c r="H184" s="123">
        <v>45992</v>
      </c>
      <c r="I184" s="108" t="s">
        <v>630</v>
      </c>
      <c r="J184" s="108" t="s">
        <v>634</v>
      </c>
      <c r="K184" s="108"/>
      <c r="L184" s="144"/>
      <c r="M184" s="117"/>
      <c r="N184" s="117"/>
      <c r="O184" s="117"/>
      <c r="P184" s="117"/>
      <c r="Q184" s="117"/>
      <c r="R184" s="117"/>
      <c r="S184" s="117"/>
      <c r="T184" s="117"/>
      <c r="U184" s="117"/>
      <c r="V184" s="117"/>
      <c r="W184" s="117"/>
      <c r="X184" s="117"/>
      <c r="Y184" s="117"/>
      <c r="Z184" s="117"/>
    </row>
    <row r="185" spans="1:26" ht="15.75" customHeight="1" x14ac:dyDescent="0.25">
      <c r="A185" s="141">
        <v>181</v>
      </c>
      <c r="B185" s="108" t="s">
        <v>635</v>
      </c>
      <c r="C185" s="108">
        <v>1</v>
      </c>
      <c r="D185" s="142" t="s">
        <v>378</v>
      </c>
      <c r="E185" s="108" t="str">
        <f>VLOOKUP(D185,'TS Gantry - AP47'!$C$8:$D$638,2,0)</f>
        <v>DA+6</v>
      </c>
      <c r="F185" s="108" t="str">
        <f>VLOOKUP($D185,Foundation!$D$5:$F$379,3,FALSE)</f>
        <v>Sandy</v>
      </c>
      <c r="G185" s="123">
        <v>46037</v>
      </c>
      <c r="H185" s="123">
        <v>46037</v>
      </c>
      <c r="I185" s="108" t="s">
        <v>630</v>
      </c>
      <c r="J185" s="108" t="s">
        <v>631</v>
      </c>
      <c r="K185" s="108"/>
      <c r="L185" s="144"/>
      <c r="M185" s="117"/>
      <c r="N185" s="117"/>
      <c r="O185" s="117"/>
      <c r="P185" s="117"/>
      <c r="Q185" s="117"/>
      <c r="R185" s="117"/>
      <c r="S185" s="117"/>
      <c r="T185" s="117"/>
      <c r="U185" s="117"/>
      <c r="V185" s="117"/>
      <c r="W185" s="117"/>
      <c r="X185" s="117"/>
      <c r="Y185" s="117"/>
      <c r="Z185" s="117"/>
    </row>
    <row r="186" spans="1:26" ht="15.75" customHeight="1" x14ac:dyDescent="0.25">
      <c r="A186" s="141">
        <v>182</v>
      </c>
      <c r="B186" s="108" t="s">
        <v>635</v>
      </c>
      <c r="C186" s="108">
        <v>2</v>
      </c>
      <c r="D186" s="142" t="s">
        <v>387</v>
      </c>
      <c r="E186" s="108" t="str">
        <f>VLOOKUP(D186,'TS Gantry - AP47'!$C$8:$D$638,2,0)</f>
        <v>DA+6</v>
      </c>
      <c r="F186" s="108" t="str">
        <f>VLOOKUP($D186,Foundation!$D$5:$F$379,3,FALSE)</f>
        <v>Sandy</v>
      </c>
      <c r="G186" s="123">
        <v>46037</v>
      </c>
      <c r="H186" s="123">
        <v>46037</v>
      </c>
      <c r="I186" s="108" t="s">
        <v>630</v>
      </c>
      <c r="J186" s="108" t="s">
        <v>631</v>
      </c>
      <c r="K186" s="108"/>
      <c r="L186" s="144"/>
      <c r="M186" s="117"/>
      <c r="N186" s="117"/>
      <c r="O186" s="117"/>
      <c r="P186" s="117"/>
      <c r="Q186" s="117"/>
      <c r="R186" s="117"/>
      <c r="S186" s="117"/>
      <c r="T186" s="117"/>
      <c r="U186" s="117"/>
      <c r="V186" s="117"/>
      <c r="W186" s="117"/>
      <c r="X186" s="117"/>
      <c r="Y186" s="117"/>
      <c r="Z186" s="117"/>
    </row>
    <row r="187" spans="1:26" ht="15.75" customHeight="1" x14ac:dyDescent="0.25">
      <c r="A187" s="141">
        <v>183</v>
      </c>
      <c r="B187" s="108" t="s">
        <v>635</v>
      </c>
      <c r="C187" s="108">
        <v>3</v>
      </c>
      <c r="D187" s="142" t="s">
        <v>345</v>
      </c>
      <c r="E187" s="108" t="str">
        <f>VLOOKUP(D187,'TS Gantry - AP47'!$C$8:$D$638,2,0)</f>
        <v>DA+0</v>
      </c>
      <c r="F187" s="103" t="str">
        <f>VLOOKUP($D187,Foundation!$D$5:$F$379,3,FALSE)</f>
        <v>Sandy</v>
      </c>
      <c r="G187" s="123">
        <v>46037</v>
      </c>
      <c r="H187" s="123">
        <v>46037</v>
      </c>
      <c r="I187" s="108" t="s">
        <v>630</v>
      </c>
      <c r="J187" s="108" t="s">
        <v>631</v>
      </c>
      <c r="K187" s="108"/>
      <c r="L187" s="144"/>
      <c r="M187" s="117"/>
      <c r="N187" s="117"/>
      <c r="O187" s="117"/>
      <c r="P187" s="117"/>
      <c r="Q187" s="117"/>
      <c r="R187" s="117"/>
      <c r="S187" s="117"/>
      <c r="T187" s="117"/>
      <c r="U187" s="117"/>
      <c r="V187" s="117"/>
      <c r="W187" s="117"/>
      <c r="X187" s="117"/>
      <c r="Y187" s="117"/>
      <c r="Z187" s="117"/>
    </row>
    <row r="188" spans="1:26" ht="15.75" customHeight="1" x14ac:dyDescent="0.25">
      <c r="A188" s="141">
        <v>184</v>
      </c>
      <c r="B188" s="108" t="s">
        <v>635</v>
      </c>
      <c r="C188" s="108">
        <v>4</v>
      </c>
      <c r="D188" s="142" t="s">
        <v>410</v>
      </c>
      <c r="E188" s="108" t="str">
        <f>VLOOKUP(D188,'TS Gantry - AP47'!$C$8:$D$638,2,0)</f>
        <v>DD45+9</v>
      </c>
      <c r="F188" s="108" t="str">
        <f>VLOOKUP($D188,Foundation!$D$5:$F$379,3,FALSE)</f>
        <v>Sandy</v>
      </c>
      <c r="G188" s="123">
        <v>46037</v>
      </c>
      <c r="H188" s="123">
        <v>46037</v>
      </c>
      <c r="I188" s="108" t="s">
        <v>630</v>
      </c>
      <c r="J188" s="108" t="s">
        <v>631</v>
      </c>
      <c r="K188" s="108"/>
      <c r="L188" s="144"/>
      <c r="M188" s="117"/>
      <c r="N188" s="117"/>
      <c r="O188" s="117"/>
      <c r="P188" s="117"/>
      <c r="Q188" s="117"/>
      <c r="R188" s="117"/>
      <c r="S188" s="117"/>
      <c r="T188" s="117"/>
      <c r="U188" s="117"/>
      <c r="V188" s="117"/>
      <c r="W188" s="117"/>
      <c r="X188" s="117"/>
      <c r="Y188" s="117"/>
      <c r="Z188" s="117"/>
    </row>
    <row r="189" spans="1:26" ht="15.75" customHeight="1" x14ac:dyDescent="0.25">
      <c r="A189" s="141">
        <v>185</v>
      </c>
      <c r="B189" s="108" t="s">
        <v>635</v>
      </c>
      <c r="C189" s="108">
        <v>5</v>
      </c>
      <c r="D189" s="142" t="s">
        <v>412</v>
      </c>
      <c r="E189" s="108" t="str">
        <f>VLOOKUP(D189,'TS Gantry - AP47'!$C$8:$D$638,2,0)</f>
        <v>DC2+3</v>
      </c>
      <c r="F189" s="108" t="str">
        <f>VLOOKUP($D189,Foundation!$D$5:$F$379,3,FALSE)</f>
        <v>Sandy</v>
      </c>
      <c r="G189" s="123">
        <v>46037</v>
      </c>
      <c r="H189" s="123">
        <v>46037</v>
      </c>
      <c r="I189" s="108" t="s">
        <v>630</v>
      </c>
      <c r="J189" s="108" t="s">
        <v>631</v>
      </c>
      <c r="K189" s="108"/>
      <c r="L189" s="144"/>
      <c r="M189" s="117"/>
      <c r="N189" s="117"/>
      <c r="O189" s="117"/>
      <c r="P189" s="117"/>
      <c r="Q189" s="117"/>
      <c r="R189" s="117"/>
      <c r="S189" s="117"/>
      <c r="T189" s="117"/>
      <c r="U189" s="117"/>
      <c r="V189" s="117"/>
      <c r="W189" s="117"/>
      <c r="X189" s="117"/>
      <c r="Y189" s="117"/>
      <c r="Z189" s="117"/>
    </row>
    <row r="190" spans="1:26" ht="15.75" customHeight="1" x14ac:dyDescent="0.25">
      <c r="A190" s="141">
        <v>186</v>
      </c>
      <c r="B190" s="108" t="s">
        <v>635</v>
      </c>
      <c r="C190" s="108">
        <v>6</v>
      </c>
      <c r="D190" s="142" t="s">
        <v>414</v>
      </c>
      <c r="E190" s="108" t="str">
        <f>VLOOKUP(D190,'TS Gantry - AP47'!$C$8:$D$638,2,0)</f>
        <v>DD60+6</v>
      </c>
      <c r="F190" s="108" t="str">
        <f>VLOOKUP($D190,Foundation!$D$5:$F$379,3,FALSE)</f>
        <v>Sandy</v>
      </c>
      <c r="G190" s="123">
        <v>46037</v>
      </c>
      <c r="H190" s="123">
        <v>46037</v>
      </c>
      <c r="I190" s="108" t="s">
        <v>630</v>
      </c>
      <c r="J190" s="108" t="s">
        <v>631</v>
      </c>
      <c r="K190" s="108"/>
      <c r="L190" s="144"/>
      <c r="M190" s="117"/>
      <c r="N190" s="117"/>
      <c r="O190" s="117"/>
      <c r="P190" s="117"/>
      <c r="Q190" s="117"/>
      <c r="R190" s="117"/>
      <c r="S190" s="117"/>
      <c r="T190" s="117"/>
      <c r="U190" s="117"/>
      <c r="V190" s="117"/>
      <c r="W190" s="117"/>
      <c r="X190" s="117"/>
      <c r="Y190" s="117"/>
      <c r="Z190" s="117"/>
    </row>
    <row r="191" spans="1:26" ht="15.75" customHeight="1" x14ac:dyDescent="0.25">
      <c r="A191" s="141">
        <v>187</v>
      </c>
      <c r="B191" s="108" t="s">
        <v>635</v>
      </c>
      <c r="C191" s="108">
        <v>7</v>
      </c>
      <c r="D191" s="142" t="s">
        <v>416</v>
      </c>
      <c r="E191" s="108" t="str">
        <f>VLOOKUP(D191,'TS Gantry - AP47'!$C$8:$D$638,2,0)</f>
        <v>DD60+9</v>
      </c>
      <c r="F191" s="108" t="str">
        <f>VLOOKUP($D191,Foundation!$D$5:$F$379,3,FALSE)</f>
        <v>Sandy</v>
      </c>
      <c r="G191" s="123">
        <v>46037</v>
      </c>
      <c r="H191" s="123">
        <v>46037</v>
      </c>
      <c r="I191" s="108" t="s">
        <v>630</v>
      </c>
      <c r="J191" s="108" t="s">
        <v>631</v>
      </c>
      <c r="K191" s="108"/>
      <c r="L191" s="144"/>
      <c r="M191" s="117"/>
      <c r="N191" s="117"/>
      <c r="O191" s="117"/>
      <c r="P191" s="117"/>
      <c r="Q191" s="117"/>
      <c r="R191" s="117"/>
      <c r="S191" s="117"/>
      <c r="T191" s="117"/>
      <c r="U191" s="117"/>
      <c r="V191" s="117"/>
      <c r="W191" s="117"/>
      <c r="X191" s="117"/>
      <c r="Y191" s="117"/>
      <c r="Z191" s="117"/>
    </row>
    <row r="192" spans="1:26" ht="15.75" customHeight="1" x14ac:dyDescent="0.25">
      <c r="A192" s="141">
        <v>188</v>
      </c>
      <c r="B192" s="108" t="s">
        <v>635</v>
      </c>
      <c r="C192" s="108">
        <v>8</v>
      </c>
      <c r="D192" s="142" t="s">
        <v>418</v>
      </c>
      <c r="E192" s="108" t="str">
        <f>VLOOKUP(D192,'TS Gantry - AP47'!$C$8:$D$638,2,0)</f>
        <v>DA-1.5</v>
      </c>
      <c r="F192" s="108" t="str">
        <f>VLOOKUP($D192,Foundation!$D$5:$F$379,3,FALSE)</f>
        <v>Sandy</v>
      </c>
      <c r="G192" s="123">
        <v>46037</v>
      </c>
      <c r="H192" s="123">
        <v>46037</v>
      </c>
      <c r="I192" s="108" t="s">
        <v>630</v>
      </c>
      <c r="J192" s="108" t="s">
        <v>631</v>
      </c>
      <c r="K192" s="108"/>
      <c r="L192" s="144"/>
      <c r="M192" s="117"/>
      <c r="N192" s="117"/>
      <c r="O192" s="117"/>
      <c r="P192" s="117"/>
      <c r="Q192" s="117"/>
      <c r="R192" s="117"/>
      <c r="S192" s="117"/>
      <c r="T192" s="117"/>
      <c r="U192" s="117"/>
      <c r="V192" s="117"/>
      <c r="W192" s="117"/>
      <c r="X192" s="117"/>
      <c r="Y192" s="117"/>
      <c r="Z192" s="117"/>
    </row>
    <row r="193" spans="1:26" ht="15.75" customHeight="1" x14ac:dyDescent="0.25">
      <c r="A193" s="141">
        <v>189</v>
      </c>
      <c r="B193" s="108" t="s">
        <v>635</v>
      </c>
      <c r="C193" s="108">
        <v>9</v>
      </c>
      <c r="D193" s="142" t="s">
        <v>277</v>
      </c>
      <c r="E193" s="108" t="str">
        <f>VLOOKUP(D193,'TS Gantry - AP47'!$C$8:$D$638,2,0)</f>
        <v>DA-3</v>
      </c>
      <c r="F193" s="108" t="str">
        <f>VLOOKUP($D193,Foundation!$D$5:$F$379,3,FALSE)</f>
        <v>Sandy</v>
      </c>
      <c r="G193" s="123">
        <v>46038</v>
      </c>
      <c r="H193" s="123">
        <v>46038</v>
      </c>
      <c r="I193" s="108" t="s">
        <v>630</v>
      </c>
      <c r="J193" s="108" t="s">
        <v>631</v>
      </c>
      <c r="K193" s="108"/>
      <c r="L193" s="144"/>
      <c r="M193" s="117"/>
      <c r="N193" s="117"/>
      <c r="O193" s="117"/>
      <c r="P193" s="117"/>
      <c r="Q193" s="117"/>
      <c r="R193" s="117"/>
      <c r="S193" s="117"/>
      <c r="T193" s="117"/>
      <c r="U193" s="117"/>
      <c r="V193" s="117"/>
      <c r="W193" s="117"/>
      <c r="X193" s="117"/>
      <c r="Y193" s="117"/>
      <c r="Z193" s="117"/>
    </row>
    <row r="194" spans="1:26" ht="15.75" customHeight="1" x14ac:dyDescent="0.25">
      <c r="A194" s="141">
        <v>190</v>
      </c>
      <c r="B194" s="108" t="s">
        <v>635</v>
      </c>
      <c r="C194" s="108">
        <v>10</v>
      </c>
      <c r="D194" s="142" t="s">
        <v>278</v>
      </c>
      <c r="E194" s="108" t="str">
        <f>VLOOKUP(D194,'TS Gantry - AP47'!$C$8:$D$638,2,0)</f>
        <v>DA+6</v>
      </c>
      <c r="F194" s="108" t="str">
        <f>VLOOKUP($D194,Foundation!$D$5:$F$379,3,FALSE)</f>
        <v>Sandy</v>
      </c>
      <c r="G194" s="123">
        <v>46038</v>
      </c>
      <c r="H194" s="123">
        <v>46038</v>
      </c>
      <c r="I194" s="108" t="s">
        <v>630</v>
      </c>
      <c r="J194" s="108" t="s">
        <v>631</v>
      </c>
      <c r="K194" s="108"/>
      <c r="L194" s="144"/>
      <c r="M194" s="117"/>
      <c r="N194" s="117"/>
      <c r="O194" s="117"/>
      <c r="P194" s="117"/>
      <c r="Q194" s="117"/>
      <c r="R194" s="117"/>
      <c r="S194" s="117"/>
      <c r="T194" s="117"/>
      <c r="U194" s="117"/>
      <c r="V194" s="117"/>
      <c r="W194" s="117"/>
      <c r="X194" s="117"/>
      <c r="Y194" s="117"/>
      <c r="Z194" s="117"/>
    </row>
    <row r="195" spans="1:26" ht="15.75" customHeight="1" x14ac:dyDescent="0.25">
      <c r="A195" s="141">
        <v>191</v>
      </c>
      <c r="B195" s="108" t="s">
        <v>635</v>
      </c>
      <c r="C195" s="108">
        <v>11</v>
      </c>
      <c r="D195" s="142" t="s">
        <v>280</v>
      </c>
      <c r="E195" s="108" t="str">
        <f>VLOOKUP(D195,'TS Gantry - AP47'!$C$8:$D$638,2,0)</f>
        <v>DA+9</v>
      </c>
      <c r="F195" s="108" t="str">
        <f>VLOOKUP($D195,Foundation!$D$5:$F$379,3,FALSE)</f>
        <v>Sandy</v>
      </c>
      <c r="G195" s="123">
        <v>46038</v>
      </c>
      <c r="H195" s="123">
        <v>46038</v>
      </c>
      <c r="I195" s="108" t="s">
        <v>630</v>
      </c>
      <c r="J195" s="108" t="s">
        <v>631</v>
      </c>
      <c r="K195" s="108"/>
      <c r="L195" s="144"/>
      <c r="M195" s="117"/>
      <c r="N195" s="117"/>
      <c r="O195" s="117"/>
      <c r="P195" s="117"/>
      <c r="Q195" s="117"/>
      <c r="R195" s="117"/>
      <c r="S195" s="117"/>
      <c r="T195" s="117"/>
      <c r="U195" s="117"/>
      <c r="V195" s="117"/>
      <c r="W195" s="117"/>
      <c r="X195" s="117"/>
      <c r="Y195" s="117"/>
      <c r="Z195" s="117"/>
    </row>
    <row r="196" spans="1:26" ht="15.75" customHeight="1" x14ac:dyDescent="0.25">
      <c r="A196" s="141">
        <v>192</v>
      </c>
      <c r="B196" s="108" t="s">
        <v>635</v>
      </c>
      <c r="C196" s="108">
        <v>12</v>
      </c>
      <c r="D196" s="142" t="s">
        <v>281</v>
      </c>
      <c r="E196" s="108" t="str">
        <f>VLOOKUP(D196,'TS Gantry - AP47'!$C$8:$D$638,2,0)</f>
        <v>DA+9</v>
      </c>
      <c r="F196" s="108" t="str">
        <f>VLOOKUP($D196,Foundation!$D$5:$F$379,3,FALSE)</f>
        <v>Sandy</v>
      </c>
      <c r="G196" s="123">
        <v>46038</v>
      </c>
      <c r="H196" s="123">
        <v>46038</v>
      </c>
      <c r="I196" s="108" t="s">
        <v>630</v>
      </c>
      <c r="J196" s="108" t="s">
        <v>631</v>
      </c>
      <c r="K196" s="108"/>
      <c r="L196" s="144"/>
      <c r="M196" s="117"/>
      <c r="N196" s="117"/>
      <c r="O196" s="117"/>
      <c r="P196" s="117"/>
      <c r="Q196" s="117"/>
      <c r="R196" s="117"/>
      <c r="S196" s="117"/>
      <c r="T196" s="117"/>
      <c r="U196" s="117"/>
      <c r="V196" s="117"/>
      <c r="W196" s="117"/>
      <c r="X196" s="117"/>
      <c r="Y196" s="117"/>
      <c r="Z196" s="117"/>
    </row>
    <row r="197" spans="1:26" ht="15.75" customHeight="1" x14ac:dyDescent="0.25">
      <c r="A197" s="141">
        <v>193</v>
      </c>
      <c r="B197" s="108" t="s">
        <v>635</v>
      </c>
      <c r="C197" s="108">
        <v>13</v>
      </c>
      <c r="D197" s="142" t="s">
        <v>283</v>
      </c>
      <c r="E197" s="108" t="str">
        <f>VLOOKUP(D197,'TS Gantry - AP47'!$C$8:$D$638,2,0)</f>
        <v>DB1+0</v>
      </c>
      <c r="F197" s="108" t="str">
        <f>VLOOKUP($D197,Foundation!$D$5:$F$379,3,FALSE)</f>
        <v>Sandy</v>
      </c>
      <c r="G197" s="123">
        <v>46038</v>
      </c>
      <c r="H197" s="123">
        <v>46038</v>
      </c>
      <c r="I197" s="108" t="s">
        <v>630</v>
      </c>
      <c r="J197" s="108" t="s">
        <v>631</v>
      </c>
      <c r="K197" s="108"/>
      <c r="L197" s="144"/>
      <c r="M197" s="117"/>
      <c r="N197" s="117"/>
      <c r="O197" s="117"/>
      <c r="P197" s="117"/>
      <c r="Q197" s="117"/>
      <c r="R197" s="117"/>
      <c r="S197" s="117"/>
      <c r="T197" s="117"/>
      <c r="U197" s="117"/>
      <c r="V197" s="117"/>
      <c r="W197" s="117"/>
      <c r="X197" s="117"/>
      <c r="Y197" s="117"/>
      <c r="Z197" s="117"/>
    </row>
    <row r="198" spans="1:26" ht="15.75" customHeight="1" x14ac:dyDescent="0.25">
      <c r="A198" s="141">
        <v>194</v>
      </c>
      <c r="B198" s="108" t="s">
        <v>635</v>
      </c>
      <c r="C198" s="108">
        <v>14</v>
      </c>
      <c r="D198" s="142" t="s">
        <v>247</v>
      </c>
      <c r="E198" s="108" t="str">
        <f>VLOOKUP(D198,'TS Gantry - AP47'!$C$8:$D$638,2,0)</f>
        <v>DA+9</v>
      </c>
      <c r="F198" s="108" t="str">
        <f>VLOOKUP($D198,Foundation!$D$5:$F$379,3,FALSE)</f>
        <v>Sandy</v>
      </c>
      <c r="G198" s="123">
        <v>46039</v>
      </c>
      <c r="H198" s="123">
        <v>46039</v>
      </c>
      <c r="I198" s="108" t="s">
        <v>630</v>
      </c>
      <c r="J198" s="108" t="s">
        <v>631</v>
      </c>
      <c r="K198" s="108"/>
      <c r="L198" s="144"/>
      <c r="M198" s="117"/>
      <c r="N198" s="117"/>
      <c r="O198" s="117"/>
      <c r="P198" s="117"/>
      <c r="Q198" s="117"/>
      <c r="R198" s="117"/>
      <c r="S198" s="117"/>
      <c r="T198" s="117"/>
      <c r="U198" s="117"/>
      <c r="V198" s="117"/>
      <c r="W198" s="117"/>
      <c r="X198" s="117"/>
      <c r="Y198" s="117"/>
      <c r="Z198" s="117"/>
    </row>
    <row r="199" spans="1:26" ht="15.75" customHeight="1" x14ac:dyDescent="0.25">
      <c r="A199" s="141">
        <v>195</v>
      </c>
      <c r="B199" s="108" t="s">
        <v>635</v>
      </c>
      <c r="C199" s="108">
        <v>15</v>
      </c>
      <c r="D199" s="142" t="s">
        <v>251</v>
      </c>
      <c r="E199" s="108" t="str">
        <f>VLOOKUP(D199,'TS Gantry - AP47'!$C$8:$D$638,2,0)</f>
        <v>DA+9</v>
      </c>
      <c r="F199" s="108" t="str">
        <f>VLOOKUP($D199,Foundation!$D$5:$F$379,3,FALSE)</f>
        <v>Sandy</v>
      </c>
      <c r="G199" s="123">
        <v>46039</v>
      </c>
      <c r="H199" s="123">
        <v>46039</v>
      </c>
      <c r="I199" s="108" t="s">
        <v>630</v>
      </c>
      <c r="J199" s="108" t="s">
        <v>631</v>
      </c>
      <c r="K199" s="108"/>
      <c r="L199" s="144"/>
      <c r="M199" s="117"/>
      <c r="N199" s="117"/>
      <c r="O199" s="117"/>
      <c r="P199" s="117"/>
      <c r="Q199" s="117"/>
      <c r="R199" s="117"/>
      <c r="S199" s="117"/>
      <c r="T199" s="117"/>
      <c r="U199" s="117"/>
      <c r="V199" s="117"/>
      <c r="W199" s="117"/>
      <c r="X199" s="117"/>
      <c r="Y199" s="117"/>
      <c r="Z199" s="117"/>
    </row>
    <row r="200" spans="1:26" ht="15.75" customHeight="1" x14ac:dyDescent="0.25">
      <c r="A200" s="141">
        <v>196</v>
      </c>
      <c r="B200" s="108" t="s">
        <v>635</v>
      </c>
      <c r="C200" s="108">
        <v>16</v>
      </c>
      <c r="D200" s="142" t="s">
        <v>252</v>
      </c>
      <c r="E200" s="108" t="str">
        <f>VLOOKUP(D200,'TS Gantry - AP47'!$C$8:$D$638,2,0)</f>
        <v>DB2+3</v>
      </c>
      <c r="F200" s="108" t="str">
        <f>VLOOKUP($D200,Foundation!$D$5:$F$379,3,FALSE)</f>
        <v>Sandy</v>
      </c>
      <c r="G200" s="123">
        <v>46039</v>
      </c>
      <c r="H200" s="123">
        <v>46039</v>
      </c>
      <c r="I200" s="108" t="s">
        <v>630</v>
      </c>
      <c r="J200" s="108" t="s">
        <v>631</v>
      </c>
      <c r="K200" s="108"/>
      <c r="L200" s="144"/>
      <c r="M200" s="117"/>
      <c r="N200" s="117"/>
      <c r="O200" s="117"/>
      <c r="P200" s="117"/>
      <c r="Q200" s="117"/>
      <c r="R200" s="117"/>
      <c r="S200" s="117"/>
      <c r="T200" s="117"/>
      <c r="U200" s="117"/>
      <c r="V200" s="117"/>
      <c r="W200" s="117"/>
      <c r="X200" s="117"/>
      <c r="Y200" s="117"/>
      <c r="Z200" s="117"/>
    </row>
    <row r="201" spans="1:26" ht="15.75" customHeight="1" x14ac:dyDescent="0.25">
      <c r="A201" s="141">
        <v>197</v>
      </c>
      <c r="B201" s="108" t="s">
        <v>635</v>
      </c>
      <c r="C201" s="108">
        <v>17</v>
      </c>
      <c r="D201" s="142" t="s">
        <v>254</v>
      </c>
      <c r="E201" s="108" t="str">
        <f>VLOOKUP(D201,'TS Gantry - AP47'!$C$8:$D$638,2,0)</f>
        <v>DA+9</v>
      </c>
      <c r="F201" s="108" t="str">
        <f>VLOOKUP($D201,Foundation!$D$5:$F$379,3,FALSE)</f>
        <v>Sandy</v>
      </c>
      <c r="G201" s="123">
        <v>46039</v>
      </c>
      <c r="H201" s="123">
        <v>46039</v>
      </c>
      <c r="I201" s="108" t="s">
        <v>630</v>
      </c>
      <c r="J201" s="108" t="s">
        <v>631</v>
      </c>
      <c r="K201" s="108"/>
      <c r="L201" s="144"/>
      <c r="M201" s="117"/>
      <c r="N201" s="117"/>
      <c r="O201" s="117"/>
      <c r="P201" s="117"/>
      <c r="Q201" s="117"/>
      <c r="R201" s="117"/>
      <c r="S201" s="117"/>
      <c r="T201" s="117"/>
      <c r="U201" s="117"/>
      <c r="V201" s="117"/>
      <c r="W201" s="117"/>
      <c r="X201" s="117"/>
      <c r="Y201" s="117"/>
      <c r="Z201" s="117"/>
    </row>
    <row r="202" spans="1:26" ht="15.75" customHeight="1" x14ac:dyDescent="0.25">
      <c r="A202" s="141">
        <v>198</v>
      </c>
      <c r="B202" s="108" t="s">
        <v>635</v>
      </c>
      <c r="C202" s="108">
        <v>18</v>
      </c>
      <c r="D202" s="142" t="s">
        <v>255</v>
      </c>
      <c r="E202" s="108" t="str">
        <f>VLOOKUP(D202,'TS Gantry - AP47'!$C$8:$D$638,2,0)</f>
        <v>DA-1.5</v>
      </c>
      <c r="F202" s="108" t="str">
        <f>VLOOKUP($D202,Foundation!$D$5:$F$379,3,FALSE)</f>
        <v>Sandy</v>
      </c>
      <c r="G202" s="123">
        <v>46039</v>
      </c>
      <c r="H202" s="123">
        <v>46039</v>
      </c>
      <c r="I202" s="108" t="s">
        <v>630</v>
      </c>
      <c r="J202" s="108" t="s">
        <v>631</v>
      </c>
      <c r="K202" s="108"/>
      <c r="L202" s="144"/>
      <c r="M202" s="117"/>
      <c r="N202" s="117"/>
      <c r="O202" s="117"/>
      <c r="P202" s="117"/>
      <c r="Q202" s="117"/>
      <c r="R202" s="117"/>
      <c r="S202" s="117"/>
      <c r="T202" s="117"/>
      <c r="U202" s="117"/>
      <c r="V202" s="117"/>
      <c r="W202" s="117"/>
      <c r="X202" s="117"/>
      <c r="Y202" s="117"/>
      <c r="Z202" s="117"/>
    </row>
    <row r="203" spans="1:26" ht="15.75" customHeight="1" x14ac:dyDescent="0.25">
      <c r="A203" s="141">
        <v>199</v>
      </c>
      <c r="B203" s="108" t="s">
        <v>635</v>
      </c>
      <c r="C203" s="108">
        <v>19</v>
      </c>
      <c r="D203" s="142" t="s">
        <v>256</v>
      </c>
      <c r="E203" s="108" t="str">
        <f>VLOOKUP(D203,'TS Gantry - AP47'!$C$8:$D$638,2,0)</f>
        <v>DA+3</v>
      </c>
      <c r="F203" s="108" t="str">
        <f>VLOOKUP($D203,Foundation!$D$5:$F$379,3,FALSE)</f>
        <v>Sandy</v>
      </c>
      <c r="G203" s="123">
        <v>46039</v>
      </c>
      <c r="H203" s="123">
        <v>46039</v>
      </c>
      <c r="I203" s="108" t="s">
        <v>630</v>
      </c>
      <c r="J203" s="108" t="s">
        <v>631</v>
      </c>
      <c r="K203" s="108"/>
      <c r="L203" s="144"/>
      <c r="M203" s="117"/>
      <c r="N203" s="117"/>
      <c r="O203" s="117"/>
      <c r="P203" s="117"/>
      <c r="Q203" s="117"/>
      <c r="R203" s="117"/>
      <c r="S203" s="117"/>
      <c r="T203" s="117"/>
      <c r="U203" s="117"/>
      <c r="V203" s="117"/>
      <c r="W203" s="117"/>
      <c r="X203" s="117"/>
      <c r="Y203" s="117"/>
      <c r="Z203" s="117"/>
    </row>
    <row r="204" spans="1:26" ht="15.75" customHeight="1" x14ac:dyDescent="0.25">
      <c r="A204" s="141">
        <v>200</v>
      </c>
      <c r="B204" s="108" t="s">
        <v>635</v>
      </c>
      <c r="C204" s="108">
        <v>20</v>
      </c>
      <c r="D204" s="142" t="s">
        <v>258</v>
      </c>
      <c r="E204" s="108" t="str">
        <f>VLOOKUP(D204,'TS Gantry - AP47'!$C$8:$D$638,2,0)</f>
        <v>DA+9</v>
      </c>
      <c r="F204" s="108" t="str">
        <f>VLOOKUP($D204,Foundation!$D$5:$F$379,3,FALSE)</f>
        <v>Sandy</v>
      </c>
      <c r="G204" s="123">
        <v>46039</v>
      </c>
      <c r="H204" s="123">
        <v>46039</v>
      </c>
      <c r="I204" s="108" t="s">
        <v>630</v>
      </c>
      <c r="J204" s="108" t="s">
        <v>631</v>
      </c>
      <c r="K204" s="108"/>
      <c r="L204" s="144"/>
      <c r="M204" s="117"/>
      <c r="N204" s="117"/>
      <c r="O204" s="117"/>
      <c r="P204" s="117"/>
      <c r="Q204" s="117"/>
      <c r="R204" s="117"/>
      <c r="S204" s="117"/>
      <c r="T204" s="117"/>
      <c r="U204" s="117"/>
      <c r="V204" s="117"/>
      <c r="W204" s="117"/>
      <c r="X204" s="117"/>
      <c r="Y204" s="117"/>
      <c r="Z204" s="117"/>
    </row>
    <row r="205" spans="1:26" ht="15.75" customHeight="1" x14ac:dyDescent="0.25">
      <c r="A205" s="141">
        <v>201</v>
      </c>
      <c r="B205" s="108" t="s">
        <v>635</v>
      </c>
      <c r="C205" s="108">
        <v>21</v>
      </c>
      <c r="D205" s="142" t="s">
        <v>259</v>
      </c>
      <c r="E205" s="108" t="str">
        <f>VLOOKUP(D205,'TS Gantry - AP47'!$C$8:$D$638,2,0)</f>
        <v>DA+9</v>
      </c>
      <c r="F205" s="108" t="str">
        <f>VLOOKUP($D205,Foundation!$D$5:$F$379,3,FALSE)</f>
        <v>Sandy</v>
      </c>
      <c r="G205" s="123">
        <v>46039</v>
      </c>
      <c r="H205" s="123">
        <v>46039</v>
      </c>
      <c r="I205" s="108" t="s">
        <v>630</v>
      </c>
      <c r="J205" s="108" t="s">
        <v>631</v>
      </c>
      <c r="K205" s="108"/>
      <c r="L205" s="144"/>
      <c r="M205" s="117"/>
      <c r="N205" s="117"/>
      <c r="O205" s="117"/>
      <c r="P205" s="117"/>
      <c r="Q205" s="117"/>
      <c r="R205" s="117"/>
      <c r="S205" s="117"/>
      <c r="T205" s="117"/>
      <c r="U205" s="117"/>
      <c r="V205" s="117"/>
      <c r="W205" s="117"/>
      <c r="X205" s="117"/>
      <c r="Y205" s="117"/>
      <c r="Z205" s="117"/>
    </row>
    <row r="206" spans="1:26" ht="15.75" customHeight="1" x14ac:dyDescent="0.25">
      <c r="A206" s="141">
        <v>202</v>
      </c>
      <c r="B206" s="108" t="s">
        <v>635</v>
      </c>
      <c r="C206" s="108">
        <v>22</v>
      </c>
      <c r="D206" s="142" t="s">
        <v>260</v>
      </c>
      <c r="E206" s="108" t="str">
        <f>VLOOKUP(D206,'TS Gantry - AP47'!$C$8:$D$638,2,0)</f>
        <v>DC2+9</v>
      </c>
      <c r="F206" s="108" t="str">
        <f>VLOOKUP($D206,Foundation!$D$5:$F$379,3,FALSE)</f>
        <v>Sandy</v>
      </c>
      <c r="G206" s="123">
        <v>46040</v>
      </c>
      <c r="H206" s="123">
        <v>46040</v>
      </c>
      <c r="I206" s="108" t="s">
        <v>630</v>
      </c>
      <c r="J206" s="108" t="s">
        <v>631</v>
      </c>
      <c r="K206" s="108"/>
      <c r="L206" s="144"/>
      <c r="M206" s="117"/>
      <c r="N206" s="117"/>
      <c r="O206" s="117"/>
      <c r="P206" s="117"/>
      <c r="Q206" s="117"/>
      <c r="R206" s="117"/>
      <c r="S206" s="117"/>
      <c r="T206" s="117"/>
      <c r="U206" s="117"/>
      <c r="V206" s="117"/>
      <c r="W206" s="117"/>
      <c r="X206" s="117"/>
      <c r="Y206" s="117"/>
      <c r="Z206" s="117"/>
    </row>
    <row r="207" spans="1:26" ht="15.75" customHeight="1" x14ac:dyDescent="0.25">
      <c r="A207" s="141">
        <v>203</v>
      </c>
      <c r="B207" s="108" t="s">
        <v>635</v>
      </c>
      <c r="C207" s="108">
        <v>23</v>
      </c>
      <c r="D207" s="142" t="s">
        <v>262</v>
      </c>
      <c r="E207" s="108" t="str">
        <f>VLOOKUP(D207,'TS Gantry - AP47'!$C$8:$D$638,2,0)</f>
        <v>DB1+9</v>
      </c>
      <c r="F207" s="108" t="str">
        <f>VLOOKUP($D207,Foundation!$D$5:$F$379,3,FALSE)</f>
        <v>Sandy</v>
      </c>
      <c r="G207" s="123">
        <v>46040</v>
      </c>
      <c r="H207" s="123">
        <v>46040</v>
      </c>
      <c r="I207" s="108" t="s">
        <v>630</v>
      </c>
      <c r="J207" s="108" t="s">
        <v>631</v>
      </c>
      <c r="K207" s="108"/>
      <c r="L207" s="144"/>
      <c r="M207" s="117"/>
      <c r="N207" s="117"/>
      <c r="O207" s="117"/>
      <c r="P207" s="117"/>
      <c r="Q207" s="117"/>
      <c r="R207" s="117"/>
      <c r="S207" s="117"/>
      <c r="T207" s="117"/>
      <c r="U207" s="117"/>
      <c r="V207" s="117"/>
      <c r="W207" s="117"/>
      <c r="X207" s="117"/>
      <c r="Y207" s="117"/>
      <c r="Z207" s="117"/>
    </row>
    <row r="208" spans="1:26" ht="15.75" customHeight="1" x14ac:dyDescent="0.25">
      <c r="A208" s="141">
        <v>204</v>
      </c>
      <c r="B208" s="108" t="s">
        <v>635</v>
      </c>
      <c r="C208" s="108">
        <v>24</v>
      </c>
      <c r="D208" s="142" t="s">
        <v>264</v>
      </c>
      <c r="E208" s="108" t="str">
        <f>VLOOKUP(D208,'TS Gantry - AP47'!$C$8:$D$638,2,0)</f>
        <v>DA+9</v>
      </c>
      <c r="F208" s="108" t="str">
        <f>VLOOKUP($D208,Foundation!$D$5:$F$379,3,FALSE)</f>
        <v>Sandy</v>
      </c>
      <c r="G208" s="123">
        <v>46040</v>
      </c>
      <c r="H208" s="123">
        <v>46040</v>
      </c>
      <c r="I208" s="108" t="s">
        <v>630</v>
      </c>
      <c r="J208" s="108" t="s">
        <v>631</v>
      </c>
      <c r="K208" s="108"/>
      <c r="L208" s="144"/>
      <c r="M208" s="117"/>
      <c r="N208" s="117"/>
      <c r="O208" s="117"/>
      <c r="P208" s="117"/>
      <c r="Q208" s="117"/>
      <c r="R208" s="117"/>
      <c r="S208" s="117"/>
      <c r="T208" s="117"/>
      <c r="U208" s="117"/>
      <c r="V208" s="117"/>
      <c r="W208" s="117"/>
      <c r="X208" s="117"/>
      <c r="Y208" s="117"/>
      <c r="Z208" s="117"/>
    </row>
    <row r="209" spans="1:26" ht="15.75" customHeight="1" x14ac:dyDescent="0.25">
      <c r="A209" s="141">
        <v>205</v>
      </c>
      <c r="B209" s="108" t="s">
        <v>635</v>
      </c>
      <c r="C209" s="108">
        <v>25</v>
      </c>
      <c r="D209" s="142" t="s">
        <v>265</v>
      </c>
      <c r="E209" s="108" t="str">
        <f>VLOOKUP(D209,'TS Gantry - AP47'!$C$8:$D$638,2,0)</f>
        <v>DA+9</v>
      </c>
      <c r="F209" s="108" t="str">
        <f>VLOOKUP($D209,Foundation!$D$5:$F$379,3,FALSE)</f>
        <v>Sandy</v>
      </c>
      <c r="G209" s="123">
        <v>46040</v>
      </c>
      <c r="H209" s="123">
        <v>46040</v>
      </c>
      <c r="I209" s="108" t="s">
        <v>630</v>
      </c>
      <c r="J209" s="108" t="s">
        <v>631</v>
      </c>
      <c r="K209" s="108"/>
      <c r="L209" s="144"/>
      <c r="M209" s="117"/>
      <c r="N209" s="117"/>
      <c r="O209" s="117"/>
      <c r="P209" s="117"/>
      <c r="Q209" s="117"/>
      <c r="R209" s="117"/>
      <c r="S209" s="117"/>
      <c r="T209" s="117"/>
      <c r="U209" s="117"/>
      <c r="V209" s="117"/>
      <c r="W209" s="117"/>
      <c r="X209" s="117"/>
      <c r="Y209" s="117"/>
      <c r="Z209" s="117"/>
    </row>
    <row r="210" spans="1:26" ht="15.75" customHeight="1" x14ac:dyDescent="0.25">
      <c r="A210" s="141">
        <v>206</v>
      </c>
      <c r="B210" s="108" t="s">
        <v>635</v>
      </c>
      <c r="C210" s="108">
        <v>26</v>
      </c>
      <c r="D210" s="142" t="s">
        <v>266</v>
      </c>
      <c r="E210" s="108" t="str">
        <f>VLOOKUP(D210,'TS Gantry - AP47'!$C$8:$D$638,2,0)</f>
        <v>DA-1.5</v>
      </c>
      <c r="F210" s="108" t="str">
        <f>VLOOKUP($D210,Foundation!$D$5:$F$379,3,FALSE)</f>
        <v>Sandy</v>
      </c>
      <c r="G210" s="123">
        <v>46040</v>
      </c>
      <c r="H210" s="123">
        <v>46040</v>
      </c>
      <c r="I210" s="108" t="s">
        <v>630</v>
      </c>
      <c r="J210" s="108" t="s">
        <v>631</v>
      </c>
      <c r="K210" s="108"/>
      <c r="L210" s="144"/>
      <c r="M210" s="117"/>
      <c r="N210" s="117"/>
      <c r="O210" s="117"/>
      <c r="P210" s="117"/>
      <c r="Q210" s="117"/>
      <c r="R210" s="117"/>
      <c r="S210" s="117"/>
      <c r="T210" s="117"/>
      <c r="U210" s="117"/>
      <c r="V210" s="117"/>
      <c r="W210" s="117"/>
      <c r="X210" s="117"/>
      <c r="Y210" s="117"/>
      <c r="Z210" s="117"/>
    </row>
    <row r="211" spans="1:26" ht="13.5" customHeight="1" x14ac:dyDescent="0.25">
      <c r="A211" s="141">
        <v>207</v>
      </c>
      <c r="B211" s="108" t="s">
        <v>635</v>
      </c>
      <c r="C211" s="108">
        <v>27</v>
      </c>
      <c r="D211" s="142" t="s">
        <v>292</v>
      </c>
      <c r="E211" s="108" t="str">
        <f>VLOOKUP(D211,'TS Gantry - AP47'!$C$8:$D$638,2,0)</f>
        <v>DB1+0</v>
      </c>
      <c r="F211" s="108" t="str">
        <f>VLOOKUP($D211,Foundation!$D$5:$F$379,3,FALSE)</f>
        <v>Sandy</v>
      </c>
      <c r="G211" s="123">
        <v>46040</v>
      </c>
      <c r="H211" s="123">
        <v>46040</v>
      </c>
      <c r="I211" s="108" t="s">
        <v>630</v>
      </c>
      <c r="J211" s="108" t="s">
        <v>631</v>
      </c>
      <c r="K211" s="108"/>
      <c r="L211" s="144"/>
      <c r="M211" s="117"/>
      <c r="N211" s="117"/>
      <c r="O211" s="117"/>
      <c r="P211" s="117"/>
      <c r="Q211" s="117"/>
      <c r="R211" s="117"/>
      <c r="S211" s="117"/>
      <c r="T211" s="117"/>
      <c r="U211" s="117"/>
      <c r="V211" s="117"/>
      <c r="W211" s="117"/>
      <c r="X211" s="117"/>
      <c r="Y211" s="117"/>
      <c r="Z211" s="117"/>
    </row>
    <row r="212" spans="1:26" ht="15.75" customHeight="1" x14ac:dyDescent="0.25">
      <c r="A212" s="141">
        <v>208</v>
      </c>
      <c r="B212" s="108" t="s">
        <v>635</v>
      </c>
      <c r="C212" s="108">
        <v>28</v>
      </c>
      <c r="D212" s="142" t="s">
        <v>293</v>
      </c>
      <c r="E212" s="108" t="str">
        <f>VLOOKUP(D212,'TS Gantry - AP47'!$C$8:$D$638,2,0)</f>
        <v>DA+6</v>
      </c>
      <c r="F212" s="108" t="str">
        <f>VLOOKUP($D212,Foundation!$D$5:$F$379,3,FALSE)</f>
        <v>Sandy</v>
      </c>
      <c r="G212" s="123">
        <v>46040</v>
      </c>
      <c r="H212" s="123">
        <v>46040</v>
      </c>
      <c r="I212" s="108" t="s">
        <v>630</v>
      </c>
      <c r="J212" s="108" t="s">
        <v>631</v>
      </c>
      <c r="K212" s="108"/>
      <c r="L212" s="144"/>
      <c r="M212" s="117"/>
      <c r="N212" s="117"/>
      <c r="O212" s="117"/>
      <c r="P212" s="117"/>
      <c r="Q212" s="117"/>
      <c r="R212" s="117"/>
      <c r="S212" s="117"/>
      <c r="T212" s="117"/>
      <c r="U212" s="117"/>
      <c r="V212" s="117"/>
      <c r="W212" s="117"/>
      <c r="X212" s="117"/>
      <c r="Y212" s="117"/>
      <c r="Z212" s="117"/>
    </row>
    <row r="213" spans="1:26" ht="15.75" customHeight="1" x14ac:dyDescent="0.25">
      <c r="A213" s="141">
        <v>209</v>
      </c>
      <c r="B213" s="108" t="s">
        <v>635</v>
      </c>
      <c r="C213" s="108">
        <v>29</v>
      </c>
      <c r="D213" s="142" t="s">
        <v>294</v>
      </c>
      <c r="E213" s="108" t="str">
        <f>VLOOKUP(D213,'TS Gantry - AP47'!$C$8:$D$638,2,0)</f>
        <v>DA+0</v>
      </c>
      <c r="F213" s="108" t="str">
        <f>VLOOKUP($D213,Foundation!$D$5:$F$379,3,FALSE)</f>
        <v>Sandy</v>
      </c>
      <c r="G213" s="123">
        <v>46040</v>
      </c>
      <c r="H213" s="123">
        <v>46040</v>
      </c>
      <c r="I213" s="108" t="s">
        <v>630</v>
      </c>
      <c r="J213" s="108" t="s">
        <v>631</v>
      </c>
      <c r="K213" s="108"/>
      <c r="L213" s="144"/>
      <c r="M213" s="117"/>
      <c r="N213" s="117"/>
      <c r="O213" s="117"/>
      <c r="P213" s="117"/>
      <c r="Q213" s="117"/>
      <c r="R213" s="117"/>
      <c r="S213" s="117"/>
      <c r="T213" s="117"/>
      <c r="U213" s="117"/>
      <c r="V213" s="117"/>
      <c r="W213" s="117"/>
      <c r="X213" s="117"/>
      <c r="Y213" s="117"/>
      <c r="Z213" s="117"/>
    </row>
    <row r="214" spans="1:26" ht="15.75" customHeight="1" x14ac:dyDescent="0.25">
      <c r="A214" s="141">
        <v>210</v>
      </c>
      <c r="B214" s="108" t="s">
        <v>635</v>
      </c>
      <c r="C214" s="108">
        <v>30</v>
      </c>
      <c r="D214" s="142" t="s">
        <v>298</v>
      </c>
      <c r="E214" s="108" t="str">
        <f>VLOOKUP(D214,'TS Gantry - AP47'!$C$8:$D$638,2,0)</f>
        <v>DA+6</v>
      </c>
      <c r="F214" s="108" t="str">
        <f>VLOOKUP($D214,Foundation!$D$5:$F$379,3,FALSE)</f>
        <v>Sandy</v>
      </c>
      <c r="G214" s="123">
        <v>46041</v>
      </c>
      <c r="H214" s="123">
        <v>46041</v>
      </c>
      <c r="I214" s="108" t="s">
        <v>630</v>
      </c>
      <c r="J214" s="108" t="s">
        <v>631</v>
      </c>
      <c r="K214" s="108"/>
      <c r="L214" s="104"/>
      <c r="M214" s="117"/>
      <c r="N214" s="117"/>
      <c r="O214" s="117"/>
      <c r="P214" s="117"/>
      <c r="Q214" s="117"/>
      <c r="R214" s="117"/>
      <c r="S214" s="117"/>
      <c r="T214" s="117"/>
      <c r="U214" s="117"/>
      <c r="V214" s="117"/>
      <c r="W214" s="117"/>
      <c r="X214" s="117"/>
      <c r="Y214" s="117"/>
      <c r="Z214" s="117"/>
    </row>
    <row r="215" spans="1:26" ht="15.75" customHeight="1" x14ac:dyDescent="0.25">
      <c r="A215" s="141">
        <v>211</v>
      </c>
      <c r="B215" s="108" t="s">
        <v>635</v>
      </c>
      <c r="C215" s="108">
        <v>31</v>
      </c>
      <c r="D215" s="142" t="s">
        <v>299</v>
      </c>
      <c r="E215" s="108" t="str">
        <f>VLOOKUP(D215,'TS Gantry - AP47'!$C$8:$D$638,2,0)</f>
        <v>DB1+3</v>
      </c>
      <c r="F215" s="108" t="str">
        <f>VLOOKUP($D215,Foundation!$D$5:$F$379,3,FALSE)</f>
        <v>Sandy</v>
      </c>
      <c r="G215" s="123">
        <v>46041</v>
      </c>
      <c r="H215" s="123">
        <v>46041</v>
      </c>
      <c r="I215" s="108" t="s">
        <v>630</v>
      </c>
      <c r="J215" s="108" t="s">
        <v>631</v>
      </c>
      <c r="K215" s="108"/>
      <c r="L215" s="104"/>
      <c r="M215" s="117"/>
      <c r="N215" s="117"/>
      <c r="O215" s="117"/>
      <c r="P215" s="117"/>
      <c r="Q215" s="117"/>
      <c r="R215" s="117"/>
      <c r="S215" s="117"/>
      <c r="T215" s="117"/>
      <c r="U215" s="117"/>
      <c r="V215" s="117"/>
      <c r="W215" s="117"/>
      <c r="X215" s="117"/>
      <c r="Y215" s="117"/>
      <c r="Z215" s="117"/>
    </row>
    <row r="216" spans="1:26" ht="15.75" customHeight="1" x14ac:dyDescent="0.25">
      <c r="A216" s="141">
        <v>212</v>
      </c>
      <c r="B216" s="108" t="s">
        <v>635</v>
      </c>
      <c r="C216" s="108">
        <v>32</v>
      </c>
      <c r="D216" s="142" t="s">
        <v>330</v>
      </c>
      <c r="E216" s="108" t="str">
        <f>VLOOKUP(D216,'TS Gantry - AP47'!$C$8:$D$638,2,0)</f>
        <v>DC1+0</v>
      </c>
      <c r="F216" s="108" t="str">
        <f>VLOOKUP($D216,Foundation!$D$5:$F$379,3,FALSE)</f>
        <v>Sandy</v>
      </c>
      <c r="G216" s="123">
        <v>46041</v>
      </c>
      <c r="H216" s="123">
        <v>46041</v>
      </c>
      <c r="I216" s="108" t="s">
        <v>630</v>
      </c>
      <c r="J216" s="108" t="s">
        <v>631</v>
      </c>
      <c r="K216" s="108"/>
      <c r="L216" s="104"/>
      <c r="M216" s="117"/>
      <c r="N216" s="117"/>
      <c r="O216" s="117"/>
      <c r="P216" s="117"/>
      <c r="Q216" s="117"/>
      <c r="R216" s="117"/>
      <c r="S216" s="117"/>
      <c r="T216" s="117"/>
      <c r="U216" s="117"/>
      <c r="V216" s="117"/>
      <c r="W216" s="117"/>
      <c r="X216" s="117"/>
      <c r="Y216" s="117"/>
      <c r="Z216" s="117"/>
    </row>
    <row r="217" spans="1:26" ht="15.75" customHeight="1" x14ac:dyDescent="0.25">
      <c r="A217" s="141">
        <v>213</v>
      </c>
      <c r="B217" s="108" t="s">
        <v>635</v>
      </c>
      <c r="C217" s="108">
        <v>33</v>
      </c>
      <c r="D217" s="142" t="s">
        <v>351</v>
      </c>
      <c r="E217" s="108" t="str">
        <f>VLOOKUP(D217,'TS Gantry - AP47'!$C$8:$D$638,2,0)</f>
        <v>DA-1.5</v>
      </c>
      <c r="F217" s="108" t="str">
        <f>VLOOKUP($D217,Foundation!$D$5:$F$379,3,FALSE)</f>
        <v>Sandy</v>
      </c>
      <c r="G217" s="123">
        <v>46041</v>
      </c>
      <c r="H217" s="123">
        <v>46041</v>
      </c>
      <c r="I217" s="108" t="s">
        <v>630</v>
      </c>
      <c r="J217" s="108" t="s">
        <v>631</v>
      </c>
      <c r="K217" s="108"/>
      <c r="L217" s="104"/>
      <c r="M217" s="117"/>
      <c r="N217" s="117"/>
      <c r="O217" s="117"/>
      <c r="P217" s="117"/>
      <c r="Q217" s="117"/>
      <c r="R217" s="117"/>
      <c r="S217" s="117"/>
      <c r="T217" s="117"/>
      <c r="U217" s="117"/>
      <c r="V217" s="117"/>
      <c r="W217" s="117"/>
      <c r="X217" s="117"/>
      <c r="Y217" s="117"/>
      <c r="Z217" s="117"/>
    </row>
    <row r="218" spans="1:26" ht="15.75" customHeight="1" x14ac:dyDescent="0.25">
      <c r="A218" s="141">
        <v>214</v>
      </c>
      <c r="B218" s="108" t="s">
        <v>635</v>
      </c>
      <c r="C218" s="108">
        <v>34</v>
      </c>
      <c r="D218" s="142" t="s">
        <v>420</v>
      </c>
      <c r="E218" s="108" t="str">
        <f>VLOOKUP(D218,'TS Gantry - AP47'!$C$8:$D$638,2,0)</f>
        <v>DA+0</v>
      </c>
      <c r="F218" s="108" t="str">
        <f>VLOOKUP($D218,Foundation!$D$5:$F$379,3,FALSE)</f>
        <v>Sandy</v>
      </c>
      <c r="G218" s="123">
        <v>46042</v>
      </c>
      <c r="H218" s="123">
        <v>46042</v>
      </c>
      <c r="I218" s="108" t="s">
        <v>630</v>
      </c>
      <c r="J218" s="108" t="s">
        <v>631</v>
      </c>
      <c r="K218" s="108"/>
      <c r="L218" s="104"/>
      <c r="M218" s="117"/>
      <c r="N218" s="117"/>
      <c r="O218" s="117"/>
      <c r="P218" s="117"/>
      <c r="Q218" s="117"/>
      <c r="R218" s="117"/>
      <c r="S218" s="117"/>
      <c r="T218" s="117"/>
      <c r="U218" s="117"/>
      <c r="V218" s="117"/>
      <c r="W218" s="117"/>
      <c r="X218" s="117"/>
      <c r="Y218" s="117"/>
      <c r="Z218" s="117"/>
    </row>
    <row r="219" spans="1:26" ht="15.75" customHeight="1" x14ac:dyDescent="0.25">
      <c r="A219" s="141">
        <v>215</v>
      </c>
      <c r="B219" s="108" t="s">
        <v>635</v>
      </c>
      <c r="C219" s="108">
        <v>35</v>
      </c>
      <c r="D219" s="142" t="s">
        <v>428</v>
      </c>
      <c r="E219" s="108" t="str">
        <f>VLOOKUP(D219,'TS Gantry - AP47'!$C$8:$D$638,2,0)</f>
        <v>DB1+9</v>
      </c>
      <c r="F219" s="108" t="str">
        <f>VLOOKUP($D219,Foundation!$D$5:$F$379,3,FALSE)</f>
        <v>Sandy</v>
      </c>
      <c r="G219" s="123">
        <v>46042</v>
      </c>
      <c r="H219" s="123">
        <v>46042</v>
      </c>
      <c r="I219" s="108" t="s">
        <v>630</v>
      </c>
      <c r="J219" s="108" t="s">
        <v>631</v>
      </c>
      <c r="K219" s="108"/>
      <c r="L219" s="104"/>
      <c r="M219" s="117"/>
      <c r="N219" s="117"/>
      <c r="O219" s="117"/>
      <c r="P219" s="117"/>
      <c r="Q219" s="117"/>
      <c r="R219" s="117"/>
      <c r="S219" s="117"/>
      <c r="T219" s="117"/>
      <c r="U219" s="117"/>
      <c r="V219" s="117"/>
      <c r="W219" s="117"/>
      <c r="X219" s="117"/>
      <c r="Y219" s="117"/>
      <c r="Z219" s="117"/>
    </row>
    <row r="220" spans="1:26" ht="15.75" customHeight="1" x14ac:dyDescent="0.25">
      <c r="A220" s="141">
        <v>216</v>
      </c>
      <c r="B220" s="108" t="s">
        <v>635</v>
      </c>
      <c r="C220" s="108">
        <v>36</v>
      </c>
      <c r="D220" s="142" t="s">
        <v>433</v>
      </c>
      <c r="E220" s="108" t="str">
        <f>VLOOKUP(D220,'TS Gantry - AP47'!$C$8:$D$638,2,0)</f>
        <v>DB2+0</v>
      </c>
      <c r="F220" s="108" t="str">
        <f>VLOOKUP($D220,Foundation!$D$5:$F$379,3,FALSE)</f>
        <v>Sandy</v>
      </c>
      <c r="G220" s="123">
        <v>46042</v>
      </c>
      <c r="H220" s="123">
        <v>46042</v>
      </c>
      <c r="I220" s="108" t="s">
        <v>630</v>
      </c>
      <c r="J220" s="108" t="s">
        <v>631</v>
      </c>
      <c r="K220" s="108"/>
      <c r="L220" s="104"/>
      <c r="M220" s="117"/>
      <c r="N220" s="117"/>
      <c r="O220" s="117"/>
      <c r="P220" s="117"/>
      <c r="Q220" s="117"/>
      <c r="R220" s="117"/>
      <c r="S220" s="117"/>
      <c r="T220" s="117"/>
      <c r="U220" s="117"/>
      <c r="V220" s="117"/>
      <c r="W220" s="117"/>
      <c r="X220" s="117"/>
      <c r="Y220" s="117"/>
      <c r="Z220" s="117"/>
    </row>
    <row r="221" spans="1:26" ht="15.75" customHeight="1" x14ac:dyDescent="0.25">
      <c r="A221" s="141">
        <v>217</v>
      </c>
      <c r="B221" s="108" t="s">
        <v>635</v>
      </c>
      <c r="C221" s="108">
        <v>37</v>
      </c>
      <c r="D221" s="142" t="s">
        <v>435</v>
      </c>
      <c r="E221" s="108" t="str">
        <f>VLOOKUP(D221,'TS Gantry - AP47'!$C$8:$D$638,2,0)</f>
        <v>DA+3</v>
      </c>
      <c r="F221" s="108" t="str">
        <f>VLOOKUP($D221,Foundation!$D$5:$F$379,3,FALSE)</f>
        <v>Sandy</v>
      </c>
      <c r="G221" s="123">
        <v>46042</v>
      </c>
      <c r="H221" s="123">
        <v>46042</v>
      </c>
      <c r="I221" s="108" t="s">
        <v>630</v>
      </c>
      <c r="J221" s="108" t="s">
        <v>631</v>
      </c>
      <c r="K221" s="108"/>
      <c r="L221" s="104"/>
      <c r="M221" s="117"/>
      <c r="N221" s="117"/>
      <c r="O221" s="117"/>
      <c r="P221" s="117"/>
      <c r="Q221" s="117"/>
      <c r="R221" s="117"/>
      <c r="S221" s="117"/>
      <c r="T221" s="117"/>
      <c r="U221" s="117"/>
      <c r="V221" s="117"/>
      <c r="W221" s="117"/>
      <c r="X221" s="117"/>
      <c r="Y221" s="117"/>
      <c r="Z221" s="117"/>
    </row>
    <row r="222" spans="1:26" ht="15.75" customHeight="1" x14ac:dyDescent="0.25">
      <c r="A222" s="141">
        <v>218</v>
      </c>
      <c r="B222" s="108" t="s">
        <v>635</v>
      </c>
      <c r="C222" s="108">
        <v>38</v>
      </c>
      <c r="D222" s="142" t="s">
        <v>436</v>
      </c>
      <c r="E222" s="108" t="str">
        <f>VLOOKUP(D222,'TS Gantry - AP47'!$C$8:$D$638,2,0)</f>
        <v>DA+0</v>
      </c>
      <c r="F222" s="108" t="str">
        <f>VLOOKUP($D222,Foundation!$D$5:$F$379,3,FALSE)</f>
        <v>Sandy</v>
      </c>
      <c r="G222" s="123">
        <v>46042</v>
      </c>
      <c r="H222" s="123">
        <v>46042</v>
      </c>
      <c r="I222" s="108" t="s">
        <v>630</v>
      </c>
      <c r="J222" s="108" t="s">
        <v>631</v>
      </c>
      <c r="K222" s="108"/>
      <c r="L222" s="104"/>
      <c r="M222" s="117"/>
      <c r="N222" s="117"/>
      <c r="O222" s="117"/>
      <c r="P222" s="117"/>
      <c r="Q222" s="117"/>
      <c r="R222" s="117"/>
      <c r="S222" s="117"/>
      <c r="T222" s="117"/>
      <c r="U222" s="117"/>
      <c r="V222" s="117"/>
      <c r="W222" s="117"/>
      <c r="X222" s="117"/>
      <c r="Y222" s="117"/>
      <c r="Z222" s="117"/>
    </row>
    <row r="223" spans="1:26" ht="15.75" customHeight="1" x14ac:dyDescent="0.25">
      <c r="A223" s="141">
        <v>219</v>
      </c>
      <c r="B223" s="108" t="s">
        <v>635</v>
      </c>
      <c r="C223" s="108">
        <v>39</v>
      </c>
      <c r="D223" s="142" t="s">
        <v>444</v>
      </c>
      <c r="E223" s="108" t="str">
        <f>VLOOKUP(D223,'TS Gantry - AP47'!$C$8:$D$638,2,0)</f>
        <v>DB2+0</v>
      </c>
      <c r="F223" s="108" t="str">
        <f>VLOOKUP($D223,Foundation!$D$5:$F$379,3,FALSE)</f>
        <v>Sandy</v>
      </c>
      <c r="G223" s="123">
        <v>46042</v>
      </c>
      <c r="H223" s="123">
        <v>46042</v>
      </c>
      <c r="I223" s="108" t="s">
        <v>630</v>
      </c>
      <c r="J223" s="108" t="s">
        <v>631</v>
      </c>
      <c r="K223" s="108"/>
      <c r="L223" s="104"/>
      <c r="M223" s="117"/>
      <c r="N223" s="117"/>
      <c r="O223" s="117"/>
      <c r="P223" s="117"/>
      <c r="Q223" s="117"/>
      <c r="R223" s="117"/>
      <c r="S223" s="117"/>
      <c r="T223" s="117"/>
      <c r="U223" s="117"/>
      <c r="V223" s="117"/>
      <c r="W223" s="117"/>
      <c r="X223" s="117"/>
      <c r="Y223" s="117"/>
      <c r="Z223" s="117"/>
    </row>
    <row r="224" spans="1:26" ht="15.75" customHeight="1" x14ac:dyDescent="0.25">
      <c r="A224" s="141">
        <v>220</v>
      </c>
      <c r="B224" s="108" t="s">
        <v>635</v>
      </c>
      <c r="C224" s="108">
        <v>40</v>
      </c>
      <c r="D224" s="142" t="s">
        <v>449</v>
      </c>
      <c r="E224" s="108" t="str">
        <f>VLOOKUP(D224,'TS Gantry - AP47'!$C$8:$D$638,2,0)</f>
        <v>DA+0</v>
      </c>
      <c r="F224" s="108" t="str">
        <f>VLOOKUP($D224,Foundation!$D$5:$F$379,3,FALSE)</f>
        <v>Sandy</v>
      </c>
      <c r="G224" s="123">
        <v>46042</v>
      </c>
      <c r="H224" s="123">
        <v>46042</v>
      </c>
      <c r="I224" s="108" t="s">
        <v>630</v>
      </c>
      <c r="J224" s="108" t="s">
        <v>631</v>
      </c>
      <c r="K224" s="108"/>
      <c r="L224" s="104"/>
      <c r="M224" s="117"/>
      <c r="N224" s="117"/>
      <c r="O224" s="117"/>
      <c r="P224" s="117"/>
      <c r="Q224" s="117"/>
      <c r="R224" s="117"/>
      <c r="S224" s="117"/>
      <c r="T224" s="117"/>
      <c r="U224" s="117"/>
      <c r="V224" s="117"/>
      <c r="W224" s="117"/>
      <c r="X224" s="117"/>
      <c r="Y224" s="117"/>
      <c r="Z224" s="117"/>
    </row>
    <row r="225" spans="1:26" ht="15.75" customHeight="1" x14ac:dyDescent="0.25">
      <c r="A225" s="141">
        <v>221</v>
      </c>
      <c r="B225" s="108" t="s">
        <v>635</v>
      </c>
      <c r="C225" s="108">
        <v>41</v>
      </c>
      <c r="D225" s="142" t="s">
        <v>469</v>
      </c>
      <c r="E225" s="108" t="str">
        <f>VLOOKUP(D225,'TS Gantry - AP47'!$C$8:$D$638,2,0)</f>
        <v>DA+0</v>
      </c>
      <c r="F225" s="108" t="str">
        <f>VLOOKUP($D225,Foundation!$D$5:$F$379,3,FALSE)</f>
        <v>Sandy</v>
      </c>
      <c r="G225" s="123">
        <v>46043</v>
      </c>
      <c r="H225" s="123">
        <v>46043</v>
      </c>
      <c r="I225" s="108" t="s">
        <v>630</v>
      </c>
      <c r="J225" s="108" t="s">
        <v>631</v>
      </c>
      <c r="K225" s="108"/>
      <c r="L225" s="104"/>
      <c r="M225" s="117"/>
      <c r="N225" s="117"/>
      <c r="O225" s="117"/>
      <c r="P225" s="117"/>
      <c r="Q225" s="117"/>
      <c r="R225" s="117"/>
      <c r="S225" s="117"/>
      <c r="T225" s="117"/>
      <c r="U225" s="117"/>
      <c r="V225" s="117"/>
      <c r="W225" s="117"/>
      <c r="X225" s="117"/>
      <c r="Y225" s="117"/>
      <c r="Z225" s="117"/>
    </row>
    <row r="226" spans="1:26" ht="15.75" customHeight="1" x14ac:dyDescent="0.25">
      <c r="A226" s="141">
        <v>222</v>
      </c>
      <c r="B226" s="108" t="s">
        <v>635</v>
      </c>
      <c r="C226" s="108">
        <v>42</v>
      </c>
      <c r="D226" s="142" t="s">
        <v>475</v>
      </c>
      <c r="E226" s="108" t="str">
        <f>VLOOKUP(D226,'TS Gantry - AP47'!$C$8:$D$638,2,0)</f>
        <v>DA+3</v>
      </c>
      <c r="F226" s="108" t="str">
        <f>VLOOKUP($D226,Foundation!$D$5:$F$379,3,FALSE)</f>
        <v>Sandy</v>
      </c>
      <c r="G226" s="123">
        <v>46043</v>
      </c>
      <c r="H226" s="123">
        <v>46043</v>
      </c>
      <c r="I226" s="108" t="s">
        <v>630</v>
      </c>
      <c r="J226" s="108" t="s">
        <v>631</v>
      </c>
      <c r="K226" s="108"/>
      <c r="L226" s="104"/>
      <c r="M226" s="117"/>
      <c r="N226" s="117"/>
      <c r="O226" s="117"/>
      <c r="P226" s="117"/>
      <c r="Q226" s="117"/>
      <c r="R226" s="117"/>
      <c r="S226" s="117"/>
      <c r="T226" s="117"/>
      <c r="U226" s="117"/>
      <c r="V226" s="117"/>
      <c r="W226" s="117"/>
      <c r="X226" s="117"/>
      <c r="Y226" s="117"/>
      <c r="Z226" s="117"/>
    </row>
    <row r="227" spans="1:26" ht="15.75" customHeight="1" x14ac:dyDescent="0.25">
      <c r="A227" s="141">
        <v>223</v>
      </c>
      <c r="B227" s="108" t="s">
        <v>635</v>
      </c>
      <c r="C227" s="108">
        <v>43</v>
      </c>
      <c r="D227" s="142" t="s">
        <v>477</v>
      </c>
      <c r="E227" s="108" t="str">
        <f>VLOOKUP(D227,'TS Gantry - AP47'!$C$8:$D$638,2,0)</f>
        <v>DA+3</v>
      </c>
      <c r="F227" s="108" t="str">
        <f>VLOOKUP($D227,Foundation!$D$5:$F$379,3,FALSE)</f>
        <v>Sandy</v>
      </c>
      <c r="G227" s="123">
        <v>46043</v>
      </c>
      <c r="H227" s="123">
        <v>46043</v>
      </c>
      <c r="I227" s="108" t="s">
        <v>630</v>
      </c>
      <c r="J227" s="108" t="s">
        <v>631</v>
      </c>
      <c r="K227" s="108"/>
      <c r="L227" s="104"/>
      <c r="M227" s="117"/>
      <c r="N227" s="117"/>
      <c r="O227" s="117"/>
      <c r="P227" s="117"/>
      <c r="Q227" s="117"/>
      <c r="R227" s="117"/>
      <c r="S227" s="117"/>
      <c r="T227" s="117"/>
      <c r="U227" s="117"/>
      <c r="V227" s="117"/>
      <c r="W227" s="117"/>
      <c r="X227" s="117"/>
      <c r="Y227" s="117"/>
      <c r="Z227" s="117"/>
    </row>
    <row r="228" spans="1:26" ht="15.75" customHeight="1" x14ac:dyDescent="0.25">
      <c r="A228" s="141">
        <v>224</v>
      </c>
      <c r="B228" s="108" t="s">
        <v>635</v>
      </c>
      <c r="C228" s="108">
        <v>44</v>
      </c>
      <c r="D228" s="142" t="s">
        <v>479</v>
      </c>
      <c r="E228" s="108" t="str">
        <f>VLOOKUP(D228,'TS Gantry - AP47'!$C$8:$D$638,2,0)</f>
        <v>DA+0</v>
      </c>
      <c r="F228" s="108" t="str">
        <f>VLOOKUP($D228,Foundation!$D$5:$F$379,3,FALSE)</f>
        <v>Sandy</v>
      </c>
      <c r="G228" s="123">
        <v>46043</v>
      </c>
      <c r="H228" s="123">
        <v>46043</v>
      </c>
      <c r="I228" s="108" t="s">
        <v>630</v>
      </c>
      <c r="J228" s="108" t="s">
        <v>631</v>
      </c>
      <c r="K228" s="108"/>
      <c r="L228" s="104"/>
      <c r="M228" s="117"/>
      <c r="N228" s="117"/>
      <c r="O228" s="117"/>
      <c r="P228" s="117"/>
      <c r="Q228" s="117"/>
      <c r="R228" s="117"/>
      <c r="S228" s="117"/>
      <c r="T228" s="117"/>
      <c r="U228" s="117"/>
      <c r="V228" s="117"/>
      <c r="W228" s="117"/>
      <c r="X228" s="117"/>
      <c r="Y228" s="117"/>
      <c r="Z228" s="117"/>
    </row>
    <row r="229" spans="1:26" ht="15.75" customHeight="1" x14ac:dyDescent="0.25">
      <c r="A229" s="141">
        <v>225</v>
      </c>
      <c r="B229" s="108" t="s">
        <v>635</v>
      </c>
      <c r="C229" s="108">
        <v>45</v>
      </c>
      <c r="D229" s="142" t="s">
        <v>531</v>
      </c>
      <c r="E229" s="108" t="str">
        <f>VLOOKUP(D229,'TS Gantry - AP47'!$C$8:$D$638,2,0)</f>
        <v>DA+3</v>
      </c>
      <c r="F229" s="108" t="str">
        <f>VLOOKUP($D229,Foundation!$D$5:$F$379,3,FALSE)</f>
        <v>Sandy</v>
      </c>
      <c r="G229" s="123">
        <v>46043</v>
      </c>
      <c r="H229" s="123">
        <v>46043</v>
      </c>
      <c r="I229" s="108" t="s">
        <v>630</v>
      </c>
      <c r="J229" s="108" t="s">
        <v>631</v>
      </c>
      <c r="K229" s="108"/>
      <c r="L229" s="104"/>
      <c r="M229" s="117"/>
      <c r="N229" s="117"/>
      <c r="O229" s="117"/>
      <c r="P229" s="117"/>
      <c r="Q229" s="117"/>
      <c r="R229" s="117"/>
      <c r="S229" s="117"/>
      <c r="T229" s="117"/>
      <c r="U229" s="117"/>
      <c r="V229" s="117"/>
      <c r="W229" s="117"/>
      <c r="X229" s="117"/>
      <c r="Y229" s="117"/>
      <c r="Z229" s="117"/>
    </row>
    <row r="230" spans="1:26" ht="15.75" customHeight="1" x14ac:dyDescent="0.25">
      <c r="A230" s="141">
        <v>226</v>
      </c>
      <c r="B230" s="108" t="s">
        <v>635</v>
      </c>
      <c r="C230" s="108">
        <v>46</v>
      </c>
      <c r="D230" s="142" t="s">
        <v>532</v>
      </c>
      <c r="E230" s="108" t="str">
        <f>VLOOKUP(D230,'TS Gantry - AP47'!$C$8:$D$638,2,0)</f>
        <v>DB2+3</v>
      </c>
      <c r="F230" s="108" t="str">
        <f>VLOOKUP($D230,Foundation!$D$5:$F$379,3,FALSE)</f>
        <v>Sandy</v>
      </c>
      <c r="G230" s="123">
        <v>46043</v>
      </c>
      <c r="H230" s="123">
        <v>46043</v>
      </c>
      <c r="I230" s="108" t="s">
        <v>630</v>
      </c>
      <c r="J230" s="108" t="s">
        <v>631</v>
      </c>
      <c r="K230" s="108"/>
      <c r="L230" s="104"/>
      <c r="M230" s="117"/>
      <c r="N230" s="117"/>
      <c r="O230" s="117"/>
      <c r="P230" s="117"/>
      <c r="Q230" s="117"/>
      <c r="R230" s="117"/>
      <c r="S230" s="117"/>
      <c r="T230" s="117"/>
      <c r="U230" s="117"/>
      <c r="V230" s="117"/>
      <c r="W230" s="117"/>
      <c r="X230" s="117"/>
      <c r="Y230" s="117"/>
      <c r="Z230" s="117"/>
    </row>
    <row r="231" spans="1:26" ht="15.75" customHeight="1" x14ac:dyDescent="0.25">
      <c r="A231" s="141">
        <v>227</v>
      </c>
      <c r="B231" s="108" t="s">
        <v>635</v>
      </c>
      <c r="C231" s="108">
        <v>47</v>
      </c>
      <c r="D231" s="142" t="s">
        <v>533</v>
      </c>
      <c r="E231" s="108" t="str">
        <f>VLOOKUP(D231,'TS Gantry - AP47'!$C$8:$D$638,2,0)</f>
        <v>DA+9</v>
      </c>
      <c r="F231" s="108" t="str">
        <f>VLOOKUP($D231,Foundation!$D$5:$F$379,3,FALSE)</f>
        <v>Sandy</v>
      </c>
      <c r="G231" s="123">
        <v>46043</v>
      </c>
      <c r="H231" s="123">
        <v>46043</v>
      </c>
      <c r="I231" s="108" t="s">
        <v>630</v>
      </c>
      <c r="J231" s="108" t="s">
        <v>631</v>
      </c>
      <c r="K231" s="108"/>
      <c r="L231" s="104"/>
      <c r="M231" s="117"/>
      <c r="N231" s="117"/>
      <c r="O231" s="117"/>
      <c r="P231" s="117"/>
      <c r="Q231" s="117"/>
      <c r="R231" s="117"/>
      <c r="S231" s="117"/>
      <c r="T231" s="117"/>
      <c r="U231" s="117"/>
      <c r="V231" s="117"/>
      <c r="W231" s="117"/>
      <c r="X231" s="117"/>
      <c r="Y231" s="117"/>
      <c r="Z231" s="117"/>
    </row>
    <row r="232" spans="1:26" ht="15.75" customHeight="1" x14ac:dyDescent="0.25">
      <c r="A232" s="141">
        <v>228</v>
      </c>
      <c r="B232" s="108" t="s">
        <v>635</v>
      </c>
      <c r="C232" s="108">
        <v>48</v>
      </c>
      <c r="D232" s="142" t="s">
        <v>535</v>
      </c>
      <c r="E232" s="108" t="str">
        <f>VLOOKUP(D232,'TS Gantry - AP47'!$C$8:$D$638,2,0)</f>
        <v>DA+9</v>
      </c>
      <c r="F232" s="108" t="str">
        <f>VLOOKUP($D232,Foundation!$D$5:$F$379,3,FALSE)</f>
        <v>Sandy</v>
      </c>
      <c r="G232" s="123">
        <v>46044</v>
      </c>
      <c r="H232" s="123">
        <v>46044</v>
      </c>
      <c r="I232" s="108" t="s">
        <v>630</v>
      </c>
      <c r="J232" s="108" t="s">
        <v>631</v>
      </c>
      <c r="K232" s="108"/>
      <c r="L232" s="104"/>
      <c r="M232" s="117"/>
      <c r="N232" s="117"/>
      <c r="O232" s="117"/>
      <c r="P232" s="117"/>
      <c r="Q232" s="117"/>
      <c r="R232" s="117"/>
      <c r="S232" s="117"/>
      <c r="T232" s="117"/>
      <c r="U232" s="117"/>
      <c r="V232" s="117"/>
      <c r="W232" s="117"/>
      <c r="X232" s="117"/>
      <c r="Y232" s="117"/>
      <c r="Z232" s="117"/>
    </row>
    <row r="233" spans="1:26" ht="15.75" customHeight="1" x14ac:dyDescent="0.25">
      <c r="A233" s="141">
        <v>229</v>
      </c>
      <c r="B233" s="108" t="s">
        <v>635</v>
      </c>
      <c r="C233" s="108">
        <v>49</v>
      </c>
      <c r="D233" s="142" t="s">
        <v>537</v>
      </c>
      <c r="E233" s="108" t="str">
        <f>VLOOKUP(D233,'TS Gantry - AP47'!$C$8:$D$638,2,0)</f>
        <v>DA+0</v>
      </c>
      <c r="F233" s="108" t="str">
        <f>VLOOKUP($D233,Foundation!$D$5:$F$379,3,FALSE)</f>
        <v>Sandy</v>
      </c>
      <c r="G233" s="123">
        <v>46044</v>
      </c>
      <c r="H233" s="123">
        <v>46044</v>
      </c>
      <c r="I233" s="108" t="s">
        <v>630</v>
      </c>
      <c r="J233" s="108" t="s">
        <v>631</v>
      </c>
      <c r="K233" s="108"/>
      <c r="L233" s="104"/>
      <c r="M233" s="117"/>
      <c r="N233" s="117"/>
      <c r="O233" s="117"/>
      <c r="P233" s="117"/>
      <c r="Q233" s="117"/>
      <c r="R233" s="117"/>
      <c r="S233" s="117"/>
      <c r="T233" s="117"/>
      <c r="U233" s="117"/>
      <c r="V233" s="117"/>
      <c r="W233" s="117"/>
      <c r="X233" s="117"/>
      <c r="Y233" s="117"/>
      <c r="Z233" s="117"/>
    </row>
    <row r="234" spans="1:26" ht="15.75" customHeight="1" x14ac:dyDescent="0.25">
      <c r="A234" s="141">
        <v>230</v>
      </c>
      <c r="B234" s="108" t="s">
        <v>635</v>
      </c>
      <c r="C234" s="108">
        <v>50</v>
      </c>
      <c r="D234" s="142" t="s">
        <v>538</v>
      </c>
      <c r="E234" s="108" t="str">
        <f>VLOOKUP(D234,'TS Gantry - AP47'!$C$8:$D$638,2,0)</f>
        <v>DA+3</v>
      </c>
      <c r="F234" s="108" t="str">
        <f>VLOOKUP($D234,Foundation!$D$5:$F$379,3,FALSE)</f>
        <v>Sandy</v>
      </c>
      <c r="G234" s="123">
        <v>46044</v>
      </c>
      <c r="H234" s="123">
        <v>46044</v>
      </c>
      <c r="I234" s="108" t="s">
        <v>630</v>
      </c>
      <c r="J234" s="108" t="s">
        <v>631</v>
      </c>
      <c r="K234" s="108"/>
      <c r="L234" s="104"/>
      <c r="M234" s="117"/>
      <c r="N234" s="117"/>
      <c r="O234" s="117"/>
      <c r="P234" s="117"/>
      <c r="Q234" s="117"/>
      <c r="R234" s="117"/>
      <c r="S234" s="117"/>
      <c r="T234" s="117"/>
      <c r="U234" s="117"/>
      <c r="V234" s="117"/>
      <c r="W234" s="117"/>
      <c r="X234" s="117"/>
      <c r="Y234" s="117"/>
      <c r="Z234" s="117"/>
    </row>
    <row r="235" spans="1:26" ht="15.75" customHeight="1" x14ac:dyDescent="0.25">
      <c r="A235" s="141">
        <v>231</v>
      </c>
      <c r="B235" s="108" t="s">
        <v>635</v>
      </c>
      <c r="C235" s="108">
        <v>51</v>
      </c>
      <c r="D235" s="142" t="s">
        <v>539</v>
      </c>
      <c r="E235" s="108" t="str">
        <f>VLOOKUP(D235,'TS Gantry - AP47'!$C$8:$D$638,2,0)</f>
        <v>DA+6</v>
      </c>
      <c r="F235" s="108" t="str">
        <f>VLOOKUP($D235,Foundation!$D$5:$F$379,3,FALSE)</f>
        <v>Sandy</v>
      </c>
      <c r="G235" s="123">
        <v>46044</v>
      </c>
      <c r="H235" s="123">
        <v>46044</v>
      </c>
      <c r="I235" s="108" t="s">
        <v>630</v>
      </c>
      <c r="J235" s="108" t="s">
        <v>631</v>
      </c>
      <c r="K235" s="108"/>
      <c r="L235" s="104"/>
      <c r="M235" s="117"/>
      <c r="N235" s="117"/>
      <c r="O235" s="117"/>
      <c r="P235" s="117"/>
      <c r="Q235" s="117"/>
      <c r="R235" s="117"/>
      <c r="S235" s="117"/>
      <c r="T235" s="117"/>
      <c r="U235" s="117"/>
      <c r="V235" s="117"/>
      <c r="W235" s="117"/>
      <c r="X235" s="117"/>
      <c r="Y235" s="117"/>
      <c r="Z235" s="117"/>
    </row>
    <row r="236" spans="1:26" ht="15.75" customHeight="1" x14ac:dyDescent="0.25">
      <c r="A236" s="141">
        <v>232</v>
      </c>
      <c r="B236" s="108" t="s">
        <v>635</v>
      </c>
      <c r="C236" s="108">
        <v>52</v>
      </c>
      <c r="D236" s="142" t="s">
        <v>545</v>
      </c>
      <c r="E236" s="108" t="str">
        <f>VLOOKUP(D236,'TS Gantry - AP47'!$C$8:$D$638,2,0)</f>
        <v>DA+3</v>
      </c>
      <c r="F236" s="108" t="str">
        <f>VLOOKUP($D236,Foundation!$D$5:$F$379,3,FALSE)</f>
        <v>Sandy</v>
      </c>
      <c r="G236" s="123">
        <v>46044</v>
      </c>
      <c r="H236" s="123">
        <v>46044</v>
      </c>
      <c r="I236" s="108" t="s">
        <v>630</v>
      </c>
      <c r="J236" s="108" t="s">
        <v>631</v>
      </c>
      <c r="K236" s="108"/>
      <c r="L236" s="104"/>
      <c r="M236" s="117"/>
      <c r="N236" s="117"/>
      <c r="O236" s="117"/>
      <c r="P236" s="117"/>
      <c r="Q236" s="117"/>
      <c r="R236" s="117"/>
      <c r="S236" s="117"/>
      <c r="T236" s="117"/>
      <c r="U236" s="117"/>
      <c r="V236" s="117"/>
      <c r="W236" s="117"/>
      <c r="X236" s="117"/>
      <c r="Y236" s="117"/>
      <c r="Z236" s="117"/>
    </row>
    <row r="237" spans="1:26" ht="15.75" customHeight="1" x14ac:dyDescent="0.25">
      <c r="A237" s="141">
        <v>233</v>
      </c>
      <c r="B237" s="108" t="s">
        <v>635</v>
      </c>
      <c r="C237" s="108">
        <v>53</v>
      </c>
      <c r="D237" s="142" t="s">
        <v>546</v>
      </c>
      <c r="E237" s="108" t="str">
        <f>VLOOKUP(D237,'TS Gantry - AP47'!$C$8:$D$638,2,0)</f>
        <v>DA+9</v>
      </c>
      <c r="F237" s="108" t="str">
        <f>VLOOKUP($D237,Foundation!$D$5:$F$379,3,FALSE)</f>
        <v>Sandy</v>
      </c>
      <c r="G237" s="123">
        <v>46044</v>
      </c>
      <c r="H237" s="123">
        <v>46044</v>
      </c>
      <c r="I237" s="108" t="s">
        <v>630</v>
      </c>
      <c r="J237" s="108" t="s">
        <v>631</v>
      </c>
      <c r="K237" s="108"/>
      <c r="L237" s="104"/>
      <c r="M237" s="117"/>
      <c r="N237" s="117"/>
      <c r="O237" s="117"/>
      <c r="P237" s="117"/>
      <c r="Q237" s="117"/>
      <c r="R237" s="117"/>
      <c r="S237" s="117"/>
      <c r="T237" s="117"/>
      <c r="U237" s="117"/>
      <c r="V237" s="117"/>
      <c r="W237" s="117"/>
      <c r="X237" s="117"/>
      <c r="Y237" s="117"/>
      <c r="Z237" s="117"/>
    </row>
    <row r="238" spans="1:26" ht="15.75" customHeight="1" x14ac:dyDescent="0.25">
      <c r="A238" s="141">
        <v>234</v>
      </c>
      <c r="B238" s="108" t="s">
        <v>635</v>
      </c>
      <c r="C238" s="108">
        <v>54</v>
      </c>
      <c r="D238" s="142" t="s">
        <v>548</v>
      </c>
      <c r="E238" s="108" t="str">
        <f>VLOOKUP(D238,'TS Gantry - AP47'!$C$8:$D$638,2,0)</f>
        <v>DC2+0</v>
      </c>
      <c r="F238" s="108" t="str">
        <f>VLOOKUP($D238,Foundation!$D$5:$F$379,3,FALSE)</f>
        <v>Sandy</v>
      </c>
      <c r="G238" s="123">
        <v>46044</v>
      </c>
      <c r="H238" s="123">
        <v>46044</v>
      </c>
      <c r="I238" s="108" t="s">
        <v>630</v>
      </c>
      <c r="J238" s="108" t="s">
        <v>631</v>
      </c>
      <c r="K238" s="108"/>
      <c r="L238" s="104"/>
      <c r="M238" s="117"/>
      <c r="N238" s="117"/>
      <c r="O238" s="117"/>
      <c r="P238" s="117"/>
      <c r="Q238" s="117"/>
      <c r="R238" s="117"/>
      <c r="S238" s="117"/>
      <c r="T238" s="117"/>
      <c r="U238" s="117"/>
      <c r="V238" s="117"/>
      <c r="W238" s="117"/>
      <c r="X238" s="117"/>
      <c r="Y238" s="117"/>
      <c r="Z238" s="117"/>
    </row>
    <row r="239" spans="1:26" ht="15.75" customHeight="1" x14ac:dyDescent="0.25">
      <c r="A239" s="141">
        <v>235</v>
      </c>
      <c r="B239" s="108" t="s">
        <v>635</v>
      </c>
      <c r="C239" s="108">
        <v>55</v>
      </c>
      <c r="D239" s="142" t="s">
        <v>547</v>
      </c>
      <c r="E239" s="108" t="str">
        <f>VLOOKUP(D239,'TS Gantry - AP47'!$C$8:$D$638,2,0)</f>
        <v>DA+9</v>
      </c>
      <c r="F239" s="108" t="str">
        <f>VLOOKUP($D239,Foundation!$D$5:$F$379,3,FALSE)</f>
        <v>Sandy</v>
      </c>
      <c r="G239" s="123">
        <v>46045</v>
      </c>
      <c r="H239" s="123">
        <v>46045</v>
      </c>
      <c r="I239" s="108" t="s">
        <v>630</v>
      </c>
      <c r="J239" s="108" t="s">
        <v>631</v>
      </c>
      <c r="K239" s="108"/>
      <c r="L239" s="104"/>
      <c r="M239" s="117"/>
      <c r="N239" s="117"/>
      <c r="O239" s="117"/>
      <c r="P239" s="117"/>
      <c r="Q239" s="117"/>
      <c r="R239" s="117"/>
      <c r="S239" s="117"/>
      <c r="T239" s="117"/>
      <c r="U239" s="117"/>
      <c r="V239" s="117"/>
      <c r="W239" s="117"/>
      <c r="X239" s="117"/>
      <c r="Y239" s="117"/>
      <c r="Z239" s="117"/>
    </row>
    <row r="240" spans="1:26" ht="15.75" customHeight="1" x14ac:dyDescent="0.25">
      <c r="A240" s="141">
        <v>236</v>
      </c>
      <c r="B240" s="108" t="s">
        <v>635</v>
      </c>
      <c r="C240" s="108">
        <v>56</v>
      </c>
      <c r="D240" s="142" t="s">
        <v>549</v>
      </c>
      <c r="E240" s="108" t="str">
        <f>VLOOKUP(D240,'TS Gantry - AP47'!$C$8:$D$638,2,0)</f>
        <v>DD45+9</v>
      </c>
      <c r="F240" s="108" t="str">
        <f>VLOOKUP($D240,Foundation!$D$5:$F$379,3,FALSE)</f>
        <v>Sandy</v>
      </c>
      <c r="G240" s="123">
        <v>46045</v>
      </c>
      <c r="H240" s="123">
        <v>46045</v>
      </c>
      <c r="I240" s="108" t="s">
        <v>630</v>
      </c>
      <c r="J240" s="108" t="s">
        <v>631</v>
      </c>
      <c r="K240" s="108"/>
      <c r="L240" s="104"/>
      <c r="M240" s="117"/>
      <c r="N240" s="117"/>
      <c r="O240" s="117"/>
      <c r="P240" s="117"/>
      <c r="Q240" s="117"/>
      <c r="R240" s="117"/>
      <c r="S240" s="117"/>
      <c r="T240" s="117"/>
      <c r="U240" s="117"/>
      <c r="V240" s="117"/>
      <c r="W240" s="117"/>
      <c r="X240" s="117"/>
      <c r="Y240" s="117"/>
      <c r="Z240" s="117"/>
    </row>
    <row r="241" spans="1:26" ht="15.75" customHeight="1" x14ac:dyDescent="0.25">
      <c r="A241" s="141">
        <v>237</v>
      </c>
      <c r="B241" s="108" t="s">
        <v>635</v>
      </c>
      <c r="C241" s="108">
        <v>57</v>
      </c>
      <c r="D241" s="142" t="s">
        <v>551</v>
      </c>
      <c r="E241" s="108" t="str">
        <f>VLOOKUP(D241,'TS Gantry - AP47'!$C$8:$D$638,2,0)</f>
        <v>DA+6</v>
      </c>
      <c r="F241" s="108" t="str">
        <f>VLOOKUP($D241,Foundation!$D$5:$F$379,3,FALSE)</f>
        <v>Sandy</v>
      </c>
      <c r="G241" s="123">
        <v>46045</v>
      </c>
      <c r="H241" s="123">
        <v>46045</v>
      </c>
      <c r="I241" s="108" t="s">
        <v>630</v>
      </c>
      <c r="J241" s="108" t="s">
        <v>631</v>
      </c>
      <c r="K241" s="108"/>
      <c r="L241" s="104"/>
      <c r="M241" s="117"/>
      <c r="N241" s="117"/>
      <c r="O241" s="117"/>
      <c r="P241" s="117"/>
      <c r="Q241" s="117"/>
      <c r="R241" s="117"/>
      <c r="S241" s="117"/>
      <c r="T241" s="117"/>
      <c r="U241" s="117"/>
      <c r="V241" s="117"/>
      <c r="W241" s="117"/>
      <c r="X241" s="117"/>
      <c r="Y241" s="117"/>
      <c r="Z241" s="117"/>
    </row>
    <row r="242" spans="1:26" ht="15.75" customHeight="1" x14ac:dyDescent="0.25">
      <c r="A242" s="141">
        <v>238</v>
      </c>
      <c r="B242" s="108" t="s">
        <v>635</v>
      </c>
      <c r="C242" s="108">
        <v>58</v>
      </c>
      <c r="D242" s="142" t="s">
        <v>552</v>
      </c>
      <c r="E242" s="108" t="str">
        <f>VLOOKUP(D242,'TS Gantry - AP47'!$C$8:$D$638,2,0)</f>
        <v>DA+0</v>
      </c>
      <c r="F242" s="108" t="str">
        <f>VLOOKUP($D242,Foundation!$D$5:$F$379,3,FALSE)</f>
        <v>Sandy</v>
      </c>
      <c r="G242" s="123">
        <v>46045</v>
      </c>
      <c r="H242" s="123">
        <v>46045</v>
      </c>
      <c r="I242" s="108" t="s">
        <v>630</v>
      </c>
      <c r="J242" s="108" t="s">
        <v>631</v>
      </c>
      <c r="K242" s="108"/>
      <c r="L242" s="104"/>
      <c r="M242" s="117"/>
      <c r="N242" s="117"/>
      <c r="O242" s="117"/>
      <c r="P242" s="117"/>
      <c r="Q242" s="117"/>
      <c r="R242" s="117"/>
      <c r="S242" s="117"/>
      <c r="T242" s="117"/>
      <c r="U242" s="117"/>
      <c r="V242" s="117"/>
      <c r="W242" s="117"/>
      <c r="X242" s="117"/>
      <c r="Y242" s="117"/>
      <c r="Z242" s="117"/>
    </row>
    <row r="243" spans="1:26" ht="15.75" customHeight="1" x14ac:dyDescent="0.25">
      <c r="A243" s="141">
        <v>239</v>
      </c>
      <c r="B243" s="108" t="s">
        <v>635</v>
      </c>
      <c r="C243" s="108">
        <v>59</v>
      </c>
      <c r="D243" s="142" t="s">
        <v>555</v>
      </c>
      <c r="E243" s="108" t="str">
        <f>VLOOKUP(D243,'TS Gantry - AP47'!$C$8:$D$638,2,0)</f>
        <v>DA-3</v>
      </c>
      <c r="F243" s="108" t="str">
        <f>VLOOKUP($D243,Foundation!$D$5:$F$379,3,FALSE)</f>
        <v>Sandy</v>
      </c>
      <c r="G243" s="123">
        <v>46045</v>
      </c>
      <c r="H243" s="123">
        <v>46045</v>
      </c>
      <c r="I243" s="108" t="s">
        <v>630</v>
      </c>
      <c r="J243" s="108" t="s">
        <v>631</v>
      </c>
      <c r="K243" s="108"/>
      <c r="L243" s="104"/>
      <c r="M243" s="117"/>
      <c r="N243" s="117"/>
      <c r="O243" s="117"/>
      <c r="P243" s="117"/>
      <c r="Q243" s="117"/>
      <c r="R243" s="117"/>
      <c r="S243" s="117"/>
      <c r="T243" s="117"/>
      <c r="U243" s="117"/>
      <c r="V243" s="117"/>
      <c r="W243" s="117"/>
      <c r="X243" s="117"/>
      <c r="Y243" s="117"/>
      <c r="Z243" s="117"/>
    </row>
    <row r="244" spans="1:26" ht="15.75" customHeight="1" x14ac:dyDescent="0.25">
      <c r="A244" s="141">
        <v>240</v>
      </c>
      <c r="B244" s="108" t="s">
        <v>635</v>
      </c>
      <c r="C244" s="108">
        <v>60</v>
      </c>
      <c r="D244" s="142" t="s">
        <v>556</v>
      </c>
      <c r="E244" s="108" t="str">
        <f>VLOOKUP(D244,'TS Gantry - AP47'!$C$8:$D$638,2,0)</f>
        <v>DA+6</v>
      </c>
      <c r="F244" s="108" t="str">
        <f>VLOOKUP($D244,Foundation!$D$5:$F$379,3,FALSE)</f>
        <v>Sandy</v>
      </c>
      <c r="G244" s="123">
        <v>46046</v>
      </c>
      <c r="H244" s="123">
        <v>46046</v>
      </c>
      <c r="I244" s="108" t="s">
        <v>630</v>
      </c>
      <c r="J244" s="108" t="s">
        <v>631</v>
      </c>
      <c r="K244" s="108"/>
      <c r="L244" s="104"/>
      <c r="M244" s="117"/>
      <c r="N244" s="117"/>
      <c r="O244" s="117"/>
      <c r="P244" s="117"/>
      <c r="Q244" s="117"/>
      <c r="R244" s="117"/>
      <c r="S244" s="117"/>
      <c r="T244" s="117"/>
      <c r="U244" s="117"/>
      <c r="V244" s="117"/>
      <c r="W244" s="117"/>
      <c r="X244" s="117"/>
      <c r="Y244" s="117"/>
      <c r="Z244" s="117"/>
    </row>
    <row r="245" spans="1:26" ht="15.75" customHeight="1" x14ac:dyDescent="0.25">
      <c r="A245" s="141">
        <v>241</v>
      </c>
      <c r="B245" s="108" t="s">
        <v>635</v>
      </c>
      <c r="C245" s="108">
        <v>61</v>
      </c>
      <c r="D245" s="142" t="s">
        <v>557</v>
      </c>
      <c r="E245" s="108" t="str">
        <f>VLOOKUP(D245,'TS Gantry - AP47'!$C$8:$D$638,2,0)</f>
        <v>DA+9</v>
      </c>
      <c r="F245" s="108" t="str">
        <f>VLOOKUP($D245,Foundation!$D$5:$F$379,3,FALSE)</f>
        <v>Sandy</v>
      </c>
      <c r="G245" s="123">
        <v>46046</v>
      </c>
      <c r="H245" s="123">
        <v>46046</v>
      </c>
      <c r="I245" s="108" t="s">
        <v>630</v>
      </c>
      <c r="J245" s="108" t="s">
        <v>631</v>
      </c>
      <c r="K245" s="108"/>
      <c r="L245" s="104"/>
      <c r="M245" s="117"/>
      <c r="N245" s="117"/>
      <c r="O245" s="117"/>
      <c r="P245" s="117"/>
      <c r="Q245" s="117"/>
      <c r="R245" s="117"/>
      <c r="S245" s="117"/>
      <c r="T245" s="117"/>
      <c r="U245" s="117"/>
      <c r="V245" s="117"/>
      <c r="W245" s="117"/>
      <c r="X245" s="117"/>
      <c r="Y245" s="117"/>
      <c r="Z245" s="117"/>
    </row>
    <row r="246" spans="1:26" ht="15.75" customHeight="1" x14ac:dyDescent="0.25">
      <c r="A246" s="141">
        <v>242</v>
      </c>
      <c r="B246" s="108" t="s">
        <v>635</v>
      </c>
      <c r="C246" s="108">
        <v>62</v>
      </c>
      <c r="D246" s="142" t="s">
        <v>558</v>
      </c>
      <c r="E246" s="108" t="str">
        <f>VLOOKUP(D246,'TS Gantry - AP47'!$C$8:$D$638,2,0)</f>
        <v>DA+9</v>
      </c>
      <c r="F246" s="108" t="str">
        <f>VLOOKUP($D246,Foundation!$D$5:$F$379,3,FALSE)</f>
        <v>Sandy</v>
      </c>
      <c r="G246" s="123">
        <v>46046</v>
      </c>
      <c r="H246" s="123">
        <v>46046</v>
      </c>
      <c r="I246" s="108" t="s">
        <v>630</v>
      </c>
      <c r="J246" s="108" t="s">
        <v>631</v>
      </c>
      <c r="K246" s="108"/>
      <c r="L246" s="104"/>
      <c r="M246" s="117"/>
      <c r="N246" s="117"/>
      <c r="O246" s="117"/>
      <c r="P246" s="117"/>
      <c r="Q246" s="117"/>
      <c r="R246" s="117"/>
      <c r="S246" s="117"/>
      <c r="T246" s="117"/>
      <c r="U246" s="117"/>
      <c r="V246" s="117"/>
      <c r="W246" s="117"/>
      <c r="X246" s="117"/>
      <c r="Y246" s="117"/>
      <c r="Z246" s="117"/>
    </row>
    <row r="247" spans="1:26" ht="15.75" customHeight="1" x14ac:dyDescent="0.25">
      <c r="A247" s="141">
        <v>243</v>
      </c>
      <c r="B247" s="108" t="s">
        <v>635</v>
      </c>
      <c r="C247" s="108">
        <v>63</v>
      </c>
      <c r="D247" s="142" t="s">
        <v>559</v>
      </c>
      <c r="E247" s="108" t="str">
        <f>VLOOKUP(D247,'TS Gantry - AP47'!$C$8:$D$638,2,0)</f>
        <v>DA+9</v>
      </c>
      <c r="F247" s="108" t="str">
        <f>VLOOKUP($D247,Foundation!$D$5:$F$379,3,FALSE)</f>
        <v>Sandy</v>
      </c>
      <c r="G247" s="123">
        <v>46046</v>
      </c>
      <c r="H247" s="123">
        <v>46046</v>
      </c>
      <c r="I247" s="108" t="s">
        <v>630</v>
      </c>
      <c r="J247" s="108" t="s">
        <v>631</v>
      </c>
      <c r="K247" s="108"/>
      <c r="L247" s="104"/>
      <c r="M247" s="117"/>
      <c r="N247" s="117"/>
      <c r="O247" s="117"/>
      <c r="P247" s="117"/>
      <c r="Q247" s="117"/>
      <c r="R247" s="117"/>
      <c r="S247" s="117"/>
      <c r="T247" s="117"/>
      <c r="U247" s="117"/>
      <c r="V247" s="117"/>
      <c r="W247" s="117"/>
      <c r="X247" s="117"/>
      <c r="Y247" s="117"/>
      <c r="Z247" s="117"/>
    </row>
    <row r="248" spans="1:26" ht="15.75" customHeight="1" x14ac:dyDescent="0.25">
      <c r="A248" s="141">
        <v>244</v>
      </c>
      <c r="B248" s="108" t="s">
        <v>635</v>
      </c>
      <c r="C248" s="108">
        <v>64</v>
      </c>
      <c r="D248" s="142" t="s">
        <v>564</v>
      </c>
      <c r="E248" s="108" t="str">
        <f>VLOOKUP(D248,'TS Gantry - AP47'!$C$8:$D$638,2,0)</f>
        <v>DA+3</v>
      </c>
      <c r="F248" s="108" t="str">
        <f>VLOOKUP($D248,Foundation!$D$5:$F$379,3,FALSE)</f>
        <v>Sandy</v>
      </c>
      <c r="G248" s="123">
        <v>46046</v>
      </c>
      <c r="H248" s="123">
        <v>46046</v>
      </c>
      <c r="I248" s="108" t="s">
        <v>630</v>
      </c>
      <c r="J248" s="108" t="s">
        <v>631</v>
      </c>
      <c r="K248" s="108"/>
      <c r="L248" s="104"/>
      <c r="M248" s="117"/>
      <c r="N248" s="117"/>
      <c r="O248" s="117"/>
      <c r="P248" s="117"/>
      <c r="Q248" s="117"/>
      <c r="R248" s="117"/>
      <c r="S248" s="117"/>
      <c r="T248" s="117"/>
      <c r="U248" s="117"/>
      <c r="V248" s="117"/>
      <c r="W248" s="117"/>
      <c r="X248" s="117"/>
      <c r="Y248" s="117"/>
      <c r="Z248" s="117"/>
    </row>
    <row r="249" spans="1:26" ht="15.75" customHeight="1" x14ac:dyDescent="0.25">
      <c r="A249" s="141">
        <v>245</v>
      </c>
      <c r="B249" s="108" t="s">
        <v>635</v>
      </c>
      <c r="C249" s="108">
        <v>65</v>
      </c>
      <c r="D249" s="142" t="s">
        <v>566</v>
      </c>
      <c r="E249" s="108" t="str">
        <f>VLOOKUP(D249,'TS Gantry - AP47'!$C$8:$D$638,2,0)</f>
        <v>DA+9</v>
      </c>
      <c r="F249" s="108" t="str">
        <f>VLOOKUP($D249,Foundation!$D$5:$F$379,3,FALSE)</f>
        <v>Sandy</v>
      </c>
      <c r="G249" s="123">
        <v>46046</v>
      </c>
      <c r="H249" s="123">
        <v>46046</v>
      </c>
      <c r="I249" s="108" t="s">
        <v>630</v>
      </c>
      <c r="J249" s="108" t="s">
        <v>631</v>
      </c>
      <c r="K249" s="108"/>
      <c r="L249" s="104"/>
      <c r="M249" s="117"/>
      <c r="N249" s="117"/>
      <c r="O249" s="117"/>
      <c r="P249" s="117"/>
      <c r="Q249" s="117"/>
      <c r="R249" s="117"/>
      <c r="S249" s="117"/>
      <c r="T249" s="117"/>
      <c r="U249" s="117"/>
      <c r="V249" s="117"/>
      <c r="W249" s="117"/>
      <c r="X249" s="117"/>
      <c r="Y249" s="117"/>
      <c r="Z249" s="117"/>
    </row>
    <row r="250" spans="1:26" ht="15.75" customHeight="1" x14ac:dyDescent="0.25">
      <c r="A250" s="141">
        <v>246</v>
      </c>
      <c r="B250" s="108" t="s">
        <v>635</v>
      </c>
      <c r="C250" s="108">
        <v>66</v>
      </c>
      <c r="D250" s="142" t="s">
        <v>577</v>
      </c>
      <c r="E250" s="108" t="str">
        <f>VLOOKUP(D250,'TS Gantry - AP47'!$C$8:$D$638,2,0)</f>
        <v>DA+9</v>
      </c>
      <c r="F250" s="108" t="str">
        <f>VLOOKUP($D250,Foundation!$D$5:$F$379,3,FALSE)</f>
        <v>Sandy</v>
      </c>
      <c r="G250" s="123">
        <v>46049</v>
      </c>
      <c r="H250" s="123">
        <v>46049</v>
      </c>
      <c r="I250" s="108" t="s">
        <v>630</v>
      </c>
      <c r="J250" s="108" t="s">
        <v>631</v>
      </c>
      <c r="K250" s="108"/>
      <c r="L250" s="104"/>
      <c r="M250" s="117"/>
      <c r="N250" s="117"/>
      <c r="O250" s="117"/>
      <c r="P250" s="117"/>
      <c r="Q250" s="117"/>
      <c r="R250" s="117"/>
      <c r="S250" s="117"/>
      <c r="T250" s="117"/>
      <c r="U250" s="117"/>
      <c r="V250" s="117"/>
      <c r="W250" s="117"/>
      <c r="X250" s="117"/>
      <c r="Y250" s="117"/>
      <c r="Z250" s="117"/>
    </row>
    <row r="251" spans="1:26" ht="15.75" customHeight="1" x14ac:dyDescent="0.25">
      <c r="A251" s="141">
        <v>247</v>
      </c>
      <c r="B251" s="108" t="s">
        <v>635</v>
      </c>
      <c r="C251" s="108">
        <v>67</v>
      </c>
      <c r="D251" s="142" t="s">
        <v>578</v>
      </c>
      <c r="E251" s="108" t="str">
        <f>VLOOKUP(D251,'TS Gantry - AP47'!$C$8:$D$638,2,0)</f>
        <v>DA+3</v>
      </c>
      <c r="F251" s="108" t="str">
        <f>VLOOKUP($D251,Foundation!$D$5:$F$379,3,FALSE)</f>
        <v>Sandy</v>
      </c>
      <c r="G251" s="123">
        <v>46049</v>
      </c>
      <c r="H251" s="123">
        <v>46049</v>
      </c>
      <c r="I251" s="108" t="s">
        <v>630</v>
      </c>
      <c r="J251" s="108" t="s">
        <v>631</v>
      </c>
      <c r="K251" s="108"/>
      <c r="L251" s="104"/>
      <c r="M251" s="117"/>
      <c r="N251" s="117"/>
      <c r="O251" s="117"/>
      <c r="P251" s="117"/>
      <c r="Q251" s="117"/>
      <c r="R251" s="117"/>
      <c r="S251" s="117"/>
      <c r="T251" s="117"/>
      <c r="U251" s="117"/>
      <c r="V251" s="117"/>
      <c r="W251" s="117"/>
      <c r="X251" s="117"/>
      <c r="Y251" s="117"/>
      <c r="Z251" s="117"/>
    </row>
    <row r="252" spans="1:26" ht="15.75" customHeight="1" x14ac:dyDescent="0.25">
      <c r="A252" s="141">
        <v>248</v>
      </c>
      <c r="B252" s="108" t="s">
        <v>635</v>
      </c>
      <c r="C252" s="108">
        <v>68</v>
      </c>
      <c r="D252" s="142" t="s">
        <v>579</v>
      </c>
      <c r="E252" s="108" t="str">
        <f>VLOOKUP(D252,'TS Gantry - AP47'!$C$8:$D$638,2,0)</f>
        <v>DA+3</v>
      </c>
      <c r="F252" s="108" t="str">
        <f>VLOOKUP($D252,Foundation!$D$5:$F$379,3,FALSE)</f>
        <v>Sandy</v>
      </c>
      <c r="G252" s="123">
        <v>46049</v>
      </c>
      <c r="H252" s="123">
        <v>46049</v>
      </c>
      <c r="I252" s="108" t="s">
        <v>630</v>
      </c>
      <c r="J252" s="108" t="s">
        <v>631</v>
      </c>
      <c r="K252" s="108"/>
      <c r="L252" s="104"/>
      <c r="M252" s="117"/>
      <c r="N252" s="117"/>
      <c r="O252" s="117"/>
      <c r="P252" s="117"/>
      <c r="Q252" s="117"/>
      <c r="R252" s="117"/>
      <c r="S252" s="117"/>
      <c r="T252" s="117"/>
      <c r="U252" s="117"/>
      <c r="V252" s="117"/>
      <c r="W252" s="117"/>
      <c r="X252" s="117"/>
      <c r="Y252" s="117"/>
      <c r="Z252" s="117"/>
    </row>
    <row r="253" spans="1:26" ht="15.75" customHeight="1" x14ac:dyDescent="0.25">
      <c r="A253" s="141">
        <v>249</v>
      </c>
      <c r="B253" s="108" t="s">
        <v>635</v>
      </c>
      <c r="C253" s="108">
        <v>69</v>
      </c>
      <c r="D253" s="142" t="s">
        <v>567</v>
      </c>
      <c r="E253" s="108" t="str">
        <f>VLOOKUP(D253,'TS Gantry - AP47'!$C$8:$D$638,2,0)</f>
        <v>DA-3</v>
      </c>
      <c r="F253" s="108" t="str">
        <f>VLOOKUP($D253,Foundation!$D$5:$F$379,3,FALSE)</f>
        <v>Sandy</v>
      </c>
      <c r="G253" s="123">
        <v>46050</v>
      </c>
      <c r="H253" s="123">
        <v>46050</v>
      </c>
      <c r="I253" s="108" t="s">
        <v>630</v>
      </c>
      <c r="J253" s="108" t="s">
        <v>636</v>
      </c>
      <c r="K253" s="108"/>
      <c r="L253" s="104"/>
      <c r="M253" s="117"/>
      <c r="N253" s="117"/>
      <c r="O253" s="117"/>
      <c r="P253" s="117"/>
      <c r="Q253" s="117"/>
      <c r="R253" s="117"/>
      <c r="S253" s="117"/>
      <c r="T253" s="117"/>
      <c r="U253" s="117"/>
      <c r="V253" s="117"/>
      <c r="W253" s="117"/>
      <c r="X253" s="117"/>
      <c r="Y253" s="117"/>
      <c r="Z253" s="117"/>
    </row>
    <row r="254" spans="1:26" ht="15.75" customHeight="1" x14ac:dyDescent="0.25">
      <c r="A254" s="141">
        <v>250</v>
      </c>
      <c r="B254" s="108" t="s">
        <v>635</v>
      </c>
      <c r="C254" s="108">
        <v>70</v>
      </c>
      <c r="D254" s="142" t="s">
        <v>568</v>
      </c>
      <c r="E254" s="108" t="str">
        <f>VLOOKUP(D254,'TS Gantry - AP47'!$C$8:$D$638,2,0)</f>
        <v>DA+3</v>
      </c>
      <c r="F254" s="108" t="str">
        <f>VLOOKUP($D254,Foundation!$D$5:$F$379,3,FALSE)</f>
        <v>Sandy</v>
      </c>
      <c r="G254" s="123">
        <v>46050</v>
      </c>
      <c r="H254" s="123">
        <v>46050</v>
      </c>
      <c r="I254" s="108" t="s">
        <v>630</v>
      </c>
      <c r="J254" s="108" t="s">
        <v>636</v>
      </c>
      <c r="K254" s="108"/>
      <c r="L254" s="104"/>
      <c r="M254" s="117"/>
      <c r="N254" s="117"/>
      <c r="O254" s="117"/>
      <c r="P254" s="117"/>
      <c r="Q254" s="117"/>
      <c r="R254" s="117"/>
      <c r="S254" s="117"/>
      <c r="T254" s="117"/>
      <c r="U254" s="117"/>
      <c r="V254" s="117"/>
      <c r="W254" s="117"/>
      <c r="X254" s="117"/>
      <c r="Y254" s="117"/>
      <c r="Z254" s="117"/>
    </row>
    <row r="255" spans="1:26" ht="15.75" customHeight="1" x14ac:dyDescent="0.25">
      <c r="A255" s="141">
        <v>251</v>
      </c>
      <c r="B255" s="108" t="s">
        <v>635</v>
      </c>
      <c r="C255" s="108">
        <v>71</v>
      </c>
      <c r="D255" s="142" t="s">
        <v>569</v>
      </c>
      <c r="E255" s="108" t="str">
        <f>VLOOKUP(D255,'TS Gantry - AP47'!$C$8:$D$638,2,0)</f>
        <v>DA+9</v>
      </c>
      <c r="F255" s="108" t="str">
        <f>VLOOKUP($D255,Foundation!$D$5:$F$379,3,FALSE)</f>
        <v>Sandy</v>
      </c>
      <c r="G255" s="123">
        <v>46050</v>
      </c>
      <c r="H255" s="123">
        <v>46050</v>
      </c>
      <c r="I255" s="108" t="s">
        <v>630</v>
      </c>
      <c r="J255" s="108" t="s">
        <v>636</v>
      </c>
      <c r="K255" s="108"/>
      <c r="L255" s="104"/>
      <c r="M255" s="117"/>
      <c r="N255" s="117"/>
      <c r="O255" s="117"/>
      <c r="P255" s="117"/>
      <c r="Q255" s="117"/>
      <c r="R255" s="117"/>
      <c r="S255" s="117"/>
      <c r="T255" s="117"/>
      <c r="U255" s="117"/>
      <c r="V255" s="117"/>
      <c r="W255" s="117"/>
      <c r="X255" s="117"/>
      <c r="Y255" s="117"/>
      <c r="Z255" s="117"/>
    </row>
    <row r="256" spans="1:26" ht="15.75" customHeight="1" x14ac:dyDescent="0.25">
      <c r="A256" s="141">
        <v>252</v>
      </c>
      <c r="B256" s="108" t="s">
        <v>635</v>
      </c>
      <c r="C256" s="108">
        <v>72</v>
      </c>
      <c r="D256" s="142" t="s">
        <v>570</v>
      </c>
      <c r="E256" s="108" t="str">
        <f>VLOOKUP(D256,'TS Gantry - AP47'!$C$8:$D$638,2,0)</f>
        <v>DB1+6</v>
      </c>
      <c r="F256" s="108" t="str">
        <f>VLOOKUP($D256,Foundation!$D$5:$F$379,3,FALSE)</f>
        <v>Sandy</v>
      </c>
      <c r="G256" s="123">
        <v>46050</v>
      </c>
      <c r="H256" s="123">
        <v>46050</v>
      </c>
      <c r="I256" s="108" t="s">
        <v>630</v>
      </c>
      <c r="J256" s="108" t="s">
        <v>636</v>
      </c>
      <c r="K256" s="108"/>
      <c r="L256" s="104"/>
      <c r="M256" s="117"/>
      <c r="N256" s="117"/>
      <c r="O256" s="117"/>
      <c r="P256" s="117"/>
      <c r="Q256" s="117"/>
      <c r="R256" s="117"/>
      <c r="S256" s="117"/>
      <c r="T256" s="117"/>
      <c r="U256" s="117"/>
      <c r="V256" s="117"/>
      <c r="W256" s="117"/>
      <c r="X256" s="117"/>
      <c r="Y256" s="117"/>
      <c r="Z256" s="117"/>
    </row>
    <row r="257" spans="1:26" ht="15.75" customHeight="1" x14ac:dyDescent="0.25">
      <c r="A257" s="141">
        <v>253</v>
      </c>
      <c r="B257" s="108" t="s">
        <v>635</v>
      </c>
      <c r="C257" s="108">
        <v>73</v>
      </c>
      <c r="D257" s="142" t="s">
        <v>572</v>
      </c>
      <c r="E257" s="108" t="str">
        <f>VLOOKUP(D257,'TS Gantry - AP47'!$C$8:$D$638,2,0)</f>
        <v>DA+6</v>
      </c>
      <c r="F257" s="108" t="str">
        <f>VLOOKUP($D257,Foundation!$D$5:$F$379,3,FALSE)</f>
        <v>Sandy</v>
      </c>
      <c r="G257" s="123">
        <v>46050</v>
      </c>
      <c r="H257" s="123">
        <v>46050</v>
      </c>
      <c r="I257" s="108" t="s">
        <v>630</v>
      </c>
      <c r="J257" s="108" t="s">
        <v>636</v>
      </c>
      <c r="K257" s="108"/>
      <c r="L257" s="104"/>
      <c r="M257" s="117"/>
      <c r="N257" s="117"/>
      <c r="O257" s="117"/>
      <c r="P257" s="117"/>
      <c r="Q257" s="117"/>
      <c r="R257" s="117"/>
      <c r="S257" s="117"/>
      <c r="T257" s="117"/>
      <c r="U257" s="117"/>
      <c r="V257" s="117"/>
      <c r="W257" s="117"/>
      <c r="X257" s="117"/>
      <c r="Y257" s="117"/>
      <c r="Z257" s="117"/>
    </row>
    <row r="258" spans="1:26" ht="15.75" customHeight="1" x14ac:dyDescent="0.25">
      <c r="A258" s="141">
        <v>254</v>
      </c>
      <c r="B258" s="108" t="s">
        <v>635</v>
      </c>
      <c r="C258" s="108">
        <v>74</v>
      </c>
      <c r="D258" s="142" t="s">
        <v>599</v>
      </c>
      <c r="E258" s="108" t="str">
        <f>VLOOKUP(D258,'TS Gantry - AP47'!$C$8:$D$638,2,0)</f>
        <v>DA+3</v>
      </c>
      <c r="F258" s="108" t="str">
        <f>VLOOKUP($D258,Foundation!$D$5:$F$379,3,FALSE)</f>
        <v>Sandy</v>
      </c>
      <c r="G258" s="123">
        <v>46051</v>
      </c>
      <c r="H258" s="123">
        <v>46051</v>
      </c>
      <c r="I258" s="108" t="s">
        <v>630</v>
      </c>
      <c r="J258" s="108" t="s">
        <v>636</v>
      </c>
      <c r="K258" s="108"/>
      <c r="L258" s="104"/>
      <c r="M258" s="117"/>
      <c r="N258" s="117"/>
      <c r="O258" s="117"/>
      <c r="P258" s="117"/>
      <c r="Q258" s="117"/>
      <c r="R258" s="117"/>
      <c r="S258" s="117"/>
      <c r="T258" s="117"/>
      <c r="U258" s="117"/>
      <c r="V258" s="117"/>
      <c r="W258" s="117"/>
      <c r="X258" s="117"/>
      <c r="Y258" s="117"/>
      <c r="Z258" s="117"/>
    </row>
    <row r="259" spans="1:26" ht="15.75" customHeight="1" x14ac:dyDescent="0.25">
      <c r="A259" s="141">
        <v>255</v>
      </c>
      <c r="B259" s="108" t="s">
        <v>635</v>
      </c>
      <c r="C259" s="108">
        <v>75</v>
      </c>
      <c r="D259" s="142" t="s">
        <v>600</v>
      </c>
      <c r="E259" s="108" t="str">
        <f>VLOOKUP(D259,'TS Gantry - AP47'!$C$8:$D$638,2,0)</f>
        <v>DA+9</v>
      </c>
      <c r="F259" s="108" t="str">
        <f>VLOOKUP($D259,Foundation!$D$5:$F$379,3,FALSE)</f>
        <v>Sandy</v>
      </c>
      <c r="G259" s="123">
        <v>46051</v>
      </c>
      <c r="H259" s="123">
        <v>46051</v>
      </c>
      <c r="I259" s="108" t="s">
        <v>630</v>
      </c>
      <c r="J259" s="108" t="s">
        <v>636</v>
      </c>
      <c r="K259" s="108"/>
      <c r="L259" s="104"/>
      <c r="M259" s="117"/>
      <c r="N259" s="117"/>
      <c r="O259" s="117"/>
      <c r="P259" s="117"/>
      <c r="Q259" s="117"/>
      <c r="R259" s="117"/>
      <c r="S259" s="117"/>
      <c r="T259" s="117"/>
      <c r="U259" s="117"/>
      <c r="V259" s="117"/>
      <c r="W259" s="117"/>
      <c r="X259" s="117"/>
      <c r="Y259" s="117"/>
      <c r="Z259" s="117"/>
    </row>
    <row r="260" spans="1:26" ht="15.75" customHeight="1" x14ac:dyDescent="0.25">
      <c r="A260" s="141">
        <v>256</v>
      </c>
      <c r="B260" s="108" t="s">
        <v>635</v>
      </c>
      <c r="C260" s="108">
        <v>76</v>
      </c>
      <c r="D260" s="142" t="s">
        <v>593</v>
      </c>
      <c r="E260" s="108" t="str">
        <f>VLOOKUP(D260,'TS Gantry - AP47'!$C$8:$D$638,2,0)</f>
        <v>DA+0</v>
      </c>
      <c r="F260" s="108" t="str">
        <f>VLOOKUP($D260,Foundation!$D$5:$F$379,3,FALSE)</f>
        <v>Sandy</v>
      </c>
      <c r="G260" s="123">
        <v>46051</v>
      </c>
      <c r="H260" s="123">
        <v>46051</v>
      </c>
      <c r="I260" s="108" t="s">
        <v>630</v>
      </c>
      <c r="J260" s="108" t="s">
        <v>636</v>
      </c>
      <c r="K260" s="108"/>
      <c r="L260" s="104"/>
      <c r="M260" s="117"/>
      <c r="N260" s="117"/>
      <c r="O260" s="117"/>
      <c r="P260" s="117"/>
      <c r="Q260" s="117"/>
      <c r="R260" s="117"/>
      <c r="S260" s="117"/>
      <c r="T260" s="117"/>
      <c r="U260" s="117"/>
      <c r="V260" s="117"/>
      <c r="W260" s="117"/>
      <c r="X260" s="117"/>
      <c r="Y260" s="117"/>
      <c r="Z260" s="117"/>
    </row>
    <row r="261" spans="1:26" ht="15.75" customHeight="1" x14ac:dyDescent="0.25">
      <c r="A261" s="141">
        <v>257</v>
      </c>
      <c r="B261" s="108" t="s">
        <v>635</v>
      </c>
      <c r="C261" s="108">
        <v>77</v>
      </c>
      <c r="D261" s="142" t="s">
        <v>594</v>
      </c>
      <c r="E261" s="108" t="str">
        <f>VLOOKUP(D261,'TS Gantry - AP47'!$C$8:$D$638,2,0)</f>
        <v>DA-3</v>
      </c>
      <c r="F261" s="108" t="str">
        <f>VLOOKUP($D261,Foundation!$D$5:$F$379,3,FALSE)</f>
        <v>Sandy</v>
      </c>
      <c r="G261" s="123">
        <v>46051</v>
      </c>
      <c r="H261" s="123">
        <v>46051</v>
      </c>
      <c r="I261" s="108" t="s">
        <v>630</v>
      </c>
      <c r="J261" s="108" t="s">
        <v>636</v>
      </c>
      <c r="K261" s="108"/>
      <c r="L261" s="104"/>
      <c r="M261" s="117"/>
      <c r="N261" s="117"/>
      <c r="O261" s="117"/>
      <c r="P261" s="117"/>
      <c r="Q261" s="117"/>
      <c r="R261" s="117"/>
      <c r="S261" s="117"/>
      <c r="T261" s="117"/>
      <c r="U261" s="117"/>
      <c r="V261" s="117"/>
      <c r="W261" s="117"/>
      <c r="X261" s="117"/>
      <c r="Y261" s="117"/>
      <c r="Z261" s="117"/>
    </row>
    <row r="262" spans="1:26" ht="15.75" customHeight="1" x14ac:dyDescent="0.25">
      <c r="A262" s="141">
        <v>258</v>
      </c>
      <c r="B262" s="108" t="s">
        <v>635</v>
      </c>
      <c r="C262" s="108">
        <v>78</v>
      </c>
      <c r="D262" s="142" t="s">
        <v>584</v>
      </c>
      <c r="E262" s="108" t="str">
        <f>VLOOKUP(D262,'TS Gantry - AP47'!$C$8:$D$638,2,0)</f>
        <v>DA+3</v>
      </c>
      <c r="F262" s="108" t="str">
        <f>VLOOKUP($D262,Foundation!$D$5:$F$379,3,FALSE)</f>
        <v>Sandy</v>
      </c>
      <c r="G262" s="123">
        <v>46052</v>
      </c>
      <c r="H262" s="123">
        <v>46052</v>
      </c>
      <c r="I262" s="108" t="s">
        <v>630</v>
      </c>
      <c r="J262" s="108" t="s">
        <v>636</v>
      </c>
      <c r="K262" s="108"/>
      <c r="L262" s="104"/>
      <c r="M262" s="117"/>
      <c r="N262" s="117"/>
      <c r="O262" s="117"/>
      <c r="P262" s="117"/>
      <c r="Q262" s="117"/>
      <c r="R262" s="117"/>
      <c r="S262" s="117"/>
      <c r="T262" s="117"/>
      <c r="U262" s="117"/>
      <c r="V262" s="117"/>
      <c r="W262" s="117"/>
      <c r="X262" s="117"/>
      <c r="Y262" s="117"/>
      <c r="Z262" s="117"/>
    </row>
    <row r="263" spans="1:26" ht="15.75" customHeight="1" x14ac:dyDescent="0.25">
      <c r="A263" s="141">
        <v>259</v>
      </c>
      <c r="B263" s="108" t="s">
        <v>635</v>
      </c>
      <c r="C263" s="108">
        <v>79</v>
      </c>
      <c r="D263" s="142" t="s">
        <v>585</v>
      </c>
      <c r="E263" s="108" t="str">
        <f>VLOOKUP(D263,'TS Gantry - AP47'!$C$8:$D$638,2,0)</f>
        <v>DA+3</v>
      </c>
      <c r="F263" s="108" t="str">
        <f>VLOOKUP($D263,Foundation!$D$5:$F$379,3,FALSE)</f>
        <v>Sandy</v>
      </c>
      <c r="G263" s="123">
        <v>46052</v>
      </c>
      <c r="H263" s="123">
        <v>46052</v>
      </c>
      <c r="I263" s="108" t="s">
        <v>630</v>
      </c>
      <c r="J263" s="108" t="s">
        <v>636</v>
      </c>
      <c r="K263" s="108"/>
      <c r="L263" s="104"/>
      <c r="M263" s="117"/>
      <c r="N263" s="117"/>
      <c r="O263" s="117"/>
      <c r="P263" s="117"/>
      <c r="Q263" s="117"/>
      <c r="R263" s="117"/>
      <c r="S263" s="117"/>
      <c r="T263" s="117"/>
      <c r="U263" s="117"/>
      <c r="V263" s="117"/>
      <c r="W263" s="117"/>
      <c r="X263" s="117"/>
      <c r="Y263" s="117"/>
      <c r="Z263" s="117"/>
    </row>
    <row r="264" spans="1:26" ht="15.75" customHeight="1" x14ac:dyDescent="0.25">
      <c r="A264" s="141">
        <v>260</v>
      </c>
      <c r="B264" s="108" t="s">
        <v>635</v>
      </c>
      <c r="C264" s="108">
        <v>80</v>
      </c>
      <c r="D264" s="142" t="s">
        <v>587</v>
      </c>
      <c r="E264" s="108" t="str">
        <f>VLOOKUP(D264,'TS Gantry - AP47'!$C$8:$D$638,2,0)</f>
        <v>DA+6</v>
      </c>
      <c r="F264" s="108" t="str">
        <f>VLOOKUP($D264,Foundation!$D$5:$F$379,3,FALSE)</f>
        <v>Sandy</v>
      </c>
      <c r="G264" s="123">
        <v>46052</v>
      </c>
      <c r="H264" s="123">
        <v>46052</v>
      </c>
      <c r="I264" s="108" t="s">
        <v>630</v>
      </c>
      <c r="J264" s="108" t="s">
        <v>636</v>
      </c>
      <c r="K264" s="108"/>
      <c r="L264" s="104"/>
      <c r="M264" s="117"/>
      <c r="N264" s="117"/>
      <c r="O264" s="117"/>
      <c r="P264" s="117"/>
      <c r="Q264" s="117"/>
      <c r="R264" s="117"/>
      <c r="S264" s="117"/>
      <c r="T264" s="117"/>
      <c r="U264" s="117"/>
      <c r="V264" s="117"/>
      <c r="W264" s="117"/>
      <c r="X264" s="117"/>
      <c r="Y264" s="117"/>
      <c r="Z264" s="117"/>
    </row>
    <row r="265" spans="1:26" ht="15.75" customHeight="1" x14ac:dyDescent="0.25">
      <c r="A265" s="141">
        <v>261</v>
      </c>
      <c r="B265" s="108" t="s">
        <v>635</v>
      </c>
      <c r="C265" s="108">
        <v>81</v>
      </c>
      <c r="D265" s="142" t="s">
        <v>589</v>
      </c>
      <c r="E265" s="108" t="str">
        <f>VLOOKUP(D265,'TS Gantry - AP47'!$C$8:$D$638,2,0)</f>
        <v>DA+9</v>
      </c>
      <c r="F265" s="108" t="str">
        <f>VLOOKUP($D265,Foundation!$D$5:$F$379,3,FALSE)</f>
        <v>Sandy</v>
      </c>
      <c r="G265" s="123">
        <v>46052</v>
      </c>
      <c r="H265" s="123">
        <v>46052</v>
      </c>
      <c r="I265" s="108" t="s">
        <v>630</v>
      </c>
      <c r="J265" s="108" t="s">
        <v>636</v>
      </c>
      <c r="K265" s="108"/>
      <c r="L265" s="104"/>
      <c r="M265" s="117"/>
      <c r="N265" s="117"/>
      <c r="O265" s="117"/>
      <c r="P265" s="117"/>
      <c r="Q265" s="117"/>
      <c r="R265" s="117"/>
      <c r="S265" s="117"/>
      <c r="T265" s="117"/>
      <c r="U265" s="117"/>
      <c r="V265" s="117"/>
      <c r="W265" s="117"/>
      <c r="X265" s="117"/>
      <c r="Y265" s="117"/>
      <c r="Z265" s="117"/>
    </row>
    <row r="266" spans="1:26" ht="15.75" customHeight="1" x14ac:dyDescent="0.25">
      <c r="A266" s="141">
        <v>262</v>
      </c>
      <c r="B266" s="108" t="s">
        <v>635</v>
      </c>
      <c r="C266" s="108">
        <v>82</v>
      </c>
      <c r="D266" s="142" t="s">
        <v>592</v>
      </c>
      <c r="E266" s="108" t="str">
        <f>VLOOKUP(D266,'TS Gantry - AP47'!$C$8:$D$638,2,0)</f>
        <v>DB2+0</v>
      </c>
      <c r="F266" s="108" t="str">
        <f>VLOOKUP($D266,Foundation!$D$5:$F$379,3,FALSE)</f>
        <v>Sandy</v>
      </c>
      <c r="G266" s="123">
        <v>46052</v>
      </c>
      <c r="H266" s="123">
        <v>46052</v>
      </c>
      <c r="I266" s="108" t="s">
        <v>630</v>
      </c>
      <c r="J266" s="108" t="s">
        <v>636</v>
      </c>
      <c r="K266" s="108"/>
      <c r="L266" s="104"/>
      <c r="M266" s="117"/>
      <c r="N266" s="117"/>
      <c r="O266" s="117"/>
      <c r="P266" s="117"/>
      <c r="Q266" s="117"/>
      <c r="R266" s="117"/>
      <c r="S266" s="117"/>
      <c r="T266" s="117"/>
      <c r="U266" s="117"/>
      <c r="V266" s="117"/>
      <c r="W266" s="117"/>
      <c r="X266" s="117"/>
      <c r="Y266" s="117"/>
      <c r="Z266" s="117"/>
    </row>
    <row r="267" spans="1:26" ht="15.75" customHeight="1" x14ac:dyDescent="0.25">
      <c r="A267" s="141">
        <v>263</v>
      </c>
      <c r="B267" s="108" t="s">
        <v>635</v>
      </c>
      <c r="C267" s="108">
        <v>83</v>
      </c>
      <c r="D267" s="142" t="s">
        <v>581</v>
      </c>
      <c r="E267" s="108" t="str">
        <f>VLOOKUP(D267,'TS Gantry - AP47'!$C$8:$D$638,2,0)</f>
        <v>DB1+0</v>
      </c>
      <c r="F267" s="108" t="str">
        <f>VLOOKUP($D267,Foundation!$D$5:$F$379,3,FALSE)</f>
        <v>Sandy</v>
      </c>
      <c r="G267" s="123">
        <v>46053</v>
      </c>
      <c r="H267" s="123">
        <v>46053</v>
      </c>
      <c r="I267" s="108" t="s">
        <v>630</v>
      </c>
      <c r="J267" s="108" t="s">
        <v>636</v>
      </c>
      <c r="K267" s="108"/>
      <c r="L267" s="104"/>
      <c r="M267" s="117"/>
      <c r="N267" s="117"/>
      <c r="O267" s="117"/>
      <c r="P267" s="117"/>
      <c r="Q267" s="117"/>
      <c r="R267" s="117"/>
      <c r="S267" s="117"/>
      <c r="T267" s="117"/>
      <c r="U267" s="117"/>
      <c r="V267" s="117"/>
      <c r="W267" s="117"/>
      <c r="X267" s="117"/>
      <c r="Y267" s="117"/>
      <c r="Z267" s="117"/>
    </row>
    <row r="268" spans="1:26" ht="15.75" customHeight="1" x14ac:dyDescent="0.25">
      <c r="A268" s="141">
        <v>264</v>
      </c>
      <c r="B268" s="108" t="s">
        <v>635</v>
      </c>
      <c r="C268" s="108">
        <v>84</v>
      </c>
      <c r="D268" s="142" t="s">
        <v>582</v>
      </c>
      <c r="E268" s="108" t="str">
        <f>VLOOKUP(D268,'TS Gantry - AP47'!$C$8:$D$638,2,0)</f>
        <v>DA+0</v>
      </c>
      <c r="F268" s="108" t="str">
        <f>VLOOKUP($D268,Foundation!$D$5:$F$379,3,FALSE)</f>
        <v>Sandy</v>
      </c>
      <c r="G268" s="123">
        <v>46053</v>
      </c>
      <c r="H268" s="123">
        <v>46053</v>
      </c>
      <c r="I268" s="108" t="s">
        <v>630</v>
      </c>
      <c r="J268" s="108" t="s">
        <v>636</v>
      </c>
      <c r="K268" s="108"/>
      <c r="L268" s="104"/>
      <c r="M268" s="117"/>
      <c r="N268" s="117"/>
      <c r="O268" s="117"/>
      <c r="P268" s="117"/>
      <c r="Q268" s="117"/>
      <c r="R268" s="117"/>
      <c r="S268" s="117"/>
      <c r="T268" s="117"/>
      <c r="U268" s="117"/>
      <c r="V268" s="117"/>
      <c r="W268" s="117"/>
      <c r="X268" s="117"/>
      <c r="Y268" s="117"/>
      <c r="Z268" s="117"/>
    </row>
    <row r="269" spans="1:26" ht="15.75" customHeight="1" x14ac:dyDescent="0.25">
      <c r="A269" s="141">
        <v>265</v>
      </c>
      <c r="B269" s="108" t="s">
        <v>635</v>
      </c>
      <c r="C269" s="108">
        <v>85</v>
      </c>
      <c r="D269" s="142" t="s">
        <v>583</v>
      </c>
      <c r="E269" s="108" t="str">
        <f>VLOOKUP(D269,'TS Gantry - AP47'!$C$8:$D$638,2,0)</f>
        <v>DA+3</v>
      </c>
      <c r="F269" s="108" t="str">
        <f>VLOOKUP($D269,Foundation!$D$5:$F$379,3,FALSE)</f>
        <v>Sandy</v>
      </c>
      <c r="G269" s="123">
        <v>46053</v>
      </c>
      <c r="H269" s="123">
        <v>46053</v>
      </c>
      <c r="I269" s="108" t="s">
        <v>630</v>
      </c>
      <c r="J269" s="108" t="s">
        <v>636</v>
      </c>
      <c r="K269" s="108"/>
      <c r="L269" s="104"/>
      <c r="M269" s="117"/>
      <c r="N269" s="117"/>
      <c r="O269" s="117"/>
      <c r="P269" s="117"/>
      <c r="Q269" s="117"/>
      <c r="R269" s="117"/>
      <c r="S269" s="117"/>
      <c r="T269" s="117"/>
      <c r="U269" s="117"/>
      <c r="V269" s="117"/>
      <c r="W269" s="117"/>
      <c r="X269" s="117"/>
      <c r="Y269" s="117"/>
      <c r="Z269" s="117"/>
    </row>
    <row r="270" spans="1:26" ht="15.75" customHeight="1" x14ac:dyDescent="0.25">
      <c r="A270" s="141">
        <v>266</v>
      </c>
      <c r="B270" s="108" t="s">
        <v>635</v>
      </c>
      <c r="C270" s="108">
        <v>86</v>
      </c>
      <c r="D270" s="142" t="s">
        <v>586</v>
      </c>
      <c r="E270" s="108" t="str">
        <f>VLOOKUP(D270,'TS Gantry - AP47'!$C$8:$D$638,2,0)</f>
        <v>DA+6</v>
      </c>
      <c r="F270" s="108" t="str">
        <f>VLOOKUP($D270,Foundation!$D$5:$F$379,3,FALSE)</f>
        <v>Sandy</v>
      </c>
      <c r="G270" s="123">
        <v>46053</v>
      </c>
      <c r="H270" s="123">
        <v>46053</v>
      </c>
      <c r="I270" s="108" t="s">
        <v>630</v>
      </c>
      <c r="J270" s="108" t="s">
        <v>636</v>
      </c>
      <c r="K270" s="108"/>
      <c r="L270" s="104"/>
      <c r="M270" s="117"/>
      <c r="N270" s="117"/>
      <c r="O270" s="117"/>
      <c r="P270" s="117"/>
      <c r="Q270" s="117"/>
      <c r="R270" s="117"/>
      <c r="S270" s="117"/>
      <c r="T270" s="117"/>
      <c r="U270" s="117"/>
      <c r="V270" s="117"/>
      <c r="W270" s="117"/>
      <c r="X270" s="117"/>
      <c r="Y270" s="117"/>
      <c r="Z270" s="117"/>
    </row>
    <row r="271" spans="1:26" ht="15.75" customHeight="1" x14ac:dyDescent="0.25">
      <c r="A271" s="141">
        <v>267</v>
      </c>
      <c r="B271" s="108" t="s">
        <v>635</v>
      </c>
      <c r="C271" s="108">
        <v>87</v>
      </c>
      <c r="D271" s="142" t="s">
        <v>580</v>
      </c>
      <c r="E271" s="108" t="str">
        <f>VLOOKUP(D271,'TS Gantry - AP47'!$C$8:$D$638,2,0)</f>
        <v>DA+6</v>
      </c>
      <c r="F271" s="108" t="str">
        <f>VLOOKUP($D271,Foundation!$D$5:$F$379,3,FALSE)</f>
        <v>Sandy</v>
      </c>
      <c r="G271" s="123">
        <v>46053</v>
      </c>
      <c r="H271" s="123">
        <v>46053</v>
      </c>
      <c r="I271" s="108" t="s">
        <v>630</v>
      </c>
      <c r="J271" s="108" t="s">
        <v>636</v>
      </c>
      <c r="K271" s="108"/>
      <c r="L271" s="104"/>
      <c r="M271" s="117"/>
      <c r="N271" s="117"/>
      <c r="O271" s="117"/>
      <c r="P271" s="117"/>
      <c r="Q271" s="117"/>
      <c r="R271" s="117"/>
      <c r="S271" s="117"/>
      <c r="T271" s="117"/>
      <c r="U271" s="117"/>
      <c r="V271" s="117"/>
      <c r="W271" s="117"/>
      <c r="X271" s="117"/>
      <c r="Y271" s="117"/>
      <c r="Z271" s="117"/>
    </row>
    <row r="272" spans="1:26" ht="15.75" customHeight="1" x14ac:dyDescent="0.25">
      <c r="A272" s="141">
        <v>268</v>
      </c>
      <c r="B272" s="108" t="s">
        <v>635</v>
      </c>
      <c r="C272" s="108">
        <v>88</v>
      </c>
      <c r="D272" s="142" t="s">
        <v>610</v>
      </c>
      <c r="E272" s="108" t="str">
        <f>VLOOKUP(D272,'TS Gantry - AP47'!$C$8:$D$638,2,0)</f>
        <v>DB1+0</v>
      </c>
      <c r="F272" s="108" t="str">
        <f>VLOOKUP($D272,Foundation!$D$5:$F$379,3,FALSE)</f>
        <v>Sandy</v>
      </c>
      <c r="G272" s="123">
        <v>46054</v>
      </c>
      <c r="H272" s="123">
        <v>46054</v>
      </c>
      <c r="I272" s="108" t="s">
        <v>630</v>
      </c>
      <c r="J272" s="108" t="s">
        <v>636</v>
      </c>
      <c r="K272" s="108"/>
      <c r="L272" s="104"/>
      <c r="M272" s="117"/>
      <c r="N272" s="117"/>
      <c r="O272" s="117"/>
      <c r="P272" s="117"/>
      <c r="Q272" s="117"/>
      <c r="R272" s="117"/>
      <c r="S272" s="117"/>
      <c r="T272" s="117"/>
      <c r="U272" s="117"/>
      <c r="V272" s="117"/>
      <c r="W272" s="117"/>
      <c r="X272" s="117"/>
      <c r="Y272" s="117"/>
      <c r="Z272" s="117"/>
    </row>
    <row r="273" spans="1:26" ht="15.75" customHeight="1" x14ac:dyDescent="0.25">
      <c r="A273" s="141">
        <v>269</v>
      </c>
      <c r="B273" s="108" t="s">
        <v>635</v>
      </c>
      <c r="C273" s="108">
        <v>89</v>
      </c>
      <c r="D273" s="142" t="s">
        <v>611</v>
      </c>
      <c r="E273" s="108" t="str">
        <f>VLOOKUP(D273,'TS Gantry - AP47'!$C$8:$D$638,2,0)</f>
        <v>DC1+0</v>
      </c>
      <c r="F273" s="108" t="str">
        <f>VLOOKUP($D273,Foundation!$D$5:$F$379,3,FALSE)</f>
        <v>Sandy</v>
      </c>
      <c r="G273" s="123">
        <v>46054</v>
      </c>
      <c r="H273" s="123">
        <v>46054</v>
      </c>
      <c r="I273" s="108" t="s">
        <v>630</v>
      </c>
      <c r="J273" s="108" t="s">
        <v>636</v>
      </c>
      <c r="K273" s="108"/>
      <c r="L273" s="104"/>
      <c r="M273" s="117"/>
      <c r="N273" s="117"/>
      <c r="O273" s="117"/>
      <c r="P273" s="117"/>
      <c r="Q273" s="117"/>
      <c r="R273" s="117"/>
      <c r="S273" s="117"/>
      <c r="T273" s="117"/>
      <c r="U273" s="117"/>
      <c r="V273" s="117"/>
      <c r="W273" s="117"/>
      <c r="X273" s="117"/>
      <c r="Y273" s="117"/>
      <c r="Z273" s="117"/>
    </row>
    <row r="274" spans="1:26" ht="15.75" customHeight="1" x14ac:dyDescent="0.25">
      <c r="A274" s="141">
        <v>270</v>
      </c>
      <c r="B274" s="108"/>
      <c r="C274" s="108">
        <v>90</v>
      </c>
      <c r="D274" s="157"/>
      <c r="E274" s="108"/>
      <c r="F274" s="108"/>
      <c r="G274" s="108"/>
      <c r="H274" s="108"/>
      <c r="I274" s="108"/>
      <c r="J274" s="108"/>
      <c r="K274" s="108"/>
      <c r="L274" s="104"/>
      <c r="M274" s="117"/>
      <c r="N274" s="117"/>
      <c r="O274" s="117"/>
      <c r="P274" s="117"/>
      <c r="Q274" s="117"/>
      <c r="R274" s="117"/>
      <c r="S274" s="117"/>
      <c r="T274" s="117"/>
      <c r="U274" s="117"/>
      <c r="V274" s="117"/>
      <c r="W274" s="117"/>
      <c r="X274" s="117"/>
      <c r="Y274" s="117"/>
      <c r="Z274" s="117"/>
    </row>
    <row r="275" spans="1:26" ht="15.75" customHeight="1" x14ac:dyDescent="0.25">
      <c r="A275" s="141">
        <v>271</v>
      </c>
      <c r="B275" s="108"/>
      <c r="C275" s="108">
        <v>91</v>
      </c>
      <c r="D275" s="157"/>
      <c r="E275" s="108"/>
      <c r="F275" s="108"/>
      <c r="G275" s="108"/>
      <c r="H275" s="108"/>
      <c r="I275" s="108"/>
      <c r="J275" s="108"/>
      <c r="K275" s="108"/>
      <c r="L275" s="104"/>
      <c r="M275" s="117"/>
      <c r="N275" s="117"/>
      <c r="O275" s="117"/>
      <c r="P275" s="117"/>
      <c r="Q275" s="117"/>
      <c r="R275" s="117"/>
      <c r="S275" s="117"/>
      <c r="T275" s="117"/>
      <c r="U275" s="117"/>
      <c r="V275" s="117"/>
      <c r="W275" s="117"/>
      <c r="X275" s="117"/>
      <c r="Y275" s="117"/>
      <c r="Z275" s="117"/>
    </row>
    <row r="276" spans="1:26" ht="15.75" customHeight="1" x14ac:dyDescent="0.25">
      <c r="A276" s="141">
        <v>272</v>
      </c>
      <c r="B276" s="108"/>
      <c r="C276" s="108">
        <v>92</v>
      </c>
      <c r="D276" s="157"/>
      <c r="E276" s="108"/>
      <c r="F276" s="108"/>
      <c r="G276" s="108"/>
      <c r="H276" s="108"/>
      <c r="I276" s="108"/>
      <c r="J276" s="108"/>
      <c r="K276" s="108"/>
      <c r="L276" s="104"/>
      <c r="M276" s="117"/>
      <c r="N276" s="117"/>
      <c r="O276" s="117"/>
      <c r="P276" s="117"/>
      <c r="Q276" s="117"/>
      <c r="R276" s="117"/>
      <c r="S276" s="117"/>
      <c r="T276" s="117"/>
      <c r="U276" s="117"/>
      <c r="V276" s="117"/>
      <c r="W276" s="117"/>
      <c r="X276" s="117"/>
      <c r="Y276" s="117"/>
      <c r="Z276" s="117"/>
    </row>
    <row r="277" spans="1:26" ht="15.75" customHeight="1" x14ac:dyDescent="0.25">
      <c r="A277" s="141">
        <v>273</v>
      </c>
      <c r="B277" s="108"/>
      <c r="C277" s="108">
        <v>93</v>
      </c>
      <c r="D277" s="157"/>
      <c r="E277" s="108"/>
      <c r="F277" s="108"/>
      <c r="G277" s="108"/>
      <c r="H277" s="108"/>
      <c r="I277" s="108"/>
      <c r="J277" s="108"/>
      <c r="K277" s="108"/>
      <c r="L277" s="104"/>
      <c r="M277" s="117"/>
      <c r="N277" s="117"/>
      <c r="O277" s="117"/>
      <c r="P277" s="117"/>
      <c r="Q277" s="117"/>
      <c r="R277" s="117"/>
      <c r="S277" s="117"/>
      <c r="T277" s="117"/>
      <c r="U277" s="117"/>
      <c r="V277" s="117"/>
      <c r="W277" s="117"/>
      <c r="X277" s="117"/>
      <c r="Y277" s="117"/>
      <c r="Z277" s="117"/>
    </row>
    <row r="278" spans="1:26" ht="15.75" customHeight="1" x14ac:dyDescent="0.25">
      <c r="A278" s="141">
        <v>274</v>
      </c>
      <c r="B278" s="108"/>
      <c r="C278" s="108">
        <v>94</v>
      </c>
      <c r="D278" s="157"/>
      <c r="E278" s="108"/>
      <c r="F278" s="108"/>
      <c r="G278" s="108"/>
      <c r="H278" s="108"/>
      <c r="I278" s="108"/>
      <c r="J278" s="108"/>
      <c r="K278" s="108"/>
      <c r="L278" s="104"/>
      <c r="M278" s="117"/>
      <c r="N278" s="117"/>
      <c r="O278" s="117"/>
      <c r="P278" s="117"/>
      <c r="Q278" s="117"/>
      <c r="R278" s="117"/>
      <c r="S278" s="117"/>
      <c r="T278" s="117"/>
      <c r="U278" s="117"/>
      <c r="V278" s="117"/>
      <c r="W278" s="117"/>
      <c r="X278" s="117"/>
      <c r="Y278" s="117"/>
      <c r="Z278" s="117"/>
    </row>
    <row r="279" spans="1:26" ht="15.75" customHeight="1" x14ac:dyDescent="0.25">
      <c r="A279" s="141">
        <v>275</v>
      </c>
      <c r="B279" s="108"/>
      <c r="C279" s="108">
        <v>95</v>
      </c>
      <c r="D279" s="157"/>
      <c r="E279" s="108"/>
      <c r="F279" s="108"/>
      <c r="G279" s="108"/>
      <c r="H279" s="108"/>
      <c r="I279" s="108"/>
      <c r="J279" s="108"/>
      <c r="K279" s="108"/>
      <c r="L279" s="104"/>
      <c r="M279" s="117"/>
      <c r="N279" s="117"/>
      <c r="O279" s="117"/>
      <c r="P279" s="117"/>
      <c r="Q279" s="117"/>
      <c r="R279" s="117"/>
      <c r="S279" s="117"/>
      <c r="T279" s="117"/>
      <c r="U279" s="117"/>
      <c r="V279" s="117"/>
      <c r="W279" s="117"/>
      <c r="X279" s="117"/>
      <c r="Y279" s="117"/>
      <c r="Z279" s="117"/>
    </row>
    <row r="280" spans="1:26" ht="15.75" customHeight="1" x14ac:dyDescent="0.25">
      <c r="A280" s="141">
        <v>276</v>
      </c>
      <c r="B280" s="108"/>
      <c r="C280" s="108">
        <v>96</v>
      </c>
      <c r="D280" s="157"/>
      <c r="E280" s="108"/>
      <c r="F280" s="108"/>
      <c r="G280" s="108"/>
      <c r="H280" s="108"/>
      <c r="I280" s="108"/>
      <c r="J280" s="108"/>
      <c r="K280" s="108"/>
      <c r="L280" s="104"/>
      <c r="M280" s="117"/>
      <c r="N280" s="117"/>
      <c r="O280" s="117"/>
      <c r="P280" s="117"/>
      <c r="Q280" s="117"/>
      <c r="R280" s="117"/>
      <c r="S280" s="117"/>
      <c r="T280" s="117"/>
      <c r="U280" s="117"/>
      <c r="V280" s="117"/>
      <c r="W280" s="117"/>
      <c r="X280" s="117"/>
      <c r="Y280" s="117"/>
      <c r="Z280" s="117"/>
    </row>
    <row r="281" spans="1:26" ht="15.75" customHeight="1" x14ac:dyDescent="0.25">
      <c r="A281" s="141">
        <v>277</v>
      </c>
      <c r="B281" s="108"/>
      <c r="C281" s="108">
        <v>97</v>
      </c>
      <c r="D281" s="157"/>
      <c r="E281" s="108"/>
      <c r="F281" s="108"/>
      <c r="G281" s="108"/>
      <c r="H281" s="108"/>
      <c r="I281" s="108"/>
      <c r="J281" s="108"/>
      <c r="K281" s="108"/>
      <c r="L281" s="104"/>
      <c r="M281" s="117"/>
      <c r="N281" s="117"/>
      <c r="O281" s="117"/>
      <c r="P281" s="117"/>
      <c r="Q281" s="117"/>
      <c r="R281" s="117"/>
      <c r="S281" s="117"/>
      <c r="T281" s="117"/>
      <c r="U281" s="117"/>
      <c r="V281" s="117"/>
      <c r="W281" s="117"/>
      <c r="X281" s="117"/>
      <c r="Y281" s="117"/>
      <c r="Z281" s="117"/>
    </row>
    <row r="282" spans="1:26" ht="15.75" customHeight="1" x14ac:dyDescent="0.25">
      <c r="A282" s="141">
        <v>278</v>
      </c>
      <c r="B282" s="108"/>
      <c r="C282" s="108">
        <v>98</v>
      </c>
      <c r="D282" s="157"/>
      <c r="E282" s="108"/>
      <c r="F282" s="108"/>
      <c r="G282" s="108"/>
      <c r="H282" s="108"/>
      <c r="I282" s="108"/>
      <c r="J282" s="108"/>
      <c r="K282" s="108"/>
      <c r="L282" s="104"/>
      <c r="M282" s="117"/>
      <c r="N282" s="117"/>
      <c r="O282" s="117"/>
      <c r="P282" s="117"/>
      <c r="Q282" s="117"/>
      <c r="R282" s="117"/>
      <c r="S282" s="117"/>
      <c r="T282" s="117"/>
      <c r="U282" s="117"/>
      <c r="V282" s="117"/>
      <c r="W282" s="117"/>
      <c r="X282" s="117"/>
      <c r="Y282" s="117"/>
      <c r="Z282" s="117"/>
    </row>
    <row r="283" spans="1:26" ht="15.75" customHeight="1" x14ac:dyDescent="0.25">
      <c r="A283" s="141">
        <v>279</v>
      </c>
      <c r="B283" s="108"/>
      <c r="C283" s="108">
        <v>99</v>
      </c>
      <c r="D283" s="157"/>
      <c r="E283" s="108"/>
      <c r="F283" s="108"/>
      <c r="G283" s="108"/>
      <c r="H283" s="108"/>
      <c r="I283" s="108"/>
      <c r="J283" s="108"/>
      <c r="K283" s="108"/>
      <c r="L283" s="104"/>
      <c r="M283" s="117"/>
      <c r="N283" s="117"/>
      <c r="O283" s="117"/>
      <c r="P283" s="117"/>
      <c r="Q283" s="117"/>
      <c r="R283" s="117"/>
      <c r="S283" s="117"/>
      <c r="T283" s="117"/>
      <c r="U283" s="117"/>
      <c r="V283" s="117"/>
      <c r="W283" s="117"/>
      <c r="X283" s="117"/>
      <c r="Y283" s="117"/>
      <c r="Z283" s="117"/>
    </row>
    <row r="284" spans="1:26" ht="15.75" customHeight="1" x14ac:dyDescent="0.25">
      <c r="A284" s="141">
        <v>280</v>
      </c>
      <c r="B284" s="108"/>
      <c r="C284" s="108">
        <v>100</v>
      </c>
      <c r="D284" s="157"/>
      <c r="E284" s="108"/>
      <c r="F284" s="108"/>
      <c r="G284" s="108"/>
      <c r="H284" s="108"/>
      <c r="I284" s="108"/>
      <c r="J284" s="108"/>
      <c r="K284" s="108"/>
      <c r="L284" s="104"/>
      <c r="M284" s="117"/>
      <c r="N284" s="117"/>
      <c r="O284" s="117"/>
      <c r="P284" s="117"/>
      <c r="Q284" s="117"/>
      <c r="R284" s="117"/>
      <c r="S284" s="117"/>
      <c r="T284" s="117"/>
      <c r="U284" s="117"/>
      <c r="V284" s="117"/>
      <c r="W284" s="117"/>
      <c r="X284" s="117"/>
      <c r="Y284" s="117"/>
      <c r="Z284" s="117"/>
    </row>
    <row r="285" spans="1:26" ht="15.75" customHeight="1" x14ac:dyDescent="0.25">
      <c r="A285" s="141">
        <v>281</v>
      </c>
      <c r="B285" s="108"/>
      <c r="C285" s="108">
        <v>101</v>
      </c>
      <c r="D285" s="157"/>
      <c r="E285" s="108"/>
      <c r="F285" s="108"/>
      <c r="G285" s="108"/>
      <c r="H285" s="108"/>
      <c r="I285" s="108"/>
      <c r="J285" s="108"/>
      <c r="K285" s="108"/>
      <c r="L285" s="104"/>
      <c r="M285" s="117"/>
      <c r="N285" s="117"/>
      <c r="O285" s="117"/>
      <c r="P285" s="117"/>
      <c r="Q285" s="117"/>
      <c r="R285" s="117"/>
      <c r="S285" s="117"/>
      <c r="T285" s="117"/>
      <c r="U285" s="117"/>
      <c r="V285" s="117"/>
      <c r="W285" s="117"/>
      <c r="X285" s="117"/>
      <c r="Y285" s="117"/>
      <c r="Z285" s="117"/>
    </row>
    <row r="286" spans="1:26" ht="15.75" customHeight="1" x14ac:dyDescent="0.25">
      <c r="A286" s="141">
        <v>282</v>
      </c>
      <c r="B286" s="108"/>
      <c r="C286" s="108">
        <v>102</v>
      </c>
      <c r="D286" s="157"/>
      <c r="E286" s="108"/>
      <c r="F286" s="108"/>
      <c r="G286" s="108"/>
      <c r="H286" s="108"/>
      <c r="I286" s="108"/>
      <c r="J286" s="108"/>
      <c r="K286" s="108"/>
      <c r="L286" s="104"/>
      <c r="M286" s="117"/>
      <c r="N286" s="117"/>
      <c r="O286" s="117"/>
      <c r="P286" s="117"/>
      <c r="Q286" s="117"/>
      <c r="R286" s="117"/>
      <c r="S286" s="117"/>
      <c r="T286" s="117"/>
      <c r="U286" s="117"/>
      <c r="V286" s="117"/>
      <c r="W286" s="117"/>
      <c r="X286" s="117"/>
      <c r="Y286" s="117"/>
      <c r="Z286" s="117"/>
    </row>
    <row r="287" spans="1:26" ht="15.75" customHeight="1" x14ac:dyDescent="0.25">
      <c r="A287" s="141">
        <v>283</v>
      </c>
      <c r="B287" s="108"/>
      <c r="C287" s="108">
        <v>103</v>
      </c>
      <c r="D287" s="157"/>
      <c r="E287" s="108"/>
      <c r="F287" s="108"/>
      <c r="G287" s="108"/>
      <c r="H287" s="108"/>
      <c r="I287" s="108"/>
      <c r="J287" s="108"/>
      <c r="K287" s="108"/>
      <c r="L287" s="104"/>
      <c r="M287" s="117"/>
      <c r="N287" s="117"/>
      <c r="O287" s="117"/>
      <c r="P287" s="117"/>
      <c r="Q287" s="117"/>
      <c r="R287" s="117"/>
      <c r="S287" s="117"/>
      <c r="T287" s="117"/>
      <c r="U287" s="117"/>
      <c r="V287" s="117"/>
      <c r="W287" s="117"/>
      <c r="X287" s="117"/>
      <c r="Y287" s="117"/>
      <c r="Z287" s="117"/>
    </row>
    <row r="288" spans="1:26" ht="15.75" customHeight="1" x14ac:dyDescent="0.25">
      <c r="A288" s="141">
        <v>284</v>
      </c>
      <c r="B288" s="108"/>
      <c r="C288" s="108">
        <v>104</v>
      </c>
      <c r="D288" s="157"/>
      <c r="E288" s="108"/>
      <c r="F288" s="108"/>
      <c r="G288" s="108"/>
      <c r="H288" s="108"/>
      <c r="I288" s="108"/>
      <c r="J288" s="108"/>
      <c r="K288" s="108"/>
      <c r="L288" s="104"/>
      <c r="M288" s="117"/>
      <c r="N288" s="117"/>
      <c r="O288" s="117"/>
      <c r="P288" s="117"/>
      <c r="Q288" s="117"/>
      <c r="R288" s="117"/>
      <c r="S288" s="117"/>
      <c r="T288" s="117"/>
      <c r="U288" s="117"/>
      <c r="V288" s="117"/>
      <c r="W288" s="117"/>
      <c r="X288" s="117"/>
      <c r="Y288" s="117"/>
      <c r="Z288" s="117"/>
    </row>
    <row r="289" spans="1:26" ht="15.75" customHeight="1" x14ac:dyDescent="0.25">
      <c r="A289" s="141">
        <v>285</v>
      </c>
      <c r="B289" s="108"/>
      <c r="C289" s="108">
        <v>105</v>
      </c>
      <c r="D289" s="157"/>
      <c r="E289" s="108"/>
      <c r="F289" s="108"/>
      <c r="G289" s="108"/>
      <c r="H289" s="108"/>
      <c r="I289" s="108"/>
      <c r="J289" s="108"/>
      <c r="K289" s="108"/>
      <c r="L289" s="104"/>
      <c r="M289" s="117"/>
      <c r="N289" s="117"/>
      <c r="O289" s="117"/>
      <c r="P289" s="117"/>
      <c r="Q289" s="117"/>
      <c r="R289" s="117"/>
      <c r="S289" s="117"/>
      <c r="T289" s="117"/>
      <c r="U289" s="117"/>
      <c r="V289" s="117"/>
      <c r="W289" s="117"/>
      <c r="X289" s="117"/>
      <c r="Y289" s="117"/>
      <c r="Z289" s="117"/>
    </row>
    <row r="290" spans="1:26" ht="15.75" customHeight="1" x14ac:dyDescent="0.25">
      <c r="A290" s="141">
        <v>286</v>
      </c>
      <c r="B290" s="108"/>
      <c r="C290" s="108">
        <v>106</v>
      </c>
      <c r="D290" s="157"/>
      <c r="E290" s="108"/>
      <c r="F290" s="108"/>
      <c r="G290" s="108"/>
      <c r="H290" s="108"/>
      <c r="I290" s="108"/>
      <c r="J290" s="108"/>
      <c r="K290" s="108"/>
      <c r="L290" s="104"/>
      <c r="M290" s="117"/>
      <c r="N290" s="117"/>
      <c r="O290" s="117"/>
      <c r="P290" s="117"/>
      <c r="Q290" s="117"/>
      <c r="R290" s="117"/>
      <c r="S290" s="117"/>
      <c r="T290" s="117"/>
      <c r="U290" s="117"/>
      <c r="V290" s="117"/>
      <c r="W290" s="117"/>
      <c r="X290" s="117"/>
      <c r="Y290" s="117"/>
      <c r="Z290" s="117"/>
    </row>
    <row r="291" spans="1:26" ht="15.75" customHeight="1" x14ac:dyDescent="0.25">
      <c r="A291" s="141">
        <v>287</v>
      </c>
      <c r="B291" s="108"/>
      <c r="C291" s="108">
        <v>107</v>
      </c>
      <c r="D291" s="157"/>
      <c r="E291" s="108"/>
      <c r="F291" s="108"/>
      <c r="G291" s="108"/>
      <c r="H291" s="108"/>
      <c r="I291" s="108"/>
      <c r="J291" s="108"/>
      <c r="K291" s="108"/>
      <c r="L291" s="104"/>
      <c r="M291" s="117"/>
      <c r="N291" s="117"/>
      <c r="O291" s="117"/>
      <c r="P291" s="117"/>
      <c r="Q291" s="117"/>
      <c r="R291" s="117"/>
      <c r="S291" s="117"/>
      <c r="T291" s="117"/>
      <c r="U291" s="117"/>
      <c r="V291" s="117"/>
      <c r="W291" s="117"/>
      <c r="X291" s="117"/>
      <c r="Y291" s="117"/>
      <c r="Z291" s="117"/>
    </row>
    <row r="292" spans="1:26" ht="15.75" customHeight="1" x14ac:dyDescent="0.25">
      <c r="A292" s="141">
        <v>288</v>
      </c>
      <c r="B292" s="108"/>
      <c r="C292" s="108">
        <v>108</v>
      </c>
      <c r="D292" s="157"/>
      <c r="E292" s="108"/>
      <c r="F292" s="108"/>
      <c r="G292" s="108"/>
      <c r="H292" s="108"/>
      <c r="I292" s="108"/>
      <c r="J292" s="108"/>
      <c r="K292" s="108"/>
      <c r="L292" s="104"/>
      <c r="M292" s="117"/>
      <c r="N292" s="117"/>
      <c r="O292" s="117"/>
      <c r="P292" s="117"/>
      <c r="Q292" s="117"/>
      <c r="R292" s="117"/>
      <c r="S292" s="117"/>
      <c r="T292" s="117"/>
      <c r="U292" s="117"/>
      <c r="V292" s="117"/>
      <c r="W292" s="117"/>
      <c r="X292" s="117"/>
      <c r="Y292" s="117"/>
      <c r="Z292" s="117"/>
    </row>
    <row r="293" spans="1:26" ht="15.75" customHeight="1" x14ac:dyDescent="0.25">
      <c r="A293" s="141">
        <v>289</v>
      </c>
      <c r="B293" s="108"/>
      <c r="C293" s="108">
        <v>109</v>
      </c>
      <c r="D293" s="157"/>
      <c r="E293" s="108"/>
      <c r="F293" s="108"/>
      <c r="G293" s="108"/>
      <c r="H293" s="108"/>
      <c r="I293" s="108"/>
      <c r="J293" s="108"/>
      <c r="K293" s="108"/>
      <c r="L293" s="104"/>
      <c r="M293" s="117"/>
      <c r="N293" s="117"/>
      <c r="O293" s="117"/>
      <c r="P293" s="117"/>
      <c r="Q293" s="117"/>
      <c r="R293" s="117"/>
      <c r="S293" s="117"/>
      <c r="T293" s="117"/>
      <c r="U293" s="117"/>
      <c r="V293" s="117"/>
      <c r="W293" s="117"/>
      <c r="X293" s="117"/>
      <c r="Y293" s="117"/>
      <c r="Z293" s="117"/>
    </row>
    <row r="294" spans="1:26" ht="15.75" customHeight="1" x14ac:dyDescent="0.25">
      <c r="A294" s="141">
        <v>290</v>
      </c>
      <c r="B294" s="108"/>
      <c r="C294" s="108">
        <v>110</v>
      </c>
      <c r="D294" s="157"/>
      <c r="E294" s="108"/>
      <c r="F294" s="108"/>
      <c r="G294" s="108"/>
      <c r="H294" s="108"/>
      <c r="I294" s="108"/>
      <c r="J294" s="108"/>
      <c r="K294" s="108"/>
      <c r="L294" s="104"/>
      <c r="M294" s="117"/>
      <c r="N294" s="117"/>
      <c r="O294" s="117"/>
      <c r="P294" s="117"/>
      <c r="Q294" s="117"/>
      <c r="R294" s="117"/>
      <c r="S294" s="117"/>
      <c r="T294" s="117"/>
      <c r="U294" s="117"/>
      <c r="V294" s="117"/>
      <c r="W294" s="117"/>
      <c r="X294" s="117"/>
      <c r="Y294" s="117"/>
      <c r="Z294" s="117"/>
    </row>
    <row r="295" spans="1:26" ht="15.75" customHeight="1" x14ac:dyDescent="0.25">
      <c r="A295" s="141">
        <v>291</v>
      </c>
      <c r="B295" s="108"/>
      <c r="C295" s="108">
        <v>111</v>
      </c>
      <c r="D295" s="157"/>
      <c r="E295" s="108"/>
      <c r="F295" s="108"/>
      <c r="G295" s="108"/>
      <c r="H295" s="108"/>
      <c r="I295" s="108"/>
      <c r="J295" s="108"/>
      <c r="K295" s="108"/>
      <c r="L295" s="104"/>
      <c r="M295" s="117"/>
      <c r="N295" s="117"/>
      <c r="O295" s="117"/>
      <c r="P295" s="117"/>
      <c r="Q295" s="117"/>
      <c r="R295" s="117"/>
      <c r="S295" s="117"/>
      <c r="T295" s="117"/>
      <c r="U295" s="117"/>
      <c r="V295" s="117"/>
      <c r="W295" s="117"/>
      <c r="X295" s="117"/>
      <c r="Y295" s="117"/>
      <c r="Z295" s="117"/>
    </row>
    <row r="296" spans="1:26" ht="15.75" customHeight="1" x14ac:dyDescent="0.25">
      <c r="A296" s="141">
        <v>292</v>
      </c>
      <c r="B296" s="108"/>
      <c r="C296" s="108">
        <v>112</v>
      </c>
      <c r="D296" s="157"/>
      <c r="E296" s="108"/>
      <c r="F296" s="108"/>
      <c r="G296" s="108"/>
      <c r="H296" s="108"/>
      <c r="I296" s="108"/>
      <c r="J296" s="108"/>
      <c r="K296" s="108"/>
      <c r="L296" s="104"/>
      <c r="M296" s="117"/>
      <c r="N296" s="117"/>
      <c r="O296" s="117"/>
      <c r="P296" s="117"/>
      <c r="Q296" s="117"/>
      <c r="R296" s="117"/>
      <c r="S296" s="117"/>
      <c r="T296" s="117"/>
      <c r="U296" s="117"/>
      <c r="V296" s="117"/>
      <c r="W296" s="117"/>
      <c r="X296" s="117"/>
      <c r="Y296" s="117"/>
      <c r="Z296" s="117"/>
    </row>
    <row r="297" spans="1:26" ht="15.75" customHeight="1" x14ac:dyDescent="0.25">
      <c r="A297" s="141">
        <v>293</v>
      </c>
      <c r="B297" s="108"/>
      <c r="C297" s="108">
        <v>113</v>
      </c>
      <c r="D297" s="157"/>
      <c r="E297" s="108"/>
      <c r="F297" s="108"/>
      <c r="G297" s="108"/>
      <c r="H297" s="108"/>
      <c r="I297" s="108"/>
      <c r="J297" s="108"/>
      <c r="K297" s="108"/>
      <c r="L297" s="104"/>
      <c r="M297" s="117"/>
      <c r="N297" s="117"/>
      <c r="O297" s="117"/>
      <c r="P297" s="117"/>
      <c r="Q297" s="117"/>
      <c r="R297" s="117"/>
      <c r="S297" s="117"/>
      <c r="T297" s="117"/>
      <c r="U297" s="117"/>
      <c r="V297" s="117"/>
      <c r="W297" s="117"/>
      <c r="X297" s="117"/>
      <c r="Y297" s="117"/>
      <c r="Z297" s="117"/>
    </row>
    <row r="298" spans="1:26" ht="15.75" customHeight="1" x14ac:dyDescent="0.25">
      <c r="A298" s="141">
        <v>294</v>
      </c>
      <c r="B298" s="108"/>
      <c r="C298" s="108">
        <v>114</v>
      </c>
      <c r="D298" s="157"/>
      <c r="E298" s="108"/>
      <c r="F298" s="108"/>
      <c r="G298" s="108"/>
      <c r="H298" s="108"/>
      <c r="I298" s="108"/>
      <c r="J298" s="108"/>
      <c r="K298" s="108"/>
      <c r="L298" s="104"/>
      <c r="M298" s="117"/>
      <c r="N298" s="117"/>
      <c r="O298" s="117"/>
      <c r="P298" s="117"/>
      <c r="Q298" s="117"/>
      <c r="R298" s="117"/>
      <c r="S298" s="117"/>
      <c r="T298" s="117"/>
      <c r="U298" s="117"/>
      <c r="V298" s="117"/>
      <c r="W298" s="117"/>
      <c r="X298" s="117"/>
      <c r="Y298" s="117"/>
      <c r="Z298" s="117"/>
    </row>
    <row r="299" spans="1:26" ht="15.75" customHeight="1" x14ac:dyDescent="0.25">
      <c r="A299" s="141">
        <v>295</v>
      </c>
      <c r="B299" s="108"/>
      <c r="C299" s="108">
        <v>115</v>
      </c>
      <c r="D299" s="157"/>
      <c r="E299" s="108"/>
      <c r="F299" s="108"/>
      <c r="G299" s="108"/>
      <c r="H299" s="108"/>
      <c r="I299" s="108"/>
      <c r="J299" s="108"/>
      <c r="K299" s="108"/>
      <c r="L299" s="104"/>
      <c r="M299" s="117"/>
      <c r="N299" s="117"/>
      <c r="O299" s="117"/>
      <c r="P299" s="117"/>
      <c r="Q299" s="117"/>
      <c r="R299" s="117"/>
      <c r="S299" s="117"/>
      <c r="T299" s="117"/>
      <c r="U299" s="117"/>
      <c r="V299" s="117"/>
      <c r="W299" s="117"/>
      <c r="X299" s="117"/>
      <c r="Y299" s="117"/>
      <c r="Z299" s="117"/>
    </row>
    <row r="300" spans="1:26" ht="15.75" customHeight="1" x14ac:dyDescent="0.25">
      <c r="A300" s="141">
        <v>296</v>
      </c>
      <c r="B300" s="108"/>
      <c r="C300" s="108">
        <v>116</v>
      </c>
      <c r="D300" s="157"/>
      <c r="E300" s="108"/>
      <c r="F300" s="108"/>
      <c r="G300" s="108"/>
      <c r="H300" s="108"/>
      <c r="I300" s="108"/>
      <c r="J300" s="108"/>
      <c r="K300" s="108"/>
      <c r="L300" s="104"/>
      <c r="M300" s="117"/>
      <c r="N300" s="117"/>
      <c r="O300" s="117"/>
      <c r="P300" s="117"/>
      <c r="Q300" s="117"/>
      <c r="R300" s="117"/>
      <c r="S300" s="117"/>
      <c r="T300" s="117"/>
      <c r="U300" s="117"/>
      <c r="V300" s="117"/>
      <c r="W300" s="117"/>
      <c r="X300" s="117"/>
      <c r="Y300" s="117"/>
      <c r="Z300" s="117"/>
    </row>
    <row r="301" spans="1:26" ht="15.75" customHeight="1" x14ac:dyDescent="0.25">
      <c r="A301" s="141">
        <v>297</v>
      </c>
      <c r="B301" s="108"/>
      <c r="C301" s="108">
        <v>117</v>
      </c>
      <c r="D301" s="157"/>
      <c r="E301" s="108"/>
      <c r="F301" s="108"/>
      <c r="G301" s="108"/>
      <c r="H301" s="108"/>
      <c r="I301" s="108"/>
      <c r="J301" s="108"/>
      <c r="K301" s="108"/>
      <c r="L301" s="104"/>
      <c r="M301" s="117"/>
      <c r="N301" s="117"/>
      <c r="O301" s="117"/>
      <c r="P301" s="117"/>
      <c r="Q301" s="117"/>
      <c r="R301" s="117"/>
      <c r="S301" s="117"/>
      <c r="T301" s="117"/>
      <c r="U301" s="117"/>
      <c r="V301" s="117"/>
      <c r="W301" s="117"/>
      <c r="X301" s="117"/>
      <c r="Y301" s="117"/>
      <c r="Z301" s="117"/>
    </row>
    <row r="302" spans="1:26" ht="15.75" customHeight="1" x14ac:dyDescent="0.25">
      <c r="A302" s="141">
        <v>298</v>
      </c>
      <c r="B302" s="108"/>
      <c r="C302" s="108">
        <v>118</v>
      </c>
      <c r="D302" s="157"/>
      <c r="E302" s="108"/>
      <c r="F302" s="108"/>
      <c r="G302" s="108"/>
      <c r="H302" s="108"/>
      <c r="I302" s="108"/>
      <c r="J302" s="108"/>
      <c r="K302" s="108"/>
      <c r="L302" s="104"/>
      <c r="M302" s="117"/>
      <c r="N302" s="117"/>
      <c r="O302" s="117"/>
      <c r="P302" s="117"/>
      <c r="Q302" s="117"/>
      <c r="R302" s="117"/>
      <c r="S302" s="117"/>
      <c r="T302" s="117"/>
      <c r="U302" s="117"/>
      <c r="V302" s="117"/>
      <c r="W302" s="117"/>
      <c r="X302" s="117"/>
      <c r="Y302" s="117"/>
      <c r="Z302" s="117"/>
    </row>
    <row r="303" spans="1:26" ht="15.75" customHeight="1" x14ac:dyDescent="0.25">
      <c r="A303" s="141">
        <v>299</v>
      </c>
      <c r="B303" s="108"/>
      <c r="C303" s="108">
        <v>119</v>
      </c>
      <c r="D303" s="157"/>
      <c r="E303" s="108"/>
      <c r="F303" s="108"/>
      <c r="G303" s="108"/>
      <c r="H303" s="108"/>
      <c r="I303" s="108"/>
      <c r="J303" s="108"/>
      <c r="K303" s="108"/>
      <c r="L303" s="104"/>
      <c r="M303" s="117"/>
      <c r="N303" s="117"/>
      <c r="O303" s="117"/>
      <c r="P303" s="117"/>
      <c r="Q303" s="117"/>
      <c r="R303" s="117"/>
      <c r="S303" s="117"/>
      <c r="T303" s="117"/>
      <c r="U303" s="117"/>
      <c r="V303" s="117"/>
      <c r="W303" s="117"/>
      <c r="X303" s="117"/>
      <c r="Y303" s="117"/>
      <c r="Z303" s="117"/>
    </row>
    <row r="304" spans="1:26" ht="15.75" customHeight="1" x14ac:dyDescent="0.25">
      <c r="A304" s="141">
        <v>300</v>
      </c>
      <c r="B304" s="108"/>
      <c r="C304" s="108">
        <v>120</v>
      </c>
      <c r="D304" s="157"/>
      <c r="E304" s="108"/>
      <c r="F304" s="108"/>
      <c r="G304" s="108"/>
      <c r="H304" s="108"/>
      <c r="I304" s="108"/>
      <c r="J304" s="108"/>
      <c r="K304" s="108"/>
      <c r="L304" s="104"/>
      <c r="M304" s="117"/>
      <c r="N304" s="117"/>
      <c r="O304" s="117"/>
      <c r="P304" s="117"/>
      <c r="Q304" s="117"/>
      <c r="R304" s="117"/>
      <c r="S304" s="117"/>
      <c r="T304" s="117"/>
      <c r="U304" s="117"/>
      <c r="V304" s="117"/>
      <c r="W304" s="117"/>
      <c r="X304" s="117"/>
      <c r="Y304" s="117"/>
      <c r="Z304" s="117"/>
    </row>
    <row r="305" spans="1:26" ht="15.75" customHeight="1" x14ac:dyDescent="0.25">
      <c r="A305" s="141">
        <v>301</v>
      </c>
      <c r="B305" s="108"/>
      <c r="C305" s="108">
        <v>121</v>
      </c>
      <c r="D305" s="157"/>
      <c r="E305" s="108"/>
      <c r="F305" s="108"/>
      <c r="G305" s="108"/>
      <c r="H305" s="108"/>
      <c r="I305" s="108"/>
      <c r="J305" s="108"/>
      <c r="K305" s="108"/>
      <c r="L305" s="104"/>
      <c r="M305" s="117"/>
      <c r="N305" s="117"/>
      <c r="O305" s="117"/>
      <c r="P305" s="117"/>
      <c r="Q305" s="117"/>
      <c r="R305" s="117"/>
      <c r="S305" s="117"/>
      <c r="T305" s="117"/>
      <c r="U305" s="117"/>
      <c r="V305" s="117"/>
      <c r="W305" s="117"/>
      <c r="X305" s="117"/>
      <c r="Y305" s="117"/>
      <c r="Z305" s="117"/>
    </row>
    <row r="306" spans="1:26" ht="15.75" customHeight="1" x14ac:dyDescent="0.25">
      <c r="A306" s="141">
        <v>302</v>
      </c>
      <c r="B306" s="108"/>
      <c r="C306" s="108">
        <v>122</v>
      </c>
      <c r="D306" s="157"/>
      <c r="E306" s="108"/>
      <c r="F306" s="108"/>
      <c r="G306" s="108"/>
      <c r="H306" s="108"/>
      <c r="I306" s="108"/>
      <c r="J306" s="108"/>
      <c r="K306" s="108"/>
      <c r="L306" s="104"/>
      <c r="M306" s="117"/>
      <c r="N306" s="117"/>
      <c r="O306" s="117"/>
      <c r="P306" s="117"/>
      <c r="Q306" s="117"/>
      <c r="R306" s="117"/>
      <c r="S306" s="117"/>
      <c r="T306" s="117"/>
      <c r="U306" s="117"/>
      <c r="V306" s="117"/>
      <c r="W306" s="117"/>
      <c r="X306" s="117"/>
      <c r="Y306" s="117"/>
      <c r="Z306" s="117"/>
    </row>
    <row r="307" spans="1:26" ht="15.75" customHeight="1" x14ac:dyDescent="0.25">
      <c r="A307" s="141">
        <v>303</v>
      </c>
      <c r="B307" s="108"/>
      <c r="C307" s="108">
        <v>123</v>
      </c>
      <c r="D307" s="157"/>
      <c r="E307" s="108"/>
      <c r="F307" s="108"/>
      <c r="G307" s="108"/>
      <c r="H307" s="108"/>
      <c r="I307" s="108"/>
      <c r="J307" s="108"/>
      <c r="K307" s="108"/>
      <c r="L307" s="104"/>
      <c r="M307" s="117"/>
      <c r="N307" s="117"/>
      <c r="O307" s="117"/>
      <c r="P307" s="117"/>
      <c r="Q307" s="117"/>
      <c r="R307" s="117"/>
      <c r="S307" s="117"/>
      <c r="T307" s="117"/>
      <c r="U307" s="117"/>
      <c r="V307" s="117"/>
      <c r="W307" s="117"/>
      <c r="X307" s="117"/>
      <c r="Y307" s="117"/>
      <c r="Z307" s="117"/>
    </row>
    <row r="308" spans="1:26" ht="15.75" customHeight="1" x14ac:dyDescent="0.25">
      <c r="A308" s="141">
        <v>304</v>
      </c>
      <c r="B308" s="108"/>
      <c r="C308" s="108">
        <v>124</v>
      </c>
      <c r="D308" s="157"/>
      <c r="E308" s="108"/>
      <c r="F308" s="108"/>
      <c r="G308" s="108"/>
      <c r="H308" s="108"/>
      <c r="I308" s="108"/>
      <c r="J308" s="108"/>
      <c r="K308" s="108"/>
      <c r="L308" s="104"/>
      <c r="M308" s="117"/>
      <c r="N308" s="117"/>
      <c r="O308" s="117"/>
      <c r="P308" s="117"/>
      <c r="Q308" s="117"/>
      <c r="R308" s="117"/>
      <c r="S308" s="117"/>
      <c r="T308" s="117"/>
      <c r="U308" s="117"/>
      <c r="V308" s="117"/>
      <c r="W308" s="117"/>
      <c r="X308" s="117"/>
      <c r="Y308" s="117"/>
      <c r="Z308" s="117"/>
    </row>
    <row r="309" spans="1:26" ht="15.75" customHeight="1" x14ac:dyDescent="0.25">
      <c r="A309" s="141">
        <v>305</v>
      </c>
      <c r="B309" s="108"/>
      <c r="C309" s="108">
        <v>125</v>
      </c>
      <c r="D309" s="157"/>
      <c r="E309" s="108"/>
      <c r="F309" s="108"/>
      <c r="G309" s="108"/>
      <c r="H309" s="108"/>
      <c r="I309" s="108"/>
      <c r="J309" s="108"/>
      <c r="K309" s="108"/>
      <c r="L309" s="104"/>
      <c r="M309" s="117"/>
      <c r="N309" s="117"/>
      <c r="O309" s="117"/>
      <c r="P309" s="117"/>
      <c r="Q309" s="117"/>
      <c r="R309" s="117"/>
      <c r="S309" s="117"/>
      <c r="T309" s="117"/>
      <c r="U309" s="117"/>
      <c r="V309" s="117"/>
      <c r="W309" s="117"/>
      <c r="X309" s="117"/>
      <c r="Y309" s="117"/>
      <c r="Z309" s="117"/>
    </row>
    <row r="310" spans="1:26" ht="15.75" customHeight="1" x14ac:dyDescent="0.25">
      <c r="A310" s="141">
        <v>306</v>
      </c>
      <c r="B310" s="108"/>
      <c r="C310" s="108">
        <v>126</v>
      </c>
      <c r="D310" s="157"/>
      <c r="E310" s="108"/>
      <c r="F310" s="108"/>
      <c r="G310" s="108"/>
      <c r="H310" s="108"/>
      <c r="I310" s="108"/>
      <c r="J310" s="108"/>
      <c r="K310" s="108"/>
      <c r="L310" s="104"/>
      <c r="M310" s="117"/>
      <c r="N310" s="117"/>
      <c r="O310" s="117"/>
      <c r="P310" s="117"/>
      <c r="Q310" s="117"/>
      <c r="R310" s="117"/>
      <c r="S310" s="117"/>
      <c r="T310" s="117"/>
      <c r="U310" s="117"/>
      <c r="V310" s="117"/>
      <c r="W310" s="117"/>
      <c r="X310" s="117"/>
      <c r="Y310" s="117"/>
      <c r="Z310" s="117"/>
    </row>
    <row r="311" spans="1:26" ht="15.75" customHeight="1" x14ac:dyDescent="0.25">
      <c r="A311" s="141">
        <v>307</v>
      </c>
      <c r="B311" s="108"/>
      <c r="C311" s="108">
        <v>127</v>
      </c>
      <c r="D311" s="157"/>
      <c r="E311" s="108"/>
      <c r="F311" s="108"/>
      <c r="G311" s="108"/>
      <c r="H311" s="108"/>
      <c r="I311" s="108"/>
      <c r="J311" s="108"/>
      <c r="K311" s="108"/>
      <c r="L311" s="104"/>
      <c r="M311" s="117"/>
      <c r="N311" s="117"/>
      <c r="O311" s="117"/>
      <c r="P311" s="117"/>
      <c r="Q311" s="117"/>
      <c r="R311" s="117"/>
      <c r="S311" s="117"/>
      <c r="T311" s="117"/>
      <c r="U311" s="117"/>
      <c r="V311" s="117"/>
      <c r="W311" s="117"/>
      <c r="X311" s="117"/>
      <c r="Y311" s="117"/>
      <c r="Z311" s="117"/>
    </row>
    <row r="312" spans="1:26" ht="15.75" customHeight="1" x14ac:dyDescent="0.25">
      <c r="A312" s="141">
        <v>308</v>
      </c>
      <c r="B312" s="108"/>
      <c r="C312" s="108">
        <v>128</v>
      </c>
      <c r="D312" s="157"/>
      <c r="E312" s="108"/>
      <c r="F312" s="108"/>
      <c r="G312" s="108"/>
      <c r="H312" s="108"/>
      <c r="I312" s="108"/>
      <c r="J312" s="108"/>
      <c r="K312" s="108"/>
      <c r="L312" s="104"/>
      <c r="M312" s="117"/>
      <c r="N312" s="117"/>
      <c r="O312" s="117"/>
      <c r="P312" s="117"/>
      <c r="Q312" s="117"/>
      <c r="R312" s="117"/>
      <c r="S312" s="117"/>
      <c r="T312" s="117"/>
      <c r="U312" s="117"/>
      <c r="V312" s="117"/>
      <c r="W312" s="117"/>
      <c r="X312" s="117"/>
      <c r="Y312" s="117"/>
      <c r="Z312" s="117"/>
    </row>
    <row r="313" spans="1:26" ht="15.75" customHeight="1" x14ac:dyDescent="0.25">
      <c r="A313" s="141">
        <v>309</v>
      </c>
      <c r="B313" s="108"/>
      <c r="C313" s="108">
        <v>129</v>
      </c>
      <c r="D313" s="157"/>
      <c r="E313" s="108"/>
      <c r="F313" s="108"/>
      <c r="G313" s="108"/>
      <c r="H313" s="108"/>
      <c r="I313" s="108"/>
      <c r="J313" s="108"/>
      <c r="K313" s="108"/>
      <c r="L313" s="104"/>
      <c r="M313" s="117"/>
      <c r="N313" s="117"/>
      <c r="O313" s="117"/>
      <c r="P313" s="117"/>
      <c r="Q313" s="117"/>
      <c r="R313" s="117"/>
      <c r="S313" s="117"/>
      <c r="T313" s="117"/>
      <c r="U313" s="117"/>
      <c r="V313" s="117"/>
      <c r="W313" s="117"/>
      <c r="X313" s="117"/>
      <c r="Y313" s="117"/>
      <c r="Z313" s="117"/>
    </row>
    <row r="314" spans="1:26" ht="15.75" customHeight="1" x14ac:dyDescent="0.25">
      <c r="A314" s="141">
        <v>310</v>
      </c>
      <c r="B314" s="108"/>
      <c r="C314" s="108">
        <v>130</v>
      </c>
      <c r="D314" s="157"/>
      <c r="E314" s="108"/>
      <c r="F314" s="108"/>
      <c r="G314" s="108"/>
      <c r="H314" s="108"/>
      <c r="I314" s="108"/>
      <c r="J314" s="108"/>
      <c r="K314" s="108"/>
      <c r="L314" s="104"/>
      <c r="M314" s="117"/>
      <c r="N314" s="117"/>
      <c r="O314" s="117"/>
      <c r="P314" s="117"/>
      <c r="Q314" s="117"/>
      <c r="R314" s="117"/>
      <c r="S314" s="117"/>
      <c r="T314" s="117"/>
      <c r="U314" s="117"/>
      <c r="V314" s="117"/>
      <c r="W314" s="117"/>
      <c r="X314" s="117"/>
      <c r="Y314" s="117"/>
      <c r="Z314" s="117"/>
    </row>
    <row r="315" spans="1:26" ht="15.75" customHeight="1" x14ac:dyDescent="0.25">
      <c r="A315" s="141">
        <v>311</v>
      </c>
      <c r="B315" s="108"/>
      <c r="C315" s="108">
        <v>131</v>
      </c>
      <c r="D315" s="157"/>
      <c r="E315" s="108"/>
      <c r="F315" s="108"/>
      <c r="G315" s="108"/>
      <c r="H315" s="108"/>
      <c r="I315" s="108"/>
      <c r="J315" s="108"/>
      <c r="K315" s="108"/>
      <c r="L315" s="104"/>
      <c r="M315" s="117"/>
      <c r="N315" s="117"/>
      <c r="O315" s="117"/>
      <c r="P315" s="117"/>
      <c r="Q315" s="117"/>
      <c r="R315" s="117"/>
      <c r="S315" s="117"/>
      <c r="T315" s="117"/>
      <c r="U315" s="117"/>
      <c r="V315" s="117"/>
      <c r="W315" s="117"/>
      <c r="X315" s="117"/>
      <c r="Y315" s="117"/>
      <c r="Z315" s="117"/>
    </row>
    <row r="316" spans="1:26" ht="15.75" customHeight="1" x14ac:dyDescent="0.25">
      <c r="A316" s="141">
        <v>312</v>
      </c>
      <c r="B316" s="108"/>
      <c r="C316" s="108">
        <v>132</v>
      </c>
      <c r="D316" s="157"/>
      <c r="E316" s="108"/>
      <c r="F316" s="108"/>
      <c r="G316" s="108"/>
      <c r="H316" s="108"/>
      <c r="I316" s="108"/>
      <c r="J316" s="108"/>
      <c r="K316" s="108"/>
      <c r="L316" s="104"/>
      <c r="M316" s="117"/>
      <c r="N316" s="117"/>
      <c r="O316" s="117"/>
      <c r="P316" s="117"/>
      <c r="Q316" s="117"/>
      <c r="R316" s="117"/>
      <c r="S316" s="117"/>
      <c r="T316" s="117"/>
      <c r="U316" s="117"/>
      <c r="V316" s="117"/>
      <c r="W316" s="117"/>
      <c r="X316" s="117"/>
      <c r="Y316" s="117"/>
      <c r="Z316" s="117"/>
    </row>
    <row r="317" spans="1:26" ht="15.75" customHeight="1" x14ac:dyDescent="0.25">
      <c r="A317" s="141">
        <v>313</v>
      </c>
      <c r="B317" s="108"/>
      <c r="C317" s="108">
        <v>133</v>
      </c>
      <c r="D317" s="157"/>
      <c r="E317" s="108"/>
      <c r="F317" s="108"/>
      <c r="G317" s="108"/>
      <c r="H317" s="108"/>
      <c r="I317" s="108"/>
      <c r="J317" s="108"/>
      <c r="K317" s="108"/>
      <c r="L317" s="104"/>
      <c r="M317" s="117"/>
      <c r="N317" s="117"/>
      <c r="O317" s="117"/>
      <c r="P317" s="117"/>
      <c r="Q317" s="117"/>
      <c r="R317" s="117"/>
      <c r="S317" s="117"/>
      <c r="T317" s="117"/>
      <c r="U317" s="117"/>
      <c r="V317" s="117"/>
      <c r="W317" s="117"/>
      <c r="X317" s="117"/>
      <c r="Y317" s="117"/>
      <c r="Z317" s="117"/>
    </row>
    <row r="318" spans="1:26" ht="15.75" customHeight="1" x14ac:dyDescent="0.25">
      <c r="A318" s="141">
        <v>314</v>
      </c>
      <c r="B318" s="108"/>
      <c r="C318" s="108">
        <v>134</v>
      </c>
      <c r="D318" s="157"/>
      <c r="E318" s="108"/>
      <c r="F318" s="108"/>
      <c r="G318" s="108"/>
      <c r="H318" s="108"/>
      <c r="I318" s="108"/>
      <c r="J318" s="108"/>
      <c r="K318" s="108"/>
      <c r="L318" s="104"/>
      <c r="M318" s="117"/>
      <c r="N318" s="117"/>
      <c r="O318" s="117"/>
      <c r="P318" s="117"/>
      <c r="Q318" s="117"/>
      <c r="R318" s="117"/>
      <c r="S318" s="117"/>
      <c r="T318" s="117"/>
      <c r="U318" s="117"/>
      <c r="V318" s="117"/>
      <c r="W318" s="117"/>
      <c r="X318" s="117"/>
      <c r="Y318" s="117"/>
      <c r="Z318" s="117"/>
    </row>
    <row r="319" spans="1:26" ht="15.75" customHeight="1" thickBot="1" x14ac:dyDescent="0.3">
      <c r="A319" s="145">
        <v>315</v>
      </c>
      <c r="B319" s="112"/>
      <c r="C319" s="108">
        <v>135</v>
      </c>
      <c r="D319" s="157"/>
      <c r="E319" s="112"/>
      <c r="F319" s="112"/>
      <c r="G319" s="112"/>
      <c r="H319" s="112"/>
      <c r="I319" s="112"/>
      <c r="J319" s="112"/>
      <c r="K319" s="112"/>
      <c r="L319" s="113"/>
      <c r="M319" s="117"/>
      <c r="N319" s="117"/>
      <c r="O319" s="117"/>
      <c r="P319" s="117"/>
      <c r="Q319" s="117"/>
      <c r="R319" s="117"/>
      <c r="S319" s="117"/>
      <c r="T319" s="117"/>
      <c r="U319" s="117"/>
      <c r="V319" s="117"/>
      <c r="W319" s="117"/>
      <c r="X319" s="117"/>
      <c r="Y319" s="117"/>
      <c r="Z319" s="117"/>
    </row>
    <row r="320" spans="1:26" ht="15.75" customHeight="1" x14ac:dyDescent="0.25">
      <c r="A320" s="117"/>
      <c r="B320" s="117"/>
      <c r="C320" s="117"/>
      <c r="D320" s="117"/>
      <c r="E320" s="117"/>
      <c r="F320" s="117"/>
      <c r="G320" s="117"/>
      <c r="H320" s="117"/>
      <c r="I320" s="117"/>
      <c r="J320" s="117"/>
      <c r="K320" s="117"/>
      <c r="L320" s="117"/>
      <c r="M320" s="117"/>
      <c r="N320" s="117"/>
      <c r="O320" s="117"/>
      <c r="P320" s="117"/>
      <c r="Q320" s="117"/>
      <c r="R320" s="117"/>
      <c r="S320" s="117"/>
      <c r="T320" s="117"/>
      <c r="U320" s="117"/>
      <c r="V320" s="117"/>
      <c r="W320" s="117"/>
      <c r="X320" s="117"/>
      <c r="Y320" s="117"/>
      <c r="Z320" s="117"/>
    </row>
    <row r="321" spans="1:26" ht="15.75" customHeight="1" x14ac:dyDescent="0.25">
      <c r="A321" s="117"/>
      <c r="B321" s="117"/>
      <c r="C321" s="117"/>
      <c r="D321" s="117"/>
      <c r="E321" s="117"/>
      <c r="F321" s="117"/>
      <c r="G321" s="117"/>
      <c r="H321" s="117"/>
      <c r="I321" s="117"/>
      <c r="J321" s="117"/>
      <c r="K321" s="117"/>
      <c r="L321" s="117"/>
      <c r="M321" s="117"/>
      <c r="N321" s="117"/>
      <c r="O321" s="117"/>
      <c r="P321" s="117"/>
      <c r="Q321" s="117"/>
      <c r="R321" s="117"/>
      <c r="S321" s="117"/>
      <c r="T321" s="117"/>
      <c r="U321" s="117"/>
      <c r="V321" s="117"/>
      <c r="W321" s="117"/>
      <c r="X321" s="117"/>
      <c r="Y321" s="117"/>
      <c r="Z321" s="117"/>
    </row>
    <row r="322" spans="1:26" ht="15.75" customHeight="1" x14ac:dyDescent="0.25">
      <c r="A322" s="117"/>
      <c r="B322" s="117"/>
      <c r="C322" s="117"/>
      <c r="D322" s="117"/>
      <c r="E322" s="117"/>
      <c r="F322" s="117"/>
      <c r="G322" s="117"/>
      <c r="H322" s="117"/>
      <c r="I322" s="117"/>
      <c r="J322" s="117"/>
      <c r="K322" s="117"/>
      <c r="L322" s="117"/>
      <c r="M322" s="117"/>
      <c r="N322" s="117"/>
      <c r="O322" s="117"/>
      <c r="P322" s="117"/>
      <c r="Q322" s="117"/>
      <c r="R322" s="117"/>
      <c r="S322" s="117"/>
      <c r="T322" s="117"/>
      <c r="U322" s="117"/>
      <c r="V322" s="117"/>
      <c r="W322" s="117"/>
      <c r="X322" s="117"/>
      <c r="Y322" s="117"/>
      <c r="Z322" s="117"/>
    </row>
    <row r="323" spans="1:26" ht="15.75" customHeight="1" x14ac:dyDescent="0.25">
      <c r="A323" s="117"/>
      <c r="B323" s="117"/>
      <c r="C323" s="117"/>
      <c r="D323" s="117"/>
      <c r="E323" s="117"/>
      <c r="F323" s="117"/>
      <c r="G323" s="117"/>
      <c r="H323" s="117"/>
      <c r="I323" s="117"/>
      <c r="J323" s="117"/>
      <c r="K323" s="117"/>
      <c r="L323" s="117"/>
      <c r="M323" s="117"/>
      <c r="N323" s="117"/>
      <c r="O323" s="117"/>
      <c r="P323" s="117"/>
      <c r="Q323" s="117"/>
      <c r="R323" s="117"/>
      <c r="S323" s="117"/>
      <c r="T323" s="117"/>
      <c r="U323" s="117"/>
      <c r="V323" s="117"/>
      <c r="W323" s="117"/>
      <c r="X323" s="117"/>
      <c r="Y323" s="117"/>
      <c r="Z323" s="117"/>
    </row>
    <row r="324" spans="1:26" ht="15.75" customHeight="1" x14ac:dyDescent="0.25">
      <c r="A324" s="117"/>
      <c r="B324" s="117"/>
      <c r="C324" s="117"/>
      <c r="D324" s="117"/>
      <c r="E324" s="117"/>
      <c r="F324" s="117"/>
      <c r="G324" s="117"/>
      <c r="H324" s="117"/>
      <c r="I324" s="117"/>
      <c r="J324" s="117"/>
      <c r="K324" s="117"/>
      <c r="L324" s="117"/>
      <c r="M324" s="117"/>
      <c r="N324" s="117"/>
      <c r="O324" s="117"/>
      <c r="P324" s="117"/>
      <c r="Q324" s="117"/>
      <c r="R324" s="117"/>
      <c r="S324" s="117"/>
      <c r="T324" s="117"/>
      <c r="U324" s="117"/>
      <c r="V324" s="117"/>
      <c r="W324" s="117"/>
      <c r="X324" s="117"/>
      <c r="Y324" s="117"/>
      <c r="Z324" s="117"/>
    </row>
    <row r="325" spans="1:26" ht="15.75" customHeight="1" x14ac:dyDescent="0.25">
      <c r="A325" s="117"/>
      <c r="B325" s="117"/>
      <c r="C325" s="117"/>
      <c r="D325" s="117"/>
      <c r="E325" s="117"/>
      <c r="F325" s="117"/>
      <c r="G325" s="117"/>
      <c r="H325" s="117"/>
      <c r="I325" s="117"/>
      <c r="J325" s="117"/>
      <c r="K325" s="117"/>
      <c r="L325" s="117"/>
      <c r="M325" s="117"/>
      <c r="N325" s="117"/>
      <c r="O325" s="117"/>
      <c r="P325" s="117"/>
      <c r="Q325" s="117"/>
      <c r="R325" s="117"/>
      <c r="S325" s="117"/>
      <c r="T325" s="117"/>
      <c r="U325" s="117"/>
      <c r="V325" s="117"/>
      <c r="W325" s="117"/>
      <c r="X325" s="117"/>
      <c r="Y325" s="117"/>
      <c r="Z325" s="117"/>
    </row>
    <row r="326" spans="1:26" ht="15.75" customHeight="1" x14ac:dyDescent="0.25">
      <c r="A326" s="117"/>
      <c r="B326" s="117"/>
      <c r="C326" s="117"/>
      <c r="D326" s="117"/>
      <c r="E326" s="117"/>
      <c r="F326" s="117"/>
      <c r="G326" s="117"/>
      <c r="H326" s="117"/>
      <c r="I326" s="117"/>
      <c r="J326" s="117"/>
      <c r="K326" s="117"/>
      <c r="L326" s="117"/>
      <c r="M326" s="117"/>
      <c r="N326" s="117"/>
      <c r="O326" s="117"/>
      <c r="P326" s="117"/>
      <c r="Q326" s="117"/>
      <c r="R326" s="117"/>
      <c r="S326" s="117"/>
      <c r="T326" s="117"/>
      <c r="U326" s="117"/>
      <c r="V326" s="117"/>
      <c r="W326" s="117"/>
      <c r="X326" s="117"/>
      <c r="Y326" s="117"/>
      <c r="Z326" s="117"/>
    </row>
    <row r="327" spans="1:26" ht="15.75" customHeight="1" x14ac:dyDescent="0.25">
      <c r="A327" s="117"/>
      <c r="B327" s="117"/>
      <c r="C327" s="117"/>
      <c r="D327" s="117"/>
      <c r="E327" s="117"/>
      <c r="F327" s="117"/>
      <c r="G327" s="117"/>
      <c r="H327" s="117"/>
      <c r="I327" s="117"/>
      <c r="J327" s="117"/>
      <c r="K327" s="117"/>
      <c r="L327" s="117"/>
      <c r="M327" s="117"/>
      <c r="N327" s="117"/>
      <c r="O327" s="117"/>
      <c r="P327" s="117"/>
      <c r="Q327" s="117"/>
      <c r="R327" s="117"/>
      <c r="S327" s="117"/>
      <c r="T327" s="117"/>
      <c r="U327" s="117"/>
      <c r="V327" s="117"/>
      <c r="W327" s="117"/>
      <c r="X327" s="117"/>
      <c r="Y327" s="117"/>
      <c r="Z327" s="117"/>
    </row>
    <row r="328" spans="1:26" ht="15.75" customHeight="1" x14ac:dyDescent="0.25">
      <c r="A328" s="117"/>
      <c r="B328" s="117"/>
      <c r="C328" s="117"/>
      <c r="D328" s="117"/>
      <c r="E328" s="117"/>
      <c r="F328" s="117"/>
      <c r="G328" s="117"/>
      <c r="H328" s="117"/>
      <c r="I328" s="117"/>
      <c r="J328" s="117"/>
      <c r="K328" s="117"/>
      <c r="L328" s="117"/>
      <c r="M328" s="117"/>
      <c r="N328" s="117"/>
      <c r="O328" s="117"/>
      <c r="P328" s="117"/>
      <c r="Q328" s="117"/>
      <c r="R328" s="117"/>
      <c r="S328" s="117"/>
      <c r="T328" s="117"/>
      <c r="U328" s="117"/>
      <c r="V328" s="117"/>
      <c r="W328" s="117"/>
      <c r="X328" s="117"/>
      <c r="Y328" s="117"/>
      <c r="Z328" s="117"/>
    </row>
    <row r="329" spans="1:26" ht="15.75" customHeight="1" x14ac:dyDescent="0.25">
      <c r="A329" s="117"/>
      <c r="B329" s="117"/>
      <c r="C329" s="117"/>
      <c r="D329" s="117"/>
      <c r="E329" s="117"/>
      <c r="F329" s="117"/>
      <c r="G329" s="117"/>
      <c r="H329" s="117"/>
      <c r="I329" s="117"/>
      <c r="J329" s="117"/>
      <c r="K329" s="117"/>
      <c r="L329" s="117"/>
      <c r="M329" s="117"/>
      <c r="N329" s="117"/>
      <c r="O329" s="117"/>
      <c r="P329" s="117"/>
      <c r="Q329" s="117"/>
      <c r="R329" s="117"/>
      <c r="S329" s="117"/>
      <c r="T329" s="117"/>
      <c r="U329" s="117"/>
      <c r="V329" s="117"/>
      <c r="W329" s="117"/>
      <c r="X329" s="117"/>
      <c r="Y329" s="117"/>
      <c r="Z329" s="117"/>
    </row>
    <row r="330" spans="1:26" ht="15.75" customHeight="1" x14ac:dyDescent="0.25">
      <c r="A330" s="117"/>
      <c r="B330" s="117"/>
      <c r="C330" s="117"/>
      <c r="D330" s="117"/>
      <c r="E330" s="117"/>
      <c r="F330" s="117"/>
      <c r="G330" s="117"/>
      <c r="H330" s="117"/>
      <c r="I330" s="117"/>
      <c r="J330" s="117"/>
      <c r="K330" s="117"/>
      <c r="L330" s="117"/>
      <c r="M330" s="117"/>
      <c r="N330" s="117"/>
      <c r="O330" s="117"/>
      <c r="P330" s="117"/>
      <c r="Q330" s="117"/>
      <c r="R330" s="117"/>
      <c r="S330" s="117"/>
      <c r="T330" s="117"/>
      <c r="U330" s="117"/>
      <c r="V330" s="117"/>
      <c r="W330" s="117"/>
      <c r="X330" s="117"/>
      <c r="Y330" s="117"/>
      <c r="Z330" s="117"/>
    </row>
    <row r="331" spans="1:26" ht="15.75" customHeight="1" x14ac:dyDescent="0.25">
      <c r="A331" s="117"/>
      <c r="B331" s="117"/>
      <c r="C331" s="117"/>
      <c r="D331" s="117"/>
      <c r="E331" s="117"/>
      <c r="F331" s="117"/>
      <c r="G331" s="117"/>
      <c r="H331" s="117"/>
      <c r="I331" s="117"/>
      <c r="J331" s="117"/>
      <c r="K331" s="117"/>
      <c r="L331" s="117"/>
      <c r="M331" s="117"/>
      <c r="N331" s="117"/>
      <c r="O331" s="117"/>
      <c r="P331" s="117"/>
      <c r="Q331" s="117"/>
      <c r="R331" s="117"/>
      <c r="S331" s="117"/>
      <c r="T331" s="117"/>
      <c r="U331" s="117"/>
      <c r="V331" s="117"/>
      <c r="W331" s="117"/>
      <c r="X331" s="117"/>
      <c r="Y331" s="117"/>
      <c r="Z331" s="117"/>
    </row>
    <row r="332" spans="1:26" ht="15.75" customHeight="1" x14ac:dyDescent="0.25">
      <c r="A332" s="117"/>
      <c r="B332" s="117"/>
      <c r="C332" s="117"/>
      <c r="D332" s="117"/>
      <c r="E332" s="117"/>
      <c r="F332" s="117"/>
      <c r="G332" s="117"/>
      <c r="H332" s="117"/>
      <c r="I332" s="117"/>
      <c r="J332" s="117"/>
      <c r="K332" s="117"/>
      <c r="L332" s="117"/>
      <c r="M332" s="117"/>
      <c r="N332" s="117"/>
      <c r="O332" s="117"/>
      <c r="P332" s="117"/>
      <c r="Q332" s="117"/>
      <c r="R332" s="117"/>
      <c r="S332" s="117"/>
      <c r="T332" s="117"/>
      <c r="U332" s="117"/>
      <c r="V332" s="117"/>
      <c r="W332" s="117"/>
      <c r="X332" s="117"/>
      <c r="Y332" s="117"/>
      <c r="Z332" s="117"/>
    </row>
    <row r="333" spans="1:26" ht="15.75" customHeight="1" x14ac:dyDescent="0.25">
      <c r="A333" s="117"/>
      <c r="B333" s="117"/>
      <c r="C333" s="117"/>
      <c r="D333" s="117"/>
      <c r="E333" s="117"/>
      <c r="F333" s="117"/>
      <c r="G333" s="117"/>
      <c r="H333" s="117"/>
      <c r="I333" s="117"/>
      <c r="J333" s="117"/>
      <c r="K333" s="117"/>
      <c r="L333" s="117"/>
      <c r="M333" s="117"/>
      <c r="N333" s="117"/>
      <c r="O333" s="117"/>
      <c r="P333" s="117"/>
      <c r="Q333" s="117"/>
      <c r="R333" s="117"/>
      <c r="S333" s="117"/>
      <c r="T333" s="117"/>
      <c r="U333" s="117"/>
      <c r="V333" s="117"/>
      <c r="W333" s="117"/>
      <c r="X333" s="117"/>
      <c r="Y333" s="117"/>
      <c r="Z333" s="117"/>
    </row>
    <row r="334" spans="1:26" ht="15.75" customHeight="1" x14ac:dyDescent="0.25">
      <c r="A334" s="117"/>
      <c r="B334" s="117"/>
      <c r="C334" s="117"/>
      <c r="D334" s="117"/>
      <c r="E334" s="117"/>
      <c r="F334" s="117"/>
      <c r="G334" s="117"/>
      <c r="H334" s="117"/>
      <c r="I334" s="117"/>
      <c r="J334" s="117"/>
      <c r="K334" s="117"/>
      <c r="L334" s="117"/>
      <c r="M334" s="117"/>
      <c r="N334" s="117"/>
      <c r="O334" s="117"/>
      <c r="P334" s="117"/>
      <c r="Q334" s="117"/>
      <c r="R334" s="117"/>
      <c r="S334" s="117"/>
      <c r="T334" s="117"/>
      <c r="U334" s="117"/>
      <c r="V334" s="117"/>
      <c r="W334" s="117"/>
      <c r="X334" s="117"/>
      <c r="Y334" s="117"/>
      <c r="Z334" s="117"/>
    </row>
    <row r="335" spans="1:26" ht="15.75" customHeight="1" x14ac:dyDescent="0.25">
      <c r="A335" s="117"/>
      <c r="B335" s="117"/>
      <c r="C335" s="117"/>
      <c r="D335" s="117"/>
      <c r="E335" s="117"/>
      <c r="F335" s="117"/>
      <c r="G335" s="117"/>
      <c r="H335" s="117"/>
      <c r="I335" s="117"/>
      <c r="J335" s="117"/>
      <c r="K335" s="117"/>
      <c r="L335" s="117"/>
      <c r="M335" s="117"/>
      <c r="N335" s="117"/>
      <c r="O335" s="117"/>
      <c r="P335" s="117"/>
      <c r="Q335" s="117"/>
      <c r="R335" s="117"/>
      <c r="S335" s="117"/>
      <c r="T335" s="117"/>
      <c r="U335" s="117"/>
      <c r="V335" s="117"/>
      <c r="W335" s="117"/>
      <c r="X335" s="117"/>
      <c r="Y335" s="117"/>
      <c r="Z335" s="117"/>
    </row>
    <row r="336" spans="1:26" ht="15.75" customHeight="1" x14ac:dyDescent="0.25">
      <c r="A336" s="117"/>
      <c r="B336" s="117"/>
      <c r="C336" s="117"/>
      <c r="D336" s="117"/>
      <c r="E336" s="117"/>
      <c r="F336" s="117"/>
      <c r="G336" s="117"/>
      <c r="H336" s="117"/>
      <c r="I336" s="117"/>
      <c r="J336" s="117"/>
      <c r="K336" s="117"/>
      <c r="L336" s="117"/>
      <c r="M336" s="117"/>
      <c r="N336" s="117"/>
      <c r="O336" s="117"/>
      <c r="P336" s="117"/>
      <c r="Q336" s="117"/>
      <c r="R336" s="117"/>
      <c r="S336" s="117"/>
      <c r="T336" s="117"/>
      <c r="U336" s="117"/>
      <c r="V336" s="117"/>
      <c r="W336" s="117"/>
      <c r="X336" s="117"/>
      <c r="Y336" s="117"/>
      <c r="Z336" s="117"/>
    </row>
    <row r="337" spans="1:26" ht="15.75" customHeight="1" x14ac:dyDescent="0.25">
      <c r="A337" s="117"/>
      <c r="B337" s="117"/>
      <c r="C337" s="117"/>
      <c r="D337" s="117"/>
      <c r="E337" s="117"/>
      <c r="F337" s="117"/>
      <c r="G337" s="117"/>
      <c r="H337" s="117"/>
      <c r="I337" s="117"/>
      <c r="J337" s="117"/>
      <c r="K337" s="117"/>
      <c r="L337" s="117"/>
      <c r="M337" s="117"/>
      <c r="N337" s="117"/>
      <c r="O337" s="117"/>
      <c r="P337" s="117"/>
      <c r="Q337" s="117"/>
      <c r="R337" s="117"/>
      <c r="S337" s="117"/>
      <c r="T337" s="117"/>
      <c r="U337" s="117"/>
      <c r="V337" s="117"/>
      <c r="W337" s="117"/>
      <c r="X337" s="117"/>
      <c r="Y337" s="117"/>
      <c r="Z337" s="117"/>
    </row>
    <row r="338" spans="1:26" ht="15.75" customHeight="1" x14ac:dyDescent="0.25">
      <c r="A338" s="117"/>
      <c r="B338" s="117"/>
      <c r="C338" s="117"/>
      <c r="D338" s="117"/>
      <c r="E338" s="117"/>
      <c r="F338" s="117"/>
      <c r="G338" s="117"/>
      <c r="H338" s="117"/>
      <c r="I338" s="117"/>
      <c r="J338" s="117"/>
      <c r="K338" s="117"/>
      <c r="L338" s="117"/>
      <c r="M338" s="117"/>
      <c r="N338" s="117"/>
      <c r="O338" s="117"/>
      <c r="P338" s="117"/>
      <c r="Q338" s="117"/>
      <c r="R338" s="117"/>
      <c r="S338" s="117"/>
      <c r="T338" s="117"/>
      <c r="U338" s="117"/>
      <c r="V338" s="117"/>
      <c r="W338" s="117"/>
      <c r="X338" s="117"/>
      <c r="Y338" s="117"/>
      <c r="Z338" s="117"/>
    </row>
    <row r="339" spans="1:26" ht="15.75" customHeight="1" x14ac:dyDescent="0.25">
      <c r="A339" s="117"/>
      <c r="B339" s="117"/>
      <c r="C339" s="117"/>
      <c r="D339" s="117"/>
      <c r="E339" s="117"/>
      <c r="F339" s="117"/>
      <c r="G339" s="117"/>
      <c r="H339" s="117"/>
      <c r="I339" s="117"/>
      <c r="J339" s="117"/>
      <c r="K339" s="117"/>
      <c r="L339" s="117"/>
      <c r="M339" s="117"/>
      <c r="N339" s="117"/>
      <c r="O339" s="117"/>
      <c r="P339" s="117"/>
      <c r="Q339" s="117"/>
      <c r="R339" s="117"/>
      <c r="S339" s="117"/>
      <c r="T339" s="117"/>
      <c r="U339" s="117"/>
      <c r="V339" s="117"/>
      <c r="W339" s="117"/>
      <c r="X339" s="117"/>
      <c r="Y339" s="117"/>
      <c r="Z339" s="117"/>
    </row>
    <row r="340" spans="1:26" ht="15.75" customHeight="1" x14ac:dyDescent="0.25">
      <c r="A340" s="117"/>
      <c r="B340" s="117"/>
      <c r="C340" s="117"/>
      <c r="D340" s="117"/>
      <c r="E340" s="117"/>
      <c r="F340" s="117"/>
      <c r="G340" s="117"/>
      <c r="H340" s="117"/>
      <c r="I340" s="117"/>
      <c r="J340" s="117"/>
      <c r="K340" s="117"/>
      <c r="L340" s="117"/>
      <c r="M340" s="117"/>
      <c r="N340" s="117"/>
      <c r="O340" s="117"/>
      <c r="P340" s="117"/>
      <c r="Q340" s="117"/>
      <c r="R340" s="117"/>
      <c r="S340" s="117"/>
      <c r="T340" s="117"/>
      <c r="U340" s="117"/>
      <c r="V340" s="117"/>
      <c r="W340" s="117"/>
      <c r="X340" s="117"/>
      <c r="Y340" s="117"/>
      <c r="Z340" s="117"/>
    </row>
    <row r="341" spans="1:26" ht="15.75" customHeight="1" x14ac:dyDescent="0.25">
      <c r="A341" s="117"/>
      <c r="B341" s="117"/>
      <c r="C341" s="117"/>
      <c r="D341" s="117"/>
      <c r="E341" s="117"/>
      <c r="F341" s="117"/>
      <c r="G341" s="117"/>
      <c r="H341" s="117"/>
      <c r="I341" s="117"/>
      <c r="J341" s="117"/>
      <c r="K341" s="117"/>
      <c r="L341" s="117"/>
      <c r="M341" s="117"/>
      <c r="N341" s="117"/>
      <c r="O341" s="117"/>
      <c r="P341" s="117"/>
      <c r="Q341" s="117"/>
      <c r="R341" s="117"/>
      <c r="S341" s="117"/>
      <c r="T341" s="117"/>
      <c r="U341" s="117"/>
      <c r="V341" s="117"/>
      <c r="W341" s="117"/>
      <c r="X341" s="117"/>
      <c r="Y341" s="117"/>
      <c r="Z341" s="117"/>
    </row>
    <row r="342" spans="1:26" ht="15.75" customHeight="1" x14ac:dyDescent="0.25">
      <c r="A342" s="117"/>
      <c r="B342" s="117"/>
      <c r="C342" s="117"/>
      <c r="D342" s="117"/>
      <c r="E342" s="117"/>
      <c r="F342" s="117"/>
      <c r="G342" s="117"/>
      <c r="H342" s="117"/>
      <c r="I342" s="117"/>
      <c r="J342" s="117"/>
      <c r="K342" s="117"/>
      <c r="L342" s="117"/>
      <c r="M342" s="117"/>
      <c r="N342" s="117"/>
      <c r="O342" s="117"/>
      <c r="P342" s="117"/>
      <c r="Q342" s="117"/>
      <c r="R342" s="117"/>
      <c r="S342" s="117"/>
      <c r="T342" s="117"/>
      <c r="U342" s="117"/>
      <c r="V342" s="117"/>
      <c r="W342" s="117"/>
      <c r="X342" s="117"/>
      <c r="Y342" s="117"/>
      <c r="Z342" s="117"/>
    </row>
    <row r="343" spans="1:26" ht="15.75" customHeight="1" x14ac:dyDescent="0.25">
      <c r="A343" s="117"/>
      <c r="B343" s="117"/>
      <c r="C343" s="117"/>
      <c r="D343" s="117"/>
      <c r="E343" s="117"/>
      <c r="F343" s="117"/>
      <c r="G343" s="117"/>
      <c r="H343" s="117"/>
      <c r="I343" s="117"/>
      <c r="J343" s="117"/>
      <c r="K343" s="117"/>
      <c r="L343" s="117"/>
      <c r="M343" s="117"/>
      <c r="N343" s="117"/>
      <c r="O343" s="117"/>
      <c r="P343" s="117"/>
      <c r="Q343" s="117"/>
      <c r="R343" s="117"/>
      <c r="S343" s="117"/>
      <c r="T343" s="117"/>
      <c r="U343" s="117"/>
      <c r="V343" s="117"/>
      <c r="W343" s="117"/>
      <c r="X343" s="117"/>
      <c r="Y343" s="117"/>
      <c r="Z343" s="117"/>
    </row>
    <row r="344" spans="1:26" ht="15.75" customHeight="1" x14ac:dyDescent="0.25">
      <c r="A344" s="117"/>
      <c r="B344" s="117"/>
      <c r="C344" s="117"/>
      <c r="D344" s="117"/>
      <c r="E344" s="117"/>
      <c r="F344" s="117"/>
      <c r="G344" s="117"/>
      <c r="H344" s="117"/>
      <c r="I344" s="117"/>
      <c r="J344" s="117"/>
      <c r="K344" s="117"/>
      <c r="L344" s="117"/>
      <c r="M344" s="117"/>
      <c r="N344" s="117"/>
      <c r="O344" s="117"/>
      <c r="P344" s="117"/>
      <c r="Q344" s="117"/>
      <c r="R344" s="117"/>
      <c r="S344" s="117"/>
      <c r="T344" s="117"/>
      <c r="U344" s="117"/>
      <c r="V344" s="117"/>
      <c r="W344" s="117"/>
      <c r="X344" s="117"/>
      <c r="Y344" s="117"/>
      <c r="Z344" s="117"/>
    </row>
    <row r="345" spans="1:26" ht="15.75" customHeight="1" x14ac:dyDescent="0.25">
      <c r="A345" s="117"/>
      <c r="B345" s="117"/>
      <c r="C345" s="117"/>
      <c r="D345" s="117"/>
      <c r="E345" s="117"/>
      <c r="F345" s="117"/>
      <c r="G345" s="117"/>
      <c r="H345" s="117"/>
      <c r="I345" s="117"/>
      <c r="J345" s="117"/>
      <c r="K345" s="117"/>
      <c r="L345" s="117"/>
      <c r="M345" s="117"/>
      <c r="N345" s="117"/>
      <c r="O345" s="117"/>
      <c r="P345" s="117"/>
      <c r="Q345" s="117"/>
      <c r="R345" s="117"/>
      <c r="S345" s="117"/>
      <c r="T345" s="117"/>
      <c r="U345" s="117"/>
      <c r="V345" s="117"/>
      <c r="W345" s="117"/>
      <c r="X345" s="117"/>
      <c r="Y345" s="117"/>
      <c r="Z345" s="117"/>
    </row>
    <row r="346" spans="1:26" ht="15.75" customHeight="1" x14ac:dyDescent="0.25">
      <c r="A346" s="117"/>
      <c r="B346" s="117"/>
      <c r="C346" s="117"/>
      <c r="D346" s="117"/>
      <c r="E346" s="117"/>
      <c r="F346" s="117"/>
      <c r="G346" s="117"/>
      <c r="H346" s="117"/>
      <c r="I346" s="117"/>
      <c r="J346" s="117"/>
      <c r="K346" s="117"/>
      <c r="L346" s="117"/>
      <c r="M346" s="117"/>
      <c r="N346" s="117"/>
      <c r="O346" s="117"/>
      <c r="P346" s="117"/>
      <c r="Q346" s="117"/>
      <c r="R346" s="117"/>
      <c r="S346" s="117"/>
      <c r="T346" s="117"/>
      <c r="U346" s="117"/>
      <c r="V346" s="117"/>
      <c r="W346" s="117"/>
      <c r="X346" s="117"/>
      <c r="Y346" s="117"/>
      <c r="Z346" s="117"/>
    </row>
    <row r="347" spans="1:26" ht="15.75" customHeight="1" x14ac:dyDescent="0.25">
      <c r="A347" s="117"/>
      <c r="B347" s="117"/>
      <c r="C347" s="117"/>
      <c r="D347" s="117"/>
      <c r="E347" s="117"/>
      <c r="F347" s="117"/>
      <c r="G347" s="117"/>
      <c r="H347" s="117"/>
      <c r="I347" s="117"/>
      <c r="J347" s="117"/>
      <c r="K347" s="117"/>
      <c r="L347" s="117"/>
      <c r="M347" s="117"/>
      <c r="N347" s="117"/>
      <c r="O347" s="117"/>
      <c r="P347" s="117"/>
      <c r="Q347" s="117"/>
      <c r="R347" s="117"/>
      <c r="S347" s="117"/>
      <c r="T347" s="117"/>
      <c r="U347" s="117"/>
      <c r="V347" s="117"/>
      <c r="W347" s="117"/>
      <c r="X347" s="117"/>
      <c r="Y347" s="117"/>
      <c r="Z347" s="117"/>
    </row>
    <row r="348" spans="1:26" ht="15.75" customHeight="1" x14ac:dyDescent="0.25">
      <c r="A348" s="117"/>
      <c r="B348" s="117"/>
      <c r="C348" s="117"/>
      <c r="D348" s="117"/>
      <c r="E348" s="117"/>
      <c r="F348" s="117"/>
      <c r="G348" s="117"/>
      <c r="H348" s="117"/>
      <c r="I348" s="117"/>
      <c r="J348" s="117"/>
      <c r="K348" s="117"/>
      <c r="L348" s="117"/>
      <c r="M348" s="117"/>
      <c r="N348" s="117"/>
      <c r="O348" s="117"/>
      <c r="P348" s="117"/>
      <c r="Q348" s="117"/>
      <c r="R348" s="117"/>
      <c r="S348" s="117"/>
      <c r="T348" s="117"/>
      <c r="U348" s="117"/>
      <c r="V348" s="117"/>
      <c r="W348" s="117"/>
      <c r="X348" s="117"/>
      <c r="Y348" s="117"/>
      <c r="Z348" s="117"/>
    </row>
    <row r="349" spans="1:26" ht="15.75" customHeight="1" x14ac:dyDescent="0.25">
      <c r="A349" s="117"/>
      <c r="B349" s="117"/>
      <c r="C349" s="117"/>
      <c r="D349" s="117"/>
      <c r="E349" s="117"/>
      <c r="F349" s="117"/>
      <c r="G349" s="117"/>
      <c r="H349" s="117"/>
      <c r="I349" s="117"/>
      <c r="J349" s="117"/>
      <c r="K349" s="117"/>
      <c r="L349" s="117"/>
      <c r="M349" s="117"/>
      <c r="N349" s="117"/>
      <c r="O349" s="117"/>
      <c r="P349" s="117"/>
      <c r="Q349" s="117"/>
      <c r="R349" s="117"/>
      <c r="S349" s="117"/>
      <c r="T349" s="117"/>
      <c r="U349" s="117"/>
      <c r="V349" s="117"/>
      <c r="W349" s="117"/>
      <c r="X349" s="117"/>
      <c r="Y349" s="117"/>
      <c r="Z349" s="117"/>
    </row>
    <row r="350" spans="1:26" ht="15.75" customHeight="1" x14ac:dyDescent="0.25">
      <c r="A350" s="117"/>
      <c r="B350" s="117"/>
      <c r="C350" s="117"/>
      <c r="D350" s="117"/>
      <c r="E350" s="117"/>
      <c r="F350" s="117"/>
      <c r="G350" s="117"/>
      <c r="H350" s="117"/>
      <c r="I350" s="117"/>
      <c r="J350" s="117"/>
      <c r="K350" s="117"/>
      <c r="L350" s="117"/>
      <c r="M350" s="117"/>
      <c r="N350" s="117"/>
      <c r="O350" s="117"/>
      <c r="P350" s="117"/>
      <c r="Q350" s="117"/>
      <c r="R350" s="117"/>
      <c r="S350" s="117"/>
      <c r="T350" s="117"/>
      <c r="U350" s="117"/>
      <c r="V350" s="117"/>
      <c r="W350" s="117"/>
      <c r="X350" s="117"/>
      <c r="Y350" s="117"/>
      <c r="Z350" s="117"/>
    </row>
    <row r="351" spans="1:26" ht="15.75" customHeight="1" x14ac:dyDescent="0.25">
      <c r="A351" s="117"/>
      <c r="B351" s="117"/>
      <c r="C351" s="117"/>
      <c r="D351" s="117"/>
      <c r="E351" s="117"/>
      <c r="F351" s="117"/>
      <c r="G351" s="117"/>
      <c r="H351" s="117"/>
      <c r="I351" s="117"/>
      <c r="J351" s="117"/>
      <c r="K351" s="117"/>
      <c r="L351" s="117"/>
      <c r="M351" s="117"/>
      <c r="N351" s="117"/>
      <c r="O351" s="117"/>
      <c r="P351" s="117"/>
      <c r="Q351" s="117"/>
      <c r="R351" s="117"/>
      <c r="S351" s="117"/>
      <c r="T351" s="117"/>
      <c r="U351" s="117"/>
      <c r="V351" s="117"/>
      <c r="W351" s="117"/>
      <c r="X351" s="117"/>
      <c r="Y351" s="117"/>
      <c r="Z351" s="117"/>
    </row>
    <row r="352" spans="1:26" ht="15.75" customHeight="1" x14ac:dyDescent="0.25">
      <c r="A352" s="117"/>
      <c r="B352" s="117"/>
      <c r="C352" s="117"/>
      <c r="D352" s="117"/>
      <c r="E352" s="117"/>
      <c r="F352" s="117"/>
      <c r="G352" s="117"/>
      <c r="H352" s="117"/>
      <c r="I352" s="117"/>
      <c r="J352" s="117"/>
      <c r="K352" s="117"/>
      <c r="L352" s="117"/>
      <c r="M352" s="117"/>
      <c r="N352" s="117"/>
      <c r="O352" s="117"/>
      <c r="P352" s="117"/>
      <c r="Q352" s="117"/>
      <c r="R352" s="117"/>
      <c r="S352" s="117"/>
      <c r="T352" s="117"/>
      <c r="U352" s="117"/>
      <c r="V352" s="117"/>
      <c r="W352" s="117"/>
      <c r="X352" s="117"/>
      <c r="Y352" s="117"/>
      <c r="Z352" s="117"/>
    </row>
    <row r="353" spans="1:26" ht="15.75" customHeight="1" x14ac:dyDescent="0.25">
      <c r="A353" s="117"/>
      <c r="B353" s="117"/>
      <c r="C353" s="117"/>
      <c r="D353" s="117"/>
      <c r="E353" s="117"/>
      <c r="F353" s="117"/>
      <c r="G353" s="117"/>
      <c r="H353" s="117"/>
      <c r="I353" s="117"/>
      <c r="J353" s="117"/>
      <c r="K353" s="117"/>
      <c r="L353" s="117"/>
      <c r="M353" s="117"/>
      <c r="N353" s="117"/>
      <c r="O353" s="117"/>
      <c r="P353" s="117"/>
      <c r="Q353" s="117"/>
      <c r="R353" s="117"/>
      <c r="S353" s="117"/>
      <c r="T353" s="117"/>
      <c r="U353" s="117"/>
      <c r="V353" s="117"/>
      <c r="W353" s="117"/>
      <c r="X353" s="117"/>
      <c r="Y353" s="117"/>
      <c r="Z353" s="117"/>
    </row>
    <row r="354" spans="1:26" ht="15.75" customHeight="1" x14ac:dyDescent="0.25">
      <c r="A354" s="117"/>
      <c r="B354" s="117"/>
      <c r="C354" s="117"/>
      <c r="D354" s="117"/>
      <c r="E354" s="117"/>
      <c r="F354" s="117"/>
      <c r="G354" s="117"/>
      <c r="H354" s="117"/>
      <c r="I354" s="117"/>
      <c r="J354" s="117"/>
      <c r="K354" s="117"/>
      <c r="L354" s="117"/>
      <c r="M354" s="117"/>
      <c r="N354" s="117"/>
      <c r="O354" s="117"/>
      <c r="P354" s="117"/>
      <c r="Q354" s="117"/>
      <c r="R354" s="117"/>
      <c r="S354" s="117"/>
      <c r="T354" s="117"/>
      <c r="U354" s="117"/>
      <c r="V354" s="117"/>
      <c r="W354" s="117"/>
      <c r="X354" s="117"/>
      <c r="Y354" s="117"/>
      <c r="Z354" s="117"/>
    </row>
    <row r="355" spans="1:26" ht="15.75" customHeight="1" x14ac:dyDescent="0.25">
      <c r="A355" s="117"/>
      <c r="B355" s="117"/>
      <c r="C355" s="117"/>
      <c r="D355" s="117"/>
      <c r="E355" s="117"/>
      <c r="F355" s="117"/>
      <c r="G355" s="117"/>
      <c r="H355" s="117"/>
      <c r="I355" s="117"/>
      <c r="J355" s="117"/>
      <c r="K355" s="117"/>
      <c r="L355" s="117"/>
      <c r="M355" s="117"/>
      <c r="N355" s="117"/>
      <c r="O355" s="117"/>
      <c r="P355" s="117"/>
      <c r="Q355" s="117"/>
      <c r="R355" s="117"/>
      <c r="S355" s="117"/>
      <c r="T355" s="117"/>
      <c r="U355" s="117"/>
      <c r="V355" s="117"/>
      <c r="W355" s="117"/>
      <c r="X355" s="117"/>
      <c r="Y355" s="117"/>
      <c r="Z355" s="117"/>
    </row>
    <row r="356" spans="1:26" ht="15.75" customHeight="1" x14ac:dyDescent="0.25">
      <c r="A356" s="117"/>
      <c r="B356" s="117"/>
      <c r="C356" s="117"/>
      <c r="D356" s="117"/>
      <c r="E356" s="117"/>
      <c r="F356" s="117"/>
      <c r="G356" s="117"/>
      <c r="H356" s="117"/>
      <c r="I356" s="117"/>
      <c r="J356" s="117"/>
      <c r="K356" s="117"/>
      <c r="L356" s="117"/>
      <c r="M356" s="117"/>
      <c r="N356" s="117"/>
      <c r="O356" s="117"/>
      <c r="P356" s="117"/>
      <c r="Q356" s="117"/>
      <c r="R356" s="117"/>
      <c r="S356" s="117"/>
      <c r="T356" s="117"/>
      <c r="U356" s="117"/>
      <c r="V356" s="117"/>
      <c r="W356" s="117"/>
      <c r="X356" s="117"/>
      <c r="Y356" s="117"/>
      <c r="Z356" s="117"/>
    </row>
    <row r="357" spans="1:26" ht="15.75" customHeight="1" x14ac:dyDescent="0.25">
      <c r="A357" s="117"/>
      <c r="B357" s="117"/>
      <c r="C357" s="117"/>
      <c r="D357" s="117"/>
      <c r="E357" s="117"/>
      <c r="F357" s="117"/>
      <c r="G357" s="117"/>
      <c r="H357" s="117"/>
      <c r="I357" s="117"/>
      <c r="J357" s="117"/>
      <c r="K357" s="117"/>
      <c r="L357" s="117"/>
      <c r="M357" s="117"/>
      <c r="N357" s="117"/>
      <c r="O357" s="117"/>
      <c r="P357" s="117"/>
      <c r="Q357" s="117"/>
      <c r="R357" s="117"/>
      <c r="S357" s="117"/>
      <c r="T357" s="117"/>
      <c r="U357" s="117"/>
      <c r="V357" s="117"/>
      <c r="W357" s="117"/>
      <c r="X357" s="117"/>
      <c r="Y357" s="117"/>
      <c r="Z357" s="117"/>
    </row>
    <row r="358" spans="1:26" ht="15.75" customHeight="1" x14ac:dyDescent="0.25">
      <c r="A358" s="117"/>
      <c r="B358" s="117"/>
      <c r="C358" s="117"/>
      <c r="D358" s="117"/>
      <c r="E358" s="117"/>
      <c r="F358" s="117"/>
      <c r="G358" s="117"/>
      <c r="H358" s="117"/>
      <c r="I358" s="117"/>
      <c r="J358" s="117"/>
      <c r="K358" s="117"/>
      <c r="L358" s="117"/>
      <c r="M358" s="117"/>
      <c r="N358" s="117"/>
      <c r="O358" s="117"/>
      <c r="P358" s="117"/>
      <c r="Q358" s="117"/>
      <c r="R358" s="117"/>
      <c r="S358" s="117"/>
      <c r="T358" s="117"/>
      <c r="U358" s="117"/>
      <c r="V358" s="117"/>
      <c r="W358" s="117"/>
      <c r="X358" s="117"/>
      <c r="Y358" s="117"/>
      <c r="Z358" s="117"/>
    </row>
    <row r="359" spans="1:26" ht="15.75" customHeight="1" x14ac:dyDescent="0.25">
      <c r="A359" s="117"/>
      <c r="B359" s="117"/>
      <c r="C359" s="117"/>
      <c r="D359" s="117"/>
      <c r="E359" s="117"/>
      <c r="F359" s="117"/>
      <c r="G359" s="117"/>
      <c r="H359" s="117"/>
      <c r="I359" s="117"/>
      <c r="J359" s="117"/>
      <c r="K359" s="117"/>
      <c r="L359" s="117"/>
      <c r="M359" s="117"/>
      <c r="N359" s="117"/>
      <c r="O359" s="117"/>
      <c r="P359" s="117"/>
      <c r="Q359" s="117"/>
      <c r="R359" s="117"/>
      <c r="S359" s="117"/>
      <c r="T359" s="117"/>
      <c r="U359" s="117"/>
      <c r="V359" s="117"/>
      <c r="W359" s="117"/>
      <c r="X359" s="117"/>
      <c r="Y359" s="117"/>
      <c r="Z359" s="117"/>
    </row>
    <row r="360" spans="1:26" ht="15.75" customHeight="1" x14ac:dyDescent="0.25">
      <c r="A360" s="117"/>
      <c r="B360" s="117"/>
      <c r="C360" s="117"/>
      <c r="D360" s="117"/>
      <c r="E360" s="117"/>
      <c r="F360" s="117"/>
      <c r="G360" s="117"/>
      <c r="H360" s="117"/>
      <c r="I360" s="117"/>
      <c r="J360" s="117"/>
      <c r="K360" s="117"/>
      <c r="L360" s="117"/>
      <c r="M360" s="117"/>
      <c r="N360" s="117"/>
      <c r="O360" s="117"/>
      <c r="P360" s="117"/>
      <c r="Q360" s="117"/>
      <c r="R360" s="117"/>
      <c r="S360" s="117"/>
      <c r="T360" s="117"/>
      <c r="U360" s="117"/>
      <c r="V360" s="117"/>
      <c r="W360" s="117"/>
      <c r="X360" s="117"/>
      <c r="Y360" s="117"/>
      <c r="Z360" s="117"/>
    </row>
    <row r="361" spans="1:26" ht="15.75" customHeight="1" x14ac:dyDescent="0.25">
      <c r="A361" s="117"/>
      <c r="B361" s="117"/>
      <c r="C361" s="117"/>
      <c r="D361" s="117"/>
      <c r="E361" s="117"/>
      <c r="F361" s="117"/>
      <c r="G361" s="117"/>
      <c r="H361" s="117"/>
      <c r="I361" s="117"/>
      <c r="J361" s="117"/>
      <c r="K361" s="117"/>
      <c r="L361" s="117"/>
      <c r="M361" s="117"/>
      <c r="N361" s="117"/>
      <c r="O361" s="117"/>
      <c r="P361" s="117"/>
      <c r="Q361" s="117"/>
      <c r="R361" s="117"/>
      <c r="S361" s="117"/>
      <c r="T361" s="117"/>
      <c r="U361" s="117"/>
      <c r="V361" s="117"/>
      <c r="W361" s="117"/>
      <c r="X361" s="117"/>
      <c r="Y361" s="117"/>
      <c r="Z361" s="117"/>
    </row>
    <row r="362" spans="1:26" ht="15.75" customHeight="1" x14ac:dyDescent="0.25">
      <c r="A362" s="117"/>
      <c r="B362" s="117"/>
      <c r="C362" s="117"/>
      <c r="D362" s="117"/>
      <c r="E362" s="117"/>
      <c r="F362" s="117"/>
      <c r="G362" s="117"/>
      <c r="H362" s="117"/>
      <c r="I362" s="117"/>
      <c r="J362" s="117"/>
      <c r="K362" s="117"/>
      <c r="L362" s="117"/>
      <c r="M362" s="117"/>
      <c r="N362" s="117"/>
      <c r="O362" s="117"/>
      <c r="P362" s="117"/>
      <c r="Q362" s="117"/>
      <c r="R362" s="117"/>
      <c r="S362" s="117"/>
      <c r="T362" s="117"/>
      <c r="U362" s="117"/>
      <c r="V362" s="117"/>
      <c r="W362" s="117"/>
      <c r="X362" s="117"/>
      <c r="Y362" s="117"/>
      <c r="Z362" s="117"/>
    </row>
    <row r="363" spans="1:26" ht="15.75" customHeight="1" x14ac:dyDescent="0.25">
      <c r="A363" s="117"/>
      <c r="B363" s="117"/>
      <c r="C363" s="117"/>
      <c r="D363" s="117"/>
      <c r="E363" s="117"/>
      <c r="F363" s="117"/>
      <c r="G363" s="117"/>
      <c r="H363" s="117"/>
      <c r="I363" s="117"/>
      <c r="J363" s="117"/>
      <c r="K363" s="117"/>
      <c r="L363" s="117"/>
      <c r="M363" s="117"/>
      <c r="N363" s="117"/>
      <c r="O363" s="117"/>
      <c r="P363" s="117"/>
      <c r="Q363" s="117"/>
      <c r="R363" s="117"/>
      <c r="S363" s="117"/>
      <c r="T363" s="117"/>
      <c r="U363" s="117"/>
      <c r="V363" s="117"/>
      <c r="W363" s="117"/>
      <c r="X363" s="117"/>
      <c r="Y363" s="117"/>
      <c r="Z363" s="117"/>
    </row>
    <row r="364" spans="1:26" ht="15.75" customHeight="1" x14ac:dyDescent="0.25">
      <c r="A364" s="117"/>
      <c r="B364" s="117"/>
      <c r="C364" s="117"/>
      <c r="D364" s="117"/>
      <c r="E364" s="117"/>
      <c r="F364" s="117"/>
      <c r="G364" s="117"/>
      <c r="H364" s="117"/>
      <c r="I364" s="117"/>
      <c r="J364" s="117"/>
      <c r="K364" s="117"/>
      <c r="L364" s="117"/>
      <c r="M364" s="117"/>
      <c r="N364" s="117"/>
      <c r="O364" s="117"/>
      <c r="P364" s="117"/>
      <c r="Q364" s="117"/>
      <c r="R364" s="117"/>
      <c r="S364" s="117"/>
      <c r="T364" s="117"/>
      <c r="U364" s="117"/>
      <c r="V364" s="117"/>
      <c r="W364" s="117"/>
      <c r="X364" s="117"/>
      <c r="Y364" s="117"/>
      <c r="Z364" s="117"/>
    </row>
    <row r="365" spans="1:26" ht="15.75" customHeight="1" x14ac:dyDescent="0.25">
      <c r="A365" s="117"/>
      <c r="B365" s="117"/>
      <c r="C365" s="117"/>
      <c r="D365" s="117"/>
      <c r="E365" s="117"/>
      <c r="F365" s="117"/>
      <c r="G365" s="117"/>
      <c r="H365" s="117"/>
      <c r="I365" s="117"/>
      <c r="J365" s="117"/>
      <c r="K365" s="117"/>
      <c r="L365" s="117"/>
      <c r="M365" s="117"/>
      <c r="N365" s="117"/>
      <c r="O365" s="117"/>
      <c r="P365" s="117"/>
      <c r="Q365" s="117"/>
      <c r="R365" s="117"/>
      <c r="S365" s="117"/>
      <c r="T365" s="117"/>
      <c r="U365" s="117"/>
      <c r="V365" s="117"/>
      <c r="W365" s="117"/>
      <c r="X365" s="117"/>
      <c r="Y365" s="117"/>
      <c r="Z365" s="117"/>
    </row>
    <row r="366" spans="1:26" ht="15.75" customHeight="1" x14ac:dyDescent="0.25">
      <c r="A366" s="117"/>
      <c r="B366" s="117"/>
      <c r="C366" s="117"/>
      <c r="D366" s="117"/>
      <c r="E366" s="117"/>
      <c r="F366" s="117"/>
      <c r="G366" s="117"/>
      <c r="H366" s="117"/>
      <c r="I366" s="117"/>
      <c r="J366" s="117"/>
      <c r="K366" s="117"/>
      <c r="L366" s="117"/>
      <c r="M366" s="117"/>
      <c r="N366" s="117"/>
      <c r="O366" s="117"/>
      <c r="P366" s="117"/>
      <c r="Q366" s="117"/>
      <c r="R366" s="117"/>
      <c r="S366" s="117"/>
      <c r="T366" s="117"/>
      <c r="U366" s="117"/>
      <c r="V366" s="117"/>
      <c r="W366" s="117"/>
      <c r="X366" s="117"/>
      <c r="Y366" s="117"/>
      <c r="Z366" s="117"/>
    </row>
    <row r="367" spans="1:26" ht="15.75" customHeight="1" x14ac:dyDescent="0.25">
      <c r="A367" s="117"/>
      <c r="B367" s="117"/>
      <c r="C367" s="117"/>
      <c r="D367" s="117"/>
      <c r="E367" s="117"/>
      <c r="F367" s="117"/>
      <c r="G367" s="117"/>
      <c r="H367" s="117"/>
      <c r="I367" s="117"/>
      <c r="J367" s="117"/>
      <c r="K367" s="117"/>
      <c r="L367" s="117"/>
      <c r="M367" s="117"/>
      <c r="N367" s="117"/>
      <c r="O367" s="117"/>
      <c r="P367" s="117"/>
      <c r="Q367" s="117"/>
      <c r="R367" s="117"/>
      <c r="S367" s="117"/>
      <c r="T367" s="117"/>
      <c r="U367" s="117"/>
      <c r="V367" s="117"/>
      <c r="W367" s="117"/>
      <c r="X367" s="117"/>
      <c r="Y367" s="117"/>
      <c r="Z367" s="117"/>
    </row>
    <row r="368" spans="1:26" ht="15.75" customHeight="1" x14ac:dyDescent="0.25">
      <c r="A368" s="117"/>
      <c r="B368" s="117"/>
      <c r="C368" s="117"/>
      <c r="D368" s="117"/>
      <c r="E368" s="117"/>
      <c r="F368" s="117"/>
      <c r="G368" s="117"/>
      <c r="H368" s="117"/>
      <c r="I368" s="117"/>
      <c r="J368" s="117"/>
      <c r="K368" s="117"/>
      <c r="L368" s="117"/>
      <c r="M368" s="117"/>
      <c r="N368" s="117"/>
      <c r="O368" s="117"/>
      <c r="P368" s="117"/>
      <c r="Q368" s="117"/>
      <c r="R368" s="117"/>
      <c r="S368" s="117"/>
      <c r="T368" s="117"/>
      <c r="U368" s="117"/>
      <c r="V368" s="117"/>
      <c r="W368" s="117"/>
      <c r="X368" s="117"/>
      <c r="Y368" s="117"/>
      <c r="Z368" s="117"/>
    </row>
    <row r="369" spans="1:26" ht="15.75" customHeight="1" x14ac:dyDescent="0.25">
      <c r="A369" s="117"/>
      <c r="B369" s="117"/>
      <c r="C369" s="117"/>
      <c r="D369" s="117"/>
      <c r="E369" s="117"/>
      <c r="F369" s="117"/>
      <c r="G369" s="117"/>
      <c r="H369" s="117"/>
      <c r="I369" s="117"/>
      <c r="J369" s="117"/>
      <c r="K369" s="117"/>
      <c r="L369" s="117"/>
      <c r="M369" s="117"/>
      <c r="N369" s="117"/>
      <c r="O369" s="117"/>
      <c r="P369" s="117"/>
      <c r="Q369" s="117"/>
      <c r="R369" s="117"/>
      <c r="S369" s="117"/>
      <c r="T369" s="117"/>
      <c r="U369" s="117"/>
      <c r="V369" s="117"/>
      <c r="W369" s="117"/>
      <c r="X369" s="117"/>
      <c r="Y369" s="117"/>
      <c r="Z369" s="117"/>
    </row>
    <row r="370" spans="1:26" ht="15.75" customHeight="1" x14ac:dyDescent="0.25">
      <c r="A370" s="117"/>
      <c r="B370" s="117"/>
      <c r="C370" s="117"/>
      <c r="D370" s="117"/>
      <c r="E370" s="117"/>
      <c r="F370" s="117"/>
      <c r="G370" s="117"/>
      <c r="H370" s="117"/>
      <c r="I370" s="117"/>
      <c r="J370" s="117"/>
      <c r="K370" s="117"/>
      <c r="L370" s="117"/>
      <c r="M370" s="117"/>
      <c r="N370" s="117"/>
      <c r="O370" s="117"/>
      <c r="P370" s="117"/>
      <c r="Q370" s="117"/>
      <c r="R370" s="117"/>
      <c r="S370" s="117"/>
      <c r="T370" s="117"/>
      <c r="U370" s="117"/>
      <c r="V370" s="117"/>
      <c r="W370" s="117"/>
      <c r="X370" s="117"/>
      <c r="Y370" s="117"/>
      <c r="Z370" s="117"/>
    </row>
    <row r="371" spans="1:26" ht="15.75" customHeight="1" x14ac:dyDescent="0.25">
      <c r="A371" s="117"/>
      <c r="B371" s="117"/>
      <c r="C371" s="117"/>
      <c r="D371" s="117"/>
      <c r="E371" s="117"/>
      <c r="F371" s="117"/>
      <c r="G371" s="117"/>
      <c r="H371" s="117"/>
      <c r="I371" s="117"/>
      <c r="J371" s="117"/>
      <c r="K371" s="117"/>
      <c r="L371" s="117"/>
      <c r="M371" s="117"/>
      <c r="N371" s="117"/>
      <c r="O371" s="117"/>
      <c r="P371" s="117"/>
      <c r="Q371" s="117"/>
      <c r="R371" s="117"/>
      <c r="S371" s="117"/>
      <c r="T371" s="117"/>
      <c r="U371" s="117"/>
      <c r="V371" s="117"/>
      <c r="W371" s="117"/>
      <c r="X371" s="117"/>
      <c r="Y371" s="117"/>
      <c r="Z371" s="117"/>
    </row>
    <row r="372" spans="1:26" ht="15.75" customHeight="1" x14ac:dyDescent="0.25">
      <c r="A372" s="117"/>
      <c r="B372" s="117"/>
      <c r="C372" s="117"/>
      <c r="D372" s="117"/>
      <c r="E372" s="117"/>
      <c r="F372" s="117"/>
      <c r="G372" s="117"/>
      <c r="H372" s="117"/>
      <c r="I372" s="117"/>
      <c r="J372" s="117"/>
      <c r="K372" s="117"/>
      <c r="L372" s="117"/>
      <c r="M372" s="117"/>
      <c r="N372" s="117"/>
      <c r="O372" s="117"/>
      <c r="P372" s="117"/>
      <c r="Q372" s="117"/>
      <c r="R372" s="117"/>
      <c r="S372" s="117"/>
      <c r="T372" s="117"/>
      <c r="U372" s="117"/>
      <c r="V372" s="117"/>
      <c r="W372" s="117"/>
      <c r="X372" s="117"/>
      <c r="Y372" s="117"/>
      <c r="Z372" s="117"/>
    </row>
    <row r="373" spans="1:26" ht="15.75" customHeight="1" x14ac:dyDescent="0.25">
      <c r="A373" s="117"/>
      <c r="B373" s="117"/>
      <c r="C373" s="117"/>
      <c r="D373" s="117"/>
      <c r="E373" s="117"/>
      <c r="F373" s="117"/>
      <c r="G373" s="117"/>
      <c r="H373" s="117"/>
      <c r="I373" s="117"/>
      <c r="J373" s="117"/>
      <c r="K373" s="117"/>
      <c r="L373" s="117"/>
      <c r="M373" s="117"/>
      <c r="N373" s="117"/>
      <c r="O373" s="117"/>
      <c r="P373" s="117"/>
      <c r="Q373" s="117"/>
      <c r="R373" s="117"/>
      <c r="S373" s="117"/>
      <c r="T373" s="117"/>
      <c r="U373" s="117"/>
      <c r="V373" s="117"/>
      <c r="W373" s="117"/>
      <c r="X373" s="117"/>
      <c r="Y373" s="117"/>
      <c r="Z373" s="117"/>
    </row>
    <row r="374" spans="1:26" ht="15.75" customHeight="1" x14ac:dyDescent="0.25">
      <c r="A374" s="117"/>
      <c r="B374" s="117"/>
      <c r="C374" s="117"/>
      <c r="D374" s="117"/>
      <c r="E374" s="117"/>
      <c r="F374" s="117"/>
      <c r="G374" s="117"/>
      <c r="H374" s="117"/>
      <c r="I374" s="117"/>
      <c r="J374" s="117"/>
      <c r="K374" s="117"/>
      <c r="L374" s="117"/>
      <c r="M374" s="117"/>
      <c r="N374" s="117"/>
      <c r="O374" s="117"/>
      <c r="P374" s="117"/>
      <c r="Q374" s="117"/>
      <c r="R374" s="117"/>
      <c r="S374" s="117"/>
      <c r="T374" s="117"/>
      <c r="U374" s="117"/>
      <c r="V374" s="117"/>
      <c r="W374" s="117"/>
      <c r="X374" s="117"/>
      <c r="Y374" s="117"/>
      <c r="Z374" s="117"/>
    </row>
    <row r="375" spans="1:26" ht="15.75" customHeight="1" x14ac:dyDescent="0.25">
      <c r="A375" s="117"/>
      <c r="B375" s="117"/>
      <c r="C375" s="117"/>
      <c r="D375" s="117"/>
      <c r="E375" s="117"/>
      <c r="F375" s="117"/>
      <c r="G375" s="117"/>
      <c r="H375" s="117"/>
      <c r="I375" s="117"/>
      <c r="J375" s="117"/>
      <c r="K375" s="117"/>
      <c r="L375" s="117"/>
      <c r="M375" s="117"/>
      <c r="N375" s="117"/>
      <c r="O375" s="117"/>
      <c r="P375" s="117"/>
      <c r="Q375" s="117"/>
      <c r="R375" s="117"/>
      <c r="S375" s="117"/>
      <c r="T375" s="117"/>
      <c r="U375" s="117"/>
      <c r="V375" s="117"/>
      <c r="W375" s="117"/>
      <c r="X375" s="117"/>
      <c r="Y375" s="117"/>
      <c r="Z375" s="117"/>
    </row>
    <row r="376" spans="1:26" ht="15.75" customHeight="1" x14ac:dyDescent="0.25">
      <c r="A376" s="117"/>
      <c r="B376" s="117"/>
      <c r="C376" s="117"/>
      <c r="D376" s="117"/>
      <c r="E376" s="117"/>
      <c r="F376" s="117"/>
      <c r="G376" s="117"/>
      <c r="H376" s="117"/>
      <c r="I376" s="117"/>
      <c r="J376" s="117"/>
      <c r="K376" s="117"/>
      <c r="L376" s="117"/>
      <c r="M376" s="117"/>
      <c r="N376" s="117"/>
      <c r="O376" s="117"/>
      <c r="P376" s="117"/>
      <c r="Q376" s="117"/>
      <c r="R376" s="117"/>
      <c r="S376" s="117"/>
      <c r="T376" s="117"/>
      <c r="U376" s="117"/>
      <c r="V376" s="117"/>
      <c r="W376" s="117"/>
      <c r="X376" s="117"/>
      <c r="Y376" s="117"/>
      <c r="Z376" s="117"/>
    </row>
    <row r="377" spans="1:26" ht="15.75" customHeight="1" x14ac:dyDescent="0.25">
      <c r="A377" s="117"/>
      <c r="B377" s="117"/>
      <c r="C377" s="117"/>
      <c r="D377" s="117"/>
      <c r="E377" s="117"/>
      <c r="F377" s="117"/>
      <c r="G377" s="117"/>
      <c r="H377" s="117"/>
      <c r="I377" s="117"/>
      <c r="J377" s="117"/>
      <c r="K377" s="117"/>
      <c r="L377" s="117"/>
      <c r="M377" s="117"/>
      <c r="N377" s="117"/>
      <c r="O377" s="117"/>
      <c r="P377" s="117"/>
      <c r="Q377" s="117"/>
      <c r="R377" s="117"/>
      <c r="S377" s="117"/>
      <c r="T377" s="117"/>
      <c r="U377" s="117"/>
      <c r="V377" s="117"/>
      <c r="W377" s="117"/>
      <c r="X377" s="117"/>
      <c r="Y377" s="117"/>
      <c r="Z377" s="117"/>
    </row>
    <row r="378" spans="1:26" ht="15.75" customHeight="1" x14ac:dyDescent="0.25">
      <c r="A378" s="117"/>
      <c r="B378" s="117"/>
      <c r="C378" s="117"/>
      <c r="D378" s="117"/>
      <c r="E378" s="117"/>
      <c r="F378" s="117"/>
      <c r="G378" s="117"/>
      <c r="H378" s="117"/>
      <c r="I378" s="117"/>
      <c r="J378" s="117"/>
      <c r="K378" s="117"/>
      <c r="L378" s="117"/>
      <c r="M378" s="117"/>
      <c r="N378" s="117"/>
      <c r="O378" s="117"/>
      <c r="P378" s="117"/>
      <c r="Q378" s="117"/>
      <c r="R378" s="117"/>
      <c r="S378" s="117"/>
      <c r="T378" s="117"/>
      <c r="U378" s="117"/>
      <c r="V378" s="117"/>
      <c r="W378" s="117"/>
      <c r="X378" s="117"/>
      <c r="Y378" s="117"/>
      <c r="Z378" s="117"/>
    </row>
    <row r="379" spans="1:26" ht="15.75" customHeight="1" x14ac:dyDescent="0.25">
      <c r="A379" s="117"/>
      <c r="B379" s="117"/>
      <c r="C379" s="117"/>
      <c r="D379" s="117"/>
      <c r="E379" s="117"/>
      <c r="F379" s="117"/>
      <c r="G379" s="117"/>
      <c r="H379" s="117"/>
      <c r="I379" s="117"/>
      <c r="J379" s="117"/>
      <c r="K379" s="117"/>
      <c r="L379" s="117"/>
      <c r="M379" s="117"/>
      <c r="N379" s="117"/>
      <c r="O379" s="117"/>
      <c r="P379" s="117"/>
      <c r="Q379" s="117"/>
      <c r="R379" s="117"/>
      <c r="S379" s="117"/>
      <c r="T379" s="117"/>
      <c r="U379" s="117"/>
      <c r="V379" s="117"/>
      <c r="W379" s="117"/>
      <c r="X379" s="117"/>
      <c r="Y379" s="117"/>
      <c r="Z379" s="117"/>
    </row>
    <row r="380" spans="1:26" ht="15.75" customHeight="1" x14ac:dyDescent="0.25">
      <c r="A380" s="117"/>
      <c r="B380" s="117"/>
      <c r="C380" s="117"/>
      <c r="D380" s="117"/>
      <c r="E380" s="117"/>
      <c r="F380" s="117"/>
      <c r="G380" s="117"/>
      <c r="H380" s="117"/>
      <c r="I380" s="117"/>
      <c r="J380" s="117"/>
      <c r="K380" s="117"/>
      <c r="L380" s="117"/>
      <c r="M380" s="117"/>
      <c r="N380" s="117"/>
      <c r="O380" s="117"/>
      <c r="P380" s="117"/>
      <c r="Q380" s="117"/>
      <c r="R380" s="117"/>
      <c r="S380" s="117"/>
      <c r="T380" s="117"/>
      <c r="U380" s="117"/>
      <c r="V380" s="117"/>
      <c r="W380" s="117"/>
      <c r="X380" s="117"/>
      <c r="Y380" s="117"/>
      <c r="Z380" s="117"/>
    </row>
    <row r="381" spans="1:26" ht="15.75" customHeight="1" x14ac:dyDescent="0.25">
      <c r="A381" s="117"/>
      <c r="B381" s="117"/>
      <c r="C381" s="117"/>
      <c r="D381" s="117"/>
      <c r="E381" s="117"/>
      <c r="F381" s="117"/>
      <c r="G381" s="117"/>
      <c r="H381" s="117"/>
      <c r="I381" s="117"/>
      <c r="J381" s="117"/>
      <c r="K381" s="117"/>
      <c r="L381" s="117"/>
      <c r="M381" s="117"/>
      <c r="N381" s="117"/>
      <c r="O381" s="117"/>
      <c r="P381" s="117"/>
      <c r="Q381" s="117"/>
      <c r="R381" s="117"/>
      <c r="S381" s="117"/>
      <c r="T381" s="117"/>
      <c r="U381" s="117"/>
      <c r="V381" s="117"/>
      <c r="W381" s="117"/>
      <c r="X381" s="117"/>
      <c r="Y381" s="117"/>
      <c r="Z381" s="117"/>
    </row>
    <row r="382" spans="1:26" ht="15.75" customHeight="1" x14ac:dyDescent="0.25">
      <c r="A382" s="117"/>
      <c r="B382" s="117"/>
      <c r="C382" s="117"/>
      <c r="D382" s="117"/>
      <c r="E382" s="117"/>
      <c r="F382" s="117"/>
      <c r="G382" s="117"/>
      <c r="H382" s="117"/>
      <c r="I382" s="117"/>
      <c r="J382" s="117"/>
      <c r="K382" s="117"/>
      <c r="L382" s="117"/>
      <c r="M382" s="117"/>
      <c r="N382" s="117"/>
      <c r="O382" s="117"/>
      <c r="P382" s="117"/>
      <c r="Q382" s="117"/>
      <c r="R382" s="117"/>
      <c r="S382" s="117"/>
      <c r="T382" s="117"/>
      <c r="U382" s="117"/>
      <c r="V382" s="117"/>
      <c r="W382" s="117"/>
      <c r="X382" s="117"/>
      <c r="Y382" s="117"/>
      <c r="Z382" s="117"/>
    </row>
    <row r="383" spans="1:26" ht="15.75" customHeight="1" x14ac:dyDescent="0.25">
      <c r="A383" s="117"/>
      <c r="B383" s="117"/>
      <c r="C383" s="117"/>
      <c r="D383" s="117"/>
      <c r="E383" s="117"/>
      <c r="F383" s="117"/>
      <c r="G383" s="117"/>
      <c r="H383" s="117"/>
      <c r="I383" s="117"/>
      <c r="J383" s="117"/>
      <c r="K383" s="117"/>
      <c r="L383" s="117"/>
      <c r="M383" s="117"/>
      <c r="N383" s="117"/>
      <c r="O383" s="117"/>
      <c r="P383" s="117"/>
      <c r="Q383" s="117"/>
      <c r="R383" s="117"/>
      <c r="S383" s="117"/>
      <c r="T383" s="117"/>
      <c r="U383" s="117"/>
      <c r="V383" s="117"/>
      <c r="W383" s="117"/>
      <c r="X383" s="117"/>
      <c r="Y383" s="117"/>
      <c r="Z383" s="117"/>
    </row>
    <row r="384" spans="1:26" ht="15.75" customHeight="1" x14ac:dyDescent="0.25">
      <c r="A384" s="117"/>
      <c r="B384" s="117"/>
      <c r="C384" s="117"/>
      <c r="D384" s="117"/>
      <c r="E384" s="117"/>
      <c r="F384" s="117"/>
      <c r="G384" s="117"/>
      <c r="H384" s="117"/>
      <c r="I384" s="117"/>
      <c r="J384" s="117"/>
      <c r="K384" s="117"/>
      <c r="L384" s="117"/>
      <c r="M384" s="117"/>
      <c r="N384" s="117"/>
      <c r="O384" s="117"/>
      <c r="P384" s="117"/>
      <c r="Q384" s="117"/>
      <c r="R384" s="117"/>
      <c r="S384" s="117"/>
      <c r="T384" s="117"/>
      <c r="U384" s="117"/>
      <c r="V384" s="117"/>
      <c r="W384" s="117"/>
      <c r="X384" s="117"/>
      <c r="Y384" s="117"/>
      <c r="Z384" s="117"/>
    </row>
    <row r="385" spans="1:26" ht="15.75" customHeight="1" x14ac:dyDescent="0.25">
      <c r="A385" s="117"/>
      <c r="B385" s="117"/>
      <c r="C385" s="117"/>
      <c r="D385" s="117"/>
      <c r="E385" s="117"/>
      <c r="F385" s="117"/>
      <c r="G385" s="117"/>
      <c r="H385" s="117"/>
      <c r="I385" s="117"/>
      <c r="J385" s="117"/>
      <c r="K385" s="117"/>
      <c r="L385" s="117"/>
      <c r="M385" s="117"/>
      <c r="N385" s="117"/>
      <c r="O385" s="117"/>
      <c r="P385" s="117"/>
      <c r="Q385" s="117"/>
      <c r="R385" s="117"/>
      <c r="S385" s="117"/>
      <c r="T385" s="117"/>
      <c r="U385" s="117"/>
      <c r="V385" s="117"/>
      <c r="W385" s="117"/>
      <c r="X385" s="117"/>
      <c r="Y385" s="117"/>
      <c r="Z385" s="117"/>
    </row>
    <row r="386" spans="1:26" ht="15.75" customHeight="1" x14ac:dyDescent="0.25">
      <c r="A386" s="117"/>
      <c r="B386" s="117"/>
      <c r="C386" s="117"/>
      <c r="D386" s="117"/>
      <c r="E386" s="117"/>
      <c r="F386" s="117"/>
      <c r="G386" s="117"/>
      <c r="H386" s="117"/>
      <c r="I386" s="117"/>
      <c r="J386" s="117"/>
      <c r="K386" s="117"/>
      <c r="L386" s="117"/>
      <c r="M386" s="117"/>
      <c r="N386" s="117"/>
      <c r="O386" s="117"/>
      <c r="P386" s="117"/>
      <c r="Q386" s="117"/>
      <c r="R386" s="117"/>
      <c r="S386" s="117"/>
      <c r="T386" s="117"/>
      <c r="U386" s="117"/>
      <c r="V386" s="117"/>
      <c r="W386" s="117"/>
      <c r="X386" s="117"/>
      <c r="Y386" s="117"/>
      <c r="Z386" s="117"/>
    </row>
    <row r="387" spans="1:26" ht="15.75" customHeight="1" x14ac:dyDescent="0.25">
      <c r="A387" s="117"/>
      <c r="B387" s="117"/>
      <c r="C387" s="117"/>
      <c r="D387" s="117"/>
      <c r="E387" s="117"/>
      <c r="F387" s="117"/>
      <c r="G387" s="117"/>
      <c r="H387" s="117"/>
      <c r="I387" s="117"/>
      <c r="J387" s="117"/>
      <c r="K387" s="117"/>
      <c r="L387" s="117"/>
      <c r="M387" s="117"/>
      <c r="N387" s="117"/>
      <c r="O387" s="117"/>
      <c r="P387" s="117"/>
      <c r="Q387" s="117"/>
      <c r="R387" s="117"/>
      <c r="S387" s="117"/>
      <c r="T387" s="117"/>
      <c r="U387" s="117"/>
      <c r="V387" s="117"/>
      <c r="W387" s="117"/>
      <c r="X387" s="117"/>
      <c r="Y387" s="117"/>
      <c r="Z387" s="117"/>
    </row>
    <row r="388" spans="1:26" ht="15.75" customHeight="1" x14ac:dyDescent="0.25">
      <c r="A388" s="117"/>
      <c r="B388" s="117"/>
      <c r="C388" s="117"/>
      <c r="D388" s="117"/>
      <c r="E388" s="117"/>
      <c r="F388" s="117"/>
      <c r="G388" s="117"/>
      <c r="H388" s="117"/>
      <c r="I388" s="117"/>
      <c r="J388" s="117"/>
      <c r="K388" s="117"/>
      <c r="L388" s="117"/>
      <c r="M388" s="117"/>
      <c r="N388" s="117"/>
      <c r="O388" s="117"/>
      <c r="P388" s="117"/>
      <c r="Q388" s="117"/>
      <c r="R388" s="117"/>
      <c r="S388" s="117"/>
      <c r="T388" s="117"/>
      <c r="U388" s="117"/>
      <c r="V388" s="117"/>
      <c r="W388" s="117"/>
      <c r="X388" s="117"/>
      <c r="Y388" s="117"/>
      <c r="Z388" s="117"/>
    </row>
    <row r="389" spans="1:26" ht="15.75" customHeight="1" x14ac:dyDescent="0.25">
      <c r="A389" s="117"/>
      <c r="B389" s="117"/>
      <c r="C389" s="117"/>
      <c r="D389" s="117"/>
      <c r="E389" s="117"/>
      <c r="F389" s="117"/>
      <c r="G389" s="117"/>
      <c r="H389" s="117"/>
      <c r="I389" s="117"/>
      <c r="J389" s="117"/>
      <c r="K389" s="117"/>
      <c r="L389" s="117"/>
      <c r="M389" s="117"/>
      <c r="N389" s="117"/>
      <c r="O389" s="117"/>
      <c r="P389" s="117"/>
      <c r="Q389" s="117"/>
      <c r="R389" s="117"/>
      <c r="S389" s="117"/>
      <c r="T389" s="117"/>
      <c r="U389" s="117"/>
      <c r="V389" s="117"/>
      <c r="W389" s="117"/>
      <c r="X389" s="117"/>
      <c r="Y389" s="117"/>
      <c r="Z389" s="117"/>
    </row>
    <row r="390" spans="1:26" ht="15.75" customHeight="1" x14ac:dyDescent="0.25">
      <c r="A390" s="117"/>
      <c r="B390" s="117"/>
      <c r="C390" s="117"/>
      <c r="D390" s="117"/>
      <c r="E390" s="117"/>
      <c r="F390" s="117"/>
      <c r="G390" s="117"/>
      <c r="H390" s="117"/>
      <c r="I390" s="117"/>
      <c r="J390" s="117"/>
      <c r="K390" s="117"/>
      <c r="L390" s="117"/>
      <c r="M390" s="117"/>
      <c r="N390" s="117"/>
      <c r="O390" s="117"/>
      <c r="P390" s="117"/>
      <c r="Q390" s="117"/>
      <c r="R390" s="117"/>
      <c r="S390" s="117"/>
      <c r="T390" s="117"/>
      <c r="U390" s="117"/>
      <c r="V390" s="117"/>
      <c r="W390" s="117"/>
      <c r="X390" s="117"/>
      <c r="Y390" s="117"/>
      <c r="Z390" s="117"/>
    </row>
    <row r="391" spans="1:26" ht="15.75" customHeight="1" x14ac:dyDescent="0.25">
      <c r="A391" s="117"/>
      <c r="B391" s="117"/>
      <c r="C391" s="117"/>
      <c r="D391" s="117"/>
      <c r="E391" s="117"/>
      <c r="F391" s="117"/>
      <c r="G391" s="117"/>
      <c r="H391" s="117"/>
      <c r="I391" s="117"/>
      <c r="J391" s="117"/>
      <c r="K391" s="117"/>
      <c r="L391" s="117"/>
      <c r="M391" s="117"/>
      <c r="N391" s="117"/>
      <c r="O391" s="117"/>
      <c r="P391" s="117"/>
      <c r="Q391" s="117"/>
      <c r="R391" s="117"/>
      <c r="S391" s="117"/>
      <c r="T391" s="117"/>
      <c r="U391" s="117"/>
      <c r="V391" s="117"/>
      <c r="W391" s="117"/>
      <c r="X391" s="117"/>
      <c r="Y391" s="117"/>
      <c r="Z391" s="117"/>
    </row>
    <row r="392" spans="1:26" ht="15.75" customHeight="1" x14ac:dyDescent="0.25">
      <c r="A392" s="117"/>
      <c r="B392" s="117"/>
      <c r="C392" s="117"/>
      <c r="D392" s="117"/>
      <c r="E392" s="117"/>
      <c r="F392" s="117"/>
      <c r="G392" s="117"/>
      <c r="H392" s="117"/>
      <c r="I392" s="117"/>
      <c r="J392" s="117"/>
      <c r="K392" s="117"/>
      <c r="L392" s="117"/>
      <c r="M392" s="117"/>
      <c r="N392" s="117"/>
      <c r="O392" s="117"/>
      <c r="P392" s="117"/>
      <c r="Q392" s="117"/>
      <c r="R392" s="117"/>
      <c r="S392" s="117"/>
      <c r="T392" s="117"/>
      <c r="U392" s="117"/>
      <c r="V392" s="117"/>
      <c r="W392" s="117"/>
      <c r="X392" s="117"/>
      <c r="Y392" s="117"/>
      <c r="Z392" s="117"/>
    </row>
    <row r="393" spans="1:26" ht="15.75" customHeight="1" x14ac:dyDescent="0.25">
      <c r="A393" s="117"/>
      <c r="B393" s="117"/>
      <c r="C393" s="117"/>
      <c r="D393" s="117"/>
      <c r="E393" s="117"/>
      <c r="F393" s="117"/>
      <c r="G393" s="117"/>
      <c r="H393" s="117"/>
      <c r="I393" s="117"/>
      <c r="J393" s="117"/>
      <c r="K393" s="117"/>
      <c r="L393" s="117"/>
      <c r="M393" s="117"/>
      <c r="N393" s="117"/>
      <c r="O393" s="117"/>
      <c r="P393" s="117"/>
      <c r="Q393" s="117"/>
      <c r="R393" s="117"/>
      <c r="S393" s="117"/>
      <c r="T393" s="117"/>
      <c r="U393" s="117"/>
      <c r="V393" s="117"/>
      <c r="W393" s="117"/>
      <c r="X393" s="117"/>
      <c r="Y393" s="117"/>
      <c r="Z393" s="117"/>
    </row>
    <row r="394" spans="1:26" ht="15.75" customHeight="1" x14ac:dyDescent="0.25">
      <c r="A394" s="117"/>
      <c r="B394" s="117"/>
      <c r="C394" s="117"/>
      <c r="D394" s="117"/>
      <c r="E394" s="117"/>
      <c r="F394" s="117"/>
      <c r="G394" s="117"/>
      <c r="H394" s="117"/>
      <c r="I394" s="117"/>
      <c r="J394" s="117"/>
      <c r="K394" s="117"/>
      <c r="L394" s="117"/>
      <c r="M394" s="117"/>
      <c r="N394" s="117"/>
      <c r="O394" s="117"/>
      <c r="P394" s="117"/>
      <c r="Q394" s="117"/>
      <c r="R394" s="117"/>
      <c r="S394" s="117"/>
      <c r="T394" s="117"/>
      <c r="U394" s="117"/>
      <c r="V394" s="117"/>
      <c r="W394" s="117"/>
      <c r="X394" s="117"/>
      <c r="Y394" s="117"/>
      <c r="Z394" s="117"/>
    </row>
    <row r="395" spans="1:26" ht="15.75" customHeight="1" x14ac:dyDescent="0.25">
      <c r="A395" s="117"/>
      <c r="B395" s="117"/>
      <c r="C395" s="117"/>
      <c r="D395" s="117"/>
      <c r="E395" s="117"/>
      <c r="F395" s="117"/>
      <c r="G395" s="117"/>
      <c r="H395" s="117"/>
      <c r="I395" s="117"/>
      <c r="J395" s="117"/>
      <c r="K395" s="117"/>
      <c r="L395" s="117"/>
      <c r="M395" s="117"/>
      <c r="N395" s="117"/>
      <c r="O395" s="117"/>
      <c r="P395" s="117"/>
      <c r="Q395" s="117"/>
      <c r="R395" s="117"/>
      <c r="S395" s="117"/>
      <c r="T395" s="117"/>
      <c r="U395" s="117"/>
      <c r="V395" s="117"/>
      <c r="W395" s="117"/>
      <c r="X395" s="117"/>
      <c r="Y395" s="117"/>
      <c r="Z395" s="117"/>
    </row>
    <row r="396" spans="1:26" ht="15.75" customHeight="1" x14ac:dyDescent="0.25">
      <c r="A396" s="117"/>
      <c r="B396" s="117"/>
      <c r="C396" s="117"/>
      <c r="D396" s="117"/>
      <c r="E396" s="117"/>
      <c r="F396" s="117"/>
      <c r="G396" s="117"/>
      <c r="H396" s="117"/>
      <c r="I396" s="117"/>
      <c r="J396" s="117"/>
      <c r="K396" s="117"/>
      <c r="L396" s="117"/>
      <c r="M396" s="117"/>
      <c r="N396" s="117"/>
      <c r="O396" s="117"/>
      <c r="P396" s="117"/>
      <c r="Q396" s="117"/>
      <c r="R396" s="117"/>
      <c r="S396" s="117"/>
      <c r="T396" s="117"/>
      <c r="U396" s="117"/>
      <c r="V396" s="117"/>
      <c r="W396" s="117"/>
      <c r="X396" s="117"/>
      <c r="Y396" s="117"/>
      <c r="Z396" s="117"/>
    </row>
    <row r="397" spans="1:26" ht="15.75" customHeight="1" x14ac:dyDescent="0.25">
      <c r="A397" s="117"/>
      <c r="B397" s="117"/>
      <c r="C397" s="117"/>
      <c r="D397" s="117"/>
      <c r="E397" s="117"/>
      <c r="F397" s="117"/>
      <c r="G397" s="117"/>
      <c r="H397" s="117"/>
      <c r="I397" s="117"/>
      <c r="J397" s="117"/>
      <c r="K397" s="117"/>
      <c r="L397" s="117"/>
      <c r="M397" s="117"/>
      <c r="N397" s="117"/>
      <c r="O397" s="117"/>
      <c r="P397" s="117"/>
      <c r="Q397" s="117"/>
      <c r="R397" s="117"/>
      <c r="S397" s="117"/>
      <c r="T397" s="117"/>
      <c r="U397" s="117"/>
      <c r="V397" s="117"/>
      <c r="W397" s="117"/>
      <c r="X397" s="117"/>
      <c r="Y397" s="117"/>
      <c r="Z397" s="117"/>
    </row>
    <row r="398" spans="1:26" ht="15.75" customHeight="1" x14ac:dyDescent="0.25">
      <c r="A398" s="117"/>
      <c r="B398" s="117"/>
      <c r="C398" s="117"/>
      <c r="D398" s="117"/>
      <c r="E398" s="117"/>
      <c r="F398" s="117"/>
      <c r="G398" s="117"/>
      <c r="H398" s="117"/>
      <c r="I398" s="117"/>
      <c r="J398" s="117"/>
      <c r="K398" s="117"/>
      <c r="L398" s="117"/>
      <c r="M398" s="117"/>
      <c r="N398" s="117"/>
      <c r="O398" s="117"/>
      <c r="P398" s="117"/>
      <c r="Q398" s="117"/>
      <c r="R398" s="117"/>
      <c r="S398" s="117"/>
      <c r="T398" s="117"/>
      <c r="U398" s="117"/>
      <c r="V398" s="117"/>
      <c r="W398" s="117"/>
      <c r="X398" s="117"/>
      <c r="Y398" s="117"/>
      <c r="Z398" s="117"/>
    </row>
    <row r="399" spans="1:26" ht="15.75" customHeight="1" x14ac:dyDescent="0.25">
      <c r="A399" s="117"/>
      <c r="B399" s="117"/>
      <c r="C399" s="117"/>
      <c r="D399" s="117"/>
      <c r="E399" s="117"/>
      <c r="F399" s="117"/>
      <c r="G399" s="117"/>
      <c r="H399" s="117"/>
      <c r="I399" s="117"/>
      <c r="J399" s="117"/>
      <c r="K399" s="117"/>
      <c r="L399" s="117"/>
      <c r="M399" s="117"/>
      <c r="N399" s="117"/>
      <c r="O399" s="117"/>
      <c r="P399" s="117"/>
      <c r="Q399" s="117"/>
      <c r="R399" s="117"/>
      <c r="S399" s="117"/>
      <c r="T399" s="117"/>
      <c r="U399" s="117"/>
      <c r="V399" s="117"/>
      <c r="W399" s="117"/>
      <c r="X399" s="117"/>
      <c r="Y399" s="117"/>
      <c r="Z399" s="117"/>
    </row>
    <row r="400" spans="1:26" ht="15.75" customHeight="1" x14ac:dyDescent="0.25">
      <c r="A400" s="117"/>
      <c r="B400" s="117"/>
      <c r="C400" s="117"/>
      <c r="D400" s="117"/>
      <c r="E400" s="117"/>
      <c r="F400" s="117"/>
      <c r="G400" s="117"/>
      <c r="H400" s="117"/>
      <c r="I400" s="117"/>
      <c r="J400" s="117"/>
      <c r="K400" s="117"/>
      <c r="L400" s="117"/>
      <c r="M400" s="117"/>
      <c r="N400" s="117"/>
      <c r="O400" s="117"/>
      <c r="P400" s="117"/>
      <c r="Q400" s="117"/>
      <c r="R400" s="117"/>
      <c r="S400" s="117"/>
      <c r="T400" s="117"/>
      <c r="U400" s="117"/>
      <c r="V400" s="117"/>
      <c r="W400" s="117"/>
      <c r="X400" s="117"/>
      <c r="Y400" s="117"/>
      <c r="Z400" s="117"/>
    </row>
    <row r="401" spans="1:26" ht="15.75" customHeight="1" x14ac:dyDescent="0.25">
      <c r="A401" s="117"/>
      <c r="B401" s="117"/>
      <c r="C401" s="117"/>
      <c r="D401" s="117"/>
      <c r="E401" s="117"/>
      <c r="F401" s="117"/>
      <c r="G401" s="117"/>
      <c r="H401" s="117"/>
      <c r="I401" s="117"/>
      <c r="J401" s="117"/>
      <c r="K401" s="117"/>
      <c r="L401" s="117"/>
      <c r="M401" s="117"/>
      <c r="N401" s="117"/>
      <c r="O401" s="117"/>
      <c r="P401" s="117"/>
      <c r="Q401" s="117"/>
      <c r="R401" s="117"/>
      <c r="S401" s="117"/>
      <c r="T401" s="117"/>
      <c r="U401" s="117"/>
      <c r="V401" s="117"/>
      <c r="W401" s="117"/>
      <c r="X401" s="117"/>
      <c r="Y401" s="117"/>
      <c r="Z401" s="117"/>
    </row>
    <row r="402" spans="1:26" ht="15.75" customHeight="1" x14ac:dyDescent="0.25">
      <c r="A402" s="117"/>
      <c r="B402" s="117"/>
      <c r="C402" s="117"/>
      <c r="D402" s="117"/>
      <c r="E402" s="117"/>
      <c r="F402" s="117"/>
      <c r="G402" s="117"/>
      <c r="H402" s="117"/>
      <c r="I402" s="117"/>
      <c r="J402" s="117"/>
      <c r="K402" s="117"/>
      <c r="L402" s="117"/>
      <c r="M402" s="117"/>
      <c r="N402" s="117"/>
      <c r="O402" s="117"/>
      <c r="P402" s="117"/>
      <c r="Q402" s="117"/>
      <c r="R402" s="117"/>
      <c r="S402" s="117"/>
      <c r="T402" s="117"/>
      <c r="U402" s="117"/>
      <c r="V402" s="117"/>
      <c r="W402" s="117"/>
      <c r="X402" s="117"/>
      <c r="Y402" s="117"/>
      <c r="Z402" s="117"/>
    </row>
    <row r="403" spans="1:26" ht="15.75" customHeight="1" x14ac:dyDescent="0.25">
      <c r="A403" s="117"/>
      <c r="B403" s="117"/>
      <c r="C403" s="117"/>
      <c r="D403" s="117"/>
      <c r="E403" s="117"/>
      <c r="F403" s="117"/>
      <c r="G403" s="117"/>
      <c r="H403" s="117"/>
      <c r="I403" s="117"/>
      <c r="J403" s="117"/>
      <c r="K403" s="117"/>
      <c r="L403" s="117"/>
      <c r="M403" s="117"/>
      <c r="N403" s="117"/>
      <c r="O403" s="117"/>
      <c r="P403" s="117"/>
      <c r="Q403" s="117"/>
      <c r="R403" s="117"/>
      <c r="S403" s="117"/>
      <c r="T403" s="117"/>
      <c r="U403" s="117"/>
      <c r="V403" s="117"/>
      <c r="W403" s="117"/>
      <c r="X403" s="117"/>
      <c r="Y403" s="117"/>
      <c r="Z403" s="117"/>
    </row>
    <row r="404" spans="1:26" ht="15.75" customHeight="1" x14ac:dyDescent="0.25">
      <c r="A404" s="117"/>
      <c r="B404" s="117"/>
      <c r="C404" s="117"/>
      <c r="D404" s="117"/>
      <c r="E404" s="117"/>
      <c r="F404" s="117"/>
      <c r="G404" s="117"/>
      <c r="H404" s="117"/>
      <c r="I404" s="117"/>
      <c r="J404" s="117"/>
      <c r="K404" s="117"/>
      <c r="L404" s="117"/>
      <c r="M404" s="117"/>
      <c r="N404" s="117"/>
      <c r="O404" s="117"/>
      <c r="P404" s="117"/>
      <c r="Q404" s="117"/>
      <c r="R404" s="117"/>
      <c r="S404" s="117"/>
      <c r="T404" s="117"/>
      <c r="U404" s="117"/>
      <c r="V404" s="117"/>
      <c r="W404" s="117"/>
      <c r="X404" s="117"/>
      <c r="Y404" s="117"/>
      <c r="Z404" s="117"/>
    </row>
    <row r="405" spans="1:26" ht="15.75" customHeight="1" x14ac:dyDescent="0.25">
      <c r="A405" s="117"/>
      <c r="B405" s="117"/>
      <c r="C405" s="117"/>
      <c r="D405" s="117"/>
      <c r="E405" s="117"/>
      <c r="F405" s="117"/>
      <c r="G405" s="117"/>
      <c r="H405" s="117"/>
      <c r="I405" s="117"/>
      <c r="J405" s="117"/>
      <c r="K405" s="117"/>
      <c r="L405" s="117"/>
      <c r="M405" s="117"/>
      <c r="N405" s="117"/>
      <c r="O405" s="117"/>
      <c r="P405" s="117"/>
      <c r="Q405" s="117"/>
      <c r="R405" s="117"/>
      <c r="S405" s="117"/>
      <c r="T405" s="117"/>
      <c r="U405" s="117"/>
      <c r="V405" s="117"/>
      <c r="W405" s="117"/>
      <c r="X405" s="117"/>
      <c r="Y405" s="117"/>
      <c r="Z405" s="117"/>
    </row>
    <row r="406" spans="1:26" ht="15.75" customHeight="1" x14ac:dyDescent="0.25">
      <c r="A406" s="117"/>
      <c r="B406" s="117"/>
      <c r="C406" s="117"/>
      <c r="D406" s="117"/>
      <c r="E406" s="117"/>
      <c r="F406" s="117"/>
      <c r="G406" s="117"/>
      <c r="H406" s="117"/>
      <c r="I406" s="117"/>
      <c r="J406" s="117"/>
      <c r="K406" s="117"/>
      <c r="L406" s="117"/>
      <c r="M406" s="117"/>
      <c r="N406" s="117"/>
      <c r="O406" s="117"/>
      <c r="P406" s="117"/>
      <c r="Q406" s="117"/>
      <c r="R406" s="117"/>
      <c r="S406" s="117"/>
      <c r="T406" s="117"/>
      <c r="U406" s="117"/>
      <c r="V406" s="117"/>
      <c r="W406" s="117"/>
      <c r="X406" s="117"/>
      <c r="Y406" s="117"/>
      <c r="Z406" s="117"/>
    </row>
    <row r="407" spans="1:26" ht="15.75" customHeight="1" x14ac:dyDescent="0.25">
      <c r="A407" s="117"/>
      <c r="B407" s="117"/>
      <c r="C407" s="117"/>
      <c r="D407" s="117"/>
      <c r="E407" s="117"/>
      <c r="F407" s="117"/>
      <c r="G407" s="117"/>
      <c r="H407" s="117"/>
      <c r="I407" s="117"/>
      <c r="J407" s="117"/>
      <c r="K407" s="117"/>
      <c r="L407" s="117"/>
      <c r="M407" s="117"/>
      <c r="N407" s="117"/>
      <c r="O407" s="117"/>
      <c r="P407" s="117"/>
      <c r="Q407" s="117"/>
      <c r="R407" s="117"/>
      <c r="S407" s="117"/>
      <c r="T407" s="117"/>
      <c r="U407" s="117"/>
      <c r="V407" s="117"/>
      <c r="W407" s="117"/>
      <c r="X407" s="117"/>
      <c r="Y407" s="117"/>
      <c r="Z407" s="117"/>
    </row>
    <row r="408" spans="1:26" ht="15.75" customHeight="1" x14ac:dyDescent="0.25">
      <c r="A408" s="117"/>
      <c r="B408" s="117"/>
      <c r="C408" s="117"/>
      <c r="D408" s="117"/>
      <c r="E408" s="117"/>
      <c r="F408" s="117"/>
      <c r="G408" s="117"/>
      <c r="H408" s="117"/>
      <c r="I408" s="117"/>
      <c r="J408" s="117"/>
      <c r="K408" s="117"/>
      <c r="L408" s="117"/>
      <c r="M408" s="117"/>
      <c r="N408" s="117"/>
      <c r="O408" s="117"/>
      <c r="P408" s="117"/>
      <c r="Q408" s="117"/>
      <c r="R408" s="117"/>
      <c r="S408" s="117"/>
      <c r="T408" s="117"/>
      <c r="U408" s="117"/>
      <c r="V408" s="117"/>
      <c r="W408" s="117"/>
      <c r="X408" s="117"/>
      <c r="Y408" s="117"/>
      <c r="Z408" s="117"/>
    </row>
    <row r="409" spans="1:26" ht="15.75" customHeight="1" x14ac:dyDescent="0.25">
      <c r="A409" s="117"/>
      <c r="B409" s="117"/>
      <c r="C409" s="117"/>
      <c r="D409" s="117"/>
      <c r="E409" s="117"/>
      <c r="F409" s="117"/>
      <c r="G409" s="117"/>
      <c r="H409" s="117"/>
      <c r="I409" s="117"/>
      <c r="J409" s="117"/>
      <c r="K409" s="117"/>
      <c r="L409" s="117"/>
      <c r="M409" s="117"/>
      <c r="N409" s="117"/>
      <c r="O409" s="117"/>
      <c r="P409" s="117"/>
      <c r="Q409" s="117"/>
      <c r="R409" s="117"/>
      <c r="S409" s="117"/>
      <c r="T409" s="117"/>
      <c r="U409" s="117"/>
      <c r="V409" s="117"/>
      <c r="W409" s="117"/>
      <c r="X409" s="117"/>
      <c r="Y409" s="117"/>
      <c r="Z409" s="117"/>
    </row>
    <row r="410" spans="1:26" ht="15.75" customHeight="1" x14ac:dyDescent="0.25">
      <c r="A410" s="117"/>
      <c r="B410" s="117"/>
      <c r="C410" s="117"/>
      <c r="D410" s="117"/>
      <c r="E410" s="117"/>
      <c r="F410" s="117"/>
      <c r="G410" s="117"/>
      <c r="H410" s="117"/>
      <c r="I410" s="117"/>
      <c r="J410" s="117"/>
      <c r="K410" s="117"/>
      <c r="L410" s="117"/>
      <c r="M410" s="117"/>
      <c r="N410" s="117"/>
      <c r="O410" s="117"/>
      <c r="P410" s="117"/>
      <c r="Q410" s="117"/>
      <c r="R410" s="117"/>
      <c r="S410" s="117"/>
      <c r="T410" s="117"/>
      <c r="U410" s="117"/>
      <c r="V410" s="117"/>
      <c r="W410" s="117"/>
      <c r="X410" s="117"/>
      <c r="Y410" s="117"/>
      <c r="Z410" s="117"/>
    </row>
    <row r="411" spans="1:26" ht="15.75" customHeight="1" x14ac:dyDescent="0.25">
      <c r="A411" s="117"/>
      <c r="B411" s="117"/>
      <c r="C411" s="117"/>
      <c r="D411" s="117"/>
      <c r="E411" s="117"/>
      <c r="F411" s="117"/>
      <c r="G411" s="117"/>
      <c r="H411" s="117"/>
      <c r="I411" s="117"/>
      <c r="J411" s="117"/>
      <c r="K411" s="117"/>
      <c r="L411" s="117"/>
      <c r="M411" s="117"/>
      <c r="N411" s="117"/>
      <c r="O411" s="117"/>
      <c r="P411" s="117"/>
      <c r="Q411" s="117"/>
      <c r="R411" s="117"/>
      <c r="S411" s="117"/>
      <c r="T411" s="117"/>
      <c r="U411" s="117"/>
      <c r="V411" s="117"/>
      <c r="W411" s="117"/>
      <c r="X411" s="117"/>
      <c r="Y411" s="117"/>
      <c r="Z411" s="117"/>
    </row>
    <row r="412" spans="1:26" ht="15.75" customHeight="1" x14ac:dyDescent="0.25">
      <c r="A412" s="117"/>
      <c r="B412" s="117"/>
      <c r="C412" s="117"/>
      <c r="D412" s="117"/>
      <c r="E412" s="117"/>
      <c r="F412" s="117"/>
      <c r="G412" s="117"/>
      <c r="H412" s="117"/>
      <c r="I412" s="117"/>
      <c r="J412" s="117"/>
      <c r="K412" s="117"/>
      <c r="L412" s="117"/>
      <c r="M412" s="117"/>
      <c r="N412" s="117"/>
      <c r="O412" s="117"/>
      <c r="P412" s="117"/>
      <c r="Q412" s="117"/>
      <c r="R412" s="117"/>
      <c r="S412" s="117"/>
      <c r="T412" s="117"/>
      <c r="U412" s="117"/>
      <c r="V412" s="117"/>
      <c r="W412" s="117"/>
      <c r="X412" s="117"/>
      <c r="Y412" s="117"/>
      <c r="Z412" s="117"/>
    </row>
    <row r="413" spans="1:26" ht="15.75" customHeight="1" x14ac:dyDescent="0.25">
      <c r="A413" s="117"/>
      <c r="B413" s="117"/>
      <c r="C413" s="117"/>
      <c r="D413" s="117"/>
      <c r="E413" s="117"/>
      <c r="F413" s="117"/>
      <c r="G413" s="117"/>
      <c r="H413" s="117"/>
      <c r="I413" s="117"/>
      <c r="J413" s="117"/>
      <c r="K413" s="117"/>
      <c r="L413" s="117"/>
      <c r="M413" s="117"/>
      <c r="N413" s="117"/>
      <c r="O413" s="117"/>
      <c r="P413" s="117"/>
      <c r="Q413" s="117"/>
      <c r="R413" s="117"/>
      <c r="S413" s="117"/>
      <c r="T413" s="117"/>
      <c r="U413" s="117"/>
      <c r="V413" s="117"/>
      <c r="W413" s="117"/>
      <c r="X413" s="117"/>
      <c r="Y413" s="117"/>
      <c r="Z413" s="117"/>
    </row>
    <row r="414" spans="1:26" ht="15.75" customHeight="1" x14ac:dyDescent="0.25">
      <c r="A414" s="117"/>
      <c r="B414" s="117"/>
      <c r="C414" s="117"/>
      <c r="D414" s="117"/>
      <c r="E414" s="117"/>
      <c r="F414" s="117"/>
      <c r="G414" s="117"/>
      <c r="H414" s="117"/>
      <c r="I414" s="117"/>
      <c r="J414" s="117"/>
      <c r="K414" s="117"/>
      <c r="L414" s="117"/>
      <c r="M414" s="117"/>
      <c r="N414" s="117"/>
      <c r="O414" s="117"/>
      <c r="P414" s="117"/>
      <c r="Q414" s="117"/>
      <c r="R414" s="117"/>
      <c r="S414" s="117"/>
      <c r="T414" s="117"/>
      <c r="U414" s="117"/>
      <c r="V414" s="117"/>
      <c r="W414" s="117"/>
      <c r="X414" s="117"/>
      <c r="Y414" s="117"/>
      <c r="Z414" s="117"/>
    </row>
    <row r="415" spans="1:26" ht="15.75" customHeight="1" x14ac:dyDescent="0.25">
      <c r="A415" s="117"/>
      <c r="B415" s="117"/>
      <c r="C415" s="117"/>
      <c r="D415" s="117"/>
      <c r="E415" s="117"/>
      <c r="F415" s="117"/>
      <c r="G415" s="117"/>
      <c r="H415" s="117"/>
      <c r="I415" s="117"/>
      <c r="J415" s="117"/>
      <c r="K415" s="117"/>
      <c r="L415" s="117"/>
      <c r="M415" s="117"/>
      <c r="N415" s="117"/>
      <c r="O415" s="117"/>
      <c r="P415" s="117"/>
      <c r="Q415" s="117"/>
      <c r="R415" s="117"/>
      <c r="S415" s="117"/>
      <c r="T415" s="117"/>
      <c r="U415" s="117"/>
      <c r="V415" s="117"/>
      <c r="W415" s="117"/>
      <c r="X415" s="117"/>
      <c r="Y415" s="117"/>
      <c r="Z415" s="117"/>
    </row>
    <row r="416" spans="1:26" ht="15.75" customHeight="1" x14ac:dyDescent="0.25">
      <c r="A416" s="117"/>
      <c r="B416" s="117"/>
      <c r="C416" s="117"/>
      <c r="D416" s="117"/>
      <c r="E416" s="117"/>
      <c r="F416" s="117"/>
      <c r="G416" s="117"/>
      <c r="H416" s="117"/>
      <c r="I416" s="117"/>
      <c r="J416" s="117"/>
      <c r="K416" s="117"/>
      <c r="L416" s="117"/>
      <c r="M416" s="117"/>
      <c r="N416" s="117"/>
      <c r="O416" s="117"/>
      <c r="P416" s="117"/>
      <c r="Q416" s="117"/>
      <c r="R416" s="117"/>
      <c r="S416" s="117"/>
      <c r="T416" s="117"/>
      <c r="U416" s="117"/>
      <c r="V416" s="117"/>
      <c r="W416" s="117"/>
      <c r="X416" s="117"/>
      <c r="Y416" s="117"/>
      <c r="Z416" s="117"/>
    </row>
    <row r="417" spans="1:26" ht="15.75" customHeight="1" x14ac:dyDescent="0.25">
      <c r="A417" s="117"/>
      <c r="B417" s="117"/>
      <c r="C417" s="117"/>
      <c r="D417" s="117"/>
      <c r="E417" s="117"/>
      <c r="F417" s="117"/>
      <c r="G417" s="117"/>
      <c r="H417" s="117"/>
      <c r="I417" s="117"/>
      <c r="J417" s="117"/>
      <c r="K417" s="117"/>
      <c r="L417" s="117"/>
      <c r="M417" s="117"/>
      <c r="N417" s="117"/>
      <c r="O417" s="117"/>
      <c r="P417" s="117"/>
      <c r="Q417" s="117"/>
      <c r="R417" s="117"/>
      <c r="S417" s="117"/>
      <c r="T417" s="117"/>
      <c r="U417" s="117"/>
      <c r="V417" s="117"/>
      <c r="W417" s="117"/>
      <c r="X417" s="117"/>
      <c r="Y417" s="117"/>
      <c r="Z417" s="117"/>
    </row>
    <row r="418" spans="1:26" ht="15.75" customHeight="1" x14ac:dyDescent="0.25">
      <c r="A418" s="117"/>
      <c r="B418" s="117"/>
      <c r="C418" s="117"/>
      <c r="D418" s="117"/>
      <c r="E418" s="117"/>
      <c r="F418" s="117"/>
      <c r="G418" s="117"/>
      <c r="H418" s="117"/>
      <c r="I418" s="117"/>
      <c r="J418" s="117"/>
      <c r="K418" s="117"/>
      <c r="L418" s="117"/>
      <c r="M418" s="117"/>
      <c r="N418" s="117"/>
      <c r="O418" s="117"/>
      <c r="P418" s="117"/>
      <c r="Q418" s="117"/>
      <c r="R418" s="117"/>
      <c r="S418" s="117"/>
      <c r="T418" s="117"/>
      <c r="U418" s="117"/>
      <c r="V418" s="117"/>
      <c r="W418" s="117"/>
      <c r="X418" s="117"/>
      <c r="Y418" s="117"/>
      <c r="Z418" s="117"/>
    </row>
    <row r="419" spans="1:26" ht="15.75" customHeight="1" x14ac:dyDescent="0.25">
      <c r="A419" s="117"/>
      <c r="B419" s="117"/>
      <c r="C419" s="117"/>
      <c r="D419" s="117"/>
      <c r="E419" s="117"/>
      <c r="F419" s="117"/>
      <c r="G419" s="117"/>
      <c r="H419" s="117"/>
      <c r="I419" s="117"/>
      <c r="J419" s="117"/>
      <c r="K419" s="117"/>
      <c r="L419" s="117"/>
      <c r="M419" s="117"/>
      <c r="N419" s="117"/>
      <c r="O419" s="117"/>
      <c r="P419" s="117"/>
      <c r="Q419" s="117"/>
      <c r="R419" s="117"/>
      <c r="S419" s="117"/>
      <c r="T419" s="117"/>
      <c r="U419" s="117"/>
      <c r="V419" s="117"/>
      <c r="W419" s="117"/>
      <c r="X419" s="117"/>
      <c r="Y419" s="117"/>
      <c r="Z419" s="117"/>
    </row>
    <row r="420" spans="1:26" ht="15.75" customHeight="1" x14ac:dyDescent="0.25">
      <c r="A420" s="117"/>
      <c r="B420" s="117"/>
      <c r="C420" s="117"/>
      <c r="D420" s="117"/>
      <c r="E420" s="117"/>
      <c r="F420" s="117"/>
      <c r="G420" s="117"/>
      <c r="H420" s="117"/>
      <c r="I420" s="117"/>
      <c r="J420" s="117"/>
      <c r="K420" s="117"/>
      <c r="L420" s="117"/>
      <c r="M420" s="117"/>
      <c r="N420" s="117"/>
      <c r="O420" s="117"/>
      <c r="P420" s="117"/>
      <c r="Q420" s="117"/>
      <c r="R420" s="117"/>
      <c r="S420" s="117"/>
      <c r="T420" s="117"/>
      <c r="U420" s="117"/>
      <c r="V420" s="117"/>
      <c r="W420" s="117"/>
      <c r="X420" s="117"/>
      <c r="Y420" s="117"/>
      <c r="Z420" s="117"/>
    </row>
    <row r="421" spans="1:26" ht="15.75" customHeight="1" x14ac:dyDescent="0.25">
      <c r="A421" s="117"/>
      <c r="B421" s="117"/>
      <c r="C421" s="117"/>
      <c r="D421" s="117"/>
      <c r="E421" s="117"/>
      <c r="F421" s="117"/>
      <c r="G421" s="117"/>
      <c r="H421" s="117"/>
      <c r="I421" s="117"/>
      <c r="J421" s="117"/>
      <c r="K421" s="117"/>
      <c r="L421" s="117"/>
      <c r="M421" s="117"/>
      <c r="N421" s="117"/>
      <c r="O421" s="117"/>
      <c r="P421" s="117"/>
      <c r="Q421" s="117"/>
      <c r="R421" s="117"/>
      <c r="S421" s="117"/>
      <c r="T421" s="117"/>
      <c r="U421" s="117"/>
      <c r="V421" s="117"/>
      <c r="W421" s="117"/>
      <c r="X421" s="117"/>
      <c r="Y421" s="117"/>
      <c r="Z421" s="117"/>
    </row>
    <row r="422" spans="1:26" ht="15.75" customHeight="1" x14ac:dyDescent="0.25">
      <c r="A422" s="117"/>
      <c r="B422" s="117"/>
      <c r="C422" s="117"/>
      <c r="D422" s="117"/>
      <c r="E422" s="117"/>
      <c r="F422" s="117"/>
      <c r="G422" s="117"/>
      <c r="H422" s="117"/>
      <c r="I422" s="117"/>
      <c r="J422" s="117"/>
      <c r="K422" s="117"/>
      <c r="L422" s="117"/>
      <c r="M422" s="117"/>
      <c r="N422" s="117"/>
      <c r="O422" s="117"/>
      <c r="P422" s="117"/>
      <c r="Q422" s="117"/>
      <c r="R422" s="117"/>
      <c r="S422" s="117"/>
      <c r="T422" s="117"/>
      <c r="U422" s="117"/>
      <c r="V422" s="117"/>
      <c r="W422" s="117"/>
      <c r="X422" s="117"/>
      <c r="Y422" s="117"/>
      <c r="Z422" s="117"/>
    </row>
    <row r="423" spans="1:26" ht="15.75" customHeight="1" x14ac:dyDescent="0.25">
      <c r="A423" s="117"/>
      <c r="B423" s="117"/>
      <c r="C423" s="117"/>
      <c r="D423" s="117"/>
      <c r="E423" s="117"/>
      <c r="F423" s="117"/>
      <c r="G423" s="117"/>
      <c r="H423" s="117"/>
      <c r="I423" s="117"/>
      <c r="J423" s="117"/>
      <c r="K423" s="117"/>
      <c r="L423" s="117"/>
      <c r="M423" s="117"/>
      <c r="N423" s="117"/>
      <c r="O423" s="117"/>
      <c r="P423" s="117"/>
      <c r="Q423" s="117"/>
      <c r="R423" s="117"/>
      <c r="S423" s="117"/>
      <c r="T423" s="117"/>
      <c r="U423" s="117"/>
      <c r="V423" s="117"/>
      <c r="W423" s="117"/>
      <c r="X423" s="117"/>
      <c r="Y423" s="117"/>
      <c r="Z423" s="117"/>
    </row>
    <row r="424" spans="1:26" ht="15.75" customHeight="1" x14ac:dyDescent="0.25">
      <c r="A424" s="117"/>
      <c r="B424" s="117"/>
      <c r="C424" s="117"/>
      <c r="D424" s="117"/>
      <c r="E424" s="117"/>
      <c r="F424" s="117"/>
      <c r="G424" s="117"/>
      <c r="H424" s="117"/>
      <c r="I424" s="117"/>
      <c r="J424" s="117"/>
      <c r="K424" s="117"/>
      <c r="L424" s="117"/>
      <c r="M424" s="117"/>
      <c r="N424" s="117"/>
      <c r="O424" s="117"/>
      <c r="P424" s="117"/>
      <c r="Q424" s="117"/>
      <c r="R424" s="117"/>
      <c r="S424" s="117"/>
      <c r="T424" s="117"/>
      <c r="U424" s="117"/>
      <c r="V424" s="117"/>
      <c r="W424" s="117"/>
      <c r="X424" s="117"/>
      <c r="Y424" s="117"/>
      <c r="Z424" s="117"/>
    </row>
    <row r="425" spans="1:26" ht="15.75" customHeight="1" x14ac:dyDescent="0.25">
      <c r="A425" s="117"/>
      <c r="B425" s="117"/>
      <c r="C425" s="117"/>
      <c r="D425" s="117"/>
      <c r="E425" s="117"/>
      <c r="F425" s="117"/>
      <c r="G425" s="117"/>
      <c r="H425" s="117"/>
      <c r="I425" s="117"/>
      <c r="J425" s="117"/>
      <c r="K425" s="117"/>
      <c r="L425" s="117"/>
      <c r="M425" s="117"/>
      <c r="N425" s="117"/>
      <c r="O425" s="117"/>
      <c r="P425" s="117"/>
      <c r="Q425" s="117"/>
      <c r="R425" s="117"/>
      <c r="S425" s="117"/>
      <c r="T425" s="117"/>
      <c r="U425" s="117"/>
      <c r="V425" s="117"/>
      <c r="W425" s="117"/>
      <c r="X425" s="117"/>
      <c r="Y425" s="117"/>
      <c r="Z425" s="117"/>
    </row>
    <row r="426" spans="1:26" ht="15.75" customHeight="1" x14ac:dyDescent="0.25">
      <c r="A426" s="117"/>
      <c r="B426" s="117"/>
      <c r="C426" s="117"/>
      <c r="D426" s="117"/>
      <c r="E426" s="117"/>
      <c r="F426" s="117"/>
      <c r="G426" s="117"/>
      <c r="H426" s="117"/>
      <c r="I426" s="117"/>
      <c r="J426" s="117"/>
      <c r="K426" s="117"/>
      <c r="L426" s="117"/>
      <c r="M426" s="117"/>
      <c r="N426" s="117"/>
      <c r="O426" s="117"/>
      <c r="P426" s="117"/>
      <c r="Q426" s="117"/>
      <c r="R426" s="117"/>
      <c r="S426" s="117"/>
      <c r="T426" s="117"/>
      <c r="U426" s="117"/>
      <c r="V426" s="117"/>
      <c r="W426" s="117"/>
      <c r="X426" s="117"/>
      <c r="Y426" s="117"/>
      <c r="Z426" s="117"/>
    </row>
    <row r="427" spans="1:26" ht="15.75" customHeight="1" x14ac:dyDescent="0.25">
      <c r="A427" s="117"/>
      <c r="B427" s="117"/>
      <c r="C427" s="117"/>
      <c r="D427" s="117"/>
      <c r="E427" s="117"/>
      <c r="F427" s="117"/>
      <c r="G427" s="117"/>
      <c r="H427" s="117"/>
      <c r="I427" s="117"/>
      <c r="J427" s="117"/>
      <c r="K427" s="117"/>
      <c r="L427" s="117"/>
      <c r="M427" s="117"/>
      <c r="N427" s="117"/>
      <c r="O427" s="117"/>
      <c r="P427" s="117"/>
      <c r="Q427" s="117"/>
      <c r="R427" s="117"/>
      <c r="S427" s="117"/>
      <c r="T427" s="117"/>
      <c r="U427" s="117"/>
      <c r="V427" s="117"/>
      <c r="W427" s="117"/>
      <c r="X427" s="117"/>
      <c r="Y427" s="117"/>
      <c r="Z427" s="117"/>
    </row>
    <row r="428" spans="1:26" ht="15.75" customHeight="1" x14ac:dyDescent="0.25">
      <c r="A428" s="117"/>
      <c r="B428" s="117"/>
      <c r="C428" s="117"/>
      <c r="D428" s="117"/>
      <c r="E428" s="117"/>
      <c r="F428" s="117"/>
      <c r="G428" s="117"/>
      <c r="H428" s="117"/>
      <c r="I428" s="117"/>
      <c r="J428" s="117"/>
      <c r="K428" s="117"/>
      <c r="L428" s="117"/>
      <c r="M428" s="117"/>
      <c r="N428" s="117"/>
      <c r="O428" s="117"/>
      <c r="P428" s="117"/>
      <c r="Q428" s="117"/>
      <c r="R428" s="117"/>
      <c r="S428" s="117"/>
      <c r="T428" s="117"/>
      <c r="U428" s="117"/>
      <c r="V428" s="117"/>
      <c r="W428" s="117"/>
      <c r="X428" s="117"/>
      <c r="Y428" s="117"/>
      <c r="Z428" s="117"/>
    </row>
    <row r="429" spans="1:26" ht="15.75" customHeight="1" x14ac:dyDescent="0.25">
      <c r="A429" s="117"/>
      <c r="B429" s="117"/>
      <c r="C429" s="117"/>
      <c r="D429" s="117"/>
      <c r="E429" s="117"/>
      <c r="F429" s="117"/>
      <c r="G429" s="117"/>
      <c r="H429" s="117"/>
      <c r="I429" s="117"/>
      <c r="J429" s="117"/>
      <c r="K429" s="117"/>
      <c r="L429" s="117"/>
      <c r="M429" s="117"/>
      <c r="N429" s="117"/>
      <c r="O429" s="117"/>
      <c r="P429" s="117"/>
      <c r="Q429" s="117"/>
      <c r="R429" s="117"/>
      <c r="S429" s="117"/>
      <c r="T429" s="117"/>
      <c r="U429" s="117"/>
      <c r="V429" s="117"/>
      <c r="W429" s="117"/>
      <c r="X429" s="117"/>
      <c r="Y429" s="117"/>
      <c r="Z429" s="117"/>
    </row>
    <row r="430" spans="1:26" ht="15.75" customHeight="1" x14ac:dyDescent="0.25">
      <c r="A430" s="117"/>
      <c r="B430" s="117"/>
      <c r="C430" s="117"/>
      <c r="D430" s="117"/>
      <c r="E430" s="117"/>
      <c r="F430" s="117"/>
      <c r="G430" s="117"/>
      <c r="H430" s="117"/>
      <c r="I430" s="117"/>
      <c r="J430" s="117"/>
      <c r="K430" s="117"/>
      <c r="L430" s="117"/>
      <c r="M430" s="117"/>
      <c r="N430" s="117"/>
      <c r="O430" s="117"/>
      <c r="P430" s="117"/>
      <c r="Q430" s="117"/>
      <c r="R430" s="117"/>
      <c r="S430" s="117"/>
      <c r="T430" s="117"/>
      <c r="U430" s="117"/>
      <c r="V430" s="117"/>
      <c r="W430" s="117"/>
      <c r="X430" s="117"/>
      <c r="Y430" s="117"/>
      <c r="Z430" s="117"/>
    </row>
    <row r="431" spans="1:26" ht="15.75" customHeight="1" x14ac:dyDescent="0.25">
      <c r="A431" s="117"/>
      <c r="B431" s="117"/>
      <c r="C431" s="117"/>
      <c r="D431" s="117"/>
      <c r="E431" s="117"/>
      <c r="F431" s="117"/>
      <c r="G431" s="117"/>
      <c r="H431" s="117"/>
      <c r="I431" s="117"/>
      <c r="J431" s="117"/>
      <c r="K431" s="117"/>
      <c r="L431" s="117"/>
      <c r="M431" s="117"/>
      <c r="N431" s="117"/>
      <c r="O431" s="117"/>
      <c r="P431" s="117"/>
      <c r="Q431" s="117"/>
      <c r="R431" s="117"/>
      <c r="S431" s="117"/>
      <c r="T431" s="117"/>
      <c r="U431" s="117"/>
      <c r="V431" s="117"/>
      <c r="W431" s="117"/>
      <c r="X431" s="117"/>
      <c r="Y431" s="117"/>
      <c r="Z431" s="117"/>
    </row>
    <row r="432" spans="1:26" ht="15.75" customHeight="1" x14ac:dyDescent="0.25">
      <c r="A432" s="117"/>
      <c r="B432" s="117"/>
      <c r="C432" s="117"/>
      <c r="D432" s="117"/>
      <c r="E432" s="117"/>
      <c r="F432" s="117"/>
      <c r="G432" s="117"/>
      <c r="H432" s="117"/>
      <c r="I432" s="117"/>
      <c r="J432" s="117"/>
      <c r="K432" s="117"/>
      <c r="L432" s="117"/>
      <c r="M432" s="117"/>
      <c r="N432" s="117"/>
      <c r="O432" s="117"/>
      <c r="P432" s="117"/>
      <c r="Q432" s="117"/>
      <c r="R432" s="117"/>
      <c r="S432" s="117"/>
      <c r="T432" s="117"/>
      <c r="U432" s="117"/>
      <c r="V432" s="117"/>
      <c r="W432" s="117"/>
      <c r="X432" s="117"/>
      <c r="Y432" s="117"/>
      <c r="Z432" s="117"/>
    </row>
    <row r="433" spans="1:26" ht="15.75" customHeight="1" x14ac:dyDescent="0.25">
      <c r="A433" s="117"/>
      <c r="B433" s="117"/>
      <c r="C433" s="117"/>
      <c r="D433" s="117"/>
      <c r="E433" s="117"/>
      <c r="F433" s="117"/>
      <c r="G433" s="117"/>
      <c r="H433" s="117"/>
      <c r="I433" s="117"/>
      <c r="J433" s="117"/>
      <c r="K433" s="117"/>
      <c r="L433" s="117"/>
      <c r="M433" s="117"/>
      <c r="N433" s="117"/>
      <c r="O433" s="117"/>
      <c r="P433" s="117"/>
      <c r="Q433" s="117"/>
      <c r="R433" s="117"/>
      <c r="S433" s="117"/>
      <c r="T433" s="117"/>
      <c r="U433" s="117"/>
      <c r="V433" s="117"/>
      <c r="W433" s="117"/>
      <c r="X433" s="117"/>
      <c r="Y433" s="117"/>
      <c r="Z433" s="117"/>
    </row>
    <row r="434" spans="1:26" ht="15.75" customHeight="1" x14ac:dyDescent="0.25">
      <c r="A434" s="117"/>
      <c r="B434" s="117"/>
      <c r="C434" s="117"/>
      <c r="D434" s="117"/>
      <c r="E434" s="117"/>
      <c r="F434" s="117"/>
      <c r="G434" s="117"/>
      <c r="H434" s="117"/>
      <c r="I434" s="117"/>
      <c r="J434" s="117"/>
      <c r="K434" s="117"/>
      <c r="L434" s="117"/>
      <c r="M434" s="117"/>
      <c r="N434" s="117"/>
      <c r="O434" s="117"/>
      <c r="P434" s="117"/>
      <c r="Q434" s="117"/>
      <c r="R434" s="117"/>
      <c r="S434" s="117"/>
      <c r="T434" s="117"/>
      <c r="U434" s="117"/>
      <c r="V434" s="117"/>
      <c r="W434" s="117"/>
      <c r="X434" s="117"/>
      <c r="Y434" s="117"/>
      <c r="Z434" s="117"/>
    </row>
    <row r="435" spans="1:26" ht="15.75" customHeight="1" x14ac:dyDescent="0.25">
      <c r="A435" s="117"/>
      <c r="B435" s="117"/>
      <c r="C435" s="117"/>
      <c r="D435" s="117"/>
      <c r="E435" s="117"/>
      <c r="F435" s="117"/>
      <c r="G435" s="117"/>
      <c r="H435" s="117"/>
      <c r="I435" s="117"/>
      <c r="J435" s="117"/>
      <c r="K435" s="117"/>
      <c r="L435" s="117"/>
      <c r="M435" s="117"/>
      <c r="N435" s="117"/>
      <c r="O435" s="117"/>
      <c r="P435" s="117"/>
      <c r="Q435" s="117"/>
      <c r="R435" s="117"/>
      <c r="S435" s="117"/>
      <c r="T435" s="117"/>
      <c r="U435" s="117"/>
      <c r="V435" s="117"/>
      <c r="W435" s="117"/>
      <c r="X435" s="117"/>
      <c r="Y435" s="117"/>
      <c r="Z435" s="117"/>
    </row>
    <row r="436" spans="1:26" ht="15.75" customHeight="1" x14ac:dyDescent="0.25">
      <c r="A436" s="117"/>
      <c r="B436" s="117"/>
      <c r="C436" s="117"/>
      <c r="D436" s="117"/>
      <c r="E436" s="117"/>
      <c r="F436" s="117"/>
      <c r="G436" s="117"/>
      <c r="H436" s="117"/>
      <c r="I436" s="117"/>
      <c r="J436" s="117"/>
      <c r="K436" s="117"/>
      <c r="L436" s="117"/>
      <c r="M436" s="117"/>
      <c r="N436" s="117"/>
      <c r="O436" s="117"/>
      <c r="P436" s="117"/>
      <c r="Q436" s="117"/>
      <c r="R436" s="117"/>
      <c r="S436" s="117"/>
      <c r="T436" s="117"/>
      <c r="U436" s="117"/>
      <c r="V436" s="117"/>
      <c r="W436" s="117"/>
      <c r="X436" s="117"/>
      <c r="Y436" s="117"/>
      <c r="Z436" s="117"/>
    </row>
    <row r="437" spans="1:26" ht="15.75" customHeight="1" x14ac:dyDescent="0.25">
      <c r="A437" s="117"/>
      <c r="B437" s="117"/>
      <c r="C437" s="117"/>
      <c r="D437" s="117"/>
      <c r="E437" s="117"/>
      <c r="F437" s="117"/>
      <c r="G437" s="117"/>
      <c r="H437" s="117"/>
      <c r="I437" s="117"/>
      <c r="J437" s="117"/>
      <c r="K437" s="117"/>
      <c r="L437" s="117"/>
      <c r="M437" s="117"/>
      <c r="N437" s="117"/>
      <c r="O437" s="117"/>
      <c r="P437" s="117"/>
      <c r="Q437" s="117"/>
      <c r="R437" s="117"/>
      <c r="S437" s="117"/>
      <c r="T437" s="117"/>
      <c r="U437" s="117"/>
      <c r="V437" s="117"/>
      <c r="W437" s="117"/>
      <c r="X437" s="117"/>
      <c r="Y437" s="117"/>
      <c r="Z437" s="117"/>
    </row>
    <row r="438" spans="1:26" ht="15.75" customHeight="1" x14ac:dyDescent="0.25">
      <c r="A438" s="117"/>
      <c r="B438" s="117"/>
      <c r="C438" s="117"/>
      <c r="D438" s="117"/>
      <c r="E438" s="117"/>
      <c r="F438" s="117"/>
      <c r="G438" s="117"/>
      <c r="H438" s="117"/>
      <c r="I438" s="117"/>
      <c r="J438" s="117"/>
      <c r="K438" s="117"/>
      <c r="L438" s="117"/>
      <c r="M438" s="117"/>
      <c r="N438" s="117"/>
      <c r="O438" s="117"/>
      <c r="P438" s="117"/>
      <c r="Q438" s="117"/>
      <c r="R438" s="117"/>
      <c r="S438" s="117"/>
      <c r="T438" s="117"/>
      <c r="U438" s="117"/>
      <c r="V438" s="117"/>
      <c r="W438" s="117"/>
      <c r="X438" s="117"/>
      <c r="Y438" s="117"/>
      <c r="Z438" s="117"/>
    </row>
    <row r="439" spans="1:26" ht="15.75" customHeight="1" x14ac:dyDescent="0.25">
      <c r="A439" s="117"/>
      <c r="B439" s="117"/>
      <c r="C439" s="117"/>
      <c r="D439" s="117"/>
      <c r="E439" s="117"/>
      <c r="F439" s="117"/>
      <c r="G439" s="117"/>
      <c r="H439" s="117"/>
      <c r="I439" s="117"/>
      <c r="J439" s="117"/>
      <c r="K439" s="117"/>
      <c r="L439" s="117"/>
      <c r="M439" s="117"/>
      <c r="N439" s="117"/>
      <c r="O439" s="117"/>
      <c r="P439" s="117"/>
      <c r="Q439" s="117"/>
      <c r="R439" s="117"/>
      <c r="S439" s="117"/>
      <c r="T439" s="117"/>
      <c r="U439" s="117"/>
      <c r="V439" s="117"/>
      <c r="W439" s="117"/>
      <c r="X439" s="117"/>
      <c r="Y439" s="117"/>
      <c r="Z439" s="117"/>
    </row>
    <row r="440" spans="1:26" ht="15.75" customHeight="1" x14ac:dyDescent="0.25">
      <c r="A440" s="117"/>
      <c r="B440" s="117"/>
      <c r="C440" s="117"/>
      <c r="D440" s="117"/>
      <c r="E440" s="117"/>
      <c r="F440" s="117"/>
      <c r="G440" s="117"/>
      <c r="H440" s="117"/>
      <c r="I440" s="117"/>
      <c r="J440" s="117"/>
      <c r="K440" s="117"/>
      <c r="L440" s="117"/>
      <c r="M440" s="117"/>
      <c r="N440" s="117"/>
      <c r="O440" s="117"/>
      <c r="P440" s="117"/>
      <c r="Q440" s="117"/>
      <c r="R440" s="117"/>
      <c r="S440" s="117"/>
      <c r="T440" s="117"/>
      <c r="U440" s="117"/>
      <c r="V440" s="117"/>
      <c r="W440" s="117"/>
      <c r="X440" s="117"/>
      <c r="Y440" s="117"/>
      <c r="Z440" s="117"/>
    </row>
    <row r="441" spans="1:26" ht="15.75" customHeight="1" x14ac:dyDescent="0.25">
      <c r="A441" s="117"/>
      <c r="B441" s="117"/>
      <c r="C441" s="117"/>
      <c r="D441" s="117"/>
      <c r="E441" s="117"/>
      <c r="F441" s="117"/>
      <c r="G441" s="117"/>
      <c r="H441" s="117"/>
      <c r="I441" s="117"/>
      <c r="J441" s="117"/>
      <c r="K441" s="117"/>
      <c r="L441" s="117"/>
      <c r="M441" s="117"/>
      <c r="N441" s="117"/>
      <c r="O441" s="117"/>
      <c r="P441" s="117"/>
      <c r="Q441" s="117"/>
      <c r="R441" s="117"/>
      <c r="S441" s="117"/>
      <c r="T441" s="117"/>
      <c r="U441" s="117"/>
      <c r="V441" s="117"/>
      <c r="W441" s="117"/>
      <c r="X441" s="117"/>
      <c r="Y441" s="117"/>
      <c r="Z441" s="117"/>
    </row>
    <row r="442" spans="1:26" ht="15.75" customHeight="1" x14ac:dyDescent="0.25">
      <c r="A442" s="117"/>
      <c r="B442" s="117"/>
      <c r="C442" s="117"/>
      <c r="D442" s="117"/>
      <c r="E442" s="117"/>
      <c r="F442" s="117"/>
      <c r="G442" s="117"/>
      <c r="H442" s="117"/>
      <c r="I442" s="117"/>
      <c r="J442" s="117"/>
      <c r="K442" s="117"/>
      <c r="L442" s="117"/>
      <c r="M442" s="117"/>
      <c r="N442" s="117"/>
      <c r="O442" s="117"/>
      <c r="P442" s="117"/>
      <c r="Q442" s="117"/>
      <c r="R442" s="117"/>
      <c r="S442" s="117"/>
      <c r="T442" s="117"/>
      <c r="U442" s="117"/>
      <c r="V442" s="117"/>
      <c r="W442" s="117"/>
      <c r="X442" s="117"/>
      <c r="Y442" s="117"/>
      <c r="Z442" s="117"/>
    </row>
    <row r="443" spans="1:26" ht="15.75" customHeight="1" x14ac:dyDescent="0.25">
      <c r="A443" s="117"/>
      <c r="B443" s="117"/>
      <c r="C443" s="117"/>
      <c r="D443" s="117"/>
      <c r="E443" s="117"/>
      <c r="F443" s="117"/>
      <c r="G443" s="117"/>
      <c r="H443" s="117"/>
      <c r="I443" s="117"/>
      <c r="J443" s="117"/>
      <c r="K443" s="117"/>
      <c r="L443" s="117"/>
      <c r="M443" s="117"/>
      <c r="N443" s="117"/>
      <c r="O443" s="117"/>
      <c r="P443" s="117"/>
      <c r="Q443" s="117"/>
      <c r="R443" s="117"/>
      <c r="S443" s="117"/>
      <c r="T443" s="117"/>
      <c r="U443" s="117"/>
      <c r="V443" s="117"/>
      <c r="W443" s="117"/>
      <c r="X443" s="117"/>
      <c r="Y443" s="117"/>
      <c r="Z443" s="117"/>
    </row>
    <row r="444" spans="1:26" ht="15.75" customHeight="1" x14ac:dyDescent="0.25">
      <c r="A444" s="117"/>
      <c r="B444" s="117"/>
      <c r="C444" s="117"/>
      <c r="D444" s="117"/>
      <c r="E444" s="117"/>
      <c r="F444" s="117"/>
      <c r="G444" s="117"/>
      <c r="H444" s="117"/>
      <c r="I444" s="117"/>
      <c r="J444" s="117"/>
      <c r="K444" s="117"/>
      <c r="L444" s="117"/>
      <c r="M444" s="117"/>
      <c r="N444" s="117"/>
      <c r="O444" s="117"/>
      <c r="P444" s="117"/>
      <c r="Q444" s="117"/>
      <c r="R444" s="117"/>
      <c r="S444" s="117"/>
      <c r="T444" s="117"/>
      <c r="U444" s="117"/>
      <c r="V444" s="117"/>
      <c r="W444" s="117"/>
      <c r="X444" s="117"/>
      <c r="Y444" s="117"/>
      <c r="Z444" s="117"/>
    </row>
    <row r="445" spans="1:26" ht="15.75" customHeight="1" x14ac:dyDescent="0.25">
      <c r="A445" s="117"/>
      <c r="B445" s="117"/>
      <c r="C445" s="117"/>
      <c r="D445" s="117"/>
      <c r="E445" s="117"/>
      <c r="F445" s="117"/>
      <c r="G445" s="117"/>
      <c r="H445" s="117"/>
      <c r="I445" s="117"/>
      <c r="J445" s="117"/>
      <c r="K445" s="117"/>
      <c r="L445" s="117"/>
      <c r="M445" s="117"/>
      <c r="N445" s="117"/>
      <c r="O445" s="117"/>
      <c r="P445" s="117"/>
      <c r="Q445" s="117"/>
      <c r="R445" s="117"/>
      <c r="S445" s="117"/>
      <c r="T445" s="117"/>
      <c r="U445" s="117"/>
      <c r="V445" s="117"/>
      <c r="W445" s="117"/>
      <c r="X445" s="117"/>
      <c r="Y445" s="117"/>
      <c r="Z445" s="117"/>
    </row>
    <row r="446" spans="1:26" ht="15.75" customHeight="1" x14ac:dyDescent="0.25">
      <c r="A446" s="117"/>
      <c r="B446" s="117"/>
      <c r="C446" s="117"/>
      <c r="D446" s="117"/>
      <c r="E446" s="117"/>
      <c r="F446" s="117"/>
      <c r="G446" s="117"/>
      <c r="H446" s="117"/>
      <c r="I446" s="117"/>
      <c r="J446" s="117"/>
      <c r="K446" s="117"/>
      <c r="L446" s="117"/>
      <c r="M446" s="117"/>
      <c r="N446" s="117"/>
      <c r="O446" s="117"/>
      <c r="P446" s="117"/>
      <c r="Q446" s="117"/>
      <c r="R446" s="117"/>
      <c r="S446" s="117"/>
      <c r="T446" s="117"/>
      <c r="U446" s="117"/>
      <c r="V446" s="117"/>
      <c r="W446" s="117"/>
      <c r="X446" s="117"/>
      <c r="Y446" s="117"/>
      <c r="Z446" s="117"/>
    </row>
    <row r="447" spans="1:26" ht="15.75" customHeight="1" x14ac:dyDescent="0.25">
      <c r="A447" s="117"/>
      <c r="B447" s="117"/>
      <c r="C447" s="117"/>
      <c r="D447" s="117"/>
      <c r="E447" s="117"/>
      <c r="F447" s="117"/>
      <c r="G447" s="117"/>
      <c r="H447" s="117"/>
      <c r="I447" s="117"/>
      <c r="J447" s="117"/>
      <c r="K447" s="117"/>
      <c r="L447" s="117"/>
      <c r="M447" s="117"/>
      <c r="N447" s="117"/>
      <c r="O447" s="117"/>
      <c r="P447" s="117"/>
      <c r="Q447" s="117"/>
      <c r="R447" s="117"/>
      <c r="S447" s="117"/>
      <c r="T447" s="117"/>
      <c r="U447" s="117"/>
      <c r="V447" s="117"/>
      <c r="W447" s="117"/>
      <c r="X447" s="117"/>
      <c r="Y447" s="117"/>
      <c r="Z447" s="117"/>
    </row>
    <row r="448" spans="1:26" ht="15.75" customHeight="1" x14ac:dyDescent="0.25">
      <c r="A448" s="117"/>
      <c r="B448" s="117"/>
      <c r="C448" s="117"/>
      <c r="D448" s="117"/>
      <c r="E448" s="117"/>
      <c r="F448" s="117"/>
      <c r="G448" s="117"/>
      <c r="H448" s="117"/>
      <c r="I448" s="117"/>
      <c r="J448" s="117"/>
      <c r="K448" s="117"/>
      <c r="L448" s="117"/>
      <c r="M448" s="117"/>
      <c r="N448" s="117"/>
      <c r="O448" s="117"/>
      <c r="P448" s="117"/>
      <c r="Q448" s="117"/>
      <c r="R448" s="117"/>
      <c r="S448" s="117"/>
      <c r="T448" s="117"/>
      <c r="U448" s="117"/>
      <c r="V448" s="117"/>
      <c r="W448" s="117"/>
      <c r="X448" s="117"/>
      <c r="Y448" s="117"/>
      <c r="Z448" s="117"/>
    </row>
    <row r="449" spans="1:26" ht="15.75" customHeight="1" x14ac:dyDescent="0.25">
      <c r="A449" s="117"/>
      <c r="B449" s="117"/>
      <c r="C449" s="117"/>
      <c r="D449" s="117"/>
      <c r="E449" s="117"/>
      <c r="F449" s="117"/>
      <c r="G449" s="117"/>
      <c r="H449" s="117"/>
      <c r="I449" s="117"/>
      <c r="J449" s="117"/>
      <c r="K449" s="117"/>
      <c r="L449" s="117"/>
      <c r="M449" s="117"/>
      <c r="N449" s="117"/>
      <c r="O449" s="117"/>
      <c r="P449" s="117"/>
      <c r="Q449" s="117"/>
      <c r="R449" s="117"/>
      <c r="S449" s="117"/>
      <c r="T449" s="117"/>
      <c r="U449" s="117"/>
      <c r="V449" s="117"/>
      <c r="W449" s="117"/>
      <c r="X449" s="117"/>
      <c r="Y449" s="117"/>
      <c r="Z449" s="117"/>
    </row>
    <row r="450" spans="1:26" ht="15.75" customHeight="1" x14ac:dyDescent="0.25">
      <c r="A450" s="117"/>
      <c r="B450" s="117"/>
      <c r="C450" s="117"/>
      <c r="D450" s="117"/>
      <c r="E450" s="117"/>
      <c r="F450" s="117"/>
      <c r="G450" s="117"/>
      <c r="H450" s="117"/>
      <c r="I450" s="117"/>
      <c r="J450" s="117"/>
      <c r="K450" s="117"/>
      <c r="L450" s="117"/>
      <c r="M450" s="117"/>
      <c r="N450" s="117"/>
      <c r="O450" s="117"/>
      <c r="P450" s="117"/>
      <c r="Q450" s="117"/>
      <c r="R450" s="117"/>
      <c r="S450" s="117"/>
      <c r="T450" s="117"/>
      <c r="U450" s="117"/>
      <c r="V450" s="117"/>
      <c r="W450" s="117"/>
      <c r="X450" s="117"/>
      <c r="Y450" s="117"/>
      <c r="Z450" s="117"/>
    </row>
    <row r="451" spans="1:26" ht="15.75" customHeight="1" x14ac:dyDescent="0.25">
      <c r="A451" s="117"/>
      <c r="B451" s="117"/>
      <c r="C451" s="117"/>
      <c r="D451" s="117"/>
      <c r="E451" s="117"/>
      <c r="F451" s="117"/>
      <c r="G451" s="117"/>
      <c r="H451" s="117"/>
      <c r="I451" s="117"/>
      <c r="J451" s="117"/>
      <c r="K451" s="117"/>
      <c r="L451" s="117"/>
      <c r="M451" s="117"/>
      <c r="N451" s="117"/>
      <c r="O451" s="117"/>
      <c r="P451" s="117"/>
      <c r="Q451" s="117"/>
      <c r="R451" s="117"/>
      <c r="S451" s="117"/>
      <c r="T451" s="117"/>
      <c r="U451" s="117"/>
      <c r="V451" s="117"/>
      <c r="W451" s="117"/>
      <c r="X451" s="117"/>
      <c r="Y451" s="117"/>
      <c r="Z451" s="117"/>
    </row>
    <row r="452" spans="1:26" ht="15.75" customHeight="1" x14ac:dyDescent="0.25">
      <c r="A452" s="117"/>
      <c r="B452" s="117"/>
      <c r="C452" s="117"/>
      <c r="D452" s="117"/>
      <c r="E452" s="117"/>
      <c r="F452" s="117"/>
      <c r="G452" s="117"/>
      <c r="H452" s="117"/>
      <c r="I452" s="117"/>
      <c r="J452" s="117"/>
      <c r="K452" s="117"/>
      <c r="L452" s="117"/>
      <c r="M452" s="117"/>
      <c r="N452" s="117"/>
      <c r="O452" s="117"/>
      <c r="P452" s="117"/>
      <c r="Q452" s="117"/>
      <c r="R452" s="117"/>
      <c r="S452" s="117"/>
      <c r="T452" s="117"/>
      <c r="U452" s="117"/>
      <c r="V452" s="117"/>
      <c r="W452" s="117"/>
      <c r="X452" s="117"/>
      <c r="Y452" s="117"/>
      <c r="Z452" s="117"/>
    </row>
    <row r="453" spans="1:26" ht="15.75" customHeight="1" x14ac:dyDescent="0.25">
      <c r="A453" s="117"/>
      <c r="B453" s="117"/>
      <c r="C453" s="117"/>
      <c r="D453" s="117"/>
      <c r="E453" s="117"/>
      <c r="F453" s="117"/>
      <c r="G453" s="117"/>
      <c r="H453" s="117"/>
      <c r="I453" s="117"/>
      <c r="J453" s="117"/>
      <c r="K453" s="117"/>
      <c r="L453" s="117"/>
      <c r="M453" s="117"/>
      <c r="N453" s="117"/>
      <c r="O453" s="117"/>
      <c r="P453" s="117"/>
      <c r="Q453" s="117"/>
      <c r="R453" s="117"/>
      <c r="S453" s="117"/>
      <c r="T453" s="117"/>
      <c r="U453" s="117"/>
      <c r="V453" s="117"/>
      <c r="W453" s="117"/>
      <c r="X453" s="117"/>
      <c r="Y453" s="117"/>
      <c r="Z453" s="117"/>
    </row>
    <row r="454" spans="1:26" ht="15.75" customHeight="1" x14ac:dyDescent="0.25">
      <c r="A454" s="117"/>
      <c r="B454" s="117"/>
      <c r="C454" s="117"/>
      <c r="D454" s="117"/>
      <c r="E454" s="117"/>
      <c r="F454" s="117"/>
      <c r="G454" s="117"/>
      <c r="H454" s="117"/>
      <c r="I454" s="117"/>
      <c r="J454" s="117"/>
      <c r="K454" s="117"/>
      <c r="L454" s="117"/>
      <c r="M454" s="117"/>
      <c r="N454" s="117"/>
      <c r="O454" s="117"/>
      <c r="P454" s="117"/>
      <c r="Q454" s="117"/>
      <c r="R454" s="117"/>
      <c r="S454" s="117"/>
      <c r="T454" s="117"/>
      <c r="U454" s="117"/>
      <c r="V454" s="117"/>
      <c r="W454" s="117"/>
      <c r="X454" s="117"/>
      <c r="Y454" s="117"/>
      <c r="Z454" s="117"/>
    </row>
    <row r="455" spans="1:26" ht="15.75" customHeight="1" x14ac:dyDescent="0.25">
      <c r="A455" s="117"/>
      <c r="B455" s="117"/>
      <c r="C455" s="117"/>
      <c r="D455" s="117"/>
      <c r="E455" s="117"/>
      <c r="F455" s="117"/>
      <c r="G455" s="117"/>
      <c r="H455" s="117"/>
      <c r="I455" s="117"/>
      <c r="J455" s="117"/>
      <c r="K455" s="117"/>
      <c r="L455" s="117"/>
      <c r="M455" s="117"/>
      <c r="N455" s="117"/>
      <c r="O455" s="117"/>
      <c r="P455" s="117"/>
      <c r="Q455" s="117"/>
      <c r="R455" s="117"/>
      <c r="S455" s="117"/>
      <c r="T455" s="117"/>
      <c r="U455" s="117"/>
      <c r="V455" s="117"/>
      <c r="W455" s="117"/>
      <c r="X455" s="117"/>
      <c r="Y455" s="117"/>
      <c r="Z455" s="117"/>
    </row>
    <row r="456" spans="1:26" ht="15.75" customHeight="1" x14ac:dyDescent="0.25">
      <c r="A456" s="117"/>
      <c r="B456" s="117"/>
      <c r="C456" s="117"/>
      <c r="D456" s="117"/>
      <c r="E456" s="117"/>
      <c r="F456" s="117"/>
      <c r="G456" s="117"/>
      <c r="H456" s="117"/>
      <c r="I456" s="117"/>
      <c r="J456" s="117"/>
      <c r="K456" s="117"/>
      <c r="L456" s="117"/>
      <c r="M456" s="117"/>
      <c r="N456" s="117"/>
      <c r="O456" s="117"/>
      <c r="P456" s="117"/>
      <c r="Q456" s="117"/>
      <c r="R456" s="117"/>
      <c r="S456" s="117"/>
      <c r="T456" s="117"/>
      <c r="U456" s="117"/>
      <c r="V456" s="117"/>
      <c r="W456" s="117"/>
      <c r="X456" s="117"/>
      <c r="Y456" s="117"/>
      <c r="Z456" s="117"/>
    </row>
    <row r="457" spans="1:26" ht="15.75" customHeight="1" x14ac:dyDescent="0.25">
      <c r="A457" s="117"/>
      <c r="B457" s="117"/>
      <c r="C457" s="117"/>
      <c r="D457" s="117"/>
      <c r="E457" s="117"/>
      <c r="F457" s="117"/>
      <c r="G457" s="117"/>
      <c r="H457" s="117"/>
      <c r="I457" s="117"/>
      <c r="J457" s="117"/>
      <c r="K457" s="117"/>
      <c r="L457" s="117"/>
      <c r="M457" s="117"/>
      <c r="N457" s="117"/>
      <c r="O457" s="117"/>
      <c r="P457" s="117"/>
      <c r="Q457" s="117"/>
      <c r="R457" s="117"/>
      <c r="S457" s="117"/>
      <c r="T457" s="117"/>
      <c r="U457" s="117"/>
      <c r="V457" s="117"/>
      <c r="W457" s="117"/>
      <c r="X457" s="117"/>
      <c r="Y457" s="117"/>
      <c r="Z457" s="117"/>
    </row>
    <row r="458" spans="1:26" ht="15.75" customHeight="1" x14ac:dyDescent="0.25">
      <c r="A458" s="117"/>
      <c r="B458" s="117"/>
      <c r="C458" s="117"/>
      <c r="D458" s="117"/>
      <c r="E458" s="117"/>
      <c r="F458" s="117"/>
      <c r="G458" s="117"/>
      <c r="H458" s="117"/>
      <c r="I458" s="117"/>
      <c r="J458" s="117"/>
      <c r="K458" s="117"/>
      <c r="L458" s="117"/>
      <c r="M458" s="117"/>
      <c r="N458" s="117"/>
      <c r="O458" s="117"/>
      <c r="P458" s="117"/>
      <c r="Q458" s="117"/>
      <c r="R458" s="117"/>
      <c r="S458" s="117"/>
      <c r="T458" s="117"/>
      <c r="U458" s="117"/>
      <c r="V458" s="117"/>
      <c r="W458" s="117"/>
      <c r="X458" s="117"/>
      <c r="Y458" s="117"/>
      <c r="Z458" s="117"/>
    </row>
    <row r="459" spans="1:26" ht="15.75" customHeight="1" x14ac:dyDescent="0.25">
      <c r="A459" s="117"/>
      <c r="B459" s="117"/>
      <c r="C459" s="117"/>
      <c r="D459" s="117"/>
      <c r="E459" s="117"/>
      <c r="F459" s="117"/>
      <c r="G459" s="117"/>
      <c r="H459" s="117"/>
      <c r="I459" s="117"/>
      <c r="J459" s="117"/>
      <c r="K459" s="117"/>
      <c r="L459" s="117"/>
      <c r="M459" s="117"/>
      <c r="N459" s="117"/>
      <c r="O459" s="117"/>
      <c r="P459" s="117"/>
      <c r="Q459" s="117"/>
      <c r="R459" s="117"/>
      <c r="S459" s="117"/>
      <c r="T459" s="117"/>
      <c r="U459" s="117"/>
      <c r="V459" s="117"/>
      <c r="W459" s="117"/>
      <c r="X459" s="117"/>
      <c r="Y459" s="117"/>
      <c r="Z459" s="117"/>
    </row>
    <row r="460" spans="1:26" ht="15.75" customHeight="1" x14ac:dyDescent="0.25">
      <c r="A460" s="117"/>
      <c r="B460" s="117"/>
      <c r="C460" s="117"/>
      <c r="D460" s="117"/>
      <c r="E460" s="117"/>
      <c r="F460" s="117"/>
      <c r="G460" s="117"/>
      <c r="H460" s="117"/>
      <c r="I460" s="117"/>
      <c r="J460" s="117"/>
      <c r="K460" s="117"/>
      <c r="L460" s="117"/>
      <c r="M460" s="117"/>
      <c r="N460" s="117"/>
      <c r="O460" s="117"/>
      <c r="P460" s="117"/>
      <c r="Q460" s="117"/>
      <c r="R460" s="117"/>
      <c r="S460" s="117"/>
      <c r="T460" s="117"/>
      <c r="U460" s="117"/>
      <c r="V460" s="117"/>
      <c r="W460" s="117"/>
      <c r="X460" s="117"/>
      <c r="Y460" s="117"/>
      <c r="Z460" s="117"/>
    </row>
    <row r="461" spans="1:26" ht="15.75" customHeight="1" x14ac:dyDescent="0.25">
      <c r="A461" s="117"/>
      <c r="B461" s="117"/>
      <c r="C461" s="117"/>
      <c r="D461" s="117"/>
      <c r="E461" s="117"/>
      <c r="F461" s="117"/>
      <c r="G461" s="117"/>
      <c r="H461" s="117"/>
      <c r="I461" s="117"/>
      <c r="J461" s="117"/>
      <c r="K461" s="117"/>
      <c r="L461" s="117"/>
      <c r="M461" s="117"/>
      <c r="N461" s="117"/>
      <c r="O461" s="117"/>
      <c r="P461" s="117"/>
      <c r="Q461" s="117"/>
      <c r="R461" s="117"/>
      <c r="S461" s="117"/>
      <c r="T461" s="117"/>
      <c r="U461" s="117"/>
      <c r="V461" s="117"/>
      <c r="W461" s="117"/>
      <c r="X461" s="117"/>
      <c r="Y461" s="117"/>
      <c r="Z461" s="117"/>
    </row>
    <row r="462" spans="1:26" ht="15.75" customHeight="1" x14ac:dyDescent="0.25">
      <c r="A462" s="117"/>
      <c r="B462" s="117"/>
      <c r="C462" s="117"/>
      <c r="D462" s="117"/>
      <c r="E462" s="117"/>
      <c r="F462" s="117"/>
      <c r="G462" s="117"/>
      <c r="H462" s="117"/>
      <c r="I462" s="117"/>
      <c r="J462" s="117"/>
      <c r="K462" s="117"/>
      <c r="L462" s="117"/>
      <c r="M462" s="117"/>
      <c r="N462" s="117"/>
      <c r="O462" s="117"/>
      <c r="P462" s="117"/>
      <c r="Q462" s="117"/>
      <c r="R462" s="117"/>
      <c r="S462" s="117"/>
      <c r="T462" s="117"/>
      <c r="U462" s="117"/>
      <c r="V462" s="117"/>
      <c r="W462" s="117"/>
      <c r="X462" s="117"/>
      <c r="Y462" s="117"/>
      <c r="Z462" s="117"/>
    </row>
    <row r="463" spans="1:26" ht="15.75" customHeight="1" x14ac:dyDescent="0.25">
      <c r="A463" s="117"/>
      <c r="B463" s="117"/>
      <c r="C463" s="117"/>
      <c r="D463" s="117"/>
      <c r="E463" s="117"/>
      <c r="F463" s="117"/>
      <c r="G463" s="117"/>
      <c r="H463" s="117"/>
      <c r="I463" s="117"/>
      <c r="J463" s="117"/>
      <c r="K463" s="117"/>
      <c r="L463" s="117"/>
      <c r="M463" s="117"/>
      <c r="N463" s="117"/>
      <c r="O463" s="117"/>
      <c r="P463" s="117"/>
      <c r="Q463" s="117"/>
      <c r="R463" s="117"/>
      <c r="S463" s="117"/>
      <c r="T463" s="117"/>
      <c r="U463" s="117"/>
      <c r="V463" s="117"/>
      <c r="W463" s="117"/>
      <c r="X463" s="117"/>
      <c r="Y463" s="117"/>
      <c r="Z463" s="117"/>
    </row>
    <row r="464" spans="1:26" ht="15.75" customHeight="1" x14ac:dyDescent="0.25">
      <c r="A464" s="117"/>
      <c r="B464" s="117"/>
      <c r="C464" s="117"/>
      <c r="D464" s="117"/>
      <c r="E464" s="117"/>
      <c r="F464" s="117"/>
      <c r="G464" s="117"/>
      <c r="H464" s="117"/>
      <c r="I464" s="117"/>
      <c r="J464" s="117"/>
      <c r="K464" s="117"/>
      <c r="L464" s="117"/>
      <c r="M464" s="117"/>
      <c r="N464" s="117"/>
      <c r="O464" s="117"/>
      <c r="P464" s="117"/>
      <c r="Q464" s="117"/>
      <c r="R464" s="117"/>
      <c r="S464" s="117"/>
      <c r="T464" s="117"/>
      <c r="U464" s="117"/>
      <c r="V464" s="117"/>
      <c r="W464" s="117"/>
      <c r="X464" s="117"/>
      <c r="Y464" s="117"/>
      <c r="Z464" s="117"/>
    </row>
    <row r="465" spans="1:26" ht="15.75" customHeight="1" x14ac:dyDescent="0.25">
      <c r="A465" s="117"/>
      <c r="B465" s="117"/>
      <c r="C465" s="117"/>
      <c r="D465" s="117"/>
      <c r="E465" s="117"/>
      <c r="F465" s="117"/>
      <c r="G465" s="117"/>
      <c r="H465" s="117"/>
      <c r="I465" s="117"/>
      <c r="J465" s="117"/>
      <c r="K465" s="117"/>
      <c r="L465" s="117"/>
      <c r="M465" s="117"/>
      <c r="N465" s="117"/>
      <c r="O465" s="117"/>
      <c r="P465" s="117"/>
      <c r="Q465" s="117"/>
      <c r="R465" s="117"/>
      <c r="S465" s="117"/>
      <c r="T465" s="117"/>
      <c r="U465" s="117"/>
      <c r="V465" s="117"/>
      <c r="W465" s="117"/>
      <c r="X465" s="117"/>
      <c r="Y465" s="117"/>
      <c r="Z465" s="117"/>
    </row>
    <row r="466" spans="1:26" ht="15.75" customHeight="1" x14ac:dyDescent="0.25">
      <c r="A466" s="117"/>
      <c r="B466" s="117"/>
      <c r="C466" s="117"/>
      <c r="D466" s="117"/>
      <c r="E466" s="117"/>
      <c r="F466" s="117"/>
      <c r="G466" s="117"/>
      <c r="H466" s="117"/>
      <c r="I466" s="117"/>
      <c r="J466" s="117"/>
      <c r="K466" s="117"/>
      <c r="L466" s="117"/>
      <c r="M466" s="117"/>
      <c r="N466" s="117"/>
      <c r="O466" s="117"/>
      <c r="P466" s="117"/>
      <c r="Q466" s="117"/>
      <c r="R466" s="117"/>
      <c r="S466" s="117"/>
      <c r="T466" s="117"/>
      <c r="U466" s="117"/>
      <c r="V466" s="117"/>
      <c r="W466" s="117"/>
      <c r="X466" s="117"/>
      <c r="Y466" s="117"/>
      <c r="Z466" s="117"/>
    </row>
    <row r="467" spans="1:26" ht="15.75" customHeight="1" x14ac:dyDescent="0.25">
      <c r="A467" s="117"/>
      <c r="B467" s="117"/>
      <c r="C467" s="117"/>
      <c r="D467" s="117"/>
      <c r="E467" s="117"/>
      <c r="F467" s="117"/>
      <c r="G467" s="117"/>
      <c r="H467" s="117"/>
      <c r="I467" s="117"/>
      <c r="J467" s="117"/>
      <c r="K467" s="117"/>
      <c r="L467" s="117"/>
      <c r="M467" s="117"/>
      <c r="N467" s="117"/>
      <c r="O467" s="117"/>
      <c r="P467" s="117"/>
      <c r="Q467" s="117"/>
      <c r="R467" s="117"/>
      <c r="S467" s="117"/>
      <c r="T467" s="117"/>
      <c r="U467" s="117"/>
      <c r="V467" s="117"/>
      <c r="W467" s="117"/>
      <c r="X467" s="117"/>
      <c r="Y467" s="117"/>
      <c r="Z467" s="117"/>
    </row>
    <row r="468" spans="1:26" ht="15.75" customHeight="1" x14ac:dyDescent="0.25">
      <c r="A468" s="117"/>
      <c r="B468" s="117"/>
      <c r="C468" s="117"/>
      <c r="D468" s="117"/>
      <c r="E468" s="117"/>
      <c r="F468" s="117"/>
      <c r="G468" s="117"/>
      <c r="H468" s="117"/>
      <c r="I468" s="117"/>
      <c r="J468" s="117"/>
      <c r="K468" s="117"/>
      <c r="L468" s="117"/>
      <c r="M468" s="117"/>
      <c r="N468" s="117"/>
      <c r="O468" s="117"/>
      <c r="P468" s="117"/>
      <c r="Q468" s="117"/>
      <c r="R468" s="117"/>
      <c r="S468" s="117"/>
      <c r="T468" s="117"/>
      <c r="U468" s="117"/>
      <c r="V468" s="117"/>
      <c r="W468" s="117"/>
      <c r="X468" s="117"/>
      <c r="Y468" s="117"/>
      <c r="Z468" s="117"/>
    </row>
    <row r="469" spans="1:26" ht="15.75" customHeight="1" x14ac:dyDescent="0.25">
      <c r="A469" s="117"/>
      <c r="B469" s="117"/>
      <c r="C469" s="117"/>
      <c r="D469" s="117"/>
      <c r="E469" s="117"/>
      <c r="F469" s="117"/>
      <c r="G469" s="117"/>
      <c r="H469" s="117"/>
      <c r="I469" s="117"/>
      <c r="J469" s="117"/>
      <c r="K469" s="117"/>
      <c r="L469" s="117"/>
      <c r="M469" s="117"/>
      <c r="N469" s="117"/>
      <c r="O469" s="117"/>
      <c r="P469" s="117"/>
      <c r="Q469" s="117"/>
      <c r="R469" s="117"/>
      <c r="S469" s="117"/>
      <c r="T469" s="117"/>
      <c r="U469" s="117"/>
      <c r="V469" s="117"/>
      <c r="W469" s="117"/>
      <c r="X469" s="117"/>
      <c r="Y469" s="117"/>
      <c r="Z469" s="117"/>
    </row>
    <row r="470" spans="1:26" ht="15.75" customHeight="1" x14ac:dyDescent="0.25">
      <c r="A470" s="117"/>
      <c r="B470" s="117"/>
      <c r="C470" s="117"/>
      <c r="D470" s="117"/>
      <c r="E470" s="117"/>
      <c r="F470" s="117"/>
      <c r="G470" s="117"/>
      <c r="H470" s="117"/>
      <c r="I470" s="117"/>
      <c r="J470" s="117"/>
      <c r="K470" s="117"/>
      <c r="L470" s="117"/>
      <c r="M470" s="117"/>
      <c r="N470" s="117"/>
      <c r="O470" s="117"/>
      <c r="P470" s="117"/>
      <c r="Q470" s="117"/>
      <c r="R470" s="117"/>
      <c r="S470" s="117"/>
      <c r="T470" s="117"/>
      <c r="U470" s="117"/>
      <c r="V470" s="117"/>
      <c r="W470" s="117"/>
      <c r="X470" s="117"/>
      <c r="Y470" s="117"/>
      <c r="Z470" s="117"/>
    </row>
    <row r="471" spans="1:26" ht="15.75" customHeight="1" x14ac:dyDescent="0.25">
      <c r="A471" s="117"/>
      <c r="B471" s="117"/>
      <c r="C471" s="117"/>
      <c r="D471" s="117"/>
      <c r="E471" s="117"/>
      <c r="F471" s="117"/>
      <c r="G471" s="117"/>
      <c r="H471" s="117"/>
      <c r="I471" s="117"/>
      <c r="J471" s="117"/>
      <c r="K471" s="117"/>
      <c r="L471" s="117"/>
      <c r="M471" s="117"/>
      <c r="N471" s="117"/>
      <c r="O471" s="117"/>
      <c r="P471" s="117"/>
      <c r="Q471" s="117"/>
      <c r="R471" s="117"/>
      <c r="S471" s="117"/>
      <c r="T471" s="117"/>
      <c r="U471" s="117"/>
      <c r="V471" s="117"/>
      <c r="W471" s="117"/>
      <c r="X471" s="117"/>
      <c r="Y471" s="117"/>
      <c r="Z471" s="117"/>
    </row>
    <row r="472" spans="1:26" ht="15.75" customHeight="1" x14ac:dyDescent="0.25">
      <c r="A472" s="117"/>
      <c r="B472" s="117"/>
      <c r="C472" s="117"/>
      <c r="D472" s="117"/>
      <c r="E472" s="117"/>
      <c r="F472" s="117"/>
      <c r="G472" s="117"/>
      <c r="H472" s="117"/>
      <c r="I472" s="117"/>
      <c r="J472" s="117"/>
      <c r="K472" s="117"/>
      <c r="L472" s="117"/>
      <c r="M472" s="117"/>
      <c r="N472" s="117"/>
      <c r="O472" s="117"/>
      <c r="P472" s="117"/>
      <c r="Q472" s="117"/>
      <c r="R472" s="117"/>
      <c r="S472" s="117"/>
      <c r="T472" s="117"/>
      <c r="U472" s="117"/>
      <c r="V472" s="117"/>
      <c r="W472" s="117"/>
      <c r="X472" s="117"/>
      <c r="Y472" s="117"/>
      <c r="Z472" s="117"/>
    </row>
    <row r="473" spans="1:26" ht="15.75" customHeight="1" x14ac:dyDescent="0.25">
      <c r="A473" s="117"/>
      <c r="B473" s="117"/>
      <c r="C473" s="117"/>
      <c r="D473" s="117"/>
      <c r="E473" s="117"/>
      <c r="F473" s="117"/>
      <c r="G473" s="117"/>
      <c r="H473" s="117"/>
      <c r="I473" s="117"/>
      <c r="J473" s="117"/>
      <c r="K473" s="117"/>
      <c r="L473" s="117"/>
      <c r="M473" s="117"/>
      <c r="N473" s="117"/>
      <c r="O473" s="117"/>
      <c r="P473" s="117"/>
      <c r="Q473" s="117"/>
      <c r="R473" s="117"/>
      <c r="S473" s="117"/>
      <c r="T473" s="117"/>
      <c r="U473" s="117"/>
      <c r="V473" s="117"/>
      <c r="W473" s="117"/>
      <c r="X473" s="117"/>
      <c r="Y473" s="117"/>
      <c r="Z473" s="117"/>
    </row>
    <row r="474" spans="1:26" ht="15.75" customHeight="1" x14ac:dyDescent="0.25">
      <c r="A474" s="117"/>
      <c r="B474" s="117"/>
      <c r="C474" s="117"/>
      <c r="D474" s="117"/>
      <c r="E474" s="117"/>
      <c r="F474" s="117"/>
      <c r="G474" s="117"/>
      <c r="H474" s="117"/>
      <c r="I474" s="117"/>
      <c r="J474" s="117"/>
      <c r="K474" s="117"/>
      <c r="L474" s="117"/>
      <c r="M474" s="117"/>
      <c r="N474" s="117"/>
      <c r="O474" s="117"/>
      <c r="P474" s="117"/>
      <c r="Q474" s="117"/>
      <c r="R474" s="117"/>
      <c r="S474" s="117"/>
      <c r="T474" s="117"/>
      <c r="U474" s="117"/>
      <c r="V474" s="117"/>
      <c r="W474" s="117"/>
      <c r="X474" s="117"/>
      <c r="Y474" s="117"/>
      <c r="Z474" s="117"/>
    </row>
    <row r="475" spans="1:26" ht="15.75" customHeight="1" x14ac:dyDescent="0.25">
      <c r="A475" s="117"/>
      <c r="B475" s="117"/>
      <c r="C475" s="117"/>
      <c r="D475" s="117"/>
      <c r="E475" s="117"/>
      <c r="F475" s="117"/>
      <c r="G475" s="117"/>
      <c r="H475" s="117"/>
      <c r="I475" s="117"/>
      <c r="J475" s="117"/>
      <c r="K475" s="117"/>
      <c r="L475" s="117"/>
      <c r="M475" s="117"/>
      <c r="N475" s="117"/>
      <c r="O475" s="117"/>
      <c r="P475" s="117"/>
      <c r="Q475" s="117"/>
      <c r="R475" s="117"/>
      <c r="S475" s="117"/>
      <c r="T475" s="117"/>
      <c r="U475" s="117"/>
      <c r="V475" s="117"/>
      <c r="W475" s="117"/>
      <c r="X475" s="117"/>
      <c r="Y475" s="117"/>
      <c r="Z475" s="117"/>
    </row>
    <row r="476" spans="1:26" ht="15.75" customHeight="1" x14ac:dyDescent="0.25">
      <c r="A476" s="117"/>
      <c r="B476" s="117"/>
      <c r="C476" s="117"/>
      <c r="D476" s="117"/>
      <c r="E476" s="117"/>
      <c r="F476" s="117"/>
      <c r="G476" s="117"/>
      <c r="H476" s="117"/>
      <c r="I476" s="117"/>
      <c r="J476" s="117"/>
      <c r="K476" s="117"/>
      <c r="L476" s="117"/>
      <c r="M476" s="117"/>
      <c r="N476" s="117"/>
      <c r="O476" s="117"/>
      <c r="P476" s="117"/>
      <c r="Q476" s="117"/>
      <c r="R476" s="117"/>
      <c r="S476" s="117"/>
      <c r="T476" s="117"/>
      <c r="U476" s="117"/>
      <c r="V476" s="117"/>
      <c r="W476" s="117"/>
      <c r="X476" s="117"/>
      <c r="Y476" s="117"/>
      <c r="Z476" s="117"/>
    </row>
    <row r="477" spans="1:26" ht="15.75" customHeight="1" x14ac:dyDescent="0.25">
      <c r="A477" s="117"/>
      <c r="B477" s="117"/>
      <c r="C477" s="117"/>
      <c r="D477" s="117"/>
      <c r="E477" s="117"/>
      <c r="F477" s="117"/>
      <c r="G477" s="117"/>
      <c r="H477" s="117"/>
      <c r="I477" s="117"/>
      <c r="J477" s="117"/>
      <c r="K477" s="117"/>
      <c r="L477" s="117"/>
      <c r="M477" s="117"/>
      <c r="N477" s="117"/>
      <c r="O477" s="117"/>
      <c r="P477" s="117"/>
      <c r="Q477" s="117"/>
      <c r="R477" s="117"/>
      <c r="S477" s="117"/>
      <c r="T477" s="117"/>
      <c r="U477" s="117"/>
      <c r="V477" s="117"/>
      <c r="W477" s="117"/>
      <c r="X477" s="117"/>
      <c r="Y477" s="117"/>
      <c r="Z477" s="117"/>
    </row>
    <row r="478" spans="1:26" ht="15.75" customHeight="1" x14ac:dyDescent="0.25">
      <c r="A478" s="117"/>
      <c r="B478" s="117"/>
      <c r="C478" s="117"/>
      <c r="D478" s="117"/>
      <c r="E478" s="117"/>
      <c r="F478" s="117"/>
      <c r="G478" s="117"/>
      <c r="H478" s="117"/>
      <c r="I478" s="117"/>
      <c r="J478" s="117"/>
      <c r="K478" s="117"/>
      <c r="L478" s="117"/>
      <c r="M478" s="117"/>
      <c r="N478" s="117"/>
      <c r="O478" s="117"/>
      <c r="P478" s="117"/>
      <c r="Q478" s="117"/>
      <c r="R478" s="117"/>
      <c r="S478" s="117"/>
      <c r="T478" s="117"/>
      <c r="U478" s="117"/>
      <c r="V478" s="117"/>
      <c r="W478" s="117"/>
      <c r="X478" s="117"/>
      <c r="Y478" s="117"/>
      <c r="Z478" s="117"/>
    </row>
    <row r="479" spans="1:26" ht="15.75" customHeight="1" x14ac:dyDescent="0.25">
      <c r="A479" s="117"/>
      <c r="B479" s="117"/>
      <c r="C479" s="117"/>
      <c r="D479" s="117"/>
      <c r="E479" s="117"/>
      <c r="F479" s="117"/>
      <c r="G479" s="117"/>
      <c r="H479" s="117"/>
      <c r="I479" s="117"/>
      <c r="J479" s="117"/>
      <c r="K479" s="117"/>
      <c r="L479" s="117"/>
      <c r="M479" s="117"/>
      <c r="N479" s="117"/>
      <c r="O479" s="117"/>
      <c r="P479" s="117"/>
      <c r="Q479" s="117"/>
      <c r="R479" s="117"/>
      <c r="S479" s="117"/>
      <c r="T479" s="117"/>
      <c r="U479" s="117"/>
      <c r="V479" s="117"/>
      <c r="W479" s="117"/>
      <c r="X479" s="117"/>
      <c r="Y479" s="117"/>
      <c r="Z479" s="117"/>
    </row>
    <row r="480" spans="1:26" ht="15.75" customHeight="1" x14ac:dyDescent="0.25">
      <c r="A480" s="117"/>
      <c r="B480" s="117"/>
      <c r="C480" s="117"/>
      <c r="D480" s="117"/>
      <c r="E480" s="117"/>
      <c r="F480" s="117"/>
      <c r="G480" s="117"/>
      <c r="H480" s="117"/>
      <c r="I480" s="117"/>
      <c r="J480" s="117"/>
      <c r="K480" s="117"/>
      <c r="L480" s="117"/>
      <c r="M480" s="117"/>
      <c r="N480" s="117"/>
      <c r="O480" s="117"/>
      <c r="P480" s="117"/>
      <c r="Q480" s="117"/>
      <c r="R480" s="117"/>
      <c r="S480" s="117"/>
      <c r="T480" s="117"/>
      <c r="U480" s="117"/>
      <c r="V480" s="117"/>
      <c r="W480" s="117"/>
      <c r="X480" s="117"/>
      <c r="Y480" s="117"/>
      <c r="Z480" s="117"/>
    </row>
    <row r="481" spans="1:26" ht="15.75" customHeight="1" x14ac:dyDescent="0.25">
      <c r="A481" s="117"/>
      <c r="B481" s="117"/>
      <c r="C481" s="117"/>
      <c r="D481" s="117"/>
      <c r="E481" s="117"/>
      <c r="F481" s="117"/>
      <c r="G481" s="117"/>
      <c r="H481" s="117"/>
      <c r="I481" s="117"/>
      <c r="J481" s="117"/>
      <c r="K481" s="117"/>
      <c r="L481" s="117"/>
      <c r="M481" s="117"/>
      <c r="N481" s="117"/>
      <c r="O481" s="117"/>
      <c r="P481" s="117"/>
      <c r="Q481" s="117"/>
      <c r="R481" s="117"/>
      <c r="S481" s="117"/>
      <c r="T481" s="117"/>
      <c r="U481" s="117"/>
      <c r="V481" s="117"/>
      <c r="W481" s="117"/>
      <c r="X481" s="117"/>
      <c r="Y481" s="117"/>
      <c r="Z481" s="117"/>
    </row>
    <row r="482" spans="1:26" ht="15.75" customHeight="1" x14ac:dyDescent="0.25">
      <c r="A482" s="117"/>
      <c r="B482" s="117"/>
      <c r="C482" s="117"/>
      <c r="D482" s="117"/>
      <c r="E482" s="117"/>
      <c r="F482" s="117"/>
      <c r="G482" s="117"/>
      <c r="H482" s="117"/>
      <c r="I482" s="117"/>
      <c r="J482" s="117"/>
      <c r="K482" s="117"/>
      <c r="L482" s="117"/>
      <c r="M482" s="117"/>
      <c r="N482" s="117"/>
      <c r="O482" s="117"/>
      <c r="P482" s="117"/>
      <c r="Q482" s="117"/>
      <c r="R482" s="117"/>
      <c r="S482" s="117"/>
      <c r="T482" s="117"/>
      <c r="U482" s="117"/>
      <c r="V482" s="117"/>
      <c r="W482" s="117"/>
      <c r="X482" s="117"/>
      <c r="Y482" s="117"/>
      <c r="Z482" s="117"/>
    </row>
    <row r="483" spans="1:26" ht="15.75" customHeight="1" x14ac:dyDescent="0.25">
      <c r="A483" s="117"/>
      <c r="B483" s="117"/>
      <c r="C483" s="117"/>
      <c r="D483" s="117"/>
      <c r="E483" s="117"/>
      <c r="F483" s="117"/>
      <c r="G483" s="117"/>
      <c r="H483" s="117"/>
      <c r="I483" s="117"/>
      <c r="J483" s="117"/>
      <c r="K483" s="117"/>
      <c r="L483" s="117"/>
      <c r="M483" s="117"/>
      <c r="N483" s="117"/>
      <c r="O483" s="117"/>
      <c r="P483" s="117"/>
      <c r="Q483" s="117"/>
      <c r="R483" s="117"/>
      <c r="S483" s="117"/>
      <c r="T483" s="117"/>
      <c r="U483" s="117"/>
      <c r="V483" s="117"/>
      <c r="W483" s="117"/>
      <c r="X483" s="117"/>
      <c r="Y483" s="117"/>
      <c r="Z483" s="117"/>
    </row>
    <row r="484" spans="1:26" ht="15.75" customHeight="1" x14ac:dyDescent="0.25">
      <c r="A484" s="117"/>
      <c r="B484" s="117"/>
      <c r="C484" s="117"/>
      <c r="D484" s="117"/>
      <c r="E484" s="117"/>
      <c r="F484" s="117"/>
      <c r="G484" s="117"/>
      <c r="H484" s="117"/>
      <c r="I484" s="117"/>
      <c r="J484" s="117"/>
      <c r="K484" s="117"/>
      <c r="L484" s="117"/>
      <c r="M484" s="117"/>
      <c r="N484" s="117"/>
      <c r="O484" s="117"/>
      <c r="P484" s="117"/>
      <c r="Q484" s="117"/>
      <c r="R484" s="117"/>
      <c r="S484" s="117"/>
      <c r="T484" s="117"/>
      <c r="U484" s="117"/>
      <c r="V484" s="117"/>
      <c r="W484" s="117"/>
      <c r="X484" s="117"/>
      <c r="Y484" s="117"/>
      <c r="Z484" s="117"/>
    </row>
    <row r="485" spans="1:26" ht="15.75" customHeight="1" x14ac:dyDescent="0.25">
      <c r="A485" s="117"/>
      <c r="B485" s="117"/>
      <c r="C485" s="117"/>
      <c r="D485" s="117"/>
      <c r="E485" s="117"/>
      <c r="F485" s="117"/>
      <c r="G485" s="117"/>
      <c r="H485" s="117"/>
      <c r="I485" s="117"/>
      <c r="J485" s="117"/>
      <c r="K485" s="117"/>
      <c r="L485" s="117"/>
      <c r="M485" s="117"/>
      <c r="N485" s="117"/>
      <c r="O485" s="117"/>
      <c r="P485" s="117"/>
      <c r="Q485" s="117"/>
      <c r="R485" s="117"/>
      <c r="S485" s="117"/>
      <c r="T485" s="117"/>
      <c r="U485" s="117"/>
      <c r="V485" s="117"/>
      <c r="W485" s="117"/>
      <c r="X485" s="117"/>
      <c r="Y485" s="117"/>
      <c r="Z485" s="117"/>
    </row>
    <row r="486" spans="1:26" ht="15.75" customHeight="1" x14ac:dyDescent="0.25">
      <c r="A486" s="117"/>
      <c r="B486" s="117"/>
      <c r="C486" s="117"/>
      <c r="D486" s="117"/>
      <c r="E486" s="117"/>
      <c r="F486" s="117"/>
      <c r="G486" s="117"/>
      <c r="H486" s="117"/>
      <c r="I486" s="117"/>
      <c r="J486" s="117"/>
      <c r="K486" s="117"/>
      <c r="L486" s="117"/>
      <c r="M486" s="117"/>
      <c r="N486" s="117"/>
      <c r="O486" s="117"/>
      <c r="P486" s="117"/>
      <c r="Q486" s="117"/>
      <c r="R486" s="117"/>
      <c r="S486" s="117"/>
      <c r="T486" s="117"/>
      <c r="U486" s="117"/>
      <c r="V486" s="117"/>
      <c r="W486" s="117"/>
      <c r="X486" s="117"/>
      <c r="Y486" s="117"/>
      <c r="Z486" s="117"/>
    </row>
    <row r="487" spans="1:26" ht="15.75" customHeight="1" x14ac:dyDescent="0.25">
      <c r="A487" s="117"/>
      <c r="B487" s="117"/>
      <c r="C487" s="117"/>
      <c r="D487" s="117"/>
      <c r="E487" s="117"/>
      <c r="F487" s="117"/>
      <c r="G487" s="117"/>
      <c r="H487" s="117"/>
      <c r="I487" s="117"/>
      <c r="J487" s="117"/>
      <c r="K487" s="117"/>
      <c r="L487" s="117"/>
      <c r="M487" s="117"/>
      <c r="N487" s="117"/>
      <c r="O487" s="117"/>
      <c r="P487" s="117"/>
      <c r="Q487" s="117"/>
      <c r="R487" s="117"/>
      <c r="S487" s="117"/>
      <c r="T487" s="117"/>
      <c r="U487" s="117"/>
      <c r="V487" s="117"/>
      <c r="W487" s="117"/>
      <c r="X487" s="117"/>
      <c r="Y487" s="117"/>
      <c r="Z487" s="117"/>
    </row>
    <row r="488" spans="1:26" ht="15.75" customHeight="1" x14ac:dyDescent="0.25">
      <c r="A488" s="117"/>
      <c r="B488" s="117"/>
      <c r="C488" s="117"/>
      <c r="D488" s="117"/>
      <c r="E488" s="117"/>
      <c r="F488" s="117"/>
      <c r="G488" s="117"/>
      <c r="H488" s="117"/>
      <c r="I488" s="117"/>
      <c r="J488" s="117"/>
      <c r="K488" s="117"/>
      <c r="L488" s="117"/>
      <c r="M488" s="117"/>
      <c r="N488" s="117"/>
      <c r="O488" s="117"/>
      <c r="P488" s="117"/>
      <c r="Q488" s="117"/>
      <c r="R488" s="117"/>
      <c r="S488" s="117"/>
      <c r="T488" s="117"/>
      <c r="U488" s="117"/>
      <c r="V488" s="117"/>
      <c r="W488" s="117"/>
      <c r="X488" s="117"/>
      <c r="Y488" s="117"/>
      <c r="Z488" s="117"/>
    </row>
    <row r="489" spans="1:26" ht="15.75" customHeight="1" x14ac:dyDescent="0.25">
      <c r="A489" s="117"/>
      <c r="B489" s="117"/>
      <c r="C489" s="117"/>
      <c r="D489" s="117"/>
      <c r="E489" s="117"/>
      <c r="F489" s="117"/>
      <c r="G489" s="117"/>
      <c r="H489" s="117"/>
      <c r="I489" s="117"/>
      <c r="J489" s="117"/>
      <c r="K489" s="117"/>
      <c r="L489" s="117"/>
      <c r="M489" s="117"/>
      <c r="N489" s="117"/>
      <c r="O489" s="117"/>
      <c r="P489" s="117"/>
      <c r="Q489" s="117"/>
      <c r="R489" s="117"/>
      <c r="S489" s="117"/>
      <c r="T489" s="117"/>
      <c r="U489" s="117"/>
      <c r="V489" s="117"/>
      <c r="W489" s="117"/>
      <c r="X489" s="117"/>
      <c r="Y489" s="117"/>
      <c r="Z489" s="117"/>
    </row>
    <row r="490" spans="1:26" ht="15.75" customHeight="1" x14ac:dyDescent="0.25">
      <c r="A490" s="117"/>
      <c r="B490" s="117"/>
      <c r="C490" s="117"/>
      <c r="D490" s="117"/>
      <c r="E490" s="117"/>
      <c r="F490" s="117"/>
      <c r="G490" s="117"/>
      <c r="H490" s="117"/>
      <c r="I490" s="117"/>
      <c r="J490" s="117"/>
      <c r="K490" s="117"/>
      <c r="L490" s="117"/>
      <c r="M490" s="117"/>
      <c r="N490" s="117"/>
      <c r="O490" s="117"/>
      <c r="P490" s="117"/>
      <c r="Q490" s="117"/>
      <c r="R490" s="117"/>
      <c r="S490" s="117"/>
      <c r="T490" s="117"/>
      <c r="U490" s="117"/>
      <c r="V490" s="117"/>
      <c r="W490" s="117"/>
      <c r="X490" s="117"/>
      <c r="Y490" s="117"/>
      <c r="Z490" s="117"/>
    </row>
    <row r="491" spans="1:26" ht="15.75" customHeight="1" x14ac:dyDescent="0.25">
      <c r="A491" s="117"/>
      <c r="B491" s="117"/>
      <c r="C491" s="117"/>
      <c r="D491" s="117"/>
      <c r="E491" s="117"/>
      <c r="F491" s="117"/>
      <c r="G491" s="117"/>
      <c r="H491" s="117"/>
      <c r="I491" s="117"/>
      <c r="J491" s="117"/>
      <c r="K491" s="117"/>
      <c r="L491" s="117"/>
      <c r="M491" s="117"/>
      <c r="N491" s="117"/>
      <c r="O491" s="117"/>
      <c r="P491" s="117"/>
      <c r="Q491" s="117"/>
      <c r="R491" s="117"/>
      <c r="S491" s="117"/>
      <c r="T491" s="117"/>
      <c r="U491" s="117"/>
      <c r="V491" s="117"/>
      <c r="W491" s="117"/>
      <c r="X491" s="117"/>
      <c r="Y491" s="117"/>
      <c r="Z491" s="117"/>
    </row>
    <row r="492" spans="1:26" ht="15.75" customHeight="1" x14ac:dyDescent="0.25">
      <c r="A492" s="117"/>
      <c r="B492" s="117"/>
      <c r="C492" s="117"/>
      <c r="D492" s="117"/>
      <c r="E492" s="117"/>
      <c r="F492" s="117"/>
      <c r="G492" s="117"/>
      <c r="H492" s="117"/>
      <c r="I492" s="117"/>
      <c r="J492" s="117"/>
      <c r="K492" s="117"/>
      <c r="L492" s="117"/>
      <c r="M492" s="117"/>
      <c r="N492" s="117"/>
      <c r="O492" s="117"/>
      <c r="P492" s="117"/>
      <c r="Q492" s="117"/>
      <c r="R492" s="117"/>
      <c r="S492" s="117"/>
      <c r="T492" s="117"/>
      <c r="U492" s="117"/>
      <c r="V492" s="117"/>
      <c r="W492" s="117"/>
      <c r="X492" s="117"/>
      <c r="Y492" s="117"/>
      <c r="Z492" s="117"/>
    </row>
    <row r="493" spans="1:26" ht="15.75" customHeight="1" x14ac:dyDescent="0.25">
      <c r="A493" s="117"/>
      <c r="B493" s="117"/>
      <c r="C493" s="117"/>
      <c r="D493" s="117"/>
      <c r="E493" s="117"/>
      <c r="F493" s="117"/>
      <c r="G493" s="117"/>
      <c r="H493" s="117"/>
      <c r="I493" s="117"/>
      <c r="J493" s="117"/>
      <c r="K493" s="117"/>
      <c r="L493" s="117"/>
      <c r="M493" s="117"/>
      <c r="N493" s="117"/>
      <c r="O493" s="117"/>
      <c r="P493" s="117"/>
      <c r="Q493" s="117"/>
      <c r="R493" s="117"/>
      <c r="S493" s="117"/>
      <c r="T493" s="117"/>
      <c r="U493" s="117"/>
      <c r="V493" s="117"/>
      <c r="W493" s="117"/>
      <c r="X493" s="117"/>
      <c r="Y493" s="117"/>
      <c r="Z493" s="117"/>
    </row>
    <row r="494" spans="1:26" ht="15.75" customHeight="1" x14ac:dyDescent="0.25">
      <c r="A494" s="117"/>
      <c r="B494" s="117"/>
      <c r="C494" s="117"/>
      <c r="D494" s="117"/>
      <c r="E494" s="117"/>
      <c r="F494" s="117"/>
      <c r="G494" s="117"/>
      <c r="H494" s="117"/>
      <c r="I494" s="117"/>
      <c r="J494" s="117"/>
      <c r="K494" s="117"/>
      <c r="L494" s="117"/>
      <c r="M494" s="117"/>
      <c r="N494" s="117"/>
      <c r="O494" s="117"/>
      <c r="P494" s="117"/>
      <c r="Q494" s="117"/>
      <c r="R494" s="117"/>
      <c r="S494" s="117"/>
      <c r="T494" s="117"/>
      <c r="U494" s="117"/>
      <c r="V494" s="117"/>
      <c r="W494" s="117"/>
      <c r="X494" s="117"/>
      <c r="Y494" s="117"/>
      <c r="Z494" s="117"/>
    </row>
    <row r="495" spans="1:26" ht="15.75" customHeight="1" x14ac:dyDescent="0.25">
      <c r="A495" s="117"/>
      <c r="B495" s="117"/>
      <c r="C495" s="117"/>
      <c r="D495" s="117"/>
      <c r="E495" s="117"/>
      <c r="F495" s="117"/>
      <c r="G495" s="117"/>
      <c r="H495" s="117"/>
      <c r="I495" s="117"/>
      <c r="J495" s="117"/>
      <c r="K495" s="117"/>
      <c r="L495" s="117"/>
      <c r="M495" s="117"/>
      <c r="N495" s="117"/>
      <c r="O495" s="117"/>
      <c r="P495" s="117"/>
      <c r="Q495" s="117"/>
      <c r="R495" s="117"/>
      <c r="S495" s="117"/>
      <c r="T495" s="117"/>
      <c r="U495" s="117"/>
      <c r="V495" s="117"/>
      <c r="W495" s="117"/>
      <c r="X495" s="117"/>
      <c r="Y495" s="117"/>
      <c r="Z495" s="117"/>
    </row>
    <row r="496" spans="1:26" ht="15.75" customHeight="1" x14ac:dyDescent="0.25">
      <c r="A496" s="117"/>
      <c r="B496" s="117"/>
      <c r="C496" s="117"/>
      <c r="D496" s="117"/>
      <c r="E496" s="117"/>
      <c r="F496" s="117"/>
      <c r="G496" s="117"/>
      <c r="H496" s="117"/>
      <c r="I496" s="117"/>
      <c r="J496" s="117"/>
      <c r="K496" s="117"/>
      <c r="L496" s="117"/>
      <c r="M496" s="117"/>
      <c r="N496" s="117"/>
      <c r="O496" s="117"/>
      <c r="P496" s="117"/>
      <c r="Q496" s="117"/>
      <c r="R496" s="117"/>
      <c r="S496" s="117"/>
      <c r="T496" s="117"/>
      <c r="U496" s="117"/>
      <c r="V496" s="117"/>
      <c r="W496" s="117"/>
      <c r="X496" s="117"/>
      <c r="Y496" s="117"/>
      <c r="Z496" s="117"/>
    </row>
    <row r="497" spans="1:26" ht="15.75" customHeight="1" x14ac:dyDescent="0.25">
      <c r="A497" s="117"/>
      <c r="B497" s="117"/>
      <c r="C497" s="117"/>
      <c r="D497" s="117"/>
      <c r="E497" s="117"/>
      <c r="F497" s="117"/>
      <c r="G497" s="117"/>
      <c r="H497" s="117"/>
      <c r="I497" s="117"/>
      <c r="J497" s="117"/>
      <c r="K497" s="117"/>
      <c r="L497" s="117"/>
      <c r="M497" s="117"/>
      <c r="N497" s="117"/>
      <c r="O497" s="117"/>
      <c r="P497" s="117"/>
      <c r="Q497" s="117"/>
      <c r="R497" s="117"/>
      <c r="S497" s="117"/>
      <c r="T497" s="117"/>
      <c r="U497" s="117"/>
      <c r="V497" s="117"/>
      <c r="W497" s="117"/>
      <c r="X497" s="117"/>
      <c r="Y497" s="117"/>
      <c r="Z497" s="117"/>
    </row>
    <row r="498" spans="1:26" ht="15.75" customHeight="1" x14ac:dyDescent="0.25">
      <c r="A498" s="117"/>
      <c r="B498" s="117"/>
      <c r="C498" s="117"/>
      <c r="D498" s="117"/>
      <c r="E498" s="117"/>
      <c r="F498" s="117"/>
      <c r="G498" s="117"/>
      <c r="H498" s="117"/>
      <c r="I498" s="117"/>
      <c r="J498" s="117"/>
      <c r="K498" s="117"/>
      <c r="L498" s="117"/>
      <c r="M498" s="117"/>
      <c r="N498" s="117"/>
      <c r="O498" s="117"/>
      <c r="P498" s="117"/>
      <c r="Q498" s="117"/>
      <c r="R498" s="117"/>
      <c r="S498" s="117"/>
      <c r="T498" s="117"/>
      <c r="U498" s="117"/>
      <c r="V498" s="117"/>
      <c r="W498" s="117"/>
      <c r="X498" s="117"/>
      <c r="Y498" s="117"/>
      <c r="Z498" s="117"/>
    </row>
    <row r="499" spans="1:26" ht="15.75" customHeight="1" x14ac:dyDescent="0.25">
      <c r="A499" s="117"/>
      <c r="B499" s="117"/>
      <c r="C499" s="117"/>
      <c r="D499" s="117"/>
      <c r="E499" s="117"/>
      <c r="F499" s="117"/>
      <c r="G499" s="117"/>
      <c r="H499" s="117"/>
      <c r="I499" s="117"/>
      <c r="J499" s="117"/>
      <c r="K499" s="117"/>
      <c r="L499" s="117"/>
      <c r="M499" s="117"/>
      <c r="N499" s="117"/>
      <c r="O499" s="117"/>
      <c r="P499" s="117"/>
      <c r="Q499" s="117"/>
      <c r="R499" s="117"/>
      <c r="S499" s="117"/>
      <c r="T499" s="117"/>
      <c r="U499" s="117"/>
      <c r="V499" s="117"/>
      <c r="W499" s="117"/>
      <c r="X499" s="117"/>
      <c r="Y499" s="117"/>
      <c r="Z499" s="117"/>
    </row>
    <row r="500" spans="1:26" ht="15.75" customHeight="1" x14ac:dyDescent="0.25">
      <c r="A500" s="117"/>
      <c r="B500" s="117"/>
      <c r="C500" s="117"/>
      <c r="D500" s="117"/>
      <c r="E500" s="117"/>
      <c r="F500" s="117"/>
      <c r="G500" s="117"/>
      <c r="H500" s="117"/>
      <c r="I500" s="117"/>
      <c r="J500" s="117"/>
      <c r="K500" s="117"/>
      <c r="L500" s="117"/>
      <c r="M500" s="117"/>
      <c r="N500" s="117"/>
      <c r="O500" s="117"/>
      <c r="P500" s="117"/>
      <c r="Q500" s="117"/>
      <c r="R500" s="117"/>
      <c r="S500" s="117"/>
      <c r="T500" s="117"/>
      <c r="U500" s="117"/>
      <c r="V500" s="117"/>
      <c r="W500" s="117"/>
      <c r="X500" s="117"/>
      <c r="Y500" s="117"/>
      <c r="Z500" s="117"/>
    </row>
    <row r="501" spans="1:26" ht="15.75" customHeight="1" x14ac:dyDescent="0.25">
      <c r="A501" s="117"/>
      <c r="B501" s="117"/>
      <c r="C501" s="117"/>
      <c r="D501" s="117"/>
      <c r="E501" s="117"/>
      <c r="F501" s="117"/>
      <c r="G501" s="117"/>
      <c r="H501" s="117"/>
      <c r="I501" s="117"/>
      <c r="J501" s="117"/>
      <c r="K501" s="117"/>
      <c r="L501" s="117"/>
      <c r="M501" s="117"/>
      <c r="N501" s="117"/>
      <c r="O501" s="117"/>
      <c r="P501" s="117"/>
      <c r="Q501" s="117"/>
      <c r="R501" s="117"/>
      <c r="S501" s="117"/>
      <c r="T501" s="117"/>
      <c r="U501" s="117"/>
      <c r="V501" s="117"/>
      <c r="W501" s="117"/>
      <c r="X501" s="117"/>
      <c r="Y501" s="117"/>
      <c r="Z501" s="117"/>
    </row>
    <row r="502" spans="1:26" ht="15.75" customHeight="1" x14ac:dyDescent="0.25">
      <c r="A502" s="117"/>
      <c r="B502" s="117"/>
      <c r="C502" s="117"/>
      <c r="D502" s="117"/>
      <c r="E502" s="117"/>
      <c r="F502" s="117"/>
      <c r="G502" s="117"/>
      <c r="H502" s="117"/>
      <c r="I502" s="117"/>
      <c r="J502" s="117"/>
      <c r="K502" s="117"/>
      <c r="L502" s="117"/>
      <c r="M502" s="117"/>
      <c r="N502" s="117"/>
      <c r="O502" s="117"/>
      <c r="P502" s="117"/>
      <c r="Q502" s="117"/>
      <c r="R502" s="117"/>
      <c r="S502" s="117"/>
      <c r="T502" s="117"/>
      <c r="U502" s="117"/>
      <c r="V502" s="117"/>
      <c r="W502" s="117"/>
      <c r="X502" s="117"/>
      <c r="Y502" s="117"/>
      <c r="Z502" s="117"/>
    </row>
    <row r="503" spans="1:26" ht="15.75" customHeight="1" x14ac:dyDescent="0.25">
      <c r="A503" s="117"/>
      <c r="B503" s="117"/>
      <c r="C503" s="117"/>
      <c r="D503" s="117"/>
      <c r="E503" s="117"/>
      <c r="F503" s="117"/>
      <c r="G503" s="117"/>
      <c r="H503" s="117"/>
      <c r="I503" s="117"/>
      <c r="J503" s="117"/>
      <c r="K503" s="117"/>
      <c r="L503" s="117"/>
      <c r="M503" s="117"/>
      <c r="N503" s="117"/>
      <c r="O503" s="117"/>
      <c r="P503" s="117"/>
      <c r="Q503" s="117"/>
      <c r="R503" s="117"/>
      <c r="S503" s="117"/>
      <c r="T503" s="117"/>
      <c r="U503" s="117"/>
      <c r="V503" s="117"/>
      <c r="W503" s="117"/>
      <c r="X503" s="117"/>
      <c r="Y503" s="117"/>
      <c r="Z503" s="117"/>
    </row>
    <row r="504" spans="1:26" ht="15.75" customHeight="1" x14ac:dyDescent="0.25">
      <c r="A504" s="117"/>
      <c r="B504" s="117"/>
      <c r="C504" s="117"/>
      <c r="D504" s="117"/>
      <c r="E504" s="117"/>
      <c r="F504" s="117"/>
      <c r="G504" s="117"/>
      <c r="H504" s="117"/>
      <c r="I504" s="117"/>
      <c r="J504" s="117"/>
      <c r="K504" s="117"/>
      <c r="L504" s="117"/>
      <c r="M504" s="117"/>
      <c r="N504" s="117"/>
      <c r="O504" s="117"/>
      <c r="P504" s="117"/>
      <c r="Q504" s="117"/>
      <c r="R504" s="117"/>
      <c r="S504" s="117"/>
      <c r="T504" s="117"/>
      <c r="U504" s="117"/>
      <c r="V504" s="117"/>
      <c r="W504" s="117"/>
      <c r="X504" s="117"/>
      <c r="Y504" s="117"/>
      <c r="Z504" s="117"/>
    </row>
    <row r="505" spans="1:26" ht="15.75" customHeight="1" x14ac:dyDescent="0.25">
      <c r="A505" s="117"/>
      <c r="B505" s="117"/>
      <c r="C505" s="117"/>
      <c r="D505" s="117"/>
      <c r="E505" s="117"/>
      <c r="F505" s="117"/>
      <c r="G505" s="117"/>
      <c r="H505" s="117"/>
      <c r="I505" s="117"/>
      <c r="J505" s="117"/>
      <c r="K505" s="117"/>
      <c r="L505" s="117"/>
      <c r="M505" s="117"/>
      <c r="N505" s="117"/>
      <c r="O505" s="117"/>
      <c r="P505" s="117"/>
      <c r="Q505" s="117"/>
      <c r="R505" s="117"/>
      <c r="S505" s="117"/>
      <c r="T505" s="117"/>
      <c r="U505" s="117"/>
      <c r="V505" s="117"/>
      <c r="W505" s="117"/>
      <c r="X505" s="117"/>
      <c r="Y505" s="117"/>
      <c r="Z505" s="117"/>
    </row>
    <row r="506" spans="1:26" ht="15.75" customHeight="1" x14ac:dyDescent="0.25">
      <c r="A506" s="117"/>
      <c r="B506" s="117"/>
      <c r="C506" s="117"/>
      <c r="D506" s="117"/>
      <c r="E506" s="117"/>
      <c r="F506" s="117"/>
      <c r="G506" s="117"/>
      <c r="H506" s="117"/>
      <c r="I506" s="117"/>
      <c r="J506" s="117"/>
      <c r="K506" s="117"/>
      <c r="L506" s="117"/>
      <c r="M506" s="117"/>
      <c r="N506" s="117"/>
      <c r="O506" s="117"/>
      <c r="P506" s="117"/>
      <c r="Q506" s="117"/>
      <c r="R506" s="117"/>
      <c r="S506" s="117"/>
      <c r="T506" s="117"/>
      <c r="U506" s="117"/>
      <c r="V506" s="117"/>
      <c r="W506" s="117"/>
      <c r="X506" s="117"/>
      <c r="Y506" s="117"/>
      <c r="Z506" s="117"/>
    </row>
    <row r="507" spans="1:26" ht="15.75" customHeight="1" x14ac:dyDescent="0.25">
      <c r="A507" s="117"/>
      <c r="B507" s="117"/>
      <c r="C507" s="117"/>
      <c r="D507" s="117"/>
      <c r="E507" s="117"/>
      <c r="F507" s="117"/>
      <c r="G507" s="117"/>
      <c r="H507" s="117"/>
      <c r="I507" s="117"/>
      <c r="J507" s="117"/>
      <c r="K507" s="117"/>
      <c r="L507" s="117"/>
      <c r="M507" s="117"/>
      <c r="N507" s="117"/>
      <c r="O507" s="117"/>
      <c r="P507" s="117"/>
      <c r="Q507" s="117"/>
      <c r="R507" s="117"/>
      <c r="S507" s="117"/>
      <c r="T507" s="117"/>
      <c r="U507" s="117"/>
      <c r="V507" s="117"/>
      <c r="W507" s="117"/>
      <c r="X507" s="117"/>
      <c r="Y507" s="117"/>
      <c r="Z507" s="117"/>
    </row>
    <row r="508" spans="1:26" ht="15.75" customHeight="1" x14ac:dyDescent="0.25">
      <c r="A508" s="117"/>
      <c r="B508" s="117"/>
      <c r="C508" s="117"/>
      <c r="D508" s="117"/>
      <c r="E508" s="117"/>
      <c r="F508" s="117"/>
      <c r="G508" s="117"/>
      <c r="H508" s="117"/>
      <c r="I508" s="117"/>
      <c r="J508" s="117"/>
      <c r="K508" s="117"/>
      <c r="L508" s="117"/>
      <c r="M508" s="117"/>
      <c r="N508" s="117"/>
      <c r="O508" s="117"/>
      <c r="P508" s="117"/>
      <c r="Q508" s="117"/>
      <c r="R508" s="117"/>
      <c r="S508" s="117"/>
      <c r="T508" s="117"/>
      <c r="U508" s="117"/>
      <c r="V508" s="117"/>
      <c r="W508" s="117"/>
      <c r="X508" s="117"/>
      <c r="Y508" s="117"/>
      <c r="Z508" s="117"/>
    </row>
    <row r="509" spans="1:26" ht="15.75" customHeight="1" x14ac:dyDescent="0.25">
      <c r="A509" s="117"/>
      <c r="B509" s="117"/>
      <c r="C509" s="117"/>
      <c r="D509" s="117"/>
      <c r="E509" s="117"/>
      <c r="F509" s="117"/>
      <c r="G509" s="117"/>
      <c r="H509" s="117"/>
      <c r="I509" s="117"/>
      <c r="J509" s="117"/>
      <c r="K509" s="117"/>
      <c r="L509" s="117"/>
      <c r="M509" s="117"/>
      <c r="N509" s="117"/>
      <c r="O509" s="117"/>
      <c r="P509" s="117"/>
      <c r="Q509" s="117"/>
      <c r="R509" s="117"/>
      <c r="S509" s="117"/>
      <c r="T509" s="117"/>
      <c r="U509" s="117"/>
      <c r="V509" s="117"/>
      <c r="W509" s="117"/>
      <c r="X509" s="117"/>
      <c r="Y509" s="117"/>
      <c r="Z509" s="117"/>
    </row>
    <row r="510" spans="1:26" ht="15.75" customHeight="1" x14ac:dyDescent="0.25">
      <c r="A510" s="117"/>
      <c r="B510" s="117"/>
      <c r="C510" s="117"/>
      <c r="D510" s="117"/>
      <c r="E510" s="117"/>
      <c r="F510" s="117"/>
      <c r="G510" s="117"/>
      <c r="H510" s="117"/>
      <c r="I510" s="117"/>
      <c r="J510" s="117"/>
      <c r="K510" s="117"/>
      <c r="L510" s="117"/>
      <c r="M510" s="117"/>
      <c r="N510" s="117"/>
      <c r="O510" s="117"/>
      <c r="P510" s="117"/>
      <c r="Q510" s="117"/>
      <c r="R510" s="117"/>
      <c r="S510" s="117"/>
      <c r="T510" s="117"/>
      <c r="U510" s="117"/>
      <c r="V510" s="117"/>
      <c r="W510" s="117"/>
      <c r="X510" s="117"/>
      <c r="Y510" s="117"/>
      <c r="Z510" s="117"/>
    </row>
    <row r="511" spans="1:26" ht="15.75" customHeight="1" x14ac:dyDescent="0.25">
      <c r="A511" s="117"/>
      <c r="B511" s="117"/>
      <c r="C511" s="117"/>
      <c r="D511" s="117"/>
      <c r="E511" s="117"/>
      <c r="F511" s="117"/>
      <c r="G511" s="117"/>
      <c r="H511" s="117"/>
      <c r="I511" s="117"/>
      <c r="J511" s="117"/>
      <c r="K511" s="117"/>
      <c r="L511" s="117"/>
      <c r="M511" s="117"/>
      <c r="N511" s="117"/>
      <c r="O511" s="117"/>
      <c r="P511" s="117"/>
      <c r="Q511" s="117"/>
      <c r="R511" s="117"/>
      <c r="S511" s="117"/>
      <c r="T511" s="117"/>
      <c r="U511" s="117"/>
      <c r="V511" s="117"/>
      <c r="W511" s="117"/>
      <c r="X511" s="117"/>
      <c r="Y511" s="117"/>
      <c r="Z511" s="117"/>
    </row>
    <row r="512" spans="1:26" ht="15.75" customHeight="1" x14ac:dyDescent="0.25">
      <c r="A512" s="117"/>
      <c r="B512" s="117"/>
      <c r="C512" s="117"/>
      <c r="D512" s="117"/>
      <c r="E512" s="117"/>
      <c r="F512" s="117"/>
      <c r="G512" s="117"/>
      <c r="H512" s="117"/>
      <c r="I512" s="117"/>
      <c r="J512" s="117"/>
      <c r="K512" s="117"/>
      <c r="L512" s="117"/>
      <c r="M512" s="117"/>
      <c r="N512" s="117"/>
      <c r="O512" s="117"/>
      <c r="P512" s="117"/>
      <c r="Q512" s="117"/>
      <c r="R512" s="117"/>
      <c r="S512" s="117"/>
      <c r="T512" s="117"/>
      <c r="U512" s="117"/>
      <c r="V512" s="117"/>
      <c r="W512" s="117"/>
      <c r="X512" s="117"/>
      <c r="Y512" s="117"/>
      <c r="Z512" s="117"/>
    </row>
    <row r="513" spans="1:26" ht="15.75" customHeight="1" x14ac:dyDescent="0.25">
      <c r="A513" s="117"/>
      <c r="B513" s="117"/>
      <c r="C513" s="117"/>
      <c r="D513" s="117"/>
      <c r="E513" s="117"/>
      <c r="F513" s="117"/>
      <c r="G513" s="117"/>
      <c r="H513" s="117"/>
      <c r="I513" s="117"/>
      <c r="J513" s="117"/>
      <c r="K513" s="117"/>
      <c r="L513" s="117"/>
      <c r="M513" s="117"/>
      <c r="N513" s="117"/>
      <c r="O513" s="117"/>
      <c r="P513" s="117"/>
      <c r="Q513" s="117"/>
      <c r="R513" s="117"/>
      <c r="S513" s="117"/>
      <c r="T513" s="117"/>
      <c r="U513" s="117"/>
      <c r="V513" s="117"/>
      <c r="W513" s="117"/>
      <c r="X513" s="117"/>
      <c r="Y513" s="117"/>
      <c r="Z513" s="117"/>
    </row>
    <row r="514" spans="1:26" ht="15.75" customHeight="1" x14ac:dyDescent="0.25">
      <c r="A514" s="117"/>
      <c r="B514" s="117"/>
      <c r="C514" s="117"/>
      <c r="D514" s="117"/>
      <c r="E514" s="117"/>
      <c r="F514" s="117"/>
      <c r="G514" s="117"/>
      <c r="H514" s="117"/>
      <c r="I514" s="117"/>
      <c r="J514" s="117"/>
      <c r="K514" s="117"/>
      <c r="L514" s="117"/>
      <c r="M514" s="117"/>
      <c r="N514" s="117"/>
      <c r="O514" s="117"/>
      <c r="P514" s="117"/>
      <c r="Q514" s="117"/>
      <c r="R514" s="117"/>
      <c r="S514" s="117"/>
      <c r="T514" s="117"/>
      <c r="U514" s="117"/>
      <c r="V514" s="117"/>
      <c r="W514" s="117"/>
      <c r="X514" s="117"/>
      <c r="Y514" s="117"/>
      <c r="Z514" s="117"/>
    </row>
    <row r="515" spans="1:26" ht="15.75" customHeight="1" x14ac:dyDescent="0.25">
      <c r="A515" s="117"/>
      <c r="B515" s="117"/>
      <c r="C515" s="117"/>
      <c r="D515" s="117"/>
      <c r="E515" s="117"/>
      <c r="F515" s="117"/>
      <c r="G515" s="117"/>
      <c r="H515" s="117"/>
      <c r="I515" s="117"/>
      <c r="J515" s="117"/>
      <c r="K515" s="117"/>
      <c r="L515" s="117"/>
      <c r="M515" s="117"/>
      <c r="N515" s="117"/>
      <c r="O515" s="117"/>
      <c r="P515" s="117"/>
      <c r="Q515" s="117"/>
      <c r="R515" s="117"/>
      <c r="S515" s="117"/>
      <c r="T515" s="117"/>
      <c r="U515" s="117"/>
      <c r="V515" s="117"/>
      <c r="W515" s="117"/>
      <c r="X515" s="117"/>
      <c r="Y515" s="117"/>
      <c r="Z515" s="117"/>
    </row>
    <row r="516" spans="1:26" ht="15.75" customHeight="1" x14ac:dyDescent="0.25">
      <c r="A516" s="117"/>
      <c r="B516" s="117"/>
      <c r="C516" s="117"/>
      <c r="D516" s="117"/>
      <c r="E516" s="117"/>
      <c r="F516" s="117"/>
      <c r="G516" s="117"/>
      <c r="H516" s="117"/>
      <c r="I516" s="117"/>
      <c r="J516" s="117"/>
      <c r="K516" s="117"/>
      <c r="L516" s="117"/>
      <c r="M516" s="117"/>
      <c r="N516" s="117"/>
      <c r="O516" s="117"/>
      <c r="P516" s="117"/>
      <c r="Q516" s="117"/>
      <c r="R516" s="117"/>
      <c r="S516" s="117"/>
      <c r="T516" s="117"/>
      <c r="U516" s="117"/>
      <c r="V516" s="117"/>
      <c r="W516" s="117"/>
      <c r="X516" s="117"/>
      <c r="Y516" s="117"/>
      <c r="Z516" s="117"/>
    </row>
    <row r="517" spans="1:26" ht="15.75" customHeight="1" x14ac:dyDescent="0.25">
      <c r="A517" s="117"/>
      <c r="B517" s="117"/>
      <c r="C517" s="117"/>
      <c r="D517" s="117"/>
      <c r="E517" s="117"/>
      <c r="F517" s="117"/>
      <c r="G517" s="117"/>
      <c r="H517" s="117"/>
      <c r="I517" s="117"/>
      <c r="J517" s="117"/>
      <c r="K517" s="117"/>
      <c r="L517" s="117"/>
      <c r="M517" s="117"/>
      <c r="N517" s="117"/>
      <c r="O517" s="117"/>
      <c r="P517" s="117"/>
      <c r="Q517" s="117"/>
      <c r="R517" s="117"/>
      <c r="S517" s="117"/>
      <c r="T517" s="117"/>
      <c r="U517" s="117"/>
      <c r="V517" s="117"/>
      <c r="W517" s="117"/>
      <c r="X517" s="117"/>
      <c r="Y517" s="117"/>
      <c r="Z517" s="117"/>
    </row>
    <row r="518" spans="1:26" ht="15.75" customHeight="1" x14ac:dyDescent="0.25">
      <c r="A518" s="117"/>
      <c r="B518" s="117"/>
      <c r="C518" s="117"/>
      <c r="D518" s="117"/>
      <c r="E518" s="117"/>
      <c r="F518" s="117"/>
      <c r="G518" s="117"/>
      <c r="H518" s="117"/>
      <c r="I518" s="117"/>
      <c r="J518" s="117"/>
      <c r="K518" s="117"/>
      <c r="L518" s="117"/>
      <c r="M518" s="117"/>
      <c r="N518" s="117"/>
      <c r="O518" s="117"/>
      <c r="P518" s="117"/>
      <c r="Q518" s="117"/>
      <c r="R518" s="117"/>
      <c r="S518" s="117"/>
      <c r="T518" s="117"/>
      <c r="U518" s="117"/>
      <c r="V518" s="117"/>
      <c r="W518" s="117"/>
      <c r="X518" s="117"/>
      <c r="Y518" s="117"/>
      <c r="Z518" s="117"/>
    </row>
    <row r="519" spans="1:26" ht="15.75" customHeight="1" x14ac:dyDescent="0.25">
      <c r="A519" s="117"/>
      <c r="B519" s="117"/>
      <c r="C519" s="117"/>
      <c r="D519" s="117"/>
      <c r="E519" s="117"/>
      <c r="F519" s="117"/>
      <c r="G519" s="117"/>
      <c r="H519" s="117"/>
      <c r="I519" s="117"/>
      <c r="J519" s="117"/>
      <c r="K519" s="117"/>
      <c r="L519" s="117"/>
      <c r="M519" s="117"/>
      <c r="N519" s="117"/>
      <c r="O519" s="117"/>
      <c r="P519" s="117"/>
      <c r="Q519" s="117"/>
      <c r="R519" s="117"/>
      <c r="S519" s="117"/>
      <c r="T519" s="117"/>
      <c r="U519" s="117"/>
      <c r="V519" s="117"/>
      <c r="W519" s="117"/>
      <c r="X519" s="117"/>
      <c r="Y519" s="117"/>
      <c r="Z519" s="117"/>
    </row>
    <row r="520" spans="1:26" ht="15.75" customHeight="1" x14ac:dyDescent="0.25"/>
    <row r="521" spans="1:26" ht="15.75" customHeight="1" x14ac:dyDescent="0.25"/>
    <row r="522" spans="1:26" ht="15.75" customHeight="1" x14ac:dyDescent="0.25"/>
    <row r="523" spans="1:26" ht="15.75" customHeight="1" x14ac:dyDescent="0.25"/>
    <row r="524" spans="1:26" ht="15.75" customHeight="1" x14ac:dyDescent="0.25"/>
    <row r="525" spans="1:26" ht="15.75" customHeight="1" x14ac:dyDescent="0.25"/>
    <row r="526" spans="1:26" ht="15.75" customHeight="1" x14ac:dyDescent="0.25"/>
    <row r="527" spans="1:26" ht="15.75" customHeight="1" x14ac:dyDescent="0.25"/>
    <row r="528" spans="1:26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autoFilter ref="A4:L319" xr:uid="{00000000-0009-0000-0000-000007000000}"/>
  <mergeCells count="3">
    <mergeCell ref="A1:L1"/>
    <mergeCell ref="A2:L2"/>
    <mergeCell ref="A3:K3"/>
  </mergeCells>
  <printOptions horizontalCentered="1"/>
  <pageMargins left="0.31496062992126" right="0.31496062992126" top="0.55118110236220497" bottom="0.55118110236220497" header="0" footer="0"/>
  <pageSetup paperSize="9" scale="64" orientation="portrait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tabColor rgb="FF92D050"/>
  </sheetPr>
  <dimension ref="A1:Z1000"/>
  <sheetViews>
    <sheetView workbookViewId="0">
      <pane ySplit="4" topLeftCell="A299" activePane="bottomLeft" state="frozen"/>
      <selection pane="bottomLeft" activeCell="I308" sqref="I308"/>
    </sheetView>
  </sheetViews>
  <sheetFormatPr defaultColWidth="14.42578125" defaultRowHeight="15" customHeight="1" x14ac:dyDescent="0.25"/>
  <cols>
    <col min="1" max="1" width="7.5703125" customWidth="1"/>
    <col min="2" max="2" width="12" customWidth="1"/>
    <col min="3" max="4" width="9.7109375" customWidth="1"/>
    <col min="5" max="5" width="10.140625" customWidth="1"/>
    <col min="6" max="6" width="17.28515625" customWidth="1"/>
    <col min="7" max="7" width="12.85546875" customWidth="1"/>
    <col min="8" max="8" width="15.85546875" customWidth="1"/>
    <col min="9" max="9" width="36.7109375" customWidth="1"/>
    <col min="10" max="10" width="27.7109375" customWidth="1"/>
    <col min="11" max="11" width="10.7109375" customWidth="1"/>
    <col min="12" max="12" width="22.5703125" customWidth="1"/>
    <col min="13" max="13" width="15.5703125" customWidth="1"/>
    <col min="14" max="14" width="12.42578125" customWidth="1"/>
    <col min="15" max="15" width="16.42578125" customWidth="1"/>
    <col min="16" max="16" width="32" customWidth="1"/>
    <col min="17" max="17" width="15" customWidth="1"/>
    <col min="18" max="18" width="14" customWidth="1"/>
    <col min="19" max="19" width="24.5703125" customWidth="1"/>
    <col min="20" max="20" width="18.140625" customWidth="1"/>
    <col min="21" max="26" width="9.140625" customWidth="1"/>
  </cols>
  <sheetData>
    <row r="1" spans="1:26" ht="16.5" thickBot="1" x14ac:dyDescent="0.3">
      <c r="A1" s="673" t="str">
        <f>'Summary E'!A1</f>
        <v>KEC International Limited</v>
      </c>
      <c r="B1" s="638"/>
      <c r="C1" s="638"/>
      <c r="D1" s="638"/>
      <c r="E1" s="638"/>
      <c r="F1" s="638"/>
      <c r="G1" s="638"/>
      <c r="H1" s="638"/>
      <c r="I1" s="638"/>
      <c r="J1" s="638"/>
      <c r="K1" s="638"/>
      <c r="L1" s="638"/>
      <c r="M1" s="638"/>
      <c r="N1" s="638"/>
      <c r="O1" s="638"/>
      <c r="P1" s="638"/>
      <c r="Q1" s="638"/>
      <c r="R1" s="638"/>
      <c r="S1" s="638"/>
      <c r="T1" s="642"/>
      <c r="U1" s="117"/>
      <c r="V1" s="117"/>
      <c r="W1" s="117"/>
      <c r="X1" s="117"/>
      <c r="Y1" s="117"/>
      <c r="Z1" s="117"/>
    </row>
    <row r="2" spans="1:26" ht="16.5" thickBot="1" x14ac:dyDescent="0.3">
      <c r="A2" s="673" t="str">
        <f>'DPR Sheet '!D3</f>
        <v>765 kV D/C Bikaner IV PS to Siwani II (Part-01) TL</v>
      </c>
      <c r="B2" s="638"/>
      <c r="C2" s="638"/>
      <c r="D2" s="638"/>
      <c r="E2" s="638"/>
      <c r="F2" s="638"/>
      <c r="G2" s="638"/>
      <c r="H2" s="638"/>
      <c r="I2" s="638"/>
      <c r="J2" s="638"/>
      <c r="K2" s="638"/>
      <c r="L2" s="638"/>
      <c r="M2" s="638"/>
      <c r="N2" s="638"/>
      <c r="O2" s="638"/>
      <c r="P2" s="638"/>
      <c r="Q2" s="638"/>
      <c r="R2" s="638"/>
      <c r="S2" s="638"/>
      <c r="T2" s="642"/>
      <c r="U2" s="117"/>
      <c r="V2" s="117"/>
      <c r="W2" s="117"/>
      <c r="X2" s="117"/>
      <c r="Y2" s="117"/>
      <c r="Z2" s="117"/>
    </row>
    <row r="3" spans="1:26" ht="16.5" thickBot="1" x14ac:dyDescent="0.3">
      <c r="A3" s="639" t="s">
        <v>637</v>
      </c>
      <c r="B3" s="638"/>
      <c r="C3" s="638"/>
      <c r="D3" s="638"/>
      <c r="E3" s="638"/>
      <c r="F3" s="638"/>
      <c r="G3" s="638"/>
      <c r="H3" s="638"/>
      <c r="I3" s="638"/>
      <c r="J3" s="640"/>
      <c r="K3" s="158"/>
      <c r="L3" s="158"/>
      <c r="M3" s="158"/>
      <c r="N3" s="158"/>
      <c r="O3" s="158"/>
      <c r="P3" s="158"/>
      <c r="Q3" s="158"/>
      <c r="R3" s="158"/>
      <c r="S3" s="159"/>
      <c r="T3" s="160">
        <f ca="1">'Summary E'!M1</f>
        <v>46134</v>
      </c>
      <c r="U3" s="117"/>
      <c r="V3" s="117"/>
      <c r="W3" s="117"/>
      <c r="X3" s="117"/>
      <c r="Y3" s="117"/>
      <c r="Z3" s="117"/>
    </row>
    <row r="4" spans="1:26" ht="30.75" thickBot="1" x14ac:dyDescent="0.3">
      <c r="A4" s="128" t="s">
        <v>3</v>
      </c>
      <c r="B4" s="129" t="s">
        <v>619</v>
      </c>
      <c r="C4" s="130" t="s">
        <v>620</v>
      </c>
      <c r="D4" s="131" t="s">
        <v>621</v>
      </c>
      <c r="E4" s="130" t="s">
        <v>622</v>
      </c>
      <c r="F4" s="130" t="s">
        <v>623</v>
      </c>
      <c r="G4" s="132" t="s">
        <v>624</v>
      </c>
      <c r="H4" s="132" t="s">
        <v>235</v>
      </c>
      <c r="I4" s="130" t="s">
        <v>626</v>
      </c>
      <c r="J4" s="130" t="s">
        <v>627</v>
      </c>
      <c r="K4" s="130" t="s">
        <v>638</v>
      </c>
      <c r="L4" s="130" t="s">
        <v>639</v>
      </c>
      <c r="M4" s="130" t="s">
        <v>640</v>
      </c>
      <c r="N4" s="130" t="s">
        <v>641</v>
      </c>
      <c r="O4" s="130" t="s">
        <v>642</v>
      </c>
      <c r="P4" s="130" t="s">
        <v>643</v>
      </c>
      <c r="Q4" s="130" t="s">
        <v>218</v>
      </c>
      <c r="R4" s="130" t="s">
        <v>219</v>
      </c>
      <c r="S4" s="130" t="s">
        <v>628</v>
      </c>
      <c r="T4" s="134" t="s">
        <v>12</v>
      </c>
      <c r="U4" s="117"/>
      <c r="V4" s="117"/>
      <c r="W4" s="117"/>
      <c r="X4" s="117"/>
      <c r="Y4" s="117"/>
      <c r="Z4" s="117"/>
    </row>
    <row r="5" spans="1:26" x14ac:dyDescent="0.25">
      <c r="A5" s="135">
        <v>1</v>
      </c>
      <c r="B5" s="136" t="s">
        <v>644</v>
      </c>
      <c r="C5" s="136">
        <v>1</v>
      </c>
      <c r="D5" s="136" t="s">
        <v>332</v>
      </c>
      <c r="E5" s="136" t="str">
        <f>VLOOKUP(D5,'TS Gantry - AP47'!$C$8:$D$638,2,0)</f>
        <v>DA-1.5</v>
      </c>
      <c r="F5" s="136" t="s">
        <v>645</v>
      </c>
      <c r="G5" s="161">
        <v>45700</v>
      </c>
      <c r="H5" s="161">
        <v>45711</v>
      </c>
      <c r="I5" s="162" t="s">
        <v>646</v>
      </c>
      <c r="J5" s="139" t="s">
        <v>647</v>
      </c>
      <c r="K5" s="139" t="s">
        <v>648</v>
      </c>
      <c r="L5" s="139" t="str">
        <f>VLOOKUP(D5,'TS Gantry - AP47'!$C$8:$X$638,22,FALSE)</f>
        <v>DOODIMUKLERA</v>
      </c>
      <c r="M5" s="139" t="str">
        <f>VLOOKUP(D5,'TS Gantry - AP47'!$C$8:$Y$638,23,FALSE)</f>
        <v>LUNKARANSAR</v>
      </c>
      <c r="N5" s="139" t="str">
        <f>VLOOKUP(D5,'TS Gantry - AP47'!$C$8:$Z$638,24,FALSE)</f>
        <v>BIKANER</v>
      </c>
      <c r="O5" s="139"/>
      <c r="P5" s="139"/>
      <c r="Q5" s="139"/>
      <c r="R5" s="139"/>
      <c r="S5" s="163"/>
      <c r="T5" s="164"/>
      <c r="U5" s="117"/>
      <c r="V5" s="117"/>
      <c r="W5" s="117"/>
      <c r="X5" s="117"/>
      <c r="Y5" s="117"/>
      <c r="Z5" s="117"/>
    </row>
    <row r="6" spans="1:26" x14ac:dyDescent="0.25">
      <c r="A6" s="141">
        <v>2</v>
      </c>
      <c r="B6" s="108" t="s">
        <v>644</v>
      </c>
      <c r="C6" s="108">
        <v>2</v>
      </c>
      <c r="D6" s="108" t="s">
        <v>334</v>
      </c>
      <c r="E6" s="108" t="str">
        <f>VLOOKUP(D6,'TS Gantry - AP47'!$C$8:$D$638,2,0)</f>
        <v>DA+6</v>
      </c>
      <c r="F6" s="108" t="s">
        <v>645</v>
      </c>
      <c r="G6" s="103">
        <v>45705</v>
      </c>
      <c r="H6" s="103">
        <v>45714</v>
      </c>
      <c r="I6" s="125" t="s">
        <v>646</v>
      </c>
      <c r="J6" s="125" t="s">
        <v>647</v>
      </c>
      <c r="K6" s="125" t="s">
        <v>648</v>
      </c>
      <c r="L6" s="125" t="str">
        <f>VLOOKUP(D6,'TS Gantry - AP47'!$C$8:$X$638,22,FALSE)</f>
        <v>JAISAN</v>
      </c>
      <c r="M6" s="125" t="str">
        <f>VLOOKUP(D6,'TS Gantry - AP47'!$C$8:$Y$638,23,FALSE)</f>
        <v>LUNKARANSAR</v>
      </c>
      <c r="N6" s="125" t="str">
        <f>VLOOKUP(D6,'TS Gantry - AP47'!$C$8:$Z$638,24,FALSE)</f>
        <v>BIKANER</v>
      </c>
      <c r="O6" s="125"/>
      <c r="P6" s="125"/>
      <c r="Q6" s="125"/>
      <c r="R6" s="125"/>
      <c r="S6" s="143"/>
      <c r="T6" s="104"/>
      <c r="U6" s="117"/>
      <c r="V6" s="117"/>
      <c r="W6" s="117"/>
      <c r="X6" s="117"/>
      <c r="Y6" s="117"/>
      <c r="Z6" s="117"/>
    </row>
    <row r="7" spans="1:26" ht="15.75" thickBot="1" x14ac:dyDescent="0.3">
      <c r="A7" s="145">
        <v>3</v>
      </c>
      <c r="B7" s="112" t="s">
        <v>644</v>
      </c>
      <c r="C7" s="112">
        <v>3</v>
      </c>
      <c r="D7" s="112" t="s">
        <v>337</v>
      </c>
      <c r="E7" s="112" t="str">
        <f>VLOOKUP(D7,'TS Gantry - AP47'!$C$8:$D$638,2,0)</f>
        <v>DA+0</v>
      </c>
      <c r="F7" s="112" t="s">
        <v>645</v>
      </c>
      <c r="G7" s="165">
        <v>45708</v>
      </c>
      <c r="H7" s="165">
        <v>45716</v>
      </c>
      <c r="I7" s="148" t="s">
        <v>649</v>
      </c>
      <c r="J7" s="148" t="s">
        <v>650</v>
      </c>
      <c r="K7" s="148" t="s">
        <v>648</v>
      </c>
      <c r="L7" s="148" t="str">
        <f>VLOOKUP(D7,'TS Gantry - AP47'!$C$8:$X$638,22,FALSE)</f>
        <v>SADHERAN</v>
      </c>
      <c r="M7" s="148" t="str">
        <f>VLOOKUP(D7,'TS Gantry - AP47'!$C$8:$Y$638,23,FALSE)</f>
        <v>LUNKARANSAR</v>
      </c>
      <c r="N7" s="148" t="str">
        <f>VLOOKUP(D7,'TS Gantry - AP47'!$C$8:$Z$638,24,FALSE)</f>
        <v>BIKANER</v>
      </c>
      <c r="O7" s="148"/>
      <c r="P7" s="148"/>
      <c r="Q7" s="148"/>
      <c r="R7" s="148"/>
      <c r="S7" s="166"/>
      <c r="T7" s="113"/>
      <c r="U7" s="117"/>
      <c r="V7" s="117"/>
      <c r="W7" s="117"/>
      <c r="X7" s="117"/>
      <c r="Y7" s="117"/>
      <c r="Z7" s="117"/>
    </row>
    <row r="8" spans="1:26" x14ac:dyDescent="0.25">
      <c r="A8" s="135">
        <v>4</v>
      </c>
      <c r="B8" s="136" t="s">
        <v>651</v>
      </c>
      <c r="C8" s="136">
        <v>1</v>
      </c>
      <c r="D8" s="136" t="s">
        <v>336</v>
      </c>
      <c r="E8" s="136" t="str">
        <f>VLOOKUP(D8,'TS Gantry - AP47'!$C$8:$D$638,2,0)</f>
        <v>DA+0</v>
      </c>
      <c r="F8" s="136" t="s">
        <v>645</v>
      </c>
      <c r="G8" s="161">
        <v>45715</v>
      </c>
      <c r="H8" s="161">
        <v>45721</v>
      </c>
      <c r="I8" s="139" t="s">
        <v>649</v>
      </c>
      <c r="J8" s="139" t="s">
        <v>650</v>
      </c>
      <c r="K8" s="139" t="s">
        <v>648</v>
      </c>
      <c r="L8" s="139" t="str">
        <f>VLOOKUP(D8,'TS Gantry - AP47'!$C$8:$X$638,22,FALSE)</f>
        <v>SADHERAN</v>
      </c>
      <c r="M8" s="139" t="str">
        <f>VLOOKUP(D8,'TS Gantry - AP47'!$C$8:$Y$638,23,FALSE)</f>
        <v>LUNKARANSAR</v>
      </c>
      <c r="N8" s="139" t="str">
        <f>VLOOKUP(D8,'TS Gantry - AP47'!$C$8:$Z$638,24,FALSE)</f>
        <v>BIKANER</v>
      </c>
      <c r="O8" s="139"/>
      <c r="P8" s="139"/>
      <c r="Q8" s="139"/>
      <c r="R8" s="139"/>
      <c r="S8" s="163"/>
      <c r="T8" s="164"/>
      <c r="U8" s="117"/>
      <c r="V8" s="117"/>
      <c r="W8" s="117"/>
      <c r="X8" s="117"/>
      <c r="Y8" s="117"/>
      <c r="Z8" s="117"/>
    </row>
    <row r="9" spans="1:26" x14ac:dyDescent="0.25">
      <c r="A9" s="141">
        <v>5</v>
      </c>
      <c r="B9" s="108" t="s">
        <v>651</v>
      </c>
      <c r="C9" s="108">
        <v>2</v>
      </c>
      <c r="D9" s="108" t="s">
        <v>333</v>
      </c>
      <c r="E9" s="108" t="str">
        <f>VLOOKUP(D9,'TS Gantry - AP47'!$C$8:$D$638,2,0)</f>
        <v>DA+3</v>
      </c>
      <c r="F9" s="108" t="s">
        <v>645</v>
      </c>
      <c r="G9" s="103">
        <v>45717</v>
      </c>
      <c r="H9" s="103">
        <v>45721</v>
      </c>
      <c r="I9" s="167" t="s">
        <v>646</v>
      </c>
      <c r="J9" s="125" t="s">
        <v>647</v>
      </c>
      <c r="K9" s="125" t="s">
        <v>648</v>
      </c>
      <c r="L9" s="125" t="str">
        <f>VLOOKUP(D9,'TS Gantry - AP47'!$C$8:$X$638,22,FALSE)</f>
        <v>JAISAN</v>
      </c>
      <c r="M9" s="125" t="str">
        <f>VLOOKUP(D9,'TS Gantry - AP47'!$C$8:$Y$638,23,FALSE)</f>
        <v>LUNKARANSAR</v>
      </c>
      <c r="N9" s="125" t="str">
        <f>VLOOKUP(D9,'TS Gantry - AP47'!$C$8:$Z$638,24,FALSE)</f>
        <v>BIKANER</v>
      </c>
      <c r="O9" s="125"/>
      <c r="P9" s="125"/>
      <c r="Q9" s="125"/>
      <c r="R9" s="125"/>
      <c r="S9" s="143"/>
      <c r="T9" s="104"/>
      <c r="U9" s="117"/>
      <c r="V9" s="117"/>
      <c r="W9" s="117"/>
      <c r="X9" s="117"/>
      <c r="Y9" s="117"/>
      <c r="Z9" s="117"/>
    </row>
    <row r="10" spans="1:26" x14ac:dyDescent="0.25">
      <c r="A10" s="141">
        <v>6</v>
      </c>
      <c r="B10" s="108" t="s">
        <v>651</v>
      </c>
      <c r="C10" s="108">
        <v>3</v>
      </c>
      <c r="D10" s="157" t="s">
        <v>370</v>
      </c>
      <c r="E10" s="108" t="str">
        <f>VLOOKUP(D10,'TS Gantry - AP47'!$C$8:$D$638,2,0)</f>
        <v>DA+3</v>
      </c>
      <c r="F10" s="108" t="s">
        <v>645</v>
      </c>
      <c r="G10" s="103">
        <v>45717</v>
      </c>
      <c r="H10" s="103">
        <v>45723</v>
      </c>
      <c r="I10" s="167" t="s">
        <v>652</v>
      </c>
      <c r="J10" s="125" t="s">
        <v>653</v>
      </c>
      <c r="K10" s="125" t="s">
        <v>648</v>
      </c>
      <c r="L10" s="125" t="str">
        <f>VLOOKUP(D10,'TS Gantry - AP47'!$C$8:$X$638,22,FALSE)</f>
        <v>HANSHERA</v>
      </c>
      <c r="M10" s="125" t="str">
        <f>VLOOKUP(D10,'TS Gantry - AP47'!$C$8:$Y$638,23,FALSE)</f>
        <v>LUNKARANSAR</v>
      </c>
      <c r="N10" s="125" t="str">
        <f>VLOOKUP(D10,'TS Gantry - AP47'!$C$8:$Z$638,24,FALSE)</f>
        <v>BIKANER</v>
      </c>
      <c r="O10" s="125"/>
      <c r="P10" s="125"/>
      <c r="Q10" s="125"/>
      <c r="R10" s="125"/>
      <c r="S10" s="143"/>
      <c r="T10" s="104"/>
      <c r="U10" s="117"/>
      <c r="V10" s="117"/>
      <c r="W10" s="117"/>
      <c r="X10" s="117"/>
      <c r="Y10" s="117"/>
      <c r="Z10" s="117"/>
    </row>
    <row r="11" spans="1:26" x14ac:dyDescent="0.25">
      <c r="A11" s="141">
        <v>7</v>
      </c>
      <c r="B11" s="108" t="s">
        <v>651</v>
      </c>
      <c r="C11" s="108">
        <v>4</v>
      </c>
      <c r="D11" s="142" t="s">
        <v>335</v>
      </c>
      <c r="E11" s="108" t="str">
        <f>VLOOKUP(D11,'TS Gantry - AP47'!$C$8:$D$638,2,0)</f>
        <v>DA+3</v>
      </c>
      <c r="F11" s="108" t="s">
        <v>645</v>
      </c>
      <c r="G11" s="103">
        <v>45721</v>
      </c>
      <c r="H11" s="103">
        <v>45726</v>
      </c>
      <c r="I11" s="125" t="s">
        <v>646</v>
      </c>
      <c r="J11" s="125" t="s">
        <v>650</v>
      </c>
      <c r="K11" s="125" t="s">
        <v>648</v>
      </c>
      <c r="L11" s="125" t="str">
        <f>VLOOKUP(D11,'TS Gantry - AP47'!$C$8:$X$638,22,FALSE)</f>
        <v>SADHERAN</v>
      </c>
      <c r="M11" s="125" t="str">
        <f>VLOOKUP(D11,'TS Gantry - AP47'!$C$8:$Y$638,23,FALSE)</f>
        <v>LUNKARANSAR</v>
      </c>
      <c r="N11" s="125" t="str">
        <f>VLOOKUP(D11,'TS Gantry - AP47'!$C$8:$Z$638,24,FALSE)</f>
        <v>BIKANER</v>
      </c>
      <c r="O11" s="125"/>
      <c r="P11" s="125"/>
      <c r="Q11" s="125"/>
      <c r="R11" s="125"/>
      <c r="S11" s="108"/>
      <c r="T11" s="104"/>
      <c r="U11" s="117"/>
      <c r="V11" s="117"/>
      <c r="W11" s="117"/>
      <c r="X11" s="117"/>
      <c r="Y11" s="117"/>
      <c r="Z11" s="117"/>
    </row>
    <row r="12" spans="1:26" x14ac:dyDescent="0.25">
      <c r="A12" s="141">
        <v>8</v>
      </c>
      <c r="B12" s="108" t="s">
        <v>651</v>
      </c>
      <c r="C12" s="108">
        <v>5</v>
      </c>
      <c r="D12" s="142" t="s">
        <v>371</v>
      </c>
      <c r="E12" s="108" t="str">
        <f>VLOOKUP(D12,'TS Gantry - AP47'!$C$8:$D$638,2,0)</f>
        <v>DA-1.5</v>
      </c>
      <c r="F12" s="108" t="s">
        <v>645</v>
      </c>
      <c r="G12" s="103">
        <v>45721</v>
      </c>
      <c r="H12" s="103">
        <v>45726</v>
      </c>
      <c r="I12" s="125" t="s">
        <v>652</v>
      </c>
      <c r="J12" s="125" t="s">
        <v>653</v>
      </c>
      <c r="K12" s="125" t="s">
        <v>648</v>
      </c>
      <c r="L12" s="125" t="str">
        <f>VLOOKUP(D12,'TS Gantry - AP47'!$C$8:$X$638,22,FALSE)</f>
        <v>HANSHERA</v>
      </c>
      <c r="M12" s="125" t="str">
        <f>VLOOKUP(D12,'TS Gantry - AP47'!$C$8:$Y$638,23,FALSE)</f>
        <v>LUNKARANSAR</v>
      </c>
      <c r="N12" s="125" t="str">
        <f>VLOOKUP(D12,'TS Gantry - AP47'!$C$8:$Z$638,24,FALSE)</f>
        <v>BIKANER</v>
      </c>
      <c r="O12" s="125"/>
      <c r="P12" s="125"/>
      <c r="Q12" s="125"/>
      <c r="R12" s="125"/>
      <c r="S12" s="108"/>
      <c r="T12" s="104"/>
      <c r="U12" s="117"/>
      <c r="V12" s="117"/>
      <c r="W12" s="117"/>
      <c r="X12" s="117"/>
      <c r="Y12" s="117"/>
      <c r="Z12" s="117"/>
    </row>
    <row r="13" spans="1:26" x14ac:dyDescent="0.25">
      <c r="A13" s="141">
        <v>9</v>
      </c>
      <c r="B13" s="108" t="s">
        <v>651</v>
      </c>
      <c r="C13" s="108">
        <v>6</v>
      </c>
      <c r="D13" s="108" t="s">
        <v>339</v>
      </c>
      <c r="E13" s="108" t="str">
        <f>VLOOKUP(D13,'TS Gantry - AP47'!$C$8:$D$638,2,0)</f>
        <v>DA+0</v>
      </c>
      <c r="F13" s="108" t="s">
        <v>645</v>
      </c>
      <c r="G13" s="103">
        <v>45721</v>
      </c>
      <c r="H13" s="103">
        <v>45726</v>
      </c>
      <c r="I13" s="125" t="s">
        <v>649</v>
      </c>
      <c r="J13" s="125" t="s">
        <v>650</v>
      </c>
      <c r="K13" s="125" t="s">
        <v>648</v>
      </c>
      <c r="L13" s="125" t="str">
        <f>VLOOKUP(D13,'TS Gantry - AP47'!$C$8:$X$638,22,FALSE)</f>
        <v>DHEERERAN</v>
      </c>
      <c r="M13" s="125" t="str">
        <f>VLOOKUP(D13,'TS Gantry - AP47'!$C$8:$Y$638,23,FALSE)</f>
        <v>LUNKARANSAR</v>
      </c>
      <c r="N13" s="125" t="str">
        <f>VLOOKUP(D13,'TS Gantry - AP47'!$C$8:$Z$638,24,FALSE)</f>
        <v>BIKANER</v>
      </c>
      <c r="O13" s="125"/>
      <c r="P13" s="125"/>
      <c r="Q13" s="125"/>
      <c r="R13" s="125"/>
      <c r="S13" s="108"/>
      <c r="T13" s="144"/>
      <c r="U13" s="117"/>
      <c r="V13" s="117"/>
      <c r="W13" s="117"/>
      <c r="X13" s="117"/>
      <c r="Y13" s="117"/>
      <c r="Z13" s="117"/>
    </row>
    <row r="14" spans="1:26" x14ac:dyDescent="0.25">
      <c r="A14" s="141">
        <v>10</v>
      </c>
      <c r="B14" s="108" t="s">
        <v>651</v>
      </c>
      <c r="C14" s="108">
        <v>7</v>
      </c>
      <c r="D14" s="108" t="s">
        <v>372</v>
      </c>
      <c r="E14" s="108" t="str">
        <f>VLOOKUP(D14,'TS Gantry - AP47'!$C$8:$D$638,2,0)</f>
        <v>DA+9</v>
      </c>
      <c r="F14" s="108" t="s">
        <v>645</v>
      </c>
      <c r="G14" s="103">
        <v>45721</v>
      </c>
      <c r="H14" s="103">
        <v>45726</v>
      </c>
      <c r="I14" s="167" t="s">
        <v>652</v>
      </c>
      <c r="J14" s="125" t="s">
        <v>654</v>
      </c>
      <c r="K14" s="125" t="s">
        <v>648</v>
      </c>
      <c r="L14" s="125" t="str">
        <f>VLOOKUP(D14,'TS Gantry - AP47'!$C$8:$X$638,22,FALSE)</f>
        <v>HANSHERA</v>
      </c>
      <c r="M14" s="125" t="str">
        <f>VLOOKUP(D14,'TS Gantry - AP47'!$C$8:$Y$638,23,FALSE)</f>
        <v>LUNKARANSAR</v>
      </c>
      <c r="N14" s="125" t="str">
        <f>VLOOKUP(D14,'TS Gantry - AP47'!$C$8:$Z$638,24,FALSE)</f>
        <v>BIKANER</v>
      </c>
      <c r="O14" s="125"/>
      <c r="P14" s="125"/>
      <c r="Q14" s="125"/>
      <c r="R14" s="125"/>
      <c r="S14" s="108"/>
      <c r="T14" s="144"/>
      <c r="U14" s="117"/>
      <c r="V14" s="117"/>
      <c r="W14" s="117"/>
      <c r="X14" s="117"/>
      <c r="Y14" s="117"/>
      <c r="Z14" s="117"/>
    </row>
    <row r="15" spans="1:26" x14ac:dyDescent="0.25">
      <c r="A15" s="141">
        <v>11</v>
      </c>
      <c r="B15" s="108" t="s">
        <v>651</v>
      </c>
      <c r="C15" s="108">
        <v>8</v>
      </c>
      <c r="D15" s="108" t="s">
        <v>314</v>
      </c>
      <c r="E15" s="108" t="str">
        <f>VLOOKUP(D15,'TS Gantry - AP47'!$C$8:$D$638,2,0)</f>
        <v>DA+0</v>
      </c>
      <c r="F15" s="108" t="s">
        <v>645</v>
      </c>
      <c r="G15" s="103">
        <v>45724</v>
      </c>
      <c r="H15" s="103">
        <v>45731</v>
      </c>
      <c r="I15" s="125" t="s">
        <v>655</v>
      </c>
      <c r="J15" s="125" t="s">
        <v>650</v>
      </c>
      <c r="K15" s="125" t="s">
        <v>648</v>
      </c>
      <c r="L15" s="125" t="str">
        <f>VLOOKUP(D15,'TS Gantry - AP47'!$C$8:$X$638,22,FALSE)</f>
        <v>SODHWALI</v>
      </c>
      <c r="M15" s="125" t="str">
        <f>VLOOKUP(D15,'TS Gantry - AP47'!$C$8:$Y$638,23,FALSE)</f>
        <v>LUNKARANSAR</v>
      </c>
      <c r="N15" s="125" t="str">
        <f>VLOOKUP(D15,'TS Gantry - AP47'!$C$8:$Z$638,24,FALSE)</f>
        <v>BIKANER</v>
      </c>
      <c r="O15" s="125"/>
      <c r="P15" s="125"/>
      <c r="Q15" s="125"/>
      <c r="R15" s="125"/>
      <c r="S15" s="108"/>
      <c r="T15" s="144"/>
      <c r="U15" s="117"/>
      <c r="V15" s="117"/>
      <c r="W15" s="117"/>
      <c r="X15" s="117"/>
      <c r="Y15" s="117"/>
      <c r="Z15" s="117"/>
    </row>
    <row r="16" spans="1:26" x14ac:dyDescent="0.25">
      <c r="A16" s="141">
        <v>12</v>
      </c>
      <c r="B16" s="108" t="s">
        <v>651</v>
      </c>
      <c r="C16" s="108">
        <v>9</v>
      </c>
      <c r="D16" s="108" t="s">
        <v>324</v>
      </c>
      <c r="E16" s="108" t="str">
        <f>VLOOKUP(D16,'TS Gantry - AP47'!$C$8:$D$638,2,0)</f>
        <v>DA+0</v>
      </c>
      <c r="F16" s="108" t="s">
        <v>645</v>
      </c>
      <c r="G16" s="103">
        <v>45726</v>
      </c>
      <c r="H16" s="103">
        <v>45733</v>
      </c>
      <c r="I16" s="125" t="s">
        <v>646</v>
      </c>
      <c r="J16" s="125" t="s">
        <v>656</v>
      </c>
      <c r="K16" s="125" t="s">
        <v>648</v>
      </c>
      <c r="L16" s="125" t="str">
        <f>VLOOKUP(D16,'TS Gantry - AP47'!$C$8:$X$638,22,FALSE)</f>
        <v>DUDIWALI</v>
      </c>
      <c r="M16" s="125" t="str">
        <f>VLOOKUP(D16,'TS Gantry - AP47'!$C$8:$Y$638,23,FALSE)</f>
        <v>LUNKARANSAR</v>
      </c>
      <c r="N16" s="125" t="str">
        <f>VLOOKUP(D16,'TS Gantry - AP47'!$C$8:$Z$638,24,FALSE)</f>
        <v>BIKANER</v>
      </c>
      <c r="O16" s="125"/>
      <c r="P16" s="125"/>
      <c r="Q16" s="125"/>
      <c r="R16" s="125"/>
      <c r="S16" s="108"/>
      <c r="T16" s="144"/>
      <c r="U16" s="117"/>
      <c r="V16" s="117"/>
      <c r="W16" s="117"/>
      <c r="X16" s="117"/>
      <c r="Y16" s="117"/>
      <c r="Z16" s="117"/>
    </row>
    <row r="17" spans="1:26" x14ac:dyDescent="0.25">
      <c r="A17" s="141">
        <v>13</v>
      </c>
      <c r="B17" s="108" t="s">
        <v>651</v>
      </c>
      <c r="C17" s="108">
        <v>10</v>
      </c>
      <c r="D17" s="108" t="s">
        <v>373</v>
      </c>
      <c r="E17" s="108" t="str">
        <f>VLOOKUP(D17,'TS Gantry - AP47'!$C$8:$D$638,2,0)</f>
        <v>DA+9</v>
      </c>
      <c r="F17" s="108" t="s">
        <v>645</v>
      </c>
      <c r="G17" s="103">
        <v>45725</v>
      </c>
      <c r="H17" s="103">
        <v>45729</v>
      </c>
      <c r="I17" s="167" t="s">
        <v>652</v>
      </c>
      <c r="J17" s="125" t="s">
        <v>653</v>
      </c>
      <c r="K17" s="125" t="s">
        <v>648</v>
      </c>
      <c r="L17" s="125" t="str">
        <f>VLOOKUP(D17,'TS Gantry - AP47'!$C$8:$X$638,22,FALSE)</f>
        <v>HANSHERA</v>
      </c>
      <c r="M17" s="125" t="str">
        <f>VLOOKUP(D17,'TS Gantry - AP47'!$C$8:$Y$638,23,FALSE)</f>
        <v>LUNKARANSAR</v>
      </c>
      <c r="N17" s="125" t="str">
        <f>VLOOKUP(D17,'TS Gantry - AP47'!$C$8:$Z$638,24,FALSE)</f>
        <v>BIKANER</v>
      </c>
      <c r="O17" s="125"/>
      <c r="P17" s="125"/>
      <c r="Q17" s="125"/>
      <c r="R17" s="125"/>
      <c r="S17" s="108"/>
      <c r="T17" s="155"/>
      <c r="U17" s="117"/>
      <c r="V17" s="117"/>
      <c r="W17" s="117"/>
      <c r="X17" s="117"/>
      <c r="Y17" s="117"/>
      <c r="Z17" s="117"/>
    </row>
    <row r="18" spans="1:26" x14ac:dyDescent="0.25">
      <c r="A18" s="141">
        <v>14</v>
      </c>
      <c r="B18" s="108" t="s">
        <v>651</v>
      </c>
      <c r="C18" s="108">
        <v>11</v>
      </c>
      <c r="D18" s="108" t="s">
        <v>392</v>
      </c>
      <c r="E18" s="108" t="str">
        <f>VLOOKUP(D18,'TS Gantry - AP47'!$C$8:$D$638,2,0)</f>
        <v>DA+0</v>
      </c>
      <c r="F18" s="108" t="s">
        <v>645</v>
      </c>
      <c r="G18" s="103">
        <v>45727</v>
      </c>
      <c r="H18" s="103">
        <v>45733</v>
      </c>
      <c r="I18" s="125" t="s">
        <v>652</v>
      </c>
      <c r="J18" s="125" t="s">
        <v>654</v>
      </c>
      <c r="K18" s="125" t="s">
        <v>648</v>
      </c>
      <c r="L18" s="125" t="str">
        <f>VLOOKUP(D18,'TS Gantry - AP47'!$C$8:$X$638,22,FALSE)</f>
        <v>SURANA</v>
      </c>
      <c r="M18" s="125" t="str">
        <f>VLOOKUP(D18,'TS Gantry - AP47'!$C$8:$Y$638,23,FALSE)</f>
        <v>LUNKARANSAR</v>
      </c>
      <c r="N18" s="125" t="str">
        <f>VLOOKUP(D18,'TS Gantry - AP47'!$C$8:$Z$638,24,FALSE)</f>
        <v>BIKANER</v>
      </c>
      <c r="O18" s="125"/>
      <c r="P18" s="125"/>
      <c r="Q18" s="125"/>
      <c r="R18" s="125"/>
      <c r="S18" s="108"/>
      <c r="T18" s="155"/>
      <c r="U18" s="117"/>
      <c r="V18" s="117"/>
      <c r="W18" s="117"/>
      <c r="X18" s="117"/>
      <c r="Y18" s="117"/>
      <c r="Z18" s="117"/>
    </row>
    <row r="19" spans="1:26" x14ac:dyDescent="0.25">
      <c r="A19" s="141">
        <v>15</v>
      </c>
      <c r="B19" s="108" t="s">
        <v>651</v>
      </c>
      <c r="C19" s="108">
        <v>12</v>
      </c>
      <c r="D19" s="108" t="s">
        <v>338</v>
      </c>
      <c r="E19" s="108" t="str">
        <f>VLOOKUP(D19,'TS Gantry - AP47'!$C$8:$D$638,2,0)</f>
        <v>DA+3</v>
      </c>
      <c r="F19" s="108" t="s">
        <v>645</v>
      </c>
      <c r="G19" s="103">
        <v>45733</v>
      </c>
      <c r="H19" s="103">
        <v>45740</v>
      </c>
      <c r="I19" s="125" t="s">
        <v>649</v>
      </c>
      <c r="J19" s="125" t="s">
        <v>657</v>
      </c>
      <c r="K19" s="125" t="s">
        <v>648</v>
      </c>
      <c r="L19" s="125" t="str">
        <f>VLOOKUP(D19,'TS Gantry - AP47'!$C$8:$X$638,22,FALSE)</f>
        <v>DHEERERAN</v>
      </c>
      <c r="M19" s="125" t="str">
        <f>VLOOKUP(D19,'TS Gantry - AP47'!$C$8:$Y$638,23,FALSE)</f>
        <v>LUNKARANSAR</v>
      </c>
      <c r="N19" s="125" t="str">
        <f>VLOOKUP(D19,'TS Gantry - AP47'!$C$8:$Z$638,24,FALSE)</f>
        <v>BIKANER</v>
      </c>
      <c r="O19" s="125"/>
      <c r="P19" s="125"/>
      <c r="Q19" s="125"/>
      <c r="R19" s="125"/>
      <c r="S19" s="108"/>
      <c r="T19" s="155"/>
      <c r="U19" s="117"/>
      <c r="V19" s="117"/>
      <c r="W19" s="117"/>
      <c r="X19" s="117"/>
      <c r="Y19" s="117"/>
      <c r="Z19" s="117"/>
    </row>
    <row r="20" spans="1:26" x14ac:dyDescent="0.25">
      <c r="A20" s="141">
        <v>16</v>
      </c>
      <c r="B20" s="108" t="s">
        <v>651</v>
      </c>
      <c r="C20" s="108">
        <v>13</v>
      </c>
      <c r="D20" s="108" t="s">
        <v>315</v>
      </c>
      <c r="E20" s="108" t="str">
        <f>VLOOKUP(D20,'TS Gantry - AP47'!$C$8:$D$638,2,0)</f>
        <v>DA+6</v>
      </c>
      <c r="F20" s="108" t="s">
        <v>645</v>
      </c>
      <c r="G20" s="103">
        <v>45730</v>
      </c>
      <c r="H20" s="103">
        <v>45736</v>
      </c>
      <c r="I20" s="125" t="s">
        <v>655</v>
      </c>
      <c r="J20" s="125" t="s">
        <v>650</v>
      </c>
      <c r="K20" s="125" t="s">
        <v>648</v>
      </c>
      <c r="L20" s="125" t="str">
        <f>VLOOKUP(D20,'TS Gantry - AP47'!$C$8:$X$638,22,FALSE)</f>
        <v>SODHWALI</v>
      </c>
      <c r="M20" s="125" t="str">
        <f>VLOOKUP(D20,'TS Gantry - AP47'!$C$8:$Y$638,23,FALSE)</f>
        <v>LUNKARANSAR</v>
      </c>
      <c r="N20" s="125" t="str">
        <f>VLOOKUP(D20,'TS Gantry - AP47'!$C$8:$Z$638,24,FALSE)</f>
        <v>BIKANER</v>
      </c>
      <c r="O20" s="125"/>
      <c r="P20" s="125"/>
      <c r="Q20" s="125"/>
      <c r="R20" s="125"/>
      <c r="S20" s="108"/>
      <c r="T20" s="155"/>
      <c r="U20" s="117"/>
      <c r="V20" s="117"/>
      <c r="W20" s="117"/>
      <c r="X20" s="117"/>
      <c r="Y20" s="117"/>
      <c r="Z20" s="117"/>
    </row>
    <row r="21" spans="1:26" ht="15.75" customHeight="1" x14ac:dyDescent="0.25">
      <c r="A21" s="141">
        <v>17</v>
      </c>
      <c r="B21" s="108" t="s">
        <v>651</v>
      </c>
      <c r="C21" s="108">
        <v>14</v>
      </c>
      <c r="D21" s="142" t="s">
        <v>391</v>
      </c>
      <c r="E21" s="108" t="str">
        <f>VLOOKUP(D21,'TS Gantry - AP47'!$C$8:$D$638,2,0)</f>
        <v>DA+6</v>
      </c>
      <c r="F21" s="108" t="s">
        <v>645</v>
      </c>
      <c r="G21" s="103">
        <v>45730</v>
      </c>
      <c r="H21" s="103">
        <v>45734</v>
      </c>
      <c r="I21" s="125" t="s">
        <v>652</v>
      </c>
      <c r="J21" s="125" t="s">
        <v>653</v>
      </c>
      <c r="K21" s="125" t="s">
        <v>648</v>
      </c>
      <c r="L21" s="125" t="str">
        <f>VLOOKUP(D21,'TS Gantry - AP47'!$C$8:$X$638,22,FALSE)</f>
        <v>SURANA</v>
      </c>
      <c r="M21" s="125" t="str">
        <f>VLOOKUP(D21,'TS Gantry - AP47'!$C$8:$Y$638,23,FALSE)</f>
        <v>LUNKARANSAR</v>
      </c>
      <c r="N21" s="125" t="str">
        <f>VLOOKUP(D21,'TS Gantry - AP47'!$C$8:$Z$638,24,FALSE)</f>
        <v>BIKANER</v>
      </c>
      <c r="O21" s="125"/>
      <c r="P21" s="125"/>
      <c r="Q21" s="125"/>
      <c r="R21" s="125"/>
      <c r="S21" s="108"/>
      <c r="T21" s="155"/>
      <c r="U21" s="117"/>
      <c r="V21" s="117"/>
      <c r="W21" s="117"/>
      <c r="X21" s="117"/>
      <c r="Y21" s="117"/>
      <c r="Z21" s="117"/>
    </row>
    <row r="22" spans="1:26" ht="15.75" customHeight="1" x14ac:dyDescent="0.25">
      <c r="A22" s="141">
        <v>18</v>
      </c>
      <c r="B22" s="108" t="s">
        <v>651</v>
      </c>
      <c r="C22" s="108">
        <v>15</v>
      </c>
      <c r="D22" s="108" t="s">
        <v>390</v>
      </c>
      <c r="E22" s="108" t="str">
        <f>VLOOKUP(D22,'TS Gantry - AP47'!$C$8:$D$638,2,0)</f>
        <v>DA+6</v>
      </c>
      <c r="F22" s="108" t="s">
        <v>645</v>
      </c>
      <c r="G22" s="103">
        <v>45732</v>
      </c>
      <c r="H22" s="103">
        <v>45737</v>
      </c>
      <c r="I22" s="125" t="s">
        <v>652</v>
      </c>
      <c r="J22" s="125" t="s">
        <v>654</v>
      </c>
      <c r="K22" s="125" t="s">
        <v>648</v>
      </c>
      <c r="L22" s="125" t="str">
        <f>VLOOKUP(D22,'TS Gantry - AP47'!$C$8:$X$638,22,FALSE)</f>
        <v>SURANA</v>
      </c>
      <c r="M22" s="125" t="str">
        <f>VLOOKUP(D22,'TS Gantry - AP47'!$C$8:$Y$638,23,FALSE)</f>
        <v>LUNKARANSAR</v>
      </c>
      <c r="N22" s="125" t="str">
        <f>VLOOKUP(D22,'TS Gantry - AP47'!$C$8:$Z$638,24,FALSE)</f>
        <v>BIKANER</v>
      </c>
      <c r="O22" s="125"/>
      <c r="P22" s="125"/>
      <c r="Q22" s="125"/>
      <c r="R22" s="125"/>
      <c r="S22" s="108"/>
      <c r="T22" s="155"/>
      <c r="U22" s="117"/>
      <c r="V22" s="117"/>
      <c r="W22" s="117"/>
      <c r="X22" s="117"/>
      <c r="Y22" s="117"/>
      <c r="Z22" s="117"/>
    </row>
    <row r="23" spans="1:26" ht="15.75" customHeight="1" x14ac:dyDescent="0.25">
      <c r="A23" s="141">
        <v>19</v>
      </c>
      <c r="B23" s="108" t="s">
        <v>651</v>
      </c>
      <c r="C23" s="108">
        <v>16</v>
      </c>
      <c r="D23" s="108" t="s">
        <v>323</v>
      </c>
      <c r="E23" s="108" t="str">
        <f>VLOOKUP(D23,'TS Gantry - AP47'!$C$8:$D$638,2,0)</f>
        <v>DA-1.5</v>
      </c>
      <c r="F23" s="108" t="s">
        <v>645</v>
      </c>
      <c r="G23" s="103">
        <v>45732</v>
      </c>
      <c r="H23" s="103">
        <v>45737</v>
      </c>
      <c r="I23" s="125" t="s">
        <v>646</v>
      </c>
      <c r="J23" s="125" t="s">
        <v>656</v>
      </c>
      <c r="K23" s="125" t="s">
        <v>648</v>
      </c>
      <c r="L23" s="125" t="str">
        <f>VLOOKUP(D23,'TS Gantry - AP47'!$C$8:$X$638,22,FALSE)</f>
        <v>DUDIWALI</v>
      </c>
      <c r="M23" s="125" t="str">
        <f>VLOOKUP(D23,'TS Gantry - AP47'!$C$8:$Y$638,23,FALSE)</f>
        <v>LUNKARANSAR</v>
      </c>
      <c r="N23" s="125" t="str">
        <f>VLOOKUP(D23,'TS Gantry - AP47'!$C$8:$Z$638,24,FALSE)</f>
        <v>BIKANER</v>
      </c>
      <c r="O23" s="125"/>
      <c r="P23" s="125"/>
      <c r="Q23" s="125"/>
      <c r="R23" s="125"/>
      <c r="S23" s="108"/>
      <c r="T23" s="155"/>
      <c r="U23" s="117"/>
      <c r="V23" s="117"/>
      <c r="W23" s="117"/>
      <c r="X23" s="117"/>
      <c r="Y23" s="117"/>
      <c r="Z23" s="117"/>
    </row>
    <row r="24" spans="1:26" ht="15.75" customHeight="1" x14ac:dyDescent="0.25">
      <c r="A24" s="141">
        <v>20</v>
      </c>
      <c r="B24" s="108" t="s">
        <v>651</v>
      </c>
      <c r="C24" s="108">
        <v>17</v>
      </c>
      <c r="D24" s="168" t="s">
        <v>394</v>
      </c>
      <c r="E24" s="108" t="str">
        <f>VLOOKUP(D24,'TS Gantry - AP47'!$C$8:$D$638,2,0)</f>
        <v>DA+3</v>
      </c>
      <c r="F24" s="108" t="s">
        <v>645</v>
      </c>
      <c r="G24" s="103">
        <v>45734</v>
      </c>
      <c r="H24" s="103">
        <v>45739</v>
      </c>
      <c r="I24" s="125" t="s">
        <v>652</v>
      </c>
      <c r="J24" s="125" t="s">
        <v>650</v>
      </c>
      <c r="K24" s="125" t="s">
        <v>648</v>
      </c>
      <c r="L24" s="125" t="str">
        <f>VLOOKUP(D24,'TS Gantry - AP47'!$C$8:$X$638,22,FALSE)</f>
        <v>SURANA</v>
      </c>
      <c r="M24" s="125" t="str">
        <f>VLOOKUP(D24,'TS Gantry - AP47'!$C$8:$Y$638,23,FALSE)</f>
        <v>LUNKARANSAR</v>
      </c>
      <c r="N24" s="125" t="str">
        <f>VLOOKUP(D24,'TS Gantry - AP47'!$C$8:$Z$638,24,FALSE)</f>
        <v>BIKANER</v>
      </c>
      <c r="O24" s="125"/>
      <c r="P24" s="125"/>
      <c r="Q24" s="125"/>
      <c r="R24" s="125"/>
      <c r="S24" s="108"/>
      <c r="T24" s="155"/>
      <c r="U24" s="117"/>
      <c r="V24" s="117"/>
      <c r="W24" s="117"/>
      <c r="X24" s="117"/>
      <c r="Y24" s="117"/>
      <c r="Z24" s="117"/>
    </row>
    <row r="25" spans="1:26" ht="15.75" customHeight="1" x14ac:dyDescent="0.25">
      <c r="A25" s="141">
        <v>21</v>
      </c>
      <c r="B25" s="108" t="s">
        <v>651</v>
      </c>
      <c r="C25" s="108">
        <v>18</v>
      </c>
      <c r="D25" s="108" t="s">
        <v>395</v>
      </c>
      <c r="E25" s="108" t="str">
        <f>VLOOKUP(D25,'TS Gantry - AP47'!$C$8:$D$638,2,0)</f>
        <v>DA+6</v>
      </c>
      <c r="F25" s="108" t="s">
        <v>645</v>
      </c>
      <c r="G25" s="103">
        <v>45736</v>
      </c>
      <c r="H25" s="103">
        <v>45740</v>
      </c>
      <c r="I25" s="167" t="s">
        <v>652</v>
      </c>
      <c r="J25" s="125" t="s">
        <v>653</v>
      </c>
      <c r="K25" s="125" t="s">
        <v>648</v>
      </c>
      <c r="L25" s="125" t="str">
        <f>VLOOKUP(D25,'TS Gantry - AP47'!$C$8:$X$638,22,FALSE)</f>
        <v>SURANA</v>
      </c>
      <c r="M25" s="125" t="str">
        <f>VLOOKUP(D25,'TS Gantry - AP47'!$C$8:$Y$638,23,FALSE)</f>
        <v>LUNKARANSAR</v>
      </c>
      <c r="N25" s="125" t="str">
        <f>VLOOKUP(D25,'TS Gantry - AP47'!$C$8:$Z$638,24,FALSE)</f>
        <v>BIKANER</v>
      </c>
      <c r="O25" s="125"/>
      <c r="P25" s="125"/>
      <c r="Q25" s="125"/>
      <c r="R25" s="125"/>
      <c r="S25" s="108"/>
      <c r="T25" s="155"/>
      <c r="U25" s="117"/>
      <c r="V25" s="117"/>
      <c r="W25" s="117"/>
      <c r="X25" s="117"/>
      <c r="Y25" s="117"/>
      <c r="Z25" s="117"/>
    </row>
    <row r="26" spans="1:26" ht="15.75" customHeight="1" x14ac:dyDescent="0.25">
      <c r="A26" s="141">
        <v>22</v>
      </c>
      <c r="B26" s="108" t="s">
        <v>651</v>
      </c>
      <c r="C26" s="108">
        <v>19</v>
      </c>
      <c r="D26" s="108" t="s">
        <v>396</v>
      </c>
      <c r="E26" s="108" t="str">
        <f>VLOOKUP(D26,'TS Gantry - AP47'!$C$8:$D$638,2,0)</f>
        <v>DA-1.5</v>
      </c>
      <c r="F26" s="108" t="s">
        <v>645</v>
      </c>
      <c r="G26" s="103">
        <v>45737</v>
      </c>
      <c r="H26" s="103">
        <v>45741</v>
      </c>
      <c r="I26" s="125" t="s">
        <v>652</v>
      </c>
      <c r="J26" s="125" t="s">
        <v>654</v>
      </c>
      <c r="K26" s="125" t="s">
        <v>648</v>
      </c>
      <c r="L26" s="125" t="str">
        <f>VLOOKUP(D26,'TS Gantry - AP47'!$C$8:$X$638,22,FALSE)</f>
        <v>KAKARICHCHHA</v>
      </c>
      <c r="M26" s="125" t="str">
        <f>VLOOKUP(D26,'TS Gantry - AP47'!$C$8:$Y$638,23,FALSE)</f>
        <v>LUNKARANSAR</v>
      </c>
      <c r="N26" s="125" t="str">
        <f>VLOOKUP(D26,'TS Gantry - AP47'!$C$8:$Z$638,24,FALSE)</f>
        <v>BIKANER</v>
      </c>
      <c r="O26" s="125"/>
      <c r="P26" s="125"/>
      <c r="Q26" s="125"/>
      <c r="R26" s="125"/>
      <c r="S26" s="108"/>
      <c r="T26" s="155"/>
      <c r="U26" s="117"/>
      <c r="V26" s="117"/>
      <c r="W26" s="117"/>
      <c r="X26" s="117"/>
      <c r="Y26" s="117"/>
      <c r="Z26" s="117"/>
    </row>
    <row r="27" spans="1:26" ht="15.75" customHeight="1" x14ac:dyDescent="0.25">
      <c r="A27" s="141">
        <v>23</v>
      </c>
      <c r="B27" s="108" t="s">
        <v>651</v>
      </c>
      <c r="C27" s="108">
        <v>20</v>
      </c>
      <c r="D27" s="108" t="s">
        <v>325</v>
      </c>
      <c r="E27" s="108" t="str">
        <f>VLOOKUP(D27,'TS Gantry - AP47'!$C$8:$D$638,2,0)</f>
        <v>DA-1.5</v>
      </c>
      <c r="F27" s="108" t="s">
        <v>645</v>
      </c>
      <c r="G27" s="103">
        <v>45736</v>
      </c>
      <c r="H27" s="103">
        <v>45742</v>
      </c>
      <c r="I27" s="125" t="s">
        <v>646</v>
      </c>
      <c r="J27" s="125" t="s">
        <v>656</v>
      </c>
      <c r="K27" s="125" t="s">
        <v>648</v>
      </c>
      <c r="L27" s="125" t="str">
        <f>VLOOKUP(D27,'TS Gantry - AP47'!$C$8:$X$638,22,FALSE)</f>
        <v>DUDIWALI</v>
      </c>
      <c r="M27" s="125" t="str">
        <f>VLOOKUP(D27,'TS Gantry - AP47'!$C$8:$Y$638,23,FALSE)</f>
        <v>LUNKARANSAR</v>
      </c>
      <c r="N27" s="125" t="str">
        <f>VLOOKUP(D27,'TS Gantry - AP47'!$C$8:$Z$638,24,FALSE)</f>
        <v>BIKANER</v>
      </c>
      <c r="O27" s="125"/>
      <c r="P27" s="125"/>
      <c r="Q27" s="125"/>
      <c r="R27" s="125"/>
      <c r="S27" s="108"/>
      <c r="T27" s="155"/>
      <c r="U27" s="117"/>
      <c r="V27" s="117"/>
      <c r="W27" s="117"/>
      <c r="X27" s="117"/>
      <c r="Y27" s="117"/>
      <c r="Z27" s="117"/>
    </row>
    <row r="28" spans="1:26" ht="15.75" customHeight="1" x14ac:dyDescent="0.25">
      <c r="A28" s="141">
        <v>24</v>
      </c>
      <c r="B28" s="108" t="s">
        <v>651</v>
      </c>
      <c r="C28" s="108">
        <v>21</v>
      </c>
      <c r="D28" s="108" t="s">
        <v>317</v>
      </c>
      <c r="E28" s="108" t="str">
        <f>VLOOKUP(D28,'TS Gantry - AP47'!$C$8:$D$638,2,0)</f>
        <v>DA+6</v>
      </c>
      <c r="F28" s="108" t="s">
        <v>645</v>
      </c>
      <c r="G28" s="103">
        <v>45737</v>
      </c>
      <c r="H28" s="103">
        <v>45742</v>
      </c>
      <c r="I28" s="125" t="s">
        <v>655</v>
      </c>
      <c r="J28" s="125" t="s">
        <v>650</v>
      </c>
      <c r="K28" s="125" t="s">
        <v>648</v>
      </c>
      <c r="L28" s="125" t="str">
        <f>VLOOKUP(D28,'TS Gantry - AP47'!$C$8:$X$638,22,FALSE)</f>
        <v>SODHWALI</v>
      </c>
      <c r="M28" s="125" t="str">
        <f>VLOOKUP(D28,'TS Gantry - AP47'!$C$8:$Y$638,23,FALSE)</f>
        <v>LUNKARANSAR</v>
      </c>
      <c r="N28" s="125" t="str">
        <f>VLOOKUP(D28,'TS Gantry - AP47'!$C$8:$Z$638,24,FALSE)</f>
        <v>BIKANER</v>
      </c>
      <c r="O28" s="125"/>
      <c r="P28" s="125"/>
      <c r="Q28" s="125"/>
      <c r="R28" s="125"/>
      <c r="S28" s="108"/>
      <c r="T28" s="155"/>
      <c r="U28" s="117"/>
      <c r="V28" s="117"/>
      <c r="W28" s="117"/>
      <c r="X28" s="117"/>
      <c r="Y28" s="117"/>
      <c r="Z28" s="117"/>
    </row>
    <row r="29" spans="1:26" ht="15.75" customHeight="1" x14ac:dyDescent="0.25">
      <c r="A29" s="141">
        <v>25</v>
      </c>
      <c r="B29" s="108" t="s">
        <v>651</v>
      </c>
      <c r="C29" s="108">
        <v>22</v>
      </c>
      <c r="D29" s="108" t="s">
        <v>399</v>
      </c>
      <c r="E29" s="108" t="str">
        <f>VLOOKUP(D29,'TS Gantry - AP47'!$C$8:$D$638,2,0)</f>
        <v>DA+3</v>
      </c>
      <c r="F29" s="108" t="s">
        <v>645</v>
      </c>
      <c r="G29" s="103">
        <v>45739</v>
      </c>
      <c r="H29" s="103">
        <v>45743</v>
      </c>
      <c r="I29" s="125" t="s">
        <v>652</v>
      </c>
      <c r="J29" s="125" t="s">
        <v>653</v>
      </c>
      <c r="K29" s="125" t="s">
        <v>648</v>
      </c>
      <c r="L29" s="125" t="str">
        <f>VLOOKUP(D29,'TS Gantry - AP47'!$C$8:$X$638,22,FALSE)</f>
        <v>KAKARICHCHHA</v>
      </c>
      <c r="M29" s="125" t="str">
        <f>VLOOKUP(D29,'TS Gantry - AP47'!$C$8:$Y$638,23,FALSE)</f>
        <v>LUNKARANSAR</v>
      </c>
      <c r="N29" s="125" t="str">
        <f>VLOOKUP(D29,'TS Gantry - AP47'!$C$8:$Z$638,24,FALSE)</f>
        <v>BIKANER</v>
      </c>
      <c r="O29" s="125"/>
      <c r="P29" s="125"/>
      <c r="Q29" s="125"/>
      <c r="R29" s="125"/>
      <c r="S29" s="108"/>
      <c r="T29" s="155"/>
      <c r="U29" s="117"/>
      <c r="V29" s="117"/>
      <c r="W29" s="117"/>
      <c r="X29" s="117"/>
      <c r="Y29" s="117"/>
      <c r="Z29" s="117"/>
    </row>
    <row r="30" spans="1:26" ht="15.75" customHeight="1" x14ac:dyDescent="0.25">
      <c r="A30" s="141">
        <v>26</v>
      </c>
      <c r="B30" s="108" t="s">
        <v>651</v>
      </c>
      <c r="C30" s="108">
        <v>23</v>
      </c>
      <c r="D30" s="108" t="s">
        <v>344</v>
      </c>
      <c r="E30" s="108" t="str">
        <f>VLOOKUP(D30,'TS Gantry - AP47'!$C$8:$D$638,2,0)</f>
        <v>DA+6</v>
      </c>
      <c r="F30" s="108" t="s">
        <v>645</v>
      </c>
      <c r="G30" s="103">
        <v>45740</v>
      </c>
      <c r="H30" s="103">
        <v>45746</v>
      </c>
      <c r="I30" s="125" t="s">
        <v>649</v>
      </c>
      <c r="J30" s="125" t="s">
        <v>657</v>
      </c>
      <c r="K30" s="125" t="s">
        <v>648</v>
      </c>
      <c r="L30" s="125" t="str">
        <f>VLOOKUP(D30,'TS Gantry - AP47'!$C$8:$X$638,22,FALSE)</f>
        <v>DHEERERAN</v>
      </c>
      <c r="M30" s="125" t="str">
        <f>VLOOKUP(D30,'TS Gantry - AP47'!$C$8:$Y$638,23,FALSE)</f>
        <v>LUNKARANSAR</v>
      </c>
      <c r="N30" s="125" t="str">
        <f>VLOOKUP(D30,'TS Gantry - AP47'!$C$8:$Z$638,24,FALSE)</f>
        <v>BIKANER</v>
      </c>
      <c r="O30" s="125"/>
      <c r="P30" s="125"/>
      <c r="Q30" s="125"/>
      <c r="R30" s="125"/>
      <c r="S30" s="108"/>
      <c r="T30" s="155"/>
      <c r="U30" s="117"/>
      <c r="V30" s="117"/>
      <c r="W30" s="117"/>
      <c r="X30" s="117"/>
      <c r="Y30" s="117"/>
      <c r="Z30" s="117"/>
    </row>
    <row r="31" spans="1:26" ht="15.75" customHeight="1" x14ac:dyDescent="0.25">
      <c r="A31" s="141">
        <v>27</v>
      </c>
      <c r="B31" s="108" t="s">
        <v>651</v>
      </c>
      <c r="C31" s="108">
        <v>24</v>
      </c>
      <c r="D31" s="108" t="s">
        <v>397</v>
      </c>
      <c r="E31" s="108" t="str">
        <f>VLOOKUP(D31,'TS Gantry - AP47'!$C$8:$D$638,2,0)</f>
        <v>DA+9</v>
      </c>
      <c r="F31" s="108" t="s">
        <v>645</v>
      </c>
      <c r="G31" s="85">
        <v>45739</v>
      </c>
      <c r="H31" s="103">
        <v>45744</v>
      </c>
      <c r="I31" s="125" t="s">
        <v>652</v>
      </c>
      <c r="J31" s="125" t="s">
        <v>650</v>
      </c>
      <c r="K31" s="125" t="s">
        <v>648</v>
      </c>
      <c r="L31" s="125" t="str">
        <f>VLOOKUP(D31,'TS Gantry - AP47'!$C$8:$X$638,22,FALSE)</f>
        <v>KAKARICHCHHA</v>
      </c>
      <c r="M31" s="125" t="str">
        <f>VLOOKUP(D31,'TS Gantry - AP47'!$C$8:$Y$638,23,FALSE)</f>
        <v>LUNKARANSAR</v>
      </c>
      <c r="N31" s="125" t="str">
        <f>VLOOKUP(D31,'TS Gantry - AP47'!$C$8:$Z$638,24,FALSE)</f>
        <v>BIKANER</v>
      </c>
      <c r="O31" s="125"/>
      <c r="P31" s="125"/>
      <c r="Q31" s="125"/>
      <c r="R31" s="125"/>
      <c r="S31" s="108"/>
      <c r="T31" s="155"/>
      <c r="U31" s="117"/>
      <c r="V31" s="117"/>
      <c r="W31" s="117"/>
      <c r="X31" s="117"/>
      <c r="Y31" s="117"/>
      <c r="Z31" s="117"/>
    </row>
    <row r="32" spans="1:26" ht="15.75" customHeight="1" x14ac:dyDescent="0.25">
      <c r="A32" s="141">
        <v>28</v>
      </c>
      <c r="B32" s="108" t="s">
        <v>651</v>
      </c>
      <c r="C32" s="108">
        <v>25</v>
      </c>
      <c r="D32" s="142" t="s">
        <v>400</v>
      </c>
      <c r="E32" s="108" t="str">
        <f>VLOOKUP(D32,'TS Gantry - AP47'!$C$8:$D$638,2,0)</f>
        <v>DA+6</v>
      </c>
      <c r="F32" s="108" t="s">
        <v>645</v>
      </c>
      <c r="G32" s="85">
        <v>45742</v>
      </c>
      <c r="H32" s="103">
        <v>45746</v>
      </c>
      <c r="I32" s="125" t="s">
        <v>652</v>
      </c>
      <c r="J32" s="125" t="s">
        <v>653</v>
      </c>
      <c r="K32" s="125" t="s">
        <v>648</v>
      </c>
      <c r="L32" s="125" t="str">
        <f>VLOOKUP(D32,'TS Gantry - AP47'!$C$8:$X$638,22,FALSE)</f>
        <v>KAKARICHCHHA</v>
      </c>
      <c r="M32" s="125" t="str">
        <f>VLOOKUP(D32,'TS Gantry - AP47'!$C$8:$Y$638,23,FALSE)</f>
        <v>LUNKARANSAR</v>
      </c>
      <c r="N32" s="125" t="str">
        <f>VLOOKUP(D32,'TS Gantry - AP47'!$C$8:$Z$638,24,FALSE)</f>
        <v>BIKANER</v>
      </c>
      <c r="O32" s="125"/>
      <c r="P32" s="125"/>
      <c r="Q32" s="125"/>
      <c r="R32" s="125"/>
      <c r="S32" s="108"/>
      <c r="T32" s="155"/>
      <c r="U32" s="117"/>
      <c r="V32" s="117"/>
      <c r="W32" s="117"/>
      <c r="X32" s="117"/>
      <c r="Y32" s="117"/>
      <c r="Z32" s="117"/>
    </row>
    <row r="33" spans="1:26" ht="15.75" customHeight="1" thickBot="1" x14ac:dyDescent="0.3">
      <c r="A33" s="145">
        <v>29</v>
      </c>
      <c r="B33" s="112" t="s">
        <v>651</v>
      </c>
      <c r="C33" s="112">
        <v>26</v>
      </c>
      <c r="D33" s="112" t="s">
        <v>403</v>
      </c>
      <c r="E33" s="112" t="str">
        <f>VLOOKUP(D33,'TS Gantry - AP47'!$C$8:$D$638,2,0)</f>
        <v>DA+6</v>
      </c>
      <c r="F33" s="112" t="s">
        <v>645</v>
      </c>
      <c r="G33" s="169">
        <v>45743</v>
      </c>
      <c r="H33" s="170">
        <v>45747</v>
      </c>
      <c r="I33" s="148" t="s">
        <v>652</v>
      </c>
      <c r="J33" s="148" t="s">
        <v>650</v>
      </c>
      <c r="K33" s="148" t="s">
        <v>648</v>
      </c>
      <c r="L33" s="148" t="str">
        <f>VLOOKUP(D33,'TS Gantry - AP47'!$C$8:$X$638,22,FALSE)</f>
        <v>KALKAL MUKLERA</v>
      </c>
      <c r="M33" s="148" t="str">
        <f>VLOOKUP(D33,'TS Gantry - AP47'!$C$8:$Y$638,23,FALSE)</f>
        <v>LUNKARANSAR</v>
      </c>
      <c r="N33" s="148" t="str">
        <f>VLOOKUP(D33,'TS Gantry - AP47'!$C$8:$Z$638,24,FALSE)</f>
        <v>BIKANER</v>
      </c>
      <c r="O33" s="148"/>
      <c r="P33" s="148"/>
      <c r="Q33" s="148"/>
      <c r="R33" s="148"/>
      <c r="S33" s="112"/>
      <c r="T33" s="171"/>
      <c r="U33" s="117"/>
      <c r="V33" s="117"/>
      <c r="W33" s="117"/>
      <c r="X33" s="117"/>
      <c r="Y33" s="117"/>
      <c r="Z33" s="117"/>
    </row>
    <row r="34" spans="1:26" ht="15.75" customHeight="1" x14ac:dyDescent="0.25">
      <c r="A34" s="135">
        <v>30</v>
      </c>
      <c r="B34" s="136" t="s">
        <v>658</v>
      </c>
      <c r="C34" s="136">
        <v>1</v>
      </c>
      <c r="D34" s="137" t="s">
        <v>326</v>
      </c>
      <c r="E34" s="136" t="str">
        <f>VLOOKUP(D34,'TS Gantry - AP47'!$C$8:$D$638,2,0)</f>
        <v>DA+3</v>
      </c>
      <c r="F34" s="136" t="s">
        <v>645</v>
      </c>
      <c r="G34" s="172">
        <v>45742</v>
      </c>
      <c r="H34" s="173">
        <v>45748</v>
      </c>
      <c r="I34" s="139" t="s">
        <v>646</v>
      </c>
      <c r="J34" s="139" t="s">
        <v>656</v>
      </c>
      <c r="K34" s="139" t="s">
        <v>648</v>
      </c>
      <c r="L34" s="139" t="str">
        <f>VLOOKUP(D34,'TS Gantry - AP47'!$C$8:$X$638,22,FALSE)</f>
        <v>DUDIWALI</v>
      </c>
      <c r="M34" s="139" t="str">
        <f>VLOOKUP(D34,'TS Gantry - AP47'!$C$8:$Y$638,23,FALSE)</f>
        <v>LUNKARANSAR</v>
      </c>
      <c r="N34" s="139" t="str">
        <f>VLOOKUP(D34,'TS Gantry - AP47'!$C$8:$Z$638,24,FALSE)</f>
        <v>BIKANER</v>
      </c>
      <c r="O34" s="139"/>
      <c r="P34" s="139"/>
      <c r="Q34" s="139"/>
      <c r="R34" s="139"/>
      <c r="S34" s="136"/>
      <c r="T34" s="174"/>
      <c r="U34" s="117"/>
      <c r="V34" s="117"/>
      <c r="W34" s="117"/>
      <c r="X34" s="117"/>
      <c r="Y34" s="117"/>
      <c r="Z34" s="117"/>
    </row>
    <row r="35" spans="1:26" ht="15.75" customHeight="1" x14ac:dyDescent="0.25">
      <c r="A35" s="141">
        <v>31</v>
      </c>
      <c r="B35" s="108" t="s">
        <v>658</v>
      </c>
      <c r="C35" s="108">
        <v>2</v>
      </c>
      <c r="D35" s="142" t="s">
        <v>316</v>
      </c>
      <c r="E35" s="108" t="str">
        <f>VLOOKUP(D35,'TS Gantry - AP47'!$C$8:$D$638,2,0)</f>
        <v>DA+3</v>
      </c>
      <c r="F35" s="108" t="s">
        <v>645</v>
      </c>
      <c r="G35" s="85">
        <v>45741</v>
      </c>
      <c r="H35" s="175">
        <v>45749</v>
      </c>
      <c r="I35" s="125" t="s">
        <v>655</v>
      </c>
      <c r="J35" s="125" t="s">
        <v>654</v>
      </c>
      <c r="K35" s="125" t="s">
        <v>648</v>
      </c>
      <c r="L35" s="125" t="str">
        <f>VLOOKUP(D35,'TS Gantry - AP47'!$C$8:$X$638,22,FALSE)</f>
        <v>SODHWALI</v>
      </c>
      <c r="M35" s="125" t="str">
        <f>VLOOKUP(D35,'TS Gantry - AP47'!$C$8:$Y$638,23,FALSE)</f>
        <v>LUNKARANSAR</v>
      </c>
      <c r="N35" s="125" t="str">
        <f>VLOOKUP(D35,'TS Gantry - AP47'!$C$8:$Z$638,24,FALSE)</f>
        <v>BIKANER</v>
      </c>
      <c r="O35" s="125"/>
      <c r="P35" s="125"/>
      <c r="Q35" s="125"/>
      <c r="R35" s="125"/>
      <c r="S35" s="108"/>
      <c r="T35" s="155"/>
      <c r="U35" s="117"/>
      <c r="V35" s="117"/>
      <c r="W35" s="117"/>
      <c r="X35" s="117"/>
      <c r="Y35" s="117"/>
      <c r="Z35" s="117"/>
    </row>
    <row r="36" spans="1:26" ht="15.75" customHeight="1" x14ac:dyDescent="0.25">
      <c r="A36" s="141">
        <v>32</v>
      </c>
      <c r="B36" s="108" t="s">
        <v>658</v>
      </c>
      <c r="C36" s="108">
        <v>3</v>
      </c>
      <c r="D36" s="176" t="s">
        <v>345</v>
      </c>
      <c r="E36" s="108" t="str">
        <f>VLOOKUP(D36,'TS Gantry - AP47'!$C$8:$D$638,2,0)</f>
        <v>DA+0</v>
      </c>
      <c r="F36" s="85" t="s">
        <v>645</v>
      </c>
      <c r="G36" s="85">
        <v>45745</v>
      </c>
      <c r="H36" s="175">
        <v>45750</v>
      </c>
      <c r="I36" s="125" t="s">
        <v>652</v>
      </c>
      <c r="J36" s="125" t="s">
        <v>653</v>
      </c>
      <c r="K36" s="125" t="s">
        <v>648</v>
      </c>
      <c r="L36" s="125" t="str">
        <f>VLOOKUP(D36,'TS Gantry - AP47'!$C$8:$X$638,22,FALSE)</f>
        <v>DHEERERAN</v>
      </c>
      <c r="M36" s="125" t="str">
        <f>VLOOKUP(D36,'TS Gantry - AP47'!$C$8:$Y$638,23,FALSE)</f>
        <v>LUNKARANSAR</v>
      </c>
      <c r="N36" s="125" t="str">
        <f>VLOOKUP(D36,'TS Gantry - AP47'!$C$8:$Z$638,24,FALSE)</f>
        <v>BIKANER</v>
      </c>
      <c r="O36" s="125"/>
      <c r="P36" s="125"/>
      <c r="Q36" s="125"/>
      <c r="R36" s="125"/>
      <c r="S36" s="108"/>
      <c r="T36" s="155"/>
      <c r="U36" s="117"/>
      <c r="V36" s="117"/>
      <c r="W36" s="117"/>
      <c r="X36" s="117"/>
      <c r="Y36" s="117"/>
      <c r="Z36" s="117"/>
    </row>
    <row r="37" spans="1:26" ht="15.75" customHeight="1" x14ac:dyDescent="0.25">
      <c r="A37" s="141">
        <v>33</v>
      </c>
      <c r="B37" s="108" t="s">
        <v>658</v>
      </c>
      <c r="C37" s="108">
        <v>4</v>
      </c>
      <c r="D37" s="142" t="s">
        <v>407</v>
      </c>
      <c r="E37" s="108" t="str">
        <f>VLOOKUP(D37,'TS Gantry - AP47'!$C$8:$D$638,2,0)</f>
        <v>DA+0</v>
      </c>
      <c r="F37" s="108" t="s">
        <v>645</v>
      </c>
      <c r="G37" s="103">
        <v>45747</v>
      </c>
      <c r="H37" s="175">
        <v>45751</v>
      </c>
      <c r="I37" s="125" t="s">
        <v>652</v>
      </c>
      <c r="J37" s="125" t="s">
        <v>650</v>
      </c>
      <c r="K37" s="125" t="s">
        <v>648</v>
      </c>
      <c r="L37" s="125" t="str">
        <f>VLOOKUP(D37,'TS Gantry - AP47'!$C$8:$X$638,22,FALSE)</f>
        <v>KALKAL MUKLERA</v>
      </c>
      <c r="M37" s="125" t="str">
        <f>VLOOKUP(D37,'TS Gantry - AP47'!$C$8:$Y$638,23,FALSE)</f>
        <v>LUNKARANSAR</v>
      </c>
      <c r="N37" s="125" t="str">
        <f>VLOOKUP(D37,'TS Gantry - AP47'!$C$8:$Z$638,24,FALSE)</f>
        <v>BIKANER</v>
      </c>
      <c r="O37" s="125"/>
      <c r="P37" s="125"/>
      <c r="Q37" s="125"/>
      <c r="R37" s="125"/>
      <c r="S37" s="108"/>
      <c r="T37" s="155"/>
      <c r="U37" s="117"/>
      <c r="V37" s="117"/>
      <c r="W37" s="117"/>
      <c r="X37" s="117"/>
      <c r="Y37" s="117"/>
      <c r="Z37" s="117"/>
    </row>
    <row r="38" spans="1:26" ht="15.75" customHeight="1" x14ac:dyDescent="0.25">
      <c r="A38" s="141">
        <v>34</v>
      </c>
      <c r="B38" s="108" t="s">
        <v>658</v>
      </c>
      <c r="C38" s="108">
        <v>5</v>
      </c>
      <c r="D38" s="142" t="s">
        <v>327</v>
      </c>
      <c r="E38" s="108" t="str">
        <f>VLOOKUP(D38,'TS Gantry - AP47'!$C$8:$D$638,2,0)</f>
        <v>DA+3</v>
      </c>
      <c r="F38" s="108" t="s">
        <v>645</v>
      </c>
      <c r="G38" s="85">
        <v>45748</v>
      </c>
      <c r="H38" s="175">
        <v>45753</v>
      </c>
      <c r="I38" s="125" t="s">
        <v>646</v>
      </c>
      <c r="J38" s="125" t="s">
        <v>656</v>
      </c>
      <c r="K38" s="125" t="s">
        <v>648</v>
      </c>
      <c r="L38" s="125" t="str">
        <f>VLOOKUP(D38,'TS Gantry - AP47'!$C$8:$X$638,22,FALSE)</f>
        <v>DUDIWALI</v>
      </c>
      <c r="M38" s="125" t="str">
        <f>VLOOKUP(D38,'TS Gantry - AP47'!$C$8:$Y$638,23,FALSE)</f>
        <v>LUNKARANSAR</v>
      </c>
      <c r="N38" s="125" t="str">
        <f>VLOOKUP(D38,'TS Gantry - AP47'!$C$8:$Z$638,24,FALSE)</f>
        <v>BIKANER</v>
      </c>
      <c r="O38" s="125"/>
      <c r="P38" s="125"/>
      <c r="Q38" s="125"/>
      <c r="R38" s="125"/>
      <c r="S38" s="108"/>
      <c r="T38" s="155"/>
      <c r="U38" s="117"/>
      <c r="V38" s="117"/>
      <c r="W38" s="117"/>
      <c r="X38" s="117"/>
      <c r="Y38" s="117"/>
      <c r="Z38" s="117"/>
    </row>
    <row r="39" spans="1:26" ht="15.75" customHeight="1" x14ac:dyDescent="0.25">
      <c r="A39" s="141">
        <v>35</v>
      </c>
      <c r="B39" s="108" t="s">
        <v>658</v>
      </c>
      <c r="C39" s="108">
        <v>6</v>
      </c>
      <c r="D39" s="142" t="s">
        <v>482</v>
      </c>
      <c r="E39" s="108" t="str">
        <f>VLOOKUP(D39,'TS Gantry - AP47'!$C$8:$D$638,2,0)</f>
        <v>DA+0</v>
      </c>
      <c r="F39" s="108" t="s">
        <v>645</v>
      </c>
      <c r="G39" s="85">
        <v>45750</v>
      </c>
      <c r="H39" s="175">
        <v>45754</v>
      </c>
      <c r="I39" s="125" t="s">
        <v>652</v>
      </c>
      <c r="J39" s="125" t="s">
        <v>654</v>
      </c>
      <c r="K39" s="125" t="s">
        <v>648</v>
      </c>
      <c r="L39" s="125" t="str">
        <f>VLOOKUP(D39,'TS Gantry - AP47'!$C$8:$X$638,22,FALSE)</f>
        <v>CHHATASAR</v>
      </c>
      <c r="M39" s="125" t="str">
        <f>VLOOKUP(D39,'TS Gantry - AP47'!$C$8:$Y$638,23,FALSE)</f>
        <v>LUNKARANSAR</v>
      </c>
      <c r="N39" s="125" t="str">
        <f>VLOOKUP(D39,'TS Gantry - AP47'!$C$8:$Z$638,24,FALSE)</f>
        <v>BIKANER</v>
      </c>
      <c r="O39" s="125"/>
      <c r="P39" s="125"/>
      <c r="Q39" s="125"/>
      <c r="R39" s="125"/>
      <c r="S39" s="108"/>
      <c r="T39" s="155"/>
      <c r="U39" s="117"/>
      <c r="V39" s="117"/>
      <c r="W39" s="117"/>
      <c r="X39" s="117"/>
      <c r="Y39" s="117"/>
      <c r="Z39" s="117"/>
    </row>
    <row r="40" spans="1:26" ht="15.75" customHeight="1" x14ac:dyDescent="0.25">
      <c r="A40" s="141">
        <v>36</v>
      </c>
      <c r="B40" s="108" t="s">
        <v>658</v>
      </c>
      <c r="C40" s="108">
        <v>7</v>
      </c>
      <c r="D40" s="142" t="s">
        <v>404</v>
      </c>
      <c r="E40" s="108" t="str">
        <f>VLOOKUP(D40,'TS Gantry - AP47'!$C$8:$D$638,2,0)</f>
        <v>DA+6</v>
      </c>
      <c r="F40" s="108" t="s">
        <v>645</v>
      </c>
      <c r="G40" s="85">
        <v>45751</v>
      </c>
      <c r="H40" s="175">
        <v>45757</v>
      </c>
      <c r="I40" s="125" t="s">
        <v>652</v>
      </c>
      <c r="J40" s="125" t="s">
        <v>650</v>
      </c>
      <c r="K40" s="125" t="s">
        <v>648</v>
      </c>
      <c r="L40" s="125" t="str">
        <f>VLOOKUP(D40,'TS Gantry - AP47'!$C$8:$X$638,22,FALSE)</f>
        <v>KALKAL MUKLERA</v>
      </c>
      <c r="M40" s="125" t="str">
        <f>VLOOKUP(D40,'TS Gantry - AP47'!$C$8:$Y$638,23,FALSE)</f>
        <v>LUNKARANSAR</v>
      </c>
      <c r="N40" s="125" t="str">
        <f>VLOOKUP(D40,'TS Gantry - AP47'!$C$8:$Z$638,24,FALSE)</f>
        <v>BIKANER</v>
      </c>
      <c r="O40" s="125"/>
      <c r="P40" s="125"/>
      <c r="Q40" s="125"/>
      <c r="R40" s="125"/>
      <c r="S40" s="108"/>
      <c r="T40" s="155"/>
      <c r="U40" s="117"/>
      <c r="V40" s="117"/>
      <c r="W40" s="117"/>
      <c r="X40" s="117"/>
      <c r="Y40" s="117"/>
      <c r="Z40" s="117"/>
    </row>
    <row r="41" spans="1:26" ht="15.75" customHeight="1" x14ac:dyDescent="0.25">
      <c r="A41" s="141">
        <v>37</v>
      </c>
      <c r="B41" s="108" t="s">
        <v>658</v>
      </c>
      <c r="C41" s="108">
        <v>8</v>
      </c>
      <c r="D41" s="142" t="s">
        <v>329</v>
      </c>
      <c r="E41" s="108" t="str">
        <f>VLOOKUP(D41,'TS Gantry - AP47'!$C$8:$D$638,2,0)</f>
        <v>DA+3</v>
      </c>
      <c r="F41" s="108" t="s">
        <v>645</v>
      </c>
      <c r="G41" s="85">
        <v>45752</v>
      </c>
      <c r="H41" s="175">
        <v>45758</v>
      </c>
      <c r="I41" s="125" t="s">
        <v>646</v>
      </c>
      <c r="J41" s="125" t="s">
        <v>656</v>
      </c>
      <c r="K41" s="125" t="s">
        <v>648</v>
      </c>
      <c r="L41" s="125" t="str">
        <f>VLOOKUP(D41,'TS Gantry - AP47'!$C$8:$X$638,22,FALSE)</f>
        <v>DOODIMU KLERA</v>
      </c>
      <c r="M41" s="125" t="str">
        <f>VLOOKUP(D41,'TS Gantry - AP47'!$C$8:$Y$638,23,FALSE)</f>
        <v>LUNKARANSAR</v>
      </c>
      <c r="N41" s="125" t="str">
        <f>VLOOKUP(D41,'TS Gantry - AP47'!$C$8:$Z$638,24,FALSE)</f>
        <v>BIKANER</v>
      </c>
      <c r="O41" s="125"/>
      <c r="P41" s="125"/>
      <c r="Q41" s="125"/>
      <c r="R41" s="125"/>
      <c r="S41" s="108"/>
      <c r="T41" s="155"/>
      <c r="U41" s="117"/>
      <c r="V41" s="117"/>
      <c r="W41" s="117"/>
      <c r="X41" s="117"/>
      <c r="Y41" s="117"/>
      <c r="Z41" s="117"/>
    </row>
    <row r="42" spans="1:26" ht="15.75" customHeight="1" x14ac:dyDescent="0.25">
      <c r="A42" s="141">
        <v>38</v>
      </c>
      <c r="B42" s="108" t="s">
        <v>658</v>
      </c>
      <c r="C42" s="108">
        <v>9</v>
      </c>
      <c r="D42" s="142" t="s">
        <v>481</v>
      </c>
      <c r="E42" s="108" t="str">
        <f>VLOOKUP(D42,'TS Gantry - AP47'!$C$8:$D$638,2,0)</f>
        <v>DA+3</v>
      </c>
      <c r="F42" s="108" t="s">
        <v>645</v>
      </c>
      <c r="G42" s="85">
        <v>45754</v>
      </c>
      <c r="H42" s="175">
        <v>45760</v>
      </c>
      <c r="I42" s="125" t="s">
        <v>652</v>
      </c>
      <c r="J42" s="125" t="s">
        <v>659</v>
      </c>
      <c r="K42" s="125" t="s">
        <v>648</v>
      </c>
      <c r="L42" s="125" t="str">
        <f>VLOOKUP(D42,'TS Gantry - AP47'!$C$8:$X$638,22,FALSE)</f>
        <v>GARABDESAR</v>
      </c>
      <c r="M42" s="125" t="str">
        <f>VLOOKUP(D42,'TS Gantry - AP47'!$C$8:$Y$638,23,FALSE)</f>
        <v>LUNKARANSAR</v>
      </c>
      <c r="N42" s="125" t="str">
        <f>VLOOKUP(D42,'TS Gantry - AP47'!$C$8:$Z$638,24,FALSE)</f>
        <v>BIKANER</v>
      </c>
      <c r="O42" s="125"/>
      <c r="P42" s="125"/>
      <c r="Q42" s="125"/>
      <c r="R42" s="125"/>
      <c r="S42" s="108"/>
      <c r="T42" s="155"/>
      <c r="U42" s="117"/>
      <c r="V42" s="117"/>
      <c r="W42" s="117"/>
      <c r="X42" s="117"/>
      <c r="Y42" s="117"/>
      <c r="Z42" s="117"/>
    </row>
    <row r="43" spans="1:26" ht="15.75" customHeight="1" x14ac:dyDescent="0.25">
      <c r="A43" s="141">
        <v>39</v>
      </c>
      <c r="B43" s="108" t="s">
        <v>658</v>
      </c>
      <c r="C43" s="108">
        <v>10</v>
      </c>
      <c r="D43" s="142" t="s">
        <v>311</v>
      </c>
      <c r="E43" s="108" t="str">
        <f>VLOOKUP(D43,'TS Gantry - AP47'!$C$8:$D$638,2,0)</f>
        <v>DA+3</v>
      </c>
      <c r="F43" s="108" t="s">
        <v>645</v>
      </c>
      <c r="G43" s="85">
        <v>45753</v>
      </c>
      <c r="H43" s="175">
        <v>45760</v>
      </c>
      <c r="I43" s="125" t="s">
        <v>649</v>
      </c>
      <c r="J43" s="125" t="s">
        <v>653</v>
      </c>
      <c r="K43" s="125" t="s">
        <v>648</v>
      </c>
      <c r="L43" s="125" t="str">
        <f>VLOOKUP(D43,'TS Gantry - AP47'!$C$8:$X$638,22,FALSE)</f>
        <v>SODHWALI</v>
      </c>
      <c r="M43" s="125" t="str">
        <f>VLOOKUP(D43,'TS Gantry - AP47'!$C$8:$Y$638,23,FALSE)</f>
        <v>LUNKARANSAR</v>
      </c>
      <c r="N43" s="125" t="str">
        <f>VLOOKUP(D43,'TS Gantry - AP47'!$C$8:$Z$638,24,FALSE)</f>
        <v>BIKANER</v>
      </c>
      <c r="O43" s="125"/>
      <c r="P43" s="125"/>
      <c r="Q43" s="125"/>
      <c r="R43" s="125"/>
      <c r="S43" s="108"/>
      <c r="T43" s="155"/>
      <c r="U43" s="117"/>
      <c r="V43" s="117"/>
      <c r="W43" s="117"/>
      <c r="X43" s="117"/>
      <c r="Y43" s="117"/>
      <c r="Z43" s="117"/>
    </row>
    <row r="44" spans="1:26" ht="15.75" customHeight="1" x14ac:dyDescent="0.25">
      <c r="A44" s="141">
        <v>40</v>
      </c>
      <c r="B44" s="108" t="s">
        <v>658</v>
      </c>
      <c r="C44" s="108">
        <v>11</v>
      </c>
      <c r="D44" s="142" t="s">
        <v>405</v>
      </c>
      <c r="E44" s="108" t="str">
        <f>VLOOKUP(D44,'TS Gantry - AP47'!$C$8:$D$638,2,0)</f>
        <v>DA-3</v>
      </c>
      <c r="F44" s="108" t="s">
        <v>645</v>
      </c>
      <c r="G44" s="85">
        <v>45756</v>
      </c>
      <c r="H44" s="175">
        <v>45762</v>
      </c>
      <c r="I44" s="125" t="s">
        <v>652</v>
      </c>
      <c r="J44" s="125" t="s">
        <v>650</v>
      </c>
      <c r="K44" s="125" t="s">
        <v>648</v>
      </c>
      <c r="L44" s="125" t="str">
        <f>VLOOKUP(D44,'TS Gantry - AP47'!$C$8:$X$638,22,FALSE)</f>
        <v>KALKAL MUKLERA</v>
      </c>
      <c r="M44" s="125" t="str">
        <f>VLOOKUP(D44,'TS Gantry - AP47'!$C$8:$Y$638,23,FALSE)</f>
        <v>LUNKARANSAR</v>
      </c>
      <c r="N44" s="125" t="str">
        <f>VLOOKUP(D44,'TS Gantry - AP47'!$C$8:$Z$638,24,FALSE)</f>
        <v>BIKANER</v>
      </c>
      <c r="O44" s="125"/>
      <c r="P44" s="125"/>
      <c r="Q44" s="125"/>
      <c r="R44" s="125"/>
      <c r="S44" s="108"/>
      <c r="T44" s="155"/>
      <c r="U44" s="117"/>
      <c r="V44" s="117"/>
      <c r="W44" s="117"/>
      <c r="X44" s="117"/>
      <c r="Y44" s="117"/>
      <c r="Z44" s="117"/>
    </row>
    <row r="45" spans="1:26" ht="15.75" customHeight="1" x14ac:dyDescent="0.25">
      <c r="A45" s="141">
        <v>41</v>
      </c>
      <c r="B45" s="108" t="s">
        <v>658</v>
      </c>
      <c r="C45" s="108">
        <v>12</v>
      </c>
      <c r="D45" s="142" t="s">
        <v>480</v>
      </c>
      <c r="E45" s="108" t="str">
        <f>VLOOKUP(D45,'TS Gantry - AP47'!$C$8:$D$638,2,0)</f>
        <v>DA+3</v>
      </c>
      <c r="F45" s="108" t="s">
        <v>645</v>
      </c>
      <c r="G45" s="85">
        <v>45758</v>
      </c>
      <c r="H45" s="175">
        <v>45762</v>
      </c>
      <c r="I45" s="125" t="s">
        <v>652</v>
      </c>
      <c r="J45" s="125" t="s">
        <v>659</v>
      </c>
      <c r="K45" s="125" t="s">
        <v>648</v>
      </c>
      <c r="L45" s="125" t="str">
        <f>VLOOKUP(D45,'TS Gantry - AP47'!$C$8:$X$638,22,FALSE)</f>
        <v>GARABDESAR</v>
      </c>
      <c r="M45" s="125" t="str">
        <f>VLOOKUP(D45,'TS Gantry - AP47'!$C$8:$Y$638,23,FALSE)</f>
        <v>LUNKARANSAR</v>
      </c>
      <c r="N45" s="125" t="str">
        <f>VLOOKUP(D45,'TS Gantry - AP47'!$C$8:$Z$638,24,FALSE)</f>
        <v>BIKANER</v>
      </c>
      <c r="O45" s="125"/>
      <c r="P45" s="125"/>
      <c r="Q45" s="125"/>
      <c r="R45" s="125"/>
      <c r="S45" s="108"/>
      <c r="T45" s="155"/>
      <c r="U45" s="117"/>
      <c r="V45" s="117"/>
      <c r="W45" s="117"/>
      <c r="X45" s="117"/>
      <c r="Y45" s="117"/>
      <c r="Z45" s="117"/>
    </row>
    <row r="46" spans="1:26" ht="15.75" customHeight="1" x14ac:dyDescent="0.25">
      <c r="A46" s="141">
        <v>42</v>
      </c>
      <c r="B46" s="108" t="s">
        <v>658</v>
      </c>
      <c r="C46" s="108">
        <v>13</v>
      </c>
      <c r="D46" s="142" t="s">
        <v>328</v>
      </c>
      <c r="E46" s="108" t="str">
        <f>VLOOKUP(D46,'TS Gantry - AP47'!$C$8:$D$638,2,0)</f>
        <v>DA+0</v>
      </c>
      <c r="F46" s="108" t="s">
        <v>645</v>
      </c>
      <c r="G46" s="85">
        <v>45757</v>
      </c>
      <c r="H46" s="175">
        <v>45763</v>
      </c>
      <c r="I46" s="125" t="s">
        <v>646</v>
      </c>
      <c r="J46" s="125" t="s">
        <v>656</v>
      </c>
      <c r="K46" s="125" t="s">
        <v>648</v>
      </c>
      <c r="L46" s="125" t="str">
        <f>VLOOKUP(D46,'TS Gantry - AP47'!$C$8:$X$638,22,FALSE)</f>
        <v>DUDIWALI</v>
      </c>
      <c r="M46" s="125" t="str">
        <f>VLOOKUP(D46,'TS Gantry - AP47'!$C$8:$Y$638,23,FALSE)</f>
        <v>LUNKARANSAR</v>
      </c>
      <c r="N46" s="125" t="str">
        <f>VLOOKUP(D46,'TS Gantry - AP47'!$C$8:$Z$638,24,FALSE)</f>
        <v>BIKANER</v>
      </c>
      <c r="O46" s="125"/>
      <c r="P46" s="125"/>
      <c r="Q46" s="125"/>
      <c r="R46" s="125"/>
      <c r="S46" s="108"/>
      <c r="T46" s="155"/>
      <c r="U46" s="117"/>
      <c r="V46" s="117"/>
      <c r="W46" s="117"/>
      <c r="X46" s="117"/>
      <c r="Y46" s="117"/>
      <c r="Z46" s="117"/>
    </row>
    <row r="47" spans="1:26" ht="15.75" customHeight="1" x14ac:dyDescent="0.25">
      <c r="A47" s="141">
        <v>43</v>
      </c>
      <c r="B47" s="108" t="s">
        <v>658</v>
      </c>
      <c r="C47" s="108">
        <v>14</v>
      </c>
      <c r="D47" s="142" t="s">
        <v>398</v>
      </c>
      <c r="E47" s="108" t="str">
        <f>VLOOKUP(D47,'TS Gantry - AP47'!$C$8:$D$638,2,0)</f>
        <v>DA+3</v>
      </c>
      <c r="F47" s="108" t="s">
        <v>645</v>
      </c>
      <c r="G47" s="85">
        <v>45761</v>
      </c>
      <c r="H47" s="175">
        <v>45766</v>
      </c>
      <c r="I47" s="125" t="s">
        <v>652</v>
      </c>
      <c r="J47" s="125" t="s">
        <v>650</v>
      </c>
      <c r="K47" s="125" t="s">
        <v>648</v>
      </c>
      <c r="L47" s="125" t="str">
        <f>VLOOKUP(D47,'TS Gantry - AP47'!$C$8:$X$638,22,FALSE)</f>
        <v>KAKARICHCHHA</v>
      </c>
      <c r="M47" s="125" t="str">
        <f>VLOOKUP(D47,'TS Gantry - AP47'!$C$8:$Y$638,23,FALSE)</f>
        <v>LUNKARANSAR</v>
      </c>
      <c r="N47" s="125" t="str">
        <f>VLOOKUP(D47,'TS Gantry - AP47'!$C$8:$Z$638,24,FALSE)</f>
        <v>BIKANER</v>
      </c>
      <c r="O47" s="125"/>
      <c r="P47" s="125"/>
      <c r="Q47" s="125"/>
      <c r="R47" s="125"/>
      <c r="S47" s="108"/>
      <c r="T47" s="155"/>
      <c r="U47" s="117"/>
      <c r="V47" s="117"/>
      <c r="W47" s="117"/>
      <c r="X47" s="117"/>
      <c r="Y47" s="117"/>
      <c r="Z47" s="117"/>
    </row>
    <row r="48" spans="1:26" ht="15.75" customHeight="1" x14ac:dyDescent="0.25">
      <c r="A48" s="141">
        <v>44</v>
      </c>
      <c r="B48" s="108" t="s">
        <v>658</v>
      </c>
      <c r="C48" s="108">
        <v>15</v>
      </c>
      <c r="D48" s="142" t="s">
        <v>483</v>
      </c>
      <c r="E48" s="108" t="str">
        <f>VLOOKUP(D48,'TS Gantry - AP47'!$C$8:$D$638,2,0)</f>
        <v>DA+3</v>
      </c>
      <c r="F48" s="108" t="s">
        <v>645</v>
      </c>
      <c r="G48" s="85">
        <v>45761</v>
      </c>
      <c r="H48" s="175">
        <v>45766</v>
      </c>
      <c r="I48" s="125" t="s">
        <v>652</v>
      </c>
      <c r="J48" s="125" t="s">
        <v>659</v>
      </c>
      <c r="K48" s="125" t="s">
        <v>648</v>
      </c>
      <c r="L48" s="125" t="str">
        <f>VLOOKUP(D48,'TS Gantry - AP47'!$C$8:$X$638,22,FALSE)</f>
        <v>CHHATASAR</v>
      </c>
      <c r="M48" s="125" t="str">
        <f>VLOOKUP(D48,'TS Gantry - AP47'!$C$8:$Y$638,23,FALSE)</f>
        <v>LUNKARANSAR</v>
      </c>
      <c r="N48" s="125" t="str">
        <f>VLOOKUP(D48,'TS Gantry - AP47'!$C$8:$Z$638,24,FALSE)</f>
        <v>BIKANER</v>
      </c>
      <c r="O48" s="125"/>
      <c r="P48" s="125"/>
      <c r="Q48" s="125"/>
      <c r="R48" s="125"/>
      <c r="S48" s="108"/>
      <c r="T48" s="155"/>
      <c r="U48" s="117"/>
      <c r="V48" s="117"/>
      <c r="W48" s="117"/>
      <c r="X48" s="117"/>
      <c r="Y48" s="117"/>
      <c r="Z48" s="117"/>
    </row>
    <row r="49" spans="1:26" ht="15.75" customHeight="1" x14ac:dyDescent="0.25">
      <c r="A49" s="141">
        <v>45</v>
      </c>
      <c r="B49" s="108" t="s">
        <v>658</v>
      </c>
      <c r="C49" s="108">
        <v>16</v>
      </c>
      <c r="D49" s="142" t="s">
        <v>322</v>
      </c>
      <c r="E49" s="108" t="str">
        <f>VLOOKUP(D49,'TS Gantry - AP47'!$C$8:$D$638,2,0)</f>
        <v>DA+0</v>
      </c>
      <c r="F49" s="108" t="s">
        <v>645</v>
      </c>
      <c r="G49" s="85">
        <v>45763</v>
      </c>
      <c r="H49" s="175">
        <v>45768</v>
      </c>
      <c r="I49" s="125" t="s">
        <v>646</v>
      </c>
      <c r="J49" s="125" t="s">
        <v>656</v>
      </c>
      <c r="K49" s="125" t="s">
        <v>648</v>
      </c>
      <c r="L49" s="125" t="str">
        <f>VLOOKUP(D49,'TS Gantry - AP47'!$C$8:$X$638,22,FALSE)</f>
        <v>DUDIWALI</v>
      </c>
      <c r="M49" s="125" t="str">
        <f>VLOOKUP(D49,'TS Gantry - AP47'!$C$8:$Y$638,23,FALSE)</f>
        <v>LUNKARANSAR</v>
      </c>
      <c r="N49" s="125" t="str">
        <f>VLOOKUP(D49,'TS Gantry - AP47'!$C$8:$Z$638,24,FALSE)</f>
        <v>BIKANER</v>
      </c>
      <c r="O49" s="125"/>
      <c r="P49" s="125"/>
      <c r="Q49" s="125"/>
      <c r="R49" s="125"/>
      <c r="S49" s="108"/>
      <c r="T49" s="144"/>
      <c r="U49" s="117"/>
      <c r="V49" s="117"/>
      <c r="W49" s="117"/>
      <c r="X49" s="117"/>
      <c r="Y49" s="117"/>
      <c r="Z49" s="117"/>
    </row>
    <row r="50" spans="1:26" ht="15.75" customHeight="1" x14ac:dyDescent="0.25">
      <c r="A50" s="141">
        <v>46</v>
      </c>
      <c r="B50" s="108" t="s">
        <v>658</v>
      </c>
      <c r="C50" s="108">
        <v>17</v>
      </c>
      <c r="D50" s="176" t="s">
        <v>484</v>
      </c>
      <c r="E50" s="108" t="str">
        <f>VLOOKUP(D50,'TS Gantry - AP47'!$C$8:$D$638,2,0)</f>
        <v>DA+3</v>
      </c>
      <c r="F50" s="108" t="s">
        <v>645</v>
      </c>
      <c r="G50" s="85">
        <v>45766</v>
      </c>
      <c r="H50" s="177">
        <v>45770</v>
      </c>
      <c r="I50" s="125" t="s">
        <v>652</v>
      </c>
      <c r="J50" s="125" t="s">
        <v>654</v>
      </c>
      <c r="K50" s="125" t="s">
        <v>648</v>
      </c>
      <c r="L50" s="125" t="str">
        <f>VLOOKUP(D50,'TS Gantry - AP47'!$C$8:$X$638,22,FALSE)</f>
        <v>CHHATASAR</v>
      </c>
      <c r="M50" s="125" t="str">
        <f>VLOOKUP(D50,'TS Gantry - AP47'!$C$8:$Y$638,23,FALSE)</f>
        <v>LUNKARANSAR</v>
      </c>
      <c r="N50" s="125" t="str">
        <f>VLOOKUP(D50,'TS Gantry - AP47'!$C$8:$Z$638,24,FALSE)</f>
        <v>BIKANER</v>
      </c>
      <c r="O50" s="125"/>
      <c r="P50" s="125"/>
      <c r="Q50" s="125"/>
      <c r="R50" s="125"/>
      <c r="S50" s="108"/>
      <c r="T50" s="144"/>
      <c r="U50" s="117"/>
      <c r="V50" s="117"/>
      <c r="W50" s="117"/>
      <c r="X50" s="117"/>
      <c r="Y50" s="117"/>
      <c r="Z50" s="117"/>
    </row>
    <row r="51" spans="1:26" ht="15.75" customHeight="1" x14ac:dyDescent="0.25">
      <c r="A51" s="141">
        <v>47</v>
      </c>
      <c r="B51" s="108" t="s">
        <v>658</v>
      </c>
      <c r="C51" s="108">
        <v>18</v>
      </c>
      <c r="D51" s="176" t="s">
        <v>435</v>
      </c>
      <c r="E51" s="108" t="str">
        <f>VLOOKUP(D51,'TS Gantry - AP47'!$C$8:$D$638,2,0)</f>
        <v>DA+3</v>
      </c>
      <c r="F51" s="108" t="s">
        <v>645</v>
      </c>
      <c r="G51" s="85">
        <v>45765</v>
      </c>
      <c r="H51" s="175">
        <v>45771</v>
      </c>
      <c r="I51" s="125" t="s">
        <v>660</v>
      </c>
      <c r="J51" s="125" t="s">
        <v>661</v>
      </c>
      <c r="K51" s="125" t="s">
        <v>648</v>
      </c>
      <c r="L51" s="125" t="str">
        <f>VLOOKUP(D51,'TS Gantry - AP47'!$C$8:$X$638,22,FALSE)</f>
        <v>UCHHRANGDESAR</v>
      </c>
      <c r="M51" s="125" t="str">
        <f>VLOOKUP(D51,'TS Gantry - AP47'!$C$8:$Y$638,23,FALSE)</f>
        <v>LUNKARANSAR</v>
      </c>
      <c r="N51" s="125" t="str">
        <f>VLOOKUP(D51,'TS Gantry - AP47'!$C$8:$Z$638,24,FALSE)</f>
        <v>BIKANER</v>
      </c>
      <c r="O51" s="125"/>
      <c r="P51" s="125"/>
      <c r="Q51" s="125"/>
      <c r="R51" s="125"/>
      <c r="S51" s="108"/>
      <c r="T51" s="144"/>
      <c r="U51" s="117"/>
      <c r="V51" s="117"/>
      <c r="W51" s="117"/>
      <c r="X51" s="117"/>
      <c r="Y51" s="117"/>
      <c r="Z51" s="117"/>
    </row>
    <row r="52" spans="1:26" ht="15.75" customHeight="1" x14ac:dyDescent="0.25">
      <c r="A52" s="141">
        <v>48</v>
      </c>
      <c r="B52" s="108" t="s">
        <v>658</v>
      </c>
      <c r="C52" s="108">
        <v>19</v>
      </c>
      <c r="D52" s="142" t="s">
        <v>408</v>
      </c>
      <c r="E52" s="108" t="str">
        <f>VLOOKUP(D52,'TS Gantry - AP47'!$C$8:$D$638,2,0)</f>
        <v>DA+9</v>
      </c>
      <c r="F52" s="108" t="s">
        <v>645</v>
      </c>
      <c r="G52" s="85">
        <v>45767</v>
      </c>
      <c r="H52" s="175">
        <v>45772</v>
      </c>
      <c r="I52" s="125" t="s">
        <v>652</v>
      </c>
      <c r="J52" s="125" t="s">
        <v>650</v>
      </c>
      <c r="K52" s="125" t="s">
        <v>648</v>
      </c>
      <c r="L52" s="125" t="str">
        <f>VLOOKUP(D52,'TS Gantry - AP47'!$C$8:$X$638,22,FALSE)</f>
        <v>LUNKARANSAR</v>
      </c>
      <c r="M52" s="125" t="str">
        <f>VLOOKUP(D52,'TS Gantry - AP47'!$C$8:$Y$638,23,FALSE)</f>
        <v>LUNKARANSAR</v>
      </c>
      <c r="N52" s="125" t="str">
        <f>VLOOKUP(D52,'TS Gantry - AP47'!$C$8:$Z$638,24,FALSE)</f>
        <v>BIKANER</v>
      </c>
      <c r="O52" s="125"/>
      <c r="P52" s="125"/>
      <c r="Q52" s="125"/>
      <c r="R52" s="125"/>
      <c r="S52" s="108"/>
      <c r="T52" s="144"/>
      <c r="U52" s="117"/>
      <c r="V52" s="117"/>
      <c r="W52" s="117"/>
      <c r="X52" s="117"/>
      <c r="Y52" s="117"/>
      <c r="Z52" s="117"/>
    </row>
    <row r="53" spans="1:26" ht="15.75" customHeight="1" x14ac:dyDescent="0.25">
      <c r="A53" s="141">
        <v>49</v>
      </c>
      <c r="B53" s="108" t="s">
        <v>658</v>
      </c>
      <c r="C53" s="108">
        <v>20</v>
      </c>
      <c r="D53" s="142" t="s">
        <v>488</v>
      </c>
      <c r="E53" s="108" t="str">
        <f>VLOOKUP(D53,'TS Gantry - AP47'!$C$8:$D$638,2,0)</f>
        <v>DA+3</v>
      </c>
      <c r="F53" s="108" t="s">
        <v>645</v>
      </c>
      <c r="G53" s="85">
        <v>45769</v>
      </c>
      <c r="H53" s="175">
        <v>45773</v>
      </c>
      <c r="I53" s="125" t="s">
        <v>652</v>
      </c>
      <c r="J53" s="125" t="s">
        <v>659</v>
      </c>
      <c r="K53" s="125" t="s">
        <v>648</v>
      </c>
      <c r="L53" s="125" t="str">
        <f>VLOOKUP(D53,'TS Gantry - AP47'!$C$8:$X$638,22,FALSE)</f>
        <v>CHHATASAR</v>
      </c>
      <c r="M53" s="125" t="str">
        <f>VLOOKUP(D53,'TS Gantry - AP47'!$C$8:$Y$638,23,FALSE)</f>
        <v>LUNKARANSAR</v>
      </c>
      <c r="N53" s="125" t="str">
        <f>VLOOKUP(D53,'TS Gantry - AP47'!$C$8:$Z$638,24,FALSE)</f>
        <v>BIKANER</v>
      </c>
      <c r="O53" s="125"/>
      <c r="P53" s="125"/>
      <c r="Q53" s="125"/>
      <c r="R53" s="125"/>
      <c r="S53" s="108"/>
      <c r="T53" s="144"/>
      <c r="U53" s="117"/>
      <c r="V53" s="117"/>
      <c r="W53" s="117"/>
      <c r="X53" s="117"/>
      <c r="Y53" s="117"/>
      <c r="Z53" s="117"/>
    </row>
    <row r="54" spans="1:26" ht="15.75" customHeight="1" x14ac:dyDescent="0.25">
      <c r="A54" s="141">
        <v>50</v>
      </c>
      <c r="B54" s="108" t="s">
        <v>658</v>
      </c>
      <c r="C54" s="108">
        <v>21</v>
      </c>
      <c r="D54" s="142" t="s">
        <v>321</v>
      </c>
      <c r="E54" s="108" t="str">
        <f>VLOOKUP(D54,'TS Gantry - AP47'!$C$8:$D$638,2,0)</f>
        <v>DA+0</v>
      </c>
      <c r="F54" s="108" t="s">
        <v>645</v>
      </c>
      <c r="G54" s="85">
        <v>45768</v>
      </c>
      <c r="H54" s="175">
        <v>45775</v>
      </c>
      <c r="I54" s="125" t="s">
        <v>646</v>
      </c>
      <c r="J54" s="125" t="s">
        <v>653</v>
      </c>
      <c r="K54" s="125" t="s">
        <v>648</v>
      </c>
      <c r="L54" s="125" t="str">
        <f>VLOOKUP(D54,'TS Gantry - AP47'!$C$8:$X$638,22,FALSE)</f>
        <v>SODHWALI</v>
      </c>
      <c r="M54" s="125" t="str">
        <f>VLOOKUP(D54,'TS Gantry - AP47'!$C$8:$Y$638,23,FALSE)</f>
        <v>LUNKARANSAR</v>
      </c>
      <c r="N54" s="125" t="str">
        <f>VLOOKUP(D54,'TS Gantry - AP47'!$C$8:$Z$638,24,FALSE)</f>
        <v>BIKANER</v>
      </c>
      <c r="O54" s="125"/>
      <c r="P54" s="125"/>
      <c r="Q54" s="125"/>
      <c r="R54" s="125"/>
      <c r="S54" s="108"/>
      <c r="T54" s="144"/>
      <c r="U54" s="117"/>
      <c r="V54" s="117"/>
      <c r="W54" s="117"/>
      <c r="X54" s="117"/>
      <c r="Y54" s="117"/>
      <c r="Z54" s="117"/>
    </row>
    <row r="55" spans="1:26" ht="15.75" customHeight="1" x14ac:dyDescent="0.25">
      <c r="A55" s="141">
        <v>51</v>
      </c>
      <c r="B55" s="108" t="s">
        <v>658</v>
      </c>
      <c r="C55" s="108">
        <v>22</v>
      </c>
      <c r="D55" s="142" t="s">
        <v>434</v>
      </c>
      <c r="E55" s="108" t="str">
        <f>VLOOKUP(D55,'TS Gantry - AP47'!$C$8:$D$638,2,0)</f>
        <v>DA+6</v>
      </c>
      <c r="F55" s="108" t="s">
        <v>645</v>
      </c>
      <c r="G55" s="85">
        <v>45769</v>
      </c>
      <c r="H55" s="175">
        <v>45775</v>
      </c>
      <c r="I55" s="125" t="s">
        <v>660</v>
      </c>
      <c r="J55" s="125" t="s">
        <v>662</v>
      </c>
      <c r="K55" s="125" t="s">
        <v>648</v>
      </c>
      <c r="L55" s="125" t="str">
        <f>VLOOKUP(D55,'TS Gantry - AP47'!$C$8:$X$638,22,FALSE)</f>
        <v>UCHHRANGDESAR</v>
      </c>
      <c r="M55" s="125" t="str">
        <f>VLOOKUP(D55,'TS Gantry - AP47'!$C$8:$Y$638,23,FALSE)</f>
        <v>LUNKARANSAR</v>
      </c>
      <c r="N55" s="125" t="str">
        <f>VLOOKUP(D55,'TS Gantry - AP47'!$C$8:$Z$638,24,FALSE)</f>
        <v>BIKANER</v>
      </c>
      <c r="O55" s="178"/>
      <c r="P55" s="178"/>
      <c r="Q55" s="178"/>
      <c r="R55" s="178"/>
      <c r="S55" s="179"/>
      <c r="T55" s="180"/>
      <c r="U55" s="117"/>
      <c r="V55" s="117"/>
      <c r="W55" s="117"/>
      <c r="X55" s="117"/>
      <c r="Y55" s="117"/>
      <c r="Z55" s="117"/>
    </row>
    <row r="56" spans="1:26" ht="15.75" customHeight="1" x14ac:dyDescent="0.25">
      <c r="A56" s="141">
        <v>52</v>
      </c>
      <c r="B56" s="108" t="s">
        <v>658</v>
      </c>
      <c r="C56" s="108">
        <v>23</v>
      </c>
      <c r="D56" s="181" t="s">
        <v>420</v>
      </c>
      <c r="E56" s="108" t="str">
        <f>VLOOKUP(D56,'TS Gantry - AP47'!$C$8:$D$638,2,0)</f>
        <v>DA+0</v>
      </c>
      <c r="F56" s="108" t="s">
        <v>645</v>
      </c>
      <c r="G56" s="85">
        <v>45772</v>
      </c>
      <c r="H56" s="175">
        <v>45777</v>
      </c>
      <c r="I56" s="125" t="s">
        <v>652</v>
      </c>
      <c r="J56" s="125" t="s">
        <v>650</v>
      </c>
      <c r="K56" s="125" t="s">
        <v>648</v>
      </c>
      <c r="L56" s="125" t="str">
        <f>VLOOKUP(D56,'TS Gantry - AP47'!$C$8:$X$638,22,FALSE)</f>
        <v>DHANI BHOPALARAM</v>
      </c>
      <c r="M56" s="125" t="str">
        <f>VLOOKUP(D56,'TS Gantry - AP47'!$C$8:$Y$638,23,FALSE)</f>
        <v>LUNKARANSAR</v>
      </c>
      <c r="N56" s="125" t="str">
        <f>VLOOKUP(D56,'TS Gantry - AP47'!$C$8:$Z$638,24,FALSE)</f>
        <v>BIKANER</v>
      </c>
      <c r="O56" s="178"/>
      <c r="P56" s="178"/>
      <c r="Q56" s="178"/>
      <c r="R56" s="178"/>
      <c r="S56" s="179"/>
      <c r="T56" s="180"/>
      <c r="U56" s="117"/>
      <c r="V56" s="117"/>
      <c r="W56" s="117"/>
      <c r="X56" s="117"/>
      <c r="Y56" s="117"/>
      <c r="Z56" s="117"/>
    </row>
    <row r="57" spans="1:26" ht="15.75" customHeight="1" thickBot="1" x14ac:dyDescent="0.3">
      <c r="A57" s="145">
        <v>53</v>
      </c>
      <c r="B57" s="112" t="s">
        <v>658</v>
      </c>
      <c r="C57" s="112">
        <v>24</v>
      </c>
      <c r="D57" s="146" t="s">
        <v>490</v>
      </c>
      <c r="E57" s="112" t="str">
        <f>VLOOKUP(D57,'TS Gantry - AP47'!$C$8:$D$638,2,0)</f>
        <v>DA+6</v>
      </c>
      <c r="F57" s="112" t="s">
        <v>645</v>
      </c>
      <c r="G57" s="169">
        <v>45773</v>
      </c>
      <c r="H57" s="170">
        <v>45777</v>
      </c>
      <c r="I57" s="148" t="s">
        <v>652</v>
      </c>
      <c r="J57" s="148" t="s">
        <v>663</v>
      </c>
      <c r="K57" s="148" t="s">
        <v>648</v>
      </c>
      <c r="L57" s="148" t="str">
        <f>VLOOKUP(D57,'TS Gantry - AP47'!$C$8:$X$638,22,FALSE)</f>
        <v>CHHATASAR</v>
      </c>
      <c r="M57" s="148" t="str">
        <f>VLOOKUP(D57,'TS Gantry - AP47'!$C$8:$Y$638,23,FALSE)</f>
        <v>LUNKARANSAR</v>
      </c>
      <c r="N57" s="148" t="str">
        <f>VLOOKUP(D57,'TS Gantry - AP47'!$C$8:$Z$638,24,FALSE)</f>
        <v>BIKANER</v>
      </c>
      <c r="O57" s="148"/>
      <c r="P57" s="148"/>
      <c r="Q57" s="148"/>
      <c r="R57" s="148"/>
      <c r="S57" s="112"/>
      <c r="T57" s="149"/>
      <c r="U57" s="117"/>
      <c r="V57" s="117"/>
      <c r="W57" s="117"/>
      <c r="X57" s="117"/>
      <c r="Y57" s="117"/>
      <c r="Z57" s="117"/>
    </row>
    <row r="58" spans="1:26" ht="15.75" customHeight="1" x14ac:dyDescent="0.25">
      <c r="A58" s="135">
        <v>54</v>
      </c>
      <c r="B58" s="136" t="s">
        <v>664</v>
      </c>
      <c r="C58" s="136">
        <v>1</v>
      </c>
      <c r="D58" s="137" t="s">
        <v>320</v>
      </c>
      <c r="E58" s="136" t="str">
        <f>VLOOKUP(D58,'TS Gantry - AP47'!$C$8:$D$638,2,0)</f>
        <v>DA-1.5</v>
      </c>
      <c r="F58" s="136" t="s">
        <v>645</v>
      </c>
      <c r="G58" s="172">
        <v>45775</v>
      </c>
      <c r="H58" s="173">
        <v>45781</v>
      </c>
      <c r="I58" s="139" t="s">
        <v>646</v>
      </c>
      <c r="J58" s="139" t="s">
        <v>657</v>
      </c>
      <c r="K58" s="139" t="s">
        <v>648</v>
      </c>
      <c r="L58" s="139" t="str">
        <f>VLOOKUP(D58,'TS Gantry - AP47'!$C$8:$X$638,22,FALSE)</f>
        <v>SODHWALI</v>
      </c>
      <c r="M58" s="139" t="str">
        <f>VLOOKUP(D58,'TS Gantry - AP47'!$C$8:$Y$638,23,FALSE)</f>
        <v>LUNKARANSAR</v>
      </c>
      <c r="N58" s="139" t="str">
        <f>VLOOKUP(D58,'TS Gantry - AP47'!$C$8:$Z$638,24,FALSE)</f>
        <v>BIKANER</v>
      </c>
      <c r="O58" s="139"/>
      <c r="P58" s="139"/>
      <c r="Q58" s="139"/>
      <c r="R58" s="139"/>
      <c r="S58" s="136"/>
      <c r="T58" s="140"/>
      <c r="U58" s="117"/>
      <c r="V58" s="117"/>
      <c r="W58" s="117"/>
      <c r="X58" s="117"/>
      <c r="Y58" s="117"/>
      <c r="Z58" s="117"/>
    </row>
    <row r="59" spans="1:26" ht="15.75" customHeight="1" x14ac:dyDescent="0.25">
      <c r="A59" s="141">
        <v>55</v>
      </c>
      <c r="B59" s="108" t="s">
        <v>664</v>
      </c>
      <c r="C59" s="108">
        <v>2</v>
      </c>
      <c r="D59" s="142" t="s">
        <v>419</v>
      </c>
      <c r="E59" s="108" t="str">
        <f>VLOOKUP(D59,'TS Gantry - AP47'!$C$8:$D$638,2,0)</f>
        <v>DA+3</v>
      </c>
      <c r="F59" s="108" t="s">
        <v>645</v>
      </c>
      <c r="G59" s="85">
        <v>45772</v>
      </c>
      <c r="H59" s="175">
        <v>45781</v>
      </c>
      <c r="I59" s="125" t="s">
        <v>652</v>
      </c>
      <c r="J59" s="125" t="s">
        <v>656</v>
      </c>
      <c r="K59" s="125" t="s">
        <v>648</v>
      </c>
      <c r="L59" s="125" t="str">
        <f>VLOOKUP(D59,'TS Gantry - AP47'!$C$8:$X$638,22,FALSE)</f>
        <v>LUNKARANSAR</v>
      </c>
      <c r="M59" s="125" t="str">
        <f>VLOOKUP(D59,'TS Gantry - AP47'!$C$8:$Y$638,23,FALSE)</f>
        <v>LUNKARANSAR</v>
      </c>
      <c r="N59" s="125" t="str">
        <f>VLOOKUP(D59,'TS Gantry - AP47'!$C$8:$Z$638,24,FALSE)</f>
        <v>BIKANER</v>
      </c>
      <c r="O59" s="125"/>
      <c r="P59" s="125"/>
      <c r="Q59" s="125"/>
      <c r="R59" s="125"/>
      <c r="S59" s="108"/>
      <c r="T59" s="144"/>
      <c r="U59" s="117"/>
      <c r="V59" s="117"/>
      <c r="W59" s="117"/>
      <c r="X59" s="117"/>
      <c r="Y59" s="117"/>
      <c r="Z59" s="117"/>
    </row>
    <row r="60" spans="1:26" ht="15.75" customHeight="1" x14ac:dyDescent="0.25">
      <c r="A60" s="141">
        <v>56</v>
      </c>
      <c r="B60" s="108" t="s">
        <v>664</v>
      </c>
      <c r="C60" s="108">
        <v>3</v>
      </c>
      <c r="D60" s="142" t="s">
        <v>489</v>
      </c>
      <c r="E60" s="108" t="str">
        <f>VLOOKUP(D60,'TS Gantry - AP47'!$C$8:$D$638,2,0)</f>
        <v>DA+0</v>
      </c>
      <c r="F60" s="108" t="s">
        <v>645</v>
      </c>
      <c r="G60" s="85">
        <v>45776</v>
      </c>
      <c r="H60" s="175">
        <v>45781</v>
      </c>
      <c r="I60" s="125" t="s">
        <v>652</v>
      </c>
      <c r="J60" s="125" t="s">
        <v>663</v>
      </c>
      <c r="K60" s="125" t="s">
        <v>648</v>
      </c>
      <c r="L60" s="125" t="str">
        <f>VLOOKUP(D60,'TS Gantry - AP47'!$C$8:$X$638,22,FALSE)</f>
        <v>CHHATASAR</v>
      </c>
      <c r="M60" s="125" t="str">
        <f>VLOOKUP(D60,'TS Gantry - AP47'!$C$8:$Y$638,23,FALSE)</f>
        <v>LUNKARANSAR</v>
      </c>
      <c r="N60" s="125" t="str">
        <f>VLOOKUP(D60,'TS Gantry - AP47'!$C$8:$Z$638,24,FALSE)</f>
        <v>BIKANER</v>
      </c>
      <c r="O60" s="125"/>
      <c r="P60" s="125"/>
      <c r="Q60" s="125"/>
      <c r="R60" s="125"/>
      <c r="S60" s="108"/>
      <c r="T60" s="144"/>
      <c r="U60" s="117"/>
      <c r="V60" s="117"/>
      <c r="W60" s="117"/>
      <c r="X60" s="117"/>
      <c r="Y60" s="117"/>
      <c r="Z60" s="117"/>
    </row>
    <row r="61" spans="1:26" ht="15.75" customHeight="1" x14ac:dyDescent="0.25">
      <c r="A61" s="141">
        <v>57</v>
      </c>
      <c r="B61" s="108" t="s">
        <v>664</v>
      </c>
      <c r="C61" s="108">
        <v>4</v>
      </c>
      <c r="D61" s="142" t="s">
        <v>491</v>
      </c>
      <c r="E61" s="108" t="str">
        <f>VLOOKUP(D61,'TS Gantry - AP47'!$C$8:$D$638,2,0)</f>
        <v>DA+6</v>
      </c>
      <c r="F61" s="108" t="s">
        <v>645</v>
      </c>
      <c r="G61" s="85">
        <v>45779</v>
      </c>
      <c r="H61" s="175">
        <v>45784</v>
      </c>
      <c r="I61" s="125" t="s">
        <v>652</v>
      </c>
      <c r="J61" s="125" t="s">
        <v>663</v>
      </c>
      <c r="K61" s="125" t="s">
        <v>648</v>
      </c>
      <c r="L61" s="125" t="str">
        <f>VLOOKUP(D61,'TS Gantry - AP47'!$C$8:$X$638,22,FALSE)</f>
        <v>CHHATASAR</v>
      </c>
      <c r="M61" s="125" t="str">
        <f>VLOOKUP(D61,'TS Gantry - AP47'!$C$8:$Y$638,23,FALSE)</f>
        <v>LUNKARANSAR</v>
      </c>
      <c r="N61" s="125" t="str">
        <f>VLOOKUP(D61,'TS Gantry - AP47'!$C$8:$Z$638,24,FALSE)</f>
        <v>BIKANER</v>
      </c>
      <c r="O61" s="125"/>
      <c r="P61" s="125"/>
      <c r="Q61" s="125"/>
      <c r="R61" s="125"/>
      <c r="S61" s="108"/>
      <c r="T61" s="144"/>
      <c r="U61" s="117"/>
      <c r="V61" s="117"/>
      <c r="W61" s="117"/>
      <c r="X61" s="117"/>
      <c r="Y61" s="117"/>
      <c r="Z61" s="117"/>
    </row>
    <row r="62" spans="1:26" ht="15.75" customHeight="1" x14ac:dyDescent="0.25">
      <c r="A62" s="141">
        <v>58</v>
      </c>
      <c r="B62" s="108" t="s">
        <v>664</v>
      </c>
      <c r="C62" s="108">
        <v>5</v>
      </c>
      <c r="D62" s="142" t="s">
        <v>492</v>
      </c>
      <c r="E62" s="108" t="str">
        <f>VLOOKUP(D62,'TS Gantry - AP47'!$C$8:$D$638,2,0)</f>
        <v>DA+3</v>
      </c>
      <c r="F62" s="108" t="s">
        <v>645</v>
      </c>
      <c r="G62" s="85">
        <v>45781</v>
      </c>
      <c r="H62" s="175">
        <v>45786</v>
      </c>
      <c r="I62" s="125" t="s">
        <v>652</v>
      </c>
      <c r="J62" s="125" t="s">
        <v>663</v>
      </c>
      <c r="K62" s="125" t="s">
        <v>648</v>
      </c>
      <c r="L62" s="125" t="str">
        <f>VLOOKUP(D62,'TS Gantry - AP47'!$C$8:$X$638,22,FALSE)</f>
        <v>CHHATASAR</v>
      </c>
      <c r="M62" s="125" t="str">
        <f>VLOOKUP(D62,'TS Gantry - AP47'!$C$8:$Y$638,23,FALSE)</f>
        <v>LUNKARANSAR</v>
      </c>
      <c r="N62" s="125" t="str">
        <f>VLOOKUP(D62,'TS Gantry - AP47'!$C$8:$Z$638,24,FALSE)</f>
        <v>BIKANER</v>
      </c>
      <c r="O62" s="125"/>
      <c r="P62" s="125"/>
      <c r="Q62" s="125"/>
      <c r="R62" s="125"/>
      <c r="S62" s="108"/>
      <c r="T62" s="144"/>
      <c r="U62" s="117"/>
      <c r="V62" s="117"/>
      <c r="W62" s="117"/>
      <c r="X62" s="117"/>
      <c r="Y62" s="117"/>
      <c r="Z62" s="117"/>
    </row>
    <row r="63" spans="1:26" ht="15.75" customHeight="1" x14ac:dyDescent="0.25">
      <c r="A63" s="141">
        <v>59</v>
      </c>
      <c r="B63" s="108" t="s">
        <v>664</v>
      </c>
      <c r="C63" s="108">
        <v>6</v>
      </c>
      <c r="D63" s="142" t="s">
        <v>319</v>
      </c>
      <c r="E63" s="108" t="str">
        <f>VLOOKUP(D63,'TS Gantry - AP47'!$C$8:$D$638,2,0)</f>
        <v>DA+6</v>
      </c>
      <c r="F63" s="108" t="s">
        <v>645</v>
      </c>
      <c r="G63" s="85">
        <v>45782</v>
      </c>
      <c r="H63" s="175">
        <v>45787</v>
      </c>
      <c r="I63" s="125" t="s">
        <v>646</v>
      </c>
      <c r="J63" s="125" t="s">
        <v>657</v>
      </c>
      <c r="K63" s="125" t="s">
        <v>648</v>
      </c>
      <c r="L63" s="125" t="str">
        <f>VLOOKUP(D63,'TS Gantry - AP47'!$C$8:$X$638,22,FALSE)</f>
        <v>SODHWALI</v>
      </c>
      <c r="M63" s="125" t="str">
        <f>VLOOKUP(D63,'TS Gantry - AP47'!$C$8:$Y$638,23,FALSE)</f>
        <v>LUNKARANSAR</v>
      </c>
      <c r="N63" s="125" t="str">
        <f>VLOOKUP(D63,'TS Gantry - AP47'!$C$8:$Z$638,24,FALSE)</f>
        <v>BIKANER</v>
      </c>
      <c r="O63" s="125"/>
      <c r="P63" s="125"/>
      <c r="Q63" s="125"/>
      <c r="R63" s="125"/>
      <c r="S63" s="108"/>
      <c r="T63" s="144"/>
      <c r="U63" s="117"/>
      <c r="V63" s="117"/>
      <c r="W63" s="117"/>
      <c r="X63" s="117"/>
      <c r="Y63" s="117"/>
      <c r="Z63" s="117"/>
    </row>
    <row r="64" spans="1:26" ht="15.75" customHeight="1" x14ac:dyDescent="0.25">
      <c r="A64" s="141">
        <v>60</v>
      </c>
      <c r="B64" s="108" t="s">
        <v>664</v>
      </c>
      <c r="C64" s="108">
        <v>7</v>
      </c>
      <c r="D64" s="142" t="s">
        <v>501</v>
      </c>
      <c r="E64" s="108" t="str">
        <f>VLOOKUP(D64,'TS Gantry - AP47'!$C$8:$D$638,2,0)</f>
        <v>DA+0</v>
      </c>
      <c r="F64" s="108" t="s">
        <v>645</v>
      </c>
      <c r="G64" s="85">
        <v>45783</v>
      </c>
      <c r="H64" s="175">
        <v>45788</v>
      </c>
      <c r="I64" s="125" t="s">
        <v>652</v>
      </c>
      <c r="J64" s="125" t="s">
        <v>665</v>
      </c>
      <c r="K64" s="125" t="s">
        <v>648</v>
      </c>
      <c r="L64" s="125" t="str">
        <f>VLOOKUP(D64,'TS Gantry - AP47'!$C$8:$X$638,22,FALSE)</f>
        <v>CHHATASAR</v>
      </c>
      <c r="M64" s="125" t="str">
        <f>VLOOKUP(D64,'TS Gantry - AP47'!$C$8:$Y$638,23,FALSE)</f>
        <v>LUNKARANSAR</v>
      </c>
      <c r="N64" s="125" t="str">
        <f>VLOOKUP(D64,'TS Gantry - AP47'!$C$8:$Z$638,24,FALSE)</f>
        <v>BIKANER</v>
      </c>
      <c r="O64" s="125"/>
      <c r="P64" s="125"/>
      <c r="Q64" s="125"/>
      <c r="R64" s="125"/>
      <c r="S64" s="108"/>
      <c r="T64" s="144"/>
      <c r="U64" s="117"/>
      <c r="V64" s="117"/>
      <c r="W64" s="117"/>
      <c r="X64" s="117"/>
      <c r="Y64" s="117"/>
      <c r="Z64" s="117"/>
    </row>
    <row r="65" spans="1:26" ht="15.75" customHeight="1" x14ac:dyDescent="0.25">
      <c r="A65" s="141">
        <v>61</v>
      </c>
      <c r="B65" s="108" t="s">
        <v>664</v>
      </c>
      <c r="C65" s="108">
        <v>8</v>
      </c>
      <c r="D65" s="142" t="s">
        <v>356</v>
      </c>
      <c r="E65" s="108" t="str">
        <f>VLOOKUP(D65,'TS Gantry - AP47'!$C$8:$D$638,2,0)</f>
        <v>DA+3</v>
      </c>
      <c r="F65" s="108" t="s">
        <v>645</v>
      </c>
      <c r="G65" s="85">
        <v>45782</v>
      </c>
      <c r="H65" s="175">
        <v>45789</v>
      </c>
      <c r="I65" s="125" t="s">
        <v>655</v>
      </c>
      <c r="J65" s="125" t="s">
        <v>656</v>
      </c>
      <c r="K65" s="125" t="s">
        <v>648</v>
      </c>
      <c r="L65" s="125" t="str">
        <f>VLOOKUP(D65,'TS Gantry - AP47'!$C$8:$X$638,22,FALSE)</f>
        <v>SHARAH BEECHHARWAS</v>
      </c>
      <c r="M65" s="125" t="str">
        <f>VLOOKUP(D65,'TS Gantry - AP47'!$C$8:$Y$638,23,FALSE)</f>
        <v>LUNKARANSAR</v>
      </c>
      <c r="N65" s="125" t="str">
        <f>VLOOKUP(D65,'TS Gantry - AP47'!$C$8:$Z$638,24,FALSE)</f>
        <v>BIKANER</v>
      </c>
      <c r="O65" s="125"/>
      <c r="P65" s="125"/>
      <c r="Q65" s="125"/>
      <c r="R65" s="125"/>
      <c r="S65" s="108"/>
      <c r="T65" s="144"/>
      <c r="U65" s="117"/>
      <c r="V65" s="117"/>
      <c r="W65" s="117"/>
      <c r="X65" s="117"/>
      <c r="Y65" s="117"/>
      <c r="Z65" s="117"/>
    </row>
    <row r="66" spans="1:26" ht="15.75" customHeight="1" x14ac:dyDescent="0.25">
      <c r="A66" s="141">
        <v>62</v>
      </c>
      <c r="B66" s="108" t="s">
        <v>664</v>
      </c>
      <c r="C66" s="108">
        <v>9</v>
      </c>
      <c r="D66" s="176" t="s">
        <v>503</v>
      </c>
      <c r="E66" s="108" t="str">
        <f>VLOOKUP(D66,'TS Gantry - AP47'!$C$8:$D$638,2,0)</f>
        <v>DA+3</v>
      </c>
      <c r="F66" s="108" t="s">
        <v>645</v>
      </c>
      <c r="G66" s="85">
        <v>45787</v>
      </c>
      <c r="H66" s="175">
        <v>45791</v>
      </c>
      <c r="I66" s="125" t="s">
        <v>652</v>
      </c>
      <c r="J66" s="125" t="s">
        <v>665</v>
      </c>
      <c r="K66" s="125" t="s">
        <v>648</v>
      </c>
      <c r="L66" s="125" t="str">
        <f>VLOOKUP(D66,'TS Gantry - AP47'!$C$8:$X$638,22,FALSE)</f>
        <v>CHHATASAR</v>
      </c>
      <c r="M66" s="125" t="str">
        <f>VLOOKUP(D66,'TS Gantry - AP47'!$C$8:$Y$638,23,FALSE)</f>
        <v>LUNKARANSAR</v>
      </c>
      <c r="N66" s="125" t="str">
        <f>VLOOKUP(D66,'TS Gantry - AP47'!$C$8:$Z$638,24,FALSE)</f>
        <v>BIKANER</v>
      </c>
      <c r="O66" s="125"/>
      <c r="P66" s="125"/>
      <c r="Q66" s="125"/>
      <c r="R66" s="125"/>
      <c r="S66" s="108"/>
      <c r="T66" s="144"/>
      <c r="U66" s="117"/>
      <c r="V66" s="117"/>
      <c r="W66" s="117"/>
      <c r="X66" s="117"/>
      <c r="Y66" s="117"/>
      <c r="Z66" s="117"/>
    </row>
    <row r="67" spans="1:26" ht="15.75" customHeight="1" x14ac:dyDescent="0.25">
      <c r="A67" s="141">
        <v>63</v>
      </c>
      <c r="B67" s="108" t="s">
        <v>664</v>
      </c>
      <c r="C67" s="108">
        <v>10</v>
      </c>
      <c r="D67" s="176" t="s">
        <v>504</v>
      </c>
      <c r="E67" s="108" t="str">
        <f>VLOOKUP(D67,'TS Gantry - AP47'!$C$8:$D$638,2,0)</f>
        <v>DA+3</v>
      </c>
      <c r="F67" s="108" t="s">
        <v>645</v>
      </c>
      <c r="G67" s="85">
        <v>45788</v>
      </c>
      <c r="H67" s="175">
        <v>45792</v>
      </c>
      <c r="I67" s="125" t="s">
        <v>652</v>
      </c>
      <c r="J67" s="125" t="s">
        <v>666</v>
      </c>
      <c r="K67" s="125" t="s">
        <v>648</v>
      </c>
      <c r="L67" s="125" t="str">
        <f>VLOOKUP(D67,'TS Gantry - AP47'!$C$8:$X$638,22,FALSE)</f>
        <v>KAGASAR</v>
      </c>
      <c r="M67" s="125" t="str">
        <f>VLOOKUP(D67,'TS Gantry - AP47'!$C$8:$Y$638,23,FALSE)</f>
        <v>LUNKARANSAR</v>
      </c>
      <c r="N67" s="125" t="str">
        <f>VLOOKUP(D67,'TS Gantry - AP47'!$C$8:$Z$638,24,FALSE)</f>
        <v>BIKANER</v>
      </c>
      <c r="O67" s="125"/>
      <c r="P67" s="125"/>
      <c r="Q67" s="125"/>
      <c r="R67" s="125"/>
      <c r="S67" s="108"/>
      <c r="T67" s="144"/>
      <c r="U67" s="117"/>
      <c r="V67" s="117"/>
      <c r="W67" s="117"/>
      <c r="X67" s="117"/>
      <c r="Y67" s="117"/>
      <c r="Z67" s="117"/>
    </row>
    <row r="68" spans="1:26" ht="15.75" customHeight="1" x14ac:dyDescent="0.25">
      <c r="A68" s="141">
        <v>64</v>
      </c>
      <c r="B68" s="108" t="s">
        <v>664</v>
      </c>
      <c r="C68" s="108">
        <v>11</v>
      </c>
      <c r="D68" s="176" t="s">
        <v>505</v>
      </c>
      <c r="E68" s="108" t="str">
        <f>VLOOKUP(D68,'TS Gantry - AP47'!$C$8:$D$638,2,0)</f>
        <v>DA-3</v>
      </c>
      <c r="F68" s="108" t="s">
        <v>645</v>
      </c>
      <c r="G68" s="85">
        <v>45789</v>
      </c>
      <c r="H68" s="175">
        <v>45794</v>
      </c>
      <c r="I68" s="125" t="s">
        <v>652</v>
      </c>
      <c r="J68" s="125" t="s">
        <v>666</v>
      </c>
      <c r="K68" s="125" t="s">
        <v>648</v>
      </c>
      <c r="L68" s="125" t="str">
        <f>VLOOKUP(D68,'TS Gantry - AP47'!$C$8:$X$638,22,FALSE)</f>
        <v>KAGASAR</v>
      </c>
      <c r="M68" s="125" t="str">
        <f>VLOOKUP(D68,'TS Gantry - AP47'!$C$8:$Y$638,23,FALSE)</f>
        <v>LUNKARANSAR</v>
      </c>
      <c r="N68" s="125" t="str">
        <f>VLOOKUP(D68,'TS Gantry - AP47'!$C$8:$Z$638,24,FALSE)</f>
        <v>BIKANER</v>
      </c>
      <c r="O68" s="125"/>
      <c r="P68" s="125"/>
      <c r="Q68" s="125"/>
      <c r="R68" s="125"/>
      <c r="S68" s="108"/>
      <c r="T68" s="144"/>
      <c r="U68" s="117"/>
      <c r="V68" s="117"/>
      <c r="W68" s="117"/>
      <c r="X68" s="117"/>
      <c r="Y68" s="117"/>
      <c r="Z68" s="117"/>
    </row>
    <row r="69" spans="1:26" ht="15.75" customHeight="1" x14ac:dyDescent="0.25">
      <c r="A69" s="141">
        <v>65</v>
      </c>
      <c r="B69" s="108" t="s">
        <v>664</v>
      </c>
      <c r="C69" s="108">
        <v>12</v>
      </c>
      <c r="D69" s="176" t="s">
        <v>306</v>
      </c>
      <c r="E69" s="108" t="str">
        <f>VLOOKUP(D69,'TS Gantry - AP47'!$C$8:$D$638,2,0)</f>
        <v>DA+3</v>
      </c>
      <c r="F69" s="108" t="s">
        <v>645</v>
      </c>
      <c r="G69" s="85">
        <v>45786</v>
      </c>
      <c r="H69" s="175">
        <v>45794</v>
      </c>
      <c r="I69" s="125" t="s">
        <v>646</v>
      </c>
      <c r="J69" s="125" t="s">
        <v>657</v>
      </c>
      <c r="K69" s="125" t="s">
        <v>648</v>
      </c>
      <c r="L69" s="125" t="str">
        <f>VLOOKUP(D69,'TS Gantry - AP47'!$C$8:$X$638,22,FALSE)</f>
        <v>BINJHARWALI</v>
      </c>
      <c r="M69" s="125" t="str">
        <f>VLOOKUP(D69,'TS Gantry - AP47'!$C$8:$Y$638,23,FALSE)</f>
        <v>LUNKARANSAR</v>
      </c>
      <c r="N69" s="125" t="str">
        <f>VLOOKUP(D69,'TS Gantry - AP47'!$C$8:$Z$638,24,FALSE)</f>
        <v>BIKANER</v>
      </c>
      <c r="O69" s="125"/>
      <c r="P69" s="125"/>
      <c r="Q69" s="125"/>
      <c r="R69" s="125"/>
      <c r="S69" s="108"/>
      <c r="T69" s="144"/>
      <c r="U69" s="117"/>
      <c r="V69" s="117"/>
      <c r="W69" s="117"/>
      <c r="X69" s="117"/>
      <c r="Y69" s="117"/>
      <c r="Z69" s="117"/>
    </row>
    <row r="70" spans="1:26" ht="15.75" customHeight="1" x14ac:dyDescent="0.25">
      <c r="A70" s="141">
        <v>66</v>
      </c>
      <c r="B70" s="108" t="s">
        <v>664</v>
      </c>
      <c r="C70" s="108">
        <v>13</v>
      </c>
      <c r="D70" s="176" t="s">
        <v>506</v>
      </c>
      <c r="E70" s="108" t="str">
        <f>VLOOKUP(D70,'TS Gantry - AP47'!$C$8:$D$638,2,0)</f>
        <v>DA+0</v>
      </c>
      <c r="F70" s="108" t="s">
        <v>645</v>
      </c>
      <c r="G70" s="85">
        <v>45791</v>
      </c>
      <c r="H70" s="175">
        <v>45795</v>
      </c>
      <c r="I70" s="125" t="s">
        <v>652</v>
      </c>
      <c r="J70" s="125" t="s">
        <v>667</v>
      </c>
      <c r="K70" s="125" t="s">
        <v>648</v>
      </c>
      <c r="L70" s="125" t="str">
        <f>VLOOKUP(D70,'TS Gantry - AP47'!$C$8:$X$638,22,FALSE)</f>
        <v>KAGASAR</v>
      </c>
      <c r="M70" s="125" t="str">
        <f>VLOOKUP(D70,'TS Gantry - AP47'!$C$8:$Y$638,23,FALSE)</f>
        <v>LUNKARANSAR</v>
      </c>
      <c r="N70" s="125" t="str">
        <f>VLOOKUP(D70,'TS Gantry - AP47'!$C$8:$Z$638,24,FALSE)</f>
        <v>BIKANER</v>
      </c>
      <c r="O70" s="125"/>
      <c r="P70" s="125"/>
      <c r="Q70" s="125"/>
      <c r="R70" s="125"/>
      <c r="S70" s="108"/>
      <c r="T70" s="144"/>
      <c r="U70" s="117"/>
      <c r="V70" s="117"/>
      <c r="W70" s="117"/>
      <c r="X70" s="117"/>
      <c r="Y70" s="117"/>
      <c r="Z70" s="117"/>
    </row>
    <row r="71" spans="1:26" ht="15.75" customHeight="1" x14ac:dyDescent="0.25">
      <c r="A71" s="141">
        <v>67</v>
      </c>
      <c r="B71" s="108" t="s">
        <v>664</v>
      </c>
      <c r="C71" s="108">
        <v>14</v>
      </c>
      <c r="D71" s="176" t="s">
        <v>301</v>
      </c>
      <c r="E71" s="108" t="str">
        <f>VLOOKUP(D71,'TS Gantry - AP47'!$C$8:$D$638,2,0)</f>
        <v>DA+6</v>
      </c>
      <c r="F71" s="108" t="s">
        <v>645</v>
      </c>
      <c r="G71" s="85">
        <v>45791</v>
      </c>
      <c r="H71" s="175">
        <v>45796</v>
      </c>
      <c r="I71" s="125" t="s">
        <v>668</v>
      </c>
      <c r="J71" s="125" t="s">
        <v>650</v>
      </c>
      <c r="K71" s="125" t="s">
        <v>648</v>
      </c>
      <c r="L71" s="125" t="str">
        <f>VLOOKUP(D71,'TS Gantry - AP47'!$C$8:$X$638,22,FALSE)</f>
        <v>BINJHARWALI</v>
      </c>
      <c r="M71" s="125" t="str">
        <f>VLOOKUP(D71,'TS Gantry - AP47'!$C$8:$Y$638,23,FALSE)</f>
        <v>LUNKARANSAR</v>
      </c>
      <c r="N71" s="125" t="str">
        <f>VLOOKUP(D71,'TS Gantry - AP47'!$C$8:$Z$638,24,FALSE)</f>
        <v>BIKANER</v>
      </c>
      <c r="O71" s="125"/>
      <c r="P71" s="125"/>
      <c r="Q71" s="125"/>
      <c r="R71" s="125"/>
      <c r="S71" s="108"/>
      <c r="T71" s="144"/>
      <c r="U71" s="117"/>
      <c r="V71" s="117"/>
      <c r="W71" s="117"/>
      <c r="X71" s="117"/>
      <c r="Y71" s="117"/>
      <c r="Z71" s="117"/>
    </row>
    <row r="72" spans="1:26" ht="15.75" customHeight="1" x14ac:dyDescent="0.25">
      <c r="A72" s="141">
        <v>68</v>
      </c>
      <c r="B72" s="108" t="s">
        <v>664</v>
      </c>
      <c r="C72" s="108">
        <v>15</v>
      </c>
      <c r="D72" s="168" t="s">
        <v>439</v>
      </c>
      <c r="E72" s="108" t="str">
        <f>VLOOKUP(D72,'TS Gantry - AP47'!$C$8:$D$638,2,0)</f>
        <v>DA+0</v>
      </c>
      <c r="F72" s="108" t="s">
        <v>645</v>
      </c>
      <c r="G72" s="85">
        <v>45743</v>
      </c>
      <c r="H72" s="175">
        <v>45796</v>
      </c>
      <c r="I72" s="125" t="s">
        <v>669</v>
      </c>
      <c r="J72" s="125" t="s">
        <v>665</v>
      </c>
      <c r="K72" s="125" t="s">
        <v>648</v>
      </c>
      <c r="L72" s="125" t="str">
        <f>VLOOKUP(D72,'TS Gantry - AP47'!$C$8:$X$638,22,FALSE)</f>
        <v>KALOO</v>
      </c>
      <c r="M72" s="125" t="str">
        <f>VLOOKUP(D72,'TS Gantry - AP47'!$C$8:$Y$638,23,FALSE)</f>
        <v>LUNKARANSAR</v>
      </c>
      <c r="N72" s="125" t="str">
        <f>VLOOKUP(D72,'TS Gantry - AP47'!$C$8:$Z$638,24,FALSE)</f>
        <v>BIKANER</v>
      </c>
      <c r="O72" s="125"/>
      <c r="P72" s="125"/>
      <c r="Q72" s="125"/>
      <c r="R72" s="125"/>
      <c r="S72" s="108"/>
      <c r="T72" s="144"/>
      <c r="U72" s="117"/>
      <c r="V72" s="117"/>
      <c r="W72" s="117"/>
      <c r="X72" s="117"/>
      <c r="Y72" s="117"/>
      <c r="Z72" s="117"/>
    </row>
    <row r="73" spans="1:26" ht="15.75" customHeight="1" x14ac:dyDescent="0.25">
      <c r="A73" s="141">
        <v>69</v>
      </c>
      <c r="B73" s="108" t="s">
        <v>664</v>
      </c>
      <c r="C73" s="108">
        <v>16</v>
      </c>
      <c r="D73" s="142" t="s">
        <v>507</v>
      </c>
      <c r="E73" s="108" t="str">
        <f>VLOOKUP(D73,'TS Gantry - AP47'!$C$8:$D$638,2,0)</f>
        <v>DA+6</v>
      </c>
      <c r="F73" s="108" t="s">
        <v>645</v>
      </c>
      <c r="G73" s="85">
        <v>45793</v>
      </c>
      <c r="H73" s="175">
        <v>45797</v>
      </c>
      <c r="I73" s="125" t="s">
        <v>652</v>
      </c>
      <c r="J73" s="125" t="s">
        <v>667</v>
      </c>
      <c r="K73" s="125" t="s">
        <v>648</v>
      </c>
      <c r="L73" s="125" t="str">
        <f>VLOOKUP(D73,'TS Gantry - AP47'!$C$8:$X$638,22,FALSE)</f>
        <v>KAGASAR</v>
      </c>
      <c r="M73" s="125" t="str">
        <f>VLOOKUP(D73,'TS Gantry - AP47'!$C$8:$Y$638,23,FALSE)</f>
        <v>LUNKARANSAR</v>
      </c>
      <c r="N73" s="125" t="str">
        <f>VLOOKUP(D73,'TS Gantry - AP47'!$C$8:$Z$638,24,FALSE)</f>
        <v>BIKANER</v>
      </c>
      <c r="O73" s="125"/>
      <c r="P73" s="125"/>
      <c r="Q73" s="125"/>
      <c r="R73" s="125"/>
      <c r="S73" s="108"/>
      <c r="T73" s="144"/>
      <c r="U73" s="117"/>
      <c r="V73" s="117"/>
      <c r="W73" s="117"/>
      <c r="X73" s="117"/>
      <c r="Y73" s="117"/>
      <c r="Z73" s="117"/>
    </row>
    <row r="74" spans="1:26" ht="15.75" customHeight="1" x14ac:dyDescent="0.25">
      <c r="A74" s="141">
        <v>70</v>
      </c>
      <c r="B74" s="108" t="s">
        <v>664</v>
      </c>
      <c r="C74" s="108">
        <v>17</v>
      </c>
      <c r="D74" s="176" t="s">
        <v>352</v>
      </c>
      <c r="E74" s="108" t="str">
        <f>VLOOKUP(D74,'TS Gantry - AP47'!$C$8:$D$638,2,0)</f>
        <v>DA+3</v>
      </c>
      <c r="F74" s="108" t="s">
        <v>645</v>
      </c>
      <c r="G74" s="85">
        <v>45785</v>
      </c>
      <c r="H74" s="175">
        <v>45798</v>
      </c>
      <c r="I74" s="125" t="s">
        <v>655</v>
      </c>
      <c r="J74" s="125" t="s">
        <v>657</v>
      </c>
      <c r="K74" s="125" t="s">
        <v>648</v>
      </c>
      <c r="L74" s="125" t="str">
        <f>VLOOKUP(D74,'TS Gantry - AP47'!$C$8:$X$638,22,FALSE)</f>
        <v>SHARAH BEECHHARWAS</v>
      </c>
      <c r="M74" s="125" t="str">
        <f>VLOOKUP(D74,'TS Gantry - AP47'!$C$8:$Y$638,23,FALSE)</f>
        <v>LUNKARANSAR</v>
      </c>
      <c r="N74" s="125" t="str">
        <f>VLOOKUP(D74,'TS Gantry - AP47'!$C$8:$Z$638,24,FALSE)</f>
        <v>BIKANER</v>
      </c>
      <c r="O74" s="125"/>
      <c r="P74" s="125"/>
      <c r="Q74" s="125"/>
      <c r="R74" s="125"/>
      <c r="S74" s="108"/>
      <c r="T74" s="144"/>
      <c r="U74" s="117"/>
      <c r="V74" s="117"/>
      <c r="W74" s="117"/>
      <c r="X74" s="117"/>
      <c r="Y74" s="117"/>
      <c r="Z74" s="117"/>
    </row>
    <row r="75" spans="1:26" ht="15.75" customHeight="1" x14ac:dyDescent="0.25">
      <c r="A75" s="141">
        <v>71</v>
      </c>
      <c r="B75" s="108" t="s">
        <v>664</v>
      </c>
      <c r="C75" s="108">
        <v>18</v>
      </c>
      <c r="D75" s="176" t="s">
        <v>303</v>
      </c>
      <c r="E75" s="108" t="str">
        <f>VLOOKUP(D75,'TS Gantry - AP47'!$C$8:$D$638,2,0)</f>
        <v>DA+3</v>
      </c>
      <c r="F75" s="108" t="s">
        <v>645</v>
      </c>
      <c r="G75" s="103">
        <v>45794</v>
      </c>
      <c r="H75" s="175">
        <v>45800</v>
      </c>
      <c r="I75" s="125" t="s">
        <v>668</v>
      </c>
      <c r="J75" s="125" t="s">
        <v>650</v>
      </c>
      <c r="K75" s="125" t="s">
        <v>648</v>
      </c>
      <c r="L75" s="125" t="str">
        <f>VLOOKUP(D75,'TS Gantry - AP47'!$C$8:$X$638,22,FALSE)</f>
        <v>BINJHARWALI</v>
      </c>
      <c r="M75" s="125" t="str">
        <f>VLOOKUP(D75,'TS Gantry - AP47'!$C$8:$Y$638,23,FALSE)</f>
        <v>LUNKARANSAR</v>
      </c>
      <c r="N75" s="125" t="str">
        <f>VLOOKUP(D75,'TS Gantry - AP47'!$C$8:$Z$638,24,FALSE)</f>
        <v>BIKANER</v>
      </c>
      <c r="O75" s="125"/>
      <c r="P75" s="125"/>
      <c r="Q75" s="125"/>
      <c r="R75" s="125"/>
      <c r="S75" s="108"/>
      <c r="T75" s="144"/>
      <c r="U75" s="117"/>
      <c r="V75" s="117"/>
      <c r="W75" s="117"/>
      <c r="X75" s="117"/>
      <c r="Y75" s="117"/>
      <c r="Z75" s="117"/>
    </row>
    <row r="76" spans="1:26" ht="15.75" customHeight="1" x14ac:dyDescent="0.25">
      <c r="A76" s="141">
        <v>72</v>
      </c>
      <c r="B76" s="108" t="s">
        <v>664</v>
      </c>
      <c r="C76" s="108">
        <v>19</v>
      </c>
      <c r="D76" s="142" t="s">
        <v>508</v>
      </c>
      <c r="E76" s="108" t="str">
        <f>VLOOKUP(D76,'TS Gantry - AP47'!$C$8:$D$638,2,0)</f>
        <v>DA+6</v>
      </c>
      <c r="F76" s="108" t="s">
        <v>645</v>
      </c>
      <c r="G76" s="103">
        <v>45797</v>
      </c>
      <c r="H76" s="175">
        <v>45800</v>
      </c>
      <c r="I76" s="125" t="s">
        <v>652</v>
      </c>
      <c r="J76" s="125" t="s">
        <v>667</v>
      </c>
      <c r="K76" s="125" t="s">
        <v>648</v>
      </c>
      <c r="L76" s="125" t="str">
        <f>VLOOKUP(D76,'TS Gantry - AP47'!$C$8:$X$638,22,FALSE)</f>
        <v>KAGASAR</v>
      </c>
      <c r="M76" s="125" t="str">
        <f>VLOOKUP(D76,'TS Gantry - AP47'!$C$8:$Y$638,23,FALSE)</f>
        <v>LUNKARANSAR</v>
      </c>
      <c r="N76" s="125" t="str">
        <f>VLOOKUP(D76,'TS Gantry - AP47'!$C$8:$Z$638,24,FALSE)</f>
        <v>BIKANER</v>
      </c>
      <c r="O76" s="125"/>
      <c r="P76" s="125"/>
      <c r="Q76" s="125"/>
      <c r="R76" s="125"/>
      <c r="S76" s="108"/>
      <c r="T76" s="144"/>
      <c r="U76" s="117"/>
      <c r="V76" s="117"/>
      <c r="W76" s="117"/>
      <c r="X76" s="117"/>
      <c r="Y76" s="117"/>
      <c r="Z76" s="117"/>
    </row>
    <row r="77" spans="1:26" ht="15.75" customHeight="1" x14ac:dyDescent="0.25">
      <c r="A77" s="141">
        <v>73</v>
      </c>
      <c r="B77" s="108" t="s">
        <v>664</v>
      </c>
      <c r="C77" s="108">
        <v>20</v>
      </c>
      <c r="D77" s="168" t="s">
        <v>309</v>
      </c>
      <c r="E77" s="108" t="str">
        <f>VLOOKUP(D77,'TS Gantry - AP47'!$C$8:$D$638,2,0)</f>
        <v>DA+3</v>
      </c>
      <c r="F77" s="108" t="s">
        <v>645</v>
      </c>
      <c r="G77" s="103">
        <v>45793</v>
      </c>
      <c r="H77" s="175">
        <v>45802</v>
      </c>
      <c r="I77" s="125" t="s">
        <v>646</v>
      </c>
      <c r="J77" s="125" t="s">
        <v>650</v>
      </c>
      <c r="K77" s="125" t="s">
        <v>648</v>
      </c>
      <c r="L77" s="125" t="str">
        <f>VLOOKUP(D77,'TS Gantry - AP47'!$C$8:$X$638,22,FALSE)</f>
        <v>BINJHARWALI</v>
      </c>
      <c r="M77" s="125" t="str">
        <f>VLOOKUP(D77,'TS Gantry - AP47'!$C$8:$Y$638,23,FALSE)</f>
        <v>LUNKARANSAR</v>
      </c>
      <c r="N77" s="125" t="str">
        <f>VLOOKUP(D77,'TS Gantry - AP47'!$C$8:$Z$638,24,FALSE)</f>
        <v>BIKANER</v>
      </c>
      <c r="O77" s="125"/>
      <c r="P77" s="125"/>
      <c r="Q77" s="125"/>
      <c r="R77" s="125"/>
      <c r="S77" s="108"/>
      <c r="T77" s="144"/>
      <c r="U77" s="117"/>
      <c r="V77" s="117"/>
      <c r="W77" s="117"/>
      <c r="X77" s="117"/>
      <c r="Y77" s="117"/>
      <c r="Z77" s="117"/>
    </row>
    <row r="78" spans="1:26" ht="15.75" customHeight="1" x14ac:dyDescent="0.25">
      <c r="A78" s="141">
        <v>74</v>
      </c>
      <c r="B78" s="108" t="s">
        <v>664</v>
      </c>
      <c r="C78" s="108">
        <v>21</v>
      </c>
      <c r="D78" s="176" t="s">
        <v>353</v>
      </c>
      <c r="E78" s="108" t="str">
        <f>VLOOKUP(D78,'TS Gantry - AP47'!$C$8:$D$638,2,0)</f>
        <v>DA+0</v>
      </c>
      <c r="F78" s="108" t="s">
        <v>645</v>
      </c>
      <c r="G78" s="103">
        <v>45795</v>
      </c>
      <c r="H78" s="175">
        <v>45803</v>
      </c>
      <c r="I78" s="125" t="s">
        <v>670</v>
      </c>
      <c r="J78" s="125" t="s">
        <v>656</v>
      </c>
      <c r="K78" s="125" t="s">
        <v>648</v>
      </c>
      <c r="L78" s="125" t="str">
        <f>VLOOKUP(D78,'TS Gantry - AP47'!$C$8:$X$638,22,FALSE)</f>
        <v>SHARAH BEECHHARWAS</v>
      </c>
      <c r="M78" s="125" t="str">
        <f>VLOOKUP(D78,'TS Gantry - AP47'!$C$8:$Y$638,23,FALSE)</f>
        <v>LUNKARANSAR</v>
      </c>
      <c r="N78" s="125" t="str">
        <f>VLOOKUP(D78,'TS Gantry - AP47'!$C$8:$Z$638,24,FALSE)</f>
        <v>BIKANER</v>
      </c>
      <c r="O78" s="125"/>
      <c r="P78" s="125"/>
      <c r="Q78" s="125"/>
      <c r="R78" s="125"/>
      <c r="S78" s="108"/>
      <c r="T78" s="144"/>
      <c r="U78" s="117"/>
      <c r="V78" s="117"/>
      <c r="W78" s="117"/>
      <c r="X78" s="117"/>
      <c r="Y78" s="117"/>
      <c r="Z78" s="117"/>
    </row>
    <row r="79" spans="1:26" ht="15" customHeight="1" x14ac:dyDescent="0.25">
      <c r="A79" s="141">
        <v>75</v>
      </c>
      <c r="B79" s="108" t="s">
        <v>664</v>
      </c>
      <c r="C79" s="108">
        <v>22</v>
      </c>
      <c r="D79" s="142" t="s">
        <v>509</v>
      </c>
      <c r="E79" s="108" t="str">
        <f>VLOOKUP(D79,'TS Gantry - AP47'!$C$8:$D$638,2,0)</f>
        <v>DA+0</v>
      </c>
      <c r="F79" s="108" t="s">
        <v>645</v>
      </c>
      <c r="G79" s="103">
        <v>45799</v>
      </c>
      <c r="H79" s="175">
        <v>45803</v>
      </c>
      <c r="I79" s="125" t="s">
        <v>652</v>
      </c>
      <c r="J79" s="125" t="s">
        <v>667</v>
      </c>
      <c r="K79" s="125" t="s">
        <v>648</v>
      </c>
      <c r="L79" s="125" t="str">
        <f>VLOOKUP(D79,'TS Gantry - AP47'!$C$8:$X$638,22,FALSE)</f>
        <v>KAGASAR</v>
      </c>
      <c r="M79" s="125" t="str">
        <f>VLOOKUP(D79,'TS Gantry - AP47'!$C$8:$Y$638,23,FALSE)</f>
        <v>LUNKARANSAR</v>
      </c>
      <c r="N79" s="125" t="str">
        <f>VLOOKUP(D79,'TS Gantry - AP47'!$C$8:$Z$638,24,FALSE)</f>
        <v>BIKANER</v>
      </c>
      <c r="O79" s="125"/>
      <c r="P79" s="125"/>
      <c r="Q79" s="125"/>
      <c r="R79" s="125"/>
      <c r="S79" s="108"/>
      <c r="T79" s="144"/>
      <c r="U79" s="117"/>
      <c r="V79" s="117"/>
      <c r="W79" s="117"/>
      <c r="X79" s="117"/>
      <c r="Y79" s="117"/>
      <c r="Z79" s="117"/>
    </row>
    <row r="80" spans="1:26" ht="15.75" customHeight="1" thickBot="1" x14ac:dyDescent="0.3">
      <c r="A80" s="145">
        <v>76</v>
      </c>
      <c r="B80" s="112" t="s">
        <v>664</v>
      </c>
      <c r="C80" s="112">
        <v>23</v>
      </c>
      <c r="D80" s="146" t="s">
        <v>443</v>
      </c>
      <c r="E80" s="112" t="str">
        <f>VLOOKUP(D80,'TS Gantry - AP47'!$C$8:$D$638,2,0)</f>
        <v>DA+6</v>
      </c>
      <c r="F80" s="112" t="s">
        <v>645</v>
      </c>
      <c r="G80" s="165">
        <v>45796</v>
      </c>
      <c r="H80" s="170">
        <v>45804</v>
      </c>
      <c r="I80" s="182" t="s">
        <v>669</v>
      </c>
      <c r="J80" s="148" t="s">
        <v>665</v>
      </c>
      <c r="K80" s="148" t="s">
        <v>648</v>
      </c>
      <c r="L80" s="148" t="str">
        <f>VLOOKUP(D80,'TS Gantry - AP47'!$C$8:$X$638,22,FALSE)</f>
        <v>KALOO</v>
      </c>
      <c r="M80" s="148" t="str">
        <f>VLOOKUP(D80,'TS Gantry - AP47'!$C$8:$Y$638,23,FALSE)</f>
        <v>LUNKARANSAR</v>
      </c>
      <c r="N80" s="148" t="str">
        <f>VLOOKUP(D80,'TS Gantry - AP47'!$C$8:$Z$638,24,FALSE)</f>
        <v>BIKANER</v>
      </c>
      <c r="O80" s="148"/>
      <c r="P80" s="148"/>
      <c r="Q80" s="148"/>
      <c r="R80" s="148"/>
      <c r="S80" s="112"/>
      <c r="T80" s="149"/>
      <c r="U80" s="117"/>
      <c r="V80" s="117"/>
      <c r="W80" s="117"/>
      <c r="X80" s="117"/>
      <c r="Y80" s="117"/>
      <c r="Z80" s="117"/>
    </row>
    <row r="81" spans="1:26" ht="15.75" customHeight="1" x14ac:dyDescent="0.25">
      <c r="A81" s="135">
        <v>77</v>
      </c>
      <c r="B81" s="136" t="s">
        <v>629</v>
      </c>
      <c r="C81" s="136">
        <v>1</v>
      </c>
      <c r="D81" s="137" t="s">
        <v>441</v>
      </c>
      <c r="E81" s="136" t="str">
        <f>VLOOKUP(D81,'TS Gantry - AP47'!$C$8:$D$638,2,0)</f>
        <v>DA+0</v>
      </c>
      <c r="F81" s="136" t="s">
        <v>645</v>
      </c>
      <c r="G81" s="161">
        <v>45804</v>
      </c>
      <c r="H81" s="173">
        <v>45809</v>
      </c>
      <c r="I81" s="139" t="s">
        <v>669</v>
      </c>
      <c r="J81" s="139" t="s">
        <v>667</v>
      </c>
      <c r="K81" s="139" t="s">
        <v>648</v>
      </c>
      <c r="L81" s="139" t="str">
        <f>VLOOKUP(D81,'TS Gantry - AP47'!$C$8:$X$638,22,FALSE)</f>
        <v>KALOO</v>
      </c>
      <c r="M81" s="139" t="str">
        <f>VLOOKUP(D81,'TS Gantry - AP47'!$C$8:$Y$638,23,FALSE)</f>
        <v>LUNKARANSAR</v>
      </c>
      <c r="N81" s="139" t="str">
        <f>VLOOKUP(D81,'TS Gantry - AP47'!$C$8:$Z$638,24,FALSE)</f>
        <v>BIKANER</v>
      </c>
      <c r="O81" s="139"/>
      <c r="P81" s="139"/>
      <c r="Q81" s="139"/>
      <c r="R81" s="139"/>
      <c r="S81" s="136"/>
      <c r="T81" s="140"/>
      <c r="U81" s="117"/>
      <c r="V81" s="117"/>
      <c r="W81" s="117"/>
      <c r="X81" s="117"/>
      <c r="Y81" s="117"/>
      <c r="Z81" s="117"/>
    </row>
    <row r="82" spans="1:26" ht="15.75" customHeight="1" x14ac:dyDescent="0.25">
      <c r="A82" s="141">
        <v>78</v>
      </c>
      <c r="B82" s="150" t="s">
        <v>629</v>
      </c>
      <c r="C82" s="108">
        <v>2</v>
      </c>
      <c r="D82" s="176" t="s">
        <v>310</v>
      </c>
      <c r="E82" s="108" t="str">
        <f>VLOOKUP(D82,'TS Gantry - AP47'!$C$8:$D$638,2,0)</f>
        <v>DA+6</v>
      </c>
      <c r="F82" s="108" t="s">
        <v>645</v>
      </c>
      <c r="G82" s="103">
        <v>45802</v>
      </c>
      <c r="H82" s="183">
        <v>45809</v>
      </c>
      <c r="I82" s="125" t="s">
        <v>646</v>
      </c>
      <c r="J82" s="125" t="s">
        <v>666</v>
      </c>
      <c r="K82" s="125" t="s">
        <v>648</v>
      </c>
      <c r="L82" s="125" t="str">
        <f>VLOOKUP(D82,'TS Gantry - AP47'!$C$8:$X$638,22,FALSE)</f>
        <v>SODHWALI</v>
      </c>
      <c r="M82" s="125" t="str">
        <f>VLOOKUP(D82,'TS Gantry - AP47'!$C$8:$Y$638,23,FALSE)</f>
        <v>LUNKARANSAR</v>
      </c>
      <c r="N82" s="125" t="str">
        <f>VLOOKUP(D82,'TS Gantry - AP47'!$C$8:$Z$638,24,FALSE)</f>
        <v>BIKANER</v>
      </c>
      <c r="O82" s="125"/>
      <c r="P82" s="125"/>
      <c r="Q82" s="125"/>
      <c r="R82" s="125"/>
      <c r="S82" s="108"/>
      <c r="T82" s="144"/>
      <c r="U82" s="117"/>
      <c r="V82" s="117"/>
      <c r="W82" s="117"/>
      <c r="X82" s="117"/>
      <c r="Y82" s="117"/>
      <c r="Z82" s="117"/>
    </row>
    <row r="83" spans="1:26" ht="15.75" customHeight="1" x14ac:dyDescent="0.25">
      <c r="A83" s="141">
        <v>79</v>
      </c>
      <c r="B83" s="150" t="s">
        <v>629</v>
      </c>
      <c r="C83" s="108">
        <v>3</v>
      </c>
      <c r="D83" s="176" t="s">
        <v>357</v>
      </c>
      <c r="E83" s="108" t="str">
        <f>VLOOKUP(D83,'TS Gantry - AP47'!$C$8:$D$638,2,0)</f>
        <v>DA-1.5</v>
      </c>
      <c r="F83" s="108" t="s">
        <v>671</v>
      </c>
      <c r="G83" s="103">
        <v>45799</v>
      </c>
      <c r="H83" s="183">
        <v>45812</v>
      </c>
      <c r="I83" s="125" t="s">
        <v>655</v>
      </c>
      <c r="J83" s="125" t="s">
        <v>663</v>
      </c>
      <c r="K83" s="125" t="s">
        <v>648</v>
      </c>
      <c r="L83" s="125" t="str">
        <f>VLOOKUP(D83,'TS Gantry - AP47'!$C$8:$X$638,22,FALSE)</f>
        <v>SHARAH BOOCHAWAS</v>
      </c>
      <c r="M83" s="125" t="str">
        <f>VLOOKUP(D83,'TS Gantry - AP47'!$C$8:$Y$638,23,FALSE)</f>
        <v>LUNKARANSAR</v>
      </c>
      <c r="N83" s="125" t="str">
        <f>VLOOKUP(D83,'TS Gantry - AP47'!$C$8:$Z$638,24,FALSE)</f>
        <v>BIKANER</v>
      </c>
      <c r="O83" s="125"/>
      <c r="P83" s="125"/>
      <c r="Q83" s="125"/>
      <c r="R83" s="125"/>
      <c r="S83" s="108"/>
      <c r="T83" s="144"/>
      <c r="U83" s="117"/>
      <c r="V83" s="117"/>
      <c r="W83" s="117"/>
      <c r="X83" s="117"/>
      <c r="Y83" s="117"/>
      <c r="Z83" s="117"/>
    </row>
    <row r="84" spans="1:26" ht="15.75" customHeight="1" x14ac:dyDescent="0.25">
      <c r="A84" s="141">
        <v>80</v>
      </c>
      <c r="B84" s="150" t="s">
        <v>629</v>
      </c>
      <c r="C84" s="108">
        <v>4</v>
      </c>
      <c r="D84" s="176" t="s">
        <v>510</v>
      </c>
      <c r="E84" s="108" t="str">
        <f>VLOOKUP(D84,'TS Gantry - AP47'!$C$8:$D$638,2,0)</f>
        <v>DA+6</v>
      </c>
      <c r="F84" s="108" t="s">
        <v>645</v>
      </c>
      <c r="G84" s="85">
        <v>45808</v>
      </c>
      <c r="H84" s="183">
        <v>45812</v>
      </c>
      <c r="I84" s="125" t="s">
        <v>652</v>
      </c>
      <c r="J84" s="125" t="s">
        <v>665</v>
      </c>
      <c r="K84" s="125" t="s">
        <v>648</v>
      </c>
      <c r="L84" s="125" t="str">
        <f>VLOOKUP(D84,'TS Gantry - AP47'!$C$8:$X$638,22,FALSE)</f>
        <v>KAGASAR</v>
      </c>
      <c r="M84" s="125" t="str">
        <f>VLOOKUP(D84,'TS Gantry - AP47'!$C$8:$Y$638,23,FALSE)</f>
        <v>LUNKARANSAR</v>
      </c>
      <c r="N84" s="125" t="str">
        <f>VLOOKUP(D84,'TS Gantry - AP47'!$C$8:$Z$638,24,FALSE)</f>
        <v>BIKANER</v>
      </c>
      <c r="O84" s="125"/>
      <c r="P84" s="125"/>
      <c r="Q84" s="125"/>
      <c r="R84" s="125"/>
      <c r="S84" s="108"/>
      <c r="T84" s="144"/>
      <c r="U84" s="117"/>
      <c r="V84" s="117"/>
      <c r="W84" s="117"/>
      <c r="X84" s="117"/>
      <c r="Y84" s="117"/>
      <c r="Z84" s="117"/>
    </row>
    <row r="85" spans="1:26" ht="15.75" customHeight="1" x14ac:dyDescent="0.25">
      <c r="A85" s="141">
        <v>81</v>
      </c>
      <c r="B85" s="150" t="s">
        <v>629</v>
      </c>
      <c r="C85" s="108">
        <v>5</v>
      </c>
      <c r="D85" s="176" t="s">
        <v>436</v>
      </c>
      <c r="E85" s="108" t="str">
        <f>VLOOKUP(D85,'TS Gantry - AP47'!$C$8:$D$638,2,0)</f>
        <v>DA+0</v>
      </c>
      <c r="F85" s="108" t="s">
        <v>645</v>
      </c>
      <c r="G85" s="85">
        <v>45809</v>
      </c>
      <c r="H85" s="183">
        <v>45814</v>
      </c>
      <c r="I85" s="125" t="s">
        <v>669</v>
      </c>
      <c r="J85" s="125" t="s">
        <v>667</v>
      </c>
      <c r="K85" s="125" t="s">
        <v>648</v>
      </c>
      <c r="L85" s="125" t="str">
        <f>VLOOKUP(D85,'TS Gantry - AP47'!$C$8:$X$638,22,FALSE)</f>
        <v>UCHHRANGDESAR</v>
      </c>
      <c r="M85" s="125" t="str">
        <f>VLOOKUP(D85,'TS Gantry - AP47'!$C$8:$Y$638,23,FALSE)</f>
        <v>LUNKARANSAR</v>
      </c>
      <c r="N85" s="125" t="str">
        <f>VLOOKUP(D85,'TS Gantry - AP47'!$C$8:$Z$638,24,FALSE)</f>
        <v>BIKANER</v>
      </c>
      <c r="O85" s="125"/>
      <c r="P85" s="125"/>
      <c r="Q85" s="125"/>
      <c r="R85" s="125"/>
      <c r="S85" s="108"/>
      <c r="T85" s="144"/>
      <c r="U85" s="117"/>
      <c r="V85" s="117"/>
      <c r="W85" s="117"/>
      <c r="X85" s="117"/>
      <c r="Y85" s="117"/>
      <c r="Z85" s="117"/>
    </row>
    <row r="86" spans="1:26" ht="15.75" customHeight="1" x14ac:dyDescent="0.25">
      <c r="A86" s="141">
        <v>82</v>
      </c>
      <c r="B86" s="150" t="s">
        <v>629</v>
      </c>
      <c r="C86" s="108">
        <v>6</v>
      </c>
      <c r="D86" s="168" t="s">
        <v>516</v>
      </c>
      <c r="E86" s="108" t="str">
        <f>VLOOKUP(D86,'TS Gantry - AP47'!$C$8:$D$638,2,0)</f>
        <v>DA+6</v>
      </c>
      <c r="F86" s="108" t="s">
        <v>645</v>
      </c>
      <c r="G86" s="85">
        <v>45811</v>
      </c>
      <c r="H86" s="183">
        <v>45815</v>
      </c>
      <c r="I86" s="125" t="s">
        <v>652</v>
      </c>
      <c r="J86" s="125" t="s">
        <v>665</v>
      </c>
      <c r="K86" s="125" t="s">
        <v>648</v>
      </c>
      <c r="L86" s="125" t="str">
        <f>VLOOKUP(D86,'TS Gantry - AP47'!$C$8:$X$638,22,FALSE)</f>
        <v>KAGASAR</v>
      </c>
      <c r="M86" s="125" t="str">
        <f>VLOOKUP(D86,'TS Gantry - AP47'!$C$8:$Y$638,23,FALSE)</f>
        <v>LUNKARANSAR</v>
      </c>
      <c r="N86" s="125" t="str">
        <f>VLOOKUP(D86,'TS Gantry - AP47'!$C$8:$Z$638,24,FALSE)</f>
        <v>BIKANER</v>
      </c>
      <c r="O86" s="125"/>
      <c r="P86" s="125"/>
      <c r="Q86" s="125"/>
      <c r="R86" s="125"/>
      <c r="S86" s="108"/>
      <c r="T86" s="144"/>
      <c r="U86" s="117"/>
      <c r="V86" s="117"/>
      <c r="W86" s="117"/>
      <c r="X86" s="117"/>
      <c r="Y86" s="117"/>
      <c r="Z86" s="117"/>
    </row>
    <row r="87" spans="1:26" ht="15.75" customHeight="1" x14ac:dyDescent="0.25">
      <c r="A87" s="141">
        <v>83</v>
      </c>
      <c r="B87" s="150" t="s">
        <v>629</v>
      </c>
      <c r="C87" s="108">
        <v>7</v>
      </c>
      <c r="D87" s="176" t="s">
        <v>302</v>
      </c>
      <c r="E87" s="108" t="str">
        <f>VLOOKUP(D87,'TS Gantry - AP47'!$C$8:$D$638,2,0)</f>
        <v>DA+3</v>
      </c>
      <c r="F87" s="108" t="s">
        <v>645</v>
      </c>
      <c r="G87" s="103">
        <v>45798</v>
      </c>
      <c r="H87" s="183">
        <v>45816</v>
      </c>
      <c r="I87" s="125" t="s">
        <v>668</v>
      </c>
      <c r="J87" s="125" t="s">
        <v>650</v>
      </c>
      <c r="K87" s="125" t="s">
        <v>648</v>
      </c>
      <c r="L87" s="125" t="str">
        <f>VLOOKUP(D87,'TS Gantry - AP47'!$C$8:$X$638,22,FALSE)</f>
        <v>BINJHARWALI</v>
      </c>
      <c r="M87" s="125" t="str">
        <f>VLOOKUP(D87,'TS Gantry - AP47'!$C$8:$Y$638,23,FALSE)</f>
        <v>LUNKARANSAR</v>
      </c>
      <c r="N87" s="125" t="str">
        <f>VLOOKUP(D87,'TS Gantry - AP47'!$C$8:$Z$638,24,FALSE)</f>
        <v>BIKANER</v>
      </c>
      <c r="O87" s="125"/>
      <c r="P87" s="125"/>
      <c r="Q87" s="125"/>
      <c r="R87" s="125"/>
      <c r="S87" s="108"/>
      <c r="T87" s="144"/>
      <c r="U87" s="117"/>
      <c r="V87" s="117"/>
      <c r="W87" s="117"/>
      <c r="X87" s="117"/>
      <c r="Y87" s="117"/>
      <c r="Z87" s="117"/>
    </row>
    <row r="88" spans="1:26" ht="15.75" customHeight="1" x14ac:dyDescent="0.25">
      <c r="A88" s="141">
        <v>84</v>
      </c>
      <c r="B88" s="150" t="s">
        <v>629</v>
      </c>
      <c r="C88" s="108">
        <v>8</v>
      </c>
      <c r="D88" s="176" t="s">
        <v>515</v>
      </c>
      <c r="E88" s="108" t="str">
        <f>VLOOKUP(D88,'TS Gantry - AP47'!$C$8:$D$638,2,0)</f>
        <v>DA+6</v>
      </c>
      <c r="F88" s="108" t="s">
        <v>645</v>
      </c>
      <c r="G88" s="85">
        <v>45809</v>
      </c>
      <c r="H88" s="183">
        <v>45818</v>
      </c>
      <c r="I88" s="125" t="s">
        <v>652</v>
      </c>
      <c r="J88" s="125" t="s">
        <v>665</v>
      </c>
      <c r="K88" s="125" t="s">
        <v>648</v>
      </c>
      <c r="L88" s="125" t="str">
        <f>VLOOKUP(D88,'TS Gantry - AP47'!$C$8:$X$638,22,FALSE)</f>
        <v>KAGASAR</v>
      </c>
      <c r="M88" s="125" t="str">
        <f>VLOOKUP(D88,'TS Gantry - AP47'!$C$8:$Y$638,23,FALSE)</f>
        <v>LUNKARANSAR</v>
      </c>
      <c r="N88" s="125" t="str">
        <f>VLOOKUP(D88,'TS Gantry - AP47'!$C$8:$Z$638,24,FALSE)</f>
        <v>BIKANER</v>
      </c>
      <c r="O88" s="125"/>
      <c r="P88" s="125"/>
      <c r="Q88" s="125"/>
      <c r="R88" s="125"/>
      <c r="S88" s="108"/>
      <c r="T88" s="144"/>
      <c r="U88" s="117"/>
      <c r="V88" s="117"/>
      <c r="W88" s="117"/>
      <c r="X88" s="117"/>
      <c r="Y88" s="117"/>
      <c r="Z88" s="117"/>
    </row>
    <row r="89" spans="1:26" ht="15.75" customHeight="1" x14ac:dyDescent="0.25">
      <c r="A89" s="141">
        <v>85</v>
      </c>
      <c r="B89" s="150" t="s">
        <v>629</v>
      </c>
      <c r="C89" s="108">
        <v>9</v>
      </c>
      <c r="D89" s="176" t="s">
        <v>313</v>
      </c>
      <c r="E89" s="108" t="str">
        <f>VLOOKUP(D89,'TS Gantry - AP47'!$C$8:$D$638,2,0)</f>
        <v>DB1+3</v>
      </c>
      <c r="F89" s="108" t="s">
        <v>645</v>
      </c>
      <c r="G89" s="85">
        <v>45809</v>
      </c>
      <c r="H89" s="183">
        <v>45819</v>
      </c>
      <c r="I89" s="125" t="s">
        <v>646</v>
      </c>
      <c r="J89" s="125" t="s">
        <v>663</v>
      </c>
      <c r="K89" s="125" t="s">
        <v>648</v>
      </c>
      <c r="L89" s="125" t="str">
        <f>VLOOKUP(D89,'TS Gantry - AP47'!$C$8:$X$638,22,FALSE)</f>
        <v>SODHWALI</v>
      </c>
      <c r="M89" s="125" t="str">
        <f>VLOOKUP(D89,'TS Gantry - AP47'!$C$8:$Y$638,23,FALSE)</f>
        <v>LUNKARANSAR</v>
      </c>
      <c r="N89" s="125" t="str">
        <f>VLOOKUP(D89,'TS Gantry - AP47'!$C$8:$Z$638,24,FALSE)</f>
        <v>BIKANER</v>
      </c>
      <c r="O89" s="125"/>
      <c r="P89" s="125"/>
      <c r="Q89" s="125"/>
      <c r="R89" s="125"/>
      <c r="S89" s="108"/>
      <c r="T89" s="144"/>
      <c r="U89" s="117"/>
      <c r="V89" s="117"/>
      <c r="W89" s="117"/>
      <c r="X89" s="117"/>
      <c r="Y89" s="117"/>
      <c r="Z89" s="117"/>
    </row>
    <row r="90" spans="1:26" ht="15.75" customHeight="1" x14ac:dyDescent="0.25">
      <c r="A90" s="141">
        <v>86</v>
      </c>
      <c r="B90" s="150" t="s">
        <v>629</v>
      </c>
      <c r="C90" s="108">
        <v>10</v>
      </c>
      <c r="D90" s="168" t="s">
        <v>517</v>
      </c>
      <c r="E90" s="108" t="str">
        <f>VLOOKUP(D90,'TS Gantry - AP47'!$C$8:$D$638,2,0)</f>
        <v>DA+0</v>
      </c>
      <c r="F90" s="108" t="s">
        <v>645</v>
      </c>
      <c r="G90" s="85">
        <v>45813</v>
      </c>
      <c r="H90" s="183">
        <v>45819</v>
      </c>
      <c r="I90" s="125" t="s">
        <v>652</v>
      </c>
      <c r="J90" s="125" t="s">
        <v>665</v>
      </c>
      <c r="K90" s="125" t="s">
        <v>648</v>
      </c>
      <c r="L90" s="125" t="str">
        <f>VLOOKUP(D90,'TS Gantry - AP47'!$C$8:$X$638,22,FALSE)</f>
        <v>KANWALASAR</v>
      </c>
      <c r="M90" s="125" t="str">
        <f>VLOOKUP(D90,'TS Gantry - AP47'!$C$8:$Y$638,23,FALSE)</f>
        <v>SARDARSHAHAR</v>
      </c>
      <c r="N90" s="125" t="str">
        <f>VLOOKUP(D90,'TS Gantry - AP47'!$C$8:$Z$638,24,FALSE)</f>
        <v>CHURU</v>
      </c>
      <c r="O90" s="125"/>
      <c r="P90" s="125"/>
      <c r="Q90" s="125"/>
      <c r="R90" s="125"/>
      <c r="S90" s="108"/>
      <c r="T90" s="144"/>
      <c r="U90" s="117"/>
      <c r="V90" s="117"/>
      <c r="W90" s="117"/>
      <c r="X90" s="117"/>
      <c r="Y90" s="117"/>
      <c r="Z90" s="117"/>
    </row>
    <row r="91" spans="1:26" ht="15" customHeight="1" x14ac:dyDescent="0.25">
      <c r="A91" s="141">
        <v>87</v>
      </c>
      <c r="B91" s="150" t="s">
        <v>629</v>
      </c>
      <c r="C91" s="108">
        <v>11</v>
      </c>
      <c r="D91" s="168" t="s">
        <v>440</v>
      </c>
      <c r="E91" s="108" t="str">
        <f>VLOOKUP(D91,'TS Gantry - AP47'!$C$8:$D$638,2,0)</f>
        <v>DA+0</v>
      </c>
      <c r="F91" s="108" t="s">
        <v>645</v>
      </c>
      <c r="G91" s="85">
        <v>45813</v>
      </c>
      <c r="H91" s="183">
        <v>45819</v>
      </c>
      <c r="I91" s="125" t="s">
        <v>669</v>
      </c>
      <c r="J91" s="125" t="s">
        <v>667</v>
      </c>
      <c r="K91" s="125" t="s">
        <v>648</v>
      </c>
      <c r="L91" s="125" t="str">
        <f>VLOOKUP(D91,'TS Gantry - AP47'!$C$8:$X$638,22,FALSE)</f>
        <v>KALOO</v>
      </c>
      <c r="M91" s="125" t="str">
        <f>VLOOKUP(D91,'TS Gantry - AP47'!$C$8:$Y$638,23,FALSE)</f>
        <v>LUNKARANSAR</v>
      </c>
      <c r="N91" s="125" t="str">
        <f>VLOOKUP(D91,'TS Gantry - AP47'!$C$8:$Z$638,24,FALSE)</f>
        <v>BIKANER</v>
      </c>
      <c r="O91" s="125"/>
      <c r="P91" s="125"/>
      <c r="Q91" s="125"/>
      <c r="R91" s="125"/>
      <c r="S91" s="108"/>
      <c r="T91" s="104"/>
      <c r="U91" s="117"/>
      <c r="V91" s="117"/>
      <c r="W91" s="117"/>
      <c r="X91" s="117"/>
      <c r="Y91" s="117"/>
      <c r="Z91" s="117"/>
    </row>
    <row r="92" spans="1:26" ht="15.75" customHeight="1" x14ac:dyDescent="0.25">
      <c r="A92" s="141">
        <v>88</v>
      </c>
      <c r="B92" s="150" t="s">
        <v>629</v>
      </c>
      <c r="C92" s="108">
        <v>12</v>
      </c>
      <c r="D92" s="176" t="s">
        <v>304</v>
      </c>
      <c r="E92" s="108" t="str">
        <f>VLOOKUP(D92,'TS Gantry - AP47'!$C$8:$D$638,2,0)</f>
        <v>DA+9</v>
      </c>
      <c r="F92" s="108" t="s">
        <v>645</v>
      </c>
      <c r="G92" s="85">
        <v>45816</v>
      </c>
      <c r="H92" s="183">
        <v>45819</v>
      </c>
      <c r="I92" s="125" t="s">
        <v>668</v>
      </c>
      <c r="J92" s="125" t="s">
        <v>672</v>
      </c>
      <c r="K92" s="125" t="s">
        <v>648</v>
      </c>
      <c r="L92" s="125" t="str">
        <f>VLOOKUP(D92,'TS Gantry - AP47'!$C$8:$X$638,22,FALSE)</f>
        <v>BINJHARWALI</v>
      </c>
      <c r="M92" s="125" t="str">
        <f>VLOOKUP(D92,'TS Gantry - AP47'!$C$8:$Y$638,23,FALSE)</f>
        <v>LUNKARANSAR</v>
      </c>
      <c r="N92" s="125" t="str">
        <f>VLOOKUP(D92,'TS Gantry - AP47'!$C$8:$Z$638,24,FALSE)</f>
        <v>BIKANER</v>
      </c>
      <c r="O92" s="125"/>
      <c r="P92" s="125"/>
      <c r="Q92" s="125"/>
      <c r="R92" s="125"/>
      <c r="S92" s="108"/>
      <c r="T92" s="104"/>
      <c r="U92" s="117"/>
      <c r="V92" s="117"/>
      <c r="W92" s="117"/>
      <c r="X92" s="117"/>
      <c r="Y92" s="117"/>
      <c r="Z92" s="117"/>
    </row>
    <row r="93" spans="1:26" ht="15.75" customHeight="1" x14ac:dyDescent="0.25">
      <c r="A93" s="141">
        <v>89</v>
      </c>
      <c r="B93" s="150" t="s">
        <v>629</v>
      </c>
      <c r="C93" s="108">
        <v>13</v>
      </c>
      <c r="D93" s="176" t="s">
        <v>297</v>
      </c>
      <c r="E93" s="108" t="str">
        <f>VLOOKUP(D93,'TS Gantry - AP47'!$C$8:$D$638,2,0)</f>
        <v>DA+6</v>
      </c>
      <c r="F93" s="108" t="s">
        <v>645</v>
      </c>
      <c r="G93" s="85">
        <v>45819</v>
      </c>
      <c r="H93" s="183">
        <v>45824</v>
      </c>
      <c r="I93" s="125" t="s">
        <v>668</v>
      </c>
      <c r="J93" s="125" t="s">
        <v>665</v>
      </c>
      <c r="K93" s="125" t="s">
        <v>648</v>
      </c>
      <c r="L93" s="125" t="str">
        <f>VLOOKUP(D93,'TS Gantry - AP47'!$C$8:$X$638,22,FALSE)</f>
        <v>BINJHARWALI</v>
      </c>
      <c r="M93" s="125" t="str">
        <f>VLOOKUP(D93,'TS Gantry - AP47'!$C$8:$Y$638,23,FALSE)</f>
        <v>LUNKARANSAR</v>
      </c>
      <c r="N93" s="125" t="str">
        <f>VLOOKUP(D93,'TS Gantry - AP47'!$C$8:$Z$638,24,FALSE)</f>
        <v>BIKANER</v>
      </c>
      <c r="O93" s="125"/>
      <c r="P93" s="125"/>
      <c r="Q93" s="125"/>
      <c r="R93" s="125"/>
      <c r="S93" s="108"/>
      <c r="T93" s="104"/>
      <c r="U93" s="117"/>
      <c r="V93" s="117"/>
      <c r="W93" s="117"/>
      <c r="X93" s="117"/>
      <c r="Y93" s="117"/>
      <c r="Z93" s="117"/>
    </row>
    <row r="94" spans="1:26" ht="15.75" customHeight="1" x14ac:dyDescent="0.25">
      <c r="A94" s="141">
        <v>90</v>
      </c>
      <c r="B94" s="150" t="s">
        <v>629</v>
      </c>
      <c r="C94" s="108">
        <v>14</v>
      </c>
      <c r="D94" s="142" t="s">
        <v>312</v>
      </c>
      <c r="E94" s="108" t="str">
        <f>VLOOKUP(D94,'TS Gantry - AP47'!$C$8:$D$638,2,0)</f>
        <v>DA+9</v>
      </c>
      <c r="F94" s="108" t="s">
        <v>645</v>
      </c>
      <c r="G94" s="85">
        <v>45819</v>
      </c>
      <c r="H94" s="183">
        <v>45824</v>
      </c>
      <c r="I94" s="125" t="s">
        <v>646</v>
      </c>
      <c r="J94" s="125" t="s">
        <v>663</v>
      </c>
      <c r="K94" s="125" t="s">
        <v>648</v>
      </c>
      <c r="L94" s="125" t="str">
        <f>VLOOKUP(D94,'TS Gantry - AP47'!$C$8:$X$638,22,FALSE)</f>
        <v>SODHWALI</v>
      </c>
      <c r="M94" s="125" t="str">
        <f>VLOOKUP(D94,'TS Gantry - AP47'!$C$8:$Y$638,23,FALSE)</f>
        <v>LUNKARANSAR</v>
      </c>
      <c r="N94" s="125" t="str">
        <f>VLOOKUP(D94,'TS Gantry - AP47'!$C$8:$Z$638,24,FALSE)</f>
        <v>BIKANER</v>
      </c>
      <c r="O94" s="125"/>
      <c r="P94" s="125"/>
      <c r="Q94" s="125"/>
      <c r="R94" s="125"/>
      <c r="S94" s="108"/>
      <c r="T94" s="104"/>
      <c r="U94" s="117"/>
      <c r="V94" s="117"/>
      <c r="W94" s="117"/>
      <c r="X94" s="117"/>
      <c r="Y94" s="117"/>
      <c r="Z94" s="117"/>
    </row>
    <row r="95" spans="1:26" ht="15.75" customHeight="1" x14ac:dyDescent="0.25">
      <c r="A95" s="141">
        <v>91</v>
      </c>
      <c r="B95" s="150" t="s">
        <v>629</v>
      </c>
      <c r="C95" s="108">
        <v>15</v>
      </c>
      <c r="D95" s="151" t="s">
        <v>511</v>
      </c>
      <c r="E95" s="150" t="str">
        <f>VLOOKUP(D95,'TS Gantry - AP47'!$C$8:$D$638,2,0)</f>
        <v>DB1+0</v>
      </c>
      <c r="F95" s="108" t="s">
        <v>645</v>
      </c>
      <c r="G95" s="85">
        <v>45818</v>
      </c>
      <c r="H95" s="183">
        <v>45825</v>
      </c>
      <c r="I95" s="153" t="s">
        <v>652</v>
      </c>
      <c r="J95" s="125" t="s">
        <v>666</v>
      </c>
      <c r="K95" s="125" t="s">
        <v>648</v>
      </c>
      <c r="L95" s="125" t="str">
        <f>VLOOKUP(D95,'TS Gantry - AP47'!$C$8:$X$638,22,FALSE)</f>
        <v>KAGASAR</v>
      </c>
      <c r="M95" s="125" t="str">
        <f>VLOOKUP(D95,'TS Gantry - AP47'!$C$8:$Y$638,23,FALSE)</f>
        <v>LUNKARANSAR</v>
      </c>
      <c r="N95" s="125" t="str">
        <f>VLOOKUP(D95,'TS Gantry - AP47'!$C$8:$Z$638,24,FALSE)</f>
        <v>BIKANER</v>
      </c>
      <c r="O95" s="125"/>
      <c r="P95" s="125"/>
      <c r="Q95" s="125"/>
      <c r="R95" s="125"/>
      <c r="S95" s="108"/>
      <c r="T95" s="104"/>
      <c r="U95" s="117"/>
      <c r="V95" s="117"/>
      <c r="W95" s="117"/>
      <c r="X95" s="117"/>
      <c r="Y95" s="117"/>
      <c r="Z95" s="117"/>
    </row>
    <row r="96" spans="1:26" ht="15.75" customHeight="1" x14ac:dyDescent="0.25">
      <c r="A96" s="141">
        <v>92</v>
      </c>
      <c r="B96" s="150" t="s">
        <v>629</v>
      </c>
      <c r="C96" s="108">
        <v>16</v>
      </c>
      <c r="D96" s="142" t="s">
        <v>429</v>
      </c>
      <c r="E96" s="108" t="str">
        <f>VLOOKUP(D96,'TS Gantry - AP47'!$C$8:$D$638,2,0)</f>
        <v>DA-1.5</v>
      </c>
      <c r="F96" s="108" t="s">
        <v>645</v>
      </c>
      <c r="G96" s="85">
        <v>45819</v>
      </c>
      <c r="H96" s="183">
        <v>45825</v>
      </c>
      <c r="I96" s="125" t="s">
        <v>669</v>
      </c>
      <c r="J96" s="125" t="s">
        <v>672</v>
      </c>
      <c r="K96" s="125" t="s">
        <v>648</v>
      </c>
      <c r="L96" s="125" t="str">
        <f>VLOOKUP(D96,'TS Gantry - AP47'!$C$8:$X$638,22,FALSE)</f>
        <v>UCHHRANGDESAR</v>
      </c>
      <c r="M96" s="125" t="str">
        <f>VLOOKUP(D96,'TS Gantry - AP47'!$C$8:$Y$638,23,FALSE)</f>
        <v>LUNKARANSAR</v>
      </c>
      <c r="N96" s="125" t="str">
        <f>VLOOKUP(D96,'TS Gantry - AP47'!$C$8:$Z$638,24,FALSE)</f>
        <v>BIKANER</v>
      </c>
      <c r="O96" s="125"/>
      <c r="P96" s="125"/>
      <c r="Q96" s="125"/>
      <c r="R96" s="125"/>
      <c r="S96" s="108"/>
      <c r="T96" s="104"/>
      <c r="U96" s="117"/>
      <c r="V96" s="117"/>
      <c r="W96" s="117"/>
      <c r="X96" s="117"/>
      <c r="Y96" s="117"/>
      <c r="Z96" s="117"/>
    </row>
    <row r="97" spans="1:26" ht="15.75" customHeight="1" x14ac:dyDescent="0.25">
      <c r="A97" s="141">
        <v>93</v>
      </c>
      <c r="B97" s="150" t="s">
        <v>629</v>
      </c>
      <c r="C97" s="108">
        <v>17</v>
      </c>
      <c r="D97" s="151" t="s">
        <v>485</v>
      </c>
      <c r="E97" s="108" t="str">
        <f>VLOOKUP(D97,'TS Gantry - AP47'!$C$8:$D$638,2,0)</f>
        <v>DB1+0</v>
      </c>
      <c r="F97" s="108" t="s">
        <v>645</v>
      </c>
      <c r="G97" s="85">
        <v>45819</v>
      </c>
      <c r="H97" s="183">
        <v>45826</v>
      </c>
      <c r="I97" s="153" t="s">
        <v>652</v>
      </c>
      <c r="J97" s="125" t="s">
        <v>666</v>
      </c>
      <c r="K97" s="125" t="s">
        <v>648</v>
      </c>
      <c r="L97" s="125" t="str">
        <f>VLOOKUP(D97,'TS Gantry - AP47'!$C$8:$X$638,22,FALSE)</f>
        <v>CHHATASAR</v>
      </c>
      <c r="M97" s="125" t="str">
        <f>VLOOKUP(D97,'TS Gantry - AP47'!$C$8:$Y$638,23,FALSE)</f>
        <v>LUNKARANSAR</v>
      </c>
      <c r="N97" s="125" t="str">
        <f>VLOOKUP(D97,'TS Gantry - AP47'!$C$8:$Z$638,24,FALSE)</f>
        <v>BIKANER</v>
      </c>
      <c r="O97" s="125"/>
      <c r="P97" s="125"/>
      <c r="Q97" s="125"/>
      <c r="R97" s="125"/>
      <c r="S97" s="108"/>
      <c r="T97" s="104"/>
      <c r="U97" s="117"/>
      <c r="V97" s="117"/>
      <c r="W97" s="117"/>
      <c r="X97" s="117"/>
      <c r="Y97" s="117"/>
      <c r="Z97" s="117"/>
    </row>
    <row r="98" spans="1:26" ht="15.75" customHeight="1" x14ac:dyDescent="0.25">
      <c r="A98" s="141">
        <v>94</v>
      </c>
      <c r="B98" s="150" t="s">
        <v>629</v>
      </c>
      <c r="C98" s="108">
        <v>18</v>
      </c>
      <c r="D98" s="142" t="s">
        <v>296</v>
      </c>
      <c r="E98" s="108" t="str">
        <f>VLOOKUP(D98,'TS Gantry - AP47'!$C$8:$D$638,2,0)</f>
        <v>DA+3</v>
      </c>
      <c r="F98" s="108" t="s">
        <v>645</v>
      </c>
      <c r="G98" s="103">
        <v>45823</v>
      </c>
      <c r="H98" s="183">
        <v>45826</v>
      </c>
      <c r="I98" s="125" t="s">
        <v>668</v>
      </c>
      <c r="J98" s="125" t="s">
        <v>665</v>
      </c>
      <c r="K98" s="125" t="s">
        <v>648</v>
      </c>
      <c r="L98" s="125" t="str">
        <f>VLOOKUP(D98,'TS Gantry - AP47'!$C$8:$X$638,22,FALSE)</f>
        <v>BINJHARWALI</v>
      </c>
      <c r="M98" s="125" t="str">
        <f>VLOOKUP(D98,'TS Gantry - AP47'!$C$8:$Y$638,23,FALSE)</f>
        <v>LUNKARANSAR</v>
      </c>
      <c r="N98" s="125" t="str">
        <f>VLOOKUP(D98,'TS Gantry - AP47'!$C$8:$Z$638,24,FALSE)</f>
        <v>BIKANER</v>
      </c>
      <c r="O98" s="125"/>
      <c r="P98" s="125"/>
      <c r="Q98" s="125"/>
      <c r="R98" s="125"/>
      <c r="S98" s="108"/>
      <c r="T98" s="104"/>
      <c r="U98" s="117"/>
      <c r="V98" s="117"/>
      <c r="W98" s="117"/>
      <c r="X98" s="117"/>
      <c r="Y98" s="117"/>
      <c r="Z98" s="117"/>
    </row>
    <row r="99" spans="1:26" ht="15.75" customHeight="1" x14ac:dyDescent="0.25">
      <c r="A99" s="141">
        <v>95</v>
      </c>
      <c r="B99" s="150" t="s">
        <v>629</v>
      </c>
      <c r="C99" s="108">
        <v>19</v>
      </c>
      <c r="D99" s="142" t="s">
        <v>432</v>
      </c>
      <c r="E99" s="108" t="str">
        <f>VLOOKUP(D99,'TS Gantry - AP47'!$C$8:$D$638,2,0)</f>
        <v>DA-3</v>
      </c>
      <c r="F99" s="108" t="s">
        <v>645</v>
      </c>
      <c r="G99" s="103">
        <v>45824</v>
      </c>
      <c r="H99" s="183">
        <v>45828</v>
      </c>
      <c r="I99" s="125" t="s">
        <v>669</v>
      </c>
      <c r="J99" s="125" t="s">
        <v>672</v>
      </c>
      <c r="K99" s="125" t="s">
        <v>648</v>
      </c>
      <c r="L99" s="125" t="str">
        <f>VLOOKUP(D99,'TS Gantry - AP47'!$C$8:$X$638,22,FALSE)</f>
        <v>UCHHRANGDESAR</v>
      </c>
      <c r="M99" s="125" t="str">
        <f>VLOOKUP(D99,'TS Gantry - AP47'!$C$8:$Y$638,23,FALSE)</f>
        <v>LUNKARANSAR</v>
      </c>
      <c r="N99" s="125" t="str">
        <f>VLOOKUP(D99,'TS Gantry - AP47'!$C$8:$Z$638,24,FALSE)</f>
        <v>BIKANER</v>
      </c>
      <c r="O99" s="125"/>
      <c r="P99" s="125"/>
      <c r="Q99" s="125"/>
      <c r="R99" s="125"/>
      <c r="S99" s="108"/>
      <c r="T99" s="104"/>
      <c r="U99" s="117"/>
      <c r="V99" s="117"/>
      <c r="W99" s="117"/>
      <c r="X99" s="117"/>
      <c r="Y99" s="117"/>
      <c r="Z99" s="117"/>
    </row>
    <row r="100" spans="1:26" ht="15.75" customHeight="1" x14ac:dyDescent="0.25">
      <c r="A100" s="141">
        <v>96</v>
      </c>
      <c r="B100" s="150" t="s">
        <v>629</v>
      </c>
      <c r="C100" s="108">
        <v>20</v>
      </c>
      <c r="D100" s="151" t="s">
        <v>305</v>
      </c>
      <c r="E100" s="108" t="str">
        <f>VLOOKUP(D100,'TS Gantry - AP47'!$C$8:$D$638,2,0)</f>
        <v>DB1+0</v>
      </c>
      <c r="F100" s="108" t="s">
        <v>645</v>
      </c>
      <c r="G100" s="103">
        <v>45823</v>
      </c>
      <c r="H100" s="183">
        <v>45830</v>
      </c>
      <c r="I100" s="153" t="s">
        <v>646</v>
      </c>
      <c r="J100" s="125" t="s">
        <v>663</v>
      </c>
      <c r="K100" s="125" t="s">
        <v>648</v>
      </c>
      <c r="L100" s="125" t="str">
        <f>VLOOKUP(D100,'TS Gantry - AP47'!$C$8:$X$638,22,FALSE)</f>
        <v>BINJHARWALI</v>
      </c>
      <c r="M100" s="125" t="str">
        <f>VLOOKUP(D100,'TS Gantry - AP47'!$C$8:$Y$638,23,FALSE)</f>
        <v>LUNKARANSAR</v>
      </c>
      <c r="N100" s="125" t="str">
        <f>VLOOKUP(D100,'TS Gantry - AP47'!$C$8:$Z$638,24,FALSE)</f>
        <v>BIKANER</v>
      </c>
      <c r="O100" s="125"/>
      <c r="P100" s="125"/>
      <c r="Q100" s="125"/>
      <c r="R100" s="125"/>
      <c r="S100" s="108"/>
      <c r="T100" s="104"/>
      <c r="U100" s="117"/>
      <c r="V100" s="117"/>
      <c r="W100" s="117"/>
      <c r="X100" s="117"/>
      <c r="Y100" s="117"/>
      <c r="Z100" s="117"/>
    </row>
    <row r="101" spans="1:26" ht="15.75" customHeight="1" x14ac:dyDescent="0.25">
      <c r="A101" s="141">
        <v>97</v>
      </c>
      <c r="B101" s="150" t="s">
        <v>629</v>
      </c>
      <c r="C101" s="108">
        <v>21</v>
      </c>
      <c r="D101" s="142" t="s">
        <v>295</v>
      </c>
      <c r="E101" s="108" t="str">
        <f>VLOOKUP(D101,'TS Gantry - AP47'!$C$8:$D$638,2,0)</f>
        <v>DA+3</v>
      </c>
      <c r="F101" s="108" t="s">
        <v>645</v>
      </c>
      <c r="G101" s="103">
        <v>45824</v>
      </c>
      <c r="H101" s="183">
        <v>45831</v>
      </c>
      <c r="I101" s="125" t="s">
        <v>668</v>
      </c>
      <c r="J101" s="125" t="s">
        <v>656</v>
      </c>
      <c r="K101" s="125" t="s">
        <v>648</v>
      </c>
      <c r="L101" s="125" t="str">
        <f>VLOOKUP(D101,'TS Gantry - AP47'!$C$8:$X$638,22,FALSE)</f>
        <v>BINJHARWALI</v>
      </c>
      <c r="M101" s="125" t="str">
        <f>VLOOKUP(D101,'TS Gantry - AP47'!$C$8:$Y$638,23,FALSE)</f>
        <v>LUNKARANSAR</v>
      </c>
      <c r="N101" s="125" t="str">
        <f>VLOOKUP(D101,'TS Gantry - AP47'!$C$8:$Z$638,24,FALSE)</f>
        <v>BIKANER</v>
      </c>
      <c r="O101" s="125"/>
      <c r="P101" s="125"/>
      <c r="Q101" s="125"/>
      <c r="R101" s="125"/>
      <c r="S101" s="108"/>
      <c r="T101" s="104"/>
      <c r="U101" s="117"/>
      <c r="V101" s="117"/>
      <c r="W101" s="117"/>
      <c r="X101" s="117"/>
      <c r="Y101" s="117"/>
      <c r="Z101" s="117"/>
    </row>
    <row r="102" spans="1:26" ht="15.75" customHeight="1" x14ac:dyDescent="0.25">
      <c r="A102" s="141">
        <v>98</v>
      </c>
      <c r="B102" s="150" t="s">
        <v>629</v>
      </c>
      <c r="C102" s="108">
        <v>22</v>
      </c>
      <c r="D102" s="142" t="s">
        <v>393</v>
      </c>
      <c r="E102" s="108" t="str">
        <f>VLOOKUP(D102,'TS Gantry - AP47'!$C$8:$D$638,2,0)</f>
        <v>DC2+0</v>
      </c>
      <c r="F102" s="108" t="s">
        <v>645</v>
      </c>
      <c r="G102" s="103">
        <v>45823</v>
      </c>
      <c r="H102" s="183">
        <v>45834</v>
      </c>
      <c r="I102" s="125" t="s">
        <v>652</v>
      </c>
      <c r="J102" s="125" t="s">
        <v>665</v>
      </c>
      <c r="K102" s="125" t="s">
        <v>648</v>
      </c>
      <c r="L102" s="125" t="str">
        <f>VLOOKUP(D102,'TS Gantry - AP47'!$C$8:$X$638,22,FALSE)</f>
        <v>SURANA</v>
      </c>
      <c r="M102" s="125" t="str">
        <f>VLOOKUP(D102,'TS Gantry - AP47'!$C$8:$Y$638,23,FALSE)</f>
        <v>LUNKARANSAR</v>
      </c>
      <c r="N102" s="125" t="str">
        <f>VLOOKUP(D102,'TS Gantry - AP47'!$C$8:$Z$638,24,FALSE)</f>
        <v>BIKANER</v>
      </c>
      <c r="O102" s="125"/>
      <c r="P102" s="125"/>
      <c r="Q102" s="125"/>
      <c r="R102" s="125"/>
      <c r="S102" s="108"/>
      <c r="T102" s="104"/>
      <c r="U102" s="117"/>
      <c r="V102" s="117"/>
      <c r="W102" s="117"/>
      <c r="X102" s="117"/>
      <c r="Y102" s="117"/>
      <c r="Z102" s="117"/>
    </row>
    <row r="103" spans="1:26" ht="15.75" customHeight="1" x14ac:dyDescent="0.25">
      <c r="A103" s="141">
        <v>99</v>
      </c>
      <c r="B103" s="150" t="s">
        <v>629</v>
      </c>
      <c r="C103" s="108">
        <v>23</v>
      </c>
      <c r="D103" s="176" t="s">
        <v>445</v>
      </c>
      <c r="E103" s="108" t="str">
        <f>VLOOKUP(D103,'TS Gantry - AP47'!$C$8:$D$638,2,0)</f>
        <v>DA+6</v>
      </c>
      <c r="F103" s="108" t="s">
        <v>645</v>
      </c>
      <c r="G103" s="103">
        <v>45826</v>
      </c>
      <c r="H103" s="183">
        <v>45834</v>
      </c>
      <c r="I103" s="125" t="s">
        <v>673</v>
      </c>
      <c r="J103" s="125" t="s">
        <v>672</v>
      </c>
      <c r="K103" s="125" t="s">
        <v>648</v>
      </c>
      <c r="L103" s="125" t="str">
        <f>VLOOKUP(D103,'TS Gantry - AP47'!$C$8:$X$638,22,FALSE)</f>
        <v>KALOO</v>
      </c>
      <c r="M103" s="125" t="str">
        <f>VLOOKUP(D103,'TS Gantry - AP47'!$C$8:$Y$638,23,FALSE)</f>
        <v>LUNKARANSAR</v>
      </c>
      <c r="N103" s="125" t="str">
        <f>VLOOKUP(D103,'TS Gantry - AP47'!$C$8:$Z$638,24,FALSE)</f>
        <v>BIKANER</v>
      </c>
      <c r="O103" s="125"/>
      <c r="P103" s="125"/>
      <c r="Q103" s="125"/>
      <c r="R103" s="125"/>
      <c r="S103" s="108"/>
      <c r="T103" s="104"/>
      <c r="U103" s="117"/>
      <c r="V103" s="117"/>
      <c r="W103" s="117"/>
      <c r="X103" s="117"/>
      <c r="Y103" s="117"/>
      <c r="Z103" s="117"/>
    </row>
    <row r="104" spans="1:26" ht="15.75" customHeight="1" x14ac:dyDescent="0.25">
      <c r="A104" s="141">
        <v>100</v>
      </c>
      <c r="B104" s="150" t="s">
        <v>629</v>
      </c>
      <c r="C104" s="108">
        <v>24</v>
      </c>
      <c r="D104" s="176" t="s">
        <v>291</v>
      </c>
      <c r="E104" s="108" t="str">
        <f>VLOOKUP(D104,'TS Gantry - AP47'!$C$8:$D$638,2,0)</f>
        <v>DA+3</v>
      </c>
      <c r="F104" s="108" t="s">
        <v>645</v>
      </c>
      <c r="G104" s="103">
        <v>45831</v>
      </c>
      <c r="H104" s="183">
        <v>45834</v>
      </c>
      <c r="I104" s="125" t="s">
        <v>646</v>
      </c>
      <c r="J104" s="125" t="s">
        <v>657</v>
      </c>
      <c r="K104" s="125" t="s">
        <v>648</v>
      </c>
      <c r="L104" s="125" t="str">
        <f>VLOOKUP(D104,'TS Gantry - AP47'!$C$8:$X$638,22,FALSE)</f>
        <v>BINJHARWALI</v>
      </c>
      <c r="M104" s="125" t="str">
        <f>VLOOKUP(D104,'TS Gantry - AP47'!$C$8:$Y$638,23,FALSE)</f>
        <v>LUNKARANSAR</v>
      </c>
      <c r="N104" s="125" t="str">
        <f>VLOOKUP(D104,'TS Gantry - AP47'!$C$8:$Z$638,24,FALSE)</f>
        <v>BIKANER</v>
      </c>
      <c r="O104" s="125"/>
      <c r="P104" s="125"/>
      <c r="Q104" s="125"/>
      <c r="R104" s="125"/>
      <c r="S104" s="108"/>
      <c r="T104" s="104"/>
      <c r="U104" s="117"/>
      <c r="V104" s="117"/>
      <c r="W104" s="117"/>
      <c r="X104" s="117"/>
      <c r="Y104" s="117"/>
      <c r="Z104" s="117"/>
    </row>
    <row r="105" spans="1:26" ht="15.75" customHeight="1" x14ac:dyDescent="0.25">
      <c r="A105" s="141">
        <v>101</v>
      </c>
      <c r="B105" s="150" t="s">
        <v>629</v>
      </c>
      <c r="C105" s="108">
        <v>25</v>
      </c>
      <c r="D105" s="142" t="s">
        <v>294</v>
      </c>
      <c r="E105" s="108" t="str">
        <f>VLOOKUP(D105,'TS Gantry - AP47'!$C$8:$D$638,2,0)</f>
        <v>DA+0</v>
      </c>
      <c r="F105" s="108" t="s">
        <v>645</v>
      </c>
      <c r="G105" s="103">
        <v>45831</v>
      </c>
      <c r="H105" s="183">
        <v>45834</v>
      </c>
      <c r="I105" s="125" t="s">
        <v>668</v>
      </c>
      <c r="J105" s="125" t="s">
        <v>656</v>
      </c>
      <c r="K105" s="125" t="s">
        <v>648</v>
      </c>
      <c r="L105" s="125" t="str">
        <f>VLOOKUP(D105,'TS Gantry - AP47'!$C$8:$X$638,22,FALSE)</f>
        <v>BINJHARWALI</v>
      </c>
      <c r="M105" s="125" t="str">
        <f>VLOOKUP(D105,'TS Gantry - AP47'!$C$8:$Y$638,23,FALSE)</f>
        <v>LUNKARANSAR</v>
      </c>
      <c r="N105" s="125" t="str">
        <f>VLOOKUP(D105,'TS Gantry - AP47'!$C$8:$Z$638,24,FALSE)</f>
        <v>BIKANER</v>
      </c>
      <c r="O105" s="125"/>
      <c r="P105" s="125"/>
      <c r="Q105" s="125"/>
      <c r="R105" s="125"/>
      <c r="S105" s="108"/>
      <c r="T105" s="104"/>
      <c r="U105" s="117"/>
      <c r="V105" s="117"/>
      <c r="W105" s="117"/>
      <c r="X105" s="117"/>
      <c r="Y105" s="117"/>
      <c r="Z105" s="117"/>
    </row>
    <row r="106" spans="1:26" ht="15.75" customHeight="1" x14ac:dyDescent="0.25">
      <c r="A106" s="141">
        <v>102</v>
      </c>
      <c r="B106" s="150" t="s">
        <v>629</v>
      </c>
      <c r="C106" s="108">
        <v>26</v>
      </c>
      <c r="D106" s="142" t="s">
        <v>401</v>
      </c>
      <c r="E106" s="108" t="str">
        <f>VLOOKUP(D106,'TS Gantry - AP47'!$C$8:$D$638,2,0)</f>
        <v>DC1+6</v>
      </c>
      <c r="F106" s="108" t="s">
        <v>645</v>
      </c>
      <c r="G106" s="103">
        <v>45830</v>
      </c>
      <c r="H106" s="183">
        <v>45838</v>
      </c>
      <c r="I106" s="125" t="s">
        <v>652</v>
      </c>
      <c r="J106" s="125" t="s">
        <v>656</v>
      </c>
      <c r="K106" s="125" t="s">
        <v>648</v>
      </c>
      <c r="L106" s="125" t="str">
        <f>VLOOKUP(D106,'TS Gantry - AP47'!$C$8:$X$638,22,FALSE)</f>
        <v>KAKARICHCHHA</v>
      </c>
      <c r="M106" s="125" t="str">
        <f>VLOOKUP(D106,'TS Gantry - AP47'!$C$8:$Y$638,23,FALSE)</f>
        <v>LUNKARANSAR</v>
      </c>
      <c r="N106" s="125" t="str">
        <f>VLOOKUP(D106,'TS Gantry - AP47'!$C$8:$Z$638,24,FALSE)</f>
        <v>BIKANER</v>
      </c>
      <c r="O106" s="125"/>
      <c r="P106" s="125"/>
      <c r="Q106" s="125"/>
      <c r="R106" s="125"/>
      <c r="S106" s="108"/>
      <c r="T106" s="104"/>
      <c r="U106" s="117"/>
      <c r="V106" s="117"/>
      <c r="W106" s="117"/>
      <c r="X106" s="117"/>
      <c r="Y106" s="117"/>
      <c r="Z106" s="117"/>
    </row>
    <row r="107" spans="1:26" ht="15.75" customHeight="1" thickBot="1" x14ac:dyDescent="0.3">
      <c r="A107" s="145">
        <v>103</v>
      </c>
      <c r="B107" s="184" t="s">
        <v>629</v>
      </c>
      <c r="C107" s="112">
        <v>27</v>
      </c>
      <c r="D107" s="185" t="s">
        <v>553</v>
      </c>
      <c r="E107" s="112" t="str">
        <f>VLOOKUP(D107,'TS Gantry - AP47'!$C$8:$D$638,2,0)</f>
        <v>DA+9</v>
      </c>
      <c r="F107" s="112" t="s">
        <v>645</v>
      </c>
      <c r="G107" s="165">
        <v>45830</v>
      </c>
      <c r="H107" s="186">
        <v>45838</v>
      </c>
      <c r="I107" s="148" t="s">
        <v>669</v>
      </c>
      <c r="J107" s="148" t="s">
        <v>663</v>
      </c>
      <c r="K107" s="148" t="s">
        <v>648</v>
      </c>
      <c r="L107" s="148" t="str">
        <f>VLOOKUP(D107,'TS Gantry - AP47'!$C$8:$X$638,22,FALSE)</f>
        <v>RANGAISAR</v>
      </c>
      <c r="M107" s="148" t="str">
        <f>VLOOKUP(D107,'TS Gantry - AP47'!$C$8:$Y$638,23,FALSE)</f>
        <v>SARDARSHAHAR</v>
      </c>
      <c r="N107" s="148" t="str">
        <f>VLOOKUP(D107,'TS Gantry - AP47'!$C$8:$Z$638,24,FALSE)</f>
        <v>CHURU</v>
      </c>
      <c r="O107" s="148"/>
      <c r="P107" s="148"/>
      <c r="Q107" s="148"/>
      <c r="R107" s="148"/>
      <c r="S107" s="112"/>
      <c r="T107" s="113"/>
      <c r="U107" s="117"/>
      <c r="V107" s="117"/>
      <c r="W107" s="117"/>
      <c r="X107" s="117"/>
      <c r="Y107" s="117"/>
      <c r="Z107" s="117"/>
    </row>
    <row r="108" spans="1:26" ht="15.75" customHeight="1" x14ac:dyDescent="0.25">
      <c r="A108" s="135">
        <v>104</v>
      </c>
      <c r="B108" s="136" t="s">
        <v>632</v>
      </c>
      <c r="C108" s="136">
        <v>1</v>
      </c>
      <c r="D108" s="137" t="s">
        <v>609</v>
      </c>
      <c r="E108" s="136" t="str">
        <f>VLOOKUP(D108,'TS Gantry - AP47'!$C$8:$D$638,2,0)</f>
        <v>DA+3</v>
      </c>
      <c r="F108" s="136" t="s">
        <v>645</v>
      </c>
      <c r="G108" s="161">
        <v>45835</v>
      </c>
      <c r="H108" s="161">
        <v>45839</v>
      </c>
      <c r="I108" s="139" t="s">
        <v>668</v>
      </c>
      <c r="J108" s="187" t="s">
        <v>666</v>
      </c>
      <c r="K108" s="187" t="s">
        <v>648</v>
      </c>
      <c r="L108" s="187" t="str">
        <f>VLOOKUP(D108,'TS Gantry - AP47'!$C$8:$X$638,22,FALSE)</f>
        <v>HALASAR</v>
      </c>
      <c r="M108" s="187" t="str">
        <f>VLOOKUP(D108,'TS Gantry - AP47'!$C$8:$Y$638,23,FALSE)</f>
        <v>SARDARSHAHAR</v>
      </c>
      <c r="N108" s="187" t="str">
        <f>VLOOKUP(D108,'TS Gantry - AP47'!$C$8:$Z$638,24,FALSE)</f>
        <v>CHURU</v>
      </c>
      <c r="O108" s="187"/>
      <c r="P108" s="187"/>
      <c r="Q108" s="187"/>
      <c r="R108" s="187"/>
      <c r="S108" s="136"/>
      <c r="T108" s="164"/>
      <c r="U108" s="117"/>
      <c r="V108" s="117"/>
      <c r="W108" s="117"/>
      <c r="X108" s="117"/>
      <c r="Y108" s="117"/>
      <c r="Z108" s="117"/>
    </row>
    <row r="109" spans="1:26" ht="15.75" customHeight="1" x14ac:dyDescent="0.25">
      <c r="A109" s="141">
        <v>105</v>
      </c>
      <c r="B109" s="150" t="s">
        <v>632</v>
      </c>
      <c r="C109" s="108">
        <v>2</v>
      </c>
      <c r="D109" s="151" t="s">
        <v>447</v>
      </c>
      <c r="E109" s="150" t="str">
        <f>VLOOKUP(D109,'TS Gantry - AP47'!$C$8:$D$638,2,0)</f>
        <v>DA+3</v>
      </c>
      <c r="F109" s="150" t="s">
        <v>645</v>
      </c>
      <c r="G109" s="188">
        <v>45829</v>
      </c>
      <c r="H109" s="188">
        <v>45841</v>
      </c>
      <c r="I109" s="153" t="s">
        <v>673</v>
      </c>
      <c r="J109" s="189" t="s">
        <v>672</v>
      </c>
      <c r="K109" s="189" t="s">
        <v>648</v>
      </c>
      <c r="L109" s="189" t="str">
        <f>VLOOKUP(D109,'TS Gantry - AP47'!$C$8:$X$638,22,FALSE)</f>
        <v>KALOO</v>
      </c>
      <c r="M109" s="189" t="str">
        <f>VLOOKUP(D109,'TS Gantry - AP47'!$C$8:$Y$638,23,FALSE)</f>
        <v>LUNKARANSAR</v>
      </c>
      <c r="N109" s="189" t="str">
        <f>VLOOKUP(D109,'TS Gantry - AP47'!$C$8:$Z$638,24,FALSE)</f>
        <v>BIKANER</v>
      </c>
      <c r="O109" s="189"/>
      <c r="P109" s="189"/>
      <c r="Q109" s="189"/>
      <c r="R109" s="189"/>
      <c r="S109" s="108"/>
      <c r="T109" s="104"/>
      <c r="U109" s="117"/>
      <c r="V109" s="117"/>
      <c r="W109" s="117"/>
      <c r="X109" s="117"/>
      <c r="Y109" s="117"/>
      <c r="Z109" s="117"/>
    </row>
    <row r="110" spans="1:26" ht="15.75" customHeight="1" x14ac:dyDescent="0.25">
      <c r="A110" s="141">
        <v>106</v>
      </c>
      <c r="B110" s="150" t="s">
        <v>632</v>
      </c>
      <c r="C110" s="108">
        <v>3</v>
      </c>
      <c r="D110" s="176" t="s">
        <v>293</v>
      </c>
      <c r="E110" s="108" t="str">
        <f>VLOOKUP(D110,'TS Gantry - AP47'!$C$8:$D$638,2,0)</f>
        <v>DA+6</v>
      </c>
      <c r="F110" s="108" t="s">
        <v>645</v>
      </c>
      <c r="G110" s="103">
        <v>45834</v>
      </c>
      <c r="H110" s="188">
        <v>45841</v>
      </c>
      <c r="I110" s="125" t="s">
        <v>646</v>
      </c>
      <c r="J110" s="189" t="s">
        <v>656</v>
      </c>
      <c r="K110" s="189" t="s">
        <v>648</v>
      </c>
      <c r="L110" s="189" t="str">
        <f>VLOOKUP(D110,'TS Gantry - AP47'!$C$8:$X$638,22,FALSE)</f>
        <v>BINJHARWALI</v>
      </c>
      <c r="M110" s="189" t="str">
        <f>VLOOKUP(D110,'TS Gantry - AP47'!$C$8:$Y$638,23,FALSE)</f>
        <v>LUNKARANSAR</v>
      </c>
      <c r="N110" s="189" t="str">
        <f>VLOOKUP(D110,'TS Gantry - AP47'!$C$8:$Z$638,24,FALSE)</f>
        <v>BIKANER</v>
      </c>
      <c r="O110" s="189"/>
      <c r="P110" s="189"/>
      <c r="Q110" s="189"/>
      <c r="R110" s="189"/>
      <c r="S110" s="108"/>
      <c r="T110" s="104"/>
      <c r="U110" s="117"/>
      <c r="V110" s="117"/>
      <c r="W110" s="117"/>
      <c r="X110" s="117"/>
      <c r="Y110" s="117"/>
      <c r="Z110" s="117"/>
    </row>
    <row r="111" spans="1:26" ht="15.75" customHeight="1" x14ac:dyDescent="0.25">
      <c r="A111" s="141">
        <v>107</v>
      </c>
      <c r="B111" s="150" t="s">
        <v>632</v>
      </c>
      <c r="C111" s="108">
        <v>4</v>
      </c>
      <c r="D111" s="142" t="s">
        <v>456</v>
      </c>
      <c r="E111" s="108" t="str">
        <f>VLOOKUP(D111,'TS Gantry - AP47'!$C$8:$D$638,2,0)</f>
        <v>DA+6</v>
      </c>
      <c r="F111" s="108" t="s">
        <v>645</v>
      </c>
      <c r="G111" s="103">
        <v>45835</v>
      </c>
      <c r="H111" s="188">
        <v>45842</v>
      </c>
      <c r="I111" s="125" t="s">
        <v>674</v>
      </c>
      <c r="J111" s="189" t="s">
        <v>667</v>
      </c>
      <c r="K111" s="189" t="s">
        <v>648</v>
      </c>
      <c r="L111" s="189" t="str">
        <f>VLOOKUP(D111,'TS Gantry - AP47'!$C$8:$X$638,22,FALSE)</f>
        <v>KALOO</v>
      </c>
      <c r="M111" s="189" t="str">
        <f>VLOOKUP(D111,'TS Gantry - AP47'!$C$8:$Y$638,23,FALSE)</f>
        <v>LUNKARANSAR</v>
      </c>
      <c r="N111" s="189" t="str">
        <f>VLOOKUP(D111,'TS Gantry - AP47'!$C$8:$Z$638,24,FALSE)</f>
        <v>BIKANER</v>
      </c>
      <c r="O111" s="189"/>
      <c r="P111" s="189"/>
      <c r="Q111" s="189"/>
      <c r="R111" s="189"/>
      <c r="S111" s="108"/>
      <c r="T111" s="104"/>
      <c r="U111" s="117"/>
      <c r="V111" s="117"/>
      <c r="W111" s="117"/>
      <c r="X111" s="117"/>
      <c r="Y111" s="117"/>
      <c r="Z111" s="117"/>
    </row>
    <row r="112" spans="1:26" ht="15.75" customHeight="1" x14ac:dyDescent="0.25">
      <c r="A112" s="141">
        <v>108</v>
      </c>
      <c r="B112" s="150" t="s">
        <v>632</v>
      </c>
      <c r="C112" s="108">
        <v>5</v>
      </c>
      <c r="D112" s="142" t="s">
        <v>374</v>
      </c>
      <c r="E112" s="108" t="str">
        <f>VLOOKUP(D112,'TS Gantry - AP47'!$C$8:$D$638,2,0)</f>
        <v>DA+9</v>
      </c>
      <c r="F112" s="108" t="s">
        <v>645</v>
      </c>
      <c r="G112" s="85">
        <v>45838</v>
      </c>
      <c r="H112" s="188">
        <v>45842</v>
      </c>
      <c r="I112" s="125" t="s">
        <v>652</v>
      </c>
      <c r="J112" s="189" t="s">
        <v>657</v>
      </c>
      <c r="K112" s="189" t="s">
        <v>648</v>
      </c>
      <c r="L112" s="189" t="str">
        <f>VLOOKUP(D112,'TS Gantry - AP47'!$C$8:$X$638,22,FALSE)</f>
        <v>HANSHERA</v>
      </c>
      <c r="M112" s="189" t="str">
        <f>VLOOKUP(D112,'TS Gantry - AP47'!$C$8:$Y$638,23,FALSE)</f>
        <v>LUNKARANSAR</v>
      </c>
      <c r="N112" s="189" t="str">
        <f>VLOOKUP(D112,'TS Gantry - AP47'!$C$8:$Z$638,24,FALSE)</f>
        <v>BIKANER</v>
      </c>
      <c r="O112" s="189"/>
      <c r="P112" s="189"/>
      <c r="Q112" s="189"/>
      <c r="R112" s="189"/>
      <c r="S112" s="108"/>
      <c r="T112" s="104"/>
      <c r="U112" s="117"/>
      <c r="V112" s="117"/>
      <c r="W112" s="117"/>
      <c r="X112" s="117"/>
      <c r="Y112" s="117"/>
      <c r="Z112" s="117"/>
    </row>
    <row r="113" spans="1:26" ht="15.75" customHeight="1" x14ac:dyDescent="0.25">
      <c r="A113" s="141">
        <v>109</v>
      </c>
      <c r="B113" s="150" t="s">
        <v>632</v>
      </c>
      <c r="C113" s="108">
        <v>6</v>
      </c>
      <c r="D113" s="142" t="s">
        <v>290</v>
      </c>
      <c r="E113" s="108" t="str">
        <f>VLOOKUP(D113,'TS Gantry - AP47'!$C$8:$D$638,2,0)</f>
        <v>DA+0</v>
      </c>
      <c r="F113" s="108" t="s">
        <v>645</v>
      </c>
      <c r="G113" s="85">
        <v>45837</v>
      </c>
      <c r="H113" s="188">
        <v>45843</v>
      </c>
      <c r="I113" s="125" t="s">
        <v>646</v>
      </c>
      <c r="J113" s="189" t="s">
        <v>657</v>
      </c>
      <c r="K113" s="189" t="s">
        <v>648</v>
      </c>
      <c r="L113" s="189" t="str">
        <f>VLOOKUP(D113,'TS Gantry - AP47'!$C$8:$X$638,22,FALSE)</f>
        <v>MAKADASAR</v>
      </c>
      <c r="M113" s="189" t="str">
        <f>VLOOKUP(D113,'TS Gantry - AP47'!$C$8:$Y$638,23,FALSE)</f>
        <v>LUNKARANSAR</v>
      </c>
      <c r="N113" s="189" t="str">
        <f>VLOOKUP(D113,'TS Gantry - AP47'!$C$8:$Z$638,24,FALSE)</f>
        <v>BIKANER</v>
      </c>
      <c r="O113" s="189"/>
      <c r="P113" s="189"/>
      <c r="Q113" s="189"/>
      <c r="R113" s="189"/>
      <c r="S113" s="108"/>
      <c r="T113" s="104"/>
      <c r="U113" s="117"/>
      <c r="V113" s="117"/>
      <c r="W113" s="117"/>
      <c r="X113" s="117"/>
      <c r="Y113" s="117"/>
      <c r="Z113" s="117"/>
    </row>
    <row r="114" spans="1:26" ht="15.75" customHeight="1" x14ac:dyDescent="0.25">
      <c r="A114" s="141">
        <v>110</v>
      </c>
      <c r="B114" s="150" t="s">
        <v>632</v>
      </c>
      <c r="C114" s="108">
        <v>7</v>
      </c>
      <c r="D114" s="142" t="s">
        <v>608</v>
      </c>
      <c r="E114" s="108" t="str">
        <f>VLOOKUP(D114,'TS Gantry - AP47'!$C$8:$D$638,2,0)</f>
        <v>DA+3</v>
      </c>
      <c r="F114" s="108" t="s">
        <v>645</v>
      </c>
      <c r="G114" s="85">
        <v>45840</v>
      </c>
      <c r="H114" s="188">
        <v>45843</v>
      </c>
      <c r="I114" s="125" t="s">
        <v>668</v>
      </c>
      <c r="J114" s="189" t="s">
        <v>666</v>
      </c>
      <c r="K114" s="189" t="s">
        <v>648</v>
      </c>
      <c r="L114" s="189" t="str">
        <f>VLOOKUP(D114,'TS Gantry - AP47'!$C$8:$X$638,22,FALSE)</f>
        <v>MALSAR</v>
      </c>
      <c r="M114" s="189" t="str">
        <f>VLOOKUP(D114,'TS Gantry - AP47'!$C$8:$Y$638,23,FALSE)</f>
        <v>SARDARSHAHAR</v>
      </c>
      <c r="N114" s="189" t="str">
        <f>VLOOKUP(D114,'TS Gantry - AP47'!$C$8:$Z$638,24,FALSE)</f>
        <v>CHURU</v>
      </c>
      <c r="O114" s="189"/>
      <c r="P114" s="189"/>
      <c r="Q114" s="189"/>
      <c r="R114" s="189"/>
      <c r="S114" s="108"/>
      <c r="T114" s="104"/>
      <c r="U114" s="117"/>
      <c r="V114" s="117"/>
      <c r="W114" s="117"/>
      <c r="X114" s="117"/>
      <c r="Y114" s="117"/>
      <c r="Z114" s="117"/>
    </row>
    <row r="115" spans="1:26" ht="15.75" customHeight="1" x14ac:dyDescent="0.25">
      <c r="A115" s="141">
        <v>111</v>
      </c>
      <c r="B115" s="150" t="s">
        <v>632</v>
      </c>
      <c r="C115" s="108">
        <v>8</v>
      </c>
      <c r="D115" s="142" t="s">
        <v>360</v>
      </c>
      <c r="E115" s="108" t="str">
        <f>VLOOKUP(D115,'TS Gantry - AP47'!$C$8:$D$638,2,0)</f>
        <v>DA+3</v>
      </c>
      <c r="F115" s="108" t="s">
        <v>645</v>
      </c>
      <c r="G115" s="85">
        <v>45838</v>
      </c>
      <c r="H115" s="188">
        <v>45845</v>
      </c>
      <c r="I115" s="125" t="s">
        <v>652</v>
      </c>
      <c r="J115" s="189" t="s">
        <v>656</v>
      </c>
      <c r="K115" s="189" t="s">
        <v>648</v>
      </c>
      <c r="L115" s="189" t="str">
        <f>VLOOKUP(D115,'TS Gantry - AP47'!$C$8:$X$638,22,FALSE)</f>
        <v>SHARAH BOOCHAWAS</v>
      </c>
      <c r="M115" s="189" t="str">
        <f>VLOOKUP(D115,'TS Gantry - AP47'!$C$8:$Y$638,23,FALSE)</f>
        <v>LUNKARANSAR</v>
      </c>
      <c r="N115" s="189" t="str">
        <f>VLOOKUP(D115,'TS Gantry - AP47'!$C$8:$Z$638,24,FALSE)</f>
        <v>BIKANER</v>
      </c>
      <c r="O115" s="189"/>
      <c r="P115" s="189"/>
      <c r="Q115" s="189"/>
      <c r="R115" s="189"/>
      <c r="S115" s="108"/>
      <c r="T115" s="104"/>
      <c r="U115" s="117"/>
      <c r="V115" s="117"/>
      <c r="W115" s="117"/>
      <c r="X115" s="117"/>
      <c r="Y115" s="117"/>
      <c r="Z115" s="117"/>
    </row>
    <row r="116" spans="1:26" ht="15.75" customHeight="1" x14ac:dyDescent="0.25">
      <c r="A116" s="141">
        <v>112</v>
      </c>
      <c r="B116" s="150" t="s">
        <v>632</v>
      </c>
      <c r="C116" s="108">
        <v>9</v>
      </c>
      <c r="D116" s="142" t="s">
        <v>448</v>
      </c>
      <c r="E116" s="108" t="str">
        <f>VLOOKUP(D116,'TS Gantry - AP47'!$C$8:$D$638,2,0)</f>
        <v>DA+6</v>
      </c>
      <c r="F116" s="108" t="s">
        <v>645</v>
      </c>
      <c r="G116" s="103">
        <v>45834</v>
      </c>
      <c r="H116" s="188">
        <v>45847</v>
      </c>
      <c r="I116" s="125" t="s">
        <v>673</v>
      </c>
      <c r="J116" s="189" t="s">
        <v>672</v>
      </c>
      <c r="K116" s="189" t="s">
        <v>648</v>
      </c>
      <c r="L116" s="189" t="str">
        <f>VLOOKUP(D116,'TS Gantry - AP47'!$C$8:$X$638,22,FALSE)</f>
        <v>KALOO</v>
      </c>
      <c r="M116" s="189" t="str">
        <f>VLOOKUP(D116,'TS Gantry - AP47'!$C$8:$Y$638,23,FALSE)</f>
        <v>LUNKARANSAR</v>
      </c>
      <c r="N116" s="189" t="str">
        <f>VLOOKUP(D116,'TS Gantry - AP47'!$C$8:$Z$638,24,FALSE)</f>
        <v>BIKANER</v>
      </c>
      <c r="O116" s="189"/>
      <c r="P116" s="189"/>
      <c r="Q116" s="189"/>
      <c r="R116" s="189"/>
      <c r="S116" s="108"/>
      <c r="T116" s="104"/>
      <c r="U116" s="117"/>
      <c r="V116" s="117"/>
      <c r="W116" s="117"/>
      <c r="X116" s="117"/>
      <c r="Y116" s="117"/>
      <c r="Z116" s="117"/>
    </row>
    <row r="117" spans="1:26" ht="15.75" customHeight="1" x14ac:dyDescent="0.25">
      <c r="A117" s="141">
        <v>113</v>
      </c>
      <c r="B117" s="150" t="s">
        <v>632</v>
      </c>
      <c r="C117" s="108">
        <v>10</v>
      </c>
      <c r="D117" s="142" t="s">
        <v>607</v>
      </c>
      <c r="E117" s="108" t="str">
        <f>VLOOKUP(D117,'TS Gantry - AP47'!$C$8:$D$638,2,0)</f>
        <v>DA+6</v>
      </c>
      <c r="F117" s="108" t="s">
        <v>645</v>
      </c>
      <c r="G117" s="85">
        <v>45844</v>
      </c>
      <c r="H117" s="188">
        <v>45847</v>
      </c>
      <c r="I117" s="125" t="s">
        <v>668</v>
      </c>
      <c r="J117" s="189" t="s">
        <v>666</v>
      </c>
      <c r="K117" s="189" t="s">
        <v>648</v>
      </c>
      <c r="L117" s="189" t="str">
        <f>VLOOKUP(D117,'TS Gantry - AP47'!$C$8:$X$638,22,FALSE)</f>
        <v>MALSAR</v>
      </c>
      <c r="M117" s="189" t="str">
        <f>VLOOKUP(D117,'TS Gantry - AP47'!$C$8:$Y$638,23,FALSE)</f>
        <v>SARDARSHAHAR</v>
      </c>
      <c r="N117" s="189" t="str">
        <f>VLOOKUP(D117,'TS Gantry - AP47'!$C$8:$Z$638,24,FALSE)</f>
        <v>CHURU</v>
      </c>
      <c r="O117" s="189"/>
      <c r="P117" s="189"/>
      <c r="Q117" s="189"/>
      <c r="R117" s="189"/>
      <c r="S117" s="108"/>
      <c r="T117" s="104"/>
      <c r="U117" s="117"/>
      <c r="V117" s="117"/>
      <c r="W117" s="117"/>
      <c r="X117" s="117"/>
      <c r="Y117" s="117"/>
      <c r="Z117" s="117"/>
    </row>
    <row r="118" spans="1:26" ht="15.75" customHeight="1" x14ac:dyDescent="0.25">
      <c r="A118" s="141">
        <v>114</v>
      </c>
      <c r="B118" s="150" t="s">
        <v>632</v>
      </c>
      <c r="C118" s="108">
        <v>11</v>
      </c>
      <c r="D118" s="142" t="s">
        <v>288</v>
      </c>
      <c r="E118" s="108" t="str">
        <f>VLOOKUP(D118,'TS Gantry - AP47'!$C$8:$D$638,2,0)</f>
        <v>DA+0</v>
      </c>
      <c r="F118" s="108" t="s">
        <v>645</v>
      </c>
      <c r="G118" s="103">
        <v>45844</v>
      </c>
      <c r="H118" s="188">
        <v>45847</v>
      </c>
      <c r="I118" s="125" t="s">
        <v>646</v>
      </c>
      <c r="J118" s="189" t="s">
        <v>657</v>
      </c>
      <c r="K118" s="189" t="s">
        <v>648</v>
      </c>
      <c r="L118" s="189" t="str">
        <f>VLOOKUP(D118,'TS Gantry - AP47'!$C$8:$X$638,22,FALSE)</f>
        <v>MAKADASAR</v>
      </c>
      <c r="M118" s="189" t="str">
        <f>VLOOKUP(D118,'TS Gantry - AP47'!$C$8:$Y$638,23,FALSE)</f>
        <v>LUNKARANSAR</v>
      </c>
      <c r="N118" s="189" t="str">
        <f>VLOOKUP(D118,'TS Gantry - AP47'!$C$8:$Z$638,24,FALSE)</f>
        <v>BIKANER</v>
      </c>
      <c r="O118" s="189"/>
      <c r="P118" s="189"/>
      <c r="Q118" s="189"/>
      <c r="R118" s="189"/>
      <c r="S118" s="108"/>
      <c r="T118" s="104"/>
      <c r="U118" s="117"/>
      <c r="V118" s="117"/>
      <c r="W118" s="117"/>
      <c r="X118" s="117"/>
      <c r="Y118" s="117"/>
      <c r="Z118" s="117"/>
    </row>
    <row r="119" spans="1:26" ht="15.75" customHeight="1" x14ac:dyDescent="0.25">
      <c r="A119" s="141">
        <v>115</v>
      </c>
      <c r="B119" s="150" t="s">
        <v>632</v>
      </c>
      <c r="C119" s="108">
        <v>12</v>
      </c>
      <c r="D119" s="142" t="s">
        <v>383</v>
      </c>
      <c r="E119" s="108" t="str">
        <f>VLOOKUP(D119,'TS Gantry - AP47'!$C$8:$D$638,2,0)</f>
        <v>DA+0</v>
      </c>
      <c r="F119" s="108" t="s">
        <v>645</v>
      </c>
      <c r="G119" s="103">
        <v>45844</v>
      </c>
      <c r="H119" s="188">
        <v>45848</v>
      </c>
      <c r="I119" s="125" t="s">
        <v>652</v>
      </c>
      <c r="J119" s="189" t="s">
        <v>656</v>
      </c>
      <c r="K119" s="189" t="s">
        <v>648</v>
      </c>
      <c r="L119" s="189" t="str">
        <f>VLOOKUP(D119,'TS Gantry - AP47'!$C$8:$X$638,22,FALSE)</f>
        <v>JAKHARWALA</v>
      </c>
      <c r="M119" s="189" t="str">
        <f>VLOOKUP(D119,'TS Gantry - AP47'!$C$8:$Y$638,23,FALSE)</f>
        <v>LUNKARANSAR</v>
      </c>
      <c r="N119" s="189" t="str">
        <f>VLOOKUP(D119,'TS Gantry - AP47'!$C$8:$Z$638,24,FALSE)</f>
        <v>BIKANER</v>
      </c>
      <c r="O119" s="189"/>
      <c r="P119" s="189"/>
      <c r="Q119" s="189"/>
      <c r="R119" s="189"/>
      <c r="S119" s="108"/>
      <c r="T119" s="104"/>
      <c r="U119" s="117"/>
      <c r="V119" s="117"/>
      <c r="W119" s="117"/>
      <c r="X119" s="117"/>
      <c r="Y119" s="117"/>
      <c r="Z119" s="117"/>
    </row>
    <row r="120" spans="1:26" ht="15.75" customHeight="1" x14ac:dyDescent="0.25">
      <c r="A120" s="141">
        <v>116</v>
      </c>
      <c r="B120" s="150" t="s">
        <v>632</v>
      </c>
      <c r="C120" s="108">
        <v>13</v>
      </c>
      <c r="D120" s="142" t="s">
        <v>454</v>
      </c>
      <c r="E120" s="108" t="str">
        <f>VLOOKUP(D120,'TS Gantry - AP47'!$C$8:$D$638,2,0)</f>
        <v>DA+0</v>
      </c>
      <c r="F120" s="108" t="s">
        <v>645</v>
      </c>
      <c r="G120" s="85">
        <v>45837</v>
      </c>
      <c r="H120" s="188">
        <v>45848</v>
      </c>
      <c r="I120" s="125" t="s">
        <v>674</v>
      </c>
      <c r="J120" s="189" t="s">
        <v>675</v>
      </c>
      <c r="K120" s="189" t="s">
        <v>648</v>
      </c>
      <c r="L120" s="189" t="str">
        <f>VLOOKUP(D120,'TS Gantry - AP47'!$C$8:$X$638,22,FALSE)</f>
        <v>KALOO</v>
      </c>
      <c r="M120" s="189" t="str">
        <f>VLOOKUP(D120,'TS Gantry - AP47'!$C$8:$Y$638,23,FALSE)</f>
        <v>LUNKARANSAR</v>
      </c>
      <c r="N120" s="189" t="str">
        <f>VLOOKUP(D120,'TS Gantry - AP47'!$C$8:$Z$638,24,FALSE)</f>
        <v>BIKANER</v>
      </c>
      <c r="O120" s="189"/>
      <c r="P120" s="189"/>
      <c r="Q120" s="189"/>
      <c r="R120" s="189"/>
      <c r="S120" s="108"/>
      <c r="T120" s="104"/>
      <c r="U120" s="117"/>
      <c r="V120" s="117"/>
      <c r="W120" s="117"/>
      <c r="X120" s="117"/>
      <c r="Y120" s="117"/>
      <c r="Z120" s="117"/>
    </row>
    <row r="121" spans="1:26" ht="15.75" customHeight="1" x14ac:dyDescent="0.25">
      <c r="A121" s="141">
        <v>117</v>
      </c>
      <c r="B121" s="150" t="s">
        <v>632</v>
      </c>
      <c r="C121" s="108">
        <v>14</v>
      </c>
      <c r="D121" s="142" t="s">
        <v>449</v>
      </c>
      <c r="E121" s="108" t="str">
        <f>VLOOKUP(D121,'TS Gantry - AP47'!$C$8:$D$638,2,0)</f>
        <v>DA+0</v>
      </c>
      <c r="F121" s="108" t="s">
        <v>645</v>
      </c>
      <c r="G121" s="85">
        <v>45838</v>
      </c>
      <c r="H121" s="188">
        <v>45850</v>
      </c>
      <c r="I121" s="125" t="s">
        <v>673</v>
      </c>
      <c r="J121" s="189" t="s">
        <v>672</v>
      </c>
      <c r="K121" s="189" t="s">
        <v>648</v>
      </c>
      <c r="L121" s="189" t="str">
        <f>VLOOKUP(D121,'TS Gantry - AP47'!$C$8:$X$638,22,FALSE)</f>
        <v>KALOO</v>
      </c>
      <c r="M121" s="189" t="str">
        <f>VLOOKUP(D121,'TS Gantry - AP47'!$C$8:$Y$638,23,FALSE)</f>
        <v>LUNKARANSAR</v>
      </c>
      <c r="N121" s="189" t="str">
        <f>VLOOKUP(D121,'TS Gantry - AP47'!$C$8:$Z$638,24,FALSE)</f>
        <v>BIKANER</v>
      </c>
      <c r="O121" s="189"/>
      <c r="P121" s="189"/>
      <c r="Q121" s="189"/>
      <c r="R121" s="189"/>
      <c r="S121" s="108"/>
      <c r="T121" s="104"/>
      <c r="U121" s="117"/>
      <c r="V121" s="117"/>
      <c r="W121" s="117"/>
      <c r="X121" s="117"/>
      <c r="Y121" s="117"/>
      <c r="Z121" s="117"/>
    </row>
    <row r="122" spans="1:26" ht="15.75" customHeight="1" x14ac:dyDescent="0.25">
      <c r="A122" s="141">
        <v>118</v>
      </c>
      <c r="B122" s="150" t="s">
        <v>632</v>
      </c>
      <c r="C122" s="108">
        <v>15</v>
      </c>
      <c r="D122" s="176" t="s">
        <v>289</v>
      </c>
      <c r="E122" s="108" t="str">
        <f>VLOOKUP(D122,'TS Gantry - AP47'!$C$8:$D$638,2,0)</f>
        <v>DA+3</v>
      </c>
      <c r="F122" s="108" t="s">
        <v>645</v>
      </c>
      <c r="G122" s="103">
        <v>45846</v>
      </c>
      <c r="H122" s="188">
        <v>45851</v>
      </c>
      <c r="I122" s="125" t="s">
        <v>646</v>
      </c>
      <c r="J122" s="189" t="s">
        <v>657</v>
      </c>
      <c r="K122" s="189" t="s">
        <v>648</v>
      </c>
      <c r="L122" s="189" t="str">
        <f>VLOOKUP(D122,'TS Gantry - AP47'!$C$8:$X$638,22,FALSE)</f>
        <v>MAKADASAR</v>
      </c>
      <c r="M122" s="189" t="str">
        <f>VLOOKUP(D122,'TS Gantry - AP47'!$C$8:$Y$638,23,FALSE)</f>
        <v>LUNKARANSAR</v>
      </c>
      <c r="N122" s="189" t="str">
        <f>VLOOKUP(D122,'TS Gantry - AP47'!$C$8:$Z$638,24,FALSE)</f>
        <v>BIKANER</v>
      </c>
      <c r="O122" s="189"/>
      <c r="P122" s="189"/>
      <c r="Q122" s="189"/>
      <c r="R122" s="189"/>
      <c r="S122" s="108"/>
      <c r="T122" s="104"/>
      <c r="U122" s="117"/>
      <c r="V122" s="117"/>
      <c r="W122" s="117"/>
      <c r="X122" s="117"/>
      <c r="Y122" s="117"/>
      <c r="Z122" s="117"/>
    </row>
    <row r="123" spans="1:26" ht="15.75" customHeight="1" x14ac:dyDescent="0.25">
      <c r="A123" s="141">
        <v>119</v>
      </c>
      <c r="B123" s="150" t="s">
        <v>632</v>
      </c>
      <c r="C123" s="108">
        <v>16</v>
      </c>
      <c r="D123" s="142" t="s">
        <v>606</v>
      </c>
      <c r="E123" s="108" t="str">
        <f>VLOOKUP(D123,'TS Gantry - AP47'!$C$8:$D$638,2,0)</f>
        <v>DA+6</v>
      </c>
      <c r="F123" s="108" t="s">
        <v>645</v>
      </c>
      <c r="G123" s="103">
        <v>45847</v>
      </c>
      <c r="H123" s="188">
        <v>45852</v>
      </c>
      <c r="I123" s="125" t="s">
        <v>668</v>
      </c>
      <c r="J123" s="189" t="s">
        <v>666</v>
      </c>
      <c r="K123" s="189" t="s">
        <v>648</v>
      </c>
      <c r="L123" s="189" t="str">
        <f>VLOOKUP(D123,'TS Gantry - AP47'!$C$8:$X$638,22,FALSE)</f>
        <v>MALSAR</v>
      </c>
      <c r="M123" s="189" t="str">
        <f>VLOOKUP(D123,'TS Gantry - AP47'!$C$8:$Y$638,23,FALSE)</f>
        <v>SARDARSHAHAR</v>
      </c>
      <c r="N123" s="189" t="str">
        <f>VLOOKUP(D123,'TS Gantry - AP47'!$C$8:$Z$638,24,FALSE)</f>
        <v>CHURU</v>
      </c>
      <c r="O123" s="189"/>
      <c r="P123" s="189"/>
      <c r="Q123" s="189"/>
      <c r="R123" s="189"/>
      <c r="S123" s="108"/>
      <c r="T123" s="104"/>
      <c r="U123" s="117"/>
      <c r="V123" s="117"/>
      <c r="W123" s="117"/>
      <c r="X123" s="117"/>
      <c r="Y123" s="117"/>
      <c r="Z123" s="117"/>
    </row>
    <row r="124" spans="1:26" ht="15.75" customHeight="1" x14ac:dyDescent="0.25">
      <c r="A124" s="141">
        <v>120</v>
      </c>
      <c r="B124" s="150" t="s">
        <v>632</v>
      </c>
      <c r="C124" s="108">
        <v>17</v>
      </c>
      <c r="D124" s="176" t="s">
        <v>457</v>
      </c>
      <c r="E124" s="108" t="str">
        <f>VLOOKUP(D124,'TS Gantry - AP47'!$C$8:$D$638,2,0)</f>
        <v>DA+0</v>
      </c>
      <c r="F124" s="108" t="s">
        <v>645</v>
      </c>
      <c r="G124" s="103">
        <v>45845</v>
      </c>
      <c r="H124" s="188">
        <v>45853</v>
      </c>
      <c r="I124" s="125" t="s">
        <v>674</v>
      </c>
      <c r="J124" s="189" t="s">
        <v>675</v>
      </c>
      <c r="K124" s="189" t="s">
        <v>648</v>
      </c>
      <c r="L124" s="189" t="str">
        <f>VLOOKUP(D124,'TS Gantry - AP47'!$C$8:$X$638,22,FALSE)</f>
        <v>KALOO</v>
      </c>
      <c r="M124" s="189" t="str">
        <f>VLOOKUP(D124,'TS Gantry - AP47'!$C$8:$Y$638,23,FALSE)</f>
        <v>LUNKARANSAR</v>
      </c>
      <c r="N124" s="189" t="str">
        <f>VLOOKUP(D124,'TS Gantry - AP47'!$C$8:$Z$638,24,FALSE)</f>
        <v>BIKANER</v>
      </c>
      <c r="O124" s="189"/>
      <c r="P124" s="189"/>
      <c r="Q124" s="189"/>
      <c r="R124" s="189"/>
      <c r="S124" s="108"/>
      <c r="T124" s="104"/>
      <c r="U124" s="117"/>
      <c r="V124" s="117"/>
      <c r="W124" s="117"/>
      <c r="X124" s="117"/>
      <c r="Y124" s="117"/>
      <c r="Z124" s="117"/>
    </row>
    <row r="125" spans="1:26" ht="15.75" customHeight="1" x14ac:dyDescent="0.25">
      <c r="A125" s="141">
        <v>121</v>
      </c>
      <c r="B125" s="150" t="s">
        <v>632</v>
      </c>
      <c r="C125" s="108">
        <v>18</v>
      </c>
      <c r="D125" s="176" t="s">
        <v>234</v>
      </c>
      <c r="E125" s="108" t="str">
        <f>VLOOKUP(D125,'TS Gantry - AP47'!$C$8:$D$638,2,0)</f>
        <v>DA-1.5</v>
      </c>
      <c r="F125" s="108" t="s">
        <v>645</v>
      </c>
      <c r="G125" s="103">
        <v>45844</v>
      </c>
      <c r="H125" s="188">
        <v>45853</v>
      </c>
      <c r="I125" s="125" t="s">
        <v>676</v>
      </c>
      <c r="J125" s="189" t="s">
        <v>656</v>
      </c>
      <c r="K125" s="189" t="s">
        <v>648</v>
      </c>
      <c r="L125" s="189" t="str">
        <f>VLOOKUP(D125,'TS Gantry - AP47'!$C$8:$X$638,22,FALSE)</f>
        <v>KELAN</v>
      </c>
      <c r="M125" s="189" t="str">
        <f>VLOOKUP(D125,'TS Gantry - AP47'!$C$8:$Y$638,23,FALSE)</f>
        <v>CHHATARGARH</v>
      </c>
      <c r="N125" s="189" t="str">
        <f>VLOOKUP(D125,'TS Gantry - AP47'!$C$8:$Z$638,24,FALSE)</f>
        <v>BIKANER</v>
      </c>
      <c r="O125" s="189"/>
      <c r="P125" s="189"/>
      <c r="Q125" s="189"/>
      <c r="R125" s="189"/>
      <c r="S125" s="108"/>
      <c r="T125" s="104"/>
      <c r="U125" s="117"/>
      <c r="V125" s="117"/>
      <c r="W125" s="117"/>
      <c r="X125" s="117"/>
      <c r="Y125" s="117"/>
      <c r="Z125" s="117"/>
    </row>
    <row r="126" spans="1:26" ht="15.75" customHeight="1" x14ac:dyDescent="0.25">
      <c r="A126" s="141">
        <v>122</v>
      </c>
      <c r="B126" s="150" t="s">
        <v>632</v>
      </c>
      <c r="C126" s="108">
        <v>19</v>
      </c>
      <c r="D126" s="142" t="s">
        <v>591</v>
      </c>
      <c r="E126" s="108" t="str">
        <f>VLOOKUP(D126,'TS Gantry - AP47'!$C$8:$D$638,2,0)</f>
        <v>DA+6</v>
      </c>
      <c r="F126" s="108" t="s">
        <v>645</v>
      </c>
      <c r="G126" s="103">
        <v>45844</v>
      </c>
      <c r="H126" s="188">
        <v>45854</v>
      </c>
      <c r="I126" s="125" t="s">
        <v>669</v>
      </c>
      <c r="J126" s="189" t="s">
        <v>663</v>
      </c>
      <c r="K126" s="189" t="s">
        <v>648</v>
      </c>
      <c r="L126" s="189" t="str">
        <f>VLOOKUP(D126,'TS Gantry - AP47'!$C$8:$X$638,22,FALSE)</f>
        <v>MALSAR</v>
      </c>
      <c r="M126" s="189" t="str">
        <f>VLOOKUP(D126,'TS Gantry - AP47'!$C$8:$Y$638,23,FALSE)</f>
        <v>SARDARSHAHAR</v>
      </c>
      <c r="N126" s="189" t="str">
        <f>VLOOKUP(D126,'TS Gantry - AP47'!$C$8:$Z$638,24,FALSE)</f>
        <v>CHURU</v>
      </c>
      <c r="O126" s="189"/>
      <c r="P126" s="189"/>
      <c r="Q126" s="189"/>
      <c r="R126" s="189"/>
      <c r="S126" s="108"/>
      <c r="T126" s="104"/>
      <c r="U126" s="117"/>
      <c r="V126" s="117"/>
      <c r="W126" s="117"/>
      <c r="X126" s="117"/>
      <c r="Y126" s="117"/>
      <c r="Z126" s="117"/>
    </row>
    <row r="127" spans="1:26" ht="15.75" customHeight="1" x14ac:dyDescent="0.25">
      <c r="A127" s="141">
        <v>123</v>
      </c>
      <c r="B127" s="150" t="s">
        <v>632</v>
      </c>
      <c r="C127" s="108">
        <v>20</v>
      </c>
      <c r="D127" s="142" t="s">
        <v>279</v>
      </c>
      <c r="E127" s="108" t="str">
        <f>VLOOKUP(D127,'TS Gantry - AP47'!$C$8:$D$638,2,0)</f>
        <v>DA-3</v>
      </c>
      <c r="F127" s="108" t="s">
        <v>645</v>
      </c>
      <c r="G127" s="103">
        <v>45851</v>
      </c>
      <c r="H127" s="188">
        <v>45855</v>
      </c>
      <c r="I127" s="125" t="s">
        <v>646</v>
      </c>
      <c r="J127" s="189" t="s">
        <v>650</v>
      </c>
      <c r="K127" s="189" t="s">
        <v>648</v>
      </c>
      <c r="L127" s="189" t="str">
        <f>VLOOKUP(D127,'TS Gantry - AP47'!$C$8:$X$638,22,FALSE)</f>
        <v>RAJASAR BHATIYAN</v>
      </c>
      <c r="M127" s="189" t="str">
        <f>VLOOKUP(D127,'TS Gantry - AP47'!$C$8:$Y$638,23,FALSE)</f>
        <v>CHHATARGARH</v>
      </c>
      <c r="N127" s="189" t="str">
        <f>VLOOKUP(D127,'TS Gantry - AP47'!$C$8:$Z$638,24,FALSE)</f>
        <v>BIKANER</v>
      </c>
      <c r="O127" s="189"/>
      <c r="P127" s="189"/>
      <c r="Q127" s="189"/>
      <c r="R127" s="189"/>
      <c r="S127" s="108"/>
      <c r="T127" s="104"/>
      <c r="U127" s="117"/>
      <c r="V127" s="117"/>
      <c r="W127" s="117"/>
      <c r="X127" s="117"/>
      <c r="Y127" s="117"/>
      <c r="Z127" s="117"/>
    </row>
    <row r="128" spans="1:26" ht="15.75" customHeight="1" x14ac:dyDescent="0.25">
      <c r="A128" s="141">
        <v>124</v>
      </c>
      <c r="B128" s="150" t="s">
        <v>632</v>
      </c>
      <c r="C128" s="108">
        <v>21</v>
      </c>
      <c r="D128" s="176" t="s">
        <v>530</v>
      </c>
      <c r="E128" s="108" t="str">
        <f>VLOOKUP(D128,'TS Gantry - AP47'!$C$8:$D$638,2,0)</f>
        <v>DA+3</v>
      </c>
      <c r="F128" s="108" t="s">
        <v>645</v>
      </c>
      <c r="G128" s="85">
        <v>45842</v>
      </c>
      <c r="H128" s="188">
        <v>45855</v>
      </c>
      <c r="I128" s="125" t="s">
        <v>677</v>
      </c>
      <c r="J128" s="189" t="s">
        <v>665</v>
      </c>
      <c r="K128" s="189" t="s">
        <v>648</v>
      </c>
      <c r="L128" s="189" t="str">
        <f>VLOOKUP(D128,'TS Gantry - AP47'!$C$8:$X$638,22,FALSE)</f>
        <v>MALSISAR</v>
      </c>
      <c r="M128" s="189" t="str">
        <f>VLOOKUP(D128,'TS Gantry - AP47'!$C$8:$Y$638,23,FALSE)</f>
        <v>SARDARSHAHAR</v>
      </c>
      <c r="N128" s="189" t="str">
        <f>VLOOKUP(D128,'TS Gantry - AP47'!$C$8:$Z$638,24,FALSE)</f>
        <v>CHURU</v>
      </c>
      <c r="O128" s="189"/>
      <c r="P128" s="189"/>
      <c r="Q128" s="189"/>
      <c r="R128" s="189"/>
      <c r="S128" s="108"/>
      <c r="T128" s="104"/>
      <c r="U128" s="117"/>
      <c r="V128" s="117"/>
      <c r="W128" s="117"/>
      <c r="X128" s="117"/>
      <c r="Y128" s="117"/>
      <c r="Z128" s="117"/>
    </row>
    <row r="129" spans="1:26" ht="15.75" customHeight="1" x14ac:dyDescent="0.25">
      <c r="A129" s="141">
        <v>125</v>
      </c>
      <c r="B129" s="150" t="s">
        <v>632</v>
      </c>
      <c r="C129" s="108">
        <v>22</v>
      </c>
      <c r="D129" s="142" t="s">
        <v>590</v>
      </c>
      <c r="E129" s="108" t="str">
        <f>VLOOKUP(D129,'TS Gantry - AP47'!$C$8:$D$638,2,0)</f>
        <v>DA-3</v>
      </c>
      <c r="F129" s="108" t="s">
        <v>645</v>
      </c>
      <c r="G129" s="103">
        <v>45849</v>
      </c>
      <c r="H129" s="188">
        <v>45856</v>
      </c>
      <c r="I129" s="125" t="s">
        <v>669</v>
      </c>
      <c r="J129" s="189" t="s">
        <v>663</v>
      </c>
      <c r="K129" s="189" t="s">
        <v>648</v>
      </c>
      <c r="L129" s="189" t="str">
        <f>VLOOKUP(D129,'TS Gantry - AP47'!$C$8:$X$638,22,FALSE)</f>
        <v>MALSAR</v>
      </c>
      <c r="M129" s="189" t="str">
        <f>VLOOKUP(D129,'TS Gantry - AP47'!$C$8:$Y$638,23,FALSE)</f>
        <v>SARDARSHAHAR</v>
      </c>
      <c r="N129" s="189" t="str">
        <f>VLOOKUP(D129,'TS Gantry - AP47'!$C$8:$Z$638,24,FALSE)</f>
        <v>CHURU</v>
      </c>
      <c r="O129" s="189"/>
      <c r="P129" s="189"/>
      <c r="Q129" s="189"/>
      <c r="R129" s="189"/>
      <c r="S129" s="108"/>
      <c r="T129" s="104"/>
      <c r="U129" s="117"/>
      <c r="V129" s="117"/>
      <c r="W129" s="117"/>
      <c r="X129" s="117"/>
      <c r="Y129" s="117"/>
      <c r="Z129" s="117"/>
    </row>
    <row r="130" spans="1:26" ht="15.75" customHeight="1" x14ac:dyDescent="0.25">
      <c r="A130" s="141">
        <v>126</v>
      </c>
      <c r="B130" s="150" t="s">
        <v>632</v>
      </c>
      <c r="C130" s="108">
        <v>23</v>
      </c>
      <c r="D130" s="142" t="s">
        <v>604</v>
      </c>
      <c r="E130" s="108" t="str">
        <f>VLOOKUP(D130,'TS Gantry - AP47'!$C$8:$D$638,2,0)</f>
        <v>DA+0</v>
      </c>
      <c r="F130" s="108" t="s">
        <v>645</v>
      </c>
      <c r="G130" s="103">
        <v>45853</v>
      </c>
      <c r="H130" s="188">
        <v>45856</v>
      </c>
      <c r="I130" s="125" t="s">
        <v>668</v>
      </c>
      <c r="J130" s="189" t="s">
        <v>666</v>
      </c>
      <c r="K130" s="189" t="s">
        <v>648</v>
      </c>
      <c r="L130" s="189" t="str">
        <f>VLOOKUP(D130,'TS Gantry - AP47'!$C$8:$X$638,22,FALSE)</f>
        <v>MALSAR</v>
      </c>
      <c r="M130" s="189" t="str">
        <f>VLOOKUP(D130,'TS Gantry - AP47'!$C$8:$Y$638,23,FALSE)</f>
        <v>SARDARSHAHAR</v>
      </c>
      <c r="N130" s="189" t="str">
        <f>VLOOKUP(D130,'TS Gantry - AP47'!$C$8:$Z$638,24,FALSE)</f>
        <v>CHURU</v>
      </c>
      <c r="O130" s="189"/>
      <c r="P130" s="189"/>
      <c r="Q130" s="189"/>
      <c r="R130" s="189"/>
      <c r="S130" s="108"/>
      <c r="T130" s="104"/>
      <c r="U130" s="117"/>
      <c r="V130" s="117"/>
      <c r="W130" s="117"/>
      <c r="X130" s="117"/>
      <c r="Y130" s="117"/>
      <c r="Z130" s="117"/>
    </row>
    <row r="131" spans="1:26" ht="15.75" customHeight="1" x14ac:dyDescent="0.25">
      <c r="A131" s="141">
        <v>127</v>
      </c>
      <c r="B131" s="150" t="s">
        <v>632</v>
      </c>
      <c r="C131" s="108">
        <v>24</v>
      </c>
      <c r="D131" s="142" t="s">
        <v>452</v>
      </c>
      <c r="E131" s="108" t="str">
        <f>VLOOKUP(D131,'TS Gantry - AP47'!$C$8:$D$638,2,0)</f>
        <v>DA+3</v>
      </c>
      <c r="F131" s="108" t="s">
        <v>645</v>
      </c>
      <c r="G131" s="103">
        <v>45849</v>
      </c>
      <c r="H131" s="188">
        <v>45857</v>
      </c>
      <c r="I131" s="125" t="s">
        <v>673</v>
      </c>
      <c r="J131" s="189" t="s">
        <v>647</v>
      </c>
      <c r="K131" s="189" t="s">
        <v>648</v>
      </c>
      <c r="L131" s="189" t="str">
        <f>VLOOKUP(D131,'TS Gantry - AP47'!$C$8:$X$638,22,FALSE)</f>
        <v>KALOO</v>
      </c>
      <c r="M131" s="189" t="str">
        <f>VLOOKUP(D131,'TS Gantry - AP47'!$C$8:$Y$638,23,FALSE)</f>
        <v>LUNKARANSAR</v>
      </c>
      <c r="N131" s="189" t="str">
        <f>VLOOKUP(D131,'TS Gantry - AP47'!$C$8:$Z$638,24,FALSE)</f>
        <v>BIKANER</v>
      </c>
      <c r="O131" s="189"/>
      <c r="P131" s="189"/>
      <c r="Q131" s="189"/>
      <c r="R131" s="189"/>
      <c r="S131" s="108"/>
      <c r="T131" s="104"/>
      <c r="U131" s="117"/>
      <c r="V131" s="117"/>
      <c r="W131" s="117"/>
      <c r="X131" s="117"/>
      <c r="Y131" s="117"/>
      <c r="Z131" s="117"/>
    </row>
    <row r="132" spans="1:26" ht="15.75" customHeight="1" x14ac:dyDescent="0.25">
      <c r="A132" s="141">
        <v>128</v>
      </c>
      <c r="B132" s="150" t="s">
        <v>632</v>
      </c>
      <c r="C132" s="108">
        <v>25</v>
      </c>
      <c r="D132" s="142" t="s">
        <v>605</v>
      </c>
      <c r="E132" s="108" t="str">
        <f>VLOOKUP(D132,'TS Gantry - AP47'!$C$8:$D$638,2,0)</f>
        <v>DA+0</v>
      </c>
      <c r="F132" s="108" t="s">
        <v>645</v>
      </c>
      <c r="G132" s="103">
        <v>45852</v>
      </c>
      <c r="H132" s="188">
        <v>45858</v>
      </c>
      <c r="I132" s="125" t="s">
        <v>668</v>
      </c>
      <c r="J132" s="189" t="s">
        <v>666</v>
      </c>
      <c r="K132" s="189" t="s">
        <v>648</v>
      </c>
      <c r="L132" s="189" t="str">
        <f>VLOOKUP(D132,'TS Gantry - AP47'!$C$8:$X$638,22,FALSE)</f>
        <v>MALSAR</v>
      </c>
      <c r="M132" s="189" t="str">
        <f>VLOOKUP(D132,'TS Gantry - AP47'!$C$8:$Y$638,23,FALSE)</f>
        <v>SARDARSHAHAR</v>
      </c>
      <c r="N132" s="189" t="str">
        <f>VLOOKUP(D132,'TS Gantry - AP47'!$C$8:$Z$638,24,FALSE)</f>
        <v>CHURU</v>
      </c>
      <c r="O132" s="189"/>
      <c r="P132" s="189"/>
      <c r="Q132" s="189"/>
      <c r="R132" s="189"/>
      <c r="S132" s="108"/>
      <c r="T132" s="104"/>
      <c r="U132" s="117"/>
      <c r="V132" s="117"/>
      <c r="W132" s="117"/>
      <c r="X132" s="117"/>
      <c r="Y132" s="117"/>
      <c r="Z132" s="117"/>
    </row>
    <row r="133" spans="1:26" ht="15.75" customHeight="1" x14ac:dyDescent="0.25">
      <c r="A133" s="141">
        <v>129</v>
      </c>
      <c r="B133" s="150" t="s">
        <v>632</v>
      </c>
      <c r="C133" s="108">
        <v>26</v>
      </c>
      <c r="D133" s="142" t="s">
        <v>237</v>
      </c>
      <c r="E133" s="108" t="str">
        <f>VLOOKUP(D133,'TS Gantry - AP47'!$C$8:$D$638,2,0)</f>
        <v>DA-3</v>
      </c>
      <c r="F133" s="108" t="s">
        <v>645</v>
      </c>
      <c r="G133" s="103">
        <v>45853</v>
      </c>
      <c r="H133" s="188">
        <v>45858</v>
      </c>
      <c r="I133" s="125" t="s">
        <v>676</v>
      </c>
      <c r="J133" s="189" t="s">
        <v>650</v>
      </c>
      <c r="K133" s="189" t="s">
        <v>648</v>
      </c>
      <c r="L133" s="189" t="str">
        <f>VLOOKUP(D133,'TS Gantry - AP47'!$C$8:$X$638,22,FALSE)</f>
        <v>KELAN</v>
      </c>
      <c r="M133" s="189" t="str">
        <f>VLOOKUP(D133,'TS Gantry - AP47'!$C$8:$Y$638,23,FALSE)</f>
        <v>CHHATARGARH</v>
      </c>
      <c r="N133" s="189" t="str">
        <f>VLOOKUP(D133,'TS Gantry - AP47'!$C$8:$Z$638,24,FALSE)</f>
        <v>BIKANER</v>
      </c>
      <c r="O133" s="189"/>
      <c r="P133" s="189"/>
      <c r="Q133" s="189"/>
      <c r="R133" s="189"/>
      <c r="S133" s="108"/>
      <c r="T133" s="104"/>
      <c r="U133" s="117"/>
      <c r="V133" s="117"/>
      <c r="W133" s="117"/>
      <c r="X133" s="117"/>
      <c r="Y133" s="117"/>
      <c r="Z133" s="117"/>
    </row>
    <row r="134" spans="1:26" ht="15.75" customHeight="1" x14ac:dyDescent="0.25">
      <c r="A134" s="141">
        <v>130</v>
      </c>
      <c r="B134" s="150" t="s">
        <v>632</v>
      </c>
      <c r="C134" s="108">
        <v>27</v>
      </c>
      <c r="D134" s="142" t="s">
        <v>459</v>
      </c>
      <c r="E134" s="108" t="str">
        <f>VLOOKUP(D134,'TS Gantry - AP47'!$C$8:$D$638,2,0)</f>
        <v>DA+0</v>
      </c>
      <c r="F134" s="108" t="s">
        <v>645</v>
      </c>
      <c r="G134" s="103">
        <v>45853</v>
      </c>
      <c r="H134" s="188">
        <v>45858</v>
      </c>
      <c r="I134" s="125" t="s">
        <v>674</v>
      </c>
      <c r="J134" s="189" t="s">
        <v>647</v>
      </c>
      <c r="K134" s="189" t="s">
        <v>648</v>
      </c>
      <c r="L134" s="189" t="str">
        <f>VLOOKUP(D134,'TS Gantry - AP47'!$C$8:$X$638,22,FALSE)</f>
        <v>KALOO</v>
      </c>
      <c r="M134" s="189" t="str">
        <f>VLOOKUP(D134,'TS Gantry - AP47'!$C$8:$Y$638,23,FALSE)</f>
        <v>LUNKARANSAR</v>
      </c>
      <c r="N134" s="189" t="str">
        <f>VLOOKUP(D134,'TS Gantry - AP47'!$C$8:$Z$638,24,FALSE)</f>
        <v>BIKANER</v>
      </c>
      <c r="O134" s="189"/>
      <c r="P134" s="189"/>
      <c r="Q134" s="189"/>
      <c r="R134" s="189"/>
      <c r="S134" s="108"/>
      <c r="T134" s="104"/>
      <c r="U134" s="117"/>
      <c r="V134" s="117"/>
      <c r="W134" s="117"/>
      <c r="X134" s="117"/>
      <c r="Y134" s="117"/>
      <c r="Z134" s="117"/>
    </row>
    <row r="135" spans="1:26" ht="15.75" customHeight="1" x14ac:dyDescent="0.25">
      <c r="A135" s="141">
        <v>131</v>
      </c>
      <c r="B135" s="150" t="s">
        <v>632</v>
      </c>
      <c r="C135" s="108">
        <v>28</v>
      </c>
      <c r="D135" s="176" t="s">
        <v>518</v>
      </c>
      <c r="E135" s="108" t="str">
        <f>VLOOKUP(D135,'TS Gantry - AP47'!$C$8:$D$638,2,0)</f>
        <v>DA+3</v>
      </c>
      <c r="F135" s="108" t="s">
        <v>645</v>
      </c>
      <c r="G135" s="85">
        <v>45842</v>
      </c>
      <c r="H135" s="188">
        <v>45859</v>
      </c>
      <c r="I135" s="125" t="s">
        <v>678</v>
      </c>
      <c r="J135" s="189" t="s">
        <v>672</v>
      </c>
      <c r="K135" s="189" t="s">
        <v>648</v>
      </c>
      <c r="L135" s="189" t="str">
        <f>VLOOKUP(D135,'TS Gantry - AP47'!$C$8:$X$638,22,FALSE)</f>
        <v>KANWALASAR</v>
      </c>
      <c r="M135" s="189" t="str">
        <f>VLOOKUP(D135,'TS Gantry - AP47'!$C$8:$Y$638,23,FALSE)</f>
        <v>SARDARSHAHAR</v>
      </c>
      <c r="N135" s="189" t="str">
        <f>VLOOKUP(D135,'TS Gantry - AP47'!$C$8:$Z$638,24,FALSE)</f>
        <v>CHURU</v>
      </c>
      <c r="O135" s="189"/>
      <c r="P135" s="189"/>
      <c r="Q135" s="189"/>
      <c r="R135" s="189"/>
      <c r="S135" s="108"/>
      <c r="T135" s="104"/>
      <c r="U135" s="117"/>
      <c r="V135" s="117"/>
      <c r="W135" s="117"/>
      <c r="X135" s="117"/>
      <c r="Y135" s="117"/>
      <c r="Z135" s="117"/>
    </row>
    <row r="136" spans="1:26" ht="15.75" customHeight="1" x14ac:dyDescent="0.25">
      <c r="A136" s="141">
        <v>132</v>
      </c>
      <c r="B136" s="150" t="s">
        <v>632</v>
      </c>
      <c r="C136" s="108">
        <v>29</v>
      </c>
      <c r="D136" s="176" t="s">
        <v>236</v>
      </c>
      <c r="E136" s="108" t="str">
        <f>VLOOKUP(D136,'TS Gantry - AP47'!$C$8:$D$638,2,0)</f>
        <v>DA-1.5</v>
      </c>
      <c r="F136" s="108" t="s">
        <v>645</v>
      </c>
      <c r="G136" s="103">
        <v>45853</v>
      </c>
      <c r="H136" s="188">
        <v>45860</v>
      </c>
      <c r="I136" s="125" t="s">
        <v>676</v>
      </c>
      <c r="J136" s="189" t="s">
        <v>650</v>
      </c>
      <c r="K136" s="189" t="s">
        <v>648</v>
      </c>
      <c r="L136" s="189" t="str">
        <f>VLOOKUP(D136,'TS Gantry - AP47'!$C$8:$X$638,22,FALSE)</f>
        <v>KELAN</v>
      </c>
      <c r="M136" s="189" t="str">
        <f>VLOOKUP(D136,'TS Gantry - AP47'!$C$8:$Y$638,23,FALSE)</f>
        <v>CHHATARGARH</v>
      </c>
      <c r="N136" s="189" t="str">
        <f>VLOOKUP(D136,'TS Gantry - AP47'!$C$8:$Z$638,24,FALSE)</f>
        <v>BIKANER</v>
      </c>
      <c r="O136" s="189"/>
      <c r="P136" s="189"/>
      <c r="Q136" s="189"/>
      <c r="R136" s="189"/>
      <c r="S136" s="108"/>
      <c r="T136" s="104"/>
      <c r="U136" s="117"/>
      <c r="V136" s="117"/>
      <c r="W136" s="117"/>
      <c r="X136" s="117"/>
      <c r="Y136" s="117"/>
      <c r="Z136" s="117"/>
    </row>
    <row r="137" spans="1:26" ht="15.75" customHeight="1" x14ac:dyDescent="0.25">
      <c r="A137" s="141">
        <v>133</v>
      </c>
      <c r="B137" s="150" t="s">
        <v>632</v>
      </c>
      <c r="C137" s="108">
        <v>30</v>
      </c>
      <c r="D137" s="142" t="s">
        <v>519</v>
      </c>
      <c r="E137" s="108" t="str">
        <f>VLOOKUP(D137,'TS Gantry - AP47'!$C$8:$D$638,2,0)</f>
        <v>DA+9</v>
      </c>
      <c r="F137" s="108" t="s">
        <v>645</v>
      </c>
      <c r="G137" s="85">
        <v>45837</v>
      </c>
      <c r="H137" s="188">
        <v>45861</v>
      </c>
      <c r="I137" s="125" t="s">
        <v>678</v>
      </c>
      <c r="J137" s="189" t="s">
        <v>672</v>
      </c>
      <c r="K137" s="189" t="s">
        <v>648</v>
      </c>
      <c r="L137" s="189" t="str">
        <f>VLOOKUP(D137,'TS Gantry - AP47'!$C$8:$X$638,22,FALSE)</f>
        <v>KANWALASAR</v>
      </c>
      <c r="M137" s="189" t="str">
        <f>VLOOKUP(D137,'TS Gantry - AP47'!$C$8:$Y$638,23,FALSE)</f>
        <v>SARDARSHAHAR</v>
      </c>
      <c r="N137" s="189" t="str">
        <f>VLOOKUP(D137,'TS Gantry - AP47'!$C$8:$Z$638,24,FALSE)</f>
        <v>CHURU</v>
      </c>
      <c r="O137" s="189"/>
      <c r="P137" s="189"/>
      <c r="Q137" s="189"/>
      <c r="R137" s="189"/>
      <c r="S137" s="108"/>
      <c r="T137" s="104"/>
      <c r="U137" s="117"/>
      <c r="V137" s="117"/>
      <c r="W137" s="117"/>
      <c r="X137" s="117"/>
      <c r="Y137" s="117"/>
      <c r="Z137" s="117"/>
    </row>
    <row r="138" spans="1:26" ht="15.75" customHeight="1" x14ac:dyDescent="0.25">
      <c r="A138" s="141">
        <v>134</v>
      </c>
      <c r="B138" s="150" t="s">
        <v>632</v>
      </c>
      <c r="C138" s="108">
        <v>31</v>
      </c>
      <c r="D138" s="142" t="s">
        <v>461</v>
      </c>
      <c r="E138" s="108" t="str">
        <f>VLOOKUP(D138,'TS Gantry - AP47'!$C$8:$D$638,2,0)</f>
        <v>DA+0</v>
      </c>
      <c r="F138" s="108" t="s">
        <v>645</v>
      </c>
      <c r="G138" s="103">
        <v>45856</v>
      </c>
      <c r="H138" s="188">
        <v>45863</v>
      </c>
      <c r="I138" s="125" t="s">
        <v>674</v>
      </c>
      <c r="J138" s="189" t="s">
        <v>647</v>
      </c>
      <c r="K138" s="189" t="s">
        <v>648</v>
      </c>
      <c r="L138" s="189" t="str">
        <f>VLOOKUP(D138,'TS Gantry - AP47'!$C$8:$X$638,22,FALSE)</f>
        <v>KALOO</v>
      </c>
      <c r="M138" s="189" t="str">
        <f>VLOOKUP(D138,'TS Gantry - AP47'!$C$8:$Y$638,23,FALSE)</f>
        <v>LUNKARANSAR</v>
      </c>
      <c r="N138" s="189" t="str">
        <f>VLOOKUP(D138,'TS Gantry - AP47'!$C$8:$Z$638,24,FALSE)</f>
        <v>BIKANER</v>
      </c>
      <c r="O138" s="189"/>
      <c r="P138" s="189"/>
      <c r="Q138" s="189"/>
      <c r="R138" s="189"/>
      <c r="S138" s="108"/>
      <c r="T138" s="104"/>
      <c r="U138" s="117"/>
      <c r="V138" s="117"/>
      <c r="W138" s="117"/>
      <c r="X138" s="117"/>
      <c r="Y138" s="117"/>
      <c r="Z138" s="117"/>
    </row>
    <row r="139" spans="1:26" ht="15.75" customHeight="1" x14ac:dyDescent="0.25">
      <c r="A139" s="141">
        <v>135</v>
      </c>
      <c r="B139" s="150" t="s">
        <v>632</v>
      </c>
      <c r="C139" s="108">
        <v>32</v>
      </c>
      <c r="D139" s="142" t="s">
        <v>463</v>
      </c>
      <c r="E139" s="108" t="str">
        <f>VLOOKUP(D139,'TS Gantry - AP47'!$C$8:$D$638,2,0)</f>
        <v>DA+0</v>
      </c>
      <c r="F139" s="108" t="s">
        <v>645</v>
      </c>
      <c r="G139" s="103">
        <v>45857</v>
      </c>
      <c r="H139" s="188">
        <v>45863</v>
      </c>
      <c r="I139" s="125" t="s">
        <v>673</v>
      </c>
      <c r="J139" s="189" t="s">
        <v>656</v>
      </c>
      <c r="K139" s="189" t="s">
        <v>648</v>
      </c>
      <c r="L139" s="189" t="str">
        <f>VLOOKUP(D139,'TS Gantry - AP47'!$C$8:$X$638,22,FALSE)</f>
        <v>KALOO</v>
      </c>
      <c r="M139" s="189" t="str">
        <f>VLOOKUP(D139,'TS Gantry - AP47'!$C$8:$Y$638,23,FALSE)</f>
        <v>LUNKARANSAR</v>
      </c>
      <c r="N139" s="189" t="str">
        <f>VLOOKUP(D139,'TS Gantry - AP47'!$C$8:$Z$638,24,FALSE)</f>
        <v>BIKANER</v>
      </c>
      <c r="O139" s="189"/>
      <c r="P139" s="189"/>
      <c r="Q139" s="189"/>
      <c r="R139" s="189"/>
      <c r="S139" s="108"/>
      <c r="T139" s="104"/>
      <c r="U139" s="117"/>
      <c r="V139" s="117"/>
      <c r="W139" s="117"/>
      <c r="X139" s="117"/>
      <c r="Y139" s="117"/>
      <c r="Z139" s="117"/>
    </row>
    <row r="140" spans="1:26" ht="15.75" customHeight="1" x14ac:dyDescent="0.25">
      <c r="A140" s="141">
        <v>136</v>
      </c>
      <c r="B140" s="150" t="s">
        <v>632</v>
      </c>
      <c r="C140" s="108">
        <v>33</v>
      </c>
      <c r="D140" s="142" t="s">
        <v>600</v>
      </c>
      <c r="E140" s="108" t="str">
        <f>VLOOKUP(D140,'TS Gantry - AP47'!$C$8:$D$638,2,0)</f>
        <v>DA+9</v>
      </c>
      <c r="F140" s="108" t="s">
        <v>645</v>
      </c>
      <c r="G140" s="103">
        <v>45859</v>
      </c>
      <c r="H140" s="188">
        <v>45863</v>
      </c>
      <c r="I140" s="125" t="s">
        <v>668</v>
      </c>
      <c r="J140" s="189" t="s">
        <v>666</v>
      </c>
      <c r="K140" s="189" t="s">
        <v>648</v>
      </c>
      <c r="L140" s="189" t="str">
        <f>VLOOKUP(D140,'TS Gantry - AP47'!$C$8:$X$638,22,FALSE)</f>
        <v>MALSAR</v>
      </c>
      <c r="M140" s="189" t="str">
        <f>VLOOKUP(D140,'TS Gantry - AP47'!$C$8:$Y$638,23,FALSE)</f>
        <v>SARDARSHAHAR</v>
      </c>
      <c r="N140" s="189" t="str">
        <f>VLOOKUP(D140,'TS Gantry - AP47'!$C$8:$Z$638,24,FALSE)</f>
        <v>CHURU</v>
      </c>
      <c r="O140" s="189"/>
      <c r="P140" s="189"/>
      <c r="Q140" s="189"/>
      <c r="R140" s="189"/>
      <c r="S140" s="108"/>
      <c r="T140" s="104"/>
      <c r="U140" s="117"/>
      <c r="V140" s="117"/>
      <c r="W140" s="117"/>
      <c r="X140" s="117"/>
      <c r="Y140" s="117"/>
      <c r="Z140" s="117"/>
    </row>
    <row r="141" spans="1:26" ht="15.75" customHeight="1" x14ac:dyDescent="0.25">
      <c r="A141" s="141">
        <v>137</v>
      </c>
      <c r="B141" s="150" t="s">
        <v>632</v>
      </c>
      <c r="C141" s="108">
        <v>34</v>
      </c>
      <c r="D141" s="142" t="s">
        <v>589</v>
      </c>
      <c r="E141" s="108" t="str">
        <f>VLOOKUP(D141,'TS Gantry - AP47'!$C$8:$D$638,2,0)</f>
        <v>DA+9</v>
      </c>
      <c r="F141" s="108" t="s">
        <v>645</v>
      </c>
      <c r="G141" s="103">
        <v>45855</v>
      </c>
      <c r="H141" s="188">
        <v>45864</v>
      </c>
      <c r="I141" s="125" t="s">
        <v>669</v>
      </c>
      <c r="J141" s="189" t="s">
        <v>663</v>
      </c>
      <c r="K141" s="189" t="s">
        <v>648</v>
      </c>
      <c r="L141" s="189" t="str">
        <f>VLOOKUP(D141,'TS Gantry - AP47'!$C$8:$X$638,22,FALSE)</f>
        <v>MALSAR</v>
      </c>
      <c r="M141" s="189" t="str">
        <f>VLOOKUP(D141,'TS Gantry - AP47'!$C$8:$Y$638,23,FALSE)</f>
        <v>SARDARSHAHAR</v>
      </c>
      <c r="N141" s="189" t="str">
        <f>VLOOKUP(D141,'TS Gantry - AP47'!$C$8:$Z$638,24,FALSE)</f>
        <v>CHURU</v>
      </c>
      <c r="O141" s="189"/>
      <c r="P141" s="189"/>
      <c r="Q141" s="189"/>
      <c r="R141" s="189"/>
      <c r="S141" s="108"/>
      <c r="T141" s="104"/>
      <c r="U141" s="117"/>
      <c r="V141" s="117"/>
      <c r="W141" s="117"/>
      <c r="X141" s="117"/>
      <c r="Y141" s="117"/>
      <c r="Z141" s="117"/>
    </row>
    <row r="142" spans="1:26" ht="15.75" customHeight="1" x14ac:dyDescent="0.25">
      <c r="A142" s="141">
        <v>138</v>
      </c>
      <c r="B142" s="150" t="s">
        <v>632</v>
      </c>
      <c r="C142" s="108">
        <v>35</v>
      </c>
      <c r="D142" s="142" t="s">
        <v>528</v>
      </c>
      <c r="E142" s="108" t="str">
        <f>VLOOKUP(D142,'TS Gantry - AP47'!$C$8:$D$638,2,0)</f>
        <v>DA+9</v>
      </c>
      <c r="F142" s="108" t="s">
        <v>645</v>
      </c>
      <c r="G142" s="103">
        <v>45856</v>
      </c>
      <c r="H142" s="188">
        <v>45867</v>
      </c>
      <c r="I142" s="125" t="s">
        <v>677</v>
      </c>
      <c r="J142" s="189" t="s">
        <v>672</v>
      </c>
      <c r="K142" s="189" t="s">
        <v>648</v>
      </c>
      <c r="L142" s="189" t="str">
        <f>VLOOKUP(D142,'TS Gantry - AP47'!$C$8:$X$638,22,FALSE)</f>
        <v>DHEERASAR</v>
      </c>
      <c r="M142" s="189" t="str">
        <f>VLOOKUP(D142,'TS Gantry - AP47'!$C$8:$Y$638,23,FALSE)</f>
        <v>SARDARSHAHAR</v>
      </c>
      <c r="N142" s="189" t="str">
        <f>VLOOKUP(D142,'TS Gantry - AP47'!$C$8:$Z$638,24,FALSE)</f>
        <v>CHURU</v>
      </c>
      <c r="O142" s="189"/>
      <c r="P142" s="189"/>
      <c r="Q142" s="189"/>
      <c r="R142" s="189"/>
      <c r="S142" s="108"/>
      <c r="T142" s="104"/>
      <c r="U142" s="117"/>
      <c r="V142" s="117"/>
      <c r="W142" s="117"/>
      <c r="X142" s="117"/>
      <c r="Y142" s="117"/>
      <c r="Z142" s="117"/>
    </row>
    <row r="143" spans="1:26" ht="15.75" customHeight="1" x14ac:dyDescent="0.25">
      <c r="A143" s="141">
        <v>139</v>
      </c>
      <c r="B143" s="150" t="s">
        <v>632</v>
      </c>
      <c r="C143" s="108">
        <v>36</v>
      </c>
      <c r="D143" s="142" t="s">
        <v>245</v>
      </c>
      <c r="E143" s="108" t="str">
        <f>VLOOKUP(D143,'TS Gantry - AP47'!$C$8:$D$638,2,0)</f>
        <v>DA+9</v>
      </c>
      <c r="F143" s="108" t="s">
        <v>645</v>
      </c>
      <c r="G143" s="103">
        <v>45861</v>
      </c>
      <c r="H143" s="188">
        <v>45867</v>
      </c>
      <c r="I143" s="125" t="s">
        <v>676</v>
      </c>
      <c r="J143" s="189" t="s">
        <v>657</v>
      </c>
      <c r="K143" s="189" t="s">
        <v>648</v>
      </c>
      <c r="L143" s="189" t="str">
        <f>VLOOKUP(D143,'TS Gantry - AP47'!$C$8:$X$638,22,FALSE)</f>
        <v>KELAN</v>
      </c>
      <c r="M143" s="189" t="str">
        <f>VLOOKUP(D143,'TS Gantry - AP47'!$C$8:$Y$638,23,FALSE)</f>
        <v>CHHATARGARH</v>
      </c>
      <c r="N143" s="189" t="str">
        <f>VLOOKUP(D143,'TS Gantry - AP47'!$C$8:$Z$638,24,FALSE)</f>
        <v>BIKANER</v>
      </c>
      <c r="O143" s="189"/>
      <c r="P143" s="189"/>
      <c r="Q143" s="189"/>
      <c r="R143" s="189"/>
      <c r="S143" s="108"/>
      <c r="T143" s="104"/>
      <c r="U143" s="117"/>
      <c r="V143" s="117"/>
      <c r="W143" s="117"/>
      <c r="X143" s="117"/>
      <c r="Y143" s="117"/>
      <c r="Z143" s="117"/>
    </row>
    <row r="144" spans="1:26" ht="15.75" customHeight="1" x14ac:dyDescent="0.25">
      <c r="A144" s="141">
        <v>140</v>
      </c>
      <c r="B144" s="150" t="s">
        <v>632</v>
      </c>
      <c r="C144" s="108">
        <v>37</v>
      </c>
      <c r="D144" s="142" t="s">
        <v>601</v>
      </c>
      <c r="E144" s="108" t="str">
        <f>VLOOKUP(D144,'TS Gantry - AP47'!$C$8:$D$638,2,0)</f>
        <v>DA+3</v>
      </c>
      <c r="F144" s="108" t="s">
        <v>645</v>
      </c>
      <c r="G144" s="103">
        <v>45863</v>
      </c>
      <c r="H144" s="188">
        <v>45867</v>
      </c>
      <c r="I144" s="125" t="s">
        <v>668</v>
      </c>
      <c r="J144" s="189" t="s">
        <v>666</v>
      </c>
      <c r="K144" s="189" t="s">
        <v>648</v>
      </c>
      <c r="L144" s="189" t="str">
        <f>VLOOKUP(D144,'TS Gantry - AP47'!$C$8:$X$638,22,FALSE)</f>
        <v>MALSAR</v>
      </c>
      <c r="M144" s="189" t="str">
        <f>VLOOKUP(D144,'TS Gantry - AP47'!$C$8:$Y$638,23,FALSE)</f>
        <v>SARDARSHAHAR</v>
      </c>
      <c r="N144" s="189" t="str">
        <f>VLOOKUP(D144,'TS Gantry - AP47'!$C$8:$Z$638,24,FALSE)</f>
        <v>CHURU</v>
      </c>
      <c r="O144" s="189"/>
      <c r="P144" s="189"/>
      <c r="Q144" s="189"/>
      <c r="R144" s="189"/>
      <c r="S144" s="108"/>
      <c r="T144" s="104"/>
      <c r="U144" s="117"/>
      <c r="V144" s="117"/>
      <c r="W144" s="117"/>
      <c r="X144" s="117"/>
      <c r="Y144" s="117"/>
      <c r="Z144" s="117"/>
    </row>
    <row r="145" spans="1:26" ht="15.75" customHeight="1" x14ac:dyDescent="0.25">
      <c r="A145" s="141">
        <v>141</v>
      </c>
      <c r="B145" s="108" t="s">
        <v>632</v>
      </c>
      <c r="C145" s="108">
        <v>38</v>
      </c>
      <c r="D145" s="142" t="s">
        <v>275</v>
      </c>
      <c r="E145" s="108" t="str">
        <f>VLOOKUP(D145,'TS Gantry - AP47'!$C$8:$D$638,2,0)</f>
        <v>DB2+0</v>
      </c>
      <c r="F145" s="108" t="s">
        <v>645</v>
      </c>
      <c r="G145" s="103">
        <v>45858</v>
      </c>
      <c r="H145" s="103">
        <v>45868</v>
      </c>
      <c r="I145" s="125" t="s">
        <v>646</v>
      </c>
      <c r="J145" s="189" t="s">
        <v>650</v>
      </c>
      <c r="K145" s="189" t="s">
        <v>648</v>
      </c>
      <c r="L145" s="189" t="str">
        <f>VLOOKUP(D145,'TS Gantry - AP47'!$C$8:$X$638,22,FALSE)</f>
        <v>RAJASAR BHATIYAN</v>
      </c>
      <c r="M145" s="189" t="str">
        <f>VLOOKUP(D145,'TS Gantry - AP47'!$C$8:$Y$638,23,FALSE)</f>
        <v>CHHATARGARH</v>
      </c>
      <c r="N145" s="189" t="str">
        <f>VLOOKUP(D145,'TS Gantry - AP47'!$C$8:$Z$638,24,FALSE)</f>
        <v>BIKANER</v>
      </c>
      <c r="O145" s="189"/>
      <c r="P145" s="189"/>
      <c r="Q145" s="189"/>
      <c r="R145" s="189"/>
      <c r="S145" s="108"/>
      <c r="T145" s="104"/>
      <c r="U145" s="117"/>
      <c r="V145" s="117"/>
      <c r="W145" s="117"/>
      <c r="X145" s="117"/>
      <c r="Y145" s="117"/>
      <c r="Z145" s="117"/>
    </row>
    <row r="146" spans="1:26" ht="15.75" customHeight="1" x14ac:dyDescent="0.25">
      <c r="A146" s="141">
        <v>142</v>
      </c>
      <c r="B146" s="108" t="s">
        <v>632</v>
      </c>
      <c r="C146" s="108">
        <v>39</v>
      </c>
      <c r="D146" s="142" t="s">
        <v>524</v>
      </c>
      <c r="E146" s="108" t="str">
        <f>VLOOKUP(D146,'TS Gantry - AP47'!$C$8:$D$638,2,0)</f>
        <v>DA-1.5</v>
      </c>
      <c r="F146" s="108" t="s">
        <v>645</v>
      </c>
      <c r="G146" s="103">
        <v>45856</v>
      </c>
      <c r="H146" s="103">
        <v>45869</v>
      </c>
      <c r="I146" s="125" t="s">
        <v>679</v>
      </c>
      <c r="J146" s="189" t="s">
        <v>672</v>
      </c>
      <c r="K146" s="189" t="s">
        <v>648</v>
      </c>
      <c r="L146" s="189" t="str">
        <f>VLOOKUP(D146,'TS Gantry - AP47'!$C$8:$X$638,22,FALSE)</f>
        <v>DHEERASAR</v>
      </c>
      <c r="M146" s="189" t="str">
        <f>VLOOKUP(D146,'TS Gantry - AP47'!$C$8:$Y$638,23,FALSE)</f>
        <v>SARDARSHAHAR</v>
      </c>
      <c r="N146" s="189" t="str">
        <f>VLOOKUP(D146,'TS Gantry - AP47'!$C$8:$Z$638,24,FALSE)</f>
        <v>CHURU</v>
      </c>
      <c r="O146" s="189"/>
      <c r="P146" s="189"/>
      <c r="Q146" s="189"/>
      <c r="R146" s="189"/>
      <c r="S146" s="108"/>
      <c r="T146" s="104"/>
      <c r="U146" s="117"/>
      <c r="V146" s="117"/>
      <c r="W146" s="117"/>
      <c r="X146" s="117"/>
      <c r="Y146" s="117"/>
      <c r="Z146" s="117"/>
    </row>
    <row r="147" spans="1:26" ht="15.75" customHeight="1" x14ac:dyDescent="0.25">
      <c r="A147" s="141">
        <v>143</v>
      </c>
      <c r="B147" s="150" t="s">
        <v>632</v>
      </c>
      <c r="C147" s="108">
        <v>40</v>
      </c>
      <c r="D147" s="142" t="s">
        <v>444</v>
      </c>
      <c r="E147" s="108" t="str">
        <f>VLOOKUP(D147,'TS Gantry - AP47'!$C$8:$D$638,2,0)</f>
        <v>DB2+0</v>
      </c>
      <c r="F147" s="108" t="s">
        <v>645</v>
      </c>
      <c r="G147" s="103">
        <v>45863</v>
      </c>
      <c r="H147" s="188">
        <v>45870</v>
      </c>
      <c r="I147" s="125" t="s">
        <v>674</v>
      </c>
      <c r="J147" s="189" t="s">
        <v>647</v>
      </c>
      <c r="K147" s="189" t="s">
        <v>648</v>
      </c>
      <c r="L147" s="189" t="str">
        <f>VLOOKUP(D147,'TS Gantry - AP47'!$C$8:$X$638,22,FALSE)</f>
        <v>KALOO</v>
      </c>
      <c r="M147" s="189" t="str">
        <f>VLOOKUP(D147,'TS Gantry - AP47'!$C$8:$Y$638,23,FALSE)</f>
        <v>LUNKARANSAR</v>
      </c>
      <c r="N147" s="189" t="str">
        <f>VLOOKUP(D147,'TS Gantry - AP47'!$C$8:$Z$638,24,FALSE)</f>
        <v>BIKANER</v>
      </c>
      <c r="O147" s="189"/>
      <c r="P147" s="189"/>
      <c r="Q147" s="189"/>
      <c r="R147" s="189"/>
      <c r="S147" s="108"/>
      <c r="T147" s="104"/>
      <c r="U147" s="117"/>
      <c r="V147" s="117"/>
      <c r="W147" s="117"/>
      <c r="X147" s="117"/>
      <c r="Y147" s="117"/>
      <c r="Z147" s="117"/>
    </row>
    <row r="148" spans="1:26" ht="15.75" customHeight="1" x14ac:dyDescent="0.25">
      <c r="A148" s="141">
        <v>144</v>
      </c>
      <c r="B148" s="150" t="s">
        <v>632</v>
      </c>
      <c r="C148" s="108">
        <v>41</v>
      </c>
      <c r="D148" s="142" t="s">
        <v>464</v>
      </c>
      <c r="E148" s="108" t="str">
        <f>VLOOKUP(D148,'TS Gantry - AP47'!$C$8:$D$638,2,0)</f>
        <v>DB1+0</v>
      </c>
      <c r="F148" s="108" t="s">
        <v>645</v>
      </c>
      <c r="G148" s="103">
        <v>45863</v>
      </c>
      <c r="H148" s="103">
        <v>45870</v>
      </c>
      <c r="I148" s="125" t="s">
        <v>673</v>
      </c>
      <c r="J148" s="189" t="s">
        <v>675</v>
      </c>
      <c r="K148" s="189" t="s">
        <v>648</v>
      </c>
      <c r="L148" s="189" t="str">
        <f>VLOOKUP(D148,'TS Gantry - AP47'!$C$8:$X$638,22,FALSE)</f>
        <v>KALOO</v>
      </c>
      <c r="M148" s="189" t="str">
        <f>VLOOKUP(D148,'TS Gantry - AP47'!$C$8:$Y$638,23,FALSE)</f>
        <v>LUNKARANSAR</v>
      </c>
      <c r="N148" s="189" t="str">
        <f>VLOOKUP(D148,'TS Gantry - AP47'!$C$8:$Z$638,24,FALSE)</f>
        <v>BIKANER</v>
      </c>
      <c r="O148" s="189"/>
      <c r="P148" s="189"/>
      <c r="Q148" s="189"/>
      <c r="R148" s="189"/>
      <c r="S148" s="108"/>
      <c r="T148" s="104"/>
      <c r="U148" s="117"/>
      <c r="V148" s="117"/>
      <c r="W148" s="117"/>
      <c r="X148" s="117"/>
      <c r="Y148" s="117"/>
      <c r="Z148" s="117"/>
    </row>
    <row r="149" spans="1:26" ht="15.75" customHeight="1" thickBot="1" x14ac:dyDescent="0.3">
      <c r="A149" s="145">
        <v>145</v>
      </c>
      <c r="B149" s="184" t="s">
        <v>632</v>
      </c>
      <c r="C149" s="112">
        <v>42</v>
      </c>
      <c r="D149" s="146" t="s">
        <v>523</v>
      </c>
      <c r="E149" s="112" t="str">
        <f>VLOOKUP(D149,'TS Gantry - AP47'!$C$8:$D$638,2,0)</f>
        <v>DA+3</v>
      </c>
      <c r="F149" s="112" t="s">
        <v>645</v>
      </c>
      <c r="G149" s="165">
        <v>45863</v>
      </c>
      <c r="H149" s="165">
        <v>45870</v>
      </c>
      <c r="I149" s="148" t="s">
        <v>678</v>
      </c>
      <c r="J149" s="190" t="s">
        <v>680</v>
      </c>
      <c r="K149" s="190" t="s">
        <v>648</v>
      </c>
      <c r="L149" s="190" t="str">
        <f>VLOOKUP(D149,'TS Gantry - AP47'!$C$8:$X$638,22,FALSE)</f>
        <v>DHEERASAR</v>
      </c>
      <c r="M149" s="190" t="str">
        <f>VLOOKUP(D149,'TS Gantry - AP47'!$C$8:$Y$638,23,FALSE)</f>
        <v>SARDARSHAHAR</v>
      </c>
      <c r="N149" s="190" t="str">
        <f>VLOOKUP(D149,'TS Gantry - AP47'!$C$8:$Z$638,24,FALSE)</f>
        <v>CHURU</v>
      </c>
      <c r="O149" s="190"/>
      <c r="P149" s="190"/>
      <c r="Q149" s="190"/>
      <c r="R149" s="190"/>
      <c r="S149" s="112"/>
      <c r="T149" s="113"/>
      <c r="U149" s="117"/>
      <c r="V149" s="117"/>
      <c r="W149" s="117"/>
      <c r="X149" s="117"/>
      <c r="Y149" s="117"/>
      <c r="Z149" s="117"/>
    </row>
    <row r="150" spans="1:26" ht="15.75" customHeight="1" x14ac:dyDescent="0.25">
      <c r="A150" s="135">
        <v>146</v>
      </c>
      <c r="B150" s="136" t="s">
        <v>681</v>
      </c>
      <c r="C150" s="136">
        <v>1</v>
      </c>
      <c r="D150" s="137" t="s">
        <v>588</v>
      </c>
      <c r="E150" s="136" t="str">
        <f>VLOOKUP(D150,'TS Gantry - AP47'!$C$8:$D$638,2,0)</f>
        <v>DA-3</v>
      </c>
      <c r="F150" s="136" t="s">
        <v>645</v>
      </c>
      <c r="G150" s="161">
        <v>45863</v>
      </c>
      <c r="H150" s="161">
        <v>45871</v>
      </c>
      <c r="I150" s="139" t="s">
        <v>669</v>
      </c>
      <c r="J150" s="187" t="s">
        <v>663</v>
      </c>
      <c r="K150" s="187" t="s">
        <v>648</v>
      </c>
      <c r="L150" s="187" t="str">
        <f>VLOOKUP(D150,'TS Gantry - AP47'!$C$8:$X$638,22,FALSE)</f>
        <v>MALSAR</v>
      </c>
      <c r="M150" s="187" t="str">
        <f>VLOOKUP(D150,'TS Gantry - AP47'!$C$8:$Y$638,23,FALSE)</f>
        <v>SARDARSHAHAR</v>
      </c>
      <c r="N150" s="187" t="str">
        <f>VLOOKUP(D150,'TS Gantry - AP47'!$C$8:$Z$638,24,FALSE)</f>
        <v>CHURU</v>
      </c>
      <c r="O150" s="187"/>
      <c r="P150" s="187"/>
      <c r="Q150" s="187"/>
      <c r="R150" s="187"/>
      <c r="S150" s="136"/>
      <c r="T150" s="164"/>
      <c r="U150" s="117"/>
      <c r="V150" s="117"/>
      <c r="W150" s="117"/>
      <c r="X150" s="117"/>
      <c r="Y150" s="117"/>
      <c r="Z150" s="117"/>
    </row>
    <row r="151" spans="1:26" ht="15.75" customHeight="1" x14ac:dyDescent="0.25">
      <c r="A151" s="141">
        <v>147</v>
      </c>
      <c r="B151" s="108" t="s">
        <v>681</v>
      </c>
      <c r="C151" s="108">
        <v>2</v>
      </c>
      <c r="D151" s="142" t="s">
        <v>602</v>
      </c>
      <c r="E151" s="108" t="str">
        <f>VLOOKUP(D151,'TS Gantry - AP47'!$C$8:$D$638,2,0)</f>
        <v>DA+6</v>
      </c>
      <c r="F151" s="108" t="s">
        <v>645</v>
      </c>
      <c r="G151" s="103">
        <v>45865</v>
      </c>
      <c r="H151" s="103">
        <v>45872</v>
      </c>
      <c r="I151" s="125" t="s">
        <v>668</v>
      </c>
      <c r="J151" s="189" t="s">
        <v>666</v>
      </c>
      <c r="K151" s="189" t="s">
        <v>648</v>
      </c>
      <c r="L151" s="189" t="str">
        <f>VLOOKUP(D151,'TS Gantry - AP47'!$C$8:$X$638,22,FALSE)</f>
        <v>MALSAR</v>
      </c>
      <c r="M151" s="189" t="str">
        <f>VLOOKUP(D151,'TS Gantry - AP47'!$C$8:$Y$638,23,FALSE)</f>
        <v>SARDARSHAHAR</v>
      </c>
      <c r="N151" s="189" t="str">
        <f>VLOOKUP(D151,'TS Gantry - AP47'!$C$8:$Z$638,24,FALSE)</f>
        <v>CHURU</v>
      </c>
      <c r="O151" s="189"/>
      <c r="P151" s="189"/>
      <c r="Q151" s="189"/>
      <c r="R151" s="189"/>
      <c r="S151" s="108"/>
      <c r="T151" s="104"/>
      <c r="U151" s="117"/>
      <c r="V151" s="117"/>
      <c r="W151" s="117"/>
      <c r="X151" s="117"/>
      <c r="Y151" s="117"/>
      <c r="Z151" s="117"/>
    </row>
    <row r="152" spans="1:26" ht="15.75" customHeight="1" x14ac:dyDescent="0.25">
      <c r="A152" s="141">
        <v>148</v>
      </c>
      <c r="B152" s="108" t="s">
        <v>681</v>
      </c>
      <c r="C152" s="108">
        <v>3</v>
      </c>
      <c r="D152" s="142" t="s">
        <v>274</v>
      </c>
      <c r="E152" s="108" t="str">
        <f>VLOOKUP(D152,'TS Gantry - AP47'!$C$8:$D$638,2,0)</f>
        <v>DA-1.5</v>
      </c>
      <c r="F152" s="108" t="s">
        <v>645</v>
      </c>
      <c r="G152" s="103">
        <v>45865</v>
      </c>
      <c r="H152" s="103">
        <v>45872</v>
      </c>
      <c r="I152" s="125" t="s">
        <v>646</v>
      </c>
      <c r="J152" s="189" t="s">
        <v>650</v>
      </c>
      <c r="K152" s="189" t="s">
        <v>648</v>
      </c>
      <c r="L152" s="189" t="str">
        <f>VLOOKUP(D152,'TS Gantry - AP47'!$C$8:$X$638,22,FALSE)</f>
        <v>RAJASAR BHATIYAN</v>
      </c>
      <c r="M152" s="189" t="str">
        <f>VLOOKUP(D152,'TS Gantry - AP47'!$C$8:$Y$638,23,FALSE)</f>
        <v>CHHATARGARH</v>
      </c>
      <c r="N152" s="189" t="str">
        <f>VLOOKUP(D152,'TS Gantry - AP47'!$C$8:$Z$638,24,FALSE)</f>
        <v>BIKANER</v>
      </c>
      <c r="O152" s="189"/>
      <c r="P152" s="189"/>
      <c r="Q152" s="189"/>
      <c r="R152" s="189"/>
      <c r="S152" s="108"/>
      <c r="T152" s="104"/>
      <c r="U152" s="117"/>
      <c r="V152" s="117"/>
      <c r="W152" s="117"/>
      <c r="X152" s="117"/>
      <c r="Y152" s="117"/>
      <c r="Z152" s="117"/>
    </row>
    <row r="153" spans="1:26" ht="15.75" customHeight="1" x14ac:dyDescent="0.25">
      <c r="A153" s="141">
        <v>149</v>
      </c>
      <c r="B153" s="108" t="s">
        <v>681</v>
      </c>
      <c r="C153" s="108">
        <v>4</v>
      </c>
      <c r="D153" s="142" t="s">
        <v>248</v>
      </c>
      <c r="E153" s="108" t="str">
        <f>VLOOKUP(D153,'TS Gantry - AP47'!$C$8:$D$638,2,0)</f>
        <v>DA+9</v>
      </c>
      <c r="F153" s="108" t="s">
        <v>645</v>
      </c>
      <c r="G153" s="103">
        <v>45869</v>
      </c>
      <c r="H153" s="103">
        <v>45872</v>
      </c>
      <c r="I153" s="125" t="s">
        <v>676</v>
      </c>
      <c r="J153" s="189" t="s">
        <v>657</v>
      </c>
      <c r="K153" s="189" t="s">
        <v>648</v>
      </c>
      <c r="L153" s="189" t="str">
        <f>VLOOKUP(D153,'TS Gantry - AP47'!$C$8:$X$638,22,FALSE)</f>
        <v>KELAN</v>
      </c>
      <c r="M153" s="189" t="str">
        <f>VLOOKUP(D153,'TS Gantry - AP47'!$C$8:$Y$638,23,FALSE)</f>
        <v>CHHATARGARH</v>
      </c>
      <c r="N153" s="189" t="str">
        <f>VLOOKUP(D153,'TS Gantry - AP47'!$C$8:$Z$638,24,FALSE)</f>
        <v>BIKANER</v>
      </c>
      <c r="O153" s="189"/>
      <c r="P153" s="189"/>
      <c r="Q153" s="189"/>
      <c r="R153" s="189"/>
      <c r="S153" s="108"/>
      <c r="T153" s="104"/>
      <c r="U153" s="117"/>
      <c r="V153" s="117"/>
      <c r="W153" s="117"/>
      <c r="X153" s="117"/>
      <c r="Y153" s="117"/>
      <c r="Z153" s="117"/>
    </row>
    <row r="154" spans="1:26" ht="15.75" customHeight="1" x14ac:dyDescent="0.25">
      <c r="A154" s="141">
        <v>150</v>
      </c>
      <c r="B154" s="150" t="s">
        <v>681</v>
      </c>
      <c r="C154" s="108">
        <v>5</v>
      </c>
      <c r="D154" s="142" t="s">
        <v>473</v>
      </c>
      <c r="E154" s="108" t="str">
        <f>VLOOKUP(D154,'TS Gantry - AP47'!$C$8:$D$638,2,0)</f>
        <v>DA+0</v>
      </c>
      <c r="F154" s="108" t="s">
        <v>645</v>
      </c>
      <c r="G154" s="103">
        <v>45869</v>
      </c>
      <c r="H154" s="103">
        <v>45874</v>
      </c>
      <c r="I154" s="125" t="s">
        <v>674</v>
      </c>
      <c r="J154" s="189" t="s">
        <v>647</v>
      </c>
      <c r="K154" s="189" t="s">
        <v>648</v>
      </c>
      <c r="L154" s="189" t="str">
        <f>VLOOKUP(D154,'TS Gantry - AP47'!$C$8:$X$638,22,FALSE)</f>
        <v>GARABDESAR</v>
      </c>
      <c r="M154" s="189" t="str">
        <f>VLOOKUP(D154,'TS Gantry - AP47'!$C$8:$Y$638,23,FALSE)</f>
        <v>LUNKARANSAR</v>
      </c>
      <c r="N154" s="189" t="str">
        <f>VLOOKUP(D154,'TS Gantry - AP47'!$C$8:$Z$638,24,FALSE)</f>
        <v>BIKANER</v>
      </c>
      <c r="O154" s="189"/>
      <c r="P154" s="189"/>
      <c r="Q154" s="189"/>
      <c r="R154" s="189"/>
      <c r="S154" s="108"/>
      <c r="T154" s="104"/>
      <c r="U154" s="117"/>
      <c r="V154" s="117"/>
      <c r="W154" s="117"/>
      <c r="X154" s="117"/>
      <c r="Y154" s="117"/>
      <c r="Z154" s="117"/>
    </row>
    <row r="155" spans="1:26" ht="15.75" customHeight="1" x14ac:dyDescent="0.25">
      <c r="A155" s="141">
        <v>151</v>
      </c>
      <c r="B155" s="150" t="s">
        <v>681</v>
      </c>
      <c r="C155" s="108">
        <v>6</v>
      </c>
      <c r="D155" s="142" t="s">
        <v>520</v>
      </c>
      <c r="E155" s="108" t="str">
        <f>VLOOKUP(D155,'TS Gantry - AP47'!$C$8:$D$638,2,0)</f>
        <v>DA+6</v>
      </c>
      <c r="F155" s="108" t="s">
        <v>645</v>
      </c>
      <c r="G155" s="103">
        <v>45869</v>
      </c>
      <c r="H155" s="103">
        <v>45874</v>
      </c>
      <c r="I155" s="125" t="s">
        <v>678</v>
      </c>
      <c r="J155" s="189" t="s">
        <v>672</v>
      </c>
      <c r="K155" s="189" t="s">
        <v>648</v>
      </c>
      <c r="L155" s="189" t="str">
        <f>VLOOKUP(D155,'TS Gantry - AP47'!$C$8:$X$638,22,FALSE)</f>
        <v>KANWALASAR</v>
      </c>
      <c r="M155" s="189" t="str">
        <f>VLOOKUP(D155,'TS Gantry - AP47'!$C$8:$Y$638,23,FALSE)</f>
        <v>SARDARSHAHAR</v>
      </c>
      <c r="N155" s="189" t="str">
        <f>VLOOKUP(D155,'TS Gantry - AP47'!$C$8:$Z$638,24,FALSE)</f>
        <v>CHURU</v>
      </c>
      <c r="O155" s="189"/>
      <c r="P155" s="189"/>
      <c r="Q155" s="189"/>
      <c r="R155" s="189"/>
      <c r="S155" s="108"/>
      <c r="T155" s="104"/>
      <c r="U155" s="117"/>
      <c r="V155" s="117"/>
      <c r="W155" s="117"/>
      <c r="X155" s="117"/>
      <c r="Y155" s="117"/>
      <c r="Z155" s="117"/>
    </row>
    <row r="156" spans="1:26" ht="15.75" customHeight="1" x14ac:dyDescent="0.25">
      <c r="A156" s="141">
        <v>152</v>
      </c>
      <c r="B156" s="108" t="s">
        <v>681</v>
      </c>
      <c r="C156" s="108">
        <v>7</v>
      </c>
      <c r="D156" s="142" t="s">
        <v>555</v>
      </c>
      <c r="E156" s="108" t="str">
        <f>VLOOKUP(D156,'TS Gantry - AP47'!$C$8:$D$638,2,0)</f>
        <v>DA-3</v>
      </c>
      <c r="F156" s="108" t="s">
        <v>645</v>
      </c>
      <c r="G156" s="103">
        <v>45859</v>
      </c>
      <c r="H156" s="103">
        <v>45875</v>
      </c>
      <c r="I156" s="125" t="s">
        <v>682</v>
      </c>
      <c r="J156" s="189" t="s">
        <v>656</v>
      </c>
      <c r="K156" s="189" t="s">
        <v>648</v>
      </c>
      <c r="L156" s="189" t="str">
        <f>VLOOKUP(D156,'TS Gantry - AP47'!$C$8:$X$638,22,FALSE)</f>
        <v>RANGAISAR</v>
      </c>
      <c r="M156" s="189" t="str">
        <f>VLOOKUP(D156,'TS Gantry - AP47'!$C$8:$Y$638,23,FALSE)</f>
        <v>SARDARSHAHAR</v>
      </c>
      <c r="N156" s="189" t="str">
        <f>VLOOKUP(D156,'TS Gantry - AP47'!$C$8:$Z$638,24,FALSE)</f>
        <v>CHURU</v>
      </c>
      <c r="O156" s="189"/>
      <c r="P156" s="189"/>
      <c r="Q156" s="189"/>
      <c r="R156" s="189"/>
      <c r="S156" s="108"/>
      <c r="T156" s="104"/>
      <c r="U156" s="117"/>
      <c r="V156" s="117"/>
      <c r="W156" s="117"/>
      <c r="X156" s="117"/>
      <c r="Y156" s="117"/>
      <c r="Z156" s="117"/>
    </row>
    <row r="157" spans="1:26" ht="15.75" customHeight="1" x14ac:dyDescent="0.25">
      <c r="A157" s="141">
        <v>153</v>
      </c>
      <c r="B157" s="108" t="s">
        <v>681</v>
      </c>
      <c r="C157" s="108">
        <v>8</v>
      </c>
      <c r="D157" s="142" t="s">
        <v>468</v>
      </c>
      <c r="E157" s="108" t="str">
        <f>VLOOKUP(D157,'TS Gantry - AP47'!$C$8:$D$638,2,0)</f>
        <v>DA+0</v>
      </c>
      <c r="F157" s="108" t="s">
        <v>645</v>
      </c>
      <c r="G157" s="103">
        <v>45869</v>
      </c>
      <c r="H157" s="103">
        <v>45876</v>
      </c>
      <c r="I157" s="125" t="s">
        <v>673</v>
      </c>
      <c r="J157" s="189" t="s">
        <v>647</v>
      </c>
      <c r="K157" s="189" t="s">
        <v>648</v>
      </c>
      <c r="L157" s="189" t="str">
        <f>VLOOKUP(D157,'TS Gantry - AP47'!$C$8:$X$638,22,FALSE)</f>
        <v>KALOO</v>
      </c>
      <c r="M157" s="189" t="str">
        <f>VLOOKUP(D157,'TS Gantry - AP47'!$C$8:$Y$638,23,FALSE)</f>
        <v>LUNKARANSAR</v>
      </c>
      <c r="N157" s="189" t="str">
        <f>VLOOKUP(D157,'TS Gantry - AP47'!$C$8:$Z$638,24,FALSE)</f>
        <v>BIKANER</v>
      </c>
      <c r="O157" s="189"/>
      <c r="P157" s="189"/>
      <c r="Q157" s="189"/>
      <c r="R157" s="189"/>
      <c r="S157" s="108"/>
      <c r="T157" s="104"/>
      <c r="U157" s="117"/>
      <c r="V157" s="117"/>
      <c r="W157" s="117"/>
      <c r="X157" s="117"/>
      <c r="Y157" s="117"/>
      <c r="Z157" s="117"/>
    </row>
    <row r="158" spans="1:26" ht="15.75" customHeight="1" x14ac:dyDescent="0.25">
      <c r="A158" s="141">
        <v>154</v>
      </c>
      <c r="B158" s="108" t="s">
        <v>681</v>
      </c>
      <c r="C158" s="108">
        <v>9</v>
      </c>
      <c r="D158" s="142" t="s">
        <v>525</v>
      </c>
      <c r="E158" s="108" t="str">
        <f>VLOOKUP(D158,'TS Gantry - AP47'!$C$8:$D$638,2,0)</f>
        <v>DA+3</v>
      </c>
      <c r="F158" s="108" t="s">
        <v>645</v>
      </c>
      <c r="G158" s="103">
        <v>45865</v>
      </c>
      <c r="H158" s="103">
        <v>45876</v>
      </c>
      <c r="I158" s="125" t="s">
        <v>679</v>
      </c>
      <c r="J158" s="189" t="s">
        <v>675</v>
      </c>
      <c r="K158" s="189" t="s">
        <v>648</v>
      </c>
      <c r="L158" s="189" t="str">
        <f>VLOOKUP(D158,'TS Gantry - AP47'!$C$8:$X$638,22,FALSE)</f>
        <v>DHEERASAR</v>
      </c>
      <c r="M158" s="189" t="str">
        <f>VLOOKUP(D158,'TS Gantry - AP47'!$C$8:$Y$638,23,FALSE)</f>
        <v>SARDARSHAHAR</v>
      </c>
      <c r="N158" s="189" t="str">
        <f>VLOOKUP(D158,'TS Gantry - AP47'!$C$8:$Z$638,24,FALSE)</f>
        <v>CHURU</v>
      </c>
      <c r="O158" s="189"/>
      <c r="P158" s="189"/>
      <c r="Q158" s="189"/>
      <c r="R158" s="189"/>
      <c r="S158" s="108"/>
      <c r="T158" s="104"/>
      <c r="U158" s="117"/>
      <c r="V158" s="117"/>
      <c r="W158" s="117"/>
      <c r="X158" s="117"/>
      <c r="Y158" s="117"/>
      <c r="Z158" s="117"/>
    </row>
    <row r="159" spans="1:26" ht="15.75" customHeight="1" x14ac:dyDescent="0.25">
      <c r="A159" s="141">
        <v>155</v>
      </c>
      <c r="B159" s="108" t="s">
        <v>681</v>
      </c>
      <c r="C159" s="108">
        <v>10</v>
      </c>
      <c r="D159" s="142" t="s">
        <v>527</v>
      </c>
      <c r="E159" s="108" t="str">
        <f>VLOOKUP(D159,'TS Gantry - AP47'!$C$8:$D$638,2,0)</f>
        <v>DA+6</v>
      </c>
      <c r="F159" s="108" t="s">
        <v>645</v>
      </c>
      <c r="G159" s="103">
        <v>45865</v>
      </c>
      <c r="H159" s="103">
        <v>45876</v>
      </c>
      <c r="I159" s="125" t="s">
        <v>677</v>
      </c>
      <c r="J159" s="189" t="s">
        <v>672</v>
      </c>
      <c r="K159" s="189" t="s">
        <v>648</v>
      </c>
      <c r="L159" s="189" t="str">
        <f>VLOOKUP(D159,'TS Gantry - AP47'!$C$8:$X$638,22,FALSE)</f>
        <v>DHEERASAR</v>
      </c>
      <c r="M159" s="189" t="str">
        <f>VLOOKUP(D159,'TS Gantry - AP47'!$C$8:$Y$638,23,FALSE)</f>
        <v>SARDARSHAHAR</v>
      </c>
      <c r="N159" s="189" t="str">
        <f>VLOOKUP(D159,'TS Gantry - AP47'!$C$8:$Z$638,24,FALSE)</f>
        <v>CHURU</v>
      </c>
      <c r="O159" s="189"/>
      <c r="P159" s="189"/>
      <c r="Q159" s="189"/>
      <c r="R159" s="189"/>
      <c r="S159" s="108"/>
      <c r="T159" s="104"/>
      <c r="U159" s="117"/>
      <c r="V159" s="117"/>
      <c r="W159" s="117"/>
      <c r="X159" s="117"/>
      <c r="Y159" s="117"/>
      <c r="Z159" s="117"/>
    </row>
    <row r="160" spans="1:26" ht="15.75" customHeight="1" x14ac:dyDescent="0.25">
      <c r="A160" s="141">
        <v>156</v>
      </c>
      <c r="B160" s="108" t="s">
        <v>681</v>
      </c>
      <c r="C160" s="108">
        <v>11</v>
      </c>
      <c r="D160" s="142" t="s">
        <v>273</v>
      </c>
      <c r="E160" s="108" t="str">
        <f>VLOOKUP(D160,'TS Gantry - AP47'!$C$8:$D$638,2,0)</f>
        <v>DA-1.5</v>
      </c>
      <c r="F160" s="108" t="s">
        <v>645</v>
      </c>
      <c r="G160" s="103">
        <v>45872</v>
      </c>
      <c r="H160" s="103">
        <v>45876</v>
      </c>
      <c r="I160" s="125" t="s">
        <v>646</v>
      </c>
      <c r="J160" s="189" t="s">
        <v>650</v>
      </c>
      <c r="K160" s="189" t="s">
        <v>648</v>
      </c>
      <c r="L160" s="189" t="str">
        <f>VLOOKUP(D160,'TS Gantry - AP47'!$C$8:$X$638,22,FALSE)</f>
        <v>RAJASAR BHATIYAN</v>
      </c>
      <c r="M160" s="189" t="str">
        <f>VLOOKUP(D160,'TS Gantry - AP47'!$C$8:$Y$638,23,FALSE)</f>
        <v>CHHATARGARH</v>
      </c>
      <c r="N160" s="189" t="str">
        <f>VLOOKUP(D160,'TS Gantry - AP47'!$C$8:$Z$638,24,FALSE)</f>
        <v>BIKANER</v>
      </c>
      <c r="O160" s="189"/>
      <c r="P160" s="189"/>
      <c r="Q160" s="189"/>
      <c r="R160" s="189"/>
      <c r="S160" s="108"/>
      <c r="T160" s="104"/>
      <c r="U160" s="117"/>
      <c r="V160" s="117"/>
      <c r="W160" s="117"/>
      <c r="X160" s="117"/>
      <c r="Y160" s="117"/>
      <c r="Z160" s="117"/>
    </row>
    <row r="161" spans="1:26" ht="15.75" customHeight="1" x14ac:dyDescent="0.25">
      <c r="A161" s="141">
        <v>157</v>
      </c>
      <c r="B161" s="108" t="s">
        <v>681</v>
      </c>
      <c r="C161" s="108">
        <v>12</v>
      </c>
      <c r="D161" s="142" t="s">
        <v>249</v>
      </c>
      <c r="E161" s="108" t="str">
        <f>VLOOKUP(D161,'TS Gantry - AP47'!$C$8:$D$638,2,0)</f>
        <v>DA+0</v>
      </c>
      <c r="F161" s="108" t="s">
        <v>645</v>
      </c>
      <c r="G161" s="103">
        <v>45872</v>
      </c>
      <c r="H161" s="103">
        <v>45877</v>
      </c>
      <c r="I161" s="125" t="s">
        <v>676</v>
      </c>
      <c r="J161" s="189" t="s">
        <v>657</v>
      </c>
      <c r="K161" s="189" t="s">
        <v>648</v>
      </c>
      <c r="L161" s="189" t="str">
        <f>VLOOKUP(D161,'TS Gantry - AP47'!$C$8:$X$638,22,FALSE)</f>
        <v>KELAN</v>
      </c>
      <c r="M161" s="189" t="str">
        <f>VLOOKUP(D161,'TS Gantry - AP47'!$C$8:$Y$638,23,FALSE)</f>
        <v>CHHATARGARH</v>
      </c>
      <c r="N161" s="189" t="str">
        <f>VLOOKUP(D161,'TS Gantry - AP47'!$C$8:$Z$638,24,FALSE)</f>
        <v>BIKANER</v>
      </c>
      <c r="O161" s="189"/>
      <c r="P161" s="189"/>
      <c r="Q161" s="189"/>
      <c r="R161" s="189"/>
      <c r="S161" s="108"/>
      <c r="T161" s="104"/>
      <c r="U161" s="117"/>
      <c r="V161" s="117"/>
      <c r="W161" s="117"/>
      <c r="X161" s="117"/>
      <c r="Y161" s="117"/>
      <c r="Z161" s="117"/>
    </row>
    <row r="162" spans="1:26" ht="15.75" customHeight="1" x14ac:dyDescent="0.25">
      <c r="A162" s="141">
        <v>158</v>
      </c>
      <c r="B162" s="108" t="s">
        <v>681</v>
      </c>
      <c r="C162" s="108">
        <v>13</v>
      </c>
      <c r="D162" s="142" t="s">
        <v>478</v>
      </c>
      <c r="E162" s="108" t="str">
        <f>VLOOKUP(D162,'TS Gantry - AP47'!$C$8:$D$638,2,0)</f>
        <v>DA+6</v>
      </c>
      <c r="F162" s="108" t="s">
        <v>645</v>
      </c>
      <c r="G162" s="103">
        <v>45874</v>
      </c>
      <c r="H162" s="103">
        <v>45882</v>
      </c>
      <c r="I162" s="125" t="s">
        <v>674</v>
      </c>
      <c r="J162" s="189" t="s">
        <v>672</v>
      </c>
      <c r="K162" s="189" t="s">
        <v>648</v>
      </c>
      <c r="L162" s="189" t="str">
        <f>VLOOKUP(D162,'TS Gantry - AP47'!$C$8:$X$638,22,FALSE)</f>
        <v>GARABDESAR</v>
      </c>
      <c r="M162" s="189" t="str">
        <f>VLOOKUP(D162,'TS Gantry - AP47'!$C$8:$Y$638,23,FALSE)</f>
        <v>LUNKARANSAR</v>
      </c>
      <c r="N162" s="189" t="str">
        <f>VLOOKUP(D162,'TS Gantry - AP47'!$C$8:$Z$638,24,FALSE)</f>
        <v>BIKANER</v>
      </c>
      <c r="O162" s="189"/>
      <c r="P162" s="189"/>
      <c r="Q162" s="189"/>
      <c r="R162" s="189"/>
      <c r="S162" s="108"/>
      <c r="T162" s="104"/>
      <c r="U162" s="117"/>
      <c r="V162" s="117"/>
      <c r="W162" s="117"/>
      <c r="X162" s="117"/>
      <c r="Y162" s="117"/>
      <c r="Z162" s="117"/>
    </row>
    <row r="163" spans="1:26" ht="15.75" customHeight="1" x14ac:dyDescent="0.25">
      <c r="A163" s="141">
        <v>159</v>
      </c>
      <c r="B163" s="108" t="s">
        <v>681</v>
      </c>
      <c r="C163" s="108">
        <v>14</v>
      </c>
      <c r="D163" s="142" t="s">
        <v>243</v>
      </c>
      <c r="E163" s="108" t="str">
        <f>VLOOKUP(D163,'TS Gantry - AP47'!$C$8:$D$638,2,0)</f>
        <v>DA+6</v>
      </c>
      <c r="F163" s="108" t="s">
        <v>645</v>
      </c>
      <c r="G163" s="103">
        <v>45860</v>
      </c>
      <c r="H163" s="103">
        <v>45882</v>
      </c>
      <c r="I163" s="125" t="s">
        <v>676</v>
      </c>
      <c r="J163" s="189" t="s">
        <v>657</v>
      </c>
      <c r="K163" s="189" t="s">
        <v>648</v>
      </c>
      <c r="L163" s="189" t="str">
        <f>VLOOKUP(D163,'TS Gantry - AP47'!$C$8:$X$638,22,FALSE)</f>
        <v>KELAN</v>
      </c>
      <c r="M163" s="189" t="str">
        <f>VLOOKUP(D163,'TS Gantry - AP47'!$C$8:$Y$638,23,FALSE)</f>
        <v>CHHATARGARH</v>
      </c>
      <c r="N163" s="189" t="str">
        <f>VLOOKUP(D163,'TS Gantry - AP47'!$C$8:$Z$638,24,FALSE)</f>
        <v>BIKANER</v>
      </c>
      <c r="O163" s="189"/>
      <c r="P163" s="189"/>
      <c r="Q163" s="189"/>
      <c r="R163" s="189"/>
      <c r="S163" s="108"/>
      <c r="T163" s="104"/>
      <c r="U163" s="117"/>
      <c r="V163" s="117"/>
      <c r="W163" s="117"/>
      <c r="X163" s="117"/>
      <c r="Y163" s="117"/>
      <c r="Z163" s="117"/>
    </row>
    <row r="164" spans="1:26" ht="15.75" customHeight="1" x14ac:dyDescent="0.25">
      <c r="A164" s="141">
        <v>160</v>
      </c>
      <c r="B164" s="108" t="s">
        <v>681</v>
      </c>
      <c r="C164" s="108">
        <v>15</v>
      </c>
      <c r="D164" s="142" t="s">
        <v>272</v>
      </c>
      <c r="E164" s="108" t="str">
        <f>VLOOKUP(D164,'TS Gantry - AP47'!$C$8:$D$638,2,0)</f>
        <v>DA+0</v>
      </c>
      <c r="F164" s="108" t="s">
        <v>645</v>
      </c>
      <c r="G164" s="103">
        <v>45876</v>
      </c>
      <c r="H164" s="103">
        <v>45883</v>
      </c>
      <c r="I164" s="125" t="s">
        <v>646</v>
      </c>
      <c r="J164" s="189" t="s">
        <v>650</v>
      </c>
      <c r="K164" s="189" t="s">
        <v>648</v>
      </c>
      <c r="L164" s="189" t="str">
        <f>VLOOKUP(D164,'TS Gantry - AP47'!$C$8:$X$638,22,FALSE)</f>
        <v>RAJASAR BHATIYAN</v>
      </c>
      <c r="M164" s="189" t="str">
        <f>VLOOKUP(D164,'TS Gantry - AP47'!$C$8:$Y$638,23,FALSE)</f>
        <v>CHHATARGARH</v>
      </c>
      <c r="N164" s="189" t="str">
        <f>VLOOKUP(D164,'TS Gantry - AP47'!$C$8:$Z$638,24,FALSE)</f>
        <v>BIKANER</v>
      </c>
      <c r="O164" s="189"/>
      <c r="P164" s="189"/>
      <c r="Q164" s="189"/>
      <c r="R164" s="189"/>
      <c r="S164" s="108"/>
      <c r="T164" s="104"/>
      <c r="U164" s="117"/>
      <c r="V164" s="117"/>
      <c r="W164" s="117"/>
      <c r="X164" s="117"/>
      <c r="Y164" s="117"/>
      <c r="Z164" s="117"/>
    </row>
    <row r="165" spans="1:26" ht="15.75" customHeight="1" x14ac:dyDescent="0.25">
      <c r="A165" s="141">
        <v>161</v>
      </c>
      <c r="B165" s="108" t="s">
        <v>681</v>
      </c>
      <c r="C165" s="108">
        <v>16</v>
      </c>
      <c r="D165" s="142" t="s">
        <v>554</v>
      </c>
      <c r="E165" s="108" t="str">
        <f>VLOOKUP(D165,'TS Gantry - AP47'!$C$8:$D$638,2,0)</f>
        <v>DA+6</v>
      </c>
      <c r="F165" s="108" t="s">
        <v>645</v>
      </c>
      <c r="G165" s="103">
        <v>45877</v>
      </c>
      <c r="H165" s="103">
        <v>45883</v>
      </c>
      <c r="I165" s="125" t="s">
        <v>682</v>
      </c>
      <c r="J165" s="189" t="s">
        <v>656</v>
      </c>
      <c r="K165" s="189" t="s">
        <v>648</v>
      </c>
      <c r="L165" s="189" t="str">
        <f>VLOOKUP(D165,'TS Gantry - AP47'!$C$8:$X$638,22,FALSE)</f>
        <v>RANGAISAR</v>
      </c>
      <c r="M165" s="189" t="str">
        <f>VLOOKUP(D165,'TS Gantry - AP47'!$C$8:$Y$638,23,FALSE)</f>
        <v>SARDARSHAHAR</v>
      </c>
      <c r="N165" s="189" t="str">
        <f>VLOOKUP(D165,'TS Gantry - AP47'!$C$8:$Z$638,24,FALSE)</f>
        <v>CHURU</v>
      </c>
      <c r="O165" s="189"/>
      <c r="P165" s="189"/>
      <c r="Q165" s="189"/>
      <c r="R165" s="189"/>
      <c r="S165" s="108"/>
      <c r="T165" s="104"/>
      <c r="U165" s="117"/>
      <c r="V165" s="117"/>
      <c r="W165" s="117"/>
      <c r="X165" s="117"/>
      <c r="Y165" s="117"/>
      <c r="Z165" s="117"/>
    </row>
    <row r="166" spans="1:26" ht="15.75" customHeight="1" x14ac:dyDescent="0.25">
      <c r="A166" s="141">
        <v>162</v>
      </c>
      <c r="B166" s="108" t="s">
        <v>681</v>
      </c>
      <c r="C166" s="108">
        <v>17</v>
      </c>
      <c r="D166" s="142" t="s">
        <v>341</v>
      </c>
      <c r="E166" s="108" t="str">
        <f>VLOOKUP(D166,'TS Gantry - AP47'!$C$8:$D$638,2,0)</f>
        <v>DA+0</v>
      </c>
      <c r="F166" s="108" t="s">
        <v>645</v>
      </c>
      <c r="G166" s="103">
        <v>45886</v>
      </c>
      <c r="H166" s="103">
        <v>45890</v>
      </c>
      <c r="I166" s="125" t="s">
        <v>646</v>
      </c>
      <c r="J166" s="189" t="s">
        <v>657</v>
      </c>
      <c r="K166" s="189" t="s">
        <v>648</v>
      </c>
      <c r="L166" s="189" t="str">
        <f>VLOOKUP(D166,'TS Gantry - AP47'!$C$8:$X$638,22,FALSE)</f>
        <v>DHEERERAN</v>
      </c>
      <c r="M166" s="189" t="str">
        <f>VLOOKUP(D166,'TS Gantry - AP47'!$C$8:$Y$638,23,FALSE)</f>
        <v>LUNKARANSAR</v>
      </c>
      <c r="N166" s="189" t="str">
        <f>VLOOKUP(D166,'TS Gantry - AP47'!$C$8:$Z$638,24,FALSE)</f>
        <v>BIKANER</v>
      </c>
      <c r="O166" s="189"/>
      <c r="P166" s="189"/>
      <c r="Q166" s="189"/>
      <c r="R166" s="189"/>
      <c r="S166" s="108"/>
      <c r="T166" s="104"/>
      <c r="U166" s="117"/>
      <c r="V166" s="117"/>
      <c r="W166" s="117"/>
      <c r="X166" s="117"/>
      <c r="Y166" s="117"/>
      <c r="Z166" s="117"/>
    </row>
    <row r="167" spans="1:26" ht="15.75" customHeight="1" x14ac:dyDescent="0.25">
      <c r="A167" s="141">
        <v>163</v>
      </c>
      <c r="B167" s="108" t="s">
        <v>681</v>
      </c>
      <c r="C167" s="108">
        <v>18</v>
      </c>
      <c r="D167" s="142" t="s">
        <v>496</v>
      </c>
      <c r="E167" s="108" t="str">
        <f>VLOOKUP(D167,'TS Gantry - AP47'!$C$8:$D$638,2,0)</f>
        <v>DA+6</v>
      </c>
      <c r="F167" s="108" t="s">
        <v>645</v>
      </c>
      <c r="G167" s="103">
        <v>45883</v>
      </c>
      <c r="H167" s="103">
        <v>45891</v>
      </c>
      <c r="I167" s="189" t="s">
        <v>652</v>
      </c>
      <c r="J167" s="189" t="s">
        <v>675</v>
      </c>
      <c r="K167" s="189" t="s">
        <v>648</v>
      </c>
      <c r="L167" s="189" t="str">
        <f>VLOOKUP(D167,'TS Gantry - AP47'!$C$8:$X$638,22,FALSE)</f>
        <v>CHHATASAR</v>
      </c>
      <c r="M167" s="189" t="str">
        <f>VLOOKUP(D167,'TS Gantry - AP47'!$C$8:$Y$638,23,FALSE)</f>
        <v>LUNKARANSAR</v>
      </c>
      <c r="N167" s="189" t="str">
        <f>VLOOKUP(D167,'TS Gantry - AP47'!$C$8:$Z$638,24,FALSE)</f>
        <v>BIKANER</v>
      </c>
      <c r="O167" s="189"/>
      <c r="P167" s="189"/>
      <c r="Q167" s="189"/>
      <c r="R167" s="189"/>
      <c r="S167" s="108"/>
      <c r="T167" s="104"/>
      <c r="U167" s="117"/>
      <c r="V167" s="117"/>
      <c r="W167" s="117"/>
      <c r="X167" s="117"/>
      <c r="Y167" s="117"/>
      <c r="Z167" s="117"/>
    </row>
    <row r="168" spans="1:26" ht="15.75" customHeight="1" x14ac:dyDescent="0.25">
      <c r="A168" s="141">
        <v>164</v>
      </c>
      <c r="B168" s="108" t="s">
        <v>681</v>
      </c>
      <c r="C168" s="108">
        <v>19</v>
      </c>
      <c r="D168" s="142" t="s">
        <v>526</v>
      </c>
      <c r="E168" s="108" t="str">
        <f>VLOOKUP(D168,'TS Gantry - AP47'!$C$8:$D$638,2,0)</f>
        <v>DA+6</v>
      </c>
      <c r="F168" s="108" t="s">
        <v>645</v>
      </c>
      <c r="G168" s="103">
        <v>45877</v>
      </c>
      <c r="H168" s="103">
        <v>45891</v>
      </c>
      <c r="I168" s="189" t="s">
        <v>677</v>
      </c>
      <c r="J168" s="189" t="s">
        <v>672</v>
      </c>
      <c r="K168" s="189" t="s">
        <v>648</v>
      </c>
      <c r="L168" s="189" t="str">
        <f>VLOOKUP(D168,'TS Gantry - AP47'!$C$8:$X$638,22,FALSE)</f>
        <v>DHEERASAR</v>
      </c>
      <c r="M168" s="189" t="str">
        <f>VLOOKUP(D168,'TS Gantry - AP47'!$C$8:$Y$638,23,FALSE)</f>
        <v>SARDARSHAHAR</v>
      </c>
      <c r="N168" s="189" t="str">
        <f>VLOOKUP(D168,'TS Gantry - AP47'!$C$8:$Z$638,24,FALSE)</f>
        <v>CHURU</v>
      </c>
      <c r="O168" s="189"/>
      <c r="P168" s="189"/>
      <c r="Q168" s="189"/>
      <c r="R168" s="189"/>
      <c r="S168" s="108"/>
      <c r="T168" s="104"/>
      <c r="U168" s="117"/>
      <c r="V168" s="117"/>
      <c r="W168" s="117"/>
      <c r="X168" s="117"/>
      <c r="Y168" s="117"/>
      <c r="Z168" s="117"/>
    </row>
    <row r="169" spans="1:26" ht="15.75" customHeight="1" x14ac:dyDescent="0.25">
      <c r="A169" s="141">
        <v>165</v>
      </c>
      <c r="B169" s="108" t="s">
        <v>681</v>
      </c>
      <c r="C169" s="108">
        <v>20</v>
      </c>
      <c r="D169" s="142" t="s">
        <v>552</v>
      </c>
      <c r="E169" s="108" t="str">
        <f>VLOOKUP(D169,'TS Gantry - AP47'!$C$8:$D$638,2,0)</f>
        <v>DA+0</v>
      </c>
      <c r="F169" s="108" t="s">
        <v>645</v>
      </c>
      <c r="G169" s="103">
        <v>45880</v>
      </c>
      <c r="H169" s="103">
        <v>45892</v>
      </c>
      <c r="I169" s="189" t="s">
        <v>679</v>
      </c>
      <c r="J169" s="189" t="s">
        <v>656</v>
      </c>
      <c r="K169" s="189" t="s">
        <v>648</v>
      </c>
      <c r="L169" s="189" t="str">
        <f>VLOOKUP(D169,'TS Gantry - AP47'!$C$8:$X$638,22,FALSE)</f>
        <v>RANGAISAR</v>
      </c>
      <c r="M169" s="189" t="str">
        <f>VLOOKUP(D169,'TS Gantry - AP47'!$C$8:$Y$638,23,FALSE)</f>
        <v>SARDARSHAHAR</v>
      </c>
      <c r="N169" s="189" t="str">
        <f>VLOOKUP(D169,'TS Gantry - AP47'!$C$8:$Z$638,24,FALSE)</f>
        <v>CHURU</v>
      </c>
      <c r="O169" s="189"/>
      <c r="P169" s="189"/>
      <c r="Q169" s="189"/>
      <c r="R169" s="189"/>
      <c r="S169" s="108"/>
      <c r="T169" s="104"/>
      <c r="U169" s="117"/>
      <c r="V169" s="117"/>
      <c r="W169" s="117"/>
      <c r="X169" s="117"/>
      <c r="Y169" s="117"/>
      <c r="Z169" s="117"/>
    </row>
    <row r="170" spans="1:26" ht="15.75" customHeight="1" x14ac:dyDescent="0.25">
      <c r="A170" s="141">
        <v>166</v>
      </c>
      <c r="B170" s="150" t="s">
        <v>681</v>
      </c>
      <c r="C170" s="108">
        <v>21</v>
      </c>
      <c r="D170" s="142" t="s">
        <v>340</v>
      </c>
      <c r="E170" s="108" t="str">
        <f>VLOOKUP(D170,'TS Gantry - AP47'!$C$8:$D$638,2,0)</f>
        <v>DB1+0</v>
      </c>
      <c r="F170" s="108" t="s">
        <v>645</v>
      </c>
      <c r="G170" s="103">
        <v>45891</v>
      </c>
      <c r="H170" s="103">
        <v>45897</v>
      </c>
      <c r="I170" s="125" t="s">
        <v>646</v>
      </c>
      <c r="J170" s="189" t="s">
        <v>680</v>
      </c>
      <c r="K170" s="189" t="s">
        <v>648</v>
      </c>
      <c r="L170" s="189" t="str">
        <f>VLOOKUP(D170,'TS Gantry - AP47'!$C$8:$X$638,22,FALSE)</f>
        <v>DHEERERAN</v>
      </c>
      <c r="M170" s="189" t="str">
        <f>VLOOKUP(D170,'TS Gantry - AP47'!$C$8:$Y$638,23,FALSE)</f>
        <v>LUNKARANSAR</v>
      </c>
      <c r="N170" s="189" t="str">
        <f>VLOOKUP(D170,'TS Gantry - AP47'!$C$8:$Z$638,24,FALSE)</f>
        <v>BIKANER</v>
      </c>
      <c r="O170" s="189"/>
      <c r="P170" s="189"/>
      <c r="Q170" s="189"/>
      <c r="R170" s="189"/>
      <c r="S170" s="108"/>
      <c r="T170" s="104"/>
      <c r="U170" s="117"/>
      <c r="V170" s="117"/>
      <c r="W170" s="117"/>
      <c r="X170" s="117"/>
      <c r="Y170" s="117"/>
      <c r="Z170" s="117"/>
    </row>
    <row r="171" spans="1:26" ht="15" customHeight="1" x14ac:dyDescent="0.25">
      <c r="A171" s="141">
        <v>167</v>
      </c>
      <c r="B171" s="108" t="s">
        <v>681</v>
      </c>
      <c r="C171" s="108">
        <v>22</v>
      </c>
      <c r="D171" s="142" t="s">
        <v>603</v>
      </c>
      <c r="E171" s="108" t="str">
        <f>VLOOKUP(D171,'TS Gantry - AP47'!$C$8:$D$638,2,0)</f>
        <v>DC1+0</v>
      </c>
      <c r="F171" s="108" t="s">
        <v>645</v>
      </c>
      <c r="G171" s="103">
        <v>45872</v>
      </c>
      <c r="H171" s="103">
        <v>45897</v>
      </c>
      <c r="I171" s="189" t="s">
        <v>668</v>
      </c>
      <c r="J171" s="189" t="s">
        <v>666</v>
      </c>
      <c r="K171" s="189" t="s">
        <v>648</v>
      </c>
      <c r="L171" s="189" t="str">
        <f>VLOOKUP(D171,'TS Gantry - AP47'!$C$8:$X$638,22,FALSE)</f>
        <v>MALSAR</v>
      </c>
      <c r="M171" s="189" t="str">
        <f>VLOOKUP(D171,'TS Gantry - AP47'!$C$8:$Y$638,23,FALSE)</f>
        <v>SARDARSHAHAR</v>
      </c>
      <c r="N171" s="189" t="str">
        <f>VLOOKUP(D171,'TS Gantry - AP47'!$C$8:$Z$638,24,FALSE)</f>
        <v>CHURU</v>
      </c>
      <c r="O171" s="189"/>
      <c r="P171" s="189"/>
      <c r="Q171" s="189"/>
      <c r="R171" s="189"/>
      <c r="S171" s="108"/>
      <c r="T171" s="144"/>
      <c r="U171" s="117"/>
      <c r="V171" s="117"/>
      <c r="W171" s="117"/>
      <c r="X171" s="117"/>
      <c r="Y171" s="117"/>
      <c r="Z171" s="117"/>
    </row>
    <row r="172" spans="1:26" ht="15" customHeight="1" thickBot="1" x14ac:dyDescent="0.3">
      <c r="A172" s="145">
        <v>168</v>
      </c>
      <c r="B172" s="184" t="s">
        <v>681</v>
      </c>
      <c r="C172" s="112">
        <v>23</v>
      </c>
      <c r="D172" s="146" t="s">
        <v>556</v>
      </c>
      <c r="E172" s="112" t="str">
        <f>VLOOKUP(D172,'TS Gantry - AP47'!$C$8:$D$638,2,0)</f>
        <v>DA+6</v>
      </c>
      <c r="F172" s="112" t="s">
        <v>645</v>
      </c>
      <c r="G172" s="165">
        <v>45885</v>
      </c>
      <c r="H172" s="165">
        <v>45898</v>
      </c>
      <c r="I172" s="148" t="s">
        <v>682</v>
      </c>
      <c r="J172" s="190" t="s">
        <v>656</v>
      </c>
      <c r="K172" s="148" t="s">
        <v>648</v>
      </c>
      <c r="L172" s="148" t="str">
        <f>VLOOKUP(D172,'TS Gantry - AP47'!$C$8:$X$638,22,FALSE)</f>
        <v>RANGAISAR</v>
      </c>
      <c r="M172" s="148" t="str">
        <f>VLOOKUP(D172,'TS Gantry - AP47'!$C$8:$Y$638,23,FALSE)</f>
        <v>SARDARSHAHAR</v>
      </c>
      <c r="N172" s="148" t="str">
        <f>VLOOKUP(D172,'TS Gantry - AP47'!$C$8:$Z$638,24,FALSE)</f>
        <v>CHURU</v>
      </c>
      <c r="O172" s="112"/>
      <c r="P172" s="112"/>
      <c r="Q172" s="112"/>
      <c r="R172" s="112"/>
      <c r="S172" s="112"/>
      <c r="T172" s="149"/>
      <c r="U172" s="117"/>
      <c r="V172" s="117"/>
      <c r="W172" s="117"/>
      <c r="X172" s="117"/>
      <c r="Y172" s="117"/>
      <c r="Z172" s="117"/>
    </row>
    <row r="173" spans="1:26" ht="15.75" customHeight="1" x14ac:dyDescent="0.25">
      <c r="A173" s="135">
        <v>169</v>
      </c>
      <c r="B173" s="136" t="s">
        <v>683</v>
      </c>
      <c r="C173" s="136">
        <v>1</v>
      </c>
      <c r="D173" s="137" t="s">
        <v>281</v>
      </c>
      <c r="E173" s="136" t="str">
        <f>VLOOKUP(D173,'TS Gantry - AP47'!$C$8:$D$638,2,0)</f>
        <v>DA+9</v>
      </c>
      <c r="F173" s="136" t="s">
        <v>645</v>
      </c>
      <c r="G173" s="161">
        <v>45891</v>
      </c>
      <c r="H173" s="161">
        <v>45903</v>
      </c>
      <c r="I173" s="139" t="s">
        <v>676</v>
      </c>
      <c r="J173" s="187" t="s">
        <v>680</v>
      </c>
      <c r="K173" s="139" t="s">
        <v>648</v>
      </c>
      <c r="L173" s="139" t="str">
        <f>VLOOKUP(D173,'TS Gantry - AP47'!$C$8:$X$638,22,FALSE)</f>
        <v>RAJASAR BHATIYAN</v>
      </c>
      <c r="M173" s="139" t="str">
        <f>VLOOKUP(D173,'TS Gantry - AP47'!$C$8:$Y$638,23,FALSE)</f>
        <v>CHHATARGARH</v>
      </c>
      <c r="N173" s="139" t="str">
        <f>VLOOKUP(D173,'TS Gantry - AP47'!$C$8:$Z$638,24,FALSE)</f>
        <v>BIKANER</v>
      </c>
      <c r="O173" s="136"/>
      <c r="P173" s="136"/>
      <c r="Q173" s="136"/>
      <c r="R173" s="136"/>
      <c r="S173" s="136"/>
      <c r="T173" s="140"/>
      <c r="U173" s="117"/>
      <c r="V173" s="117"/>
      <c r="W173" s="117"/>
      <c r="X173" s="117"/>
      <c r="Y173" s="117"/>
      <c r="Z173" s="117"/>
    </row>
    <row r="174" spans="1:26" ht="15.75" customHeight="1" x14ac:dyDescent="0.25">
      <c r="A174" s="141">
        <v>170</v>
      </c>
      <c r="B174" s="150" t="s">
        <v>683</v>
      </c>
      <c r="C174" s="108">
        <v>2</v>
      </c>
      <c r="D174" s="142" t="s">
        <v>471</v>
      </c>
      <c r="E174" s="150" t="str">
        <f>VLOOKUP(D174,'TS Gantry - AP47'!$C$8:$D$638,2,0)</f>
        <v>DA+3</v>
      </c>
      <c r="F174" s="108" t="s">
        <v>645</v>
      </c>
      <c r="G174" s="103">
        <v>45896</v>
      </c>
      <c r="H174" s="103">
        <v>45903</v>
      </c>
      <c r="I174" s="125" t="s">
        <v>674</v>
      </c>
      <c r="J174" s="189" t="s">
        <v>675</v>
      </c>
      <c r="K174" s="153" t="s">
        <v>648</v>
      </c>
      <c r="L174" s="153" t="str">
        <f>VLOOKUP(D174,'TS Gantry - AP47'!$C$8:$X$638,22,FALSE)</f>
        <v>GARABDESAR</v>
      </c>
      <c r="M174" s="153" t="str">
        <f>VLOOKUP(D174,'TS Gantry - AP47'!$C$8:$Y$638,23,FALSE)</f>
        <v>LUNKARANSAR</v>
      </c>
      <c r="N174" s="153" t="str">
        <f>VLOOKUP(D174,'TS Gantry - AP47'!$C$8:$Z$638,24,FALSE)</f>
        <v>BIKANER</v>
      </c>
      <c r="O174" s="150"/>
      <c r="P174" s="150"/>
      <c r="Q174" s="150"/>
      <c r="R174" s="150"/>
      <c r="S174" s="150"/>
      <c r="T174" s="191"/>
      <c r="U174" s="117"/>
      <c r="V174" s="117"/>
      <c r="W174" s="117"/>
      <c r="X174" s="117"/>
      <c r="Y174" s="117"/>
      <c r="Z174" s="117"/>
    </row>
    <row r="175" spans="1:26" ht="15.75" customHeight="1" x14ac:dyDescent="0.25">
      <c r="A175" s="141">
        <v>171</v>
      </c>
      <c r="B175" s="192" t="s">
        <v>683</v>
      </c>
      <c r="C175" s="108">
        <v>3</v>
      </c>
      <c r="D175" s="142" t="s">
        <v>580</v>
      </c>
      <c r="E175" s="150" t="str">
        <f>VLOOKUP(D175,'TS Gantry - AP47'!$C$8:$D$638,2,0)</f>
        <v>DA+6</v>
      </c>
      <c r="F175" s="108" t="s">
        <v>645</v>
      </c>
      <c r="G175" s="103">
        <v>45898</v>
      </c>
      <c r="H175" s="103">
        <v>45903</v>
      </c>
      <c r="I175" s="125" t="s">
        <v>668</v>
      </c>
      <c r="J175" s="189" t="s">
        <v>666</v>
      </c>
      <c r="K175" s="153" t="s">
        <v>648</v>
      </c>
      <c r="L175" s="153" t="str">
        <f>VLOOKUP(D175,'TS Gantry - AP47'!$C$8:$X$638,22,FALSE)</f>
        <v>MALAKSAR</v>
      </c>
      <c r="M175" s="153" t="str">
        <f>VLOOKUP(D175,'TS Gantry - AP47'!$C$8:$Y$638,23,FALSE)</f>
        <v>SARDARSHAHAR</v>
      </c>
      <c r="N175" s="153" t="str">
        <f>VLOOKUP(D175,'TS Gantry - AP47'!$C$8:$Z$638,24,FALSE)</f>
        <v>CHURU</v>
      </c>
      <c r="O175" s="150"/>
      <c r="P175" s="150"/>
      <c r="Q175" s="150"/>
      <c r="R175" s="150"/>
      <c r="S175" s="150"/>
      <c r="T175" s="191"/>
      <c r="U175" s="117"/>
      <c r="V175" s="117"/>
      <c r="W175" s="117"/>
      <c r="X175" s="117"/>
      <c r="Y175" s="117"/>
      <c r="Z175" s="117"/>
    </row>
    <row r="176" spans="1:26" ht="15.75" customHeight="1" x14ac:dyDescent="0.25">
      <c r="A176" s="141">
        <v>172</v>
      </c>
      <c r="B176" s="192" t="s">
        <v>683</v>
      </c>
      <c r="C176" s="108">
        <v>4</v>
      </c>
      <c r="D176" s="142" t="s">
        <v>587</v>
      </c>
      <c r="E176" s="150" t="str">
        <f>VLOOKUP(D176,'TS Gantry - AP47'!$C$8:$D$638,2,0)</f>
        <v>DA+6</v>
      </c>
      <c r="F176" s="108" t="s">
        <v>645</v>
      </c>
      <c r="G176" s="103">
        <v>45896</v>
      </c>
      <c r="H176" s="103">
        <v>45906</v>
      </c>
      <c r="I176" s="125" t="s">
        <v>669</v>
      </c>
      <c r="J176" s="189" t="s">
        <v>672</v>
      </c>
      <c r="K176" s="153" t="s">
        <v>648</v>
      </c>
      <c r="L176" s="153" t="str">
        <f>VLOOKUP(D176,'TS Gantry - AP47'!$C$8:$X$638,22,FALSE)</f>
        <v>MALSAR</v>
      </c>
      <c r="M176" s="153" t="str">
        <f>VLOOKUP(D176,'TS Gantry - AP47'!$C$8:$Y$638,23,FALSE)</f>
        <v>SARDARSHAHAR</v>
      </c>
      <c r="N176" s="153" t="str">
        <f>VLOOKUP(D176,'TS Gantry - AP47'!$C$8:$Z$638,24,FALSE)</f>
        <v>CHURU</v>
      </c>
      <c r="O176" s="150"/>
      <c r="P176" s="150"/>
      <c r="Q176" s="150"/>
      <c r="R176" s="150"/>
      <c r="S176" s="150"/>
      <c r="T176" s="191"/>
      <c r="U176" s="117"/>
      <c r="V176" s="117"/>
      <c r="W176" s="117"/>
      <c r="X176" s="117"/>
      <c r="Y176" s="117"/>
      <c r="Z176" s="117"/>
    </row>
    <row r="177" spans="1:26" ht="15.75" customHeight="1" x14ac:dyDescent="0.25">
      <c r="A177" s="141">
        <v>173</v>
      </c>
      <c r="B177" s="192" t="s">
        <v>683</v>
      </c>
      <c r="C177" s="108">
        <v>5</v>
      </c>
      <c r="D177" s="142" t="s">
        <v>330</v>
      </c>
      <c r="E177" s="150" t="str">
        <f>VLOOKUP(D177,'TS Gantry - AP47'!$C$8:$D$638,2,0)</f>
        <v>DC1+0</v>
      </c>
      <c r="F177" s="108" t="s">
        <v>645</v>
      </c>
      <c r="G177" s="103">
        <v>45898</v>
      </c>
      <c r="H177" s="103">
        <v>45906</v>
      </c>
      <c r="I177" s="125" t="s">
        <v>646</v>
      </c>
      <c r="J177" s="189" t="s">
        <v>680</v>
      </c>
      <c r="K177" s="153" t="s">
        <v>648</v>
      </c>
      <c r="L177" s="153" t="str">
        <f>VLOOKUP(D177,'TS Gantry - AP47'!$C$8:$X$638,22,FALSE)</f>
        <v>DOODIMUKLERA</v>
      </c>
      <c r="M177" s="153" t="str">
        <f>VLOOKUP(D177,'TS Gantry - AP47'!$C$8:$Y$638,23,FALSE)</f>
        <v>LUNKARANSAR</v>
      </c>
      <c r="N177" s="153" t="str">
        <f>VLOOKUP(D177,'TS Gantry - AP47'!$C$8:$Z$638,24,FALSE)</f>
        <v>BIKANER</v>
      </c>
      <c r="O177" s="150"/>
      <c r="P177" s="150"/>
      <c r="Q177" s="150"/>
      <c r="R177" s="150"/>
      <c r="S177" s="150"/>
      <c r="T177" s="191"/>
      <c r="U177" s="117"/>
      <c r="V177" s="117"/>
      <c r="W177" s="117"/>
      <c r="X177" s="117"/>
      <c r="Y177" s="117"/>
      <c r="Z177" s="117"/>
    </row>
    <row r="178" spans="1:26" ht="15.75" customHeight="1" x14ac:dyDescent="0.25">
      <c r="A178" s="141">
        <v>174</v>
      </c>
      <c r="B178" s="192" t="s">
        <v>683</v>
      </c>
      <c r="C178" s="108">
        <v>6</v>
      </c>
      <c r="D178" s="142" t="s">
        <v>579</v>
      </c>
      <c r="E178" s="150" t="str">
        <f>VLOOKUP(D178,'TS Gantry - AP47'!$C$8:$D$638,2,0)</f>
        <v>DA+3</v>
      </c>
      <c r="F178" s="108" t="s">
        <v>645</v>
      </c>
      <c r="G178" s="103">
        <v>45904</v>
      </c>
      <c r="H178" s="103">
        <v>45906</v>
      </c>
      <c r="I178" s="125" t="s">
        <v>668</v>
      </c>
      <c r="J178" s="189" t="s">
        <v>666</v>
      </c>
      <c r="K178" s="153" t="s">
        <v>648</v>
      </c>
      <c r="L178" s="153" t="str">
        <f>VLOOKUP(D178,'TS Gantry - AP47'!$C$8:$X$638,22,FALSE)</f>
        <v>MALAKSAR</v>
      </c>
      <c r="M178" s="153" t="str">
        <f>VLOOKUP(D178,'TS Gantry - AP47'!$C$8:$Y$638,23,FALSE)</f>
        <v>SARDARSHAHAR</v>
      </c>
      <c r="N178" s="153" t="str">
        <f>VLOOKUP(D178,'TS Gantry - AP47'!$C$8:$Z$638,24,FALSE)</f>
        <v>CHURU</v>
      </c>
      <c r="O178" s="150"/>
      <c r="P178" s="150"/>
      <c r="Q178" s="150"/>
      <c r="R178" s="150"/>
      <c r="S178" s="150"/>
      <c r="T178" s="191"/>
      <c r="U178" s="117"/>
      <c r="V178" s="117"/>
      <c r="W178" s="117"/>
      <c r="X178" s="117"/>
      <c r="Y178" s="117"/>
      <c r="Z178" s="117"/>
    </row>
    <row r="179" spans="1:26" ht="15.75" customHeight="1" x14ac:dyDescent="0.25">
      <c r="A179" s="141">
        <v>175</v>
      </c>
      <c r="B179" s="192" t="s">
        <v>683</v>
      </c>
      <c r="C179" s="108">
        <v>7</v>
      </c>
      <c r="D179" s="142" t="s">
        <v>551</v>
      </c>
      <c r="E179" s="150" t="str">
        <f>VLOOKUP(D179,'TS Gantry - AP47'!$C$8:$D$638,2,0)</f>
        <v>DA+6</v>
      </c>
      <c r="F179" s="108" t="s">
        <v>645</v>
      </c>
      <c r="G179" s="103">
        <v>45894</v>
      </c>
      <c r="H179" s="103">
        <v>45909</v>
      </c>
      <c r="I179" s="125" t="s">
        <v>679</v>
      </c>
      <c r="J179" s="189" t="s">
        <v>672</v>
      </c>
      <c r="K179" s="153" t="s">
        <v>648</v>
      </c>
      <c r="L179" s="153" t="str">
        <f>VLOOKUP(D179,'TS Gantry - AP47'!$C$8:$X$638,22,FALSE)</f>
        <v>RANGAISAR</v>
      </c>
      <c r="M179" s="153" t="str">
        <f>VLOOKUP(D179,'TS Gantry - AP47'!$C$8:$Y$638,23,FALSE)</f>
        <v>SARDARSHAHAR</v>
      </c>
      <c r="N179" s="153" t="str">
        <f>VLOOKUP(D179,'TS Gantry - AP47'!$C$8:$Z$638,24,FALSE)</f>
        <v>CHURU</v>
      </c>
      <c r="O179" s="108"/>
      <c r="P179" s="108"/>
      <c r="Q179" s="108"/>
      <c r="R179" s="108"/>
      <c r="S179" s="108"/>
      <c r="T179" s="144"/>
      <c r="U179" s="117"/>
      <c r="V179" s="117"/>
      <c r="W179" s="117"/>
      <c r="X179" s="117"/>
      <c r="Y179" s="117"/>
      <c r="Z179" s="117"/>
    </row>
    <row r="180" spans="1:26" ht="15.75" customHeight="1" x14ac:dyDescent="0.25">
      <c r="A180" s="141">
        <v>176</v>
      </c>
      <c r="B180" s="192" t="s">
        <v>683</v>
      </c>
      <c r="C180" s="108">
        <v>8</v>
      </c>
      <c r="D180" s="142" t="s">
        <v>467</v>
      </c>
      <c r="E180" s="150" t="str">
        <f>VLOOKUP(D180,'TS Gantry - AP47'!$C$8:$D$638,2,0)</f>
        <v>DA+0</v>
      </c>
      <c r="F180" s="108" t="s">
        <v>645</v>
      </c>
      <c r="G180" s="103">
        <v>45904</v>
      </c>
      <c r="H180" s="103">
        <v>45911</v>
      </c>
      <c r="I180" s="125" t="s">
        <v>674</v>
      </c>
      <c r="J180" s="189" t="s">
        <v>675</v>
      </c>
      <c r="K180" s="125" t="s">
        <v>648</v>
      </c>
      <c r="L180" s="125" t="str">
        <f>VLOOKUP(D180,'TS Gantry - AP47'!$C$8:$X$638,22,FALSE)</f>
        <v>KALOO</v>
      </c>
      <c r="M180" s="125" t="str">
        <f>VLOOKUP(D180,'TS Gantry - AP47'!$C$8:$Y$638,23,FALSE)</f>
        <v>LUNKARANSAR</v>
      </c>
      <c r="N180" s="125" t="str">
        <f>VLOOKUP(D180,'TS Gantry - AP47'!$C$8:$Z$638,24,FALSE)</f>
        <v>BIKANER</v>
      </c>
      <c r="O180" s="108"/>
      <c r="P180" s="108"/>
      <c r="Q180" s="108"/>
      <c r="R180" s="108"/>
      <c r="S180" s="108"/>
      <c r="T180" s="144"/>
      <c r="U180" s="117"/>
      <c r="V180" s="117"/>
      <c r="W180" s="117"/>
      <c r="X180" s="117"/>
      <c r="Y180" s="117"/>
      <c r="Z180" s="117"/>
    </row>
    <row r="181" spans="1:26" ht="15.75" customHeight="1" x14ac:dyDescent="0.25">
      <c r="A181" s="141">
        <v>177</v>
      </c>
      <c r="B181" s="192" t="s">
        <v>683</v>
      </c>
      <c r="C181" s="108">
        <v>9</v>
      </c>
      <c r="D181" s="142" t="s">
        <v>578</v>
      </c>
      <c r="E181" s="150" t="str">
        <f>VLOOKUP(D181,'TS Gantry - AP47'!$C$8:$D$638,2,0)</f>
        <v>DA+3</v>
      </c>
      <c r="F181" s="108" t="s">
        <v>645</v>
      </c>
      <c r="G181" s="103">
        <v>45907</v>
      </c>
      <c r="H181" s="103">
        <v>45911</v>
      </c>
      <c r="I181" s="125" t="s">
        <v>668</v>
      </c>
      <c r="J181" s="189" t="s">
        <v>666</v>
      </c>
      <c r="K181" s="125" t="s">
        <v>648</v>
      </c>
      <c r="L181" s="125" t="str">
        <f>VLOOKUP(D181,'TS Gantry - AP47'!$C$8:$X$638,22,FALSE)</f>
        <v>MALAKSAR</v>
      </c>
      <c r="M181" s="125" t="str">
        <f>VLOOKUP(D181,'TS Gantry - AP47'!$C$8:$Y$638,23,FALSE)</f>
        <v>SARDARSHAHAR</v>
      </c>
      <c r="N181" s="125" t="str">
        <f>VLOOKUP(D181,'TS Gantry - AP47'!$C$8:$Z$638,24,FALSE)</f>
        <v>CHURU</v>
      </c>
      <c r="O181" s="108"/>
      <c r="P181" s="108"/>
      <c r="Q181" s="108"/>
      <c r="R181" s="108"/>
      <c r="S181" s="108"/>
      <c r="T181" s="144"/>
      <c r="U181" s="117"/>
      <c r="V181" s="117"/>
      <c r="W181" s="117"/>
      <c r="X181" s="117"/>
      <c r="Y181" s="117"/>
      <c r="Z181" s="117"/>
    </row>
    <row r="182" spans="1:26" ht="15.75" customHeight="1" x14ac:dyDescent="0.25">
      <c r="A182" s="141">
        <v>178</v>
      </c>
      <c r="B182" s="192" t="s">
        <v>683</v>
      </c>
      <c r="C182" s="108">
        <v>10</v>
      </c>
      <c r="D182" s="142" t="s">
        <v>586</v>
      </c>
      <c r="E182" s="150" t="str">
        <f>VLOOKUP(D182,'TS Gantry - AP47'!$C$8:$D$638,2,0)</f>
        <v>DA+6</v>
      </c>
      <c r="F182" s="108" t="s">
        <v>645</v>
      </c>
      <c r="G182" s="103">
        <v>45907</v>
      </c>
      <c r="H182" s="103">
        <v>45916</v>
      </c>
      <c r="I182" s="125" t="s">
        <v>669</v>
      </c>
      <c r="J182" s="189" t="s">
        <v>672</v>
      </c>
      <c r="K182" s="125" t="s">
        <v>648</v>
      </c>
      <c r="L182" s="125" t="str">
        <f>VLOOKUP(D182,'TS Gantry - AP47'!$C$8:$X$638,22,FALSE)</f>
        <v>MALSAR</v>
      </c>
      <c r="M182" s="125" t="str">
        <f>VLOOKUP(D182,'TS Gantry - AP47'!$C$8:$Y$638,23,FALSE)</f>
        <v>SARDARSHAHAR</v>
      </c>
      <c r="N182" s="125" t="str">
        <f>VLOOKUP(D182,'TS Gantry - AP47'!$C$8:$Z$638,24,FALSE)</f>
        <v>CHURU</v>
      </c>
      <c r="O182" s="108"/>
      <c r="P182" s="108"/>
      <c r="Q182" s="108"/>
      <c r="R182" s="108"/>
      <c r="S182" s="108"/>
      <c r="T182" s="144"/>
      <c r="U182" s="117"/>
      <c r="V182" s="117"/>
      <c r="W182" s="117"/>
      <c r="X182" s="117"/>
      <c r="Y182" s="117"/>
      <c r="Z182" s="117"/>
    </row>
    <row r="183" spans="1:26" ht="15.75" customHeight="1" x14ac:dyDescent="0.25">
      <c r="A183" s="141">
        <v>179</v>
      </c>
      <c r="B183" s="192" t="s">
        <v>683</v>
      </c>
      <c r="C183" s="108">
        <v>11</v>
      </c>
      <c r="D183" s="142" t="s">
        <v>318</v>
      </c>
      <c r="E183" s="150" t="str">
        <f>VLOOKUP(D183,'TS Gantry - AP47'!$C$8:$D$638,2,0)</f>
        <v>DB1+3</v>
      </c>
      <c r="F183" s="108" t="s">
        <v>645</v>
      </c>
      <c r="G183" s="103">
        <v>45907</v>
      </c>
      <c r="H183" s="103">
        <v>45916</v>
      </c>
      <c r="I183" s="125" t="s">
        <v>646</v>
      </c>
      <c r="J183" s="189" t="s">
        <v>680</v>
      </c>
      <c r="K183" s="125" t="s">
        <v>648</v>
      </c>
      <c r="L183" s="125" t="str">
        <f>VLOOKUP(D183,'TS Gantry - AP47'!$C$8:$X$638,22,FALSE)</f>
        <v>SODHWALI</v>
      </c>
      <c r="M183" s="125" t="str">
        <f>VLOOKUP(D183,'TS Gantry - AP47'!$C$8:$Y$638,23,FALSE)</f>
        <v>LUNKARANSAR</v>
      </c>
      <c r="N183" s="125" t="str">
        <f>VLOOKUP(D183,'TS Gantry - AP47'!$C$8:$Z$638,24,FALSE)</f>
        <v>BIKANER</v>
      </c>
      <c r="O183" s="108"/>
      <c r="P183" s="108"/>
      <c r="Q183" s="108"/>
      <c r="R183" s="108"/>
      <c r="S183" s="108"/>
      <c r="T183" s="144"/>
      <c r="U183" s="117"/>
      <c r="V183" s="117"/>
      <c r="W183" s="117"/>
      <c r="X183" s="117"/>
      <c r="Y183" s="117"/>
      <c r="Z183" s="117"/>
    </row>
    <row r="184" spans="1:26" ht="15.75" customHeight="1" x14ac:dyDescent="0.25">
      <c r="A184" s="141">
        <v>180</v>
      </c>
      <c r="B184" s="192" t="s">
        <v>683</v>
      </c>
      <c r="C184" s="108">
        <v>12</v>
      </c>
      <c r="D184" s="142" t="s">
        <v>282</v>
      </c>
      <c r="E184" s="150" t="str">
        <f>VLOOKUP(D184,'TS Gantry - AP47'!$C$8:$D$638,2,0)</f>
        <v>DA+3</v>
      </c>
      <c r="F184" s="108" t="s">
        <v>645</v>
      </c>
      <c r="G184" s="103">
        <v>45911</v>
      </c>
      <c r="H184" s="103">
        <v>45916</v>
      </c>
      <c r="I184" s="125" t="s">
        <v>676</v>
      </c>
      <c r="J184" s="189" t="s">
        <v>657</v>
      </c>
      <c r="K184" s="125" t="s">
        <v>648</v>
      </c>
      <c r="L184" s="125" t="str">
        <f>VLOOKUP(D184,'TS Gantry - AP47'!$C$8:$X$638,22,FALSE)</f>
        <v>RAJASAR BHATIYAN</v>
      </c>
      <c r="M184" s="125" t="str">
        <f>VLOOKUP(D184,'TS Gantry - AP47'!$C$8:$Y$638,23,FALSE)</f>
        <v>CHHATARGARH</v>
      </c>
      <c r="N184" s="125" t="str">
        <f>VLOOKUP(D184,'TS Gantry - AP47'!$C$8:$Z$638,24,FALSE)</f>
        <v>BIKANER</v>
      </c>
      <c r="O184" s="108"/>
      <c r="P184" s="108"/>
      <c r="Q184" s="108"/>
      <c r="R184" s="108"/>
      <c r="S184" s="108"/>
      <c r="T184" s="144"/>
      <c r="U184" s="117"/>
      <c r="V184" s="117"/>
      <c r="W184" s="117"/>
      <c r="X184" s="117"/>
      <c r="Y184" s="117"/>
      <c r="Z184" s="117"/>
    </row>
    <row r="185" spans="1:26" ht="15.75" customHeight="1" x14ac:dyDescent="0.25">
      <c r="A185" s="141">
        <v>181</v>
      </c>
      <c r="B185" s="192" t="s">
        <v>683</v>
      </c>
      <c r="C185" s="108">
        <v>13</v>
      </c>
      <c r="D185" s="142" t="s">
        <v>577</v>
      </c>
      <c r="E185" s="150" t="str">
        <f>VLOOKUP(D185,'TS Gantry - AP47'!$C$8:$D$638,2,0)</f>
        <v>DA+9</v>
      </c>
      <c r="F185" s="108" t="s">
        <v>645</v>
      </c>
      <c r="G185" s="103">
        <v>45912</v>
      </c>
      <c r="H185" s="103">
        <v>45916</v>
      </c>
      <c r="I185" s="125" t="s">
        <v>668</v>
      </c>
      <c r="J185" s="189" t="s">
        <v>666</v>
      </c>
      <c r="K185" s="125" t="s">
        <v>648</v>
      </c>
      <c r="L185" s="125" t="str">
        <f>VLOOKUP(D185,'TS Gantry - AP47'!$C$8:$X$638,22,FALSE)</f>
        <v>MALAKSAR</v>
      </c>
      <c r="M185" s="125" t="str">
        <f>VLOOKUP(D185,'TS Gantry - AP47'!$C$8:$Y$638,23,FALSE)</f>
        <v>SARDARSHAHAR</v>
      </c>
      <c r="N185" s="125" t="str">
        <f>VLOOKUP(D185,'TS Gantry - AP47'!$C$8:$Z$638,24,FALSE)</f>
        <v>CHURU</v>
      </c>
      <c r="O185" s="108"/>
      <c r="P185" s="108"/>
      <c r="Q185" s="108"/>
      <c r="R185" s="108"/>
      <c r="S185" s="108"/>
      <c r="T185" s="144"/>
      <c r="U185" s="117"/>
      <c r="V185" s="117"/>
      <c r="W185" s="117"/>
      <c r="X185" s="117"/>
      <c r="Y185" s="117"/>
      <c r="Z185" s="117"/>
    </row>
    <row r="186" spans="1:26" ht="15.75" customHeight="1" x14ac:dyDescent="0.25">
      <c r="A186" s="141">
        <v>182</v>
      </c>
      <c r="B186" s="192" t="s">
        <v>683</v>
      </c>
      <c r="C186" s="108">
        <v>14</v>
      </c>
      <c r="D186" s="142" t="s">
        <v>576</v>
      </c>
      <c r="E186" s="150" t="str">
        <f>VLOOKUP(D186,'TS Gantry - AP47'!$C$8:$D$638,2,0)</f>
        <v>DA+6</v>
      </c>
      <c r="F186" s="108" t="s">
        <v>645</v>
      </c>
      <c r="G186" s="103">
        <v>45918</v>
      </c>
      <c r="H186" s="103">
        <v>45921</v>
      </c>
      <c r="I186" s="125" t="s">
        <v>668</v>
      </c>
      <c r="J186" s="189" t="s">
        <v>666</v>
      </c>
      <c r="K186" s="125" t="s">
        <v>648</v>
      </c>
      <c r="L186" s="125" t="str">
        <f>VLOOKUP(D186,'TS Gantry - AP47'!$C$8:$X$638,22,FALSE)</f>
        <v>MALAKSAR</v>
      </c>
      <c r="M186" s="125" t="str">
        <f>VLOOKUP(D186,'TS Gantry - AP47'!$C$8:$Y$638,23,FALSE)</f>
        <v>SARDARSHAHAR</v>
      </c>
      <c r="N186" s="125" t="str">
        <f>VLOOKUP(D186,'TS Gantry - AP47'!$C$8:$Z$638,24,FALSE)</f>
        <v>CHURU</v>
      </c>
      <c r="O186" s="108"/>
      <c r="P186" s="108"/>
      <c r="Q186" s="108"/>
      <c r="R186" s="108"/>
      <c r="S186" s="108"/>
      <c r="T186" s="144"/>
      <c r="U186" s="117"/>
      <c r="V186" s="117"/>
      <c r="W186" s="117"/>
      <c r="X186" s="117"/>
      <c r="Y186" s="117"/>
      <c r="Z186" s="117"/>
    </row>
    <row r="187" spans="1:26" ht="15.75" customHeight="1" x14ac:dyDescent="0.25">
      <c r="A187" s="141">
        <v>183</v>
      </c>
      <c r="B187" s="192" t="s">
        <v>683</v>
      </c>
      <c r="C187" s="108">
        <v>15</v>
      </c>
      <c r="D187" s="142" t="s">
        <v>285</v>
      </c>
      <c r="E187" s="150" t="str">
        <f>VLOOKUP(D187,'TS Gantry - AP47'!$C$8:$D$638,2,0)</f>
        <v>DA+9</v>
      </c>
      <c r="F187" s="108" t="s">
        <v>645</v>
      </c>
      <c r="G187" s="103">
        <v>45918</v>
      </c>
      <c r="H187" s="103">
        <v>45922</v>
      </c>
      <c r="I187" s="125" t="s">
        <v>676</v>
      </c>
      <c r="J187" s="189" t="s">
        <v>657</v>
      </c>
      <c r="K187" s="125" t="s">
        <v>648</v>
      </c>
      <c r="L187" s="125" t="str">
        <f>VLOOKUP(D187,'TS Gantry - AP47'!$C$8:$X$638,22,FALSE)</f>
        <v>RAJASAR BHATIYAN</v>
      </c>
      <c r="M187" s="125" t="str">
        <f>VLOOKUP(D187,'TS Gantry - AP47'!$C$8:$Y$638,23,FALSE)</f>
        <v>CHHATARGARH</v>
      </c>
      <c r="N187" s="125" t="str">
        <f>VLOOKUP(D187,'TS Gantry - AP47'!$C$8:$Z$638,24,FALSE)</f>
        <v>BIKANER</v>
      </c>
      <c r="O187" s="108" t="s">
        <v>684</v>
      </c>
      <c r="P187" s="108"/>
      <c r="Q187" s="123">
        <v>45882</v>
      </c>
      <c r="R187" s="123">
        <v>45918</v>
      </c>
      <c r="S187" s="108"/>
      <c r="T187" s="193"/>
      <c r="U187" s="117"/>
      <c r="V187" s="117"/>
      <c r="W187" s="117"/>
      <c r="X187" s="117"/>
      <c r="Y187" s="117"/>
      <c r="Z187" s="117"/>
    </row>
    <row r="188" spans="1:26" ht="15" customHeight="1" x14ac:dyDescent="0.25">
      <c r="A188" s="141">
        <v>184</v>
      </c>
      <c r="B188" s="192" t="s">
        <v>683</v>
      </c>
      <c r="C188" s="108">
        <v>16</v>
      </c>
      <c r="D188" s="142" t="s">
        <v>376</v>
      </c>
      <c r="E188" s="150" t="str">
        <f>VLOOKUP(D188,'TS Gantry - AP47'!$C$8:$D$638,2,0)</f>
        <v>DC1+3</v>
      </c>
      <c r="F188" s="108" t="s">
        <v>645</v>
      </c>
      <c r="G188" s="103">
        <v>45919</v>
      </c>
      <c r="H188" s="103">
        <v>45923</v>
      </c>
      <c r="I188" s="125" t="s">
        <v>646</v>
      </c>
      <c r="J188" s="189" t="s">
        <v>680</v>
      </c>
      <c r="K188" s="125" t="s">
        <v>648</v>
      </c>
      <c r="L188" s="125" t="str">
        <f>VLOOKUP(D188,'TS Gantry - AP47'!$C$8:$X$638,22,FALSE)</f>
        <v>HANSHERA</v>
      </c>
      <c r="M188" s="125" t="str">
        <f>VLOOKUP(D188,'TS Gantry - AP47'!$C$8:$Y$638,23,FALSE)</f>
        <v>LUNKARANSAR</v>
      </c>
      <c r="N188" s="125" t="str">
        <f>VLOOKUP(D188,'TS Gantry - AP47'!$C$8:$Z$638,24,FALSE)</f>
        <v>BIKANER</v>
      </c>
      <c r="O188" s="108"/>
      <c r="P188" s="108"/>
      <c r="Q188" s="123"/>
      <c r="R188" s="108"/>
      <c r="S188" s="108"/>
      <c r="T188" s="193"/>
      <c r="U188" s="117"/>
      <c r="V188" s="117"/>
      <c r="W188" s="117"/>
      <c r="X188" s="117"/>
      <c r="Y188" s="117"/>
      <c r="Z188" s="117"/>
    </row>
    <row r="189" spans="1:26" ht="15" customHeight="1" x14ac:dyDescent="0.25">
      <c r="A189" s="141">
        <v>185</v>
      </c>
      <c r="B189" s="192" t="s">
        <v>683</v>
      </c>
      <c r="C189" s="108">
        <v>17</v>
      </c>
      <c r="D189" s="142" t="s">
        <v>286</v>
      </c>
      <c r="E189" s="150" t="str">
        <f>VLOOKUP(D189,'TS Gantry - AP47'!$C$8:$D$638,2,0)</f>
        <v>DA+3</v>
      </c>
      <c r="F189" s="108" t="s">
        <v>645</v>
      </c>
      <c r="G189" s="103">
        <v>45923</v>
      </c>
      <c r="H189" s="103">
        <v>45925</v>
      </c>
      <c r="I189" s="125" t="s">
        <v>676</v>
      </c>
      <c r="J189" s="189" t="s">
        <v>680</v>
      </c>
      <c r="K189" s="125" t="s">
        <v>648</v>
      </c>
      <c r="L189" s="125" t="str">
        <f>VLOOKUP(D189,'TS Gantry - AP47'!$C$8:$X$638,22,FALSE)</f>
        <v>RAJASAR BHATIYAN</v>
      </c>
      <c r="M189" s="125" t="str">
        <f>VLOOKUP(D189,'TS Gantry - AP47'!$C$8:$Y$638,23,FALSE)</f>
        <v>CHHATARGARH</v>
      </c>
      <c r="N189" s="125" t="str">
        <f>VLOOKUP(D189,'TS Gantry - AP47'!$C$8:$Z$638,24,FALSE)</f>
        <v>BIKANER</v>
      </c>
      <c r="O189" s="108"/>
      <c r="P189" s="108"/>
      <c r="Q189" s="123"/>
      <c r="R189" s="108"/>
      <c r="S189" s="108"/>
      <c r="T189" s="193"/>
      <c r="U189" s="117"/>
      <c r="V189" s="117"/>
      <c r="W189" s="117"/>
      <c r="X189" s="117"/>
      <c r="Y189" s="117"/>
      <c r="Z189" s="117"/>
    </row>
    <row r="190" spans="1:26" ht="15" customHeight="1" x14ac:dyDescent="0.25">
      <c r="A190" s="141">
        <v>186</v>
      </c>
      <c r="B190" s="192" t="s">
        <v>683</v>
      </c>
      <c r="C190" s="108">
        <v>18</v>
      </c>
      <c r="D190" s="142" t="s">
        <v>575</v>
      </c>
      <c r="E190" s="150" t="str">
        <f>VLOOKUP(D190,'TS Gantry - AP47'!$C$8:$D$638,2,0)</f>
        <v>DA+9</v>
      </c>
      <c r="F190" s="108" t="s">
        <v>645</v>
      </c>
      <c r="G190" s="103">
        <v>45923</v>
      </c>
      <c r="H190" s="103">
        <v>45926</v>
      </c>
      <c r="I190" s="125" t="s">
        <v>668</v>
      </c>
      <c r="J190" s="189" t="s">
        <v>666</v>
      </c>
      <c r="K190" s="125" t="s">
        <v>648</v>
      </c>
      <c r="L190" s="125" t="str">
        <f>VLOOKUP(D190,'TS Gantry - AP47'!$C$8:$X$638,22,FALSE)</f>
        <v>MALAKSAR</v>
      </c>
      <c r="M190" s="125" t="str">
        <f>VLOOKUP(D190,'TS Gantry - AP47'!$C$8:$Y$638,23,FALSE)</f>
        <v>SARDARSHAHAR</v>
      </c>
      <c r="N190" s="125" t="str">
        <f>VLOOKUP(D190,'TS Gantry - AP47'!$C$8:$Z$638,24,FALSE)</f>
        <v>CHURU</v>
      </c>
      <c r="O190" s="108"/>
      <c r="P190" s="108"/>
      <c r="Q190" s="123"/>
      <c r="R190" s="108"/>
      <c r="S190" s="108"/>
      <c r="T190" s="193"/>
      <c r="U190" s="117"/>
      <c r="V190" s="117"/>
      <c r="W190" s="117"/>
      <c r="X190" s="117"/>
      <c r="Y190" s="117"/>
      <c r="Z190" s="117"/>
    </row>
    <row r="191" spans="1:26" ht="15" customHeight="1" x14ac:dyDescent="0.25">
      <c r="A191" s="141">
        <v>187</v>
      </c>
      <c r="B191" s="192" t="s">
        <v>683</v>
      </c>
      <c r="C191" s="108">
        <v>19</v>
      </c>
      <c r="D191" s="142" t="s">
        <v>574</v>
      </c>
      <c r="E191" s="150" t="str">
        <f>VLOOKUP(D191,'TS Gantry - AP47'!$C$8:$D$638,2,0)</f>
        <v>DA+9</v>
      </c>
      <c r="F191" s="108" t="s">
        <v>645</v>
      </c>
      <c r="G191" s="103">
        <v>45926</v>
      </c>
      <c r="H191" s="103">
        <v>45929</v>
      </c>
      <c r="I191" s="125" t="s">
        <v>668</v>
      </c>
      <c r="J191" s="189" t="s">
        <v>666</v>
      </c>
      <c r="K191" s="125" t="s">
        <v>648</v>
      </c>
      <c r="L191" s="125" t="str">
        <f>VLOOKUP(D191,'TS Gantry - AP47'!$C$8:$X$638,22,FALSE)</f>
        <v>MALAKSAR</v>
      </c>
      <c r="M191" s="125" t="str">
        <f>VLOOKUP(D191,'TS Gantry - AP47'!$C$8:$Y$638,23,FALSE)</f>
        <v>SARDARSHAHAR</v>
      </c>
      <c r="N191" s="125" t="str">
        <f>VLOOKUP(D191,'TS Gantry - AP47'!$C$8:$Z$638,24,FALSE)</f>
        <v>CHURU</v>
      </c>
      <c r="O191" s="108"/>
      <c r="P191" s="108"/>
      <c r="Q191" s="123"/>
      <c r="R191" s="108"/>
      <c r="S191" s="108"/>
      <c r="T191" s="193"/>
      <c r="U191" s="117"/>
      <c r="V191" s="117"/>
      <c r="W191" s="117"/>
      <c r="X191" s="117"/>
      <c r="Y191" s="117"/>
      <c r="Z191" s="117"/>
    </row>
    <row r="192" spans="1:26" ht="15" customHeight="1" x14ac:dyDescent="0.25">
      <c r="A192" s="141">
        <v>188</v>
      </c>
      <c r="B192" s="192" t="s">
        <v>683</v>
      </c>
      <c r="C192" s="108">
        <v>20</v>
      </c>
      <c r="D192" s="142" t="s">
        <v>472</v>
      </c>
      <c r="E192" s="150" t="str">
        <f>VLOOKUP(D192,'TS Gantry - AP47'!$C$8:$D$638,2,0)</f>
        <v>DA+3</v>
      </c>
      <c r="F192" s="108" t="s">
        <v>645</v>
      </c>
      <c r="G192" s="103">
        <v>45924</v>
      </c>
      <c r="H192" s="103">
        <v>45931</v>
      </c>
      <c r="I192" s="125" t="s">
        <v>674</v>
      </c>
      <c r="J192" s="189" t="s">
        <v>675</v>
      </c>
      <c r="K192" s="125" t="s">
        <v>648</v>
      </c>
      <c r="L192" s="125" t="str">
        <f>VLOOKUP(D192,'TS Gantry - AP47'!$C$8:$X$638,22,FALSE)</f>
        <v>GARABDESAR</v>
      </c>
      <c r="M192" s="125" t="str">
        <f>VLOOKUP(D192,'TS Gantry - AP47'!$C$8:$Y$638,23,FALSE)</f>
        <v>LUNKARANSAR</v>
      </c>
      <c r="N192" s="125" t="str">
        <f>VLOOKUP(D192,'TS Gantry - AP47'!$C$8:$Z$638,24,FALSE)</f>
        <v>BIKANER</v>
      </c>
      <c r="O192" s="108" t="s">
        <v>684</v>
      </c>
      <c r="P192" s="108"/>
      <c r="Q192" s="123">
        <v>45870</v>
      </c>
      <c r="R192" s="123">
        <v>45924</v>
      </c>
      <c r="S192" s="108"/>
      <c r="T192" s="193"/>
      <c r="U192" s="117"/>
      <c r="V192" s="117"/>
      <c r="W192" s="117"/>
      <c r="X192" s="117"/>
      <c r="Y192" s="117"/>
      <c r="Z192" s="117"/>
    </row>
    <row r="193" spans="1:26" ht="15" customHeight="1" thickBot="1" x14ac:dyDescent="0.3">
      <c r="A193" s="145">
        <v>189</v>
      </c>
      <c r="B193" s="194" t="s">
        <v>683</v>
      </c>
      <c r="C193" s="112">
        <v>21</v>
      </c>
      <c r="D193" s="146" t="s">
        <v>287</v>
      </c>
      <c r="E193" s="184" t="str">
        <f>VLOOKUP(D193,'TS Gantry - AP47'!$C$8:$D$638,2,0)</f>
        <v>DA-1.5</v>
      </c>
      <c r="F193" s="112" t="s">
        <v>645</v>
      </c>
      <c r="G193" s="165">
        <v>45927</v>
      </c>
      <c r="H193" s="165">
        <v>45931</v>
      </c>
      <c r="I193" s="148" t="s">
        <v>676</v>
      </c>
      <c r="J193" s="190" t="s">
        <v>680</v>
      </c>
      <c r="K193" s="148" t="s">
        <v>648</v>
      </c>
      <c r="L193" s="148" t="str">
        <f>VLOOKUP(D193,'TS Gantry - AP47'!$C$8:$X$638,22,FALSE)</f>
        <v>MAKADASAR</v>
      </c>
      <c r="M193" s="148" t="str">
        <f>VLOOKUP(D193,'TS Gantry - AP47'!$C$8:$Y$638,23,FALSE)</f>
        <v>CHHATARGARH</v>
      </c>
      <c r="N193" s="148" t="str">
        <f>VLOOKUP(D193,'TS Gantry - AP47'!$C$8:$Z$638,24,FALSE)</f>
        <v>BIKANER</v>
      </c>
      <c r="O193" s="112"/>
      <c r="P193" s="112"/>
      <c r="Q193" s="112"/>
      <c r="R193" s="112"/>
      <c r="S193" s="112"/>
      <c r="T193" s="195"/>
      <c r="U193" s="117"/>
      <c r="V193" s="117"/>
      <c r="W193" s="117"/>
      <c r="X193" s="117"/>
      <c r="Y193" s="117"/>
      <c r="Z193" s="117"/>
    </row>
    <row r="194" spans="1:26" ht="15" customHeight="1" x14ac:dyDescent="0.25">
      <c r="A194" s="135">
        <v>190</v>
      </c>
      <c r="B194" s="196" t="s">
        <v>685</v>
      </c>
      <c r="C194" s="136">
        <v>1</v>
      </c>
      <c r="D194" s="137" t="s">
        <v>558</v>
      </c>
      <c r="E194" s="136" t="str">
        <f>VLOOKUP(D194,'TS Gantry - AP47'!$C$8:$D$638,2,0)</f>
        <v>DA+9</v>
      </c>
      <c r="F194" s="136" t="s">
        <v>645</v>
      </c>
      <c r="G194" s="161">
        <v>45928</v>
      </c>
      <c r="H194" s="161">
        <v>45934</v>
      </c>
      <c r="I194" s="139" t="s">
        <v>673</v>
      </c>
      <c r="J194" s="187" t="s">
        <v>672</v>
      </c>
      <c r="K194" s="139" t="s">
        <v>648</v>
      </c>
      <c r="L194" s="139" t="str">
        <f>VLOOKUP(D194,'TS Gantry - AP47'!$C$8:$X$638,22,FALSE)</f>
        <v>LODSAR</v>
      </c>
      <c r="M194" s="139" t="str">
        <f>VLOOKUP(D194,'TS Gantry - AP47'!$C$8:$Y$638,23,FALSE)</f>
        <v>SARDARSHAHAR</v>
      </c>
      <c r="N194" s="139" t="str">
        <f>VLOOKUP(D194,'TS Gantry - AP47'!$C$8:$Z$638,24,FALSE)</f>
        <v>CHURU</v>
      </c>
      <c r="O194" s="136"/>
      <c r="P194" s="136"/>
      <c r="Q194" s="136"/>
      <c r="R194" s="136"/>
      <c r="S194" s="136"/>
      <c r="T194" s="197"/>
      <c r="U194" s="117"/>
      <c r="V194" s="117"/>
      <c r="W194" s="117"/>
      <c r="X194" s="117"/>
      <c r="Y194" s="117"/>
      <c r="Z194" s="117"/>
    </row>
    <row r="195" spans="1:26" ht="15" customHeight="1" x14ac:dyDescent="0.25">
      <c r="A195" s="141">
        <v>191</v>
      </c>
      <c r="B195" s="192" t="s">
        <v>685</v>
      </c>
      <c r="C195" s="108">
        <v>2</v>
      </c>
      <c r="D195" s="142" t="s">
        <v>581</v>
      </c>
      <c r="E195" s="150" t="str">
        <f>VLOOKUP(D195,'TS Gantry - AP47'!$C$8:$D$638,2,0)</f>
        <v>DB1+0</v>
      </c>
      <c r="F195" s="108" t="s">
        <v>645</v>
      </c>
      <c r="G195" s="103">
        <v>45929</v>
      </c>
      <c r="H195" s="103">
        <v>45934</v>
      </c>
      <c r="I195" s="125" t="s">
        <v>668</v>
      </c>
      <c r="J195" s="189" t="s">
        <v>666</v>
      </c>
      <c r="K195" s="125" t="s">
        <v>648</v>
      </c>
      <c r="L195" s="125" t="str">
        <f>VLOOKUP(D195,'TS Gantry - AP47'!$C$8:$X$638,22,FALSE)</f>
        <v>HALASAR</v>
      </c>
      <c r="M195" s="125" t="str">
        <f>VLOOKUP(D195,'TS Gantry - AP47'!$C$8:$Y$638,23,FALSE)</f>
        <v>SARDARSHAHAR</v>
      </c>
      <c r="N195" s="125" t="str">
        <f>VLOOKUP(D195,'TS Gantry - AP47'!$C$8:$Z$638,24,FALSE)</f>
        <v>CHURU</v>
      </c>
      <c r="O195" s="108"/>
      <c r="P195" s="108"/>
      <c r="Q195" s="108"/>
      <c r="R195" s="108"/>
      <c r="S195" s="108"/>
      <c r="T195" s="193"/>
      <c r="U195" s="117"/>
      <c r="V195" s="117"/>
      <c r="W195" s="117"/>
      <c r="X195" s="117"/>
      <c r="Y195" s="117"/>
      <c r="Z195" s="117"/>
    </row>
    <row r="196" spans="1:26" ht="15" customHeight="1" x14ac:dyDescent="0.25">
      <c r="A196" s="141">
        <v>192</v>
      </c>
      <c r="B196" s="198" t="s">
        <v>685</v>
      </c>
      <c r="C196" s="150">
        <v>3</v>
      </c>
      <c r="D196" s="151" t="s">
        <v>283</v>
      </c>
      <c r="E196" s="150" t="str">
        <f>VLOOKUP(D196,'TS Gantry - AP47'!$C$8:$D$638,2,0)</f>
        <v>DB1+0</v>
      </c>
      <c r="F196" s="150" t="s">
        <v>645</v>
      </c>
      <c r="G196" s="188">
        <v>45934</v>
      </c>
      <c r="H196" s="103">
        <v>45939</v>
      </c>
      <c r="I196" s="153" t="s">
        <v>676</v>
      </c>
      <c r="J196" s="199" t="s">
        <v>680</v>
      </c>
      <c r="K196" s="125" t="s">
        <v>648</v>
      </c>
      <c r="L196" s="125" t="str">
        <f>VLOOKUP(D196,'TS Gantry - AP47'!$C$8:$X$638,22,FALSE)</f>
        <v>RAJASAR BHATIYAN</v>
      </c>
      <c r="M196" s="125" t="str">
        <f>VLOOKUP(D196,'TS Gantry - AP47'!$C$8:$Y$638,23,FALSE)</f>
        <v>CHHATARGARH</v>
      </c>
      <c r="N196" s="125" t="str">
        <f>VLOOKUP(D196,'TS Gantry - AP47'!$C$8:$Z$638,24,FALSE)</f>
        <v>BIKANER</v>
      </c>
      <c r="O196" s="150" t="s">
        <v>684</v>
      </c>
      <c r="P196" s="150"/>
      <c r="Q196" s="123">
        <v>45882</v>
      </c>
      <c r="R196" s="123">
        <v>45934</v>
      </c>
      <c r="S196" s="108"/>
      <c r="T196" s="193"/>
      <c r="U196" s="117"/>
      <c r="V196" s="117"/>
      <c r="W196" s="117"/>
      <c r="X196" s="117"/>
      <c r="Y196" s="117"/>
      <c r="Z196" s="117"/>
    </row>
    <row r="197" spans="1:26" ht="15" customHeight="1" x14ac:dyDescent="0.25">
      <c r="A197" s="141">
        <v>193</v>
      </c>
      <c r="B197" s="198" t="s">
        <v>685</v>
      </c>
      <c r="C197" s="108">
        <v>4</v>
      </c>
      <c r="D197" s="151" t="s">
        <v>573</v>
      </c>
      <c r="E197" s="150" t="str">
        <f>VLOOKUP(D197,'TS Gantry - AP47'!$C$8:$D$638,2,0)</f>
        <v>DA+9</v>
      </c>
      <c r="F197" s="150" t="s">
        <v>645</v>
      </c>
      <c r="G197" s="188">
        <v>45934</v>
      </c>
      <c r="H197" s="188">
        <v>45942</v>
      </c>
      <c r="I197" s="153" t="s">
        <v>668</v>
      </c>
      <c r="J197" s="199" t="s">
        <v>666</v>
      </c>
      <c r="K197" s="125" t="s">
        <v>648</v>
      </c>
      <c r="L197" s="125" t="str">
        <f>VLOOKUP(D197,'TS Gantry - AP47'!$C$8:$X$638,22,FALSE)</f>
        <v>MALAKSAR</v>
      </c>
      <c r="M197" s="125" t="str">
        <f>VLOOKUP(D197,'TS Gantry - AP47'!$C$8:$Y$638,23,FALSE)</f>
        <v>SARDARSHAHAR</v>
      </c>
      <c r="N197" s="125" t="str">
        <f>VLOOKUP(D197,'TS Gantry - AP47'!$C$8:$Z$638,24,FALSE)</f>
        <v>CHURU</v>
      </c>
      <c r="O197" s="150" t="s">
        <v>684</v>
      </c>
      <c r="P197" s="150"/>
      <c r="Q197" s="123">
        <v>45896</v>
      </c>
      <c r="R197" s="123">
        <v>45926</v>
      </c>
      <c r="S197" s="108"/>
      <c r="T197" s="193"/>
      <c r="U197" s="117"/>
      <c r="V197" s="117"/>
      <c r="W197" s="117"/>
      <c r="X197" s="117"/>
      <c r="Y197" s="117"/>
      <c r="Z197" s="117"/>
    </row>
    <row r="198" spans="1:26" ht="15" customHeight="1" x14ac:dyDescent="0.25">
      <c r="A198" s="141">
        <v>194</v>
      </c>
      <c r="B198" s="198" t="s">
        <v>685</v>
      </c>
      <c r="C198" s="150">
        <v>5</v>
      </c>
      <c r="D198" s="151" t="s">
        <v>559</v>
      </c>
      <c r="E198" s="150" t="str">
        <f>VLOOKUP(D198,'TS Gantry - AP47'!$C$8:$D$638,2,0)</f>
        <v>DA+9</v>
      </c>
      <c r="F198" s="150" t="s">
        <v>645</v>
      </c>
      <c r="G198" s="188">
        <v>45934</v>
      </c>
      <c r="H198" s="188">
        <v>45942</v>
      </c>
      <c r="I198" s="153" t="s">
        <v>673</v>
      </c>
      <c r="J198" s="199" t="s">
        <v>672</v>
      </c>
      <c r="K198" s="125" t="s">
        <v>648</v>
      </c>
      <c r="L198" s="125" t="str">
        <f>VLOOKUP(D198,'TS Gantry - AP47'!$C$8:$X$638,22,FALSE)</f>
        <v>NAHARSARA</v>
      </c>
      <c r="M198" s="125" t="str">
        <f>VLOOKUP(D198,'TS Gantry - AP47'!$C$8:$Y$638,23,FALSE)</f>
        <v>SARDARSHAHAR</v>
      </c>
      <c r="N198" s="125" t="str">
        <f>VLOOKUP(D198,'TS Gantry - AP47'!$C$8:$Z$638,24,FALSE)</f>
        <v>CHURU</v>
      </c>
      <c r="O198" s="150"/>
      <c r="P198" s="150"/>
      <c r="Q198" s="152"/>
      <c r="R198" s="108"/>
      <c r="S198" s="108"/>
      <c r="T198" s="193"/>
      <c r="U198" s="117"/>
      <c r="V198" s="117"/>
      <c r="W198" s="117"/>
      <c r="X198" s="117"/>
      <c r="Y198" s="117"/>
      <c r="Z198" s="117"/>
    </row>
    <row r="199" spans="1:26" ht="15" customHeight="1" x14ac:dyDescent="0.25">
      <c r="A199" s="141">
        <v>195</v>
      </c>
      <c r="B199" s="198" t="s">
        <v>685</v>
      </c>
      <c r="C199" s="108">
        <v>6</v>
      </c>
      <c r="D199" s="151" t="s">
        <v>406</v>
      </c>
      <c r="E199" s="150" t="str">
        <f>VLOOKUP(D199,'TS Gantry - AP47'!$C$8:$D$638,2,0)</f>
        <v>DA+0</v>
      </c>
      <c r="F199" s="150" t="s">
        <v>645</v>
      </c>
      <c r="G199" s="188">
        <v>45939</v>
      </c>
      <c r="H199" s="188">
        <v>45942</v>
      </c>
      <c r="I199" s="153" t="s">
        <v>646</v>
      </c>
      <c r="J199" s="199" t="s">
        <v>650</v>
      </c>
      <c r="K199" s="125" t="s">
        <v>648</v>
      </c>
      <c r="L199" s="125" t="str">
        <f>VLOOKUP(D199,'TS Gantry - AP47'!$C$8:$X$638,22,FALSE)</f>
        <v>KALKAL MUKLERA</v>
      </c>
      <c r="M199" s="125" t="str">
        <f>VLOOKUP(D199,'TS Gantry - AP47'!$C$8:$Y$638,23,FALSE)</f>
        <v>LUNKARANSAR</v>
      </c>
      <c r="N199" s="125" t="str">
        <f>VLOOKUP(D199,'TS Gantry - AP47'!$C$8:$Z$638,24,FALSE)</f>
        <v>BIKANER</v>
      </c>
      <c r="O199" s="150" t="s">
        <v>684</v>
      </c>
      <c r="P199" s="150"/>
      <c r="Q199" s="123">
        <v>45733</v>
      </c>
      <c r="R199" s="123">
        <v>45926</v>
      </c>
      <c r="S199" s="108"/>
      <c r="T199" s="104"/>
      <c r="U199" s="117"/>
      <c r="V199" s="117"/>
      <c r="W199" s="117"/>
      <c r="X199" s="117"/>
      <c r="Y199" s="117"/>
      <c r="Z199" s="117"/>
    </row>
    <row r="200" spans="1:26" ht="15" customHeight="1" x14ac:dyDescent="0.25">
      <c r="A200" s="141">
        <v>196</v>
      </c>
      <c r="B200" s="198" t="s">
        <v>685</v>
      </c>
      <c r="C200" s="150">
        <v>7</v>
      </c>
      <c r="D200" s="142" t="s">
        <v>583</v>
      </c>
      <c r="E200" s="150" t="str">
        <f>VLOOKUP(D200,'TS Gantry - AP47'!$C$8:$D$638,2,0)</f>
        <v>DA+3</v>
      </c>
      <c r="F200" s="150" t="s">
        <v>645</v>
      </c>
      <c r="G200" s="103">
        <v>45943</v>
      </c>
      <c r="H200" s="103">
        <v>45946</v>
      </c>
      <c r="I200" s="125" t="s">
        <v>668</v>
      </c>
      <c r="J200" s="199" t="s">
        <v>666</v>
      </c>
      <c r="K200" s="125" t="s">
        <v>648</v>
      </c>
      <c r="L200" s="125" t="str">
        <f>VLOOKUP(D200,'TS Gantry - AP47'!$C$8:$X$638,22,FALSE)</f>
        <v>HALASAR</v>
      </c>
      <c r="M200" s="125" t="str">
        <f>VLOOKUP(D200,'TS Gantry - AP47'!$C$8:$Y$638,23,FALSE)</f>
        <v>SARDARSHAHAR</v>
      </c>
      <c r="N200" s="125" t="str">
        <f>VLOOKUP(D200,'TS Gantry - AP47'!$C$8:$Z$638,24,FALSE)</f>
        <v>CHURU</v>
      </c>
      <c r="O200" s="108"/>
      <c r="P200" s="108"/>
      <c r="Q200" s="108"/>
      <c r="R200" s="108"/>
      <c r="S200" s="108"/>
      <c r="T200" s="104"/>
      <c r="U200" s="117"/>
      <c r="V200" s="117"/>
      <c r="W200" s="117"/>
      <c r="X200" s="117"/>
      <c r="Y200" s="117"/>
      <c r="Z200" s="117"/>
    </row>
    <row r="201" spans="1:26" ht="15" customHeight="1" x14ac:dyDescent="0.25">
      <c r="A201" s="141">
        <v>197</v>
      </c>
      <c r="B201" s="198" t="s">
        <v>685</v>
      </c>
      <c r="C201" s="108">
        <v>8</v>
      </c>
      <c r="D201" s="151" t="s">
        <v>476</v>
      </c>
      <c r="E201" s="150" t="str">
        <f>VLOOKUP(D201,'TS Gantry - AP47'!$C$8:$D$638,2,0)</f>
        <v>DB2+0</v>
      </c>
      <c r="F201" s="150" t="s">
        <v>645</v>
      </c>
      <c r="G201" s="188">
        <v>45934</v>
      </c>
      <c r="H201" s="188">
        <v>45947</v>
      </c>
      <c r="I201" s="153" t="s">
        <v>674</v>
      </c>
      <c r="J201" s="199" t="s">
        <v>675</v>
      </c>
      <c r="K201" s="125" t="s">
        <v>648</v>
      </c>
      <c r="L201" s="125" t="str">
        <f>VLOOKUP(D201,'TS Gantry - AP47'!$C$8:$X$638,22,FALSE)</f>
        <v>RAJPURA HUDAAN</v>
      </c>
      <c r="M201" s="125" t="str">
        <f>VLOOKUP(D201,'TS Gantry - AP47'!$C$8:$Y$638,23,FALSE)</f>
        <v>LUNKARANSAR</v>
      </c>
      <c r="N201" s="125" t="str">
        <f>VLOOKUP(D201,'TS Gantry - AP47'!$C$8:$Z$638,24,FALSE)</f>
        <v>BIKANER</v>
      </c>
      <c r="O201" s="150" t="s">
        <v>684</v>
      </c>
      <c r="P201" s="150"/>
      <c r="Q201" s="123">
        <v>45870</v>
      </c>
      <c r="R201" s="123">
        <v>45934</v>
      </c>
      <c r="S201" s="108"/>
      <c r="T201" s="193"/>
      <c r="U201" s="117"/>
      <c r="V201" s="117"/>
      <c r="W201" s="117"/>
      <c r="X201" s="117"/>
      <c r="Y201" s="117"/>
      <c r="Z201" s="117"/>
    </row>
    <row r="202" spans="1:26" ht="15" customHeight="1" x14ac:dyDescent="0.25">
      <c r="A202" s="141">
        <v>198</v>
      </c>
      <c r="B202" s="198" t="s">
        <v>685</v>
      </c>
      <c r="C202" s="150">
        <v>9</v>
      </c>
      <c r="D202" s="142" t="s">
        <v>388</v>
      </c>
      <c r="E202" s="150" t="str">
        <f>VLOOKUP(D202,'TS Gantry - AP47'!$C$8:$D$638,2,0)</f>
        <v>DA+3</v>
      </c>
      <c r="F202" s="150" t="s">
        <v>645</v>
      </c>
      <c r="G202" s="103">
        <v>45944</v>
      </c>
      <c r="H202" s="103">
        <v>45947</v>
      </c>
      <c r="I202" s="125" t="s">
        <v>646</v>
      </c>
      <c r="J202" s="199" t="s">
        <v>657</v>
      </c>
      <c r="K202" s="125" t="s">
        <v>648</v>
      </c>
      <c r="L202" s="125" t="str">
        <f>VLOOKUP(D202,'TS Gantry - AP47'!$C$8:$X$638,22,FALSE)</f>
        <v>SURANA</v>
      </c>
      <c r="M202" s="125" t="str">
        <f>VLOOKUP(D202,'TS Gantry - AP47'!$C$8:$Y$638,23,FALSE)</f>
        <v>LUNKARANSAR</v>
      </c>
      <c r="N202" s="125" t="str">
        <f>VLOOKUP(D202,'TS Gantry - AP47'!$C$8:$Z$638,24,FALSE)</f>
        <v>BIKANER</v>
      </c>
      <c r="O202" s="108" t="s">
        <v>684</v>
      </c>
      <c r="P202" s="108"/>
      <c r="Q202" s="108"/>
      <c r="R202" s="108"/>
      <c r="S202" s="108"/>
      <c r="T202" s="193"/>
      <c r="U202" s="117"/>
      <c r="V202" s="117"/>
      <c r="W202" s="117"/>
      <c r="X202" s="117"/>
      <c r="Y202" s="117"/>
      <c r="Z202" s="117"/>
    </row>
    <row r="203" spans="1:26" ht="15" customHeight="1" x14ac:dyDescent="0.25">
      <c r="A203" s="141">
        <v>199</v>
      </c>
      <c r="B203" s="198" t="s">
        <v>685</v>
      </c>
      <c r="C203" s="108">
        <v>10</v>
      </c>
      <c r="D203" s="142" t="s">
        <v>584</v>
      </c>
      <c r="E203" s="150" t="str">
        <f>VLOOKUP(D203,'TS Gantry - AP47'!$C$8:$D$638,2,0)</f>
        <v>DA+3</v>
      </c>
      <c r="F203" s="150" t="s">
        <v>645</v>
      </c>
      <c r="G203" s="103">
        <v>45946</v>
      </c>
      <c r="H203" s="103">
        <v>45948</v>
      </c>
      <c r="I203" s="125" t="s">
        <v>668</v>
      </c>
      <c r="J203" s="199" t="s">
        <v>666</v>
      </c>
      <c r="K203" s="125" t="s">
        <v>648</v>
      </c>
      <c r="L203" s="125" t="str">
        <f>VLOOKUP(D203,'TS Gantry - AP47'!$C$8:$X$638,22,FALSE)</f>
        <v>HALASAR</v>
      </c>
      <c r="M203" s="125" t="str">
        <f>VLOOKUP(D203,'TS Gantry - AP47'!$C$8:$Y$638,23,FALSE)</f>
        <v>SARDARSHAHAR</v>
      </c>
      <c r="N203" s="125" t="str">
        <f>VLOOKUP(D203,'TS Gantry - AP47'!$C$8:$Z$638,24,FALSE)</f>
        <v>CHURU</v>
      </c>
      <c r="O203" s="108"/>
      <c r="P203" s="108"/>
      <c r="Q203" s="108"/>
      <c r="R203" s="108"/>
      <c r="S203" s="108"/>
      <c r="T203" s="193"/>
      <c r="U203" s="117"/>
      <c r="V203" s="117"/>
      <c r="W203" s="117"/>
      <c r="X203" s="117"/>
      <c r="Y203" s="117"/>
      <c r="Z203" s="117"/>
    </row>
    <row r="204" spans="1:26" ht="15" customHeight="1" x14ac:dyDescent="0.25">
      <c r="A204" s="141">
        <v>200</v>
      </c>
      <c r="B204" s="198" t="s">
        <v>685</v>
      </c>
      <c r="C204" s="108">
        <v>11</v>
      </c>
      <c r="D204" s="142" t="s">
        <v>521</v>
      </c>
      <c r="E204" s="150" t="str">
        <f>VLOOKUP(D204,'TS Gantry - AP47'!$C$8:$D$638,2,0)</f>
        <v>DA+9</v>
      </c>
      <c r="F204" s="150" t="s">
        <v>645</v>
      </c>
      <c r="G204" s="103">
        <v>45942</v>
      </c>
      <c r="H204" s="103">
        <v>45949</v>
      </c>
      <c r="I204" s="125" t="s">
        <v>652</v>
      </c>
      <c r="J204" s="199" t="s">
        <v>686</v>
      </c>
      <c r="K204" s="125" t="s">
        <v>648</v>
      </c>
      <c r="L204" s="125" t="str">
        <f>VLOOKUP(D204,'TS Gantry - AP47'!$C$8:$X$638,22,FALSE)</f>
        <v>KANWALASAR</v>
      </c>
      <c r="M204" s="125" t="str">
        <f>VLOOKUP(D204,'TS Gantry - AP47'!$C$8:$Y$638,23,FALSE)</f>
        <v>SARDARSHAHAR</v>
      </c>
      <c r="N204" s="125" t="str">
        <f>VLOOKUP(D204,'TS Gantry - AP47'!$C$8:$Z$638,24,FALSE)</f>
        <v>CHURU</v>
      </c>
      <c r="O204" s="108"/>
      <c r="P204" s="108"/>
      <c r="Q204" s="108"/>
      <c r="R204" s="108"/>
      <c r="S204" s="108"/>
      <c r="T204" s="104"/>
      <c r="U204" s="117"/>
      <c r="V204" s="117"/>
      <c r="W204" s="117"/>
      <c r="X204" s="117"/>
      <c r="Y204" s="117"/>
      <c r="Z204" s="117"/>
    </row>
    <row r="205" spans="1:26" ht="15" customHeight="1" x14ac:dyDescent="0.25">
      <c r="A205" s="141">
        <v>201</v>
      </c>
      <c r="B205" s="198" t="s">
        <v>685</v>
      </c>
      <c r="C205" s="150">
        <v>12</v>
      </c>
      <c r="D205" s="176" t="s">
        <v>262</v>
      </c>
      <c r="E205" s="150" t="str">
        <f>VLOOKUP(D205,'TS Gantry - AP47'!$C$8:$D$638,2,0)</f>
        <v>DB1+9</v>
      </c>
      <c r="F205" s="150" t="s">
        <v>645</v>
      </c>
      <c r="G205" s="103">
        <v>45940</v>
      </c>
      <c r="H205" s="103">
        <v>45953</v>
      </c>
      <c r="I205" s="125" t="s">
        <v>676</v>
      </c>
      <c r="J205" s="199" t="s">
        <v>687</v>
      </c>
      <c r="K205" s="125" t="s">
        <v>648</v>
      </c>
      <c r="L205" s="125" t="str">
        <f>VLOOKUP(D205,'TS Gantry - AP47'!$C$8:$X$638,22,FALSE)</f>
        <v>AMBARAN</v>
      </c>
      <c r="M205" s="125" t="str">
        <f>VLOOKUP(D205,'TS Gantry - AP47'!$C$8:$Y$638,23,FALSE)</f>
        <v>CHHATARGARH</v>
      </c>
      <c r="N205" s="125" t="str">
        <f>VLOOKUP(D205,'TS Gantry - AP47'!$C$8:$Z$638,24,FALSE)</f>
        <v>BIKANER</v>
      </c>
      <c r="O205" s="108"/>
      <c r="P205" s="108"/>
      <c r="Q205" s="108"/>
      <c r="R205" s="108"/>
      <c r="S205" s="108"/>
      <c r="T205" s="104"/>
      <c r="U205" s="117"/>
      <c r="V205" s="117"/>
      <c r="W205" s="117"/>
      <c r="X205" s="117"/>
      <c r="Y205" s="117"/>
      <c r="Z205" s="117"/>
    </row>
    <row r="206" spans="1:26" ht="15" customHeight="1" x14ac:dyDescent="0.25">
      <c r="A206" s="141">
        <v>202</v>
      </c>
      <c r="B206" s="198" t="s">
        <v>685</v>
      </c>
      <c r="C206" s="108">
        <v>13</v>
      </c>
      <c r="D206" s="151" t="s">
        <v>466</v>
      </c>
      <c r="E206" s="150" t="str">
        <f>VLOOKUP(D206,'TS Gantry - AP47'!$C$8:$D$638,2,0)</f>
        <v>DA+0</v>
      </c>
      <c r="F206" s="150" t="s">
        <v>645</v>
      </c>
      <c r="G206" s="188">
        <v>45918</v>
      </c>
      <c r="H206" s="188">
        <v>45955</v>
      </c>
      <c r="I206" s="153" t="s">
        <v>674</v>
      </c>
      <c r="J206" s="199" t="s">
        <v>675</v>
      </c>
      <c r="K206" s="125" t="s">
        <v>648</v>
      </c>
      <c r="L206" s="125" t="str">
        <f>VLOOKUP(D206,'TS Gantry - AP47'!$C$8:$X$638,22,FALSE)</f>
        <v>KALOO</v>
      </c>
      <c r="M206" s="125" t="str">
        <f>VLOOKUP(D206,'TS Gantry - AP47'!$C$8:$Y$638,23,FALSE)</f>
        <v>LUNKARANSAR</v>
      </c>
      <c r="N206" s="125" t="str">
        <f>VLOOKUP(D206,'TS Gantry - AP47'!$C$8:$Z$638,24,FALSE)</f>
        <v>BIKANER</v>
      </c>
      <c r="O206" s="150" t="s">
        <v>684</v>
      </c>
      <c r="P206" s="150"/>
      <c r="Q206" s="152">
        <v>45870</v>
      </c>
      <c r="R206" s="123">
        <v>45946</v>
      </c>
      <c r="S206" s="108"/>
      <c r="T206" s="193"/>
      <c r="U206" s="117"/>
      <c r="V206" s="117"/>
      <c r="W206" s="117"/>
      <c r="X206" s="117"/>
      <c r="Y206" s="117"/>
      <c r="Z206" s="117"/>
    </row>
    <row r="207" spans="1:26" ht="15" customHeight="1" x14ac:dyDescent="0.25">
      <c r="A207" s="141">
        <v>203</v>
      </c>
      <c r="B207" s="198" t="s">
        <v>685</v>
      </c>
      <c r="C207" s="108">
        <v>14</v>
      </c>
      <c r="D207" s="142" t="s">
        <v>560</v>
      </c>
      <c r="E207" s="150" t="str">
        <f>VLOOKUP(D207,'TS Gantry - AP47'!$C$8:$D$638,2,0)</f>
        <v>DB1+9</v>
      </c>
      <c r="F207" s="150" t="s">
        <v>645</v>
      </c>
      <c r="G207" s="103">
        <v>45943</v>
      </c>
      <c r="H207" s="103">
        <v>45955</v>
      </c>
      <c r="I207" s="125" t="s">
        <v>673</v>
      </c>
      <c r="J207" s="199" t="s">
        <v>688</v>
      </c>
      <c r="K207" s="125" t="s">
        <v>648</v>
      </c>
      <c r="L207" s="125" t="str">
        <f>VLOOKUP(D207,'TS Gantry - AP47'!$C$8:$X$638,22,FALSE)</f>
        <v>NAHARSARA</v>
      </c>
      <c r="M207" s="125" t="str">
        <f>VLOOKUP(D207,'TS Gantry - AP47'!$C$8:$Y$638,23,FALSE)</f>
        <v>SARDARSHAHAR</v>
      </c>
      <c r="N207" s="125" t="str">
        <f>VLOOKUP(D207,'TS Gantry - AP47'!$C$8:$Z$638,24,FALSE)</f>
        <v>CHURU</v>
      </c>
      <c r="O207" s="108"/>
      <c r="P207" s="108"/>
      <c r="Q207" s="108"/>
      <c r="R207" s="108"/>
      <c r="S207" s="108"/>
      <c r="T207" s="193"/>
      <c r="U207" s="117"/>
      <c r="V207" s="117"/>
      <c r="W207" s="117"/>
      <c r="X207" s="117"/>
      <c r="Y207" s="117"/>
      <c r="Z207" s="117"/>
    </row>
    <row r="208" spans="1:26" ht="15" customHeight="1" x14ac:dyDescent="0.25">
      <c r="A208" s="141">
        <v>204</v>
      </c>
      <c r="B208" s="198" t="s">
        <v>685</v>
      </c>
      <c r="C208" s="150">
        <v>15</v>
      </c>
      <c r="D208" s="142" t="s">
        <v>522</v>
      </c>
      <c r="E208" s="150" t="str">
        <f>VLOOKUP(D208,'TS Gantry - AP47'!$C$8:$D$638,2,0)</f>
        <v>DB1+9</v>
      </c>
      <c r="F208" s="150" t="s">
        <v>645</v>
      </c>
      <c r="G208" s="103">
        <v>45948</v>
      </c>
      <c r="H208" s="103">
        <v>45956</v>
      </c>
      <c r="I208" s="125" t="s">
        <v>652</v>
      </c>
      <c r="J208" s="199" t="s">
        <v>686</v>
      </c>
      <c r="K208" s="125" t="s">
        <v>648</v>
      </c>
      <c r="L208" s="125" t="str">
        <f>VLOOKUP(D208,'TS Gantry - AP47'!$C$8:$X$638,22,FALSE)</f>
        <v>DHEERASAR</v>
      </c>
      <c r="M208" s="125" t="str">
        <f>VLOOKUP(D208,'TS Gantry - AP47'!$C$8:$Y$638,23,FALSE)</f>
        <v>SARDARSHAHAR</v>
      </c>
      <c r="N208" s="125" t="str">
        <f>VLOOKUP(D208,'TS Gantry - AP47'!$C$8:$Z$638,24,FALSE)</f>
        <v>CHURU</v>
      </c>
      <c r="O208" s="108"/>
      <c r="P208" s="108"/>
      <c r="Q208" s="108"/>
      <c r="R208" s="108"/>
      <c r="S208" s="108"/>
      <c r="T208" s="193"/>
      <c r="U208" s="117"/>
      <c r="V208" s="117"/>
      <c r="W208" s="117"/>
      <c r="X208" s="117"/>
      <c r="Y208" s="117"/>
      <c r="Z208" s="117"/>
    </row>
    <row r="209" spans="1:26" ht="15" customHeight="1" x14ac:dyDescent="0.25">
      <c r="A209" s="141">
        <v>205</v>
      </c>
      <c r="B209" s="198" t="s">
        <v>685</v>
      </c>
      <c r="C209" s="108">
        <v>16</v>
      </c>
      <c r="D209" s="142" t="s">
        <v>585</v>
      </c>
      <c r="E209" s="150" t="str">
        <f>VLOOKUP(D209,'TS Gantry - AP47'!$C$8:$D$638,2,0)</f>
        <v>DA+3</v>
      </c>
      <c r="F209" s="150" t="s">
        <v>645</v>
      </c>
      <c r="G209" s="103">
        <v>45953</v>
      </c>
      <c r="H209" s="103">
        <v>45956</v>
      </c>
      <c r="I209" s="125" t="s">
        <v>668</v>
      </c>
      <c r="J209" s="199" t="s">
        <v>666</v>
      </c>
      <c r="K209" s="125" t="s">
        <v>648</v>
      </c>
      <c r="L209" s="125" t="str">
        <f>VLOOKUP(D209,'TS Gantry - AP47'!$C$8:$X$638,22,FALSE)</f>
        <v>HALASAR</v>
      </c>
      <c r="M209" s="125" t="str">
        <f>VLOOKUP(D209,'TS Gantry - AP47'!$C$8:$Y$638,23,FALSE)</f>
        <v>SARDARSHAHAR</v>
      </c>
      <c r="N209" s="125" t="str">
        <f>VLOOKUP(D209,'TS Gantry - AP47'!$C$8:$Z$638,24,FALSE)</f>
        <v>CHURU</v>
      </c>
      <c r="O209" s="108"/>
      <c r="P209" s="108"/>
      <c r="Q209" s="108"/>
      <c r="R209" s="108"/>
      <c r="S209" s="108"/>
      <c r="T209" s="193"/>
      <c r="U209" s="117"/>
      <c r="V209" s="117"/>
      <c r="W209" s="117"/>
      <c r="X209" s="117"/>
      <c r="Y209" s="117"/>
      <c r="Z209" s="117"/>
    </row>
    <row r="210" spans="1:26" ht="15" customHeight="1" x14ac:dyDescent="0.25">
      <c r="A210" s="141">
        <v>206</v>
      </c>
      <c r="B210" s="198" t="s">
        <v>685</v>
      </c>
      <c r="C210" s="150">
        <v>17</v>
      </c>
      <c r="D210" s="142" t="s">
        <v>367</v>
      </c>
      <c r="E210" s="150" t="str">
        <f>VLOOKUP(D210,'TS Gantry - AP47'!$C$8:$D$638,2,0)</f>
        <v>DC2+0</v>
      </c>
      <c r="F210" s="150" t="s">
        <v>645</v>
      </c>
      <c r="G210" s="103">
        <v>45947</v>
      </c>
      <c r="H210" s="103">
        <v>45957</v>
      </c>
      <c r="I210" s="125" t="s">
        <v>646</v>
      </c>
      <c r="J210" s="199" t="s">
        <v>689</v>
      </c>
      <c r="K210" s="125" t="s">
        <v>648</v>
      </c>
      <c r="L210" s="125" t="str">
        <f>VLOOKUP(D210,'TS Gantry - AP47'!$C$8:$X$638,22,FALSE)</f>
        <v>SHARAH BOOCHAWAS</v>
      </c>
      <c r="M210" s="125" t="str">
        <f>VLOOKUP(D210,'TS Gantry - AP47'!$C$8:$Y$638,23,FALSE)</f>
        <v>LUNKARANSAR</v>
      </c>
      <c r="N210" s="125" t="str">
        <f>VLOOKUP(D210,'TS Gantry - AP47'!$C$8:$Z$638,24,FALSE)</f>
        <v>BIKANER</v>
      </c>
      <c r="O210" s="108" t="s">
        <v>684</v>
      </c>
      <c r="P210" s="108"/>
      <c r="Q210" s="123">
        <v>45719</v>
      </c>
      <c r="R210" s="123">
        <v>45947</v>
      </c>
      <c r="S210" s="108"/>
      <c r="T210" s="193"/>
      <c r="U210" s="117"/>
      <c r="V210" s="117"/>
      <c r="W210" s="117"/>
      <c r="X210" s="117"/>
      <c r="Y210" s="117"/>
      <c r="Z210" s="117"/>
    </row>
    <row r="211" spans="1:26" ht="15" customHeight="1" x14ac:dyDescent="0.25">
      <c r="A211" s="141">
        <v>207</v>
      </c>
      <c r="B211" s="198" t="s">
        <v>685</v>
      </c>
      <c r="C211" s="108">
        <v>18</v>
      </c>
      <c r="D211" s="168" t="s">
        <v>264</v>
      </c>
      <c r="E211" s="150" t="str">
        <f>VLOOKUP(D211,'TS Gantry - AP47'!$C$8:$D$638,2,0)</f>
        <v>DA+9</v>
      </c>
      <c r="F211" s="150" t="s">
        <v>645</v>
      </c>
      <c r="G211" s="103">
        <v>45953</v>
      </c>
      <c r="H211" s="103">
        <v>45958</v>
      </c>
      <c r="I211" s="125" t="s">
        <v>676</v>
      </c>
      <c r="J211" s="199" t="s">
        <v>687</v>
      </c>
      <c r="K211" s="125" t="s">
        <v>648</v>
      </c>
      <c r="L211" s="125" t="str">
        <f>VLOOKUP(D211,'TS Gantry - AP47'!$C$8:$X$638,22,FALSE)</f>
        <v>AMBARAN</v>
      </c>
      <c r="M211" s="125" t="str">
        <f>VLOOKUP(D211,'TS Gantry - AP47'!$C$8:$Y$638,23,FALSE)</f>
        <v>CHHATARGARH</v>
      </c>
      <c r="N211" s="125" t="str">
        <f>VLOOKUP(D211,'TS Gantry - AP47'!$C$8:$Z$638,24,FALSE)</f>
        <v>BIKANER</v>
      </c>
      <c r="O211" s="108"/>
      <c r="P211" s="108"/>
      <c r="Q211" s="108"/>
      <c r="R211" s="108"/>
      <c r="S211" s="108"/>
      <c r="T211" s="200"/>
      <c r="U211" s="117"/>
      <c r="V211" s="117"/>
      <c r="W211" s="117"/>
      <c r="X211" s="117"/>
      <c r="Y211" s="117"/>
      <c r="Z211" s="117"/>
    </row>
    <row r="212" spans="1:26" ht="15" customHeight="1" x14ac:dyDescent="0.25">
      <c r="A212" s="141">
        <v>208</v>
      </c>
      <c r="B212" s="198" t="s">
        <v>685</v>
      </c>
      <c r="C212" s="150">
        <v>19</v>
      </c>
      <c r="D212" s="142" t="s">
        <v>502</v>
      </c>
      <c r="E212" s="150" t="str">
        <f>VLOOKUP(D212,'TS Gantry - AP47'!$C$8:$D$638,2,0)</f>
        <v>DB2+0</v>
      </c>
      <c r="F212" s="150" t="s">
        <v>645</v>
      </c>
      <c r="G212" s="103">
        <v>45952</v>
      </c>
      <c r="H212" s="103">
        <v>45960</v>
      </c>
      <c r="I212" s="125" t="s">
        <v>652</v>
      </c>
      <c r="J212" s="199" t="s">
        <v>686</v>
      </c>
      <c r="K212" s="125" t="s">
        <v>648</v>
      </c>
      <c r="L212" s="125" t="str">
        <f>VLOOKUP(D212,'TS Gantry - AP47'!$C$8:$X$638,22,FALSE)</f>
        <v>CHHATASAR</v>
      </c>
      <c r="M212" s="125" t="str">
        <f>VLOOKUP(D212,'TS Gantry - AP47'!$C$8:$Y$638,23,FALSE)</f>
        <v>LUNKARANSAR</v>
      </c>
      <c r="N212" s="125" t="str">
        <f>VLOOKUP(D212,'TS Gantry - AP47'!$C$8:$Z$638,24,FALSE)</f>
        <v>BIKANER</v>
      </c>
      <c r="O212" s="108"/>
      <c r="P212" s="108"/>
      <c r="Q212" s="108"/>
      <c r="R212" s="108"/>
      <c r="S212" s="108"/>
      <c r="T212" s="104"/>
      <c r="U212" s="117"/>
      <c r="V212" s="117"/>
      <c r="W212" s="117"/>
      <c r="X212" s="117"/>
      <c r="Y212" s="117"/>
      <c r="Z212" s="117"/>
    </row>
    <row r="213" spans="1:26" ht="15" customHeight="1" x14ac:dyDescent="0.25">
      <c r="A213" s="141">
        <v>209</v>
      </c>
      <c r="B213" s="198" t="s">
        <v>685</v>
      </c>
      <c r="C213" s="108">
        <v>20</v>
      </c>
      <c r="D213" s="106" t="s">
        <v>346</v>
      </c>
      <c r="E213" s="150" t="str">
        <f>VLOOKUP(D213,'TS Gantry - AP47'!$C$8:$D$638,2,0)</f>
        <v>DA+3</v>
      </c>
      <c r="F213" s="150" t="s">
        <v>645</v>
      </c>
      <c r="G213" s="103">
        <v>45957</v>
      </c>
      <c r="H213" s="103">
        <v>45960</v>
      </c>
      <c r="I213" s="125" t="s">
        <v>646</v>
      </c>
      <c r="J213" s="199" t="s">
        <v>689</v>
      </c>
      <c r="K213" s="125" t="s">
        <v>648</v>
      </c>
      <c r="L213" s="125" t="str">
        <f>VLOOKUP(D213,'TS Gantry - AP47'!$C$8:$X$638,22,FALSE)</f>
        <v>DHEERERAN</v>
      </c>
      <c r="M213" s="125" t="str">
        <f>VLOOKUP(D213,'TS Gantry - AP47'!$C$8:$Y$638,23,FALSE)</f>
        <v>LUNKARANSAR</v>
      </c>
      <c r="N213" s="125" t="str">
        <f>VLOOKUP(D213,'TS Gantry - AP47'!$C$8:$Z$638,24,FALSE)</f>
        <v>BIKANER</v>
      </c>
      <c r="O213" s="108"/>
      <c r="P213" s="108"/>
      <c r="Q213" s="108"/>
      <c r="R213" s="108"/>
      <c r="S213" s="108"/>
      <c r="T213" s="200"/>
      <c r="U213" s="117"/>
      <c r="V213" s="117"/>
      <c r="W213" s="117"/>
      <c r="X213" s="117"/>
      <c r="Y213" s="117"/>
      <c r="Z213" s="117"/>
    </row>
    <row r="214" spans="1:26" ht="15" customHeight="1" x14ac:dyDescent="0.25">
      <c r="A214" s="141">
        <v>210</v>
      </c>
      <c r="B214" s="198" t="s">
        <v>685</v>
      </c>
      <c r="C214" s="150">
        <v>21</v>
      </c>
      <c r="D214" s="106" t="s">
        <v>265</v>
      </c>
      <c r="E214" s="150" t="str">
        <f>VLOOKUP(D214,'TS Gantry - AP47'!$C$8:$D$638,2,0)</f>
        <v>DA+9</v>
      </c>
      <c r="F214" s="150" t="s">
        <v>645</v>
      </c>
      <c r="G214" s="103">
        <v>45957</v>
      </c>
      <c r="H214" s="103">
        <v>45960</v>
      </c>
      <c r="I214" s="125" t="s">
        <v>676</v>
      </c>
      <c r="J214" s="199" t="s">
        <v>687</v>
      </c>
      <c r="K214" s="125" t="s">
        <v>648</v>
      </c>
      <c r="L214" s="125" t="str">
        <f>VLOOKUP(D214,'TS Gantry - AP47'!$C$8:$X$638,22,FALSE)</f>
        <v>AMBARAN</v>
      </c>
      <c r="M214" s="125" t="str">
        <f>VLOOKUP(D214,'TS Gantry - AP47'!$C$8:$Y$638,23,FALSE)</f>
        <v>CHHATARGARH</v>
      </c>
      <c r="N214" s="125" t="str">
        <f>VLOOKUP(D214,'TS Gantry - AP47'!$C$8:$Z$638,24,FALSE)</f>
        <v>BIKANER</v>
      </c>
      <c r="O214" s="108"/>
      <c r="P214" s="108"/>
      <c r="Q214" s="108"/>
      <c r="R214" s="108"/>
      <c r="S214" s="108"/>
      <c r="T214" s="200"/>
      <c r="U214" s="117"/>
      <c r="V214" s="117"/>
      <c r="W214" s="117"/>
      <c r="X214" s="117"/>
      <c r="Y214" s="117"/>
      <c r="Z214" s="117"/>
    </row>
    <row r="215" spans="1:26" ht="15" customHeight="1" x14ac:dyDescent="0.25">
      <c r="A215" s="141">
        <v>211</v>
      </c>
      <c r="B215" s="198" t="s">
        <v>685</v>
      </c>
      <c r="C215" s="108">
        <v>22</v>
      </c>
      <c r="D215" s="106" t="s">
        <v>599</v>
      </c>
      <c r="E215" s="150" t="str">
        <f>VLOOKUP(D215,'TS Gantry - AP47'!$C$8:$D$638,2,0)</f>
        <v>DA+3</v>
      </c>
      <c r="F215" s="150" t="s">
        <v>645</v>
      </c>
      <c r="G215" s="103">
        <v>45958</v>
      </c>
      <c r="H215" s="103">
        <v>45960</v>
      </c>
      <c r="I215" s="125" t="s">
        <v>668</v>
      </c>
      <c r="J215" s="199" t="s">
        <v>666</v>
      </c>
      <c r="K215" s="125" t="s">
        <v>648</v>
      </c>
      <c r="L215" s="125" t="str">
        <f>VLOOKUP(D215,'TS Gantry - AP47'!$C$8:$X$638,22,FALSE)</f>
        <v>MALSAR</v>
      </c>
      <c r="M215" s="125" t="str">
        <f>VLOOKUP(D215,'TS Gantry - AP47'!$C$8:$Y$638,23,FALSE)</f>
        <v>SARDARSHAHAR</v>
      </c>
      <c r="N215" s="125" t="str">
        <f>VLOOKUP(D215,'TS Gantry - AP47'!$C$8:$Z$638,24,FALSE)</f>
        <v>CHURU</v>
      </c>
      <c r="O215" s="108"/>
      <c r="P215" s="108"/>
      <c r="Q215" s="108"/>
      <c r="R215" s="108"/>
      <c r="S215" s="108"/>
      <c r="T215" s="200"/>
      <c r="U215" s="117"/>
      <c r="V215" s="117"/>
      <c r="W215" s="117"/>
      <c r="X215" s="117"/>
      <c r="Y215" s="117"/>
      <c r="Z215" s="117"/>
    </row>
    <row r="216" spans="1:26" ht="15" customHeight="1" x14ac:dyDescent="0.25">
      <c r="A216" s="141">
        <v>212</v>
      </c>
      <c r="B216" s="198" t="s">
        <v>685</v>
      </c>
      <c r="C216" s="150">
        <v>23</v>
      </c>
      <c r="D216" s="142" t="s">
        <v>474</v>
      </c>
      <c r="E216" s="150" t="str">
        <f>VLOOKUP(D216,'TS Gantry - AP47'!$C$8:$D$638,2,0)</f>
        <v>DA+3</v>
      </c>
      <c r="F216" s="150" t="s">
        <v>645</v>
      </c>
      <c r="G216" s="103">
        <v>45954</v>
      </c>
      <c r="H216" s="103">
        <v>45962</v>
      </c>
      <c r="I216" s="125" t="s">
        <v>674</v>
      </c>
      <c r="J216" s="199" t="s">
        <v>675</v>
      </c>
      <c r="K216" s="125" t="s">
        <v>648</v>
      </c>
      <c r="L216" s="125" t="str">
        <f>VLOOKUP(D216,'TS Gantry - AP47'!$C$8:$X$638,22,FALSE)</f>
        <v>RAJPURA HUDAAN</v>
      </c>
      <c r="M216" s="125" t="str">
        <f>VLOOKUP(D216,'TS Gantry - AP47'!$C$8:$Y$638,23,FALSE)</f>
        <v>LUNKARANSAR</v>
      </c>
      <c r="N216" s="125" t="str">
        <f>VLOOKUP(D216,'TS Gantry - AP47'!$C$8:$Z$638,24,FALSE)</f>
        <v>BIKANER</v>
      </c>
      <c r="O216" s="108"/>
      <c r="P216" s="108"/>
      <c r="Q216" s="108"/>
      <c r="R216" s="108"/>
      <c r="S216" s="108"/>
      <c r="T216" s="200"/>
      <c r="U216" s="117"/>
      <c r="V216" s="117"/>
      <c r="W216" s="117"/>
      <c r="X216" s="117"/>
      <c r="Y216" s="117"/>
      <c r="Z216" s="117"/>
    </row>
    <row r="217" spans="1:26" ht="15" customHeight="1" x14ac:dyDescent="0.25">
      <c r="A217" s="141">
        <v>213</v>
      </c>
      <c r="B217" s="198" t="s">
        <v>685</v>
      </c>
      <c r="C217" s="150">
        <v>24</v>
      </c>
      <c r="D217" s="142" t="s">
        <v>561</v>
      </c>
      <c r="E217" s="150" t="str">
        <f>VLOOKUP(D217,'TS Gantry - AP47'!$C$8:$D$638,2,0)</f>
        <v>DA+9</v>
      </c>
      <c r="F217" s="150" t="s">
        <v>645</v>
      </c>
      <c r="G217" s="103">
        <v>45956</v>
      </c>
      <c r="H217" s="103">
        <v>45962</v>
      </c>
      <c r="I217" s="125" t="s">
        <v>673</v>
      </c>
      <c r="J217" s="199" t="s">
        <v>688</v>
      </c>
      <c r="K217" s="125" t="s">
        <v>648</v>
      </c>
      <c r="L217" s="125" t="str">
        <f>VLOOKUP(D217,'TS Gantry - AP47'!$C$8:$X$638,22,FALSE)</f>
        <v>NAHARSARA</v>
      </c>
      <c r="M217" s="125" t="str">
        <f>VLOOKUP(D217,'TS Gantry - AP47'!$C$8:$Y$638,23,FALSE)</f>
        <v>SARDARSHAHAR</v>
      </c>
      <c r="N217" s="125" t="str">
        <f>VLOOKUP(D217,'TS Gantry - AP47'!$C$8:$Z$638,24,FALSE)</f>
        <v>CHURU</v>
      </c>
      <c r="O217" s="108"/>
      <c r="P217" s="108"/>
      <c r="Q217" s="108"/>
      <c r="R217" s="108"/>
      <c r="S217" s="108"/>
      <c r="T217" s="200"/>
      <c r="U217" s="117"/>
      <c r="V217" s="117"/>
      <c r="W217" s="117"/>
      <c r="X217" s="117"/>
      <c r="Y217" s="117"/>
      <c r="Z217" s="117"/>
    </row>
    <row r="218" spans="1:26" ht="15" customHeight="1" thickBot="1" x14ac:dyDescent="0.3">
      <c r="A218" s="145">
        <v>214</v>
      </c>
      <c r="B218" s="201" t="s">
        <v>685</v>
      </c>
      <c r="C218" s="184">
        <v>25</v>
      </c>
      <c r="D218" s="202" t="s">
        <v>266</v>
      </c>
      <c r="E218" s="184" t="str">
        <f>VLOOKUP(D218,'TS Gantry - AP47'!$C$8:$D$638,2,0)</f>
        <v>DA-1.5</v>
      </c>
      <c r="F218" s="184" t="s">
        <v>645</v>
      </c>
      <c r="G218" s="165">
        <v>45961</v>
      </c>
      <c r="H218" s="165">
        <v>45963</v>
      </c>
      <c r="I218" s="148" t="s">
        <v>676</v>
      </c>
      <c r="J218" s="203" t="s">
        <v>687</v>
      </c>
      <c r="K218" s="148" t="s">
        <v>648</v>
      </c>
      <c r="L218" s="148" t="str">
        <f>VLOOKUP(D218,'TS Gantry - AP47'!$C$8:$X$638,22,FALSE)</f>
        <v>AMBARAN</v>
      </c>
      <c r="M218" s="148" t="str">
        <f>VLOOKUP(D218,'TS Gantry - AP47'!$C$8:$Y$638,23,FALSE)</f>
        <v>CHHATARGARH</v>
      </c>
      <c r="N218" s="148" t="str">
        <f>VLOOKUP(D218,'TS Gantry - AP47'!$C$8:$Z$638,24,FALSE)</f>
        <v>BIKANER</v>
      </c>
      <c r="O218" s="112"/>
      <c r="P218" s="112"/>
      <c r="Q218" s="112"/>
      <c r="R218" s="112"/>
      <c r="S218" s="112"/>
      <c r="T218" s="204"/>
      <c r="U218" s="205"/>
      <c r="V218" s="205"/>
      <c r="W218" s="205"/>
      <c r="X218" s="205"/>
      <c r="Y218" s="205"/>
      <c r="Z218" s="205"/>
    </row>
    <row r="219" spans="1:26" ht="15" customHeight="1" x14ac:dyDescent="0.25">
      <c r="A219" s="99">
        <v>215</v>
      </c>
      <c r="B219" s="198" t="s">
        <v>633</v>
      </c>
      <c r="C219" s="150">
        <v>1</v>
      </c>
      <c r="D219" s="206" t="s">
        <v>582</v>
      </c>
      <c r="E219" s="150" t="str">
        <f>VLOOKUP(D219,'TS Gantry - AP47'!$C$8:$D$638,2,0)</f>
        <v>DA+0</v>
      </c>
      <c r="F219" s="150" t="s">
        <v>645</v>
      </c>
      <c r="G219" s="188">
        <v>45957</v>
      </c>
      <c r="H219" s="188">
        <v>45964</v>
      </c>
      <c r="I219" s="153" t="s">
        <v>668</v>
      </c>
      <c r="J219" s="199" t="s">
        <v>666</v>
      </c>
      <c r="K219" s="153" t="s">
        <v>648</v>
      </c>
      <c r="L219" s="153" t="str">
        <f>VLOOKUP(D219,'TS Gantry - AP47'!$C$8:$X$638,22,FALSE)</f>
        <v>HALASAR</v>
      </c>
      <c r="M219" s="153" t="str">
        <f>VLOOKUP(D219,'TS Gantry - AP47'!$C$8:$Y$638,23,FALSE)</f>
        <v>SARDARSHAHAR</v>
      </c>
      <c r="N219" s="153" t="str">
        <f>VLOOKUP(D219,'TS Gantry - AP47'!$C$8:$Z$638,24,FALSE)</f>
        <v>CHURU</v>
      </c>
      <c r="O219" s="150" t="s">
        <v>684</v>
      </c>
      <c r="P219" s="150"/>
      <c r="Q219" s="152">
        <v>45896</v>
      </c>
      <c r="R219" s="152">
        <v>45958</v>
      </c>
      <c r="S219" s="150"/>
      <c r="T219" s="207"/>
      <c r="U219" s="117"/>
      <c r="V219" s="117"/>
      <c r="W219" s="117"/>
      <c r="X219" s="117"/>
      <c r="Y219" s="117"/>
      <c r="Z219" s="117"/>
    </row>
    <row r="220" spans="1:26" ht="15" customHeight="1" x14ac:dyDescent="0.25">
      <c r="A220" s="141">
        <v>216</v>
      </c>
      <c r="B220" s="198" t="s">
        <v>633</v>
      </c>
      <c r="C220" s="108">
        <v>2</v>
      </c>
      <c r="D220" s="106" t="s">
        <v>498</v>
      </c>
      <c r="E220" s="150" t="str">
        <f>VLOOKUP(D220,'TS Gantry - AP47'!$C$8:$D$638,2,0)</f>
        <v>DC2+0</v>
      </c>
      <c r="F220" s="150" t="s">
        <v>645</v>
      </c>
      <c r="G220" s="103">
        <v>45957</v>
      </c>
      <c r="H220" s="103">
        <v>45965</v>
      </c>
      <c r="I220" s="125" t="s">
        <v>652</v>
      </c>
      <c r="J220" s="199" t="s">
        <v>686</v>
      </c>
      <c r="K220" s="125" t="s">
        <v>648</v>
      </c>
      <c r="L220" s="125" t="str">
        <f>VLOOKUP(D220,'TS Gantry - AP47'!$C$8:$X$638,22,FALSE)</f>
        <v>CHHATASAR</v>
      </c>
      <c r="M220" s="125" t="str">
        <f>VLOOKUP(D220,'TS Gantry - AP47'!$C$8:$Y$638,23,FALSE)</f>
        <v>LUNKARANSAR</v>
      </c>
      <c r="N220" s="125" t="str">
        <f>VLOOKUP(D220,'TS Gantry - AP47'!$C$8:$Z$638,24,FALSE)</f>
        <v>BIKANER</v>
      </c>
      <c r="O220" s="108"/>
      <c r="P220" s="108"/>
      <c r="Q220" s="108"/>
      <c r="R220" s="108"/>
      <c r="S220" s="108"/>
      <c r="T220" s="200"/>
      <c r="U220" s="117"/>
      <c r="V220" s="117"/>
      <c r="W220" s="117"/>
      <c r="X220" s="117"/>
      <c r="Y220" s="117"/>
      <c r="Z220" s="117"/>
    </row>
    <row r="221" spans="1:26" ht="15" customHeight="1" x14ac:dyDescent="0.25">
      <c r="A221" s="141">
        <v>217</v>
      </c>
      <c r="B221" s="198" t="s">
        <v>633</v>
      </c>
      <c r="C221" s="108">
        <v>3</v>
      </c>
      <c r="D221" s="208" t="s">
        <v>351</v>
      </c>
      <c r="E221" s="150" t="str">
        <f>VLOOKUP(D221,'TS Gantry - AP47'!$C$8:$D$638,2,0)</f>
        <v>DA-1.5</v>
      </c>
      <c r="F221" s="150" t="s">
        <v>645</v>
      </c>
      <c r="G221" s="103">
        <v>45962</v>
      </c>
      <c r="H221" s="103">
        <v>45966</v>
      </c>
      <c r="I221" s="125" t="s">
        <v>646</v>
      </c>
      <c r="J221" s="199" t="s">
        <v>650</v>
      </c>
      <c r="K221" s="125" t="s">
        <v>648</v>
      </c>
      <c r="L221" s="125" t="str">
        <f>VLOOKUP(D221,'TS Gantry - AP47'!$C$8:$X$638,22,FALSE)</f>
        <v>SHARAH BEECHHARWAS</v>
      </c>
      <c r="M221" s="125" t="str">
        <f>VLOOKUP(D221,'TS Gantry - AP47'!$C$8:$Y$638,23,FALSE)</f>
        <v>LUNKARANSAR</v>
      </c>
      <c r="N221" s="125" t="str">
        <f>VLOOKUP(D221,'TS Gantry - AP47'!$C$8:$Z$638,24,FALSE)</f>
        <v>BIKANER</v>
      </c>
      <c r="O221" s="108"/>
      <c r="P221" s="108"/>
      <c r="Q221" s="108"/>
      <c r="R221" s="108"/>
      <c r="S221" s="108"/>
      <c r="T221" s="200"/>
      <c r="U221" s="117"/>
      <c r="V221" s="117"/>
      <c r="W221" s="117"/>
      <c r="X221" s="117"/>
      <c r="Y221" s="117"/>
      <c r="Z221" s="117"/>
    </row>
    <row r="222" spans="1:26" ht="15" customHeight="1" x14ac:dyDescent="0.25">
      <c r="A222" s="141">
        <v>218</v>
      </c>
      <c r="B222" s="198" t="s">
        <v>633</v>
      </c>
      <c r="C222" s="108">
        <v>4</v>
      </c>
      <c r="D222" s="106" t="s">
        <v>267</v>
      </c>
      <c r="E222" s="150" t="str">
        <f>VLOOKUP(D222,'TS Gantry - AP47'!$C$8:$D$638,2,0)</f>
        <v>DA+6</v>
      </c>
      <c r="F222" s="150" t="s">
        <v>645</v>
      </c>
      <c r="G222" s="103">
        <v>45963</v>
      </c>
      <c r="H222" s="103">
        <v>45967</v>
      </c>
      <c r="I222" s="125" t="s">
        <v>676</v>
      </c>
      <c r="J222" s="199" t="s">
        <v>657</v>
      </c>
      <c r="K222" s="125" t="s">
        <v>648</v>
      </c>
      <c r="L222" s="125" t="str">
        <f>VLOOKUP(D222,'TS Gantry - AP47'!$C$8:$X$638,22,FALSE)</f>
        <v>AMBARAN</v>
      </c>
      <c r="M222" s="125" t="str">
        <f>VLOOKUP(D222,'TS Gantry - AP47'!$C$8:$Y$638,23,FALSE)</f>
        <v>CHHATARGARH</v>
      </c>
      <c r="N222" s="125" t="str">
        <f>VLOOKUP(D222,'TS Gantry - AP47'!$C$8:$Z$638,24,FALSE)</f>
        <v>BIKANER</v>
      </c>
      <c r="O222" s="108"/>
      <c r="P222" s="108"/>
      <c r="Q222" s="108"/>
      <c r="R222" s="108"/>
      <c r="S222" s="108"/>
      <c r="T222" s="200"/>
      <c r="U222" s="117"/>
      <c r="V222" s="117"/>
      <c r="W222" s="117"/>
      <c r="X222" s="117"/>
      <c r="Y222" s="117"/>
      <c r="Z222" s="117"/>
    </row>
    <row r="223" spans="1:26" ht="15" customHeight="1" x14ac:dyDescent="0.25">
      <c r="A223" s="141">
        <v>219</v>
      </c>
      <c r="B223" s="198" t="s">
        <v>633</v>
      </c>
      <c r="C223" s="108">
        <v>5</v>
      </c>
      <c r="D223" s="176" t="s">
        <v>562</v>
      </c>
      <c r="E223" s="150" t="str">
        <f>VLOOKUP(D223,'TS Gantry - AP47'!$C$8:$D$638,2,0)</f>
        <v>DA+9</v>
      </c>
      <c r="F223" s="150" t="s">
        <v>645</v>
      </c>
      <c r="G223" s="103">
        <v>45962</v>
      </c>
      <c r="H223" s="103">
        <v>45968</v>
      </c>
      <c r="I223" s="125" t="s">
        <v>673</v>
      </c>
      <c r="J223" s="199" t="s">
        <v>688</v>
      </c>
      <c r="K223" s="125" t="s">
        <v>648</v>
      </c>
      <c r="L223" s="125" t="str">
        <f>VLOOKUP(D223,'TS Gantry - AP47'!$C$8:$X$638,22,FALSE)</f>
        <v>NAHARSARA</v>
      </c>
      <c r="M223" s="125" t="str">
        <f>VLOOKUP(D223,'TS Gantry - AP47'!$C$8:$Y$638,23,FALSE)</f>
        <v>SARDARSHAHAR</v>
      </c>
      <c r="N223" s="125" t="str">
        <f>VLOOKUP(D223,'TS Gantry - AP47'!$C$8:$Z$638,24,FALSE)</f>
        <v>CHURU</v>
      </c>
      <c r="O223" s="108"/>
      <c r="P223" s="108"/>
      <c r="Q223" s="108"/>
      <c r="R223" s="108"/>
      <c r="S223" s="108"/>
      <c r="T223" s="200"/>
      <c r="U223" s="117"/>
      <c r="V223" s="117"/>
      <c r="W223" s="117"/>
      <c r="X223" s="117"/>
      <c r="Y223" s="117"/>
      <c r="Z223" s="117"/>
    </row>
    <row r="224" spans="1:26" ht="15" customHeight="1" x14ac:dyDescent="0.25">
      <c r="A224" s="141">
        <v>220</v>
      </c>
      <c r="B224" s="198" t="s">
        <v>633</v>
      </c>
      <c r="C224" s="108">
        <v>6</v>
      </c>
      <c r="D224" s="106" t="s">
        <v>470</v>
      </c>
      <c r="E224" s="150" t="str">
        <f>VLOOKUP(D224,'TS Gantry - AP47'!$C$8:$D$638,2,0)</f>
        <v>DA+0</v>
      </c>
      <c r="F224" s="150" t="s">
        <v>645</v>
      </c>
      <c r="G224" s="103">
        <v>45960</v>
      </c>
      <c r="H224" s="103">
        <v>45970</v>
      </c>
      <c r="I224" s="125" t="s">
        <v>674</v>
      </c>
      <c r="J224" s="199" t="s">
        <v>675</v>
      </c>
      <c r="K224" s="125" t="s">
        <v>648</v>
      </c>
      <c r="L224" s="125" t="str">
        <f>VLOOKUP(D224,'TS Gantry - AP47'!$C$8:$X$638,22,FALSE)</f>
        <v>GARABDESAR</v>
      </c>
      <c r="M224" s="125" t="str">
        <f>VLOOKUP(D224,'TS Gantry - AP47'!$C$8:$Y$638,23,FALSE)</f>
        <v>LUNKARANSAR</v>
      </c>
      <c r="N224" s="125" t="str">
        <f>VLOOKUP(D224,'TS Gantry - AP47'!$C$8:$Z$638,24,FALSE)</f>
        <v>BIKANER</v>
      </c>
      <c r="O224" s="108"/>
      <c r="P224" s="108"/>
      <c r="Q224" s="108"/>
      <c r="R224" s="108"/>
      <c r="S224" s="108"/>
      <c r="T224" s="200"/>
      <c r="U224" s="117"/>
      <c r="V224" s="117"/>
      <c r="W224" s="117"/>
      <c r="X224" s="117"/>
      <c r="Y224" s="117"/>
      <c r="Z224" s="117"/>
    </row>
    <row r="225" spans="1:26" ht="15" customHeight="1" x14ac:dyDescent="0.25">
      <c r="A225" s="141">
        <v>221</v>
      </c>
      <c r="B225" s="198" t="s">
        <v>633</v>
      </c>
      <c r="C225" s="108">
        <v>7</v>
      </c>
      <c r="D225" s="176" t="s">
        <v>268</v>
      </c>
      <c r="E225" s="150" t="str">
        <f>VLOOKUP(D225,'TS Gantry - AP47'!$C$8:$D$638,2,0)</f>
        <v>DA+3</v>
      </c>
      <c r="F225" s="150" t="s">
        <v>645</v>
      </c>
      <c r="G225" s="103">
        <v>45967</v>
      </c>
      <c r="H225" s="103">
        <v>45970</v>
      </c>
      <c r="I225" s="125" t="s">
        <v>676</v>
      </c>
      <c r="J225" s="199" t="s">
        <v>657</v>
      </c>
      <c r="K225" s="125" t="s">
        <v>648</v>
      </c>
      <c r="L225" s="125" t="str">
        <f>VLOOKUP(D225,'TS Gantry - AP47'!$C$8:$X$638,22,FALSE)</f>
        <v>AMBARAN</v>
      </c>
      <c r="M225" s="125" t="str">
        <f>VLOOKUP(D225,'TS Gantry - AP47'!$C$8:$Y$638,23,FALSE)</f>
        <v>CHHATARGARH</v>
      </c>
      <c r="N225" s="125" t="str">
        <f>VLOOKUP(D225,'TS Gantry - AP47'!$C$8:$Z$638,24,FALSE)</f>
        <v>BIKANER</v>
      </c>
      <c r="O225" s="108"/>
      <c r="P225" s="108"/>
      <c r="Q225" s="108"/>
      <c r="R225" s="108"/>
      <c r="S225" s="108"/>
      <c r="T225" s="200"/>
      <c r="U225" s="117"/>
      <c r="V225" s="117"/>
      <c r="W225" s="117"/>
      <c r="X225" s="117"/>
      <c r="Y225" s="117"/>
      <c r="Z225" s="117"/>
    </row>
    <row r="226" spans="1:26" ht="15" customHeight="1" x14ac:dyDescent="0.25">
      <c r="A226" s="141">
        <v>222</v>
      </c>
      <c r="B226" s="198" t="s">
        <v>633</v>
      </c>
      <c r="C226" s="108">
        <v>8</v>
      </c>
      <c r="D226" s="176" t="s">
        <v>597</v>
      </c>
      <c r="E226" s="150" t="str">
        <f>VLOOKUP(D226,'TS Gantry - AP47'!$C$8:$D$638,2,0)</f>
        <v>DC1+9</v>
      </c>
      <c r="F226" s="150" t="s">
        <v>645</v>
      </c>
      <c r="G226" s="103">
        <v>45965</v>
      </c>
      <c r="H226" s="103">
        <v>45971</v>
      </c>
      <c r="I226" s="125" t="s">
        <v>668</v>
      </c>
      <c r="J226" s="199" t="s">
        <v>666</v>
      </c>
      <c r="K226" s="125" t="s">
        <v>648</v>
      </c>
      <c r="L226" s="125" t="str">
        <f>VLOOKUP(D226,'TS Gantry - AP47'!$C$8:$X$638,22,FALSE)</f>
        <v>MALSAR</v>
      </c>
      <c r="M226" s="125" t="str">
        <f>VLOOKUP(D226,'TS Gantry - AP47'!$C$8:$Y$638,23,FALSE)</f>
        <v>SARDARSHAHAR</v>
      </c>
      <c r="N226" s="125" t="str">
        <f>VLOOKUP(D226,'TS Gantry - AP47'!$C$8:$Z$638,24,FALSE)</f>
        <v>CHURU</v>
      </c>
      <c r="O226" s="108"/>
      <c r="P226" s="108"/>
      <c r="Q226" s="108"/>
      <c r="R226" s="108"/>
      <c r="S226" s="108"/>
      <c r="T226" s="200"/>
      <c r="U226" s="117"/>
      <c r="V226" s="117"/>
      <c r="W226" s="117"/>
      <c r="X226" s="117"/>
      <c r="Y226" s="117"/>
      <c r="Z226" s="117"/>
    </row>
    <row r="227" spans="1:26" ht="15" customHeight="1" x14ac:dyDescent="0.25">
      <c r="A227" s="141">
        <v>223</v>
      </c>
      <c r="B227" s="198" t="s">
        <v>633</v>
      </c>
      <c r="C227" s="108">
        <v>9</v>
      </c>
      <c r="D227" s="176" t="s">
        <v>382</v>
      </c>
      <c r="E227" s="150" t="str">
        <f>VLOOKUP(D227,'TS Gantry - AP47'!$C$8:$D$638,2,0)</f>
        <v>DA+3</v>
      </c>
      <c r="F227" s="150" t="s">
        <v>645</v>
      </c>
      <c r="G227" s="103">
        <v>45967</v>
      </c>
      <c r="H227" s="103">
        <v>45972</v>
      </c>
      <c r="I227" s="125" t="s">
        <v>646</v>
      </c>
      <c r="J227" s="199" t="s">
        <v>650</v>
      </c>
      <c r="K227" s="125" t="s">
        <v>648</v>
      </c>
      <c r="L227" s="125" t="str">
        <f>VLOOKUP(D227,'TS Gantry - AP47'!$C$8:$X$638,22,FALSE)</f>
        <v>HANSHERA</v>
      </c>
      <c r="M227" s="125" t="str">
        <f>VLOOKUP(D227,'TS Gantry - AP47'!$C$8:$Y$638,23,FALSE)</f>
        <v>LUNKARANSAR</v>
      </c>
      <c r="N227" s="125" t="str">
        <f>VLOOKUP(D227,'TS Gantry - AP47'!$C$8:$Z$638,24,FALSE)</f>
        <v>BIKANER</v>
      </c>
      <c r="O227" s="108"/>
      <c r="P227" s="108"/>
      <c r="Q227" s="108"/>
      <c r="R227" s="108"/>
      <c r="S227" s="108"/>
      <c r="T227" s="200"/>
      <c r="U227" s="117"/>
      <c r="V227" s="117"/>
      <c r="W227" s="117"/>
      <c r="X227" s="117"/>
      <c r="Y227" s="117"/>
      <c r="Z227" s="117"/>
    </row>
    <row r="228" spans="1:26" ht="15" customHeight="1" x14ac:dyDescent="0.25">
      <c r="A228" s="141">
        <v>224</v>
      </c>
      <c r="B228" s="198" t="s">
        <v>633</v>
      </c>
      <c r="C228" s="108">
        <v>10</v>
      </c>
      <c r="D228" s="176" t="s">
        <v>529</v>
      </c>
      <c r="E228" s="150" t="str">
        <f>VLOOKUP(D228,'TS Gantry - AP47'!$C$8:$D$638,2,0)</f>
        <v>DA-3</v>
      </c>
      <c r="F228" s="150" t="s">
        <v>645</v>
      </c>
      <c r="G228" s="103">
        <v>45966</v>
      </c>
      <c r="H228" s="103">
        <v>45973</v>
      </c>
      <c r="I228" s="125" t="s">
        <v>652</v>
      </c>
      <c r="J228" s="199" t="s">
        <v>686</v>
      </c>
      <c r="K228" s="125" t="s">
        <v>648</v>
      </c>
      <c r="L228" s="125" t="str">
        <f>VLOOKUP(D228,'TS Gantry - AP47'!$C$8:$X$638,22,FALSE)</f>
        <v>DHEERASAR</v>
      </c>
      <c r="M228" s="125" t="str">
        <f>VLOOKUP(D228,'TS Gantry - AP47'!$C$8:$Y$638,23,FALSE)</f>
        <v>SARDARSHAHAR</v>
      </c>
      <c r="N228" s="125" t="str">
        <f>VLOOKUP(D228,'TS Gantry - AP47'!$C$8:$Z$638,24,FALSE)</f>
        <v>CHURU</v>
      </c>
      <c r="O228" s="108"/>
      <c r="P228" s="108"/>
      <c r="Q228" s="108"/>
      <c r="R228" s="108"/>
      <c r="S228" s="108"/>
      <c r="T228" s="200"/>
      <c r="U228" s="117"/>
      <c r="V228" s="117"/>
      <c r="W228" s="117"/>
      <c r="X228" s="117"/>
      <c r="Y228" s="117"/>
      <c r="Z228" s="117"/>
    </row>
    <row r="229" spans="1:26" ht="15" customHeight="1" x14ac:dyDescent="0.25">
      <c r="A229" s="141">
        <v>225</v>
      </c>
      <c r="B229" s="198" t="s">
        <v>633</v>
      </c>
      <c r="C229" s="108">
        <v>11</v>
      </c>
      <c r="D229" s="176" t="s">
        <v>269</v>
      </c>
      <c r="E229" s="150" t="str">
        <f>VLOOKUP(D229,'TS Gantry - AP47'!$C$8:$D$638,2,0)</f>
        <v>DA+3</v>
      </c>
      <c r="F229" s="150" t="s">
        <v>645</v>
      </c>
      <c r="G229" s="103">
        <v>45970</v>
      </c>
      <c r="H229" s="103">
        <v>45973</v>
      </c>
      <c r="I229" s="125" t="s">
        <v>676</v>
      </c>
      <c r="J229" s="199" t="s">
        <v>657</v>
      </c>
      <c r="K229" s="125" t="s">
        <v>648</v>
      </c>
      <c r="L229" s="125" t="str">
        <f>VLOOKUP(D229,'TS Gantry - AP47'!$C$8:$X$638,22,FALSE)</f>
        <v>RAJASAR BHATIYAN</v>
      </c>
      <c r="M229" s="125" t="str">
        <f>VLOOKUP(D229,'TS Gantry - AP47'!$C$8:$Y$638,23,FALSE)</f>
        <v>CHHATARGARH</v>
      </c>
      <c r="N229" s="125" t="str">
        <f>VLOOKUP(D229,'TS Gantry - AP47'!$C$8:$Z$638,24,FALSE)</f>
        <v>BIKANER</v>
      </c>
      <c r="O229" s="108"/>
      <c r="P229" s="108"/>
      <c r="Q229" s="108"/>
      <c r="R229" s="108"/>
      <c r="S229" s="108"/>
      <c r="T229" s="200"/>
      <c r="U229" s="117"/>
      <c r="V229" s="117"/>
      <c r="W229" s="117"/>
      <c r="X229" s="117"/>
      <c r="Y229" s="117"/>
      <c r="Z229" s="117"/>
    </row>
    <row r="230" spans="1:26" ht="15.75" customHeight="1" x14ac:dyDescent="0.25">
      <c r="A230" s="141">
        <v>226</v>
      </c>
      <c r="B230" s="198" t="s">
        <v>633</v>
      </c>
      <c r="C230" s="108">
        <v>12</v>
      </c>
      <c r="D230" s="106" t="s">
        <v>563</v>
      </c>
      <c r="E230" s="150" t="str">
        <f>VLOOKUP(D230,'TS Gantry - AP47'!$C$8:$D$638,2,0)</f>
        <v>DA+3</v>
      </c>
      <c r="F230" s="150" t="s">
        <v>645</v>
      </c>
      <c r="G230" s="103">
        <v>45969</v>
      </c>
      <c r="H230" s="103">
        <v>45974</v>
      </c>
      <c r="I230" s="125" t="s">
        <v>673</v>
      </c>
      <c r="J230" s="199" t="s">
        <v>688</v>
      </c>
      <c r="K230" s="125" t="s">
        <v>648</v>
      </c>
      <c r="L230" s="125" t="str">
        <f>VLOOKUP(D230,'TS Gantry - AP47'!$C$8:$X$638,22,FALSE)</f>
        <v>NAHARSARA</v>
      </c>
      <c r="M230" s="125" t="str">
        <f>VLOOKUP(D230,'TS Gantry - AP47'!$C$8:$Y$638,23,FALSE)</f>
        <v>SARDARSHAHAR</v>
      </c>
      <c r="N230" s="125" t="str">
        <f>VLOOKUP(D230,'TS Gantry - AP47'!$C$8:$Z$638,24,FALSE)</f>
        <v>CHURU</v>
      </c>
      <c r="O230" s="108"/>
      <c r="P230" s="108"/>
      <c r="Q230" s="108"/>
      <c r="R230" s="108"/>
      <c r="S230" s="108"/>
      <c r="T230" s="200"/>
      <c r="U230" s="117"/>
      <c r="V230" s="117"/>
      <c r="W230" s="117"/>
      <c r="X230" s="117"/>
      <c r="Y230" s="117"/>
      <c r="Z230" s="117"/>
    </row>
    <row r="231" spans="1:26" ht="15.75" customHeight="1" x14ac:dyDescent="0.25">
      <c r="A231" s="141">
        <v>227</v>
      </c>
      <c r="B231" s="198" t="s">
        <v>633</v>
      </c>
      <c r="C231" s="108">
        <v>13</v>
      </c>
      <c r="D231" s="176" t="s">
        <v>595</v>
      </c>
      <c r="E231" s="150" t="str">
        <f>VLOOKUP(D231,'TS Gantry - AP47'!$C$8:$D$638,2,0)</f>
        <v>DB2+9</v>
      </c>
      <c r="F231" s="150" t="s">
        <v>645</v>
      </c>
      <c r="G231" s="103">
        <v>45970</v>
      </c>
      <c r="H231" s="103">
        <v>45975</v>
      </c>
      <c r="I231" s="125" t="s">
        <v>668</v>
      </c>
      <c r="J231" s="199" t="s">
        <v>666</v>
      </c>
      <c r="K231" s="125" t="s">
        <v>648</v>
      </c>
      <c r="L231" s="125" t="str">
        <f>VLOOKUP(D231,'TS Gantry - AP47'!$C$8:$X$638,22,FALSE)</f>
        <v>MALSAR</v>
      </c>
      <c r="M231" s="125" t="str">
        <f>VLOOKUP(D231,'TS Gantry - AP47'!$C$8:$Y$638,23,FALSE)</f>
        <v>SARDARSHAHAR</v>
      </c>
      <c r="N231" s="125" t="str">
        <f>VLOOKUP(D231,'TS Gantry - AP47'!$C$8:$Z$638,24,FALSE)</f>
        <v>CHURU</v>
      </c>
      <c r="O231" s="108"/>
      <c r="P231" s="108"/>
      <c r="Q231" s="108"/>
      <c r="R231" s="108"/>
      <c r="S231" s="108"/>
      <c r="T231" s="200"/>
      <c r="U231" s="117"/>
      <c r="V231" s="117"/>
      <c r="W231" s="117"/>
      <c r="X231" s="117"/>
      <c r="Y231" s="117"/>
      <c r="Z231" s="117"/>
    </row>
    <row r="232" spans="1:26" ht="15.75" customHeight="1" x14ac:dyDescent="0.25">
      <c r="A232" s="141">
        <v>228</v>
      </c>
      <c r="B232" s="198" t="s">
        <v>633</v>
      </c>
      <c r="C232" s="108">
        <v>14</v>
      </c>
      <c r="D232" s="208" t="s">
        <v>364</v>
      </c>
      <c r="E232" s="150" t="str">
        <f>VLOOKUP(D232,'TS Gantry - AP47'!$C$8:$D$638,2,0)</f>
        <v>DA+3</v>
      </c>
      <c r="F232" s="150" t="s">
        <v>645</v>
      </c>
      <c r="G232" s="103">
        <v>45975</v>
      </c>
      <c r="H232" s="85">
        <v>45977</v>
      </c>
      <c r="I232" s="125" t="s">
        <v>646</v>
      </c>
      <c r="J232" s="199" t="s">
        <v>650</v>
      </c>
      <c r="K232" s="125" t="s">
        <v>648</v>
      </c>
      <c r="L232" s="125" t="str">
        <f>VLOOKUP(D232,'TS Gantry - AP47'!$C$8:$X$638,22,FALSE)</f>
        <v>SHARAH BOOCHAWAS</v>
      </c>
      <c r="M232" s="125" t="str">
        <f>VLOOKUP(D232,'TS Gantry - AP47'!$C$8:$Y$638,23,FALSE)</f>
        <v>LUNKARANSAR</v>
      </c>
      <c r="N232" s="125" t="str">
        <f>VLOOKUP(D232,'TS Gantry - AP47'!$C$8:$Z$638,24,FALSE)</f>
        <v>BIKANER</v>
      </c>
      <c r="O232" s="108"/>
      <c r="P232" s="108"/>
      <c r="Q232" s="108"/>
      <c r="R232" s="108"/>
      <c r="S232" s="108"/>
      <c r="T232" s="200"/>
      <c r="U232" s="117"/>
      <c r="V232" s="117"/>
      <c r="W232" s="117"/>
      <c r="X232" s="117"/>
      <c r="Y232" s="117"/>
      <c r="Z232" s="117"/>
    </row>
    <row r="233" spans="1:26" ht="15.75" customHeight="1" x14ac:dyDescent="0.25">
      <c r="A233" s="141">
        <v>229</v>
      </c>
      <c r="B233" s="198" t="s">
        <v>633</v>
      </c>
      <c r="C233" s="108">
        <v>15</v>
      </c>
      <c r="D233" s="176" t="s">
        <v>594</v>
      </c>
      <c r="E233" s="150" t="str">
        <f>VLOOKUP(D233,'TS Gantry - AP47'!$C$8:$D$638,2,0)</f>
        <v>DA-3</v>
      </c>
      <c r="F233" s="150" t="s">
        <v>645</v>
      </c>
      <c r="G233" s="103">
        <v>45975</v>
      </c>
      <c r="H233" s="85">
        <v>45977</v>
      </c>
      <c r="I233" s="125" t="s">
        <v>668</v>
      </c>
      <c r="J233" s="199" t="s">
        <v>666</v>
      </c>
      <c r="K233" s="125" t="s">
        <v>648</v>
      </c>
      <c r="L233" s="125" t="str">
        <f>VLOOKUP(D233,'TS Gantry - AP47'!$C$8:$X$638,22,FALSE)</f>
        <v>MALSAR</v>
      </c>
      <c r="M233" s="125" t="str">
        <f>VLOOKUP(D233,'TS Gantry - AP47'!$C$8:$Y$638,23,FALSE)</f>
        <v>SARDARSHAHAR</v>
      </c>
      <c r="N233" s="125"/>
      <c r="O233" s="108"/>
      <c r="P233" s="108"/>
      <c r="Q233" s="108"/>
      <c r="R233" s="108"/>
      <c r="S233" s="108"/>
      <c r="T233" s="200"/>
      <c r="U233" s="117"/>
      <c r="V233" s="117"/>
      <c r="W233" s="117"/>
      <c r="X233" s="117"/>
      <c r="Y233" s="117"/>
      <c r="Z233" s="117"/>
    </row>
    <row r="234" spans="1:26" ht="15.75" customHeight="1" x14ac:dyDescent="0.25">
      <c r="A234" s="141">
        <v>230</v>
      </c>
      <c r="B234" s="198" t="s">
        <v>633</v>
      </c>
      <c r="C234" s="108">
        <v>16</v>
      </c>
      <c r="D234" s="209" t="s">
        <v>531</v>
      </c>
      <c r="E234" s="150" t="str">
        <f>VLOOKUP(D234,'TS Gantry - AP47'!$C$8:$D$638,2,0)</f>
        <v>DA+3</v>
      </c>
      <c r="F234" s="150" t="s">
        <v>645</v>
      </c>
      <c r="G234" s="103">
        <v>45971</v>
      </c>
      <c r="H234" s="103">
        <v>45978</v>
      </c>
      <c r="I234" s="125" t="s">
        <v>652</v>
      </c>
      <c r="J234" s="125" t="s">
        <v>690</v>
      </c>
      <c r="K234" s="125" t="s">
        <v>648</v>
      </c>
      <c r="L234" s="125" t="str">
        <f>VLOOKUP(D234,'TS Gantry - AP47'!$C$8:$X$638,22,FALSE)</f>
        <v>MALSISAR</v>
      </c>
      <c r="M234" s="125" t="str">
        <f>VLOOKUP(D234,'TS Gantry - AP47'!$C$8:$Y$638,23,FALSE)</f>
        <v>SARDARSHAHAR</v>
      </c>
      <c r="N234" s="125" t="str">
        <f>VLOOKUP(D234,'TS Gantry - AP47'!$C$8:$Z$638,24,FALSE)</f>
        <v>CHURU</v>
      </c>
      <c r="O234" s="108"/>
      <c r="P234" s="108"/>
      <c r="Q234" s="108"/>
      <c r="R234" s="108"/>
      <c r="S234" s="108"/>
      <c r="T234" s="200"/>
      <c r="U234" s="117"/>
      <c r="V234" s="117"/>
      <c r="W234" s="117"/>
      <c r="X234" s="117"/>
      <c r="Y234" s="117"/>
      <c r="Z234" s="117"/>
    </row>
    <row r="235" spans="1:26" ht="15.75" customHeight="1" x14ac:dyDescent="0.25">
      <c r="A235" s="141">
        <v>231</v>
      </c>
      <c r="B235" s="198" t="s">
        <v>633</v>
      </c>
      <c r="C235" s="108">
        <v>17</v>
      </c>
      <c r="D235" s="208" t="s">
        <v>477</v>
      </c>
      <c r="E235" s="150" t="str">
        <f>VLOOKUP(D235,'TS Gantry - AP47'!$C$8:$D$638,2,0)</f>
        <v>DA+3</v>
      </c>
      <c r="F235" s="150" t="s">
        <v>645</v>
      </c>
      <c r="G235" s="103">
        <v>45971</v>
      </c>
      <c r="H235" s="103">
        <v>45979</v>
      </c>
      <c r="I235" s="125" t="s">
        <v>674</v>
      </c>
      <c r="J235" s="199" t="s">
        <v>675</v>
      </c>
      <c r="K235" s="125" t="s">
        <v>648</v>
      </c>
      <c r="L235" s="125" t="str">
        <f>VLOOKUP(D235,'TS Gantry - AP47'!$C$8:$X$638,22,FALSE)</f>
        <v>GARABDESAR</v>
      </c>
      <c r="M235" s="125" t="str">
        <f>VLOOKUP(D235,'TS Gantry - AP47'!$C$8:$Y$638,23,FALSE)</f>
        <v>LUNKARANSAR</v>
      </c>
      <c r="N235" s="125" t="str">
        <f>VLOOKUP(D235,'TS Gantry - AP47'!$C$8:$Z$638,24,FALSE)</f>
        <v>BIKANER</v>
      </c>
      <c r="O235" s="108"/>
      <c r="P235" s="108"/>
      <c r="Q235" s="108"/>
      <c r="R235" s="108"/>
      <c r="S235" s="108"/>
      <c r="T235" s="200"/>
      <c r="U235" s="117"/>
      <c r="V235" s="117"/>
      <c r="W235" s="117"/>
      <c r="X235" s="117"/>
      <c r="Y235" s="117"/>
      <c r="Z235" s="117"/>
    </row>
    <row r="236" spans="1:26" ht="15.75" customHeight="1" x14ac:dyDescent="0.25">
      <c r="A236" s="141">
        <v>232</v>
      </c>
      <c r="B236" s="198" t="s">
        <v>633</v>
      </c>
      <c r="C236" s="108">
        <v>18</v>
      </c>
      <c r="D236" s="208" t="s">
        <v>270</v>
      </c>
      <c r="E236" s="150" t="str">
        <f>VLOOKUP(D236,'TS Gantry - AP47'!$C$8:$D$638,2,0)</f>
        <v>DD45+0</v>
      </c>
      <c r="F236" s="150" t="s">
        <v>645</v>
      </c>
      <c r="G236" s="85">
        <v>45974</v>
      </c>
      <c r="H236" s="103">
        <v>45980</v>
      </c>
      <c r="I236" s="125" t="s">
        <v>676</v>
      </c>
      <c r="J236" s="199" t="s">
        <v>657</v>
      </c>
      <c r="K236" s="125" t="s">
        <v>648</v>
      </c>
      <c r="L236" s="125" t="str">
        <f>VLOOKUP(D236,'TS Gantry - AP47'!$C$8:$X$638,22,FALSE)</f>
        <v>RAJASAR BHATIYAN</v>
      </c>
      <c r="M236" s="125" t="str">
        <f>VLOOKUP(D236,'TS Gantry - AP47'!$C$8:$Y$638,23,FALSE)</f>
        <v>CHHATARGARH</v>
      </c>
      <c r="N236" s="125" t="str">
        <f>VLOOKUP(D236,'TS Gantry - AP47'!$C$8:$Z$638,24,FALSE)</f>
        <v>BIKANER</v>
      </c>
      <c r="O236" s="108"/>
      <c r="P236" s="108"/>
      <c r="Q236" s="108"/>
      <c r="R236" s="108"/>
      <c r="S236" s="108"/>
      <c r="T236" s="200"/>
      <c r="U236" s="117"/>
      <c r="V236" s="117"/>
      <c r="W236" s="117"/>
      <c r="X236" s="117"/>
      <c r="Y236" s="117"/>
      <c r="Z236" s="117"/>
    </row>
    <row r="237" spans="1:26" ht="15.75" customHeight="1" x14ac:dyDescent="0.25">
      <c r="A237" s="141">
        <v>233</v>
      </c>
      <c r="B237" s="198" t="s">
        <v>633</v>
      </c>
      <c r="C237" s="108">
        <v>19</v>
      </c>
      <c r="D237" s="208" t="s">
        <v>409</v>
      </c>
      <c r="E237" s="150" t="str">
        <f>VLOOKUP(D237,'TS Gantry - AP47'!$C$8:$D$638,2,0)</f>
        <v>DA+0</v>
      </c>
      <c r="F237" s="150" t="s">
        <v>645</v>
      </c>
      <c r="G237" s="103">
        <v>45979</v>
      </c>
      <c r="H237" s="85">
        <v>45982</v>
      </c>
      <c r="I237" s="125" t="s">
        <v>646</v>
      </c>
      <c r="J237" s="125" t="s">
        <v>687</v>
      </c>
      <c r="K237" s="125" t="s">
        <v>648</v>
      </c>
      <c r="L237" s="125" t="str">
        <f>VLOOKUP(D237,'TS Gantry - AP47'!$C$8:$X$638,22,FALSE)</f>
        <v>LUNKARANSAR</v>
      </c>
      <c r="M237" s="125" t="str">
        <f>VLOOKUP(D237,'TS Gantry - AP47'!$C$8:$Y$638,23,FALSE)</f>
        <v>LUNKARANSAR</v>
      </c>
      <c r="N237" s="125" t="str">
        <f>VLOOKUP(D237,'TS Gantry - AP47'!$C$8:$Z$638,24,FALSE)</f>
        <v>BIKANER</v>
      </c>
      <c r="O237" s="108"/>
      <c r="P237" s="108"/>
      <c r="Q237" s="108"/>
      <c r="R237" s="108"/>
      <c r="S237" s="108"/>
      <c r="T237" s="200"/>
      <c r="U237" s="117"/>
      <c r="V237" s="117"/>
      <c r="W237" s="117"/>
      <c r="X237" s="117"/>
      <c r="Y237" s="117"/>
      <c r="Z237" s="117"/>
    </row>
    <row r="238" spans="1:26" ht="15.75" customHeight="1" x14ac:dyDescent="0.25">
      <c r="A238" s="141">
        <v>234</v>
      </c>
      <c r="B238" s="198" t="s">
        <v>633</v>
      </c>
      <c r="C238" s="108">
        <v>20</v>
      </c>
      <c r="D238" s="87" t="s">
        <v>592</v>
      </c>
      <c r="E238" s="150" t="str">
        <f>VLOOKUP(D238,'TS Gantry - AP47'!$C$8:$D$638,2,0)</f>
        <v>DB2+0</v>
      </c>
      <c r="F238" s="150" t="s">
        <v>645</v>
      </c>
      <c r="G238" s="85">
        <v>45977</v>
      </c>
      <c r="H238" s="85">
        <v>45983</v>
      </c>
      <c r="I238" s="125" t="s">
        <v>668</v>
      </c>
      <c r="J238" s="199" t="s">
        <v>666</v>
      </c>
      <c r="K238" s="125" t="s">
        <v>648</v>
      </c>
      <c r="L238" s="125" t="str">
        <f>VLOOKUP(D238,'TS Gantry - AP47'!$C$8:$X$638,22,FALSE)</f>
        <v>MALSAR</v>
      </c>
      <c r="M238" s="125" t="str">
        <f>VLOOKUP(D238,'TS Gantry - AP47'!$C$8:$Y$638,23,FALSE)</f>
        <v>SARDARSHAHAR</v>
      </c>
      <c r="N238" s="125" t="str">
        <f>VLOOKUP(D238,'TS Gantry - AP47'!$C$8:$Z$638,24,FALSE)</f>
        <v>CHURU</v>
      </c>
      <c r="O238" s="108"/>
      <c r="P238" s="108"/>
      <c r="Q238" s="108"/>
      <c r="R238" s="108"/>
      <c r="S238" s="108"/>
      <c r="T238" s="200"/>
      <c r="U238" s="117"/>
      <c r="V238" s="117"/>
      <c r="W238" s="117"/>
      <c r="X238" s="117"/>
      <c r="Y238" s="117"/>
      <c r="Z238" s="117"/>
    </row>
    <row r="239" spans="1:26" ht="15.75" customHeight="1" x14ac:dyDescent="0.25">
      <c r="A239" s="141">
        <v>235</v>
      </c>
      <c r="B239" s="198" t="s">
        <v>633</v>
      </c>
      <c r="C239" s="108">
        <v>21</v>
      </c>
      <c r="D239" s="176" t="s">
        <v>469</v>
      </c>
      <c r="E239" s="150" t="str">
        <f>VLOOKUP(D239,'TS Gantry - AP47'!$C$8:$D$638,2,0)</f>
        <v>DA+0</v>
      </c>
      <c r="F239" s="150" t="s">
        <v>645</v>
      </c>
      <c r="G239" s="103">
        <v>45970</v>
      </c>
      <c r="H239" s="103">
        <v>45985</v>
      </c>
      <c r="I239" s="125" t="s">
        <v>674</v>
      </c>
      <c r="J239" s="199" t="s">
        <v>675</v>
      </c>
      <c r="K239" s="125" t="s">
        <v>648</v>
      </c>
      <c r="L239" s="125" t="str">
        <f>VLOOKUP(D239,'TS Gantry - AP47'!$C$8:$X$638,22,FALSE)</f>
        <v>GARABDESAR</v>
      </c>
      <c r="M239" s="125" t="str">
        <f>VLOOKUP(D239,'TS Gantry - AP47'!$C$8:$Y$638,23,FALSE)</f>
        <v>LUNKARANSAR</v>
      </c>
      <c r="N239" s="125" t="str">
        <f>VLOOKUP(D239,'TS Gantry - AP47'!$C$8:$Z$638,24,FALSE)</f>
        <v>BIKANER</v>
      </c>
      <c r="O239" s="108"/>
      <c r="P239" s="108"/>
      <c r="Q239" s="108"/>
      <c r="R239" s="108"/>
      <c r="S239" s="108"/>
      <c r="T239" s="200"/>
      <c r="U239" s="117"/>
      <c r="V239" s="117"/>
      <c r="W239" s="117"/>
      <c r="X239" s="117"/>
      <c r="Y239" s="117"/>
      <c r="Z239" s="117"/>
    </row>
    <row r="240" spans="1:26" ht="15.75" customHeight="1" x14ac:dyDescent="0.25">
      <c r="A240" s="141">
        <v>236</v>
      </c>
      <c r="B240" s="198" t="s">
        <v>633</v>
      </c>
      <c r="C240" s="108">
        <v>22</v>
      </c>
      <c r="D240" s="209" t="s">
        <v>593</v>
      </c>
      <c r="E240" s="150" t="str">
        <f>VLOOKUP(D240,'TS Gantry - AP47'!$C$8:$D$638,2,0)</f>
        <v>DA+0</v>
      </c>
      <c r="F240" s="150" t="s">
        <v>645</v>
      </c>
      <c r="G240" s="85">
        <v>45984</v>
      </c>
      <c r="H240" s="103">
        <v>45985</v>
      </c>
      <c r="I240" s="125" t="s">
        <v>668</v>
      </c>
      <c r="J240" s="199" t="s">
        <v>666</v>
      </c>
      <c r="K240" s="125" t="s">
        <v>648</v>
      </c>
      <c r="L240" s="125" t="str">
        <f>VLOOKUP(D240,'TS Gantry - AP47'!$C$8:$X$638,22,FALSE)</f>
        <v>MALSAR</v>
      </c>
      <c r="M240" s="125" t="str">
        <f>VLOOKUP(D240,'TS Gantry - AP47'!$C$8:$Y$638,23,FALSE)</f>
        <v>SARDARSHAHAR</v>
      </c>
      <c r="N240" s="125" t="str">
        <f>VLOOKUP(D240,'TS Gantry - AP47'!$C$8:$Z$638,24,FALSE)</f>
        <v>CHURU</v>
      </c>
      <c r="O240" s="108"/>
      <c r="P240" s="108"/>
      <c r="Q240" s="108"/>
      <c r="R240" s="108"/>
      <c r="S240" s="108"/>
      <c r="T240" s="200"/>
      <c r="U240" s="117"/>
      <c r="V240" s="117"/>
      <c r="W240" s="117"/>
      <c r="X240" s="117"/>
      <c r="Y240" s="117"/>
      <c r="Z240" s="117"/>
    </row>
    <row r="241" spans="1:26" ht="15.75" customHeight="1" x14ac:dyDescent="0.25">
      <c r="A241" s="141">
        <v>237</v>
      </c>
      <c r="B241" s="198" t="s">
        <v>633</v>
      </c>
      <c r="C241" s="108">
        <v>23</v>
      </c>
      <c r="D241" s="208" t="s">
        <v>532</v>
      </c>
      <c r="E241" s="150" t="str">
        <f>VLOOKUP(D241,'TS Gantry - AP47'!$C$8:$D$638,2,0)</f>
        <v>DB2+3</v>
      </c>
      <c r="F241" s="150" t="s">
        <v>645</v>
      </c>
      <c r="G241" s="103">
        <v>45975</v>
      </c>
      <c r="H241" s="85">
        <v>45986</v>
      </c>
      <c r="I241" s="125" t="s">
        <v>652</v>
      </c>
      <c r="J241" s="125" t="s">
        <v>687</v>
      </c>
      <c r="K241" s="125" t="s">
        <v>648</v>
      </c>
      <c r="L241" s="125" t="str">
        <f>VLOOKUP(D241,'TS Gantry - AP47'!$C$8:$X$638,22,FALSE)</f>
        <v>MALSISAR</v>
      </c>
      <c r="M241" s="125" t="str">
        <f>VLOOKUP(D241,'TS Gantry - AP47'!$C$8:$Y$638,23,FALSE)</f>
        <v>SARDARSHAHAR</v>
      </c>
      <c r="N241" s="125" t="str">
        <f>VLOOKUP(D241,'TS Gantry - AP47'!$C$8:$Z$638,24,FALSE)</f>
        <v>CHURU</v>
      </c>
      <c r="O241" s="108"/>
      <c r="P241" s="108"/>
      <c r="Q241" s="108"/>
      <c r="R241" s="108"/>
      <c r="S241" s="108"/>
      <c r="T241" s="200"/>
      <c r="U241" s="117"/>
      <c r="V241" s="117"/>
      <c r="W241" s="117"/>
      <c r="X241" s="117"/>
      <c r="Y241" s="117"/>
      <c r="Z241" s="117"/>
    </row>
    <row r="242" spans="1:26" ht="15.75" customHeight="1" x14ac:dyDescent="0.25">
      <c r="A242" s="141">
        <v>238</v>
      </c>
      <c r="B242" s="198" t="s">
        <v>633</v>
      </c>
      <c r="C242" s="108">
        <v>24</v>
      </c>
      <c r="D242" s="106" t="s">
        <v>536</v>
      </c>
      <c r="E242" s="150" t="str">
        <f>VLOOKUP(D242,'TS Gantry - AP47'!$C$8:$D$638,2,0)</f>
        <v>DA+6</v>
      </c>
      <c r="F242" s="150" t="s">
        <v>645</v>
      </c>
      <c r="G242" s="103">
        <v>45985</v>
      </c>
      <c r="H242" s="103">
        <v>45989</v>
      </c>
      <c r="I242" s="125" t="s">
        <v>652</v>
      </c>
      <c r="J242" s="125" t="s">
        <v>687</v>
      </c>
      <c r="K242" s="125" t="s">
        <v>648</v>
      </c>
      <c r="L242" s="125" t="str">
        <f>VLOOKUP(D242,'TS Gantry - AP47'!$C$8:$X$638,22,FALSE)</f>
        <v>KEEKASAR</v>
      </c>
      <c r="M242" s="125" t="str">
        <f>VLOOKUP(D242,'TS Gantry - AP47'!$C$8:$Y$638,23,FALSE)</f>
        <v>SARDARSHAHAR</v>
      </c>
      <c r="N242" s="125" t="str">
        <f>VLOOKUP(D242,'TS Gantry - AP47'!$C$8:$Z$638,24,FALSE)</f>
        <v>CHURU</v>
      </c>
      <c r="O242" s="108"/>
      <c r="P242" s="108"/>
      <c r="Q242" s="108"/>
      <c r="R242" s="108"/>
      <c r="S242" s="108"/>
      <c r="T242" s="200"/>
      <c r="U242" s="117"/>
      <c r="V242" s="117"/>
      <c r="W242" s="117"/>
      <c r="X242" s="117"/>
      <c r="Y242" s="117"/>
      <c r="Z242" s="117"/>
    </row>
    <row r="243" spans="1:26" ht="15.75" customHeight="1" x14ac:dyDescent="0.25">
      <c r="A243" s="141">
        <v>239</v>
      </c>
      <c r="B243" s="198" t="s">
        <v>633</v>
      </c>
      <c r="C243" s="108">
        <v>25</v>
      </c>
      <c r="D243" s="208" t="s">
        <v>260</v>
      </c>
      <c r="E243" s="150" t="str">
        <f>VLOOKUP(D243,'TS Gantry - AP47'!$C$8:$D$638,2,0)</f>
        <v>DC2+9</v>
      </c>
      <c r="F243" s="150" t="s">
        <v>645</v>
      </c>
      <c r="G243" s="85">
        <v>45981</v>
      </c>
      <c r="H243" s="103">
        <v>45990</v>
      </c>
      <c r="I243" s="125" t="s">
        <v>676</v>
      </c>
      <c r="J243" s="199" t="s">
        <v>657</v>
      </c>
      <c r="K243" s="125" t="s">
        <v>648</v>
      </c>
      <c r="L243" s="125" t="str">
        <f>VLOOKUP(D243,'TS Gantry - AP47'!$C$8:$X$638,22,FALSE)</f>
        <v>KELAN</v>
      </c>
      <c r="M243" s="125" t="str">
        <f>VLOOKUP(D243,'TS Gantry - AP47'!$C$8:$Y$638,23,FALSE)</f>
        <v>CHHATARGARH</v>
      </c>
      <c r="N243" s="125" t="str">
        <f>VLOOKUP(D243,'TS Gantry - AP47'!$C$8:$Z$638,24,FALSE)</f>
        <v>BIKANER</v>
      </c>
      <c r="O243" s="108"/>
      <c r="P243" s="108"/>
      <c r="Q243" s="108"/>
      <c r="R243" s="108"/>
      <c r="S243" s="108"/>
      <c r="T243" s="200"/>
      <c r="U243" s="117"/>
      <c r="V243" s="117"/>
      <c r="W243" s="117"/>
      <c r="X243" s="117"/>
      <c r="Y243" s="117"/>
      <c r="Z243" s="117"/>
    </row>
    <row r="244" spans="1:26" ht="15.75" customHeight="1" x14ac:dyDescent="0.25">
      <c r="A244" s="141">
        <v>240</v>
      </c>
      <c r="B244" s="198" t="s">
        <v>633</v>
      </c>
      <c r="C244" s="108">
        <v>26</v>
      </c>
      <c r="D244" s="106" t="s">
        <v>557</v>
      </c>
      <c r="E244" s="150" t="str">
        <f>VLOOKUP(D244,'TS Gantry - AP47'!$C$8:$D$638,2,0)</f>
        <v>DA+9</v>
      </c>
      <c r="F244" s="150" t="s">
        <v>645</v>
      </c>
      <c r="G244" s="85">
        <v>45986</v>
      </c>
      <c r="H244" s="103">
        <v>45990</v>
      </c>
      <c r="I244" s="125" t="s">
        <v>668</v>
      </c>
      <c r="J244" s="199" t="s">
        <v>666</v>
      </c>
      <c r="K244" s="125" t="s">
        <v>648</v>
      </c>
      <c r="L244" s="125" t="str">
        <f>VLOOKUP(D244,'TS Gantry - AP47'!$C$8:$X$638,22,FALSE)</f>
        <v>RANGAISAR</v>
      </c>
      <c r="M244" s="125" t="str">
        <f>VLOOKUP(D244,'TS Gantry - AP47'!$C$8:$Y$638,23,FALSE)</f>
        <v>SARDARSHAHAR</v>
      </c>
      <c r="N244" s="125" t="str">
        <f>VLOOKUP(D244,'TS Gantry - AP47'!$C$8:$Z$638,24,FALSE)</f>
        <v>CHURU</v>
      </c>
      <c r="O244" s="108"/>
      <c r="P244" s="108"/>
      <c r="Q244" s="108"/>
      <c r="R244" s="108"/>
      <c r="S244" s="108"/>
      <c r="T244" s="200"/>
      <c r="U244" s="117"/>
      <c r="V244" s="117"/>
      <c r="W244" s="117"/>
      <c r="X244" s="117"/>
      <c r="Y244" s="117"/>
      <c r="Z244" s="117"/>
    </row>
    <row r="245" spans="1:26" ht="15.75" customHeight="1" x14ac:dyDescent="0.25">
      <c r="A245" s="141">
        <v>241</v>
      </c>
      <c r="B245" s="198" t="s">
        <v>633</v>
      </c>
      <c r="C245" s="108">
        <v>27</v>
      </c>
      <c r="D245" s="208" t="s">
        <v>412</v>
      </c>
      <c r="E245" s="150" t="str">
        <f>VLOOKUP(D245,'TS Gantry - AP47'!$C$8:$D$638,2,0)</f>
        <v>DC2+3</v>
      </c>
      <c r="F245" s="150" t="s">
        <v>645</v>
      </c>
      <c r="G245" s="103">
        <v>45985</v>
      </c>
      <c r="H245" s="85">
        <v>45992</v>
      </c>
      <c r="I245" s="125" t="s">
        <v>646</v>
      </c>
      <c r="J245" s="125" t="s">
        <v>691</v>
      </c>
      <c r="K245" s="125" t="s">
        <v>648</v>
      </c>
      <c r="L245" s="125" t="str">
        <f>VLOOKUP(D245,'TS Gantry - AP47'!$C$8:$X$638,22,FALSE)</f>
        <v>LUNKARANSAR</v>
      </c>
      <c r="M245" s="125" t="str">
        <f>VLOOKUP(D245,'TS Gantry - AP47'!$C$8:$Y$638,23,FALSE)</f>
        <v>LUNKARANSAR</v>
      </c>
      <c r="N245" s="125" t="str">
        <f>VLOOKUP(D245,'TS Gantry - AP47'!$C$8:$Z$638,24,FALSE)</f>
        <v>BIKANER</v>
      </c>
      <c r="O245" s="108"/>
      <c r="P245" s="108"/>
      <c r="Q245" s="108"/>
      <c r="R245" s="108"/>
      <c r="S245" s="108"/>
      <c r="T245" s="200"/>
      <c r="U245" s="117"/>
      <c r="V245" s="117"/>
      <c r="W245" s="117"/>
      <c r="X245" s="117"/>
      <c r="Y245" s="117"/>
      <c r="Z245" s="117"/>
    </row>
    <row r="246" spans="1:26" ht="15.75" customHeight="1" x14ac:dyDescent="0.25">
      <c r="A246" s="141">
        <v>242</v>
      </c>
      <c r="B246" s="198" t="s">
        <v>633</v>
      </c>
      <c r="C246" s="108">
        <v>28</v>
      </c>
      <c r="D246" s="106" t="s">
        <v>533</v>
      </c>
      <c r="E246" s="150" t="str">
        <f>VLOOKUP(D246,'TS Gantry - AP47'!$C$8:$D$638,2,0)</f>
        <v>DA+9</v>
      </c>
      <c r="F246" s="150" t="s">
        <v>645</v>
      </c>
      <c r="G246" s="85">
        <v>45988</v>
      </c>
      <c r="H246" s="85">
        <v>45992</v>
      </c>
      <c r="I246" s="125" t="s">
        <v>652</v>
      </c>
      <c r="J246" s="125" t="s">
        <v>687</v>
      </c>
      <c r="K246" s="125" t="s">
        <v>648</v>
      </c>
      <c r="L246" s="125" t="str">
        <f>VLOOKUP(D246,'TS Gantry - AP47'!$C$8:$X$638,22,FALSE)</f>
        <v>MALSISAR</v>
      </c>
      <c r="M246" s="125" t="str">
        <f>VLOOKUP(D246,'TS Gantry - AP47'!$C$8:$Y$638,23,FALSE)</f>
        <v>SARDARSHAHAR</v>
      </c>
      <c r="N246" s="125" t="str">
        <f>VLOOKUP(D246,'TS Gantry - AP47'!$C$8:$Z$638,24,FALSE)</f>
        <v>CHURU</v>
      </c>
      <c r="O246" s="108"/>
      <c r="P246" s="108"/>
      <c r="Q246" s="108"/>
      <c r="R246" s="108"/>
      <c r="S246" s="108"/>
      <c r="T246" s="200"/>
      <c r="U246" s="117"/>
      <c r="V246" s="117"/>
      <c r="W246" s="117"/>
      <c r="X246" s="117"/>
      <c r="Y246" s="117"/>
      <c r="Z246" s="117"/>
    </row>
    <row r="247" spans="1:26" ht="15.75" customHeight="1" x14ac:dyDescent="0.25">
      <c r="A247" s="141">
        <v>243</v>
      </c>
      <c r="B247" s="198" t="s">
        <v>633</v>
      </c>
      <c r="C247" s="108">
        <v>29</v>
      </c>
      <c r="D247" s="176" t="s">
        <v>535</v>
      </c>
      <c r="E247" s="150" t="str">
        <f>VLOOKUP(D247,'TS Gantry - AP47'!$C$8:$D$638,2,0)</f>
        <v>DA+9</v>
      </c>
      <c r="F247" s="150" t="s">
        <v>645</v>
      </c>
      <c r="G247" s="85">
        <v>45981</v>
      </c>
      <c r="H247" s="85">
        <v>45993</v>
      </c>
      <c r="I247" s="125" t="s">
        <v>652</v>
      </c>
      <c r="J247" s="199" t="s">
        <v>656</v>
      </c>
      <c r="K247" s="125" t="s">
        <v>648</v>
      </c>
      <c r="L247" s="125" t="str">
        <f>VLOOKUP(D247,'TS Gantry - AP47'!$C$8:$X$638,22,FALSE)</f>
        <v>KEEKASAR</v>
      </c>
      <c r="M247" s="125" t="str">
        <f>VLOOKUP(D247,'TS Gantry - AP47'!$C$8:$Y$638,23,FALSE)</f>
        <v>SARDARSHAHAR</v>
      </c>
      <c r="N247" s="125" t="str">
        <f>VLOOKUP(D247,'TS Gantry - AP47'!$C$8:$Z$638,24,FALSE)</f>
        <v>CHURU</v>
      </c>
      <c r="O247" s="108"/>
      <c r="P247" s="108"/>
      <c r="Q247" s="108"/>
      <c r="R247" s="108"/>
      <c r="S247" s="108"/>
      <c r="T247" s="200"/>
      <c r="U247" s="117"/>
      <c r="V247" s="117"/>
      <c r="W247" s="117"/>
      <c r="X247" s="117"/>
      <c r="Y247" s="117"/>
      <c r="Z247" s="117"/>
    </row>
    <row r="248" spans="1:26" ht="15.75" customHeight="1" x14ac:dyDescent="0.25">
      <c r="A248" s="141">
        <v>244</v>
      </c>
      <c r="B248" s="198" t="s">
        <v>633</v>
      </c>
      <c r="C248" s="108">
        <v>30</v>
      </c>
      <c r="D248" s="208" t="s">
        <v>292</v>
      </c>
      <c r="E248" s="150" t="str">
        <f>VLOOKUP(D248,'TS Gantry - AP47'!$C$8:$D$638,2,0)</f>
        <v>DB1+0</v>
      </c>
      <c r="F248" s="150" t="s">
        <v>645</v>
      </c>
      <c r="G248" s="85">
        <v>45987</v>
      </c>
      <c r="H248" s="85">
        <v>45993</v>
      </c>
      <c r="I248" s="125" t="s">
        <v>676</v>
      </c>
      <c r="J248" s="199" t="s">
        <v>657</v>
      </c>
      <c r="K248" s="125" t="s">
        <v>648</v>
      </c>
      <c r="L248" s="125" t="str">
        <f>VLOOKUP(D248,'TS Gantry - AP47'!$C$8:$X$638,22,FALSE)</f>
        <v>BINJHARWALI</v>
      </c>
      <c r="M248" s="125" t="str">
        <f>VLOOKUP(D248,'TS Gantry - AP47'!$C$8:$Y$638,23,FALSE)</f>
        <v>LUNKARANSAR</v>
      </c>
      <c r="N248" s="125" t="str">
        <f>VLOOKUP(D248,'TS Gantry - AP47'!$C$8:$Z$638,24,FALSE)</f>
        <v>BIKANER</v>
      </c>
      <c r="O248" s="108"/>
      <c r="P248" s="108"/>
      <c r="Q248" s="108"/>
      <c r="R248" s="108"/>
      <c r="S248" s="108"/>
      <c r="T248" s="200"/>
      <c r="U248" s="117"/>
      <c r="V248" s="117"/>
      <c r="W248" s="117"/>
      <c r="X248" s="117"/>
      <c r="Y248" s="117"/>
      <c r="Z248" s="117"/>
    </row>
    <row r="249" spans="1:26" ht="15.75" customHeight="1" x14ac:dyDescent="0.25">
      <c r="A249" s="141">
        <v>245</v>
      </c>
      <c r="B249" s="198" t="s">
        <v>633</v>
      </c>
      <c r="C249" s="108">
        <v>31</v>
      </c>
      <c r="D249" s="106" t="s">
        <v>259</v>
      </c>
      <c r="E249" s="150" t="str">
        <f>VLOOKUP(D249,'TS Gantry - AP47'!$C$8:$D$638,2,0)</f>
        <v>DA+9</v>
      </c>
      <c r="F249" s="150" t="s">
        <v>645</v>
      </c>
      <c r="G249" s="103">
        <v>45990</v>
      </c>
      <c r="H249" s="85">
        <v>45993</v>
      </c>
      <c r="I249" s="125" t="s">
        <v>676</v>
      </c>
      <c r="J249" s="199" t="s">
        <v>657</v>
      </c>
      <c r="K249" s="125" t="s">
        <v>648</v>
      </c>
      <c r="L249" s="125" t="str">
        <f>VLOOKUP(D249,'TS Gantry - AP47'!$C$8:$X$638,22,FALSE)</f>
        <v>KELAN</v>
      </c>
      <c r="M249" s="125" t="str">
        <f>VLOOKUP(D249,'TS Gantry - AP47'!$C$8:$Y$638,23,FALSE)</f>
        <v>CHHATARGARH</v>
      </c>
      <c r="N249" s="125" t="str">
        <f>VLOOKUP(D249,'TS Gantry - AP47'!$C$8:$Z$638,24,FALSE)</f>
        <v>BIKANER</v>
      </c>
      <c r="O249" s="108"/>
      <c r="P249" s="108"/>
      <c r="Q249" s="108"/>
      <c r="R249" s="108"/>
      <c r="S249" s="108"/>
      <c r="T249" s="200"/>
      <c r="U249" s="117"/>
      <c r="V249" s="117"/>
      <c r="W249" s="117"/>
      <c r="X249" s="117"/>
      <c r="Y249" s="117"/>
      <c r="Z249" s="117"/>
    </row>
    <row r="250" spans="1:26" ht="15.75" customHeight="1" thickBot="1" x14ac:dyDescent="0.3">
      <c r="A250" s="145">
        <v>246</v>
      </c>
      <c r="B250" s="201" t="s">
        <v>633</v>
      </c>
      <c r="C250" s="112">
        <v>32</v>
      </c>
      <c r="D250" s="202" t="s">
        <v>565</v>
      </c>
      <c r="E250" s="184" t="str">
        <f>VLOOKUP(D250,'TS Gantry - AP47'!$C$8:$D$638,2,0)</f>
        <v>DA+9</v>
      </c>
      <c r="F250" s="184" t="s">
        <v>645</v>
      </c>
      <c r="G250" s="165">
        <v>45991</v>
      </c>
      <c r="H250" s="165">
        <v>45994</v>
      </c>
      <c r="I250" s="148" t="s">
        <v>668</v>
      </c>
      <c r="J250" s="203" t="s">
        <v>666</v>
      </c>
      <c r="K250" s="148" t="s">
        <v>648</v>
      </c>
      <c r="L250" s="148" t="str">
        <f>VLOOKUP(D250,'TS Gantry - AP47'!$C$8:$X$638,22,FALSE)</f>
        <v>NAHARSARA</v>
      </c>
      <c r="M250" s="148" t="str">
        <f>VLOOKUP(D250,'TS Gantry - AP47'!$C$8:$Y$638,23,FALSE)</f>
        <v>SARDARSHAHAR</v>
      </c>
      <c r="N250" s="148" t="str">
        <f>VLOOKUP(D250,'TS Gantry - AP47'!$C$8:$Z$638,24,FALSE)</f>
        <v>CHURU</v>
      </c>
      <c r="O250" s="112"/>
      <c r="P250" s="112"/>
      <c r="Q250" s="112"/>
      <c r="R250" s="112"/>
      <c r="S250" s="112"/>
      <c r="T250" s="204"/>
      <c r="U250" s="205"/>
      <c r="V250" s="205"/>
      <c r="W250" s="205"/>
      <c r="X250" s="205"/>
      <c r="Y250" s="205"/>
      <c r="Z250" s="205"/>
    </row>
    <row r="251" spans="1:26" ht="15.75" customHeight="1" x14ac:dyDescent="0.25">
      <c r="A251" s="99">
        <v>247</v>
      </c>
      <c r="B251" s="198" t="s">
        <v>692</v>
      </c>
      <c r="C251" s="150">
        <v>1</v>
      </c>
      <c r="D251" s="100" t="s">
        <v>537</v>
      </c>
      <c r="E251" s="150" t="str">
        <f>VLOOKUP(D251,'TS Gantry - AP47'!$C$8:$D$638,2,0)</f>
        <v>DA+0</v>
      </c>
      <c r="F251" s="150" t="s">
        <v>645</v>
      </c>
      <c r="G251" s="188">
        <v>45991</v>
      </c>
      <c r="H251" s="188">
        <v>45995</v>
      </c>
      <c r="I251" s="153" t="s">
        <v>652</v>
      </c>
      <c r="J251" s="199" t="s">
        <v>656</v>
      </c>
      <c r="K251" s="153" t="s">
        <v>648</v>
      </c>
      <c r="L251" s="153" t="str">
        <f>VLOOKUP(D251,'TS Gantry - AP47'!$C$8:$X$638,22,FALSE)</f>
        <v>SONPALSAR</v>
      </c>
      <c r="M251" s="153" t="str">
        <f>VLOOKUP(D251,'TS Gantry - AP47'!$C$8:$Y$638,23,FALSE)</f>
        <v>SARDARSHAHAR</v>
      </c>
      <c r="N251" s="153" t="str">
        <f>VLOOKUP(D251,'TS Gantry - AP47'!$C$8:$Z$638,24,FALSE)</f>
        <v>CHURU</v>
      </c>
      <c r="O251" s="150"/>
      <c r="P251" s="150"/>
      <c r="Q251" s="150"/>
      <c r="R251" s="150"/>
      <c r="S251" s="150"/>
      <c r="T251" s="207"/>
      <c r="U251" s="117"/>
      <c r="V251" s="117"/>
      <c r="W251" s="117"/>
      <c r="X251" s="117"/>
      <c r="Y251" s="117"/>
      <c r="Z251" s="117"/>
    </row>
    <row r="252" spans="1:26" ht="15.75" customHeight="1" x14ac:dyDescent="0.25">
      <c r="A252" s="141">
        <v>248</v>
      </c>
      <c r="B252" s="198" t="s">
        <v>692</v>
      </c>
      <c r="C252" s="108">
        <v>2</v>
      </c>
      <c r="D252" s="176" t="s">
        <v>258</v>
      </c>
      <c r="E252" s="150" t="str">
        <f>VLOOKUP(D252,'TS Gantry - AP47'!$C$8:$D$638,2,0)</f>
        <v>DA+9</v>
      </c>
      <c r="F252" s="150" t="s">
        <v>645</v>
      </c>
      <c r="G252" s="85">
        <v>45992</v>
      </c>
      <c r="H252" s="103">
        <v>45996</v>
      </c>
      <c r="I252" s="125" t="s">
        <v>676</v>
      </c>
      <c r="J252" s="199" t="s">
        <v>657</v>
      </c>
      <c r="K252" s="125" t="s">
        <v>648</v>
      </c>
      <c r="L252" s="125" t="str">
        <f>VLOOKUP(D252,'TS Gantry - AP47'!$C$8:$X$638,22,FALSE)</f>
        <v>KELAN</v>
      </c>
      <c r="M252" s="125" t="str">
        <f>VLOOKUP(D252,'TS Gantry - AP47'!$C$8:$Y$638,23,FALSE)</f>
        <v>CHHATARGARH</v>
      </c>
      <c r="N252" s="125" t="str">
        <f>VLOOKUP(D252,'TS Gantry - AP47'!$C$8:$Z$638,24,FALSE)</f>
        <v>BIKANER</v>
      </c>
      <c r="O252" s="108"/>
      <c r="P252" s="108"/>
      <c r="Q252" s="108"/>
      <c r="R252" s="108"/>
      <c r="S252" s="108"/>
      <c r="T252" s="200"/>
      <c r="U252" s="117"/>
      <c r="V252" s="117"/>
      <c r="W252" s="117"/>
      <c r="X252" s="117"/>
      <c r="Y252" s="117"/>
      <c r="Z252" s="117"/>
    </row>
    <row r="253" spans="1:26" ht="15.75" customHeight="1" x14ac:dyDescent="0.25">
      <c r="A253" s="99">
        <v>249</v>
      </c>
      <c r="B253" s="198" t="s">
        <v>692</v>
      </c>
      <c r="C253" s="150">
        <v>3</v>
      </c>
      <c r="D253" s="106" t="s">
        <v>538</v>
      </c>
      <c r="E253" s="150" t="str">
        <f>VLOOKUP(D253,'TS Gantry - AP47'!$C$8:$D$638,2,0)</f>
        <v>DA+3</v>
      </c>
      <c r="F253" s="150" t="s">
        <v>645</v>
      </c>
      <c r="G253" s="85">
        <v>45993</v>
      </c>
      <c r="H253" s="103">
        <v>45997</v>
      </c>
      <c r="I253" s="125" t="s">
        <v>652</v>
      </c>
      <c r="J253" s="199" t="s">
        <v>656</v>
      </c>
      <c r="K253" s="125" t="s">
        <v>648</v>
      </c>
      <c r="L253" s="125" t="str">
        <f>VLOOKUP(D253,'TS Gantry - AP47'!$C$8:$X$638,22,FALSE)</f>
        <v>SONPALSAR</v>
      </c>
      <c r="M253" s="125" t="str">
        <f>VLOOKUP(D253,'TS Gantry - AP47'!$C$8:$Y$638,23,FALSE)</f>
        <v>SARDARSHAHAR</v>
      </c>
      <c r="N253" s="125" t="str">
        <f>VLOOKUP(D253,'TS Gantry - AP47'!$C$8:$Z$638,24,FALSE)</f>
        <v>CHURU</v>
      </c>
      <c r="O253" s="108"/>
      <c r="P253" s="108"/>
      <c r="Q253" s="108"/>
      <c r="R253" s="108"/>
      <c r="S253" s="108"/>
      <c r="T253" s="200"/>
      <c r="U253" s="117"/>
      <c r="V253" s="117"/>
      <c r="W253" s="117"/>
      <c r="X253" s="117"/>
      <c r="Y253" s="117"/>
      <c r="Z253" s="117"/>
    </row>
    <row r="254" spans="1:26" ht="15.75" customHeight="1" x14ac:dyDescent="0.25">
      <c r="A254" s="141">
        <v>250</v>
      </c>
      <c r="B254" s="198" t="s">
        <v>692</v>
      </c>
      <c r="C254" s="108">
        <v>4</v>
      </c>
      <c r="D254" s="106" t="s">
        <v>564</v>
      </c>
      <c r="E254" s="150" t="str">
        <f>VLOOKUP(D254,'TS Gantry - AP47'!$C$8:$D$638,2,0)</f>
        <v>DA+3</v>
      </c>
      <c r="F254" s="150" t="s">
        <v>645</v>
      </c>
      <c r="G254" s="103">
        <v>45994</v>
      </c>
      <c r="H254" s="103">
        <v>45998</v>
      </c>
      <c r="I254" s="125" t="s">
        <v>668</v>
      </c>
      <c r="J254" s="189" t="s">
        <v>666</v>
      </c>
      <c r="K254" s="125" t="s">
        <v>648</v>
      </c>
      <c r="L254" s="125" t="str">
        <f>VLOOKUP(D254,'TS Gantry - AP47'!$C$8:$X$638,22,FALSE)</f>
        <v>NAHARSARA</v>
      </c>
      <c r="M254" s="125" t="str">
        <f>VLOOKUP(D254,'TS Gantry - AP47'!$C$8:$Y$638,23,FALSE)</f>
        <v>SARDARSHAHAR</v>
      </c>
      <c r="N254" s="125" t="str">
        <f>VLOOKUP(D254,'TS Gantry - AP47'!$C$8:$Z$638,24,FALSE)</f>
        <v>CHURU</v>
      </c>
      <c r="O254" s="108"/>
      <c r="P254" s="108"/>
      <c r="Q254" s="108"/>
      <c r="R254" s="108"/>
      <c r="S254" s="108"/>
      <c r="T254" s="200"/>
      <c r="U254" s="117"/>
      <c r="V254" s="117"/>
      <c r="W254" s="117"/>
      <c r="X254" s="117"/>
      <c r="Y254" s="117"/>
      <c r="Z254" s="117"/>
    </row>
    <row r="255" spans="1:26" ht="15.75" customHeight="1" x14ac:dyDescent="0.25">
      <c r="A255" s="99">
        <v>251</v>
      </c>
      <c r="B255" s="198" t="s">
        <v>692</v>
      </c>
      <c r="C255" s="150">
        <v>5</v>
      </c>
      <c r="D255" s="210" t="s">
        <v>280</v>
      </c>
      <c r="E255" s="150" t="str">
        <f>VLOOKUP(D255,'TS Gantry - AP47'!$C$8:$D$638,2,0)</f>
        <v>DA+9</v>
      </c>
      <c r="F255" s="150" t="s">
        <v>645</v>
      </c>
      <c r="G255" s="103">
        <v>45995</v>
      </c>
      <c r="H255" s="103">
        <v>45998</v>
      </c>
      <c r="I255" s="125" t="s">
        <v>676</v>
      </c>
      <c r="J255" s="199" t="s">
        <v>657</v>
      </c>
      <c r="K255" s="125" t="s">
        <v>648</v>
      </c>
      <c r="L255" s="125" t="str">
        <f>VLOOKUP(D255,'TS Gantry - AP47'!$C$8:$X$638,22,FALSE)</f>
        <v>RAJASAR BHATIYAN</v>
      </c>
      <c r="M255" s="125" t="str">
        <f>VLOOKUP(D255,'TS Gantry - AP47'!$C$8:$Y$638,23,FALSE)</f>
        <v>CHHATARGARH</v>
      </c>
      <c r="N255" s="125" t="str">
        <f>VLOOKUP(D255,'TS Gantry - AP47'!$C$8:$Z$638,24,FALSE)</f>
        <v>BIKANER</v>
      </c>
      <c r="O255" s="108"/>
      <c r="P255" s="108"/>
      <c r="Q255" s="108"/>
      <c r="R255" s="108"/>
      <c r="S255" s="108"/>
      <c r="T255" s="200"/>
      <c r="U255" s="117"/>
      <c r="V255" s="117"/>
      <c r="W255" s="117"/>
      <c r="X255" s="117"/>
      <c r="Y255" s="117"/>
      <c r="Z255" s="117"/>
    </row>
    <row r="256" spans="1:26" ht="15.75" customHeight="1" x14ac:dyDescent="0.25">
      <c r="A256" s="141">
        <v>252</v>
      </c>
      <c r="B256" s="198" t="s">
        <v>692</v>
      </c>
      <c r="C256" s="108">
        <v>6</v>
      </c>
      <c r="D256" s="209" t="s">
        <v>479</v>
      </c>
      <c r="E256" s="150" t="str">
        <f>VLOOKUP(D256,'TS Gantry - AP47'!$C$8:$D$638,2,0)</f>
        <v>DA+0</v>
      </c>
      <c r="F256" s="150" t="s">
        <v>645</v>
      </c>
      <c r="G256" s="103">
        <v>45985</v>
      </c>
      <c r="H256" s="103">
        <v>45999</v>
      </c>
      <c r="I256" s="125" t="s">
        <v>674</v>
      </c>
      <c r="J256" s="125" t="s">
        <v>675</v>
      </c>
      <c r="K256" s="125" t="s">
        <v>648</v>
      </c>
      <c r="L256" s="125" t="str">
        <f>VLOOKUP(D256,'TS Gantry - AP47'!$C$8:$X$638,22,FALSE)</f>
        <v>GARABDESAR</v>
      </c>
      <c r="M256" s="125" t="str">
        <f>VLOOKUP(D256,'TS Gantry - AP47'!$C$8:$Y$638,23,FALSE)</f>
        <v>LUNKARANSAR</v>
      </c>
      <c r="N256" s="125" t="str">
        <f>VLOOKUP(D256,'TS Gantry - AP47'!$C$8:$Z$638,24,FALSE)</f>
        <v>BIKANER</v>
      </c>
      <c r="O256" s="108"/>
      <c r="P256" s="108"/>
      <c r="Q256" s="108"/>
      <c r="R256" s="108"/>
      <c r="S256" s="108"/>
      <c r="T256" s="200"/>
      <c r="U256" s="117"/>
      <c r="V256" s="117"/>
      <c r="W256" s="117"/>
      <c r="X256" s="117"/>
      <c r="Y256" s="117"/>
      <c r="Z256" s="117"/>
    </row>
    <row r="257" spans="1:26" ht="15.75" customHeight="1" x14ac:dyDescent="0.25">
      <c r="A257" s="99">
        <v>253</v>
      </c>
      <c r="B257" s="198" t="s">
        <v>692</v>
      </c>
      <c r="C257" s="150">
        <v>7</v>
      </c>
      <c r="D257" s="106" t="s">
        <v>256</v>
      </c>
      <c r="E257" s="150" t="str">
        <f>VLOOKUP(D257,'TS Gantry - AP47'!$C$8:$D$638,2,0)</f>
        <v>DA+3</v>
      </c>
      <c r="F257" s="150" t="s">
        <v>645</v>
      </c>
      <c r="G257" s="103">
        <v>45996</v>
      </c>
      <c r="H257" s="103">
        <v>46000</v>
      </c>
      <c r="I257" s="125" t="s">
        <v>676</v>
      </c>
      <c r="J257" s="199" t="s">
        <v>657</v>
      </c>
      <c r="K257" s="125" t="s">
        <v>648</v>
      </c>
      <c r="L257" s="125" t="str">
        <f>VLOOKUP(D257,'TS Gantry - AP47'!$C$8:$X$638,22,FALSE)</f>
        <v>KELAN</v>
      </c>
      <c r="M257" s="125" t="str">
        <f>VLOOKUP(D257,'TS Gantry - AP47'!$C$8:$Y$638,23,FALSE)</f>
        <v>CHHATARGARH</v>
      </c>
      <c r="N257" s="125" t="str">
        <f>VLOOKUP(D257,'TS Gantry - AP47'!$C$8:$Z$638,24,FALSE)</f>
        <v>BIKANER</v>
      </c>
      <c r="O257" s="108"/>
      <c r="P257" s="108"/>
      <c r="Q257" s="108"/>
      <c r="R257" s="108"/>
      <c r="S257" s="108"/>
      <c r="T257" s="200"/>
      <c r="U257" s="117"/>
      <c r="V257" s="117"/>
      <c r="W257" s="117"/>
      <c r="X257" s="117"/>
      <c r="Y257" s="117"/>
      <c r="Z257" s="117"/>
    </row>
    <row r="258" spans="1:26" ht="15.75" customHeight="1" x14ac:dyDescent="0.25">
      <c r="A258" s="141">
        <v>254</v>
      </c>
      <c r="B258" s="198" t="s">
        <v>692</v>
      </c>
      <c r="C258" s="108">
        <v>8</v>
      </c>
      <c r="D258" s="106" t="s">
        <v>566</v>
      </c>
      <c r="E258" s="150" t="str">
        <f>VLOOKUP(D258,'TS Gantry - AP47'!$C$8:$D$638,2,0)</f>
        <v>DA+9</v>
      </c>
      <c r="F258" s="150" t="s">
        <v>645</v>
      </c>
      <c r="G258" s="103">
        <v>45998</v>
      </c>
      <c r="H258" s="103">
        <v>46001</v>
      </c>
      <c r="I258" s="125" t="s">
        <v>668</v>
      </c>
      <c r="J258" s="189" t="s">
        <v>666</v>
      </c>
      <c r="K258" s="125" t="s">
        <v>648</v>
      </c>
      <c r="L258" s="125" t="str">
        <f>VLOOKUP(D258,'TS Gantry - AP47'!$C$8:$X$638,22,FALSE)</f>
        <v>NAHARSARA</v>
      </c>
      <c r="M258" s="125" t="str">
        <f>VLOOKUP(D258,'TS Gantry - AP47'!$C$8:$Y$638,23,FALSE)</f>
        <v>SARDARSHAHAR</v>
      </c>
      <c r="N258" s="125" t="str">
        <f>VLOOKUP(D258,'TS Gantry - AP47'!$C$8:$Z$638,24,FALSE)</f>
        <v>CHURU</v>
      </c>
      <c r="O258" s="108"/>
      <c r="P258" s="108"/>
      <c r="Q258" s="108"/>
      <c r="R258" s="108"/>
      <c r="S258" s="108"/>
      <c r="T258" s="200"/>
      <c r="U258" s="117"/>
      <c r="V258" s="117"/>
      <c r="W258" s="117"/>
      <c r="X258" s="117"/>
      <c r="Y258" s="117"/>
      <c r="Z258" s="117"/>
    </row>
    <row r="259" spans="1:26" ht="15.75" customHeight="1" x14ac:dyDescent="0.25">
      <c r="A259" s="99">
        <v>255</v>
      </c>
      <c r="B259" s="198" t="s">
        <v>692</v>
      </c>
      <c r="C259" s="150">
        <v>9</v>
      </c>
      <c r="D259" s="106" t="s">
        <v>255</v>
      </c>
      <c r="E259" s="150" t="str">
        <f>VLOOKUP(D259,'TS Gantry - AP47'!$C$8:$D$638,2,0)</f>
        <v>DA-1.5</v>
      </c>
      <c r="F259" s="150" t="s">
        <v>645</v>
      </c>
      <c r="G259" s="103">
        <v>45997</v>
      </c>
      <c r="H259" s="103">
        <v>46003</v>
      </c>
      <c r="I259" s="125" t="s">
        <v>676</v>
      </c>
      <c r="J259" s="199" t="s">
        <v>657</v>
      </c>
      <c r="K259" s="125" t="s">
        <v>648</v>
      </c>
      <c r="L259" s="125" t="str">
        <f>VLOOKUP(D259,'TS Gantry - AP47'!$C$8:$X$638,22,FALSE)</f>
        <v>KELAN</v>
      </c>
      <c r="M259" s="125" t="str">
        <f>VLOOKUP(D259,'TS Gantry - AP47'!$C$8:$Y$638,23,FALSE)</f>
        <v>CHHATARGARH</v>
      </c>
      <c r="N259" s="125" t="str">
        <f>VLOOKUP(D259,'TS Gantry - AP47'!$C$8:$Z$638,24,FALSE)</f>
        <v>BIKANER</v>
      </c>
      <c r="O259" s="108"/>
      <c r="P259" s="108"/>
      <c r="Q259" s="108"/>
      <c r="R259" s="108"/>
      <c r="S259" s="108"/>
      <c r="T259" s="200"/>
      <c r="U259" s="117"/>
      <c r="V259" s="117"/>
      <c r="W259" s="117"/>
      <c r="X259" s="117"/>
      <c r="Y259" s="117"/>
      <c r="Z259" s="117"/>
    </row>
    <row r="260" spans="1:26" ht="15.75" customHeight="1" x14ac:dyDescent="0.25">
      <c r="A260" s="141">
        <v>256</v>
      </c>
      <c r="B260" s="198" t="s">
        <v>692</v>
      </c>
      <c r="C260" s="108">
        <v>10</v>
      </c>
      <c r="D260" s="106" t="s">
        <v>278</v>
      </c>
      <c r="E260" s="150" t="str">
        <f>VLOOKUP(D260,'TS Gantry - AP47'!$C$8:$D$638,2,0)</f>
        <v>DA+6</v>
      </c>
      <c r="F260" s="150" t="s">
        <v>645</v>
      </c>
      <c r="G260" s="103">
        <v>45997</v>
      </c>
      <c r="H260" s="103">
        <v>46003</v>
      </c>
      <c r="I260" s="125" t="s">
        <v>676</v>
      </c>
      <c r="J260" s="199" t="s">
        <v>657</v>
      </c>
      <c r="K260" s="125" t="s">
        <v>648</v>
      </c>
      <c r="L260" s="125" t="str">
        <f>VLOOKUP(D260,'TS Gantry - AP47'!$C$8:$X$638,22,FALSE)</f>
        <v>RAJASAR BHATIYAN</v>
      </c>
      <c r="M260" s="125" t="str">
        <f>VLOOKUP(D260,'TS Gantry - AP47'!$C$8:$Y$638,23,FALSE)</f>
        <v>CHHATARGARH</v>
      </c>
      <c r="N260" s="125" t="str">
        <f>VLOOKUP(D260,'TS Gantry - AP47'!$C$8:$Z$638,24,FALSE)</f>
        <v>BIKANER</v>
      </c>
      <c r="O260" s="108"/>
      <c r="P260" s="108"/>
      <c r="Q260" s="108"/>
      <c r="R260" s="108"/>
      <c r="S260" s="108"/>
      <c r="T260" s="200"/>
      <c r="U260" s="117"/>
      <c r="V260" s="117"/>
      <c r="W260" s="117"/>
      <c r="X260" s="117"/>
      <c r="Y260" s="117"/>
      <c r="Z260" s="117"/>
    </row>
    <row r="261" spans="1:26" ht="15.75" customHeight="1" x14ac:dyDescent="0.25">
      <c r="A261" s="99">
        <v>257</v>
      </c>
      <c r="B261" s="198" t="s">
        <v>692</v>
      </c>
      <c r="C261" s="150">
        <v>11</v>
      </c>
      <c r="D261" s="176" t="s">
        <v>410</v>
      </c>
      <c r="E261" s="150" t="str">
        <f>VLOOKUP(D261,'TS Gantry - AP47'!$C$8:$D$638,2,0)</f>
        <v>DD45+9</v>
      </c>
      <c r="F261" s="150" t="s">
        <v>645</v>
      </c>
      <c r="G261" s="85">
        <v>45992</v>
      </c>
      <c r="H261" s="103">
        <v>46004</v>
      </c>
      <c r="I261" s="125" t="s">
        <v>646</v>
      </c>
      <c r="J261" s="211" t="s">
        <v>690</v>
      </c>
      <c r="K261" s="125" t="s">
        <v>648</v>
      </c>
      <c r="L261" s="125" t="str">
        <f>VLOOKUP(D261,'TS Gantry - AP47'!$C$8:$X$638,22,FALSE)</f>
        <v>LUNKARANSAR</v>
      </c>
      <c r="M261" s="125" t="str">
        <f>VLOOKUP(D261,'TS Gantry - AP47'!$C$8:$Y$638,23,FALSE)</f>
        <v>LUNKARANSAR</v>
      </c>
      <c r="N261" s="125" t="str">
        <f>VLOOKUP(D261,'TS Gantry - AP47'!$C$8:$Z$638,24,FALSE)</f>
        <v>BIKANER</v>
      </c>
      <c r="O261" s="108"/>
      <c r="P261" s="108"/>
      <c r="Q261" s="108"/>
      <c r="R261" s="108"/>
      <c r="S261" s="108"/>
      <c r="T261" s="200"/>
      <c r="U261" s="117"/>
      <c r="V261" s="117"/>
      <c r="W261" s="117"/>
      <c r="X261" s="117"/>
      <c r="Y261" s="117"/>
      <c r="Z261" s="117"/>
    </row>
    <row r="262" spans="1:26" ht="15.75" customHeight="1" x14ac:dyDescent="0.25">
      <c r="A262" s="141">
        <v>258</v>
      </c>
      <c r="B262" s="198" t="s">
        <v>692</v>
      </c>
      <c r="C262" s="108">
        <v>12</v>
      </c>
      <c r="D262" s="106" t="s">
        <v>277</v>
      </c>
      <c r="E262" s="150" t="str">
        <f>VLOOKUP(D262,'TS Gantry - AP47'!$C$8:$D$638,2,0)</f>
        <v>DA-3</v>
      </c>
      <c r="F262" s="150" t="s">
        <v>645</v>
      </c>
      <c r="G262" s="103">
        <v>46002</v>
      </c>
      <c r="H262" s="103">
        <v>46005</v>
      </c>
      <c r="I262" s="125" t="s">
        <v>676</v>
      </c>
      <c r="J262" s="199" t="s">
        <v>657</v>
      </c>
      <c r="K262" s="125" t="s">
        <v>648</v>
      </c>
      <c r="L262" s="125" t="str">
        <f>VLOOKUP(D262,'TS Gantry - AP47'!$C$8:$X$638,22,FALSE)</f>
        <v>RAJASAR BHATIYAN</v>
      </c>
      <c r="M262" s="125" t="str">
        <f>VLOOKUP(D262,'TS Gantry - AP47'!$C$8:$Y$638,23,FALSE)</f>
        <v>CHHATARGARH</v>
      </c>
      <c r="N262" s="125" t="str">
        <f>VLOOKUP(D262,'TS Gantry - AP47'!$C$8:$Z$638,24,FALSE)</f>
        <v>BIKANER</v>
      </c>
      <c r="O262" s="108"/>
      <c r="P262" s="108"/>
      <c r="Q262" s="108"/>
      <c r="R262" s="108"/>
      <c r="S262" s="108"/>
      <c r="T262" s="200"/>
      <c r="U262" s="117"/>
      <c r="V262" s="117"/>
      <c r="W262" s="117"/>
      <c r="X262" s="117"/>
      <c r="Y262" s="117"/>
      <c r="Z262" s="117"/>
    </row>
    <row r="263" spans="1:26" ht="15.75" customHeight="1" x14ac:dyDescent="0.25">
      <c r="A263" s="99">
        <v>259</v>
      </c>
      <c r="B263" s="198" t="s">
        <v>692</v>
      </c>
      <c r="C263" s="150">
        <v>13</v>
      </c>
      <c r="D263" s="106" t="s">
        <v>568</v>
      </c>
      <c r="E263" s="150" t="str">
        <f>VLOOKUP(D263,'TS Gantry - AP47'!$C$8:$D$638,2,0)</f>
        <v>DA+3</v>
      </c>
      <c r="F263" s="150" t="s">
        <v>645</v>
      </c>
      <c r="G263" s="103">
        <v>46002</v>
      </c>
      <c r="H263" s="103">
        <v>46005</v>
      </c>
      <c r="I263" s="125" t="s">
        <v>668</v>
      </c>
      <c r="J263" s="125" t="s">
        <v>688</v>
      </c>
      <c r="K263" s="125" t="s">
        <v>648</v>
      </c>
      <c r="L263" s="125" t="str">
        <f>VLOOKUP(D263,'TS Gantry - AP47'!$C$8:$X$638,22,FALSE)</f>
        <v>MALAKSAR</v>
      </c>
      <c r="M263" s="125" t="str">
        <f>VLOOKUP(D263,'TS Gantry - AP47'!$C$8:$Y$638,23,FALSE)</f>
        <v>SARDARSHAHAR</v>
      </c>
      <c r="N263" s="125" t="str">
        <f>VLOOKUP(D263,'TS Gantry - AP47'!$C$8:$Z$638,24,FALSE)</f>
        <v>CHURU</v>
      </c>
      <c r="O263" s="108"/>
      <c r="P263" s="108"/>
      <c r="Q263" s="108"/>
      <c r="R263" s="108"/>
      <c r="S263" s="108"/>
      <c r="T263" s="200"/>
      <c r="U263" s="117"/>
      <c r="V263" s="117"/>
      <c r="W263" s="117"/>
      <c r="X263" s="117"/>
      <c r="Y263" s="117"/>
      <c r="Z263" s="117"/>
    </row>
    <row r="264" spans="1:26" ht="15.75" customHeight="1" x14ac:dyDescent="0.25">
      <c r="A264" s="141">
        <v>260</v>
      </c>
      <c r="B264" s="198" t="s">
        <v>692</v>
      </c>
      <c r="C264" s="108">
        <v>14</v>
      </c>
      <c r="D264" s="106" t="s">
        <v>539</v>
      </c>
      <c r="E264" s="150" t="str">
        <f>VLOOKUP(D264,'TS Gantry - AP47'!$C$8:$D$638,2,0)</f>
        <v>DA+6</v>
      </c>
      <c r="F264" s="150" t="s">
        <v>645</v>
      </c>
      <c r="G264" s="103">
        <v>46000</v>
      </c>
      <c r="H264" s="103">
        <v>46007</v>
      </c>
      <c r="I264" s="125" t="s">
        <v>652</v>
      </c>
      <c r="J264" s="199" t="s">
        <v>656</v>
      </c>
      <c r="K264" s="125" t="s">
        <v>648</v>
      </c>
      <c r="L264" s="125" t="str">
        <f>VLOOKUP(D264,'TS Gantry - AP47'!$C$8:$X$638,22,FALSE)</f>
        <v>SONPALSAR</v>
      </c>
      <c r="M264" s="125" t="str">
        <f>VLOOKUP(D264,'TS Gantry - AP47'!$C$8:$Y$638,23,FALSE)</f>
        <v>SARDARSHAHAR</v>
      </c>
      <c r="N264" s="125" t="str">
        <f>VLOOKUP(D264,'TS Gantry - AP47'!$C$8:$Z$638,24,FALSE)</f>
        <v>CHURU</v>
      </c>
      <c r="O264" s="108"/>
      <c r="P264" s="108"/>
      <c r="Q264" s="108"/>
      <c r="R264" s="108"/>
      <c r="S264" s="108"/>
      <c r="T264" s="200"/>
      <c r="U264" s="117"/>
      <c r="V264" s="117"/>
      <c r="W264" s="117"/>
      <c r="X264" s="117"/>
      <c r="Y264" s="117"/>
      <c r="Z264" s="117"/>
    </row>
    <row r="265" spans="1:26" ht="15.75" customHeight="1" x14ac:dyDescent="0.25">
      <c r="A265" s="99">
        <v>261</v>
      </c>
      <c r="B265" s="198" t="s">
        <v>692</v>
      </c>
      <c r="C265" s="150">
        <v>15</v>
      </c>
      <c r="D265" s="107" t="s">
        <v>254</v>
      </c>
      <c r="E265" s="150" t="str">
        <f>VLOOKUP(D265,'TS Gantry - AP47'!$C$8:$D$638,2,0)</f>
        <v>DA+9</v>
      </c>
      <c r="F265" s="150" t="s">
        <v>645</v>
      </c>
      <c r="G265" s="103">
        <v>46005</v>
      </c>
      <c r="H265" s="103">
        <v>46007</v>
      </c>
      <c r="I265" s="125" t="s">
        <v>676</v>
      </c>
      <c r="J265" s="199" t="s">
        <v>657</v>
      </c>
      <c r="K265" s="125" t="s">
        <v>648</v>
      </c>
      <c r="L265" s="125" t="str">
        <f>VLOOKUP(D265,'TS Gantry - AP47'!$C$8:$X$638,22,FALSE)</f>
        <v>KELAN</v>
      </c>
      <c r="M265" s="125" t="str">
        <f>VLOOKUP(D265,'TS Gantry - AP47'!$C$8:$Y$638,23,FALSE)</f>
        <v>CHHATARGARH</v>
      </c>
      <c r="N265" s="125" t="str">
        <f>VLOOKUP(D265,'TS Gantry - AP47'!$C$8:$Z$638,24,FALSE)</f>
        <v>BIKANER</v>
      </c>
      <c r="O265" s="108"/>
      <c r="P265" s="108"/>
      <c r="Q265" s="108"/>
      <c r="R265" s="108"/>
      <c r="S265" s="108"/>
      <c r="T265" s="200"/>
      <c r="U265" s="117"/>
      <c r="V265" s="117"/>
      <c r="W265" s="117"/>
      <c r="X265" s="117"/>
      <c r="Y265" s="117"/>
      <c r="Z265" s="117"/>
    </row>
    <row r="266" spans="1:26" ht="15.75" customHeight="1" x14ac:dyDescent="0.25">
      <c r="A266" s="141">
        <v>262</v>
      </c>
      <c r="B266" s="198" t="s">
        <v>692</v>
      </c>
      <c r="C266" s="108">
        <v>16</v>
      </c>
      <c r="D266" s="106" t="s">
        <v>433</v>
      </c>
      <c r="E266" s="150" t="str">
        <f>VLOOKUP(D266,'TS Gantry - AP47'!$C$8:$D$638,2,0)</f>
        <v>DB2+0</v>
      </c>
      <c r="F266" s="150" t="s">
        <v>645</v>
      </c>
      <c r="G266" s="85">
        <v>45993</v>
      </c>
      <c r="H266" s="103">
        <v>46008</v>
      </c>
      <c r="I266" s="125" t="s">
        <v>674</v>
      </c>
      <c r="J266" s="125" t="s">
        <v>675</v>
      </c>
      <c r="K266" s="125" t="s">
        <v>648</v>
      </c>
      <c r="L266" s="125" t="str">
        <f>VLOOKUP(D266,'TS Gantry - AP47'!$C$8:$X$638,22,FALSE)</f>
        <v>UCHHRANGDESAR</v>
      </c>
      <c r="M266" s="125" t="str">
        <f>VLOOKUP(D266,'TS Gantry - AP47'!$C$8:$Y$638,23,FALSE)</f>
        <v>LUNKARANSAR</v>
      </c>
      <c r="N266" s="125" t="str">
        <f>VLOOKUP(D266,'TS Gantry - AP47'!$C$8:$Z$638,24,FALSE)</f>
        <v>BIKANER</v>
      </c>
      <c r="O266" s="108"/>
      <c r="P266" s="108"/>
      <c r="Q266" s="108"/>
      <c r="R266" s="108"/>
      <c r="S266" s="108"/>
      <c r="T266" s="200"/>
      <c r="U266" s="117"/>
      <c r="V266" s="117"/>
      <c r="W266" s="117"/>
      <c r="X266" s="117"/>
      <c r="Y266" s="117"/>
      <c r="Z266" s="117"/>
    </row>
    <row r="267" spans="1:26" ht="15.75" customHeight="1" x14ac:dyDescent="0.25">
      <c r="A267" s="99">
        <v>263</v>
      </c>
      <c r="B267" s="198" t="s">
        <v>692</v>
      </c>
      <c r="C267" s="150">
        <v>17</v>
      </c>
      <c r="D267" s="106" t="s">
        <v>545</v>
      </c>
      <c r="E267" s="150" t="str">
        <f>VLOOKUP(D267,'TS Gantry - AP47'!$C$8:$D$638,2,0)</f>
        <v>DA+3</v>
      </c>
      <c r="F267" s="150" t="s">
        <v>645</v>
      </c>
      <c r="G267" s="103">
        <v>46002</v>
      </c>
      <c r="H267" s="103">
        <v>46008</v>
      </c>
      <c r="I267" s="125" t="s">
        <v>652</v>
      </c>
      <c r="J267" s="199" t="s">
        <v>656</v>
      </c>
      <c r="K267" s="125" t="s">
        <v>648</v>
      </c>
      <c r="L267" s="125" t="str">
        <f>VLOOKUP(D267,'TS Gantry - AP47'!$C$8:$X$638,22,FALSE)</f>
        <v>SONPALSAR</v>
      </c>
      <c r="M267" s="125" t="str">
        <f>VLOOKUP(D267,'TS Gantry - AP47'!$C$8:$Y$638,23,FALSE)</f>
        <v>SARDARSHAHAR</v>
      </c>
      <c r="N267" s="125" t="str">
        <f>VLOOKUP(D267,'TS Gantry - AP47'!$C$8:$Z$638,24,FALSE)</f>
        <v>CHURU</v>
      </c>
      <c r="O267" s="108"/>
      <c r="P267" s="108"/>
      <c r="Q267" s="108"/>
      <c r="R267" s="108"/>
      <c r="S267" s="108"/>
      <c r="T267" s="200"/>
      <c r="U267" s="117"/>
      <c r="V267" s="117"/>
      <c r="W267" s="117"/>
      <c r="X267" s="117"/>
      <c r="Y267" s="117"/>
      <c r="Z267" s="117"/>
    </row>
    <row r="268" spans="1:26" ht="15.75" customHeight="1" x14ac:dyDescent="0.25">
      <c r="A268" s="141">
        <v>264</v>
      </c>
      <c r="B268" s="198" t="s">
        <v>692</v>
      </c>
      <c r="C268" s="108">
        <v>18</v>
      </c>
      <c r="D268" s="106" t="s">
        <v>418</v>
      </c>
      <c r="E268" s="150" t="str">
        <f>VLOOKUP(D268,'TS Gantry - AP47'!$C$8:$D$638,2,0)</f>
        <v>DA-1.5</v>
      </c>
      <c r="F268" s="150" t="s">
        <v>645</v>
      </c>
      <c r="G268" s="103">
        <v>46004</v>
      </c>
      <c r="H268" s="103">
        <v>46008</v>
      </c>
      <c r="I268" s="125" t="s">
        <v>646</v>
      </c>
      <c r="J268" s="211" t="s">
        <v>690</v>
      </c>
      <c r="K268" s="125" t="s">
        <v>648</v>
      </c>
      <c r="L268" s="125" t="str">
        <f>VLOOKUP(D268,'TS Gantry - AP47'!$C$8:$X$638,22,FALSE)</f>
        <v>LUNKARANSAR</v>
      </c>
      <c r="M268" s="125" t="str">
        <f>VLOOKUP(D268,'TS Gantry - AP47'!$C$8:$Y$638,23,FALSE)</f>
        <v>LUNKARANSAR</v>
      </c>
      <c r="N268" s="125" t="str">
        <f>VLOOKUP(D268,'TS Gantry - AP47'!$C$8:$Z$638,24,FALSE)</f>
        <v>BIKANER</v>
      </c>
      <c r="O268" s="108"/>
      <c r="P268" s="108"/>
      <c r="Q268" s="108"/>
      <c r="R268" s="108"/>
      <c r="S268" s="108"/>
      <c r="T268" s="200"/>
      <c r="U268" s="117"/>
      <c r="V268" s="117"/>
      <c r="W268" s="117"/>
      <c r="X268" s="117"/>
      <c r="Y268" s="117"/>
      <c r="Z268" s="117"/>
    </row>
    <row r="269" spans="1:26" ht="15.75" customHeight="1" x14ac:dyDescent="0.25">
      <c r="A269" s="99">
        <v>265</v>
      </c>
      <c r="B269" s="198" t="s">
        <v>692</v>
      </c>
      <c r="C269" s="150">
        <v>19</v>
      </c>
      <c r="D269" s="106" t="s">
        <v>567</v>
      </c>
      <c r="E269" s="150" t="str">
        <f>VLOOKUP(D269,'TS Gantry - AP47'!$C$8:$D$638,2,0)</f>
        <v>DA-3</v>
      </c>
      <c r="F269" s="150" t="s">
        <v>645</v>
      </c>
      <c r="G269" s="103">
        <v>46005</v>
      </c>
      <c r="H269" s="103">
        <v>46008</v>
      </c>
      <c r="I269" s="125" t="s">
        <v>668</v>
      </c>
      <c r="J269" s="125" t="s">
        <v>688</v>
      </c>
      <c r="K269" s="125" t="s">
        <v>648</v>
      </c>
      <c r="L269" s="125" t="str">
        <f>VLOOKUP(D269,'TS Gantry - AP47'!$C$8:$X$638,22,FALSE)</f>
        <v>MALAKSAR</v>
      </c>
      <c r="M269" s="125" t="str">
        <f>VLOOKUP(D269,'TS Gantry - AP47'!$C$8:$Y$638,23,FALSE)</f>
        <v>SARDARSHAHAR</v>
      </c>
      <c r="N269" s="125" t="str">
        <f>VLOOKUP(D269,'TS Gantry - AP47'!$C$8:$Z$638,24,FALSE)</f>
        <v>CHURU</v>
      </c>
      <c r="O269" s="108"/>
      <c r="P269" s="108"/>
      <c r="Q269" s="108"/>
      <c r="R269" s="108"/>
      <c r="S269" s="108"/>
      <c r="T269" s="200"/>
      <c r="U269" s="117"/>
      <c r="V269" s="117"/>
      <c r="W269" s="117"/>
      <c r="X269" s="117"/>
      <c r="Y269" s="117"/>
      <c r="Z269" s="117"/>
    </row>
    <row r="270" spans="1:26" ht="15.75" customHeight="1" x14ac:dyDescent="0.25">
      <c r="A270" s="141">
        <v>266</v>
      </c>
      <c r="B270" s="198" t="s">
        <v>692</v>
      </c>
      <c r="C270" s="108">
        <v>20</v>
      </c>
      <c r="D270" s="106" t="s">
        <v>298</v>
      </c>
      <c r="E270" s="150" t="str">
        <f>VLOOKUP(D270,'TS Gantry - AP47'!$C$8:$D$638,2,0)</f>
        <v>DA+6</v>
      </c>
      <c r="F270" s="150" t="s">
        <v>645</v>
      </c>
      <c r="G270" s="103">
        <v>46006</v>
      </c>
      <c r="H270" s="103">
        <v>46010</v>
      </c>
      <c r="I270" s="125" t="s">
        <v>676</v>
      </c>
      <c r="J270" s="125" t="s">
        <v>663</v>
      </c>
      <c r="K270" s="125" t="s">
        <v>648</v>
      </c>
      <c r="L270" s="125" t="str">
        <f>VLOOKUP(D270,'TS Gantry - AP47'!$C$8:$X$638,22,FALSE)</f>
        <v>BINJHARWALI</v>
      </c>
      <c r="M270" s="125" t="str">
        <f>VLOOKUP(D270,'TS Gantry - AP47'!$C$8:$Y$638,23,FALSE)</f>
        <v>LUNKARANSAR</v>
      </c>
      <c r="N270" s="125" t="str">
        <f>VLOOKUP(D270,'TS Gantry - AP47'!$C$8:$Z$638,24,FALSE)</f>
        <v>BIKANER</v>
      </c>
      <c r="O270" s="108"/>
      <c r="P270" s="108"/>
      <c r="Q270" s="108"/>
      <c r="R270" s="108"/>
      <c r="S270" s="108"/>
      <c r="T270" s="200"/>
      <c r="U270" s="117"/>
      <c r="V270" s="117"/>
      <c r="W270" s="117"/>
      <c r="X270" s="117"/>
      <c r="Y270" s="117"/>
      <c r="Z270" s="117"/>
    </row>
    <row r="271" spans="1:26" ht="15.75" customHeight="1" x14ac:dyDescent="0.25">
      <c r="A271" s="99">
        <v>267</v>
      </c>
      <c r="B271" s="198" t="s">
        <v>692</v>
      </c>
      <c r="C271" s="150">
        <v>21</v>
      </c>
      <c r="D271" s="106" t="s">
        <v>569</v>
      </c>
      <c r="E271" s="150" t="str">
        <f>VLOOKUP(D271,'TS Gantry - AP47'!$C$8:$D$638,2,0)</f>
        <v>DA+9</v>
      </c>
      <c r="F271" s="150" t="s">
        <v>645</v>
      </c>
      <c r="G271" s="103">
        <v>46009</v>
      </c>
      <c r="H271" s="103">
        <v>46012</v>
      </c>
      <c r="I271" s="125" t="s">
        <v>668</v>
      </c>
      <c r="J271" s="125" t="s">
        <v>666</v>
      </c>
      <c r="K271" s="125" t="s">
        <v>648</v>
      </c>
      <c r="L271" s="125" t="str">
        <f>VLOOKUP(D271,'TS Gantry - AP47'!$C$8:$X$638,22,FALSE)</f>
        <v>MALAKSAR</v>
      </c>
      <c r="M271" s="125" t="str">
        <f>VLOOKUP(D271,'TS Gantry - AP47'!$C$8:$Y$638,23,FALSE)</f>
        <v>SARDARSHAHAR</v>
      </c>
      <c r="N271" s="125" t="str">
        <f>VLOOKUP(D271,'TS Gantry - AP47'!$C$8:$Z$638,24,FALSE)</f>
        <v>CHURU</v>
      </c>
      <c r="O271" s="108"/>
      <c r="P271" s="108"/>
      <c r="Q271" s="108"/>
      <c r="R271" s="108"/>
      <c r="S271" s="108"/>
      <c r="T271" s="200"/>
      <c r="U271" s="117"/>
      <c r="V271" s="117"/>
      <c r="W271" s="117"/>
      <c r="X271" s="117"/>
      <c r="Y271" s="117"/>
      <c r="Z271" s="117"/>
    </row>
    <row r="272" spans="1:26" ht="15.75" customHeight="1" x14ac:dyDescent="0.25">
      <c r="A272" s="141">
        <v>268</v>
      </c>
      <c r="B272" s="198" t="s">
        <v>692</v>
      </c>
      <c r="C272" s="108">
        <v>22</v>
      </c>
      <c r="D272" s="106" t="s">
        <v>547</v>
      </c>
      <c r="E272" s="150" t="str">
        <f>VLOOKUP(D272,'TS Gantry - AP47'!$C$8:$D$638,2,0)</f>
        <v>DA+9</v>
      </c>
      <c r="F272" s="150" t="s">
        <v>645</v>
      </c>
      <c r="G272" s="103">
        <v>46011</v>
      </c>
      <c r="H272" s="103">
        <v>46014</v>
      </c>
      <c r="I272" s="125" t="s">
        <v>652</v>
      </c>
      <c r="J272" s="125" t="s">
        <v>693</v>
      </c>
      <c r="K272" s="125" t="s">
        <v>648</v>
      </c>
      <c r="L272" s="125" t="str">
        <f>VLOOKUP(D272,'TS Gantry - AP47'!$C$8:$X$638,22,FALSE)</f>
        <v>RANGAISAR</v>
      </c>
      <c r="M272" s="125" t="str">
        <f>VLOOKUP(D272,'TS Gantry - AP47'!$C$8:$Y$638,23,FALSE)</f>
        <v>SARDARSHAHAR</v>
      </c>
      <c r="N272" s="125" t="str">
        <f>VLOOKUP(D272,'TS Gantry - AP47'!$C$8:$Z$638,24,FALSE)</f>
        <v>CHURU</v>
      </c>
      <c r="O272" s="108"/>
      <c r="P272" s="108"/>
      <c r="Q272" s="108"/>
      <c r="R272" s="108"/>
      <c r="S272" s="108"/>
      <c r="T272" s="200"/>
      <c r="U272" s="117"/>
      <c r="V272" s="117"/>
      <c r="W272" s="117"/>
      <c r="X272" s="117"/>
      <c r="Y272" s="117"/>
      <c r="Z272" s="117"/>
    </row>
    <row r="273" spans="1:26" ht="15.75" customHeight="1" x14ac:dyDescent="0.25">
      <c r="A273" s="99">
        <v>269</v>
      </c>
      <c r="B273" s="198" t="s">
        <v>692</v>
      </c>
      <c r="C273" s="150">
        <v>23</v>
      </c>
      <c r="D273" s="106" t="s">
        <v>252</v>
      </c>
      <c r="E273" s="150" t="str">
        <f>VLOOKUP(D273,'TS Gantry - AP47'!$C$8:$D$638,2,0)</f>
        <v>DB2+3</v>
      </c>
      <c r="F273" s="150" t="s">
        <v>645</v>
      </c>
      <c r="G273" s="103">
        <v>46008</v>
      </c>
      <c r="H273" s="103">
        <v>46016</v>
      </c>
      <c r="I273" s="125" t="s">
        <v>676</v>
      </c>
      <c r="J273" s="199" t="s">
        <v>657</v>
      </c>
      <c r="K273" s="125" t="s">
        <v>648</v>
      </c>
      <c r="L273" s="125" t="str">
        <f>VLOOKUP(D273,'TS Gantry - AP47'!$C$8:$X$638,22,FALSE)</f>
        <v>KELAN</v>
      </c>
      <c r="M273" s="125" t="str">
        <f>VLOOKUP(D273,'TS Gantry - AP47'!$C$8:$Y$638,23,FALSE)</f>
        <v>CHHATARGARH</v>
      </c>
      <c r="N273" s="125" t="str">
        <f>VLOOKUP(D273,'TS Gantry - AP47'!$C$8:$Z$638,24,FALSE)</f>
        <v>BIKANER</v>
      </c>
      <c r="O273" s="108"/>
      <c r="P273" s="108"/>
      <c r="Q273" s="108"/>
      <c r="R273" s="108"/>
      <c r="S273" s="108"/>
      <c r="T273" s="200"/>
      <c r="U273" s="117"/>
      <c r="V273" s="117"/>
      <c r="W273" s="117"/>
      <c r="X273" s="117"/>
      <c r="Y273" s="117"/>
      <c r="Z273" s="117"/>
    </row>
    <row r="274" spans="1:26" ht="15.75" customHeight="1" x14ac:dyDescent="0.25">
      <c r="A274" s="141">
        <v>270</v>
      </c>
      <c r="B274" s="198" t="s">
        <v>692</v>
      </c>
      <c r="C274" s="108">
        <v>24</v>
      </c>
      <c r="D274" s="106" t="s">
        <v>299</v>
      </c>
      <c r="E274" s="150" t="str">
        <f>VLOOKUP(D274,'TS Gantry - AP47'!$C$8:$D$638,2,0)</f>
        <v>DB1+3</v>
      </c>
      <c r="F274" s="150" t="s">
        <v>645</v>
      </c>
      <c r="G274" s="103">
        <v>46010</v>
      </c>
      <c r="H274" s="103">
        <v>46017</v>
      </c>
      <c r="I274" s="125" t="s">
        <v>676</v>
      </c>
      <c r="J274" s="199" t="s">
        <v>657</v>
      </c>
      <c r="K274" s="125" t="s">
        <v>648</v>
      </c>
      <c r="L274" s="125" t="str">
        <f>VLOOKUP(D274,'TS Gantry - AP47'!$C$8:$X$638,22,FALSE)</f>
        <v>BINJHARWALI</v>
      </c>
      <c r="M274" s="125" t="str">
        <f>VLOOKUP(D274,'TS Gantry - AP47'!$C$8:$Y$638,23,FALSE)</f>
        <v>LUNKARANSAR</v>
      </c>
      <c r="N274" s="125" t="str">
        <f>VLOOKUP(D274,'TS Gantry - AP47'!$C$8:$Z$638,24,FALSE)</f>
        <v>BIKANER</v>
      </c>
      <c r="O274" s="108"/>
      <c r="P274" s="108"/>
      <c r="Q274" s="108"/>
      <c r="R274" s="108"/>
      <c r="S274" s="108"/>
      <c r="T274" s="200"/>
      <c r="U274" s="117"/>
      <c r="V274" s="117"/>
      <c r="W274" s="117"/>
      <c r="X274" s="117"/>
      <c r="Y274" s="117"/>
      <c r="Z274" s="117"/>
    </row>
    <row r="275" spans="1:26" ht="15.75" customHeight="1" x14ac:dyDescent="0.25">
      <c r="A275" s="99">
        <v>271</v>
      </c>
      <c r="B275" s="198" t="s">
        <v>692</v>
      </c>
      <c r="C275" s="150">
        <v>25</v>
      </c>
      <c r="D275" s="106" t="s">
        <v>570</v>
      </c>
      <c r="E275" s="150" t="str">
        <f>VLOOKUP(D275,'TS Gantry - AP47'!$C$8:$D$638,2,0)</f>
        <v>DB1+6</v>
      </c>
      <c r="F275" s="150" t="s">
        <v>645</v>
      </c>
      <c r="G275" s="103">
        <v>46012</v>
      </c>
      <c r="H275" s="103">
        <v>46017</v>
      </c>
      <c r="I275" s="125" t="s">
        <v>668</v>
      </c>
      <c r="J275" s="125" t="s">
        <v>694</v>
      </c>
      <c r="K275" s="125" t="s">
        <v>648</v>
      </c>
      <c r="L275" s="125" t="str">
        <f>VLOOKUP(D275,'TS Gantry - AP47'!$C$8:$X$638,22,FALSE)</f>
        <v>MALAKSAR</v>
      </c>
      <c r="M275" s="125" t="str">
        <f>VLOOKUP(D275,'TS Gantry - AP47'!$C$8:$Y$638,23,FALSE)</f>
        <v>SARDARSHAHAR</v>
      </c>
      <c r="N275" s="125" t="str">
        <f>VLOOKUP(D275,'TS Gantry - AP47'!$C$8:$Z$638,24,FALSE)</f>
        <v>CHURU</v>
      </c>
      <c r="O275" s="108"/>
      <c r="P275" s="108"/>
      <c r="Q275" s="108"/>
      <c r="R275" s="108"/>
      <c r="S275" s="108"/>
      <c r="T275" s="200"/>
      <c r="U275" s="117"/>
      <c r="V275" s="117"/>
      <c r="W275" s="117"/>
      <c r="X275" s="117"/>
      <c r="Y275" s="117"/>
      <c r="Z275" s="117"/>
    </row>
    <row r="276" spans="1:26" ht="15.75" customHeight="1" x14ac:dyDescent="0.25">
      <c r="A276" s="141">
        <v>272</v>
      </c>
      <c r="B276" s="198" t="s">
        <v>692</v>
      </c>
      <c r="C276" s="108">
        <v>26</v>
      </c>
      <c r="D276" s="106" t="s">
        <v>414</v>
      </c>
      <c r="E276" s="150" t="str">
        <f>VLOOKUP(D276,'TS Gantry - AP47'!$C$8:$D$638,2,0)</f>
        <v>DD60+6</v>
      </c>
      <c r="F276" s="150" t="s">
        <v>645</v>
      </c>
      <c r="G276" s="103">
        <v>46009</v>
      </c>
      <c r="H276" s="103">
        <v>46018</v>
      </c>
      <c r="I276" s="125" t="s">
        <v>646</v>
      </c>
      <c r="J276" s="125" t="s">
        <v>690</v>
      </c>
      <c r="K276" s="125" t="s">
        <v>648</v>
      </c>
      <c r="L276" s="125" t="str">
        <f>VLOOKUP(D276,'TS Gantry - AP47'!$C$8:$X$638,22,FALSE)</f>
        <v>LUNKARANSAR</v>
      </c>
      <c r="M276" s="125" t="str">
        <f>VLOOKUP(D276,'TS Gantry - AP47'!$C$8:$Y$638,23,FALSE)</f>
        <v>LUNKARANSAR</v>
      </c>
      <c r="N276" s="125" t="str">
        <f>VLOOKUP(D276,'TS Gantry - AP47'!$C$8:$Z$638,24,FALSE)</f>
        <v>BIKANER</v>
      </c>
      <c r="O276" s="108"/>
      <c r="P276" s="108"/>
      <c r="Q276" s="108"/>
      <c r="R276" s="108"/>
      <c r="S276" s="108"/>
      <c r="T276" s="200"/>
      <c r="U276" s="117"/>
      <c r="V276" s="117"/>
      <c r="W276" s="117"/>
      <c r="X276" s="117"/>
      <c r="Y276" s="117"/>
      <c r="Z276" s="117"/>
    </row>
    <row r="277" spans="1:26" ht="15.75" customHeight="1" x14ac:dyDescent="0.25">
      <c r="A277" s="99">
        <v>273</v>
      </c>
      <c r="B277" s="198" t="s">
        <v>692</v>
      </c>
      <c r="C277" s="150">
        <v>27</v>
      </c>
      <c r="D277" s="106" t="s">
        <v>428</v>
      </c>
      <c r="E277" s="150" t="str">
        <f>VLOOKUP(D277,'TS Gantry - AP47'!$C$8:$D$638,2,0)</f>
        <v>DB1+9</v>
      </c>
      <c r="F277" s="150" t="s">
        <v>645</v>
      </c>
      <c r="G277" s="103">
        <v>46009</v>
      </c>
      <c r="H277" s="103">
        <v>46018</v>
      </c>
      <c r="I277" s="125" t="s">
        <v>674</v>
      </c>
      <c r="J277" s="125" t="s">
        <v>675</v>
      </c>
      <c r="K277" s="125" t="s">
        <v>648</v>
      </c>
      <c r="L277" s="125" t="str">
        <f>VLOOKUP(D277,'TS Gantry - AP47'!$C$8:$X$638,22,FALSE)</f>
        <v>UCHHRANGDESAR</v>
      </c>
      <c r="M277" s="125" t="str">
        <f>VLOOKUP(D277,'TS Gantry - AP47'!$C$8:$Y$638,23,FALSE)</f>
        <v>LUNKARANSAR</v>
      </c>
      <c r="N277" s="125" t="str">
        <f>VLOOKUP(D277,'TS Gantry - AP47'!$C$8:$Z$638,24,FALSE)</f>
        <v>BIKANER</v>
      </c>
      <c r="O277" s="108"/>
      <c r="P277" s="108"/>
      <c r="Q277" s="108"/>
      <c r="R277" s="108"/>
      <c r="S277" s="108"/>
      <c r="T277" s="200"/>
      <c r="U277" s="117"/>
      <c r="V277" s="117"/>
      <c r="W277" s="117"/>
      <c r="X277" s="117"/>
      <c r="Y277" s="117"/>
      <c r="Z277" s="117"/>
    </row>
    <row r="278" spans="1:26" ht="15.75" customHeight="1" x14ac:dyDescent="0.25">
      <c r="A278" s="141">
        <v>274</v>
      </c>
      <c r="B278" s="198" t="s">
        <v>692</v>
      </c>
      <c r="C278" s="108">
        <v>28</v>
      </c>
      <c r="D278" s="106" t="s">
        <v>251</v>
      </c>
      <c r="E278" s="150" t="str">
        <f>VLOOKUP(D278,'TS Gantry - AP47'!$C$8:$D$638,2,0)</f>
        <v>DA+9</v>
      </c>
      <c r="F278" s="150" t="s">
        <v>645</v>
      </c>
      <c r="G278" s="103">
        <v>46016</v>
      </c>
      <c r="H278" s="103">
        <v>46021</v>
      </c>
      <c r="I278" s="125" t="s">
        <v>676</v>
      </c>
      <c r="J278" s="125" t="s">
        <v>663</v>
      </c>
      <c r="K278" s="125" t="s">
        <v>648</v>
      </c>
      <c r="L278" s="125" t="str">
        <f>VLOOKUP(D278,'TS Gantry - AP47'!$C$8:$X$638,22,FALSE)</f>
        <v>KELAN</v>
      </c>
      <c r="M278" s="125" t="str">
        <f>VLOOKUP(D278,'TS Gantry - AP47'!$C$8:$Y$638,23,FALSE)</f>
        <v>CHHATARGARH</v>
      </c>
      <c r="N278" s="125" t="str">
        <f>VLOOKUP(D278,'TS Gantry - AP47'!$C$8:$Z$638,24,FALSE)</f>
        <v>BIKANER</v>
      </c>
      <c r="O278" s="108"/>
      <c r="P278" s="108"/>
      <c r="Q278" s="108"/>
      <c r="R278" s="108"/>
      <c r="S278" s="108"/>
      <c r="T278" s="200"/>
      <c r="U278" s="117"/>
      <c r="V278" s="117"/>
      <c r="W278" s="117"/>
      <c r="X278" s="117"/>
      <c r="Y278" s="117"/>
      <c r="Z278" s="117"/>
    </row>
    <row r="279" spans="1:26" ht="15.75" customHeight="1" x14ac:dyDescent="0.25">
      <c r="A279" s="99">
        <v>275</v>
      </c>
      <c r="B279" s="198" t="s">
        <v>692</v>
      </c>
      <c r="C279" s="150">
        <v>29</v>
      </c>
      <c r="D279" s="106" t="s">
        <v>572</v>
      </c>
      <c r="E279" s="150" t="str">
        <f>VLOOKUP(D279,'TS Gantry - AP47'!$C$8:$D$638,2,0)</f>
        <v>DA+6</v>
      </c>
      <c r="F279" s="150" t="s">
        <v>645</v>
      </c>
      <c r="G279" s="103">
        <v>46017</v>
      </c>
      <c r="H279" s="103">
        <v>46021</v>
      </c>
      <c r="I279" s="125" t="s">
        <v>668</v>
      </c>
      <c r="J279" s="125" t="s">
        <v>694</v>
      </c>
      <c r="K279" s="125" t="s">
        <v>648</v>
      </c>
      <c r="L279" s="125" t="str">
        <f>VLOOKUP(D279,'TS Gantry - AP47'!$C$8:$X$638,22,FALSE)</f>
        <v>MALAKSAR</v>
      </c>
      <c r="M279" s="125" t="str">
        <f>VLOOKUP(D279,'TS Gantry - AP47'!$C$8:$Y$638,23,FALSE)</f>
        <v>SARDARSHAHAR</v>
      </c>
      <c r="N279" s="125" t="str">
        <f>VLOOKUP(D279,'TS Gantry - AP47'!$C$8:$Z$638,24,FALSE)</f>
        <v>CHURU</v>
      </c>
      <c r="O279" s="108"/>
      <c r="P279" s="108"/>
      <c r="Q279" s="108"/>
      <c r="R279" s="108"/>
      <c r="S279" s="108"/>
      <c r="T279" s="200"/>
      <c r="U279" s="117"/>
      <c r="V279" s="117"/>
      <c r="W279" s="117"/>
      <c r="X279" s="117"/>
      <c r="Y279" s="117"/>
      <c r="Z279" s="117"/>
    </row>
    <row r="280" spans="1:26" ht="15.75" customHeight="1" x14ac:dyDescent="0.25">
      <c r="A280" s="141">
        <v>276</v>
      </c>
      <c r="B280" s="198" t="s">
        <v>692</v>
      </c>
      <c r="C280" s="108">
        <v>30</v>
      </c>
      <c r="D280" s="106" t="s">
        <v>475</v>
      </c>
      <c r="E280" s="150" t="str">
        <f>VLOOKUP(D280,'TS Gantry - AP47'!$C$8:$D$638,2,0)</f>
        <v>DA+3</v>
      </c>
      <c r="F280" s="150" t="s">
        <v>645</v>
      </c>
      <c r="G280" s="103">
        <v>46016</v>
      </c>
      <c r="H280" s="103">
        <v>46022</v>
      </c>
      <c r="I280" s="125" t="s">
        <v>674</v>
      </c>
      <c r="J280" s="125" t="s">
        <v>675</v>
      </c>
      <c r="K280" s="125" t="s">
        <v>648</v>
      </c>
      <c r="L280" s="125" t="str">
        <f>VLOOKUP(D280,'TS Gantry - AP47'!$C$8:$X$638,22,FALSE)</f>
        <v>RAJPURA HUDAAN</v>
      </c>
      <c r="M280" s="125" t="str">
        <f>VLOOKUP(D280,'TS Gantry - AP47'!$C$8:$Y$638,23,FALSE)</f>
        <v>LUNKARANSAR</v>
      </c>
      <c r="N280" s="125" t="str">
        <f>VLOOKUP(D280,'TS Gantry - AP47'!$C$8:$Z$638,24,FALSE)</f>
        <v>BIKANER</v>
      </c>
      <c r="O280" s="108"/>
      <c r="P280" s="108"/>
      <c r="Q280" s="108"/>
      <c r="R280" s="108"/>
      <c r="S280" s="108"/>
      <c r="T280" s="200"/>
      <c r="U280" s="117"/>
      <c r="V280" s="117"/>
      <c r="W280" s="117"/>
      <c r="X280" s="117"/>
      <c r="Y280" s="117"/>
      <c r="Z280" s="117"/>
    </row>
    <row r="281" spans="1:26" ht="15.75" customHeight="1" x14ac:dyDescent="0.25">
      <c r="A281" s="99">
        <v>277</v>
      </c>
      <c r="B281" s="198" t="s">
        <v>692</v>
      </c>
      <c r="C281" s="150">
        <v>31</v>
      </c>
      <c r="D281" s="106" t="s">
        <v>416</v>
      </c>
      <c r="E281" s="150" t="str">
        <f>VLOOKUP(D281,'TS Gantry - AP47'!$C$8:$D$638,2,0)</f>
        <v>DD60+9</v>
      </c>
      <c r="F281" s="150" t="s">
        <v>645</v>
      </c>
      <c r="G281" s="103">
        <v>46012</v>
      </c>
      <c r="H281" s="103">
        <v>46026</v>
      </c>
      <c r="I281" s="125" t="s">
        <v>646</v>
      </c>
      <c r="J281" s="125" t="s">
        <v>690</v>
      </c>
      <c r="K281" s="125" t="s">
        <v>648</v>
      </c>
      <c r="L281" s="125" t="str">
        <f>VLOOKUP(D281,'TS Gantry - AP47'!$C$8:$X$638,22,FALSE)</f>
        <v>LUNKARANSAR</v>
      </c>
      <c r="M281" s="125" t="str">
        <f>VLOOKUP(D281,'TS Gantry - AP47'!$C$8:$Y$638,23,FALSE)</f>
        <v>LUNKARANSAR</v>
      </c>
      <c r="N281" s="125" t="str">
        <f>VLOOKUP(D281,'TS Gantry - AP47'!$C$8:$Z$638,24,FALSE)</f>
        <v>BIKANER</v>
      </c>
      <c r="O281" s="108"/>
      <c r="P281" s="108"/>
      <c r="Q281" s="108"/>
      <c r="R281" s="108"/>
      <c r="S281" s="108"/>
      <c r="T281" s="200"/>
      <c r="U281" s="117"/>
      <c r="V281" s="117"/>
      <c r="W281" s="117"/>
      <c r="X281" s="117"/>
      <c r="Y281" s="117"/>
      <c r="Z281" s="117"/>
    </row>
    <row r="282" spans="1:26" ht="15.75" customHeight="1" x14ac:dyDescent="0.25">
      <c r="A282" s="141">
        <v>278</v>
      </c>
      <c r="B282" s="198" t="s">
        <v>692</v>
      </c>
      <c r="C282" s="108">
        <v>32</v>
      </c>
      <c r="D282" s="106" t="s">
        <v>247</v>
      </c>
      <c r="E282" s="150" t="str">
        <f>VLOOKUP(D282,'TS Gantry - AP47'!$C$8:$D$638,2,0)</f>
        <v>DA+9</v>
      </c>
      <c r="F282" s="150" t="s">
        <v>645</v>
      </c>
      <c r="G282" s="103">
        <v>46021</v>
      </c>
      <c r="H282" s="103">
        <v>46025</v>
      </c>
      <c r="I282" s="125" t="s">
        <v>676</v>
      </c>
      <c r="J282" s="125" t="s">
        <v>663</v>
      </c>
      <c r="K282" s="125" t="s">
        <v>648</v>
      </c>
      <c r="L282" s="125" t="str">
        <f>VLOOKUP(D282,'TS Gantry - AP47'!$C$8:$X$638,22,FALSE)</f>
        <v>KELAN</v>
      </c>
      <c r="M282" s="125" t="str">
        <f>VLOOKUP(D282,'TS Gantry - AP47'!$C$8:$Y$638,23,FALSE)</f>
        <v>CHHATARGARH</v>
      </c>
      <c r="N282" s="125" t="str">
        <f>VLOOKUP(D282,'TS Gantry - AP47'!$C$8:$Z$638,24,FALSE)</f>
        <v>BIKANER</v>
      </c>
      <c r="O282" s="108"/>
      <c r="P282" s="108"/>
      <c r="Q282" s="108"/>
      <c r="R282" s="108"/>
      <c r="S282" s="108"/>
      <c r="T282" s="200"/>
      <c r="U282" s="117"/>
      <c r="V282" s="117"/>
      <c r="W282" s="117"/>
      <c r="X282" s="117"/>
      <c r="Y282" s="117"/>
      <c r="Z282" s="117"/>
    </row>
    <row r="283" spans="1:26" ht="15.75" customHeight="1" x14ac:dyDescent="0.25">
      <c r="A283" s="141">
        <v>280</v>
      </c>
      <c r="B283" s="198" t="s">
        <v>635</v>
      </c>
      <c r="C283" s="108">
        <v>1</v>
      </c>
      <c r="D283" s="106" t="s">
        <v>548</v>
      </c>
      <c r="E283" s="150" t="str">
        <f>VLOOKUP(D283,'TS Gantry - AP47'!$C$8:$D$638,2,0)</f>
        <v>DC2+0</v>
      </c>
      <c r="F283" s="150" t="s">
        <v>645</v>
      </c>
      <c r="G283" s="103">
        <v>46021</v>
      </c>
      <c r="H283" s="103">
        <v>46027</v>
      </c>
      <c r="I283" s="125" t="s">
        <v>652</v>
      </c>
      <c r="J283" s="125" t="s">
        <v>693</v>
      </c>
      <c r="K283" s="125" t="s">
        <v>648</v>
      </c>
      <c r="L283" s="125" t="str">
        <f>VLOOKUP(D283,'TS Gantry - AP47'!$C$8:$X$638,22,FALSE)</f>
        <v>RANGAISAR</v>
      </c>
      <c r="M283" s="125" t="str">
        <f>VLOOKUP(D283,'TS Gantry - AP47'!$C$8:$Y$638,23,FALSE)</f>
        <v>SARDARSHAHAR</v>
      </c>
      <c r="N283" s="125" t="str">
        <f>VLOOKUP(D283,'TS Gantry - AP47'!$C$8:$Z$638,24,FALSE)</f>
        <v>CHURU</v>
      </c>
      <c r="O283" s="108"/>
      <c r="P283" s="108"/>
      <c r="Q283" s="108"/>
      <c r="R283" s="108"/>
      <c r="S283" s="108"/>
      <c r="T283" s="200"/>
      <c r="U283" s="117"/>
      <c r="V283" s="117"/>
      <c r="W283" s="117"/>
      <c r="X283" s="117"/>
      <c r="Y283" s="117"/>
      <c r="Z283" s="117"/>
    </row>
    <row r="284" spans="1:26" ht="15.75" customHeight="1" x14ac:dyDescent="0.25">
      <c r="A284" s="99">
        <v>279</v>
      </c>
      <c r="B284" s="198" t="s">
        <v>635</v>
      </c>
      <c r="C284" s="150">
        <v>2</v>
      </c>
      <c r="D284" s="106" t="s">
        <v>387</v>
      </c>
      <c r="E284" s="150" t="str">
        <f>VLOOKUP(D284,'TS Gantry - AP47'!$C$8:$D$638,2,0)</f>
        <v>DA+6</v>
      </c>
      <c r="F284" s="150" t="s">
        <v>645</v>
      </c>
      <c r="G284" s="103">
        <v>46027</v>
      </c>
      <c r="H284" s="103">
        <v>46033</v>
      </c>
      <c r="I284" s="125" t="s">
        <v>674</v>
      </c>
      <c r="J284" s="125" t="s">
        <v>675</v>
      </c>
      <c r="K284" s="125" t="s">
        <v>648</v>
      </c>
      <c r="L284" s="125" t="str">
        <f>VLOOKUP(D284,'TS Gantry - AP47'!$C$8:$X$638,22,FALSE)</f>
        <v>SURANA</v>
      </c>
      <c r="M284" s="125" t="str">
        <f>VLOOKUP(D284,'TS Gantry - AP47'!$C$8:$Y$638,23,FALSE)</f>
        <v>LUNKARANSAR</v>
      </c>
      <c r="N284" s="125" t="str">
        <f>VLOOKUP(D284,'TS Gantry - AP47'!$C$8:$Z$638,24,FALSE)</f>
        <v>BIKANER</v>
      </c>
      <c r="O284" s="108"/>
      <c r="P284" s="108"/>
      <c r="Q284" s="108"/>
      <c r="R284" s="108"/>
      <c r="S284" s="108"/>
      <c r="T284" s="200"/>
      <c r="U284" s="117"/>
      <c r="V284" s="117"/>
      <c r="W284" s="117"/>
      <c r="X284" s="117"/>
      <c r="Y284" s="117"/>
      <c r="Z284" s="117"/>
    </row>
    <row r="285" spans="1:26" ht="15.75" customHeight="1" x14ac:dyDescent="0.25">
      <c r="A285" s="99">
        <v>281</v>
      </c>
      <c r="B285" s="198" t="s">
        <v>635</v>
      </c>
      <c r="C285" s="192">
        <v>3</v>
      </c>
      <c r="D285" s="106" t="s">
        <v>610</v>
      </c>
      <c r="E285" s="150" t="str">
        <f>VLOOKUP(D285,'TS Gantry - AP47'!$C$8:$D$638,2,0)</f>
        <v>DB1+0</v>
      </c>
      <c r="F285" s="150" t="s">
        <v>645</v>
      </c>
      <c r="G285" s="103">
        <v>46026</v>
      </c>
      <c r="H285" s="103">
        <v>46033</v>
      </c>
      <c r="I285" s="125" t="s">
        <v>668</v>
      </c>
      <c r="J285" s="125" t="s">
        <v>686</v>
      </c>
      <c r="K285" s="125" t="s">
        <v>648</v>
      </c>
      <c r="L285" s="125" t="str">
        <f>VLOOKUP(D285,'TS Gantry - AP47'!$C$8:$X$638,22,FALSE)</f>
        <v>HALASAR</v>
      </c>
      <c r="M285" s="125" t="str">
        <f>VLOOKUP(D285,'TS Gantry - AP47'!$C$8:$Y$638,23,FALSE)</f>
        <v>SARDARSHAHAR</v>
      </c>
      <c r="N285" s="125" t="str">
        <f>VLOOKUP(D285,'TS Gantry - AP47'!$C$8:$Z$638,24,FALSE)</f>
        <v>CHURU</v>
      </c>
      <c r="O285" s="108"/>
      <c r="P285" s="108"/>
      <c r="Q285" s="108"/>
      <c r="R285" s="108"/>
      <c r="S285" s="108"/>
      <c r="T285" s="200"/>
      <c r="U285" s="117"/>
      <c r="V285" s="117"/>
      <c r="W285" s="117"/>
      <c r="X285" s="117"/>
      <c r="Y285" s="117"/>
      <c r="Z285" s="117"/>
    </row>
    <row r="286" spans="1:26" ht="15.75" customHeight="1" x14ac:dyDescent="0.25">
      <c r="A286" s="141">
        <v>282</v>
      </c>
      <c r="B286" s="198" t="s">
        <v>635</v>
      </c>
      <c r="C286" s="192">
        <v>4</v>
      </c>
      <c r="D286" s="106" t="s">
        <v>378</v>
      </c>
      <c r="E286" s="150" t="str">
        <f>VLOOKUP(D286,'TS Gantry - AP47'!$C$8:$D$638,2,0)</f>
        <v>DA+6</v>
      </c>
      <c r="F286" s="150" t="s">
        <v>645</v>
      </c>
      <c r="G286" s="103">
        <v>46027</v>
      </c>
      <c r="H286" s="103">
        <v>46034</v>
      </c>
      <c r="I286" s="125" t="s">
        <v>646</v>
      </c>
      <c r="J286" s="125" t="s">
        <v>695</v>
      </c>
      <c r="K286" s="125" t="s">
        <v>648</v>
      </c>
      <c r="L286" s="125" t="str">
        <f>VLOOKUP(D286,'TS Gantry - AP47'!$C$8:$X$638,22,FALSE)</f>
        <v>HANSHERA</v>
      </c>
      <c r="M286" s="125" t="str">
        <f>VLOOKUP(D286,'TS Gantry - AP47'!$C$8:$Y$638,23,FALSE)</f>
        <v>LUNKARANSAR</v>
      </c>
      <c r="N286" s="125" t="str">
        <f>VLOOKUP(D286,'TS Gantry - AP47'!$C$8:$Z$638,24,FALSE)</f>
        <v>BIKANER</v>
      </c>
      <c r="O286" s="108"/>
      <c r="P286" s="108"/>
      <c r="Q286" s="108"/>
      <c r="R286" s="108"/>
      <c r="S286" s="108"/>
      <c r="T286" s="200"/>
      <c r="U286" s="117"/>
      <c r="V286" s="117"/>
      <c r="W286" s="117"/>
      <c r="X286" s="117"/>
      <c r="Y286" s="117"/>
      <c r="Z286" s="117"/>
    </row>
    <row r="287" spans="1:26" ht="15.75" customHeight="1" x14ac:dyDescent="0.25">
      <c r="A287" s="99">
        <v>283</v>
      </c>
      <c r="B287" s="198" t="s">
        <v>635</v>
      </c>
      <c r="C287" s="150">
        <v>5</v>
      </c>
      <c r="D287" s="106" t="s">
        <v>549</v>
      </c>
      <c r="E287" s="150" t="str">
        <f>VLOOKUP(D287,'TS Gantry - AP47'!$C$8:$D$638,2,0)</f>
        <v>DD45+9</v>
      </c>
      <c r="F287" s="150" t="s">
        <v>645</v>
      </c>
      <c r="G287" s="103">
        <v>46026</v>
      </c>
      <c r="H287" s="103">
        <v>46035</v>
      </c>
      <c r="I287" s="125" t="s">
        <v>652</v>
      </c>
      <c r="J287" s="125" t="s">
        <v>694</v>
      </c>
      <c r="K287" s="125" t="s">
        <v>648</v>
      </c>
      <c r="L287" s="125" t="str">
        <f>VLOOKUP(D287,'TS Gantry - AP47'!$C$8:$X$638,22,FALSE)</f>
        <v>RANGAISAR</v>
      </c>
      <c r="M287" s="125" t="str">
        <f>VLOOKUP(D287,'TS Gantry - AP47'!$C$8:$Y$638,23,FALSE)</f>
        <v>SARDARSHAHAR</v>
      </c>
      <c r="N287" s="125" t="str">
        <f>VLOOKUP(D287,'TS Gantry - AP47'!$C$8:$Z$638,24,FALSE)</f>
        <v>CHURU</v>
      </c>
      <c r="O287" s="108"/>
      <c r="P287" s="108"/>
      <c r="Q287" s="108"/>
      <c r="R287" s="108"/>
      <c r="S287" s="108"/>
      <c r="T287" s="200"/>
      <c r="U287" s="117"/>
      <c r="V287" s="117"/>
      <c r="W287" s="117"/>
      <c r="X287" s="117"/>
      <c r="Y287" s="117"/>
      <c r="Z287" s="117"/>
    </row>
    <row r="288" spans="1:26" ht="15.75" customHeight="1" x14ac:dyDescent="0.25">
      <c r="A288" s="141">
        <v>284</v>
      </c>
      <c r="B288" s="198" t="s">
        <v>635</v>
      </c>
      <c r="C288" s="192">
        <v>6</v>
      </c>
      <c r="D288" s="106" t="s">
        <v>611</v>
      </c>
      <c r="E288" s="150" t="str">
        <f>VLOOKUP(D288,'TS Gantry - AP47'!$C$8:$D$638,2,0)</f>
        <v>DC1+0</v>
      </c>
      <c r="F288" s="150" t="s">
        <v>645</v>
      </c>
      <c r="G288" s="103">
        <v>46033</v>
      </c>
      <c r="H288" s="103">
        <v>46038</v>
      </c>
      <c r="I288" s="125" t="s">
        <v>668</v>
      </c>
      <c r="J288" s="125" t="s">
        <v>686</v>
      </c>
      <c r="K288" s="125" t="s">
        <v>648</v>
      </c>
      <c r="L288" s="125" t="str">
        <f>VLOOKUP(D288,'TS Gantry - AP47'!$C$8:$X$638,22,FALSE)</f>
        <v>HALASAR</v>
      </c>
      <c r="M288" s="125" t="str">
        <f>VLOOKUP(D288,'TS Gantry - AP47'!$C$8:$Y$638,23,FALSE)</f>
        <v>SARDARSHAHAR</v>
      </c>
      <c r="N288" s="125" t="str">
        <f>VLOOKUP(D288,'TS Gantry - AP47'!$C$8:$Z$638,24,FALSE)</f>
        <v>CHURU</v>
      </c>
      <c r="O288" s="108"/>
      <c r="P288" s="108"/>
      <c r="Q288" s="108"/>
      <c r="R288" s="108"/>
      <c r="S288" s="108"/>
      <c r="T288" s="200"/>
      <c r="U288" s="117"/>
      <c r="V288" s="117"/>
      <c r="W288" s="117"/>
      <c r="X288" s="117"/>
      <c r="Y288" s="117"/>
      <c r="Z288" s="117"/>
    </row>
    <row r="289" spans="1:26" ht="15.75" customHeight="1" x14ac:dyDescent="0.25">
      <c r="A289" s="99">
        <v>285</v>
      </c>
      <c r="B289" s="198" t="s">
        <v>635</v>
      </c>
      <c r="C289" s="192">
        <v>7</v>
      </c>
      <c r="D289" s="106" t="s">
        <v>240</v>
      </c>
      <c r="E289" s="150" t="str">
        <f>VLOOKUP(D289,'TS Gantry - AP47'!$C$8:$D$638,2,0)</f>
        <v>DD60+3</v>
      </c>
      <c r="F289" s="150" t="s">
        <v>645</v>
      </c>
      <c r="G289" s="103">
        <v>46021</v>
      </c>
      <c r="H289" s="103">
        <v>46042</v>
      </c>
      <c r="I289" s="125" t="s">
        <v>676</v>
      </c>
      <c r="J289" s="125" t="s">
        <v>657</v>
      </c>
      <c r="K289" s="125" t="s">
        <v>648</v>
      </c>
      <c r="L289" s="125" t="str">
        <f>VLOOKUP(D289,'TS Gantry - AP47'!$C$8:$X$638,22,FALSE)</f>
        <v>KELAN</v>
      </c>
      <c r="M289" s="125" t="str">
        <f>VLOOKUP(D289,'TS Gantry - AP47'!$C$8:$Y$638,23,FALSE)</f>
        <v>CHHATARGARH</v>
      </c>
      <c r="N289" s="125" t="str">
        <f>VLOOKUP(D289,'TS Gantry - AP47'!$C$8:$Z$638,24,FALSE)</f>
        <v>BIKANER</v>
      </c>
      <c r="O289" s="108"/>
      <c r="P289" s="108"/>
      <c r="Q289" s="108"/>
      <c r="R289" s="108"/>
      <c r="S289" s="108"/>
      <c r="T289" s="200"/>
      <c r="U289" s="117"/>
      <c r="V289" s="117"/>
      <c r="W289" s="117"/>
      <c r="X289" s="117"/>
      <c r="Y289" s="117"/>
      <c r="Z289" s="117"/>
    </row>
    <row r="290" spans="1:26" ht="15.75" customHeight="1" x14ac:dyDescent="0.25">
      <c r="A290" s="141">
        <v>286</v>
      </c>
      <c r="B290" s="198" t="s">
        <v>635</v>
      </c>
      <c r="C290" s="150">
        <v>8</v>
      </c>
      <c r="D290" s="106" t="s">
        <v>546</v>
      </c>
      <c r="E290" s="150" t="str">
        <f>VLOOKUP(D290,'TS Gantry - AP47'!$C$8:$D$638,2,0)</f>
        <v>DA+9</v>
      </c>
      <c r="F290" s="150" t="s">
        <v>645</v>
      </c>
      <c r="G290" s="103">
        <v>46037</v>
      </c>
      <c r="H290" s="103">
        <v>46043</v>
      </c>
      <c r="I290" s="125" t="s">
        <v>652</v>
      </c>
      <c r="J290" s="125" t="s">
        <v>694</v>
      </c>
      <c r="K290" s="125" t="s">
        <v>648</v>
      </c>
      <c r="L290" s="125" t="str">
        <f>VLOOKUP(D290,'TS Gantry - AP47'!$C$8:$X$638,22,FALSE)</f>
        <v>SONPALSAR</v>
      </c>
      <c r="M290" s="125" t="str">
        <f>VLOOKUP(D290,'TS Gantry - AP47'!$C$8:$Y$638,23,FALSE)</f>
        <v>SARDARSHAHAR</v>
      </c>
      <c r="N290" s="125" t="str">
        <f>VLOOKUP(D290,'TS Gantry - AP47'!$C$8:$Z$638,24,FALSE)</f>
        <v>CHURU</v>
      </c>
      <c r="O290" s="108"/>
      <c r="P290" s="108"/>
      <c r="Q290" s="108"/>
      <c r="R290" s="108"/>
      <c r="S290" s="108"/>
      <c r="T290" s="200"/>
      <c r="U290" s="117"/>
      <c r="V290" s="117"/>
      <c r="W290" s="117"/>
      <c r="X290" s="117"/>
      <c r="Y290" s="117"/>
      <c r="Z290" s="117"/>
    </row>
    <row r="291" spans="1:26" ht="15.75" customHeight="1" x14ac:dyDescent="0.25">
      <c r="A291" s="99">
        <v>287</v>
      </c>
      <c r="B291" s="198" t="s">
        <v>635</v>
      </c>
      <c r="C291" s="192">
        <v>9</v>
      </c>
      <c r="D291" s="106" t="s">
        <v>544</v>
      </c>
      <c r="E291" s="150" t="str">
        <f>VLOOKUP(D291,'TS Gantry - AP47'!$C$8:$D$638,2,0)</f>
        <v>DA+9</v>
      </c>
      <c r="F291" s="150" t="s">
        <v>645</v>
      </c>
      <c r="G291" s="103">
        <v>46050</v>
      </c>
      <c r="H291" s="103">
        <v>46053</v>
      </c>
      <c r="I291" s="125" t="s">
        <v>652</v>
      </c>
      <c r="J291" s="125" t="s">
        <v>694</v>
      </c>
      <c r="K291" s="125" t="s">
        <v>648</v>
      </c>
      <c r="L291" s="125" t="str">
        <f>VLOOKUP(D291,'TS Gantry - AP47'!$C$8:$X$638,22,FALSE)</f>
        <v>SONPALSAR</v>
      </c>
      <c r="M291" s="125" t="str">
        <f>VLOOKUP(D291,'TS Gantry - AP47'!$C$8:$Y$638,23,FALSE)</f>
        <v>SARDARSHAHAR</v>
      </c>
      <c r="N291" s="125" t="str">
        <f>VLOOKUP(D291,'TS Gantry - AP47'!$C$8:$Z$638,24,FALSE)</f>
        <v>CHURU</v>
      </c>
      <c r="O291" s="108"/>
      <c r="P291" s="108"/>
      <c r="Q291" s="108"/>
      <c r="R291" s="108"/>
      <c r="S291" s="108"/>
      <c r="T291" s="200"/>
      <c r="U291" s="117"/>
      <c r="V291" s="117"/>
      <c r="W291" s="117"/>
      <c r="X291" s="117"/>
      <c r="Y291" s="117"/>
      <c r="Z291" s="117"/>
    </row>
    <row r="292" spans="1:26" s="556" customFormat="1" ht="15.75" customHeight="1" thickBot="1" x14ac:dyDescent="0.3">
      <c r="A292" s="547">
        <v>288</v>
      </c>
      <c r="B292" s="572" t="s">
        <v>635</v>
      </c>
      <c r="C292" s="549">
        <v>10</v>
      </c>
      <c r="D292" s="550" t="s">
        <v>347</v>
      </c>
      <c r="E292" s="548" t="str">
        <f>VLOOKUP(D292,'TS Gantry - AP47'!$C$8:$D$638,2,0)</f>
        <v>DD60+25</v>
      </c>
      <c r="F292" s="548" t="s">
        <v>645</v>
      </c>
      <c r="G292" s="551">
        <v>46039</v>
      </c>
      <c r="H292" s="551">
        <v>46055</v>
      </c>
      <c r="I292" s="552" t="s">
        <v>646</v>
      </c>
      <c r="J292" s="552" t="s">
        <v>657</v>
      </c>
      <c r="K292" s="552" t="s">
        <v>648</v>
      </c>
      <c r="L292" s="552" t="str">
        <f>VLOOKUP(D292,'TS Gantry - AP47'!$C$8:$X$638,22,FALSE)</f>
        <v>DHEERERAN</v>
      </c>
      <c r="M292" s="552" t="str">
        <f>VLOOKUP(D292,'TS Gantry - AP47'!$C$8:$Y$638,23,FALSE)</f>
        <v>LUNKARANSAR</v>
      </c>
      <c r="N292" s="552" t="str">
        <f>VLOOKUP(D292,'TS Gantry - AP47'!$C$8:$Z$638,24,FALSE)</f>
        <v>BIKANER</v>
      </c>
      <c r="O292" s="553"/>
      <c r="P292" s="553"/>
      <c r="Q292" s="553"/>
      <c r="R292" s="553"/>
      <c r="S292" s="553"/>
      <c r="T292" s="554"/>
      <c r="U292" s="555"/>
      <c r="V292" s="555"/>
      <c r="W292" s="555"/>
      <c r="X292" s="555"/>
      <c r="Y292" s="555"/>
      <c r="Z292" s="555"/>
    </row>
    <row r="293" spans="1:26" ht="15.75" customHeight="1" x14ac:dyDescent="0.25">
      <c r="A293" s="99">
        <v>289</v>
      </c>
      <c r="B293" s="198" t="s">
        <v>696</v>
      </c>
      <c r="C293" s="198">
        <v>1</v>
      </c>
      <c r="D293" s="206" t="s">
        <v>384</v>
      </c>
      <c r="E293" s="150" t="str">
        <f>VLOOKUP(D293,'TS Gantry - AP47'!$C$8:$D$638,2,0)</f>
        <v>DA+0</v>
      </c>
      <c r="F293" s="150" t="s">
        <v>645</v>
      </c>
      <c r="G293" s="188">
        <v>46056</v>
      </c>
      <c r="H293" s="188">
        <v>46060</v>
      </c>
      <c r="I293" s="153" t="s">
        <v>646</v>
      </c>
      <c r="J293" s="153" t="s">
        <v>657</v>
      </c>
      <c r="K293" s="153" t="s">
        <v>648</v>
      </c>
      <c r="L293" s="153" t="str">
        <f>VLOOKUP(D293,'TS Gantry - AP47'!$C$8:$X$638,22,FALSE)</f>
        <v>JAKHARWALA</v>
      </c>
      <c r="M293" s="153" t="str">
        <f>VLOOKUP(D293,'TS Gantry - AP47'!$C$8:$Y$638,23,FALSE)</f>
        <v>LUNKARANSAR</v>
      </c>
      <c r="N293" s="153" t="str">
        <f>VLOOKUP(D293,'TS Gantry - AP47'!$C$8:$Z$638,24,FALSE)</f>
        <v>BIKANER</v>
      </c>
      <c r="O293" s="150"/>
      <c r="P293" s="150"/>
      <c r="Q293" s="150"/>
      <c r="R293" s="150"/>
      <c r="S293" s="150"/>
      <c r="T293" s="207"/>
      <c r="U293" s="117"/>
      <c r="V293" s="117"/>
      <c r="W293" s="117"/>
      <c r="X293" s="117"/>
      <c r="Y293" s="117"/>
      <c r="Z293" s="117"/>
    </row>
    <row r="294" spans="1:26" ht="15.75" customHeight="1" x14ac:dyDescent="0.25">
      <c r="A294" s="141">
        <v>290</v>
      </c>
      <c r="B294" s="192" t="s">
        <v>696</v>
      </c>
      <c r="C294" s="192">
        <v>2</v>
      </c>
      <c r="D294" s="106" t="s">
        <v>540</v>
      </c>
      <c r="E294" s="150" t="str">
        <f>VLOOKUP(D294,'TS Gantry - AP47'!$C$8:$D$644,2,0)</f>
        <v>DA+6</v>
      </c>
      <c r="F294" s="150" t="s">
        <v>645</v>
      </c>
      <c r="G294" s="103">
        <v>46068</v>
      </c>
      <c r="H294" s="103">
        <v>46072</v>
      </c>
      <c r="I294" s="125" t="s">
        <v>652</v>
      </c>
      <c r="J294" s="125" t="s">
        <v>656</v>
      </c>
      <c r="K294" s="125" t="s">
        <v>648</v>
      </c>
      <c r="L294" s="125" t="str">
        <f>VLOOKUP(D294,'TS Gantry - AP47'!$C$8:$X$638,22,FALSE)</f>
        <v>SONPALSAR</v>
      </c>
      <c r="M294" s="125" t="str">
        <f>VLOOKUP(D294,'TS Gantry - AP47'!$C$8:$Y$638,23,FALSE)</f>
        <v>SARDARSHAHAR</v>
      </c>
      <c r="N294" s="125" t="str">
        <f>VLOOKUP(D294,'TS Gantry - AP47'!$C$8:$Z$638,24,FALSE)</f>
        <v>CHURU</v>
      </c>
      <c r="O294" s="108"/>
      <c r="P294" s="108"/>
      <c r="Q294" s="108"/>
      <c r="R294" s="108"/>
      <c r="S294" s="108"/>
      <c r="T294" s="200"/>
      <c r="U294" s="117"/>
      <c r="V294" s="117"/>
      <c r="W294" s="117"/>
      <c r="X294" s="117"/>
      <c r="Y294" s="117"/>
      <c r="Z294" s="117"/>
    </row>
    <row r="295" spans="1:26" s="556" customFormat="1" ht="15.75" customHeight="1" thickBot="1" x14ac:dyDescent="0.3">
      <c r="A295" s="571">
        <v>291</v>
      </c>
      <c r="B295" s="549" t="s">
        <v>696</v>
      </c>
      <c r="C295" s="549">
        <v>3</v>
      </c>
      <c r="D295" s="550" t="s">
        <v>541</v>
      </c>
      <c r="E295" s="548" t="str">
        <f>VLOOKUP(D295,'TS Gantry - AP47'!$C$8:$D$644,2,0)</f>
        <v>DA+9</v>
      </c>
      <c r="F295" s="548" t="s">
        <v>645</v>
      </c>
      <c r="G295" s="551">
        <v>46068</v>
      </c>
      <c r="H295" s="551">
        <v>46075</v>
      </c>
      <c r="I295" s="552" t="s">
        <v>652</v>
      </c>
      <c r="J295" s="552" t="s">
        <v>656</v>
      </c>
      <c r="K295" s="552" t="s">
        <v>648</v>
      </c>
      <c r="L295" s="552" t="str">
        <f>VLOOKUP(D295,'TS Gantry - AP47'!$C$8:$X$638,22,FALSE)</f>
        <v>SONPALSAR</v>
      </c>
      <c r="M295" s="552" t="str">
        <f>VLOOKUP(D295,'TS Gantry - AP47'!$C$8:$Y$638,23,FALSE)</f>
        <v>SARDARSHAHAR</v>
      </c>
      <c r="N295" s="552" t="str">
        <f>VLOOKUP(D295,'TS Gantry - AP47'!$C$8:$Z$638,24,FALSE)</f>
        <v>CHURU</v>
      </c>
      <c r="O295" s="553"/>
      <c r="P295" s="553"/>
      <c r="Q295" s="553"/>
      <c r="R295" s="553"/>
      <c r="S295" s="553"/>
      <c r="T295" s="554"/>
      <c r="U295" s="555"/>
      <c r="V295" s="555"/>
      <c r="W295" s="555"/>
      <c r="X295" s="555"/>
      <c r="Y295" s="555"/>
      <c r="Z295" s="555"/>
    </row>
    <row r="296" spans="1:26" ht="15.75" customHeight="1" x14ac:dyDescent="0.25">
      <c r="A296" s="99">
        <v>292</v>
      </c>
      <c r="B296" s="150" t="s">
        <v>697</v>
      </c>
      <c r="C296" s="198">
        <v>1</v>
      </c>
      <c r="D296" s="206" t="s">
        <v>543</v>
      </c>
      <c r="E296" s="150" t="str">
        <f>VLOOKUP(D296,'TS Gantry - AP47'!$C$8:$D$644,2,0)</f>
        <v>DB2+3</v>
      </c>
      <c r="F296" s="150" t="s">
        <v>645</v>
      </c>
      <c r="G296" s="188">
        <v>46077</v>
      </c>
      <c r="H296" s="188">
        <v>46084</v>
      </c>
      <c r="I296" s="153" t="s">
        <v>652</v>
      </c>
      <c r="J296" s="153" t="s">
        <v>656</v>
      </c>
      <c r="K296" s="153" t="s">
        <v>648</v>
      </c>
      <c r="L296" s="153" t="str">
        <f>VLOOKUP(D296,'TS Gantry - AP47'!$C$8:$X$638,22,FALSE)</f>
        <v>SONPALSAR</v>
      </c>
      <c r="M296" s="153" t="str">
        <f>VLOOKUP(D296,'TS Gantry - AP47'!$C$8:$Y$638,23,FALSE)</f>
        <v>SARDARSHAHAR</v>
      </c>
      <c r="N296" s="153" t="str">
        <f>VLOOKUP(D296,'TS Gantry - AP47'!$C$8:$Z$638,24,FALSE)</f>
        <v>CHURU</v>
      </c>
      <c r="O296" s="150"/>
      <c r="P296" s="150"/>
      <c r="Q296" s="150"/>
      <c r="R296" s="150"/>
      <c r="S296" s="150"/>
      <c r="T296" s="207"/>
      <c r="U296" s="117"/>
      <c r="V296" s="117"/>
      <c r="W296" s="117"/>
      <c r="X296" s="117"/>
      <c r="Y296" s="117"/>
      <c r="Z296" s="117"/>
    </row>
    <row r="297" spans="1:26" ht="15.75" customHeight="1" x14ac:dyDescent="0.25">
      <c r="A297" s="561">
        <v>293</v>
      </c>
      <c r="B297" s="543" t="s">
        <v>697</v>
      </c>
      <c r="C297" s="562">
        <v>2</v>
      </c>
      <c r="D297" s="563" t="s">
        <v>612</v>
      </c>
      <c r="E297" s="543" t="str">
        <f>VLOOKUP(D297,'TS Gantry - AP47'!$C$8:$D$644,2,0)</f>
        <v>DB2+6</v>
      </c>
      <c r="F297" s="543" t="s">
        <v>645</v>
      </c>
      <c r="G297" s="109">
        <v>46080</v>
      </c>
      <c r="H297" s="109">
        <v>46090</v>
      </c>
      <c r="I297" s="178" t="s">
        <v>668</v>
      </c>
      <c r="J297" s="178" t="s">
        <v>666</v>
      </c>
      <c r="K297" s="178" t="s">
        <v>648</v>
      </c>
      <c r="L297" s="178" t="str">
        <f>VLOOKUP(D297,'TS Gantry - AP47'!$C$8:$X$638,22,FALSE)</f>
        <v>HALASAR</v>
      </c>
      <c r="M297" s="178" t="str">
        <f>VLOOKUP(D297,'TS Gantry - AP47'!$C$8:$Y$638,23,FALSE)</f>
        <v>SARDARSHAHAR</v>
      </c>
      <c r="N297" s="178" t="str">
        <f>VLOOKUP(D297,'TS Gantry - AP47'!$C$8:$Z$638,24,FALSE)</f>
        <v>CHURU</v>
      </c>
      <c r="O297" s="179"/>
      <c r="P297" s="179"/>
      <c r="Q297" s="179"/>
      <c r="R297" s="179"/>
      <c r="S297" s="179"/>
      <c r="T297" s="564"/>
      <c r="U297" s="117"/>
      <c r="V297" s="117"/>
      <c r="W297" s="117"/>
      <c r="X297" s="117"/>
      <c r="Y297" s="117"/>
      <c r="Z297" s="117"/>
    </row>
    <row r="298" spans="1:26" s="569" customFormat="1" ht="15.75" customHeight="1" x14ac:dyDescent="0.25">
      <c r="A298" s="546">
        <v>294</v>
      </c>
      <c r="B298" s="546" t="s">
        <v>697</v>
      </c>
      <c r="C298" s="546">
        <v>3</v>
      </c>
      <c r="D298" s="565" t="s">
        <v>534</v>
      </c>
      <c r="E298" s="546" t="str">
        <f>VLOOKUP(D298,'TS Gantry - AP47'!$C$8:$D$644,2,0)</f>
        <v>DA+3</v>
      </c>
      <c r="F298" s="546" t="s">
        <v>645</v>
      </c>
      <c r="G298" s="566">
        <v>46093</v>
      </c>
      <c r="H298" s="566">
        <v>46096</v>
      </c>
      <c r="I298" s="567" t="s">
        <v>652</v>
      </c>
      <c r="J298" s="567" t="s">
        <v>666</v>
      </c>
      <c r="K298" s="567" t="s">
        <v>648</v>
      </c>
      <c r="L298" s="567" t="str">
        <f>VLOOKUP(D298,'TS Gantry - AP47'!$C$8:$X$638,22,FALSE)</f>
        <v>KEEKASAR</v>
      </c>
      <c r="M298" s="567" t="str">
        <f>VLOOKUP(D298,'TS Gantry - AP47'!$C$8:$Y$638,23,FALSE)</f>
        <v>SARDARSHAHAR</v>
      </c>
      <c r="N298" s="567" t="str">
        <f>VLOOKUP(D298,'TS Gantry - AP47'!$C$8:$Z$638,24,FALSE)</f>
        <v>CHURU</v>
      </c>
      <c r="O298" s="546"/>
      <c r="P298" s="546"/>
      <c r="Q298" s="546"/>
      <c r="R298" s="546"/>
      <c r="S298" s="546"/>
      <c r="T298" s="568"/>
      <c r="U298" s="546"/>
      <c r="V298" s="546"/>
      <c r="W298" s="546"/>
      <c r="X298" s="546"/>
      <c r="Y298" s="546"/>
      <c r="Z298" s="546"/>
    </row>
    <row r="299" spans="1:26" ht="15.75" customHeight="1" x14ac:dyDescent="0.25">
      <c r="A299" s="561">
        <v>295</v>
      </c>
      <c r="B299" s="594" t="s">
        <v>697</v>
      </c>
      <c r="C299" s="558">
        <v>4</v>
      </c>
      <c r="D299" s="595" t="s">
        <v>385</v>
      </c>
      <c r="E299" s="543" t="str">
        <f>VLOOKUP(D299,'TS Gantry - AP47'!$C$8:$D$644,2,0)</f>
        <v>DD60+0</v>
      </c>
      <c r="F299" s="543" t="s">
        <v>645</v>
      </c>
      <c r="G299" s="596">
        <v>46103</v>
      </c>
      <c r="H299" s="596">
        <v>46115</v>
      </c>
      <c r="I299" s="574" t="s">
        <v>652</v>
      </c>
      <c r="J299" s="574" t="s">
        <v>657</v>
      </c>
      <c r="K299" s="574" t="s">
        <v>648</v>
      </c>
      <c r="L299" s="574" t="str">
        <f>VLOOKUP(D299,'TS Gantry - AP47'!$C$8:$X$638,22,FALSE)</f>
        <v>JAKHARWALA</v>
      </c>
      <c r="M299" s="574" t="str">
        <f>VLOOKUP(D299,'TS Gantry - AP47'!$C$8:$Y$638,23,FALSE)</f>
        <v>LUNKARANSAR</v>
      </c>
      <c r="N299" s="574" t="str">
        <f>VLOOKUP(D299,'TS Gantry - AP47'!$C$8:$Z$638,24,FALSE)</f>
        <v>BIKANER</v>
      </c>
      <c r="O299" s="543"/>
      <c r="P299" s="543"/>
      <c r="Q299" s="543"/>
      <c r="R299" s="543"/>
      <c r="S299" s="543"/>
      <c r="T299" s="597"/>
      <c r="U299" s="117"/>
      <c r="V299" s="117"/>
      <c r="W299" s="117"/>
      <c r="X299" s="117"/>
      <c r="Y299" s="117"/>
      <c r="Z299" s="117"/>
    </row>
    <row r="300" spans="1:26" s="569" customFormat="1" ht="15.75" customHeight="1" x14ac:dyDescent="0.25">
      <c r="A300" s="546">
        <v>296</v>
      </c>
      <c r="B300" s="546" t="s">
        <v>697</v>
      </c>
      <c r="C300" s="546">
        <v>5</v>
      </c>
      <c r="D300" s="565" t="s">
        <v>617</v>
      </c>
      <c r="E300" s="546" t="str">
        <f>VLOOKUP(D300,'TS Gantry - AP47'!$C$8:$D$647,2,0)</f>
        <v>DD60+18</v>
      </c>
      <c r="F300" s="546" t="s">
        <v>645</v>
      </c>
      <c r="G300" s="566">
        <v>46108</v>
      </c>
      <c r="H300" s="566">
        <v>46120</v>
      </c>
      <c r="I300" s="567" t="s">
        <v>668</v>
      </c>
      <c r="J300" s="567" t="s">
        <v>666</v>
      </c>
      <c r="K300" s="567" t="s">
        <v>648</v>
      </c>
      <c r="L300" s="567">
        <f>VLOOKUP(D300,'TS Gantry - AP47'!$C$8:$X$647,22,FALSE)</f>
        <v>0</v>
      </c>
      <c r="M300" s="567" t="str">
        <f>VLOOKUP(D300,'TS Gantry - AP47'!$C$8:$Y$647,23,FALSE)</f>
        <v>SARDARSHAHAR</v>
      </c>
      <c r="N300" s="567" t="str">
        <f>VLOOKUP(D300,'TS Gantry - AP47'!$C$8:$Z$647,24,FALSE)</f>
        <v>CHURU</v>
      </c>
      <c r="O300" s="546"/>
      <c r="P300" s="546"/>
      <c r="Q300" s="546"/>
      <c r="R300" s="546"/>
      <c r="S300" s="546"/>
      <c r="T300" s="568"/>
      <c r="U300" s="546"/>
      <c r="V300" s="546"/>
      <c r="W300" s="546"/>
      <c r="X300" s="546"/>
      <c r="Y300" s="546"/>
      <c r="Z300" s="546"/>
    </row>
    <row r="301" spans="1:26" s="608" customFormat="1" ht="15.75" customHeight="1" thickBot="1" x14ac:dyDescent="0.3">
      <c r="A301" s="600">
        <v>297</v>
      </c>
      <c r="B301" s="570" t="s">
        <v>697</v>
      </c>
      <c r="C301" s="601">
        <v>6</v>
      </c>
      <c r="D301" s="602" t="s">
        <v>386</v>
      </c>
      <c r="E301" s="603" t="str">
        <f>VLOOKUP(D301,'TS Gantry - AP47'!$C$8:$D$644,2,0)</f>
        <v>DD60+0</v>
      </c>
      <c r="F301" s="603" t="s">
        <v>645</v>
      </c>
      <c r="G301" s="604">
        <v>46115</v>
      </c>
      <c r="H301" s="604">
        <v>46124</v>
      </c>
      <c r="I301" s="605" t="s">
        <v>652</v>
      </c>
      <c r="J301" s="605" t="s">
        <v>656</v>
      </c>
      <c r="K301" s="605" t="s">
        <v>648</v>
      </c>
      <c r="L301" s="605" t="str">
        <f>VLOOKUP(D301,'TS Gantry - AP47'!$C$8:$X$646,22,FALSE)</f>
        <v>JAKHARWALA</v>
      </c>
      <c r="M301" s="605" t="str">
        <f>VLOOKUP(D301,'TS Gantry - AP47'!$C$8:$Y$646,23,FALSE)</f>
        <v>LUNKARANSAR</v>
      </c>
      <c r="N301" s="605" t="str">
        <f>VLOOKUP(D301,'TS Gantry - AP47'!$C$8:$Z$646,24,FALSE)</f>
        <v>BIKANER</v>
      </c>
      <c r="O301" s="603"/>
      <c r="P301" s="603"/>
      <c r="Q301" s="603"/>
      <c r="R301" s="603"/>
      <c r="S301" s="603"/>
      <c r="T301" s="606"/>
      <c r="U301" s="607"/>
      <c r="V301" s="607"/>
      <c r="W301" s="607"/>
      <c r="X301" s="607"/>
      <c r="Y301" s="607"/>
      <c r="Z301" s="607"/>
    </row>
    <row r="302" spans="1:26" ht="15.75" customHeight="1" x14ac:dyDescent="0.25">
      <c r="A302" s="99">
        <v>298</v>
      </c>
      <c r="B302" s="150" t="s">
        <v>698</v>
      </c>
      <c r="C302" s="198">
        <v>1</v>
      </c>
      <c r="D302" s="206" t="s">
        <v>614</v>
      </c>
      <c r="E302" s="150" t="str">
        <f>VLOOKUP(D302,'TS Gantry - AP47'!$C$8:$D$644,2,0)</f>
        <v>DA-3</v>
      </c>
      <c r="F302" s="150" t="s">
        <v>645</v>
      </c>
      <c r="G302" s="188">
        <v>46121</v>
      </c>
      <c r="H302" s="598">
        <v>46127</v>
      </c>
      <c r="I302" s="599" t="s">
        <v>668</v>
      </c>
      <c r="J302" s="593" t="s">
        <v>656</v>
      </c>
      <c r="K302" s="153" t="s">
        <v>648</v>
      </c>
      <c r="L302" s="153">
        <f>VLOOKUP(D302,'TS Gantry - AP47'!$C$8:$X$646,22,FALSE)</f>
        <v>0</v>
      </c>
      <c r="M302" s="153" t="str">
        <f>VLOOKUP(D302,'TS Gantry - AP47'!$C$8:$Y$646,23,FALSE)</f>
        <v>SARDARSHAHAR</v>
      </c>
      <c r="N302" s="153" t="str">
        <f>VLOOKUP(D302,'TS Gantry - AP47'!$C$8:$Z$646,24,FALSE)</f>
        <v>CHURU</v>
      </c>
      <c r="O302" s="150"/>
      <c r="P302" s="150"/>
      <c r="Q302" s="150"/>
      <c r="R302" s="150"/>
      <c r="S302" s="150"/>
      <c r="T302" s="207"/>
      <c r="U302" s="117"/>
      <c r="V302" s="117"/>
      <c r="W302" s="117"/>
      <c r="X302" s="117"/>
      <c r="Y302" s="117"/>
      <c r="Z302" s="117"/>
    </row>
    <row r="303" spans="1:26" ht="15.75" customHeight="1" x14ac:dyDescent="0.25">
      <c r="A303" s="99">
        <v>299</v>
      </c>
      <c r="B303" s="150" t="s">
        <v>698</v>
      </c>
      <c r="C303" s="192">
        <v>2</v>
      </c>
      <c r="D303" s="106" t="s">
        <v>616</v>
      </c>
      <c r="E303" s="150" t="str">
        <f>VLOOKUP(D303,'TS Gantry - AP47'!$C$8:$D$644,2,0)</f>
        <v>DD60+18</v>
      </c>
      <c r="F303" s="150" t="s">
        <v>645</v>
      </c>
      <c r="G303" s="103">
        <v>46065</v>
      </c>
      <c r="H303" s="103"/>
      <c r="I303" s="153" t="s">
        <v>652</v>
      </c>
      <c r="J303" s="108"/>
      <c r="K303" s="125" t="s">
        <v>648</v>
      </c>
      <c r="L303" s="125">
        <f>VLOOKUP(D303,'TS Gantry - AP47'!$C$8:$X$646,22,FALSE)</f>
        <v>0</v>
      </c>
      <c r="M303" s="125" t="str">
        <f>VLOOKUP(D303,'TS Gantry - AP47'!$C$8:$Y$646,23,FALSE)</f>
        <v>SARDARSHAHAR</v>
      </c>
      <c r="N303" s="125" t="str">
        <f>VLOOKUP(D303,'TS Gantry - AP47'!$C$8:$Z$646,24,FALSE)</f>
        <v>CHURU</v>
      </c>
      <c r="O303" s="108"/>
      <c r="P303" s="108"/>
      <c r="Q303" s="108"/>
      <c r="R303" s="108"/>
      <c r="S303" s="108"/>
      <c r="T303" s="200"/>
      <c r="U303" s="117"/>
      <c r="V303" s="117"/>
      <c r="W303" s="117"/>
      <c r="X303" s="117"/>
      <c r="Y303" s="117"/>
      <c r="Z303" s="117"/>
    </row>
    <row r="304" spans="1:26" ht="15.75" customHeight="1" x14ac:dyDescent="0.25">
      <c r="A304" s="141">
        <v>300</v>
      </c>
      <c r="B304" s="150" t="s">
        <v>698</v>
      </c>
      <c r="C304" s="192">
        <v>3</v>
      </c>
      <c r="D304" s="106" t="s">
        <v>381</v>
      </c>
      <c r="E304" s="150" t="str">
        <f>VLOOKUP(D304,'TS Gantry - AP47'!$C$8:$D$644,2,0)</f>
        <v>DB2+0</v>
      </c>
      <c r="F304" s="150" t="s">
        <v>645</v>
      </c>
      <c r="G304" s="188">
        <v>46125</v>
      </c>
      <c r="H304" s="103"/>
      <c r="I304" s="153" t="s">
        <v>652</v>
      </c>
      <c r="J304" s="108"/>
      <c r="K304" s="125" t="s">
        <v>648</v>
      </c>
      <c r="L304" s="125" t="str">
        <f>VLOOKUP(D304,'TS Gantry - AP47'!$C$8:$X$638,22,FALSE)</f>
        <v>HANSHERA</v>
      </c>
      <c r="M304" s="125" t="str">
        <f>VLOOKUP(D304,'TS Gantry - AP47'!$C$8:$Y$638,23,FALSE)</f>
        <v>LUNKARANSAR</v>
      </c>
      <c r="N304" s="125" t="str">
        <f>VLOOKUP(D304,'TS Gantry - AP47'!$C$8:$Z$638,24,FALSE)</f>
        <v>BIKANER</v>
      </c>
      <c r="O304" s="108"/>
      <c r="P304" s="108"/>
      <c r="Q304" s="108"/>
      <c r="R304" s="108"/>
      <c r="S304" s="108"/>
      <c r="T304" s="200"/>
      <c r="U304" s="117"/>
      <c r="V304" s="117"/>
      <c r="W304" s="117"/>
      <c r="X304" s="117"/>
      <c r="Y304" s="117"/>
      <c r="Z304" s="117"/>
    </row>
    <row r="305" spans="1:26" ht="15.75" customHeight="1" x14ac:dyDescent="0.25">
      <c r="A305" s="99">
        <v>301</v>
      </c>
      <c r="B305" s="150" t="s">
        <v>698</v>
      </c>
      <c r="C305" s="192">
        <v>4</v>
      </c>
      <c r="D305" s="106" t="s">
        <v>550</v>
      </c>
      <c r="E305" s="150" t="str">
        <f>VLOOKUP(D305,'TS Gantry - AP47'!$C$8:$D$644,2,0)</f>
        <v>DA+6</v>
      </c>
      <c r="F305" s="150" t="s">
        <v>645</v>
      </c>
      <c r="G305" s="103">
        <v>46126</v>
      </c>
      <c r="H305" s="103"/>
      <c r="I305" s="153" t="s">
        <v>652</v>
      </c>
      <c r="J305" s="108"/>
      <c r="K305" s="125" t="s">
        <v>648</v>
      </c>
      <c r="L305" s="125" t="str">
        <f>VLOOKUP(D305,'TS Gantry - AP47'!$C$8:$X$638,22,FALSE)</f>
        <v>RANGAISAR</v>
      </c>
      <c r="M305" s="125" t="str">
        <f>VLOOKUP(D305,'TS Gantry - AP47'!$C$8:$Y$638,23,FALSE)</f>
        <v>SARDARSHAHAR</v>
      </c>
      <c r="N305" s="125" t="str">
        <f>VLOOKUP(D305,'TS Gantry - AP47'!$C$8:$Z$638,24,FALSE)</f>
        <v>CHURU</v>
      </c>
      <c r="O305" s="108"/>
      <c r="P305" s="108"/>
      <c r="Q305" s="108"/>
      <c r="R305" s="108"/>
      <c r="S305" s="108"/>
      <c r="T305" s="200"/>
      <c r="U305" s="117"/>
      <c r="V305" s="117"/>
      <c r="W305" s="117"/>
      <c r="X305" s="117"/>
      <c r="Y305" s="117"/>
      <c r="Z305" s="117"/>
    </row>
    <row r="306" spans="1:26" ht="15.75" customHeight="1" x14ac:dyDescent="0.25">
      <c r="A306" s="141">
        <v>302</v>
      </c>
      <c r="B306" s="150" t="s">
        <v>698</v>
      </c>
      <c r="C306" s="192">
        <v>5</v>
      </c>
      <c r="D306" s="106" t="s">
        <v>615</v>
      </c>
      <c r="E306" s="150" t="str">
        <f>VLOOKUP(D306,'TS Gantry - AP47'!$C$8:$D$644,2,0)</f>
        <v>DC2+9</v>
      </c>
      <c r="F306" s="150" t="s">
        <v>645</v>
      </c>
      <c r="G306" s="103">
        <v>46126</v>
      </c>
      <c r="H306" s="103"/>
      <c r="I306" s="599" t="s">
        <v>668</v>
      </c>
      <c r="J306" s="108"/>
      <c r="K306" s="125" t="s">
        <v>648</v>
      </c>
      <c r="L306" s="125" t="e">
        <f>VLOOKUP(D306,'TS Gantry - AP47'!$C$8:$X$638,22,FALSE)</f>
        <v>#N/A</v>
      </c>
      <c r="M306" s="125" t="e">
        <f>VLOOKUP(D306,'TS Gantry - AP47'!$C$8:$Y$638,23,FALSE)</f>
        <v>#N/A</v>
      </c>
      <c r="N306" s="125" t="e">
        <f>VLOOKUP(D306,'TS Gantry - AP47'!$C$8:$Z$638,24,FALSE)</f>
        <v>#N/A</v>
      </c>
      <c r="O306" s="108"/>
      <c r="P306" s="108"/>
      <c r="Q306" s="108"/>
      <c r="R306" s="108"/>
      <c r="S306" s="108"/>
      <c r="T306" s="200"/>
      <c r="U306" s="117"/>
      <c r="V306" s="117"/>
      <c r="W306" s="117"/>
      <c r="X306" s="117"/>
      <c r="Y306" s="117"/>
      <c r="Z306" s="117"/>
    </row>
    <row r="307" spans="1:26" ht="15.75" customHeight="1" x14ac:dyDescent="0.25">
      <c r="A307" s="99">
        <v>303</v>
      </c>
      <c r="B307" s="150" t="s">
        <v>698</v>
      </c>
      <c r="C307" s="192">
        <v>6</v>
      </c>
      <c r="D307" s="106" t="s">
        <v>232</v>
      </c>
      <c r="E307" s="150" t="str">
        <f>VLOOKUP(D307,'TS Gantry - AP47'!$C$8:$D$644,2,0)</f>
        <v>DD45+0</v>
      </c>
      <c r="F307" s="150" t="s">
        <v>645</v>
      </c>
      <c r="G307" s="103">
        <v>46134</v>
      </c>
      <c r="H307" s="103"/>
      <c r="I307" s="125" t="s">
        <v>676</v>
      </c>
      <c r="J307" s="108"/>
      <c r="K307" s="125" t="s">
        <v>648</v>
      </c>
      <c r="L307" s="125" t="str">
        <f>VLOOKUP(D307,'TS Gantry - AP47'!$C$8:$X$638,22,FALSE)</f>
        <v>KELAN</v>
      </c>
      <c r="M307" s="125" t="str">
        <f>VLOOKUP(D307,'TS Gantry - AP47'!$C$8:$Y$638,23,FALSE)</f>
        <v>CHHATARGARH</v>
      </c>
      <c r="N307" s="125" t="str">
        <f>VLOOKUP(D307,'TS Gantry - AP47'!$C$8:$Z$638,24,FALSE)</f>
        <v>BIKANER</v>
      </c>
      <c r="O307" s="108"/>
      <c r="P307" s="108"/>
      <c r="Q307" s="108"/>
      <c r="R307" s="108"/>
      <c r="S307" s="108"/>
      <c r="T307" s="200"/>
      <c r="U307" s="117"/>
      <c r="V307" s="117"/>
      <c r="W307" s="117"/>
      <c r="X307" s="117"/>
      <c r="Y307" s="117"/>
      <c r="Z307" s="117"/>
    </row>
    <row r="308" spans="1:26" ht="15.75" customHeight="1" x14ac:dyDescent="0.25">
      <c r="A308" s="141">
        <v>304</v>
      </c>
      <c r="B308" s="192"/>
      <c r="C308" s="192"/>
      <c r="D308" s="107"/>
      <c r="E308" s="108"/>
      <c r="F308" s="108"/>
      <c r="G308" s="103"/>
      <c r="H308" s="103"/>
      <c r="I308" s="125"/>
      <c r="J308" s="108"/>
      <c r="K308" s="125" t="s">
        <v>648</v>
      </c>
      <c r="L308" s="125" t="e">
        <f>VLOOKUP(D308,'TS Gantry - AP47'!$C$8:$X$638,22,FALSE)</f>
        <v>#N/A</v>
      </c>
      <c r="M308" s="125" t="e">
        <f>VLOOKUP(D308,'TS Gantry - AP47'!$C$8:$Y$638,23,FALSE)</f>
        <v>#N/A</v>
      </c>
      <c r="N308" s="125" t="e">
        <f>VLOOKUP(D308,'TS Gantry - AP47'!$C$8:$Z$638,24,FALSE)</f>
        <v>#N/A</v>
      </c>
      <c r="O308" s="108"/>
      <c r="P308" s="108"/>
      <c r="Q308" s="108"/>
      <c r="R308" s="108"/>
      <c r="S308" s="108"/>
      <c r="T308" s="200"/>
      <c r="U308" s="117"/>
      <c r="V308" s="117"/>
      <c r="W308" s="117"/>
      <c r="X308" s="117"/>
      <c r="Y308" s="117"/>
      <c r="Z308" s="117"/>
    </row>
    <row r="309" spans="1:26" ht="15.75" customHeight="1" x14ac:dyDescent="0.25">
      <c r="A309" s="99">
        <v>305</v>
      </c>
      <c r="B309" s="192"/>
      <c r="C309" s="192"/>
      <c r="D309" s="107"/>
      <c r="E309" s="108"/>
      <c r="F309" s="108"/>
      <c r="G309" s="103"/>
      <c r="H309" s="103"/>
      <c r="I309" s="125"/>
      <c r="J309" s="108"/>
      <c r="K309" s="125" t="s">
        <v>648</v>
      </c>
      <c r="L309" s="125" t="e">
        <f>VLOOKUP(D309,'TS Gantry - AP47'!$C$8:$X$638,22,FALSE)</f>
        <v>#N/A</v>
      </c>
      <c r="M309" s="125" t="e">
        <f>VLOOKUP(D309,'TS Gantry - AP47'!$C$8:$Y$638,23,FALSE)</f>
        <v>#N/A</v>
      </c>
      <c r="N309" s="125" t="e">
        <f>VLOOKUP(D309,'TS Gantry - AP47'!$C$8:$Z$638,24,FALSE)</f>
        <v>#N/A</v>
      </c>
      <c r="O309" s="108"/>
      <c r="P309" s="108"/>
      <c r="Q309" s="108"/>
      <c r="R309" s="108"/>
      <c r="S309" s="108"/>
      <c r="T309" s="200"/>
      <c r="U309" s="117"/>
      <c r="V309" s="117"/>
      <c r="W309" s="117"/>
      <c r="X309" s="117"/>
      <c r="Y309" s="117"/>
      <c r="Z309" s="117"/>
    </row>
    <row r="310" spans="1:26" ht="15.75" customHeight="1" x14ac:dyDescent="0.25">
      <c r="A310" s="141">
        <v>306</v>
      </c>
      <c r="B310" s="192"/>
      <c r="C310" s="192"/>
      <c r="D310" s="107"/>
      <c r="E310" s="108"/>
      <c r="F310" s="108"/>
      <c r="G310" s="103"/>
      <c r="H310" s="103"/>
      <c r="I310" s="125"/>
      <c r="J310" s="108"/>
      <c r="K310" s="125" t="s">
        <v>648</v>
      </c>
      <c r="L310" s="125" t="e">
        <f>VLOOKUP(D310,'TS Gantry - AP47'!$C$8:$X$638,22,FALSE)</f>
        <v>#N/A</v>
      </c>
      <c r="M310" s="125" t="e">
        <f>VLOOKUP(D310,'TS Gantry - AP47'!$C$8:$Y$638,23,FALSE)</f>
        <v>#N/A</v>
      </c>
      <c r="N310" s="125" t="e">
        <f>VLOOKUP(D310,'TS Gantry - AP47'!$C$8:$Z$638,24,FALSE)</f>
        <v>#N/A</v>
      </c>
      <c r="O310" s="108"/>
      <c r="P310" s="108"/>
      <c r="Q310" s="108"/>
      <c r="R310" s="108"/>
      <c r="S310" s="108"/>
      <c r="T310" s="200"/>
      <c r="U310" s="117"/>
      <c r="V310" s="117"/>
      <c r="W310" s="117"/>
      <c r="X310" s="117"/>
      <c r="Y310" s="117"/>
      <c r="Z310" s="117"/>
    </row>
    <row r="311" spans="1:26" ht="15.75" customHeight="1" x14ac:dyDescent="0.25">
      <c r="A311" s="99">
        <v>307</v>
      </c>
      <c r="B311" s="192"/>
      <c r="C311" s="192"/>
      <c r="D311" s="107"/>
      <c r="E311" s="108"/>
      <c r="F311" s="108"/>
      <c r="G311" s="103"/>
      <c r="H311" s="103"/>
      <c r="I311" s="125"/>
      <c r="J311" s="108"/>
      <c r="K311" s="125" t="s">
        <v>648</v>
      </c>
      <c r="L311" s="125" t="e">
        <f>VLOOKUP(D311,'TS Gantry - AP47'!$C$8:$X$638,22,FALSE)</f>
        <v>#N/A</v>
      </c>
      <c r="M311" s="125" t="e">
        <f>VLOOKUP(D311,'TS Gantry - AP47'!$C$8:$Y$638,23,FALSE)</f>
        <v>#N/A</v>
      </c>
      <c r="N311" s="125" t="e">
        <f>VLOOKUP(D311,'TS Gantry - AP47'!$C$8:$Z$638,24,FALSE)</f>
        <v>#N/A</v>
      </c>
      <c r="O311" s="108"/>
      <c r="P311" s="108"/>
      <c r="Q311" s="108"/>
      <c r="R311" s="108"/>
      <c r="S311" s="108"/>
      <c r="T311" s="200"/>
      <c r="U311" s="117"/>
      <c r="V311" s="117"/>
      <c r="W311" s="117"/>
      <c r="X311" s="117"/>
      <c r="Y311" s="117"/>
      <c r="Z311" s="117"/>
    </row>
    <row r="312" spans="1:26" ht="15.75" customHeight="1" x14ac:dyDescent="0.25">
      <c r="A312" s="141">
        <v>308</v>
      </c>
      <c r="B312" s="192"/>
      <c r="C312" s="192"/>
      <c r="D312" s="107"/>
      <c r="E312" s="108"/>
      <c r="F312" s="108"/>
      <c r="G312" s="103"/>
      <c r="H312" s="103"/>
      <c r="I312" s="125"/>
      <c r="J312" s="108"/>
      <c r="K312" s="125" t="s">
        <v>648</v>
      </c>
      <c r="L312" s="125" t="e">
        <f>VLOOKUP(D312,'TS Gantry - AP47'!$C$8:$X$638,22,FALSE)</f>
        <v>#N/A</v>
      </c>
      <c r="M312" s="125" t="e">
        <f>VLOOKUP(D312,'TS Gantry - AP47'!$C$8:$Y$638,23,FALSE)</f>
        <v>#N/A</v>
      </c>
      <c r="N312" s="125" t="e">
        <f>VLOOKUP(D312,'TS Gantry - AP47'!$C$8:$Z$638,24,FALSE)</f>
        <v>#N/A</v>
      </c>
      <c r="O312" s="108"/>
      <c r="P312" s="108"/>
      <c r="Q312" s="108"/>
      <c r="R312" s="108"/>
      <c r="S312" s="108"/>
      <c r="T312" s="200"/>
      <c r="U312" s="117"/>
      <c r="V312" s="117"/>
      <c r="W312" s="117"/>
      <c r="X312" s="117"/>
      <c r="Y312" s="117"/>
      <c r="Z312" s="117"/>
    </row>
    <row r="313" spans="1:26" ht="15.75" customHeight="1" x14ac:dyDescent="0.25">
      <c r="A313" s="99">
        <v>309</v>
      </c>
      <c r="B313" s="192"/>
      <c r="C313" s="192"/>
      <c r="D313" s="107"/>
      <c r="E313" s="108"/>
      <c r="F313" s="108"/>
      <c r="G313" s="103"/>
      <c r="H313" s="103"/>
      <c r="I313" s="125"/>
      <c r="J313" s="108"/>
      <c r="K313" s="125" t="s">
        <v>648</v>
      </c>
      <c r="L313" s="125" t="e">
        <f>VLOOKUP(D313,'TS Gantry - AP47'!$C$8:$X$638,22,FALSE)</f>
        <v>#N/A</v>
      </c>
      <c r="M313" s="125" t="e">
        <f>VLOOKUP(D313,'TS Gantry - AP47'!$C$8:$Y$638,23,FALSE)</f>
        <v>#N/A</v>
      </c>
      <c r="N313" s="125" t="e">
        <f>VLOOKUP(D313,'TS Gantry - AP47'!$C$8:$Z$638,24,FALSE)</f>
        <v>#N/A</v>
      </c>
      <c r="O313" s="108"/>
      <c r="P313" s="108"/>
      <c r="Q313" s="108"/>
      <c r="R313" s="108"/>
      <c r="S313" s="108"/>
      <c r="T313" s="200"/>
      <c r="U313" s="117"/>
      <c r="V313" s="117"/>
      <c r="W313" s="117"/>
      <c r="X313" s="117"/>
      <c r="Y313" s="117"/>
      <c r="Z313" s="117"/>
    </row>
    <row r="314" spans="1:26" ht="15.75" customHeight="1" x14ac:dyDescent="0.25">
      <c r="A314" s="141">
        <v>310</v>
      </c>
      <c r="B314" s="192"/>
      <c r="C314" s="192"/>
      <c r="D314" s="107"/>
      <c r="E314" s="108"/>
      <c r="F314" s="108"/>
      <c r="G314" s="103"/>
      <c r="H314" s="103"/>
      <c r="I314" s="125"/>
      <c r="J314" s="108"/>
      <c r="K314" s="125" t="s">
        <v>648</v>
      </c>
      <c r="L314" s="125" t="e">
        <f>VLOOKUP(D314,'TS Gantry - AP47'!$C$8:$X$638,22,FALSE)</f>
        <v>#N/A</v>
      </c>
      <c r="M314" s="125" t="e">
        <f>VLOOKUP(D314,'TS Gantry - AP47'!$C$8:$Y$638,23,FALSE)</f>
        <v>#N/A</v>
      </c>
      <c r="N314" s="125" t="e">
        <f>VLOOKUP(D314,'TS Gantry - AP47'!$C$8:$Z$638,24,FALSE)</f>
        <v>#N/A</v>
      </c>
      <c r="O314" s="108"/>
      <c r="P314" s="108"/>
      <c r="Q314" s="108"/>
      <c r="R314" s="108"/>
      <c r="S314" s="108"/>
      <c r="T314" s="200"/>
      <c r="U314" s="117"/>
      <c r="V314" s="117"/>
      <c r="W314" s="117"/>
      <c r="X314" s="117"/>
      <c r="Y314" s="117"/>
      <c r="Z314" s="117"/>
    </row>
    <row r="315" spans="1:26" ht="15.75" customHeight="1" x14ac:dyDescent="0.25">
      <c r="A315" s="99">
        <v>311</v>
      </c>
      <c r="B315" s="192"/>
      <c r="C315" s="192"/>
      <c r="D315" s="107"/>
      <c r="E315" s="108"/>
      <c r="F315" s="108"/>
      <c r="G315" s="103"/>
      <c r="H315" s="103"/>
      <c r="I315" s="125"/>
      <c r="J315" s="108"/>
      <c r="K315" s="125" t="s">
        <v>648</v>
      </c>
      <c r="L315" s="125" t="e">
        <f>VLOOKUP(D315,'TS Gantry - AP47'!$C$8:$X$638,22,FALSE)</f>
        <v>#N/A</v>
      </c>
      <c r="M315" s="125" t="e">
        <f>VLOOKUP(D315,'TS Gantry - AP47'!$C$8:$Y$638,23,FALSE)</f>
        <v>#N/A</v>
      </c>
      <c r="N315" s="125" t="e">
        <f>VLOOKUP(D315,'TS Gantry - AP47'!$C$8:$Z$638,24,FALSE)</f>
        <v>#N/A</v>
      </c>
      <c r="O315" s="108"/>
      <c r="P315" s="108"/>
      <c r="Q315" s="108"/>
      <c r="R315" s="108"/>
      <c r="S315" s="108"/>
      <c r="T315" s="200"/>
      <c r="U315" s="117"/>
      <c r="V315" s="117"/>
      <c r="W315" s="117"/>
      <c r="X315" s="117"/>
      <c r="Y315" s="117"/>
      <c r="Z315" s="117"/>
    </row>
    <row r="316" spans="1:26" ht="15.75" customHeight="1" x14ac:dyDescent="0.25">
      <c r="A316" s="141">
        <v>312</v>
      </c>
      <c r="B316" s="192"/>
      <c r="C316" s="192"/>
      <c r="D316" s="107"/>
      <c r="E316" s="108"/>
      <c r="F316" s="108"/>
      <c r="G316" s="103"/>
      <c r="H316" s="103"/>
      <c r="I316" s="125"/>
      <c r="J316" s="108"/>
      <c r="K316" s="125" t="s">
        <v>648</v>
      </c>
      <c r="L316" s="125" t="e">
        <f>VLOOKUP(D316,'TS Gantry - AP47'!$C$8:$X$638,22,FALSE)</f>
        <v>#N/A</v>
      </c>
      <c r="M316" s="125" t="e">
        <f>VLOOKUP(D316,'TS Gantry - AP47'!$C$8:$Y$638,23,FALSE)</f>
        <v>#N/A</v>
      </c>
      <c r="N316" s="125" t="e">
        <f>VLOOKUP(D316,'TS Gantry - AP47'!$C$8:$Z$638,24,FALSE)</f>
        <v>#N/A</v>
      </c>
      <c r="O316" s="108"/>
      <c r="P316" s="108"/>
      <c r="Q316" s="108"/>
      <c r="R316" s="108"/>
      <c r="S316" s="108"/>
      <c r="T316" s="200"/>
      <c r="U316" s="117"/>
      <c r="V316" s="117"/>
      <c r="W316" s="117"/>
      <c r="X316" s="117"/>
      <c r="Y316" s="117"/>
      <c r="Z316" s="117"/>
    </row>
    <row r="317" spans="1:26" ht="15.75" customHeight="1" x14ac:dyDescent="0.25">
      <c r="A317" s="99">
        <v>313</v>
      </c>
      <c r="B317" s="192"/>
      <c r="C317" s="192"/>
      <c r="D317" s="107"/>
      <c r="E317" s="108"/>
      <c r="F317" s="108"/>
      <c r="G317" s="103"/>
      <c r="H317" s="103"/>
      <c r="I317" s="125"/>
      <c r="J317" s="108"/>
      <c r="K317" s="125" t="s">
        <v>648</v>
      </c>
      <c r="L317" s="125" t="e">
        <f>VLOOKUP(D317,'TS Gantry - AP47'!$C$8:$X$638,22,FALSE)</f>
        <v>#N/A</v>
      </c>
      <c r="M317" s="125" t="e">
        <f>VLOOKUP(D317,'TS Gantry - AP47'!$C$8:$Y$638,23,FALSE)</f>
        <v>#N/A</v>
      </c>
      <c r="N317" s="125" t="e">
        <f>VLOOKUP(D317,'TS Gantry - AP47'!$C$8:$Z$638,24,FALSE)</f>
        <v>#N/A</v>
      </c>
      <c r="O317" s="108"/>
      <c r="P317" s="108"/>
      <c r="Q317" s="108"/>
      <c r="R317" s="108"/>
      <c r="S317" s="108"/>
      <c r="T317" s="200"/>
      <c r="U317" s="117"/>
      <c r="V317" s="117"/>
      <c r="W317" s="117"/>
      <c r="X317" s="117"/>
      <c r="Y317" s="117"/>
      <c r="Z317" s="117"/>
    </row>
    <row r="318" spans="1:26" ht="15.75" customHeight="1" x14ac:dyDescent="0.25">
      <c r="A318" s="141">
        <v>314</v>
      </c>
      <c r="B318" s="192"/>
      <c r="C318" s="192"/>
      <c r="D318" s="107"/>
      <c r="E318" s="108"/>
      <c r="F318" s="108"/>
      <c r="G318" s="103"/>
      <c r="H318" s="103"/>
      <c r="I318" s="125"/>
      <c r="J318" s="108"/>
      <c r="K318" s="125" t="s">
        <v>648</v>
      </c>
      <c r="L318" s="125" t="e">
        <f>VLOOKUP(D318,'TS Gantry - AP47'!$C$8:$X$638,22,FALSE)</f>
        <v>#N/A</v>
      </c>
      <c r="M318" s="125" t="e">
        <f>VLOOKUP(D318,'TS Gantry - AP47'!$C$8:$Y$638,23,FALSE)</f>
        <v>#N/A</v>
      </c>
      <c r="N318" s="125" t="e">
        <f>VLOOKUP(D318,'TS Gantry - AP47'!$C$8:$Z$638,24,FALSE)</f>
        <v>#N/A</v>
      </c>
      <c r="O318" s="108"/>
      <c r="P318" s="108"/>
      <c r="Q318" s="108"/>
      <c r="R318" s="108"/>
      <c r="S318" s="108"/>
      <c r="T318" s="200"/>
      <c r="U318" s="117"/>
      <c r="V318" s="117"/>
      <c r="W318" s="117"/>
      <c r="X318" s="117"/>
      <c r="Y318" s="117"/>
      <c r="Z318" s="117"/>
    </row>
    <row r="319" spans="1:26" ht="15.75" customHeight="1" x14ac:dyDescent="0.25">
      <c r="A319" s="99">
        <v>315</v>
      </c>
      <c r="B319" s="192"/>
      <c r="C319" s="192"/>
      <c r="D319" s="107"/>
      <c r="E319" s="108"/>
      <c r="F319" s="108"/>
      <c r="G319" s="103"/>
      <c r="H319" s="103"/>
      <c r="I319" s="125"/>
      <c r="J319" s="108"/>
      <c r="K319" s="125" t="s">
        <v>648</v>
      </c>
      <c r="L319" s="125" t="e">
        <f>VLOOKUP(D319,'TS Gantry - AP47'!$C$8:$X$638,22,FALSE)</f>
        <v>#N/A</v>
      </c>
      <c r="M319" s="125" t="e">
        <f>VLOOKUP(D319,'TS Gantry - AP47'!$C$8:$Y$638,23,FALSE)</f>
        <v>#N/A</v>
      </c>
      <c r="N319" s="125" t="e">
        <f>VLOOKUP(D319,'TS Gantry - AP47'!$C$8:$Z$638,24,FALSE)</f>
        <v>#N/A</v>
      </c>
      <c r="O319" s="108"/>
      <c r="P319" s="108"/>
      <c r="Q319" s="108"/>
      <c r="R319" s="108"/>
      <c r="S319" s="108"/>
      <c r="T319" s="200"/>
      <c r="U319" s="117"/>
      <c r="V319" s="117"/>
      <c r="W319" s="117"/>
      <c r="X319" s="117"/>
      <c r="Y319" s="117"/>
      <c r="Z319" s="117"/>
    </row>
    <row r="320" spans="1:26" ht="15.75" customHeight="1" x14ac:dyDescent="0.25">
      <c r="A320" s="141">
        <v>316</v>
      </c>
      <c r="B320" s="192"/>
      <c r="C320" s="192"/>
      <c r="D320" s="107"/>
      <c r="E320" s="108"/>
      <c r="F320" s="108"/>
      <c r="G320" s="103"/>
      <c r="H320" s="103"/>
      <c r="I320" s="125"/>
      <c r="J320" s="108"/>
      <c r="K320" s="125" t="s">
        <v>648</v>
      </c>
      <c r="L320" s="125" t="e">
        <f>VLOOKUP(D320,'TS Gantry - AP47'!$C$8:$X$638,22,FALSE)</f>
        <v>#N/A</v>
      </c>
      <c r="M320" s="125" t="e">
        <f>VLOOKUP(D320,'TS Gantry - AP47'!$C$8:$Y$638,23,FALSE)</f>
        <v>#N/A</v>
      </c>
      <c r="N320" s="125" t="e">
        <f>VLOOKUP(D320,'TS Gantry - AP47'!$C$8:$Z$638,24,FALSE)</f>
        <v>#N/A</v>
      </c>
      <c r="O320" s="108"/>
      <c r="P320" s="108"/>
      <c r="Q320" s="108"/>
      <c r="R320" s="108"/>
      <c r="S320" s="108"/>
      <c r="T320" s="200"/>
      <c r="U320" s="117"/>
      <c r="V320" s="117"/>
      <c r="W320" s="117"/>
      <c r="X320" s="117"/>
      <c r="Y320" s="117"/>
      <c r="Z320" s="117"/>
    </row>
    <row r="321" spans="1:26" ht="15.75" customHeight="1" x14ac:dyDescent="0.25">
      <c r="A321" s="99">
        <v>317</v>
      </c>
      <c r="B321" s="192"/>
      <c r="C321" s="192"/>
      <c r="D321" s="107"/>
      <c r="E321" s="108"/>
      <c r="F321" s="108"/>
      <c r="G321" s="103"/>
      <c r="H321" s="103"/>
      <c r="I321" s="125"/>
      <c r="J321" s="108"/>
      <c r="K321" s="125" t="s">
        <v>648</v>
      </c>
      <c r="L321" s="125" t="e">
        <f>VLOOKUP(D321,'TS Gantry - AP47'!$C$8:$X$638,22,FALSE)</f>
        <v>#N/A</v>
      </c>
      <c r="M321" s="125" t="e">
        <f>VLOOKUP(D321,'TS Gantry - AP47'!$C$8:$Y$638,23,FALSE)</f>
        <v>#N/A</v>
      </c>
      <c r="N321" s="125" t="e">
        <f>VLOOKUP(D321,'TS Gantry - AP47'!$C$8:$Z$638,24,FALSE)</f>
        <v>#N/A</v>
      </c>
      <c r="O321" s="108"/>
      <c r="P321" s="108"/>
      <c r="Q321" s="108"/>
      <c r="R321" s="108"/>
      <c r="S321" s="108"/>
      <c r="T321" s="200"/>
      <c r="U321" s="117"/>
      <c r="V321" s="117"/>
      <c r="W321" s="117"/>
      <c r="X321" s="117"/>
      <c r="Y321" s="117"/>
      <c r="Z321" s="117"/>
    </row>
    <row r="322" spans="1:26" ht="15.75" customHeight="1" x14ac:dyDescent="0.25">
      <c r="A322" s="141">
        <v>318</v>
      </c>
      <c r="B322" s="192"/>
      <c r="C322" s="192"/>
      <c r="D322" s="107"/>
      <c r="E322" s="108"/>
      <c r="F322" s="108"/>
      <c r="G322" s="103"/>
      <c r="H322" s="103"/>
      <c r="I322" s="125"/>
      <c r="J322" s="108"/>
      <c r="K322" s="125" t="s">
        <v>648</v>
      </c>
      <c r="L322" s="125" t="e">
        <f>VLOOKUP(D322,'TS Gantry - AP47'!$C$8:$X$638,22,FALSE)</f>
        <v>#N/A</v>
      </c>
      <c r="M322" s="125" t="e">
        <f>VLOOKUP(D322,'TS Gantry - AP47'!$C$8:$Y$638,23,FALSE)</f>
        <v>#N/A</v>
      </c>
      <c r="N322" s="125" t="e">
        <f>VLOOKUP(D322,'TS Gantry - AP47'!$C$8:$Z$638,24,FALSE)</f>
        <v>#N/A</v>
      </c>
      <c r="O322" s="108"/>
      <c r="P322" s="108"/>
      <c r="Q322" s="108"/>
      <c r="R322" s="108"/>
      <c r="S322" s="108"/>
      <c r="T322" s="200"/>
      <c r="U322" s="117"/>
      <c r="V322" s="117"/>
      <c r="W322" s="117"/>
      <c r="X322" s="117"/>
      <c r="Y322" s="117"/>
      <c r="Z322" s="117"/>
    </row>
    <row r="323" spans="1:26" ht="15.75" customHeight="1" x14ac:dyDescent="0.25">
      <c r="A323" s="99">
        <v>319</v>
      </c>
      <c r="B323" s="192"/>
      <c r="C323" s="192"/>
      <c r="D323" s="107"/>
      <c r="E323" s="108"/>
      <c r="F323" s="108"/>
      <c r="G323" s="103"/>
      <c r="H323" s="103"/>
      <c r="I323" s="125"/>
      <c r="J323" s="108"/>
      <c r="K323" s="125" t="s">
        <v>648</v>
      </c>
      <c r="L323" s="125" t="e">
        <f>VLOOKUP(D323,'TS Gantry - AP47'!$C$8:$X$638,22,FALSE)</f>
        <v>#N/A</v>
      </c>
      <c r="M323" s="125" t="e">
        <f>VLOOKUP(D323,'TS Gantry - AP47'!$C$8:$Y$638,23,FALSE)</f>
        <v>#N/A</v>
      </c>
      <c r="N323" s="125" t="e">
        <f>VLOOKUP(D323,'TS Gantry - AP47'!$C$8:$Z$638,24,FALSE)</f>
        <v>#N/A</v>
      </c>
      <c r="O323" s="108"/>
      <c r="P323" s="108"/>
      <c r="Q323" s="108"/>
      <c r="R323" s="108"/>
      <c r="S323" s="108"/>
      <c r="T323" s="200"/>
      <c r="U323" s="117"/>
      <c r="V323" s="117"/>
      <c r="W323" s="117"/>
      <c r="X323" s="117"/>
      <c r="Y323" s="117"/>
      <c r="Z323" s="117"/>
    </row>
    <row r="324" spans="1:26" ht="15.75" customHeight="1" x14ac:dyDescent="0.25">
      <c r="A324" s="141">
        <v>320</v>
      </c>
      <c r="B324" s="192"/>
      <c r="C324" s="192"/>
      <c r="D324" s="107"/>
      <c r="E324" s="108"/>
      <c r="F324" s="108"/>
      <c r="G324" s="103"/>
      <c r="H324" s="103"/>
      <c r="I324" s="125"/>
      <c r="J324" s="108"/>
      <c r="K324" s="125" t="s">
        <v>648</v>
      </c>
      <c r="L324" s="125" t="e">
        <f>VLOOKUP(D324,'TS Gantry - AP47'!$C$8:$X$638,22,FALSE)</f>
        <v>#N/A</v>
      </c>
      <c r="M324" s="125" t="e">
        <f>VLOOKUP(D324,'TS Gantry - AP47'!$C$8:$Y$638,23,FALSE)</f>
        <v>#N/A</v>
      </c>
      <c r="N324" s="125" t="e">
        <f>VLOOKUP(D324,'TS Gantry - AP47'!$C$8:$Z$638,24,FALSE)</f>
        <v>#N/A</v>
      </c>
      <c r="O324" s="108"/>
      <c r="P324" s="108"/>
      <c r="Q324" s="108"/>
      <c r="R324" s="108"/>
      <c r="S324" s="108"/>
      <c r="T324" s="200"/>
      <c r="U324" s="117"/>
      <c r="V324" s="117"/>
      <c r="W324" s="117"/>
      <c r="X324" s="117"/>
      <c r="Y324" s="117"/>
      <c r="Z324" s="117"/>
    </row>
    <row r="325" spans="1:26" ht="15.75" customHeight="1" x14ac:dyDescent="0.25">
      <c r="A325" s="99">
        <v>321</v>
      </c>
      <c r="B325" s="192"/>
      <c r="C325" s="192"/>
      <c r="D325" s="107"/>
      <c r="E325" s="108"/>
      <c r="F325" s="108"/>
      <c r="G325" s="103"/>
      <c r="H325" s="103"/>
      <c r="I325" s="125"/>
      <c r="J325" s="108"/>
      <c r="K325" s="125" t="s">
        <v>648</v>
      </c>
      <c r="L325" s="125" t="e">
        <f>VLOOKUP(D325,'TS Gantry - AP47'!$C$8:$X$638,22,FALSE)</f>
        <v>#N/A</v>
      </c>
      <c r="M325" s="125" t="e">
        <f>VLOOKUP(D325,'TS Gantry - AP47'!$C$8:$Y$638,23,FALSE)</f>
        <v>#N/A</v>
      </c>
      <c r="N325" s="125" t="e">
        <f>VLOOKUP(D325,'TS Gantry - AP47'!$C$8:$Z$638,24,FALSE)</f>
        <v>#N/A</v>
      </c>
      <c r="O325" s="108"/>
      <c r="P325" s="108"/>
      <c r="Q325" s="108"/>
      <c r="R325" s="108"/>
      <c r="S325" s="108"/>
      <c r="T325" s="200"/>
      <c r="U325" s="117"/>
      <c r="V325" s="117"/>
      <c r="W325" s="117"/>
      <c r="X325" s="117"/>
      <c r="Y325" s="117"/>
      <c r="Z325" s="117"/>
    </row>
    <row r="326" spans="1:26" ht="15.75" customHeight="1" x14ac:dyDescent="0.25">
      <c r="A326" s="141">
        <v>322</v>
      </c>
      <c r="B326" s="192"/>
      <c r="C326" s="192"/>
      <c r="D326" s="107"/>
      <c r="E326" s="108"/>
      <c r="F326" s="108"/>
      <c r="G326" s="103"/>
      <c r="H326" s="103"/>
      <c r="I326" s="125"/>
      <c r="J326" s="108"/>
      <c r="K326" s="125" t="s">
        <v>648</v>
      </c>
      <c r="L326" s="125" t="e">
        <f>VLOOKUP(D326,'TS Gantry - AP47'!$C$8:$X$638,22,FALSE)</f>
        <v>#N/A</v>
      </c>
      <c r="M326" s="125" t="e">
        <f>VLOOKUP(D326,'TS Gantry - AP47'!$C$8:$Y$638,23,FALSE)</f>
        <v>#N/A</v>
      </c>
      <c r="N326" s="125" t="e">
        <f>VLOOKUP(D326,'TS Gantry - AP47'!$C$8:$Z$638,24,FALSE)</f>
        <v>#N/A</v>
      </c>
      <c r="O326" s="108"/>
      <c r="P326" s="108"/>
      <c r="Q326" s="108"/>
      <c r="R326" s="108"/>
      <c r="S326" s="108"/>
      <c r="T326" s="200"/>
      <c r="U326" s="117"/>
      <c r="V326" s="117"/>
      <c r="W326" s="117"/>
      <c r="X326" s="117"/>
      <c r="Y326" s="117"/>
      <c r="Z326" s="117"/>
    </row>
    <row r="327" spans="1:26" ht="15.75" customHeight="1" x14ac:dyDescent="0.25">
      <c r="A327" s="99">
        <v>323</v>
      </c>
      <c r="B327" s="192"/>
      <c r="C327" s="192"/>
      <c r="D327" s="107"/>
      <c r="E327" s="108"/>
      <c r="F327" s="108"/>
      <c r="G327" s="103"/>
      <c r="H327" s="103"/>
      <c r="I327" s="125"/>
      <c r="J327" s="108"/>
      <c r="K327" s="125" t="s">
        <v>648</v>
      </c>
      <c r="L327" s="125" t="e">
        <f>VLOOKUP(D327,'TS Gantry - AP47'!$C$8:$X$638,22,FALSE)</f>
        <v>#N/A</v>
      </c>
      <c r="M327" s="125" t="e">
        <f>VLOOKUP(D327,'TS Gantry - AP47'!$C$8:$Y$638,23,FALSE)</f>
        <v>#N/A</v>
      </c>
      <c r="N327" s="125" t="e">
        <f>VLOOKUP(D327,'TS Gantry - AP47'!$C$8:$Z$638,24,FALSE)</f>
        <v>#N/A</v>
      </c>
      <c r="O327" s="108"/>
      <c r="P327" s="108"/>
      <c r="Q327" s="108"/>
      <c r="R327" s="108"/>
      <c r="S327" s="108"/>
      <c r="T327" s="200"/>
      <c r="U327" s="117"/>
      <c r="V327" s="117"/>
      <c r="W327" s="117"/>
      <c r="X327" s="117"/>
      <c r="Y327" s="117"/>
      <c r="Z327" s="117"/>
    </row>
    <row r="328" spans="1:26" ht="15.75" customHeight="1" x14ac:dyDescent="0.25">
      <c r="A328" s="141">
        <v>324</v>
      </c>
      <c r="B328" s="192"/>
      <c r="C328" s="192"/>
      <c r="D328" s="107"/>
      <c r="E328" s="108"/>
      <c r="F328" s="108"/>
      <c r="G328" s="103"/>
      <c r="H328" s="103"/>
      <c r="I328" s="125"/>
      <c r="J328" s="108"/>
      <c r="K328" s="125" t="s">
        <v>648</v>
      </c>
      <c r="L328" s="125" t="e">
        <f>VLOOKUP(D328,'TS Gantry - AP47'!$C$8:$X$638,22,FALSE)</f>
        <v>#N/A</v>
      </c>
      <c r="M328" s="125" t="e">
        <f>VLOOKUP(D328,'TS Gantry - AP47'!$C$8:$Y$638,23,FALSE)</f>
        <v>#N/A</v>
      </c>
      <c r="N328" s="125" t="e">
        <f>VLOOKUP(D328,'TS Gantry - AP47'!$C$8:$Z$638,24,FALSE)</f>
        <v>#N/A</v>
      </c>
      <c r="O328" s="108"/>
      <c r="P328" s="108"/>
      <c r="Q328" s="108"/>
      <c r="R328" s="108"/>
      <c r="S328" s="108"/>
      <c r="T328" s="200"/>
      <c r="U328" s="117"/>
      <c r="V328" s="117"/>
      <c r="W328" s="117"/>
      <c r="X328" s="117"/>
      <c r="Y328" s="117"/>
      <c r="Z328" s="117"/>
    </row>
    <row r="329" spans="1:26" ht="15.75" customHeight="1" x14ac:dyDescent="0.25">
      <c r="A329" s="99">
        <v>325</v>
      </c>
      <c r="B329" s="192"/>
      <c r="C329" s="192"/>
      <c r="D329" s="107"/>
      <c r="E329" s="108"/>
      <c r="F329" s="108"/>
      <c r="G329" s="103"/>
      <c r="H329" s="103"/>
      <c r="I329" s="125"/>
      <c r="J329" s="108"/>
      <c r="K329" s="125" t="s">
        <v>648</v>
      </c>
      <c r="L329" s="125" t="e">
        <f>VLOOKUP(D329,'TS Gantry - AP47'!$C$8:$X$638,22,FALSE)</f>
        <v>#N/A</v>
      </c>
      <c r="M329" s="125" t="e">
        <f>VLOOKUP(D329,'TS Gantry - AP47'!$C$8:$Y$638,23,FALSE)</f>
        <v>#N/A</v>
      </c>
      <c r="N329" s="125" t="e">
        <f>VLOOKUP(D329,'TS Gantry - AP47'!$C$8:$Z$638,24,FALSE)</f>
        <v>#N/A</v>
      </c>
      <c r="O329" s="108"/>
      <c r="P329" s="108"/>
      <c r="Q329" s="108"/>
      <c r="R329" s="108"/>
      <c r="S329" s="108"/>
      <c r="T329" s="200"/>
      <c r="U329" s="117"/>
      <c r="V329" s="117"/>
      <c r="W329" s="117"/>
      <c r="X329" s="117"/>
      <c r="Y329" s="117"/>
      <c r="Z329" s="117"/>
    </row>
    <row r="330" spans="1:26" ht="15.75" customHeight="1" x14ac:dyDescent="0.25">
      <c r="A330" s="141">
        <v>326</v>
      </c>
      <c r="B330" s="192"/>
      <c r="C330" s="192"/>
      <c r="D330" s="107"/>
      <c r="E330" s="108"/>
      <c r="F330" s="108"/>
      <c r="G330" s="103"/>
      <c r="H330" s="103"/>
      <c r="I330" s="125"/>
      <c r="J330" s="108"/>
      <c r="K330" s="125" t="s">
        <v>648</v>
      </c>
      <c r="L330" s="125" t="e">
        <f>VLOOKUP(D330,'TS Gantry - AP47'!$C$8:$X$638,22,FALSE)</f>
        <v>#N/A</v>
      </c>
      <c r="M330" s="125" t="e">
        <f>VLOOKUP(D330,'TS Gantry - AP47'!$C$8:$Y$638,23,FALSE)</f>
        <v>#N/A</v>
      </c>
      <c r="N330" s="125" t="e">
        <f>VLOOKUP(D330,'TS Gantry - AP47'!$C$8:$Z$638,24,FALSE)</f>
        <v>#N/A</v>
      </c>
      <c r="O330" s="108"/>
      <c r="P330" s="108"/>
      <c r="Q330" s="108"/>
      <c r="R330" s="108"/>
      <c r="S330" s="108"/>
      <c r="T330" s="200"/>
      <c r="U330" s="117"/>
      <c r="V330" s="117"/>
      <c r="W330" s="117"/>
      <c r="X330" s="117"/>
      <c r="Y330" s="117"/>
      <c r="Z330" s="117"/>
    </row>
    <row r="331" spans="1:26" ht="15.75" customHeight="1" x14ac:dyDescent="0.25">
      <c r="A331" s="99">
        <v>327</v>
      </c>
      <c r="B331" s="192"/>
      <c r="C331" s="192"/>
      <c r="D331" s="107"/>
      <c r="E331" s="108"/>
      <c r="F331" s="108"/>
      <c r="G331" s="103"/>
      <c r="H331" s="103"/>
      <c r="I331" s="125"/>
      <c r="J331" s="108"/>
      <c r="K331" s="125" t="s">
        <v>648</v>
      </c>
      <c r="L331" s="125" t="e">
        <f>VLOOKUP(D331,'TS Gantry - AP47'!$C$8:$X$638,22,FALSE)</f>
        <v>#N/A</v>
      </c>
      <c r="M331" s="125" t="e">
        <f>VLOOKUP(D331,'TS Gantry - AP47'!$C$8:$Y$638,23,FALSE)</f>
        <v>#N/A</v>
      </c>
      <c r="N331" s="125" t="e">
        <f>VLOOKUP(D331,'TS Gantry - AP47'!$C$8:$Z$638,24,FALSE)</f>
        <v>#N/A</v>
      </c>
      <c r="O331" s="108"/>
      <c r="P331" s="108"/>
      <c r="Q331" s="108"/>
      <c r="R331" s="108"/>
      <c r="S331" s="108"/>
      <c r="T331" s="200"/>
      <c r="U331" s="117"/>
      <c r="V331" s="117"/>
      <c r="W331" s="117"/>
      <c r="X331" s="117"/>
      <c r="Y331" s="117"/>
      <c r="Z331" s="117"/>
    </row>
    <row r="332" spans="1:26" ht="15.75" customHeight="1" x14ac:dyDescent="0.25">
      <c r="A332" s="141">
        <v>328</v>
      </c>
      <c r="B332" s="192"/>
      <c r="C332" s="192"/>
      <c r="D332" s="107"/>
      <c r="E332" s="108"/>
      <c r="F332" s="108"/>
      <c r="G332" s="103"/>
      <c r="H332" s="103"/>
      <c r="I332" s="125"/>
      <c r="J332" s="108"/>
      <c r="K332" s="125" t="s">
        <v>648</v>
      </c>
      <c r="L332" s="125" t="e">
        <f>VLOOKUP(D332,'TS Gantry - AP47'!$C$8:$X$638,22,FALSE)</f>
        <v>#N/A</v>
      </c>
      <c r="M332" s="125" t="e">
        <f>VLOOKUP(D332,'TS Gantry - AP47'!$C$8:$Y$638,23,FALSE)</f>
        <v>#N/A</v>
      </c>
      <c r="N332" s="125" t="e">
        <f>VLOOKUP(D332,'TS Gantry - AP47'!$C$8:$Z$638,24,FALSE)</f>
        <v>#N/A</v>
      </c>
      <c r="O332" s="108"/>
      <c r="P332" s="108"/>
      <c r="Q332" s="108"/>
      <c r="R332" s="108"/>
      <c r="S332" s="108"/>
      <c r="T332" s="200"/>
      <c r="U332" s="117"/>
      <c r="V332" s="117"/>
      <c r="W332" s="117"/>
      <c r="X332" s="117"/>
      <c r="Y332" s="117"/>
      <c r="Z332" s="117"/>
    </row>
    <row r="333" spans="1:26" ht="15.75" customHeight="1" x14ac:dyDescent="0.25">
      <c r="A333" s="99">
        <v>329</v>
      </c>
      <c r="B333" s="192"/>
      <c r="C333" s="192"/>
      <c r="D333" s="107"/>
      <c r="E333" s="108"/>
      <c r="F333" s="108"/>
      <c r="G333" s="103"/>
      <c r="H333" s="103"/>
      <c r="I333" s="125"/>
      <c r="J333" s="108"/>
      <c r="K333" s="125" t="s">
        <v>648</v>
      </c>
      <c r="L333" s="125" t="e">
        <f>VLOOKUP(D333,'TS Gantry - AP47'!$C$8:$X$638,22,FALSE)</f>
        <v>#N/A</v>
      </c>
      <c r="M333" s="125" t="e">
        <f>VLOOKUP(D333,'TS Gantry - AP47'!$C$8:$Y$638,23,FALSE)</f>
        <v>#N/A</v>
      </c>
      <c r="N333" s="125" t="e">
        <f>VLOOKUP(D333,'TS Gantry - AP47'!$C$8:$Z$638,24,FALSE)</f>
        <v>#N/A</v>
      </c>
      <c r="O333" s="108"/>
      <c r="P333" s="108"/>
      <c r="Q333" s="108"/>
      <c r="R333" s="108"/>
      <c r="S333" s="108"/>
      <c r="T333" s="200"/>
      <c r="U333" s="117"/>
      <c r="V333" s="117"/>
      <c r="W333" s="117"/>
      <c r="X333" s="117"/>
      <c r="Y333" s="117"/>
      <c r="Z333" s="117"/>
    </row>
    <row r="334" spans="1:26" ht="15.75" customHeight="1" x14ac:dyDescent="0.25">
      <c r="A334" s="141">
        <v>330</v>
      </c>
      <c r="B334" s="192"/>
      <c r="C334" s="192"/>
      <c r="D334" s="107"/>
      <c r="E334" s="108"/>
      <c r="F334" s="108"/>
      <c r="G334" s="103"/>
      <c r="H334" s="103"/>
      <c r="I334" s="125"/>
      <c r="J334" s="108"/>
      <c r="K334" s="125" t="s">
        <v>648</v>
      </c>
      <c r="L334" s="125" t="e">
        <f>VLOOKUP(D334,'TS Gantry - AP47'!$C$8:$X$638,22,FALSE)</f>
        <v>#N/A</v>
      </c>
      <c r="M334" s="125" t="e">
        <f>VLOOKUP(D334,'TS Gantry - AP47'!$C$8:$Y$638,23,FALSE)</f>
        <v>#N/A</v>
      </c>
      <c r="N334" s="125" t="e">
        <f>VLOOKUP(D334,'TS Gantry - AP47'!$C$8:$Z$638,24,FALSE)</f>
        <v>#N/A</v>
      </c>
      <c r="O334" s="108"/>
      <c r="P334" s="108"/>
      <c r="Q334" s="108"/>
      <c r="R334" s="108"/>
      <c r="S334" s="108"/>
      <c r="T334" s="200"/>
      <c r="U334" s="117"/>
      <c r="V334" s="117"/>
      <c r="W334" s="117"/>
      <c r="X334" s="117"/>
      <c r="Y334" s="117"/>
      <c r="Z334" s="117"/>
    </row>
    <row r="335" spans="1:26" ht="15.75" customHeight="1" x14ac:dyDescent="0.25">
      <c r="A335" s="99">
        <v>331</v>
      </c>
      <c r="B335" s="192"/>
      <c r="C335" s="192"/>
      <c r="D335" s="107"/>
      <c r="E335" s="108"/>
      <c r="F335" s="108"/>
      <c r="G335" s="103"/>
      <c r="H335" s="103"/>
      <c r="I335" s="125"/>
      <c r="J335" s="108"/>
      <c r="K335" s="125" t="s">
        <v>648</v>
      </c>
      <c r="L335" s="125" t="e">
        <f>VLOOKUP(D335,'TS Gantry - AP47'!$C$8:$X$638,22,FALSE)</f>
        <v>#N/A</v>
      </c>
      <c r="M335" s="125" t="e">
        <f>VLOOKUP(D335,'TS Gantry - AP47'!$C$8:$Y$638,23,FALSE)</f>
        <v>#N/A</v>
      </c>
      <c r="N335" s="125" t="e">
        <f>VLOOKUP(D335,'TS Gantry - AP47'!$C$8:$Z$638,24,FALSE)</f>
        <v>#N/A</v>
      </c>
      <c r="O335" s="108"/>
      <c r="P335" s="108"/>
      <c r="Q335" s="108"/>
      <c r="R335" s="108"/>
      <c r="S335" s="108"/>
      <c r="T335" s="200"/>
      <c r="U335" s="117"/>
      <c r="V335" s="117"/>
      <c r="W335" s="117"/>
      <c r="X335" s="117"/>
      <c r="Y335" s="117"/>
      <c r="Z335" s="117"/>
    </row>
    <row r="336" spans="1:26" ht="15.75" customHeight="1" x14ac:dyDescent="0.25">
      <c r="A336" s="141">
        <v>332</v>
      </c>
      <c r="B336" s="192"/>
      <c r="C336" s="192"/>
      <c r="D336" s="107"/>
      <c r="E336" s="108"/>
      <c r="F336" s="108"/>
      <c r="G336" s="103"/>
      <c r="H336" s="103"/>
      <c r="I336" s="125"/>
      <c r="J336" s="108"/>
      <c r="K336" s="125" t="s">
        <v>648</v>
      </c>
      <c r="L336" s="125" t="e">
        <f>VLOOKUP(D336,'TS Gantry - AP47'!$C$8:$X$638,22,FALSE)</f>
        <v>#N/A</v>
      </c>
      <c r="M336" s="125" t="e">
        <f>VLOOKUP(D336,'TS Gantry - AP47'!$C$8:$Y$638,23,FALSE)</f>
        <v>#N/A</v>
      </c>
      <c r="N336" s="125" t="e">
        <f>VLOOKUP(D336,'TS Gantry - AP47'!$C$8:$Z$638,24,FALSE)</f>
        <v>#N/A</v>
      </c>
      <c r="O336" s="108"/>
      <c r="P336" s="108"/>
      <c r="Q336" s="108"/>
      <c r="R336" s="108"/>
      <c r="S336" s="108"/>
      <c r="T336" s="200"/>
      <c r="U336" s="117"/>
      <c r="V336" s="117"/>
      <c r="W336" s="117"/>
      <c r="X336" s="117"/>
      <c r="Y336" s="117"/>
      <c r="Z336" s="117"/>
    </row>
    <row r="337" spans="1:26" ht="15.75" customHeight="1" x14ac:dyDescent="0.25">
      <c r="A337" s="99">
        <v>333</v>
      </c>
      <c r="B337" s="192"/>
      <c r="C337" s="192"/>
      <c r="D337" s="107"/>
      <c r="E337" s="108"/>
      <c r="F337" s="108"/>
      <c r="G337" s="103"/>
      <c r="H337" s="103"/>
      <c r="I337" s="125"/>
      <c r="J337" s="108"/>
      <c r="K337" s="125" t="s">
        <v>648</v>
      </c>
      <c r="L337" s="125" t="e">
        <f>VLOOKUP(D337,'TS Gantry - AP47'!$C$8:$X$638,22,FALSE)</f>
        <v>#N/A</v>
      </c>
      <c r="M337" s="125" t="e">
        <f>VLOOKUP(D337,'TS Gantry - AP47'!$C$8:$Y$638,23,FALSE)</f>
        <v>#N/A</v>
      </c>
      <c r="N337" s="125" t="e">
        <f>VLOOKUP(D337,'TS Gantry - AP47'!$C$8:$Z$638,24,FALSE)</f>
        <v>#N/A</v>
      </c>
      <c r="O337" s="108"/>
      <c r="P337" s="108"/>
      <c r="Q337" s="108"/>
      <c r="R337" s="108"/>
      <c r="S337" s="108"/>
      <c r="T337" s="200"/>
      <c r="U337" s="117"/>
      <c r="V337" s="117"/>
      <c r="W337" s="117"/>
      <c r="X337" s="117"/>
      <c r="Y337" s="117"/>
      <c r="Z337" s="117"/>
    </row>
    <row r="338" spans="1:26" ht="15.75" customHeight="1" x14ac:dyDescent="0.25">
      <c r="A338" s="141">
        <v>334</v>
      </c>
      <c r="B338" s="192"/>
      <c r="C338" s="192"/>
      <c r="D338" s="107"/>
      <c r="E338" s="108"/>
      <c r="F338" s="108"/>
      <c r="G338" s="103"/>
      <c r="H338" s="103"/>
      <c r="I338" s="125"/>
      <c r="J338" s="108"/>
      <c r="K338" s="125" t="s">
        <v>648</v>
      </c>
      <c r="L338" s="125" t="e">
        <f>VLOOKUP(D338,'TS Gantry - AP47'!$C$8:$X$638,22,FALSE)</f>
        <v>#N/A</v>
      </c>
      <c r="M338" s="125" t="e">
        <f>VLOOKUP(D338,'TS Gantry - AP47'!$C$8:$Y$638,23,FALSE)</f>
        <v>#N/A</v>
      </c>
      <c r="N338" s="125" t="e">
        <f>VLOOKUP(D338,'TS Gantry - AP47'!$C$8:$Z$638,24,FALSE)</f>
        <v>#N/A</v>
      </c>
      <c r="O338" s="108"/>
      <c r="P338" s="108"/>
      <c r="Q338" s="108"/>
      <c r="R338" s="108"/>
      <c r="S338" s="108"/>
      <c r="T338" s="200"/>
      <c r="U338" s="117"/>
      <c r="V338" s="117"/>
      <c r="W338" s="117"/>
      <c r="X338" s="117"/>
      <c r="Y338" s="117"/>
      <c r="Z338" s="117"/>
    </row>
    <row r="339" spans="1:26" ht="15.75" customHeight="1" x14ac:dyDescent="0.25">
      <c r="A339" s="99">
        <v>335</v>
      </c>
      <c r="B339" s="192"/>
      <c r="C339" s="192"/>
      <c r="D339" s="107"/>
      <c r="E339" s="108"/>
      <c r="F339" s="108"/>
      <c r="G339" s="103"/>
      <c r="H339" s="103"/>
      <c r="I339" s="125"/>
      <c r="J339" s="108"/>
      <c r="K339" s="125" t="s">
        <v>648</v>
      </c>
      <c r="L339" s="125" t="e">
        <f>VLOOKUP(D339,'TS Gantry - AP47'!$C$8:$X$638,22,FALSE)</f>
        <v>#N/A</v>
      </c>
      <c r="M339" s="125" t="e">
        <f>VLOOKUP(D339,'TS Gantry - AP47'!$C$8:$Y$638,23,FALSE)</f>
        <v>#N/A</v>
      </c>
      <c r="N339" s="125" t="e">
        <f>VLOOKUP(D339,'TS Gantry - AP47'!$C$8:$Z$638,24,FALSE)</f>
        <v>#N/A</v>
      </c>
      <c r="O339" s="108"/>
      <c r="P339" s="108"/>
      <c r="Q339" s="108"/>
      <c r="R339" s="108"/>
      <c r="S339" s="108"/>
      <c r="T339" s="200"/>
      <c r="U339" s="117"/>
      <c r="V339" s="117"/>
      <c r="W339" s="117"/>
      <c r="X339" s="117"/>
      <c r="Y339" s="117"/>
      <c r="Z339" s="117"/>
    </row>
    <row r="340" spans="1:26" ht="15.75" customHeight="1" x14ac:dyDescent="0.25">
      <c r="A340" s="141">
        <v>336</v>
      </c>
      <c r="B340" s="192"/>
      <c r="C340" s="192"/>
      <c r="D340" s="107"/>
      <c r="E340" s="108"/>
      <c r="F340" s="108"/>
      <c r="G340" s="103"/>
      <c r="H340" s="103"/>
      <c r="I340" s="125"/>
      <c r="J340" s="108"/>
      <c r="K340" s="125" t="s">
        <v>648</v>
      </c>
      <c r="L340" s="125" t="e">
        <f>VLOOKUP(D340,'TS Gantry - AP47'!$C$8:$X$638,22,FALSE)</f>
        <v>#N/A</v>
      </c>
      <c r="M340" s="125" t="e">
        <f>VLOOKUP(D340,'TS Gantry - AP47'!$C$8:$Y$638,23,FALSE)</f>
        <v>#N/A</v>
      </c>
      <c r="N340" s="125" t="e">
        <f>VLOOKUP(D340,'TS Gantry - AP47'!$C$8:$Z$638,24,FALSE)</f>
        <v>#N/A</v>
      </c>
      <c r="O340" s="108"/>
      <c r="P340" s="108"/>
      <c r="Q340" s="108"/>
      <c r="R340" s="108"/>
      <c r="S340" s="108"/>
      <c r="T340" s="200"/>
      <c r="U340" s="117"/>
      <c r="V340" s="117"/>
      <c r="W340" s="117"/>
      <c r="X340" s="117"/>
      <c r="Y340" s="117"/>
      <c r="Z340" s="117"/>
    </row>
    <row r="341" spans="1:26" ht="15.75" customHeight="1" x14ac:dyDescent="0.25">
      <c r="A341" s="99">
        <v>337</v>
      </c>
      <c r="B341" s="192"/>
      <c r="C341" s="108"/>
      <c r="D341" s="107"/>
      <c r="E341" s="108"/>
      <c r="F341" s="108"/>
      <c r="G341" s="103"/>
      <c r="H341" s="103"/>
      <c r="I341" s="125"/>
      <c r="J341" s="108"/>
      <c r="K341" s="125" t="s">
        <v>648</v>
      </c>
      <c r="L341" s="125" t="e">
        <f>VLOOKUP(D341,'TS Gantry - AP47'!$C$8:$X$638,22,FALSE)</f>
        <v>#N/A</v>
      </c>
      <c r="M341" s="125" t="e">
        <f>VLOOKUP(D341,'TS Gantry - AP47'!$C$8:$Y$638,23,FALSE)</f>
        <v>#N/A</v>
      </c>
      <c r="N341" s="125" t="e">
        <f>VLOOKUP(D341,'TS Gantry - AP47'!$C$8:$Z$638,24,FALSE)</f>
        <v>#N/A</v>
      </c>
      <c r="O341" s="108"/>
      <c r="P341" s="108"/>
      <c r="Q341" s="108"/>
      <c r="R341" s="108"/>
      <c r="S341" s="108"/>
      <c r="T341" s="200"/>
      <c r="U341" s="117"/>
      <c r="V341" s="117"/>
      <c r="W341" s="117"/>
      <c r="X341" s="117"/>
      <c r="Y341" s="117"/>
      <c r="Z341" s="117"/>
    </row>
    <row r="342" spans="1:26" ht="15.75" customHeight="1" x14ac:dyDescent="0.25">
      <c r="A342" s="141">
        <v>338</v>
      </c>
      <c r="B342" s="192"/>
      <c r="C342" s="192"/>
      <c r="D342" s="107"/>
      <c r="E342" s="108"/>
      <c r="F342" s="108"/>
      <c r="G342" s="103"/>
      <c r="H342" s="103"/>
      <c r="I342" s="125"/>
      <c r="J342" s="108"/>
      <c r="K342" s="125" t="s">
        <v>648</v>
      </c>
      <c r="L342" s="125" t="e">
        <f>VLOOKUP(D342,'TS Gantry - AP47'!$C$8:$X$638,22,FALSE)</f>
        <v>#N/A</v>
      </c>
      <c r="M342" s="125" t="e">
        <f>VLOOKUP(D342,'TS Gantry - AP47'!$C$8:$Y$638,23,FALSE)</f>
        <v>#N/A</v>
      </c>
      <c r="N342" s="125" t="e">
        <f>VLOOKUP(D342,'TS Gantry - AP47'!$C$8:$Z$638,24,FALSE)</f>
        <v>#N/A</v>
      </c>
      <c r="O342" s="108"/>
      <c r="P342" s="108"/>
      <c r="Q342" s="108"/>
      <c r="R342" s="108"/>
      <c r="S342" s="108"/>
      <c r="T342" s="200"/>
      <c r="U342" s="117"/>
      <c r="V342" s="117"/>
      <c r="W342" s="117"/>
      <c r="X342" s="117"/>
      <c r="Y342" s="117"/>
      <c r="Z342" s="117"/>
    </row>
    <row r="343" spans="1:26" ht="15.75" customHeight="1" x14ac:dyDescent="0.25">
      <c r="A343" s="99">
        <v>339</v>
      </c>
      <c r="B343" s="192"/>
      <c r="C343" s="192"/>
      <c r="D343" s="107"/>
      <c r="E343" s="108"/>
      <c r="F343" s="108"/>
      <c r="G343" s="103"/>
      <c r="H343" s="103"/>
      <c r="I343" s="125"/>
      <c r="J343" s="108"/>
      <c r="K343" s="125" t="s">
        <v>648</v>
      </c>
      <c r="L343" s="125" t="e">
        <f>VLOOKUP(D343,'TS Gantry - AP47'!$C$8:$X$638,22,FALSE)</f>
        <v>#N/A</v>
      </c>
      <c r="M343" s="125" t="e">
        <f>VLOOKUP(D343,'TS Gantry - AP47'!$C$8:$Y$638,23,FALSE)</f>
        <v>#N/A</v>
      </c>
      <c r="N343" s="125" t="e">
        <f>VLOOKUP(D343,'TS Gantry - AP47'!$C$8:$Z$638,24,FALSE)</f>
        <v>#N/A</v>
      </c>
      <c r="O343" s="108"/>
      <c r="P343" s="108"/>
      <c r="Q343" s="108"/>
      <c r="R343" s="108"/>
      <c r="S343" s="108"/>
      <c r="T343" s="200"/>
      <c r="U343" s="117"/>
      <c r="V343" s="117"/>
      <c r="W343" s="117"/>
      <c r="X343" s="117"/>
      <c r="Y343" s="117"/>
      <c r="Z343" s="117"/>
    </row>
    <row r="344" spans="1:26" ht="15.75" customHeight="1" x14ac:dyDescent="0.25">
      <c r="A344" s="141">
        <v>340</v>
      </c>
      <c r="B344" s="192"/>
      <c r="C344" s="192"/>
      <c r="D344" s="107"/>
      <c r="E344" s="108"/>
      <c r="F344" s="108"/>
      <c r="G344" s="103"/>
      <c r="H344" s="103"/>
      <c r="I344" s="125"/>
      <c r="J344" s="108"/>
      <c r="K344" s="125" t="s">
        <v>648</v>
      </c>
      <c r="L344" s="125" t="e">
        <f>VLOOKUP(D344,'TS Gantry - AP47'!$C$8:$X$638,22,FALSE)</f>
        <v>#N/A</v>
      </c>
      <c r="M344" s="125" t="e">
        <f>VLOOKUP(D344,'TS Gantry - AP47'!$C$8:$Y$638,23,FALSE)</f>
        <v>#N/A</v>
      </c>
      <c r="N344" s="125" t="e">
        <f>VLOOKUP(D344,'TS Gantry - AP47'!$C$8:$Z$638,24,FALSE)</f>
        <v>#N/A</v>
      </c>
      <c r="O344" s="108"/>
      <c r="P344" s="108"/>
      <c r="Q344" s="108"/>
      <c r="R344" s="108"/>
      <c r="S344" s="108"/>
      <c r="T344" s="200"/>
      <c r="U344" s="117"/>
      <c r="V344" s="117"/>
      <c r="W344" s="117"/>
      <c r="X344" s="117"/>
      <c r="Y344" s="117"/>
      <c r="Z344" s="117"/>
    </row>
    <row r="345" spans="1:26" ht="15.75" customHeight="1" x14ac:dyDescent="0.25">
      <c r="A345" s="99">
        <v>341</v>
      </c>
      <c r="B345" s="192"/>
      <c r="C345" s="192"/>
      <c r="D345" s="107"/>
      <c r="E345" s="108"/>
      <c r="F345" s="108"/>
      <c r="G345" s="103"/>
      <c r="H345" s="103"/>
      <c r="I345" s="125"/>
      <c r="J345" s="108"/>
      <c r="K345" s="125" t="s">
        <v>648</v>
      </c>
      <c r="L345" s="125" t="e">
        <f>VLOOKUP(D345,'TS Gantry - AP47'!$C$8:$X$638,22,FALSE)</f>
        <v>#N/A</v>
      </c>
      <c r="M345" s="125" t="e">
        <f>VLOOKUP(D345,'TS Gantry - AP47'!$C$8:$Y$638,23,FALSE)</f>
        <v>#N/A</v>
      </c>
      <c r="N345" s="125" t="e">
        <f>VLOOKUP(D345,'TS Gantry - AP47'!$C$8:$Z$638,24,FALSE)</f>
        <v>#N/A</v>
      </c>
      <c r="O345" s="108"/>
      <c r="P345" s="108"/>
      <c r="Q345" s="108"/>
      <c r="R345" s="108"/>
      <c r="S345" s="108"/>
      <c r="T345" s="200"/>
      <c r="U345" s="117"/>
      <c r="V345" s="117"/>
      <c r="W345" s="117"/>
      <c r="X345" s="117"/>
      <c r="Y345" s="117"/>
      <c r="Z345" s="117"/>
    </row>
    <row r="346" spans="1:26" ht="15.75" customHeight="1" x14ac:dyDescent="0.25">
      <c r="A346" s="141">
        <v>342</v>
      </c>
      <c r="B346" s="192"/>
      <c r="C346" s="192"/>
      <c r="D346" s="107"/>
      <c r="E346" s="108"/>
      <c r="F346" s="108"/>
      <c r="G346" s="103"/>
      <c r="H346" s="103"/>
      <c r="I346" s="125"/>
      <c r="J346" s="108"/>
      <c r="K346" s="125" t="s">
        <v>648</v>
      </c>
      <c r="L346" s="125" t="e">
        <f>VLOOKUP(D346,'TS Gantry - AP47'!$C$8:$X$638,22,FALSE)</f>
        <v>#N/A</v>
      </c>
      <c r="M346" s="125" t="e">
        <f>VLOOKUP(D346,'TS Gantry - AP47'!$C$8:$Y$638,23,FALSE)</f>
        <v>#N/A</v>
      </c>
      <c r="N346" s="125" t="e">
        <f>VLOOKUP(D346,'TS Gantry - AP47'!$C$8:$Z$638,24,FALSE)</f>
        <v>#N/A</v>
      </c>
      <c r="O346" s="108"/>
      <c r="P346" s="108"/>
      <c r="Q346" s="108"/>
      <c r="R346" s="108"/>
      <c r="S346" s="108"/>
      <c r="T346" s="200"/>
      <c r="U346" s="117"/>
      <c r="V346" s="117"/>
      <c r="W346" s="117"/>
      <c r="X346" s="117"/>
      <c r="Y346" s="117"/>
      <c r="Z346" s="117"/>
    </row>
    <row r="347" spans="1:26" ht="15.75" customHeight="1" x14ac:dyDescent="0.25">
      <c r="A347" s="99">
        <v>343</v>
      </c>
      <c r="B347" s="192"/>
      <c r="C347" s="192"/>
      <c r="D347" s="107"/>
      <c r="E347" s="108"/>
      <c r="F347" s="108"/>
      <c r="G347" s="103"/>
      <c r="H347" s="103"/>
      <c r="I347" s="125"/>
      <c r="J347" s="108"/>
      <c r="K347" s="125" t="s">
        <v>648</v>
      </c>
      <c r="L347" s="125" t="e">
        <f>VLOOKUP(D347,'TS Gantry - AP47'!$C$8:$X$638,22,FALSE)</f>
        <v>#N/A</v>
      </c>
      <c r="M347" s="125" t="e">
        <f>VLOOKUP(D347,'TS Gantry - AP47'!$C$8:$Y$638,23,FALSE)</f>
        <v>#N/A</v>
      </c>
      <c r="N347" s="125" t="e">
        <f>VLOOKUP(D347,'TS Gantry - AP47'!$C$8:$Z$638,24,FALSE)</f>
        <v>#N/A</v>
      </c>
      <c r="O347" s="108"/>
      <c r="P347" s="108"/>
      <c r="Q347" s="108"/>
      <c r="R347" s="108"/>
      <c r="S347" s="108"/>
      <c r="T347" s="200"/>
      <c r="U347" s="117"/>
      <c r="V347" s="117"/>
      <c r="W347" s="117"/>
      <c r="X347" s="117"/>
      <c r="Y347" s="117"/>
      <c r="Z347" s="117"/>
    </row>
    <row r="348" spans="1:26" ht="15.75" customHeight="1" x14ac:dyDescent="0.25">
      <c r="A348" s="141">
        <v>344</v>
      </c>
      <c r="B348" s="192"/>
      <c r="C348" s="192"/>
      <c r="D348" s="107"/>
      <c r="E348" s="108"/>
      <c r="F348" s="108"/>
      <c r="G348" s="103"/>
      <c r="H348" s="103"/>
      <c r="I348" s="125"/>
      <c r="J348" s="108"/>
      <c r="K348" s="125" t="s">
        <v>648</v>
      </c>
      <c r="L348" s="125" t="e">
        <f>VLOOKUP(D348,'TS Gantry - AP47'!$C$8:$X$638,22,FALSE)</f>
        <v>#N/A</v>
      </c>
      <c r="M348" s="125" t="e">
        <f>VLOOKUP(D348,'TS Gantry - AP47'!$C$8:$Y$638,23,FALSE)</f>
        <v>#N/A</v>
      </c>
      <c r="N348" s="125" t="e">
        <f>VLOOKUP(D348,'TS Gantry - AP47'!$C$8:$Z$638,24,FALSE)</f>
        <v>#N/A</v>
      </c>
      <c r="O348" s="108"/>
      <c r="P348" s="108"/>
      <c r="Q348" s="108"/>
      <c r="R348" s="108"/>
      <c r="S348" s="108"/>
      <c r="T348" s="200"/>
      <c r="U348" s="117"/>
      <c r="V348" s="117"/>
      <c r="W348" s="117"/>
      <c r="X348" s="117"/>
      <c r="Y348" s="117"/>
      <c r="Z348" s="117"/>
    </row>
    <row r="349" spans="1:26" ht="15.75" customHeight="1" x14ac:dyDescent="0.25">
      <c r="A349" s="99">
        <v>345</v>
      </c>
      <c r="B349" s="192"/>
      <c r="C349" s="192"/>
      <c r="D349" s="107"/>
      <c r="E349" s="108"/>
      <c r="F349" s="108"/>
      <c r="G349" s="103"/>
      <c r="H349" s="103"/>
      <c r="I349" s="125"/>
      <c r="J349" s="108"/>
      <c r="K349" s="125" t="s">
        <v>648</v>
      </c>
      <c r="L349" s="125" t="e">
        <f>VLOOKUP(D349,'TS Gantry - AP47'!$C$8:$X$638,22,FALSE)</f>
        <v>#N/A</v>
      </c>
      <c r="M349" s="125" t="e">
        <f>VLOOKUP(D349,'TS Gantry - AP47'!$C$8:$Y$638,23,FALSE)</f>
        <v>#N/A</v>
      </c>
      <c r="N349" s="125" t="e">
        <f>VLOOKUP(D349,'TS Gantry - AP47'!$C$8:$Z$638,24,FALSE)</f>
        <v>#N/A</v>
      </c>
      <c r="O349" s="108"/>
      <c r="P349" s="108"/>
      <c r="Q349" s="108"/>
      <c r="R349" s="108"/>
      <c r="S349" s="108"/>
      <c r="T349" s="200"/>
      <c r="U349" s="117"/>
      <c r="V349" s="117"/>
      <c r="W349" s="117"/>
      <c r="X349" s="117"/>
      <c r="Y349" s="117"/>
      <c r="Z349" s="117"/>
    </row>
    <row r="350" spans="1:26" ht="15.75" customHeight="1" x14ac:dyDescent="0.25">
      <c r="A350" s="141">
        <v>346</v>
      </c>
      <c r="B350" s="192"/>
      <c r="C350" s="192"/>
      <c r="D350" s="107"/>
      <c r="E350" s="108"/>
      <c r="F350" s="108"/>
      <c r="G350" s="103"/>
      <c r="H350" s="103"/>
      <c r="I350" s="125"/>
      <c r="J350" s="108"/>
      <c r="K350" s="125" t="s">
        <v>648</v>
      </c>
      <c r="L350" s="125" t="e">
        <f>VLOOKUP(D350,'TS Gantry - AP47'!$C$8:$X$638,22,FALSE)</f>
        <v>#N/A</v>
      </c>
      <c r="M350" s="125" t="e">
        <f>VLOOKUP(D350,'TS Gantry - AP47'!$C$8:$Y$638,23,FALSE)</f>
        <v>#N/A</v>
      </c>
      <c r="N350" s="125" t="e">
        <f>VLOOKUP(D350,'TS Gantry - AP47'!$C$8:$Z$638,24,FALSE)</f>
        <v>#N/A</v>
      </c>
      <c r="O350" s="108"/>
      <c r="P350" s="108"/>
      <c r="Q350" s="108"/>
      <c r="R350" s="108"/>
      <c r="S350" s="108"/>
      <c r="T350" s="200"/>
      <c r="U350" s="117"/>
      <c r="V350" s="117"/>
      <c r="W350" s="117"/>
      <c r="X350" s="117"/>
      <c r="Y350" s="117"/>
      <c r="Z350" s="117"/>
    </row>
    <row r="351" spans="1:26" ht="15.75" customHeight="1" x14ac:dyDescent="0.25">
      <c r="A351" s="99">
        <v>347</v>
      </c>
      <c r="B351" s="192"/>
      <c r="C351" s="192"/>
      <c r="D351" s="107"/>
      <c r="E351" s="108"/>
      <c r="F351" s="108"/>
      <c r="G351" s="103"/>
      <c r="H351" s="103"/>
      <c r="I351" s="125"/>
      <c r="J351" s="108"/>
      <c r="K351" s="125" t="s">
        <v>648</v>
      </c>
      <c r="L351" s="125" t="e">
        <f>VLOOKUP(D351,'TS Gantry - AP47'!$C$8:$X$638,22,FALSE)</f>
        <v>#N/A</v>
      </c>
      <c r="M351" s="125" t="e">
        <f>VLOOKUP(D351,'TS Gantry - AP47'!$C$8:$Y$638,23,FALSE)</f>
        <v>#N/A</v>
      </c>
      <c r="N351" s="125" t="e">
        <f>VLOOKUP(D351,'TS Gantry - AP47'!$C$8:$Z$638,24,FALSE)</f>
        <v>#N/A</v>
      </c>
      <c r="O351" s="108"/>
      <c r="P351" s="108"/>
      <c r="Q351" s="108"/>
      <c r="R351" s="108"/>
      <c r="S351" s="108"/>
      <c r="T351" s="200"/>
      <c r="U351" s="117"/>
      <c r="V351" s="117"/>
      <c r="W351" s="117"/>
      <c r="X351" s="117"/>
      <c r="Y351" s="117"/>
      <c r="Z351" s="117"/>
    </row>
    <row r="352" spans="1:26" ht="15.75" customHeight="1" x14ac:dyDescent="0.25">
      <c r="A352" s="141">
        <v>348</v>
      </c>
      <c r="B352" s="192"/>
      <c r="C352" s="192"/>
      <c r="D352" s="107"/>
      <c r="E352" s="108"/>
      <c r="F352" s="108"/>
      <c r="G352" s="103"/>
      <c r="H352" s="103"/>
      <c r="I352" s="125"/>
      <c r="J352" s="108"/>
      <c r="K352" s="125" t="s">
        <v>648</v>
      </c>
      <c r="L352" s="125" t="e">
        <f>VLOOKUP(D352,'TS Gantry - AP47'!$C$8:$X$638,22,FALSE)</f>
        <v>#N/A</v>
      </c>
      <c r="M352" s="125" t="e">
        <f>VLOOKUP(D352,'TS Gantry - AP47'!$C$8:$Y$638,23,FALSE)</f>
        <v>#N/A</v>
      </c>
      <c r="N352" s="125" t="e">
        <f>VLOOKUP(D352,'TS Gantry - AP47'!$C$8:$Z$638,24,FALSE)</f>
        <v>#N/A</v>
      </c>
      <c r="O352" s="108"/>
      <c r="P352" s="108"/>
      <c r="Q352" s="108"/>
      <c r="R352" s="108"/>
      <c r="S352" s="108"/>
      <c r="T352" s="200"/>
      <c r="U352" s="117"/>
      <c r="V352" s="117"/>
      <c r="W352" s="117"/>
      <c r="X352" s="117"/>
      <c r="Y352" s="117"/>
      <c r="Z352" s="117"/>
    </row>
    <row r="353" spans="1:26" ht="15.75" customHeight="1" x14ac:dyDescent="0.25">
      <c r="A353" s="99">
        <v>349</v>
      </c>
      <c r="B353" s="192"/>
      <c r="C353" s="192"/>
      <c r="D353" s="212"/>
      <c r="E353" s="108"/>
      <c r="F353" s="108"/>
      <c r="G353" s="103"/>
      <c r="H353" s="103"/>
      <c r="I353" s="125"/>
      <c r="J353" s="108"/>
      <c r="K353" s="125" t="s">
        <v>648</v>
      </c>
      <c r="L353" s="125" t="e">
        <f>VLOOKUP(D353,'TS Gantry - AP47'!$C$8:$X$638,22,FALSE)</f>
        <v>#N/A</v>
      </c>
      <c r="M353" s="125" t="e">
        <f>VLOOKUP(D353,'TS Gantry - AP47'!$C$8:$Y$638,23,FALSE)</f>
        <v>#N/A</v>
      </c>
      <c r="N353" s="125" t="e">
        <f>VLOOKUP(D353,'TS Gantry - AP47'!$C$8:$Z$638,24,FALSE)</f>
        <v>#N/A</v>
      </c>
      <c r="O353" s="108"/>
      <c r="P353" s="108"/>
      <c r="Q353" s="108"/>
      <c r="R353" s="108"/>
      <c r="S353" s="108"/>
      <c r="T353" s="200"/>
      <c r="U353" s="117"/>
      <c r="V353" s="117"/>
      <c r="W353" s="117"/>
      <c r="X353" s="117"/>
      <c r="Y353" s="117"/>
      <c r="Z353" s="117"/>
    </row>
    <row r="354" spans="1:26" ht="15.75" customHeight="1" x14ac:dyDescent="0.25">
      <c r="A354" s="141">
        <v>350</v>
      </c>
      <c r="B354" s="192"/>
      <c r="C354" s="192"/>
      <c r="D354" s="212"/>
      <c r="E354" s="108"/>
      <c r="F354" s="108"/>
      <c r="G354" s="108"/>
      <c r="H354" s="103"/>
      <c r="I354" s="125"/>
      <c r="J354" s="108"/>
      <c r="K354" s="125" t="s">
        <v>648</v>
      </c>
      <c r="L354" s="125" t="e">
        <f>VLOOKUP(D354,'TS Gantry - AP47'!$C$8:$X$638,22,FALSE)</f>
        <v>#N/A</v>
      </c>
      <c r="M354" s="125" t="e">
        <f>VLOOKUP(D354,'TS Gantry - AP47'!$C$8:$Y$638,23,FALSE)</f>
        <v>#N/A</v>
      </c>
      <c r="N354" s="125" t="e">
        <f>VLOOKUP(D354,'TS Gantry - AP47'!$C$8:$Z$638,24,FALSE)</f>
        <v>#N/A</v>
      </c>
      <c r="O354" s="108"/>
      <c r="P354" s="108"/>
      <c r="Q354" s="108"/>
      <c r="R354" s="108"/>
      <c r="S354" s="108"/>
      <c r="T354" s="200"/>
      <c r="U354" s="117"/>
      <c r="V354" s="117"/>
      <c r="W354" s="117"/>
      <c r="X354" s="117"/>
      <c r="Y354" s="117"/>
      <c r="Z354" s="117"/>
    </row>
    <row r="355" spans="1:26" ht="15.75" customHeight="1" x14ac:dyDescent="0.25">
      <c r="A355" s="99">
        <v>351</v>
      </c>
      <c r="B355" s="192"/>
      <c r="C355" s="192"/>
      <c r="D355" s="212"/>
      <c r="E355" s="108"/>
      <c r="F355" s="108"/>
      <c r="G355" s="108"/>
      <c r="H355" s="103"/>
      <c r="I355" s="125"/>
      <c r="J355" s="108"/>
      <c r="K355" s="125" t="s">
        <v>648</v>
      </c>
      <c r="L355" s="125" t="e">
        <f>VLOOKUP(D355,'TS Gantry - AP47'!$C$8:$X$638,22,FALSE)</f>
        <v>#N/A</v>
      </c>
      <c r="M355" s="125" t="e">
        <f>VLOOKUP(D355,'TS Gantry - AP47'!$C$8:$Y$638,23,FALSE)</f>
        <v>#N/A</v>
      </c>
      <c r="N355" s="125" t="e">
        <f>VLOOKUP(D355,'TS Gantry - AP47'!$C$8:$Z$638,24,FALSE)</f>
        <v>#N/A</v>
      </c>
      <c r="O355" s="108"/>
      <c r="P355" s="108"/>
      <c r="Q355" s="108"/>
      <c r="R355" s="108"/>
      <c r="S355" s="108"/>
      <c r="T355" s="200"/>
      <c r="U355" s="117"/>
      <c r="V355" s="117"/>
      <c r="W355" s="117"/>
      <c r="X355" s="117"/>
      <c r="Y355" s="117"/>
      <c r="Z355" s="117"/>
    </row>
    <row r="356" spans="1:26" ht="15.75" customHeight="1" x14ac:dyDescent="0.25">
      <c r="A356" s="141">
        <v>352</v>
      </c>
      <c r="B356" s="192"/>
      <c r="C356" s="192"/>
      <c r="D356" s="212"/>
      <c r="E356" s="108"/>
      <c r="F356" s="108"/>
      <c r="G356" s="175"/>
      <c r="H356" s="103"/>
      <c r="I356" s="125"/>
      <c r="J356" s="108"/>
      <c r="K356" s="125" t="s">
        <v>648</v>
      </c>
      <c r="L356" s="125" t="e">
        <f>VLOOKUP(D356,'TS Gantry - AP47'!$C$8:$X$638,22,FALSE)</f>
        <v>#N/A</v>
      </c>
      <c r="M356" s="125" t="e">
        <f>VLOOKUP(D356,'TS Gantry - AP47'!$C$8:$Y$638,23,FALSE)</f>
        <v>#N/A</v>
      </c>
      <c r="N356" s="125" t="e">
        <f>VLOOKUP(D356,'TS Gantry - AP47'!$C$8:$Z$638,24,FALSE)</f>
        <v>#N/A</v>
      </c>
      <c r="O356" s="108"/>
      <c r="P356" s="108"/>
      <c r="Q356" s="108"/>
      <c r="R356" s="108"/>
      <c r="S356" s="108"/>
      <c r="T356" s="200"/>
      <c r="U356" s="117"/>
      <c r="V356" s="117"/>
      <c r="W356" s="117"/>
      <c r="X356" s="117"/>
      <c r="Y356" s="117"/>
      <c r="Z356" s="117"/>
    </row>
    <row r="357" spans="1:26" ht="15.75" customHeight="1" thickBot="1" x14ac:dyDescent="0.3">
      <c r="A357" s="99">
        <v>353</v>
      </c>
      <c r="B357" s="194"/>
      <c r="C357" s="194"/>
      <c r="D357" s="112"/>
      <c r="E357" s="112"/>
      <c r="F357" s="112"/>
      <c r="G357" s="165"/>
      <c r="H357" s="165"/>
      <c r="I357" s="148"/>
      <c r="J357" s="112"/>
      <c r="K357" s="148" t="s">
        <v>648</v>
      </c>
      <c r="L357" s="148" t="e">
        <f>VLOOKUP(D357,'TS Gantry - AP47'!$C$8:$X$638,22,FALSE)</f>
        <v>#N/A</v>
      </c>
      <c r="M357" s="148" t="e">
        <f>VLOOKUP(D357,'TS Gantry - AP47'!$C$8:$Y$638,23,FALSE)</f>
        <v>#N/A</v>
      </c>
      <c r="N357" s="148" t="e">
        <f>VLOOKUP(D357,'TS Gantry - AP47'!$C$8:$Z$638,24,FALSE)</f>
        <v>#N/A</v>
      </c>
      <c r="O357" s="112"/>
      <c r="P357" s="112"/>
      <c r="Q357" s="112"/>
      <c r="R357" s="112"/>
      <c r="S357" s="112"/>
      <c r="T357" s="113"/>
      <c r="U357" s="117"/>
      <c r="V357" s="117"/>
      <c r="W357" s="117"/>
      <c r="X357" s="117"/>
      <c r="Y357" s="117"/>
      <c r="Z357" s="117"/>
    </row>
    <row r="358" spans="1:26" ht="15.75" customHeight="1" x14ac:dyDescent="0.25">
      <c r="A358" s="213"/>
      <c r="B358" s="117"/>
      <c r="C358" s="117"/>
      <c r="D358" s="117"/>
      <c r="E358" s="117"/>
      <c r="F358" s="117"/>
      <c r="G358" s="117"/>
      <c r="H358" s="117"/>
      <c r="I358" s="214"/>
      <c r="J358" s="117"/>
      <c r="K358" s="117"/>
      <c r="L358" s="117"/>
      <c r="M358" s="117"/>
      <c r="N358" s="117"/>
      <c r="O358" s="117"/>
      <c r="P358" s="117"/>
      <c r="Q358" s="117"/>
      <c r="R358" s="117"/>
      <c r="S358" s="117"/>
      <c r="T358" s="117"/>
      <c r="U358" s="117"/>
      <c r="V358" s="117"/>
      <c r="W358" s="117"/>
      <c r="X358" s="117"/>
      <c r="Y358" s="117"/>
      <c r="Z358" s="117"/>
    </row>
    <row r="359" spans="1:26" ht="15.75" customHeight="1" x14ac:dyDescent="0.25">
      <c r="A359" s="117"/>
      <c r="B359" s="117"/>
      <c r="C359" s="117"/>
      <c r="D359" s="117"/>
      <c r="E359" s="117"/>
      <c r="F359" s="117"/>
      <c r="G359" s="117"/>
      <c r="H359" s="117"/>
      <c r="I359" s="214"/>
      <c r="J359" s="117"/>
      <c r="K359" s="117"/>
      <c r="L359" s="117"/>
      <c r="M359" s="117"/>
      <c r="N359" s="117"/>
      <c r="O359" s="117"/>
      <c r="P359" s="117"/>
      <c r="Q359" s="117"/>
      <c r="R359" s="117"/>
      <c r="S359" s="117"/>
      <c r="T359" s="117"/>
      <c r="U359" s="117"/>
      <c r="V359" s="117"/>
      <c r="W359" s="117"/>
      <c r="X359" s="117"/>
      <c r="Y359" s="117"/>
      <c r="Z359" s="117"/>
    </row>
    <row r="360" spans="1:26" ht="15.75" customHeight="1" x14ac:dyDescent="0.25">
      <c r="A360" s="117"/>
      <c r="B360" s="117"/>
      <c r="C360" s="117"/>
      <c r="D360" s="117"/>
      <c r="E360" s="117"/>
      <c r="F360" s="117"/>
      <c r="G360" s="117"/>
      <c r="H360" s="117"/>
      <c r="I360" s="214"/>
      <c r="J360" s="117"/>
      <c r="K360" s="117"/>
      <c r="L360" s="117"/>
      <c r="M360" s="117"/>
      <c r="N360" s="117"/>
      <c r="O360" s="117"/>
      <c r="P360" s="117"/>
      <c r="Q360" s="117"/>
      <c r="R360" s="117"/>
      <c r="S360" s="117"/>
      <c r="T360" s="117"/>
      <c r="U360" s="117"/>
      <c r="V360" s="117"/>
      <c r="W360" s="117"/>
      <c r="X360" s="117"/>
      <c r="Y360" s="117"/>
      <c r="Z360" s="117"/>
    </row>
    <row r="361" spans="1:26" ht="15.75" customHeight="1" x14ac:dyDescent="0.25">
      <c r="A361" s="117"/>
      <c r="B361" s="117"/>
      <c r="C361" s="117"/>
      <c r="D361" s="117"/>
      <c r="E361" s="117"/>
      <c r="F361" s="117"/>
      <c r="G361" s="117"/>
      <c r="H361" s="117"/>
      <c r="I361" s="214"/>
      <c r="J361" s="117"/>
      <c r="K361" s="117"/>
      <c r="L361" s="117"/>
      <c r="M361" s="117"/>
      <c r="N361" s="117"/>
      <c r="O361" s="117"/>
      <c r="P361" s="117"/>
      <c r="Q361" s="117"/>
      <c r="R361" s="117"/>
      <c r="S361" s="117"/>
      <c r="T361" s="117"/>
      <c r="U361" s="117"/>
      <c r="V361" s="117"/>
      <c r="W361" s="117"/>
      <c r="X361" s="117"/>
      <c r="Y361" s="117"/>
      <c r="Z361" s="117"/>
    </row>
    <row r="362" spans="1:26" ht="15.75" customHeight="1" x14ac:dyDescent="0.25">
      <c r="A362" s="117"/>
      <c r="B362" s="117"/>
      <c r="C362" s="117"/>
      <c r="D362" s="117"/>
      <c r="E362" s="117"/>
      <c r="F362" s="117"/>
      <c r="G362" s="117"/>
      <c r="H362" s="117"/>
      <c r="I362" s="214"/>
      <c r="J362" s="117"/>
      <c r="K362" s="117"/>
      <c r="L362" s="117"/>
      <c r="M362" s="117"/>
      <c r="N362" s="117"/>
      <c r="O362" s="117"/>
      <c r="P362" s="117"/>
      <c r="Q362" s="117"/>
      <c r="R362" s="117"/>
      <c r="S362" s="117"/>
      <c r="T362" s="117"/>
      <c r="U362" s="117"/>
      <c r="V362" s="117"/>
      <c r="W362" s="117"/>
      <c r="X362" s="117"/>
      <c r="Y362" s="117"/>
      <c r="Z362" s="117"/>
    </row>
    <row r="363" spans="1:26" ht="15.75" customHeight="1" x14ac:dyDescent="0.25">
      <c r="A363" s="117"/>
      <c r="B363" s="117"/>
      <c r="C363" s="117"/>
      <c r="D363" s="117"/>
      <c r="E363" s="117"/>
      <c r="F363" s="117"/>
      <c r="G363" s="117"/>
      <c r="H363" s="117"/>
      <c r="I363" s="214"/>
      <c r="J363" s="117"/>
      <c r="K363" s="117"/>
      <c r="L363" s="117"/>
      <c r="M363" s="117"/>
      <c r="N363" s="117"/>
      <c r="O363" s="117"/>
      <c r="P363" s="117"/>
      <c r="Q363" s="117"/>
      <c r="R363" s="117"/>
      <c r="S363" s="117"/>
      <c r="T363" s="117"/>
      <c r="U363" s="117"/>
      <c r="V363" s="117"/>
      <c r="W363" s="117"/>
      <c r="X363" s="117"/>
      <c r="Y363" s="117"/>
      <c r="Z363" s="117"/>
    </row>
    <row r="364" spans="1:26" ht="15.75" customHeight="1" x14ac:dyDescent="0.25">
      <c r="A364" s="117"/>
      <c r="B364" s="117"/>
      <c r="C364" s="117"/>
      <c r="D364" s="117"/>
      <c r="E364" s="117"/>
      <c r="F364" s="117"/>
      <c r="G364" s="117"/>
      <c r="H364" s="117"/>
      <c r="I364" s="214"/>
      <c r="J364" s="117"/>
      <c r="K364" s="117"/>
      <c r="L364" s="117"/>
      <c r="M364" s="117"/>
      <c r="N364" s="117"/>
      <c r="O364" s="117"/>
      <c r="P364" s="117"/>
      <c r="Q364" s="117"/>
      <c r="R364" s="117"/>
      <c r="S364" s="117"/>
      <c r="T364" s="117"/>
      <c r="U364" s="117"/>
      <c r="V364" s="117"/>
      <c r="W364" s="117"/>
      <c r="X364" s="117"/>
      <c r="Y364" s="117"/>
      <c r="Z364" s="117"/>
    </row>
    <row r="365" spans="1:26" ht="15.75" customHeight="1" x14ac:dyDescent="0.25">
      <c r="A365" s="117"/>
      <c r="B365" s="117"/>
      <c r="C365" s="117"/>
      <c r="D365" s="117"/>
      <c r="E365" s="117"/>
      <c r="F365" s="117"/>
      <c r="G365" s="117"/>
      <c r="H365" s="117"/>
      <c r="I365" s="214"/>
      <c r="J365" s="117"/>
      <c r="K365" s="117"/>
      <c r="L365" s="117"/>
      <c r="M365" s="117"/>
      <c r="N365" s="117"/>
      <c r="O365" s="117"/>
      <c r="P365" s="117"/>
      <c r="Q365" s="117"/>
      <c r="R365" s="117"/>
      <c r="S365" s="117"/>
      <c r="T365" s="117"/>
      <c r="U365" s="117"/>
      <c r="V365" s="117"/>
      <c r="W365" s="117"/>
      <c r="X365" s="117"/>
      <c r="Y365" s="117"/>
      <c r="Z365" s="117"/>
    </row>
    <row r="366" spans="1:26" ht="15.75" customHeight="1" x14ac:dyDescent="0.25">
      <c r="A366" s="117"/>
      <c r="B366" s="117"/>
      <c r="C366" s="117"/>
      <c r="D366" s="117"/>
      <c r="E366" s="117"/>
      <c r="F366" s="117"/>
      <c r="G366" s="117"/>
      <c r="H366" s="117"/>
      <c r="I366" s="214"/>
      <c r="J366" s="117"/>
      <c r="K366" s="117"/>
      <c r="L366" s="117"/>
      <c r="M366" s="117"/>
      <c r="N366" s="117"/>
      <c r="O366" s="117"/>
      <c r="P366" s="117"/>
      <c r="Q366" s="117"/>
      <c r="R366" s="117"/>
      <c r="S366" s="117"/>
      <c r="T366" s="117"/>
      <c r="U366" s="117"/>
      <c r="V366" s="117"/>
      <c r="W366" s="117"/>
      <c r="X366" s="117"/>
      <c r="Y366" s="117"/>
      <c r="Z366" s="117"/>
    </row>
    <row r="367" spans="1:26" ht="15.75" customHeight="1" x14ac:dyDescent="0.25">
      <c r="A367" s="117"/>
      <c r="B367" s="117"/>
      <c r="C367" s="117"/>
      <c r="D367" s="117"/>
      <c r="E367" s="117"/>
      <c r="F367" s="117"/>
      <c r="G367" s="117"/>
      <c r="H367" s="117"/>
      <c r="I367" s="214"/>
      <c r="J367" s="117"/>
      <c r="K367" s="117"/>
      <c r="L367" s="117"/>
      <c r="M367" s="117"/>
      <c r="N367" s="117"/>
      <c r="O367" s="117"/>
      <c r="P367" s="117"/>
      <c r="Q367" s="117"/>
      <c r="R367" s="117"/>
      <c r="S367" s="117"/>
      <c r="T367" s="117"/>
      <c r="U367" s="117"/>
      <c r="V367" s="117"/>
      <c r="W367" s="117"/>
      <c r="X367" s="117"/>
      <c r="Y367" s="117"/>
      <c r="Z367" s="117"/>
    </row>
    <row r="368" spans="1:26" ht="15.75" customHeight="1" x14ac:dyDescent="0.25">
      <c r="A368" s="117"/>
      <c r="B368" s="117"/>
      <c r="C368" s="117"/>
      <c r="D368" s="117"/>
      <c r="E368" s="117"/>
      <c r="F368" s="117"/>
      <c r="G368" s="117"/>
      <c r="H368" s="117"/>
      <c r="I368" s="214"/>
      <c r="J368" s="117"/>
      <c r="K368" s="117"/>
      <c r="L368" s="117"/>
      <c r="M368" s="117"/>
      <c r="N368" s="117"/>
      <c r="O368" s="117"/>
      <c r="P368" s="117"/>
      <c r="Q368" s="117"/>
      <c r="R368" s="117"/>
      <c r="S368" s="117"/>
      <c r="T368" s="117"/>
      <c r="U368" s="117"/>
      <c r="V368" s="117"/>
      <c r="W368" s="117"/>
      <c r="X368" s="117"/>
      <c r="Y368" s="117"/>
      <c r="Z368" s="117"/>
    </row>
    <row r="369" spans="1:26" ht="15.75" customHeight="1" x14ac:dyDescent="0.25">
      <c r="A369" s="117"/>
      <c r="B369" s="117"/>
      <c r="C369" s="117"/>
      <c r="D369" s="117"/>
      <c r="E369" s="117"/>
      <c r="F369" s="117"/>
      <c r="G369" s="117"/>
      <c r="H369" s="117"/>
      <c r="I369" s="214"/>
      <c r="J369" s="117"/>
      <c r="K369" s="117"/>
      <c r="L369" s="117"/>
      <c r="M369" s="117"/>
      <c r="N369" s="117"/>
      <c r="O369" s="117"/>
      <c r="P369" s="117"/>
      <c r="Q369" s="117"/>
      <c r="R369" s="117"/>
      <c r="S369" s="117"/>
      <c r="T369" s="117"/>
      <c r="U369" s="117"/>
      <c r="V369" s="117"/>
      <c r="W369" s="117"/>
      <c r="X369" s="117"/>
      <c r="Y369" s="117"/>
      <c r="Z369" s="117"/>
    </row>
    <row r="370" spans="1:26" ht="15.75" customHeight="1" x14ac:dyDescent="0.25">
      <c r="A370" s="117"/>
      <c r="B370" s="117"/>
      <c r="C370" s="117"/>
      <c r="D370" s="117"/>
      <c r="E370" s="117"/>
      <c r="F370" s="117"/>
      <c r="G370" s="117"/>
      <c r="H370" s="117"/>
      <c r="I370" s="214"/>
      <c r="J370" s="117"/>
      <c r="K370" s="117"/>
      <c r="L370" s="117"/>
      <c r="M370" s="117"/>
      <c r="N370" s="117"/>
      <c r="O370" s="117"/>
      <c r="P370" s="117"/>
      <c r="Q370" s="117"/>
      <c r="R370" s="117"/>
      <c r="S370" s="117"/>
      <c r="T370" s="117"/>
      <c r="U370" s="117"/>
      <c r="V370" s="117"/>
      <c r="W370" s="117"/>
      <c r="X370" s="117"/>
      <c r="Y370" s="117"/>
      <c r="Z370" s="117"/>
    </row>
    <row r="371" spans="1:26" ht="15.75" customHeight="1" x14ac:dyDescent="0.25">
      <c r="A371" s="117"/>
      <c r="B371" s="117"/>
      <c r="C371" s="117"/>
      <c r="D371" s="117"/>
      <c r="E371" s="117"/>
      <c r="F371" s="117"/>
      <c r="G371" s="117"/>
      <c r="H371" s="117"/>
      <c r="I371" s="214"/>
      <c r="J371" s="117"/>
      <c r="K371" s="117"/>
      <c r="L371" s="117"/>
      <c r="M371" s="117"/>
      <c r="N371" s="117"/>
      <c r="O371" s="117"/>
      <c r="P371" s="117"/>
      <c r="Q371" s="117"/>
      <c r="R371" s="117"/>
      <c r="S371" s="117"/>
      <c r="T371" s="117"/>
      <c r="U371" s="117"/>
      <c r="V371" s="117"/>
      <c r="W371" s="117"/>
      <c r="X371" s="117"/>
      <c r="Y371" s="117"/>
      <c r="Z371" s="117"/>
    </row>
    <row r="372" spans="1:26" ht="15.75" customHeight="1" x14ac:dyDescent="0.25">
      <c r="A372" s="117"/>
      <c r="B372" s="117"/>
      <c r="C372" s="117"/>
      <c r="D372" s="117"/>
      <c r="E372" s="117"/>
      <c r="F372" s="117"/>
      <c r="G372" s="117"/>
      <c r="H372" s="117"/>
      <c r="I372" s="214"/>
      <c r="J372" s="117"/>
      <c r="K372" s="117"/>
      <c r="L372" s="117"/>
      <c r="M372" s="117"/>
      <c r="N372" s="117"/>
      <c r="O372" s="117"/>
      <c r="P372" s="117"/>
      <c r="Q372" s="117"/>
      <c r="R372" s="117"/>
      <c r="S372" s="117"/>
      <c r="T372" s="117"/>
      <c r="U372" s="117"/>
      <c r="V372" s="117"/>
      <c r="W372" s="117"/>
      <c r="X372" s="117"/>
      <c r="Y372" s="117"/>
      <c r="Z372" s="117"/>
    </row>
    <row r="373" spans="1:26" ht="15.75" customHeight="1" x14ac:dyDescent="0.25">
      <c r="A373" s="117"/>
      <c r="B373" s="117"/>
      <c r="C373" s="117"/>
      <c r="D373" s="117"/>
      <c r="E373" s="117"/>
      <c r="F373" s="117"/>
      <c r="G373" s="117"/>
      <c r="H373" s="117"/>
      <c r="I373" s="214"/>
      <c r="J373" s="117"/>
      <c r="K373" s="117"/>
      <c r="L373" s="117"/>
      <c r="M373" s="117"/>
      <c r="N373" s="117"/>
      <c r="O373" s="117"/>
      <c r="P373" s="117"/>
      <c r="Q373" s="117"/>
      <c r="R373" s="117"/>
      <c r="S373" s="117"/>
      <c r="T373" s="117"/>
      <c r="U373" s="117"/>
      <c r="V373" s="117"/>
      <c r="W373" s="117"/>
      <c r="X373" s="117"/>
      <c r="Y373" s="117"/>
      <c r="Z373" s="117"/>
    </row>
    <row r="374" spans="1:26" ht="15.75" customHeight="1" x14ac:dyDescent="0.25">
      <c r="A374" s="117"/>
      <c r="B374" s="117"/>
      <c r="C374" s="117"/>
      <c r="D374" s="117"/>
      <c r="E374" s="117"/>
      <c r="F374" s="117"/>
      <c r="G374" s="117"/>
      <c r="H374" s="117"/>
      <c r="I374" s="214"/>
      <c r="J374" s="117"/>
      <c r="K374" s="117"/>
      <c r="L374" s="117"/>
      <c r="M374" s="117"/>
      <c r="N374" s="117"/>
      <c r="O374" s="117"/>
      <c r="P374" s="117"/>
      <c r="Q374" s="117"/>
      <c r="R374" s="117"/>
      <c r="S374" s="117"/>
      <c r="T374" s="117"/>
      <c r="U374" s="117"/>
      <c r="V374" s="117"/>
      <c r="W374" s="117"/>
      <c r="X374" s="117"/>
      <c r="Y374" s="117"/>
      <c r="Z374" s="117"/>
    </row>
    <row r="375" spans="1:26" ht="15.75" customHeight="1" x14ac:dyDescent="0.25">
      <c r="A375" s="117"/>
      <c r="B375" s="117"/>
      <c r="C375" s="117"/>
      <c r="D375" s="117"/>
      <c r="E375" s="117"/>
      <c r="F375" s="117"/>
      <c r="G375" s="117"/>
      <c r="H375" s="117"/>
      <c r="I375" s="214"/>
      <c r="J375" s="117"/>
      <c r="K375" s="117"/>
      <c r="L375" s="117"/>
      <c r="M375" s="117"/>
      <c r="N375" s="117"/>
      <c r="O375" s="117"/>
      <c r="P375" s="117"/>
      <c r="Q375" s="117"/>
      <c r="R375" s="117"/>
      <c r="S375" s="117"/>
      <c r="T375" s="117"/>
      <c r="U375" s="117"/>
      <c r="V375" s="117"/>
      <c r="W375" s="117"/>
      <c r="X375" s="117"/>
      <c r="Y375" s="117"/>
      <c r="Z375" s="117"/>
    </row>
    <row r="376" spans="1:26" ht="15.75" customHeight="1" x14ac:dyDescent="0.25">
      <c r="A376" s="117"/>
      <c r="B376" s="117"/>
      <c r="C376" s="117"/>
      <c r="D376" s="117"/>
      <c r="E376" s="117"/>
      <c r="F376" s="117"/>
      <c r="G376" s="117"/>
      <c r="H376" s="117"/>
      <c r="I376" s="214"/>
      <c r="J376" s="117"/>
      <c r="K376" s="117"/>
      <c r="L376" s="117"/>
      <c r="M376" s="117"/>
      <c r="N376" s="117"/>
      <c r="O376" s="117"/>
      <c r="P376" s="117"/>
      <c r="Q376" s="117"/>
      <c r="R376" s="117"/>
      <c r="S376" s="117"/>
      <c r="T376" s="117"/>
      <c r="U376" s="117"/>
      <c r="V376" s="117"/>
      <c r="W376" s="117"/>
      <c r="X376" s="117"/>
      <c r="Y376" s="117"/>
      <c r="Z376" s="117"/>
    </row>
    <row r="377" spans="1:26" ht="15.75" customHeight="1" x14ac:dyDescent="0.25">
      <c r="A377" s="117"/>
      <c r="B377" s="117"/>
      <c r="C377" s="117"/>
      <c r="D377" s="117"/>
      <c r="E377" s="117"/>
      <c r="F377" s="117"/>
      <c r="G377" s="117"/>
      <c r="H377" s="117"/>
      <c r="I377" s="214"/>
      <c r="J377" s="117"/>
      <c r="K377" s="117"/>
      <c r="L377" s="117"/>
      <c r="M377" s="117"/>
      <c r="N377" s="117"/>
      <c r="O377" s="117"/>
      <c r="P377" s="117"/>
      <c r="Q377" s="117"/>
      <c r="R377" s="117"/>
      <c r="S377" s="117"/>
      <c r="T377" s="117"/>
      <c r="U377" s="117"/>
      <c r="V377" s="117"/>
      <c r="W377" s="117"/>
      <c r="X377" s="117"/>
      <c r="Y377" s="117"/>
      <c r="Z377" s="117"/>
    </row>
    <row r="378" spans="1:26" ht="15.75" customHeight="1" x14ac:dyDescent="0.25">
      <c r="A378" s="117"/>
      <c r="B378" s="117"/>
      <c r="C378" s="117"/>
      <c r="D378" s="117"/>
      <c r="E378" s="117"/>
      <c r="F378" s="117"/>
      <c r="G378" s="117"/>
      <c r="H378" s="117"/>
      <c r="I378" s="214"/>
      <c r="J378" s="117"/>
      <c r="K378" s="117"/>
      <c r="L378" s="117"/>
      <c r="M378" s="117"/>
      <c r="N378" s="117"/>
      <c r="O378" s="117"/>
      <c r="P378" s="117"/>
      <c r="Q378" s="117"/>
      <c r="R378" s="117"/>
      <c r="S378" s="117"/>
      <c r="T378" s="117"/>
      <c r="U378" s="117"/>
      <c r="V378" s="117"/>
      <c r="W378" s="117"/>
      <c r="X378" s="117"/>
      <c r="Y378" s="117"/>
      <c r="Z378" s="117"/>
    </row>
    <row r="379" spans="1:26" ht="15.75" customHeight="1" x14ac:dyDescent="0.25">
      <c r="A379" s="117"/>
      <c r="B379" s="117"/>
      <c r="C379" s="117"/>
      <c r="D379" s="117"/>
      <c r="E379" s="117"/>
      <c r="F379" s="117"/>
      <c r="G379" s="117"/>
      <c r="H379" s="117"/>
      <c r="I379" s="214"/>
      <c r="J379" s="117"/>
      <c r="K379" s="117"/>
      <c r="L379" s="117"/>
      <c r="M379" s="117"/>
      <c r="N379" s="117"/>
      <c r="O379" s="117"/>
      <c r="P379" s="117"/>
      <c r="Q379" s="117"/>
      <c r="R379" s="117"/>
      <c r="S379" s="117"/>
      <c r="T379" s="117"/>
      <c r="U379" s="117"/>
      <c r="V379" s="117"/>
      <c r="W379" s="117"/>
      <c r="X379" s="117"/>
      <c r="Y379" s="117"/>
      <c r="Z379" s="117"/>
    </row>
    <row r="380" spans="1:26" ht="15.75" customHeight="1" x14ac:dyDescent="0.25">
      <c r="A380" s="117"/>
      <c r="B380" s="117"/>
      <c r="C380" s="117"/>
      <c r="D380" s="117"/>
      <c r="E380" s="117"/>
      <c r="F380" s="117"/>
      <c r="G380" s="117"/>
      <c r="H380" s="117"/>
      <c r="I380" s="214"/>
      <c r="J380" s="117"/>
      <c r="K380" s="117"/>
      <c r="L380" s="117"/>
      <c r="M380" s="117"/>
      <c r="N380" s="117"/>
      <c r="O380" s="117"/>
      <c r="P380" s="117"/>
      <c r="Q380" s="117"/>
      <c r="R380" s="117"/>
      <c r="S380" s="117"/>
      <c r="T380" s="117"/>
      <c r="U380" s="117"/>
      <c r="V380" s="117"/>
      <c r="W380" s="117"/>
      <c r="X380" s="117"/>
      <c r="Y380" s="117"/>
      <c r="Z380" s="117"/>
    </row>
    <row r="381" spans="1:26" ht="15.75" customHeight="1" x14ac:dyDescent="0.25">
      <c r="A381" s="117"/>
      <c r="B381" s="117"/>
      <c r="C381" s="117"/>
      <c r="D381" s="117"/>
      <c r="E381" s="117"/>
      <c r="F381" s="117"/>
      <c r="G381" s="117"/>
      <c r="H381" s="117"/>
      <c r="I381" s="214"/>
      <c r="J381" s="117"/>
      <c r="K381" s="117"/>
      <c r="L381" s="117"/>
      <c r="M381" s="117"/>
      <c r="N381" s="117"/>
      <c r="O381" s="117"/>
      <c r="P381" s="117"/>
      <c r="Q381" s="117"/>
      <c r="R381" s="117"/>
      <c r="S381" s="117"/>
      <c r="T381" s="117"/>
      <c r="U381" s="117"/>
      <c r="V381" s="117"/>
      <c r="W381" s="117"/>
      <c r="X381" s="117"/>
      <c r="Y381" s="117"/>
      <c r="Z381" s="117"/>
    </row>
    <row r="382" spans="1:26" ht="15.75" customHeight="1" x14ac:dyDescent="0.25">
      <c r="A382" s="117"/>
      <c r="B382" s="117"/>
      <c r="C382" s="117"/>
      <c r="D382" s="117"/>
      <c r="E382" s="117"/>
      <c r="F382" s="117"/>
      <c r="G382" s="117"/>
      <c r="H382" s="117"/>
      <c r="I382" s="214"/>
      <c r="J382" s="117"/>
      <c r="K382" s="117"/>
      <c r="L382" s="117"/>
      <c r="M382" s="117"/>
      <c r="N382" s="117"/>
      <c r="O382" s="117"/>
      <c r="P382" s="117"/>
      <c r="Q382" s="117"/>
      <c r="R382" s="117"/>
      <c r="S382" s="117"/>
      <c r="T382" s="117"/>
      <c r="U382" s="117"/>
      <c r="V382" s="117"/>
      <c r="W382" s="117"/>
      <c r="X382" s="117"/>
      <c r="Y382" s="117"/>
      <c r="Z382" s="117"/>
    </row>
    <row r="383" spans="1:26" ht="15.75" customHeight="1" x14ac:dyDescent="0.25">
      <c r="A383" s="117"/>
      <c r="B383" s="117"/>
      <c r="C383" s="117"/>
      <c r="D383" s="117"/>
      <c r="E383" s="117"/>
      <c r="F383" s="117"/>
      <c r="G383" s="117"/>
      <c r="H383" s="117"/>
      <c r="I383" s="214"/>
      <c r="J383" s="117"/>
      <c r="K383" s="117"/>
      <c r="L383" s="117"/>
      <c r="M383" s="117"/>
      <c r="N383" s="117"/>
      <c r="O383" s="117"/>
      <c r="P383" s="117"/>
      <c r="Q383" s="117"/>
      <c r="R383" s="117"/>
      <c r="S383" s="117"/>
      <c r="T383" s="117"/>
      <c r="U383" s="117"/>
      <c r="V383" s="117"/>
      <c r="W383" s="117"/>
      <c r="X383" s="117"/>
      <c r="Y383" s="117"/>
      <c r="Z383" s="117"/>
    </row>
    <row r="384" spans="1:26" ht="15.75" customHeight="1" x14ac:dyDescent="0.25">
      <c r="A384" s="117"/>
      <c r="B384" s="117"/>
      <c r="C384" s="117"/>
      <c r="D384" s="117"/>
      <c r="E384" s="117"/>
      <c r="F384" s="117"/>
      <c r="G384" s="117"/>
      <c r="H384" s="117"/>
      <c r="I384" s="214"/>
      <c r="J384" s="117"/>
      <c r="K384" s="117"/>
      <c r="L384" s="117"/>
      <c r="M384" s="117"/>
      <c r="N384" s="117"/>
      <c r="O384" s="117"/>
      <c r="P384" s="117"/>
      <c r="Q384" s="117"/>
      <c r="R384" s="117"/>
      <c r="S384" s="117"/>
      <c r="T384" s="117"/>
      <c r="U384" s="117"/>
      <c r="V384" s="117"/>
      <c r="W384" s="117"/>
      <c r="X384" s="117"/>
      <c r="Y384" s="117"/>
      <c r="Z384" s="117"/>
    </row>
    <row r="385" spans="1:26" ht="15.75" customHeight="1" x14ac:dyDescent="0.25">
      <c r="A385" s="117"/>
      <c r="B385" s="117"/>
      <c r="C385" s="117"/>
      <c r="D385" s="117"/>
      <c r="E385" s="117"/>
      <c r="F385" s="117"/>
      <c r="G385" s="117"/>
      <c r="H385" s="117"/>
      <c r="I385" s="214"/>
      <c r="J385" s="117"/>
      <c r="K385" s="117"/>
      <c r="L385" s="117"/>
      <c r="M385" s="117"/>
      <c r="N385" s="117"/>
      <c r="O385" s="117"/>
      <c r="P385" s="117"/>
      <c r="Q385" s="117"/>
      <c r="R385" s="117"/>
      <c r="S385" s="117"/>
      <c r="T385" s="117"/>
      <c r="U385" s="117"/>
      <c r="V385" s="117"/>
      <c r="W385" s="117"/>
      <c r="X385" s="117"/>
      <c r="Y385" s="117"/>
      <c r="Z385" s="117"/>
    </row>
    <row r="386" spans="1:26" ht="15.75" customHeight="1" x14ac:dyDescent="0.25">
      <c r="A386" s="117"/>
      <c r="B386" s="117"/>
      <c r="C386" s="117"/>
      <c r="D386" s="117"/>
      <c r="E386" s="117"/>
      <c r="F386" s="117"/>
      <c r="G386" s="117"/>
      <c r="H386" s="117"/>
      <c r="I386" s="214"/>
      <c r="J386" s="117"/>
      <c r="K386" s="117"/>
      <c r="L386" s="117"/>
      <c r="M386" s="117"/>
      <c r="N386" s="117"/>
      <c r="O386" s="117"/>
      <c r="P386" s="117"/>
      <c r="Q386" s="117"/>
      <c r="R386" s="117"/>
      <c r="S386" s="117"/>
      <c r="T386" s="117"/>
      <c r="U386" s="117"/>
      <c r="V386" s="117"/>
      <c r="W386" s="117"/>
      <c r="X386" s="117"/>
      <c r="Y386" s="117"/>
      <c r="Z386" s="117"/>
    </row>
    <row r="387" spans="1:26" ht="15.75" customHeight="1" x14ac:dyDescent="0.25">
      <c r="A387" s="117"/>
      <c r="B387" s="117"/>
      <c r="C387" s="117"/>
      <c r="D387" s="117"/>
      <c r="E387" s="117"/>
      <c r="F387" s="117"/>
      <c r="G387" s="117"/>
      <c r="H387" s="117"/>
      <c r="I387" s="214"/>
      <c r="J387" s="117"/>
      <c r="K387" s="117"/>
      <c r="L387" s="117"/>
      <c r="M387" s="117"/>
      <c r="N387" s="117"/>
      <c r="O387" s="117"/>
      <c r="P387" s="117"/>
      <c r="Q387" s="117"/>
      <c r="R387" s="117"/>
      <c r="S387" s="117"/>
      <c r="T387" s="117"/>
      <c r="U387" s="117"/>
      <c r="V387" s="117"/>
      <c r="W387" s="117"/>
      <c r="X387" s="117"/>
      <c r="Y387" s="117"/>
      <c r="Z387" s="117"/>
    </row>
    <row r="388" spans="1:26" ht="15.75" customHeight="1" x14ac:dyDescent="0.25">
      <c r="A388" s="117"/>
      <c r="B388" s="117"/>
      <c r="C388" s="117"/>
      <c r="D388" s="117"/>
      <c r="E388" s="117"/>
      <c r="F388" s="117"/>
      <c r="G388" s="117"/>
      <c r="H388" s="117"/>
      <c r="I388" s="214"/>
      <c r="J388" s="117"/>
      <c r="K388" s="117"/>
      <c r="L388" s="117"/>
      <c r="M388" s="117"/>
      <c r="N388" s="117"/>
      <c r="O388" s="117"/>
      <c r="P388" s="117"/>
      <c r="Q388" s="117"/>
      <c r="R388" s="117"/>
      <c r="S388" s="117"/>
      <c r="T388" s="117"/>
      <c r="U388" s="117"/>
      <c r="V388" s="117"/>
      <c r="W388" s="117"/>
      <c r="X388" s="117"/>
      <c r="Y388" s="117"/>
      <c r="Z388" s="117"/>
    </row>
    <row r="389" spans="1:26" ht="15.75" customHeight="1" x14ac:dyDescent="0.25">
      <c r="A389" s="117"/>
      <c r="B389" s="117"/>
      <c r="C389" s="117"/>
      <c r="D389" s="117"/>
      <c r="E389" s="117"/>
      <c r="F389" s="117"/>
      <c r="G389" s="117"/>
      <c r="H389" s="117"/>
      <c r="I389" s="214"/>
      <c r="J389" s="117"/>
      <c r="K389" s="117"/>
      <c r="L389" s="117"/>
      <c r="M389" s="117"/>
      <c r="N389" s="117"/>
      <c r="O389" s="117"/>
      <c r="P389" s="117"/>
      <c r="Q389" s="117"/>
      <c r="R389" s="117"/>
      <c r="S389" s="117"/>
      <c r="T389" s="117"/>
      <c r="U389" s="117"/>
      <c r="V389" s="117"/>
      <c r="W389" s="117"/>
      <c r="X389" s="117"/>
      <c r="Y389" s="117"/>
      <c r="Z389" s="117"/>
    </row>
    <row r="390" spans="1:26" ht="15.75" customHeight="1" x14ac:dyDescent="0.25">
      <c r="A390" s="117"/>
      <c r="B390" s="117"/>
      <c r="C390" s="117"/>
      <c r="D390" s="117"/>
      <c r="E390" s="117"/>
      <c r="F390" s="117"/>
      <c r="G390" s="117"/>
      <c r="H390" s="117"/>
      <c r="I390" s="214"/>
      <c r="J390" s="117"/>
      <c r="K390" s="117"/>
      <c r="L390" s="117"/>
      <c r="M390" s="117"/>
      <c r="N390" s="117"/>
      <c r="O390" s="117"/>
      <c r="P390" s="117"/>
      <c r="Q390" s="117"/>
      <c r="R390" s="117"/>
      <c r="S390" s="117"/>
      <c r="T390" s="117"/>
      <c r="U390" s="117"/>
      <c r="V390" s="117"/>
      <c r="W390" s="117"/>
      <c r="X390" s="117"/>
      <c r="Y390" s="117"/>
      <c r="Z390" s="117"/>
    </row>
    <row r="391" spans="1:26" ht="15.75" customHeight="1" x14ac:dyDescent="0.25">
      <c r="A391" s="117"/>
      <c r="B391" s="117"/>
      <c r="C391" s="117"/>
      <c r="D391" s="117"/>
      <c r="E391" s="117"/>
      <c r="F391" s="117"/>
      <c r="G391" s="117"/>
      <c r="H391" s="117"/>
      <c r="I391" s="214"/>
      <c r="J391" s="117"/>
      <c r="K391" s="117"/>
      <c r="L391" s="117"/>
      <c r="M391" s="117"/>
      <c r="N391" s="117"/>
      <c r="O391" s="117"/>
      <c r="P391" s="117"/>
      <c r="Q391" s="117"/>
      <c r="R391" s="117"/>
      <c r="S391" s="117"/>
      <c r="T391" s="117"/>
      <c r="U391" s="117"/>
      <c r="V391" s="117"/>
      <c r="W391" s="117"/>
      <c r="X391" s="117"/>
      <c r="Y391" s="117"/>
      <c r="Z391" s="117"/>
    </row>
    <row r="392" spans="1:26" ht="15.75" customHeight="1" x14ac:dyDescent="0.25">
      <c r="A392" s="117"/>
      <c r="B392" s="117"/>
      <c r="C392" s="117"/>
      <c r="D392" s="117"/>
      <c r="E392" s="117"/>
      <c r="F392" s="117"/>
      <c r="G392" s="117"/>
      <c r="H392" s="117"/>
      <c r="I392" s="214"/>
      <c r="J392" s="117"/>
      <c r="K392" s="117"/>
      <c r="L392" s="117"/>
      <c r="M392" s="117"/>
      <c r="N392" s="117"/>
      <c r="O392" s="117"/>
      <c r="P392" s="117"/>
      <c r="Q392" s="117"/>
      <c r="R392" s="117"/>
      <c r="S392" s="117"/>
      <c r="T392" s="117"/>
      <c r="U392" s="117"/>
      <c r="V392" s="117"/>
      <c r="W392" s="117"/>
      <c r="X392" s="117"/>
      <c r="Y392" s="117"/>
      <c r="Z392" s="117"/>
    </row>
    <row r="393" spans="1:26" ht="15.75" customHeight="1" x14ac:dyDescent="0.25">
      <c r="A393" s="117"/>
      <c r="B393" s="117"/>
      <c r="C393" s="117"/>
      <c r="D393" s="117"/>
      <c r="E393" s="117"/>
      <c r="F393" s="117"/>
      <c r="G393" s="117"/>
      <c r="H393" s="117"/>
      <c r="I393" s="214"/>
      <c r="J393" s="117"/>
      <c r="K393" s="117"/>
      <c r="L393" s="117"/>
      <c r="M393" s="117"/>
      <c r="N393" s="117"/>
      <c r="O393" s="117"/>
      <c r="P393" s="117"/>
      <c r="Q393" s="117"/>
      <c r="R393" s="117"/>
      <c r="S393" s="117"/>
      <c r="T393" s="117"/>
      <c r="U393" s="117"/>
      <c r="V393" s="117"/>
      <c r="W393" s="117"/>
      <c r="X393" s="117"/>
      <c r="Y393" s="117"/>
      <c r="Z393" s="117"/>
    </row>
    <row r="394" spans="1:26" ht="15.75" customHeight="1" x14ac:dyDescent="0.25">
      <c r="A394" s="117"/>
      <c r="B394" s="117"/>
      <c r="C394" s="117"/>
      <c r="D394" s="117"/>
      <c r="E394" s="117"/>
      <c r="F394" s="117"/>
      <c r="G394" s="117"/>
      <c r="H394" s="117"/>
      <c r="I394" s="214"/>
      <c r="J394" s="117"/>
      <c r="K394" s="117"/>
      <c r="L394" s="117"/>
      <c r="M394" s="117"/>
      <c r="N394" s="117"/>
      <c r="O394" s="117"/>
      <c r="P394" s="117"/>
      <c r="Q394" s="117"/>
      <c r="R394" s="117"/>
      <c r="S394" s="117"/>
      <c r="T394" s="117"/>
      <c r="U394" s="117"/>
      <c r="V394" s="117"/>
      <c r="W394" s="117"/>
      <c r="X394" s="117"/>
      <c r="Y394" s="117"/>
      <c r="Z394" s="117"/>
    </row>
    <row r="395" spans="1:26" ht="15.75" customHeight="1" x14ac:dyDescent="0.25">
      <c r="A395" s="117"/>
      <c r="B395" s="117"/>
      <c r="C395" s="117"/>
      <c r="D395" s="117"/>
      <c r="E395" s="117"/>
      <c r="F395" s="117"/>
      <c r="G395" s="117"/>
      <c r="H395" s="117"/>
      <c r="I395" s="214"/>
      <c r="J395" s="117"/>
      <c r="K395" s="117"/>
      <c r="L395" s="117"/>
      <c r="M395" s="117"/>
      <c r="N395" s="117"/>
      <c r="O395" s="117"/>
      <c r="P395" s="117"/>
      <c r="Q395" s="117"/>
      <c r="R395" s="117"/>
      <c r="S395" s="117"/>
      <c r="T395" s="117"/>
      <c r="U395" s="117"/>
      <c r="V395" s="117"/>
      <c r="W395" s="117"/>
      <c r="X395" s="117"/>
      <c r="Y395" s="117"/>
      <c r="Z395" s="117"/>
    </row>
    <row r="396" spans="1:26" ht="15.75" customHeight="1" x14ac:dyDescent="0.25">
      <c r="A396" s="117"/>
      <c r="B396" s="117"/>
      <c r="C396" s="117"/>
      <c r="D396" s="117"/>
      <c r="E396" s="117"/>
      <c r="F396" s="117"/>
      <c r="G396" s="117"/>
      <c r="H396" s="117"/>
      <c r="I396" s="214"/>
      <c r="J396" s="117"/>
      <c r="K396" s="117"/>
      <c r="L396" s="117"/>
      <c r="M396" s="117"/>
      <c r="N396" s="117"/>
      <c r="O396" s="117"/>
      <c r="P396" s="117"/>
      <c r="Q396" s="117"/>
      <c r="R396" s="117"/>
      <c r="S396" s="117"/>
      <c r="T396" s="117"/>
      <c r="U396" s="117"/>
      <c r="V396" s="117"/>
      <c r="W396" s="117"/>
      <c r="X396" s="117"/>
      <c r="Y396" s="117"/>
      <c r="Z396" s="117"/>
    </row>
    <row r="397" spans="1:26" ht="15.75" customHeight="1" x14ac:dyDescent="0.25">
      <c r="A397" s="117"/>
      <c r="B397" s="117"/>
      <c r="C397" s="117"/>
      <c r="D397" s="117"/>
      <c r="E397" s="117"/>
      <c r="F397" s="117"/>
      <c r="G397" s="117"/>
      <c r="H397" s="117"/>
      <c r="I397" s="214"/>
      <c r="J397" s="117"/>
      <c r="K397" s="117"/>
      <c r="L397" s="117"/>
      <c r="M397" s="117"/>
      <c r="N397" s="117"/>
      <c r="O397" s="117"/>
      <c r="P397" s="117"/>
      <c r="Q397" s="117"/>
      <c r="R397" s="117"/>
      <c r="S397" s="117"/>
      <c r="T397" s="117"/>
      <c r="U397" s="117"/>
      <c r="V397" s="117"/>
      <c r="W397" s="117"/>
      <c r="X397" s="117"/>
      <c r="Y397" s="117"/>
      <c r="Z397" s="117"/>
    </row>
    <row r="398" spans="1:26" ht="15.75" customHeight="1" x14ac:dyDescent="0.25">
      <c r="A398" s="117"/>
      <c r="B398" s="117"/>
      <c r="C398" s="117"/>
      <c r="D398" s="117"/>
      <c r="E398" s="117"/>
      <c r="F398" s="117"/>
      <c r="G398" s="117"/>
      <c r="H398" s="117"/>
      <c r="I398" s="214"/>
      <c r="J398" s="117"/>
      <c r="K398" s="117"/>
      <c r="L398" s="117"/>
      <c r="M398" s="117"/>
      <c r="N398" s="117"/>
      <c r="O398" s="117"/>
      <c r="P398" s="117"/>
      <c r="Q398" s="117"/>
      <c r="R398" s="117"/>
      <c r="S398" s="117"/>
      <c r="T398" s="117"/>
      <c r="U398" s="117"/>
      <c r="V398" s="117"/>
      <c r="W398" s="117"/>
      <c r="X398" s="117"/>
      <c r="Y398" s="117"/>
      <c r="Z398" s="117"/>
    </row>
    <row r="399" spans="1:26" ht="15.75" customHeight="1" x14ac:dyDescent="0.25">
      <c r="A399" s="117"/>
      <c r="B399" s="117"/>
      <c r="C399" s="117"/>
      <c r="D399" s="117"/>
      <c r="E399" s="117"/>
      <c r="F399" s="117"/>
      <c r="G399" s="117"/>
      <c r="H399" s="117"/>
      <c r="I399" s="214"/>
      <c r="J399" s="117"/>
      <c r="K399" s="117"/>
      <c r="L399" s="117"/>
      <c r="M399" s="117"/>
      <c r="N399" s="117"/>
      <c r="O399" s="117"/>
      <c r="P399" s="117"/>
      <c r="Q399" s="117"/>
      <c r="R399" s="117"/>
      <c r="S399" s="117"/>
      <c r="T399" s="117"/>
      <c r="U399" s="117"/>
      <c r="V399" s="117"/>
      <c r="W399" s="117"/>
      <c r="X399" s="117"/>
      <c r="Y399" s="117"/>
      <c r="Z399" s="117"/>
    </row>
    <row r="400" spans="1:26" ht="15.75" customHeight="1" x14ac:dyDescent="0.25">
      <c r="A400" s="117"/>
      <c r="B400" s="117"/>
      <c r="C400" s="117"/>
      <c r="D400" s="117"/>
      <c r="E400" s="117"/>
      <c r="F400" s="117"/>
      <c r="G400" s="117"/>
      <c r="H400" s="117"/>
      <c r="I400" s="214"/>
      <c r="J400" s="117"/>
      <c r="K400" s="117"/>
      <c r="L400" s="117"/>
      <c r="M400" s="117"/>
      <c r="N400" s="117"/>
      <c r="O400" s="117"/>
      <c r="P400" s="117"/>
      <c r="Q400" s="117"/>
      <c r="R400" s="117"/>
      <c r="S400" s="117"/>
      <c r="T400" s="117"/>
      <c r="U400" s="117"/>
      <c r="V400" s="117"/>
      <c r="W400" s="117"/>
      <c r="X400" s="117"/>
      <c r="Y400" s="117"/>
      <c r="Z400" s="117"/>
    </row>
    <row r="401" spans="1:26" ht="15.75" customHeight="1" x14ac:dyDescent="0.25">
      <c r="A401" s="117"/>
      <c r="B401" s="117"/>
      <c r="C401" s="117"/>
      <c r="D401" s="117"/>
      <c r="E401" s="117"/>
      <c r="F401" s="117"/>
      <c r="G401" s="117"/>
      <c r="H401" s="117"/>
      <c r="I401" s="214"/>
      <c r="J401" s="117"/>
      <c r="K401" s="117"/>
      <c r="L401" s="117"/>
      <c r="M401" s="117"/>
      <c r="N401" s="117"/>
      <c r="O401" s="117"/>
      <c r="P401" s="117"/>
      <c r="Q401" s="117"/>
      <c r="R401" s="117"/>
      <c r="S401" s="117"/>
      <c r="T401" s="117"/>
      <c r="U401" s="117"/>
      <c r="V401" s="117"/>
      <c r="W401" s="117"/>
      <c r="X401" s="117"/>
      <c r="Y401" s="117"/>
      <c r="Z401" s="117"/>
    </row>
    <row r="402" spans="1:26" ht="15.75" customHeight="1" x14ac:dyDescent="0.25">
      <c r="A402" s="117"/>
      <c r="B402" s="117"/>
      <c r="C402" s="117"/>
      <c r="D402" s="117"/>
      <c r="E402" s="117"/>
      <c r="F402" s="117"/>
      <c r="G402" s="117"/>
      <c r="H402" s="117"/>
      <c r="I402" s="214"/>
      <c r="J402" s="117"/>
      <c r="K402" s="117"/>
      <c r="L402" s="117"/>
      <c r="M402" s="117"/>
      <c r="N402" s="117"/>
      <c r="O402" s="117"/>
      <c r="P402" s="117"/>
      <c r="Q402" s="117"/>
      <c r="R402" s="117"/>
      <c r="S402" s="117"/>
      <c r="T402" s="117"/>
      <c r="U402" s="117"/>
      <c r="V402" s="117"/>
      <c r="W402" s="117"/>
      <c r="X402" s="117"/>
      <c r="Y402" s="117"/>
      <c r="Z402" s="117"/>
    </row>
    <row r="403" spans="1:26" ht="15.75" customHeight="1" x14ac:dyDescent="0.25">
      <c r="A403" s="117"/>
      <c r="B403" s="117"/>
      <c r="C403" s="117"/>
      <c r="D403" s="117"/>
      <c r="E403" s="117"/>
      <c r="F403" s="117"/>
      <c r="G403" s="117"/>
      <c r="H403" s="117"/>
      <c r="I403" s="214"/>
      <c r="J403" s="117"/>
      <c r="K403" s="117"/>
      <c r="L403" s="117"/>
      <c r="M403" s="117"/>
      <c r="N403" s="117"/>
      <c r="O403" s="117"/>
      <c r="P403" s="117"/>
      <c r="Q403" s="117"/>
      <c r="R403" s="117"/>
      <c r="S403" s="117"/>
      <c r="T403" s="117"/>
      <c r="U403" s="117"/>
      <c r="V403" s="117"/>
      <c r="W403" s="117"/>
      <c r="X403" s="117"/>
      <c r="Y403" s="117"/>
      <c r="Z403" s="117"/>
    </row>
    <row r="404" spans="1:26" ht="15.75" customHeight="1" x14ac:dyDescent="0.25">
      <c r="A404" s="117"/>
      <c r="B404" s="117"/>
      <c r="C404" s="117"/>
      <c r="D404" s="117"/>
      <c r="E404" s="117"/>
      <c r="F404" s="117"/>
      <c r="G404" s="117"/>
      <c r="H404" s="117"/>
      <c r="I404" s="214"/>
      <c r="J404" s="117"/>
      <c r="K404" s="117"/>
      <c r="L404" s="117"/>
      <c r="M404" s="117"/>
      <c r="N404" s="117"/>
      <c r="O404" s="117"/>
      <c r="P404" s="117"/>
      <c r="Q404" s="117"/>
      <c r="R404" s="117"/>
      <c r="S404" s="117"/>
      <c r="T404" s="117"/>
      <c r="U404" s="117"/>
      <c r="V404" s="117"/>
      <c r="W404" s="117"/>
      <c r="X404" s="117"/>
      <c r="Y404" s="117"/>
      <c r="Z404" s="117"/>
    </row>
    <row r="405" spans="1:26" ht="15.75" customHeight="1" x14ac:dyDescent="0.25">
      <c r="A405" s="117"/>
      <c r="B405" s="117"/>
      <c r="C405" s="117"/>
      <c r="D405" s="117"/>
      <c r="E405" s="117"/>
      <c r="F405" s="117"/>
      <c r="G405" s="117"/>
      <c r="H405" s="117"/>
      <c r="I405" s="214"/>
      <c r="J405" s="117"/>
      <c r="K405" s="117"/>
      <c r="L405" s="117"/>
      <c r="M405" s="117"/>
      <c r="N405" s="117"/>
      <c r="O405" s="117"/>
      <c r="P405" s="117"/>
      <c r="Q405" s="117"/>
      <c r="R405" s="117"/>
      <c r="S405" s="117"/>
      <c r="T405" s="117"/>
      <c r="U405" s="117"/>
      <c r="V405" s="117"/>
      <c r="W405" s="117"/>
      <c r="X405" s="117"/>
      <c r="Y405" s="117"/>
      <c r="Z405" s="117"/>
    </row>
    <row r="406" spans="1:26" ht="15.75" customHeight="1" x14ac:dyDescent="0.25">
      <c r="A406" s="117"/>
      <c r="B406" s="117"/>
      <c r="C406" s="117"/>
      <c r="D406" s="117"/>
      <c r="E406" s="117"/>
      <c r="F406" s="117"/>
      <c r="G406" s="117"/>
      <c r="H406" s="117"/>
      <c r="I406" s="214"/>
      <c r="J406" s="117"/>
      <c r="K406" s="117"/>
      <c r="L406" s="117"/>
      <c r="M406" s="117"/>
      <c r="N406" s="117"/>
      <c r="O406" s="117"/>
      <c r="P406" s="117"/>
      <c r="Q406" s="117"/>
      <c r="R406" s="117"/>
      <c r="S406" s="117"/>
      <c r="T406" s="117"/>
      <c r="U406" s="117"/>
      <c r="V406" s="117"/>
      <c r="W406" s="117"/>
      <c r="X406" s="117"/>
      <c r="Y406" s="117"/>
      <c r="Z406" s="117"/>
    </row>
    <row r="407" spans="1:26" ht="15.75" customHeight="1" x14ac:dyDescent="0.25">
      <c r="A407" s="117"/>
      <c r="B407" s="117"/>
      <c r="C407" s="117"/>
      <c r="D407" s="117"/>
      <c r="E407" s="117"/>
      <c r="F407" s="117"/>
      <c r="G407" s="117"/>
      <c r="H407" s="117"/>
      <c r="I407" s="214"/>
      <c r="J407" s="117"/>
      <c r="K407" s="117"/>
      <c r="L407" s="117"/>
      <c r="M407" s="117"/>
      <c r="N407" s="117"/>
      <c r="O407" s="117"/>
      <c r="P407" s="117"/>
      <c r="Q407" s="117"/>
      <c r="R407" s="117"/>
      <c r="S407" s="117"/>
      <c r="T407" s="117"/>
      <c r="U407" s="117"/>
      <c r="V407" s="117"/>
      <c r="W407" s="117"/>
      <c r="X407" s="117"/>
      <c r="Y407" s="117"/>
      <c r="Z407" s="117"/>
    </row>
    <row r="408" spans="1:26" ht="15.75" customHeight="1" x14ac:dyDescent="0.25">
      <c r="A408" s="117"/>
      <c r="B408" s="117"/>
      <c r="C408" s="117"/>
      <c r="D408" s="117"/>
      <c r="E408" s="117"/>
      <c r="F408" s="117"/>
      <c r="G408" s="117"/>
      <c r="H408" s="117"/>
      <c r="I408" s="214"/>
      <c r="J408" s="117"/>
      <c r="K408" s="117"/>
      <c r="L408" s="117"/>
      <c r="M408" s="117"/>
      <c r="N408" s="117"/>
      <c r="O408" s="117"/>
      <c r="P408" s="117"/>
      <c r="Q408" s="117"/>
      <c r="R408" s="117"/>
      <c r="S408" s="117"/>
      <c r="T408" s="117"/>
      <c r="U408" s="117"/>
      <c r="V408" s="117"/>
      <c r="W408" s="117"/>
      <c r="X408" s="117"/>
      <c r="Y408" s="117"/>
      <c r="Z408" s="117"/>
    </row>
    <row r="409" spans="1:26" ht="15.75" customHeight="1" x14ac:dyDescent="0.25">
      <c r="A409" s="117"/>
      <c r="B409" s="117"/>
      <c r="C409" s="117"/>
      <c r="D409" s="117"/>
      <c r="E409" s="117"/>
      <c r="F409" s="117"/>
      <c r="G409" s="117"/>
      <c r="H409" s="117"/>
      <c r="I409" s="214"/>
      <c r="J409" s="117"/>
      <c r="K409" s="117"/>
      <c r="L409" s="117"/>
      <c r="M409" s="117"/>
      <c r="N409" s="117"/>
      <c r="O409" s="117"/>
      <c r="P409" s="117"/>
      <c r="Q409" s="117"/>
      <c r="R409" s="117"/>
      <c r="S409" s="117"/>
      <c r="T409" s="117"/>
      <c r="U409" s="117"/>
      <c r="V409" s="117"/>
      <c r="W409" s="117"/>
      <c r="X409" s="117"/>
      <c r="Y409" s="117"/>
      <c r="Z409" s="117"/>
    </row>
    <row r="410" spans="1:26" ht="15.75" customHeight="1" x14ac:dyDescent="0.25">
      <c r="A410" s="117"/>
      <c r="B410" s="117"/>
      <c r="C410" s="117"/>
      <c r="D410" s="117"/>
      <c r="E410" s="117"/>
      <c r="F410" s="117"/>
      <c r="G410" s="117"/>
      <c r="H410" s="117"/>
      <c r="I410" s="214"/>
      <c r="J410" s="117"/>
      <c r="K410" s="117"/>
      <c r="L410" s="117"/>
      <c r="M410" s="117"/>
      <c r="N410" s="117"/>
      <c r="O410" s="117"/>
      <c r="P410" s="117"/>
      <c r="Q410" s="117"/>
      <c r="R410" s="117"/>
      <c r="S410" s="117"/>
      <c r="T410" s="117"/>
      <c r="U410" s="117"/>
      <c r="V410" s="117"/>
      <c r="W410" s="117"/>
      <c r="X410" s="117"/>
      <c r="Y410" s="117"/>
      <c r="Z410" s="117"/>
    </row>
    <row r="411" spans="1:26" ht="15.75" customHeight="1" x14ac:dyDescent="0.25">
      <c r="A411" s="117"/>
      <c r="B411" s="117"/>
      <c r="C411" s="117"/>
      <c r="D411" s="117"/>
      <c r="E411" s="117"/>
      <c r="F411" s="117"/>
      <c r="G411" s="117"/>
      <c r="H411" s="117"/>
      <c r="I411" s="214"/>
      <c r="J411" s="117"/>
      <c r="K411" s="117"/>
      <c r="L411" s="117"/>
      <c r="M411" s="117"/>
      <c r="N411" s="117"/>
      <c r="O411" s="117"/>
      <c r="P411" s="117"/>
      <c r="Q411" s="117"/>
      <c r="R411" s="117"/>
      <c r="S411" s="117"/>
      <c r="T411" s="117"/>
      <c r="U411" s="117"/>
      <c r="V411" s="117"/>
      <c r="W411" s="117"/>
      <c r="X411" s="117"/>
      <c r="Y411" s="117"/>
      <c r="Z411" s="117"/>
    </row>
    <row r="412" spans="1:26" ht="15.75" customHeight="1" x14ac:dyDescent="0.25">
      <c r="A412" s="117"/>
      <c r="B412" s="117"/>
      <c r="C412" s="117"/>
      <c r="D412" s="117"/>
      <c r="E412" s="117"/>
      <c r="F412" s="117"/>
      <c r="G412" s="117"/>
      <c r="H412" s="117"/>
      <c r="I412" s="214"/>
      <c r="J412" s="117"/>
      <c r="K412" s="117"/>
      <c r="L412" s="117"/>
      <c r="M412" s="117"/>
      <c r="N412" s="117"/>
      <c r="O412" s="117"/>
      <c r="P412" s="117"/>
      <c r="Q412" s="117"/>
      <c r="R412" s="117"/>
      <c r="S412" s="117"/>
      <c r="T412" s="117"/>
      <c r="U412" s="117"/>
      <c r="V412" s="117"/>
      <c r="W412" s="117"/>
      <c r="X412" s="117"/>
      <c r="Y412" s="117"/>
      <c r="Z412" s="117"/>
    </row>
    <row r="413" spans="1:26" ht="15.75" customHeight="1" x14ac:dyDescent="0.25">
      <c r="A413" s="117"/>
      <c r="B413" s="117"/>
      <c r="C413" s="117"/>
      <c r="D413" s="117"/>
      <c r="E413" s="117"/>
      <c r="F413" s="117"/>
      <c r="G413" s="117"/>
      <c r="H413" s="117"/>
      <c r="I413" s="214"/>
      <c r="J413" s="117"/>
      <c r="K413" s="117"/>
      <c r="L413" s="117"/>
      <c r="M413" s="117"/>
      <c r="N413" s="117"/>
      <c r="O413" s="117"/>
      <c r="P413" s="117"/>
      <c r="Q413" s="117"/>
      <c r="R413" s="117"/>
      <c r="S413" s="117"/>
      <c r="T413" s="117"/>
      <c r="U413" s="117"/>
      <c r="V413" s="117"/>
      <c r="W413" s="117"/>
      <c r="X413" s="117"/>
      <c r="Y413" s="117"/>
      <c r="Z413" s="117"/>
    </row>
    <row r="414" spans="1:26" ht="15.75" customHeight="1" x14ac:dyDescent="0.25">
      <c r="A414" s="117"/>
      <c r="B414" s="117"/>
      <c r="C414" s="117"/>
      <c r="D414" s="117"/>
      <c r="E414" s="117"/>
      <c r="F414" s="117"/>
      <c r="G414" s="117"/>
      <c r="H414" s="117"/>
      <c r="I414" s="214"/>
      <c r="J414" s="117"/>
      <c r="K414" s="117"/>
      <c r="L414" s="117"/>
      <c r="M414" s="117"/>
      <c r="N414" s="117"/>
      <c r="O414" s="117"/>
      <c r="P414" s="117"/>
      <c r="Q414" s="117"/>
      <c r="R414" s="117"/>
      <c r="S414" s="117"/>
      <c r="T414" s="117"/>
      <c r="U414" s="117"/>
      <c r="V414" s="117"/>
      <c r="W414" s="117"/>
      <c r="X414" s="117"/>
      <c r="Y414" s="117"/>
      <c r="Z414" s="117"/>
    </row>
    <row r="415" spans="1:26" ht="15.75" customHeight="1" x14ac:dyDescent="0.25">
      <c r="A415" s="117"/>
      <c r="B415" s="117"/>
      <c r="C415" s="117"/>
      <c r="D415" s="117"/>
      <c r="E415" s="117"/>
      <c r="F415" s="117"/>
      <c r="G415" s="117"/>
      <c r="H415" s="117"/>
      <c r="I415" s="214"/>
      <c r="J415" s="117"/>
      <c r="K415" s="117"/>
      <c r="L415" s="117"/>
      <c r="M415" s="117"/>
      <c r="N415" s="117"/>
      <c r="O415" s="117"/>
      <c r="P415" s="117"/>
      <c r="Q415" s="117"/>
      <c r="R415" s="117"/>
      <c r="S415" s="117"/>
      <c r="T415" s="117"/>
      <c r="U415" s="117"/>
      <c r="V415" s="117"/>
      <c r="W415" s="117"/>
      <c r="X415" s="117"/>
      <c r="Y415" s="117"/>
      <c r="Z415" s="117"/>
    </row>
    <row r="416" spans="1:26" ht="15.75" customHeight="1" x14ac:dyDescent="0.25">
      <c r="A416" s="117"/>
      <c r="B416" s="117"/>
      <c r="C416" s="117"/>
      <c r="D416" s="117"/>
      <c r="E416" s="117"/>
      <c r="F416" s="117"/>
      <c r="G416" s="117"/>
      <c r="H416" s="117"/>
      <c r="I416" s="214"/>
      <c r="J416" s="117"/>
      <c r="K416" s="117"/>
      <c r="L416" s="117"/>
      <c r="M416" s="117"/>
      <c r="N416" s="117"/>
      <c r="O416" s="117"/>
      <c r="P416" s="117"/>
      <c r="Q416" s="117"/>
      <c r="R416" s="117"/>
      <c r="S416" s="117"/>
      <c r="T416" s="117"/>
      <c r="U416" s="117"/>
      <c r="V416" s="117"/>
      <c r="W416" s="117"/>
      <c r="X416" s="117"/>
      <c r="Y416" s="117"/>
      <c r="Z416" s="117"/>
    </row>
    <row r="417" spans="1:26" ht="15.75" customHeight="1" x14ac:dyDescent="0.25">
      <c r="A417" s="117"/>
      <c r="B417" s="117"/>
      <c r="C417" s="117"/>
      <c r="D417" s="117"/>
      <c r="E417" s="117"/>
      <c r="F417" s="117"/>
      <c r="G417" s="117"/>
      <c r="H417" s="117"/>
      <c r="I417" s="214"/>
      <c r="J417" s="117"/>
      <c r="K417" s="117"/>
      <c r="L417" s="117"/>
      <c r="M417" s="117"/>
      <c r="N417" s="117"/>
      <c r="O417" s="117"/>
      <c r="P417" s="117"/>
      <c r="Q417" s="117"/>
      <c r="R417" s="117"/>
      <c r="S417" s="117"/>
      <c r="T417" s="117"/>
      <c r="U417" s="117"/>
      <c r="V417" s="117"/>
      <c r="W417" s="117"/>
      <c r="X417" s="117"/>
      <c r="Y417" s="117"/>
      <c r="Z417" s="117"/>
    </row>
    <row r="418" spans="1:26" ht="15.75" customHeight="1" x14ac:dyDescent="0.25">
      <c r="A418" s="117"/>
      <c r="B418" s="117"/>
      <c r="C418" s="117"/>
      <c r="D418" s="117"/>
      <c r="E418" s="117"/>
      <c r="F418" s="117"/>
      <c r="G418" s="117"/>
      <c r="H418" s="117"/>
      <c r="I418" s="214"/>
      <c r="J418" s="117"/>
      <c r="K418" s="117"/>
      <c r="L418" s="117"/>
      <c r="M418" s="117"/>
      <c r="N418" s="117"/>
      <c r="O418" s="117"/>
      <c r="P418" s="117"/>
      <c r="Q418" s="117"/>
      <c r="R418" s="117"/>
      <c r="S418" s="117"/>
      <c r="T418" s="117"/>
      <c r="U418" s="117"/>
      <c r="V418" s="117"/>
      <c r="W418" s="117"/>
      <c r="X418" s="117"/>
      <c r="Y418" s="117"/>
      <c r="Z418" s="117"/>
    </row>
    <row r="419" spans="1:26" ht="15.75" customHeight="1" x14ac:dyDescent="0.25">
      <c r="A419" s="117"/>
      <c r="B419" s="117"/>
      <c r="C419" s="117"/>
      <c r="D419" s="117"/>
      <c r="E419" s="117"/>
      <c r="F419" s="117"/>
      <c r="G419" s="117"/>
      <c r="H419" s="117"/>
      <c r="I419" s="214"/>
      <c r="J419" s="117"/>
      <c r="K419" s="117"/>
      <c r="L419" s="117"/>
      <c r="M419" s="117"/>
      <c r="N419" s="117"/>
      <c r="O419" s="117"/>
      <c r="P419" s="117"/>
      <c r="Q419" s="117"/>
      <c r="R419" s="117"/>
      <c r="S419" s="117"/>
      <c r="T419" s="117"/>
      <c r="U419" s="117"/>
      <c r="V419" s="117"/>
      <c r="W419" s="117"/>
      <c r="X419" s="117"/>
      <c r="Y419" s="117"/>
      <c r="Z419" s="117"/>
    </row>
    <row r="420" spans="1:26" ht="15.75" customHeight="1" x14ac:dyDescent="0.25">
      <c r="A420" s="117"/>
      <c r="B420" s="117"/>
      <c r="C420" s="117"/>
      <c r="D420" s="117"/>
      <c r="E420" s="117"/>
      <c r="F420" s="117"/>
      <c r="G420" s="117"/>
      <c r="H420" s="117"/>
      <c r="I420" s="214"/>
      <c r="J420" s="117"/>
      <c r="K420" s="117"/>
      <c r="L420" s="117"/>
      <c r="M420" s="117"/>
      <c r="N420" s="117"/>
      <c r="O420" s="117"/>
      <c r="P420" s="117"/>
      <c r="Q420" s="117"/>
      <c r="R420" s="117"/>
      <c r="S420" s="117"/>
      <c r="T420" s="117"/>
      <c r="U420" s="117"/>
      <c r="V420" s="117"/>
      <c r="W420" s="117"/>
      <c r="X420" s="117"/>
      <c r="Y420" s="117"/>
      <c r="Z420" s="117"/>
    </row>
    <row r="421" spans="1:26" ht="15.75" customHeight="1" x14ac:dyDescent="0.25">
      <c r="A421" s="117"/>
      <c r="B421" s="117"/>
      <c r="C421" s="117"/>
      <c r="D421" s="117"/>
      <c r="E421" s="117"/>
      <c r="F421" s="117"/>
      <c r="G421" s="117"/>
      <c r="H421" s="117"/>
      <c r="I421" s="214"/>
      <c r="J421" s="117"/>
      <c r="K421" s="117"/>
      <c r="L421" s="117"/>
      <c r="M421" s="117"/>
      <c r="N421" s="117"/>
      <c r="O421" s="117"/>
      <c r="P421" s="117"/>
      <c r="Q421" s="117"/>
      <c r="R421" s="117"/>
      <c r="S421" s="117"/>
      <c r="T421" s="117"/>
      <c r="U421" s="117"/>
      <c r="V421" s="117"/>
      <c r="W421" s="117"/>
      <c r="X421" s="117"/>
      <c r="Y421" s="117"/>
      <c r="Z421" s="117"/>
    </row>
    <row r="422" spans="1:26" ht="15.75" customHeight="1" x14ac:dyDescent="0.25">
      <c r="A422" s="117"/>
      <c r="B422" s="117"/>
      <c r="C422" s="117"/>
      <c r="D422" s="117"/>
      <c r="E422" s="117"/>
      <c r="F422" s="117"/>
      <c r="G422" s="117"/>
      <c r="H422" s="117"/>
      <c r="I422" s="214"/>
      <c r="J422" s="117"/>
      <c r="K422" s="117"/>
      <c r="L422" s="117"/>
      <c r="M422" s="117"/>
      <c r="N422" s="117"/>
      <c r="O422" s="117"/>
      <c r="P422" s="117"/>
      <c r="Q422" s="117"/>
      <c r="R422" s="117"/>
      <c r="S422" s="117"/>
      <c r="T422" s="117"/>
      <c r="U422" s="117"/>
      <c r="V422" s="117"/>
      <c r="W422" s="117"/>
      <c r="X422" s="117"/>
      <c r="Y422" s="117"/>
      <c r="Z422" s="117"/>
    </row>
    <row r="423" spans="1:26" ht="15.75" customHeight="1" x14ac:dyDescent="0.25">
      <c r="A423" s="117"/>
      <c r="B423" s="117"/>
      <c r="C423" s="117"/>
      <c r="D423" s="117"/>
      <c r="E423" s="117"/>
      <c r="F423" s="117"/>
      <c r="G423" s="117"/>
      <c r="H423" s="117"/>
      <c r="I423" s="214"/>
      <c r="J423" s="117"/>
      <c r="K423" s="117"/>
      <c r="L423" s="117"/>
      <c r="M423" s="117"/>
      <c r="N423" s="117"/>
      <c r="O423" s="117"/>
      <c r="P423" s="117"/>
      <c r="Q423" s="117"/>
      <c r="R423" s="117"/>
      <c r="S423" s="117"/>
      <c r="T423" s="117"/>
      <c r="U423" s="117"/>
      <c r="V423" s="117"/>
      <c r="W423" s="117"/>
      <c r="X423" s="117"/>
      <c r="Y423" s="117"/>
      <c r="Z423" s="117"/>
    </row>
    <row r="424" spans="1:26" ht="15.75" customHeight="1" x14ac:dyDescent="0.25">
      <c r="A424" s="117"/>
      <c r="B424" s="117"/>
      <c r="C424" s="117"/>
      <c r="D424" s="117"/>
      <c r="E424" s="117"/>
      <c r="F424" s="117"/>
      <c r="G424" s="117"/>
      <c r="H424" s="117"/>
      <c r="I424" s="214"/>
      <c r="J424" s="117"/>
      <c r="K424" s="117"/>
      <c r="L424" s="117"/>
      <c r="M424" s="117"/>
      <c r="N424" s="117"/>
      <c r="O424" s="117"/>
      <c r="P424" s="117"/>
      <c r="Q424" s="117"/>
      <c r="R424" s="117"/>
      <c r="S424" s="117"/>
      <c r="T424" s="117"/>
      <c r="U424" s="117"/>
      <c r="V424" s="117"/>
      <c r="W424" s="117"/>
      <c r="X424" s="117"/>
      <c r="Y424" s="117"/>
      <c r="Z424" s="117"/>
    </row>
    <row r="425" spans="1:26" ht="15.75" customHeight="1" x14ac:dyDescent="0.25">
      <c r="A425" s="117"/>
      <c r="B425" s="117"/>
      <c r="C425" s="117"/>
      <c r="D425" s="117"/>
      <c r="E425" s="117"/>
      <c r="F425" s="117"/>
      <c r="G425" s="117"/>
      <c r="H425" s="117"/>
      <c r="I425" s="214"/>
      <c r="J425" s="117"/>
      <c r="K425" s="117"/>
      <c r="L425" s="117"/>
      <c r="M425" s="117"/>
      <c r="N425" s="117"/>
      <c r="O425" s="117"/>
      <c r="P425" s="117"/>
      <c r="Q425" s="117"/>
      <c r="R425" s="117"/>
      <c r="S425" s="117"/>
      <c r="T425" s="117"/>
      <c r="U425" s="117"/>
      <c r="V425" s="117"/>
      <c r="W425" s="117"/>
      <c r="X425" s="117"/>
      <c r="Y425" s="117"/>
      <c r="Z425" s="117"/>
    </row>
    <row r="426" spans="1:26" ht="15.75" customHeight="1" x14ac:dyDescent="0.25">
      <c r="A426" s="117"/>
      <c r="B426" s="117"/>
      <c r="C426" s="117"/>
      <c r="D426" s="117"/>
      <c r="E426" s="117"/>
      <c r="F426" s="117"/>
      <c r="G426" s="117"/>
      <c r="H426" s="117"/>
      <c r="I426" s="214"/>
      <c r="J426" s="117"/>
      <c r="K426" s="117"/>
      <c r="L426" s="117"/>
      <c r="M426" s="117"/>
      <c r="N426" s="117"/>
      <c r="O426" s="117"/>
      <c r="P426" s="117"/>
      <c r="Q426" s="117"/>
      <c r="R426" s="117"/>
      <c r="S426" s="117"/>
      <c r="T426" s="117"/>
      <c r="U426" s="117"/>
      <c r="V426" s="117"/>
      <c r="W426" s="117"/>
      <c r="X426" s="117"/>
      <c r="Y426" s="117"/>
      <c r="Z426" s="117"/>
    </row>
    <row r="427" spans="1:26" ht="15.75" customHeight="1" x14ac:dyDescent="0.25">
      <c r="A427" s="117"/>
      <c r="B427" s="117"/>
      <c r="C427" s="117"/>
      <c r="D427" s="117"/>
      <c r="E427" s="117"/>
      <c r="F427" s="117"/>
      <c r="G427" s="117"/>
      <c r="H427" s="117"/>
      <c r="I427" s="214"/>
      <c r="J427" s="117"/>
      <c r="K427" s="117"/>
      <c r="L427" s="117"/>
      <c r="M427" s="117"/>
      <c r="N427" s="117"/>
      <c r="O427" s="117"/>
      <c r="P427" s="117"/>
      <c r="Q427" s="117"/>
      <c r="R427" s="117"/>
      <c r="S427" s="117"/>
      <c r="T427" s="117"/>
      <c r="U427" s="117"/>
      <c r="V427" s="117"/>
      <c r="W427" s="117"/>
      <c r="X427" s="117"/>
      <c r="Y427" s="117"/>
      <c r="Z427" s="117"/>
    </row>
    <row r="428" spans="1:26" ht="15.75" customHeight="1" x14ac:dyDescent="0.25">
      <c r="A428" s="117"/>
      <c r="B428" s="117"/>
      <c r="C428" s="117"/>
      <c r="D428" s="117"/>
      <c r="E428" s="117"/>
      <c r="F428" s="117"/>
      <c r="G428" s="117"/>
      <c r="H428" s="117"/>
      <c r="I428" s="214"/>
      <c r="J428" s="117"/>
      <c r="K428" s="117"/>
      <c r="L428" s="117"/>
      <c r="M428" s="117"/>
      <c r="N428" s="117"/>
      <c r="O428" s="117"/>
      <c r="P428" s="117"/>
      <c r="Q428" s="117"/>
      <c r="R428" s="117"/>
      <c r="S428" s="117"/>
      <c r="T428" s="117"/>
      <c r="U428" s="117"/>
      <c r="V428" s="117"/>
      <c r="W428" s="117"/>
      <c r="X428" s="117"/>
      <c r="Y428" s="117"/>
      <c r="Z428" s="117"/>
    </row>
    <row r="429" spans="1:26" ht="15.75" customHeight="1" x14ac:dyDescent="0.25">
      <c r="A429" s="117"/>
      <c r="B429" s="117"/>
      <c r="C429" s="117"/>
      <c r="D429" s="117"/>
      <c r="E429" s="117"/>
      <c r="F429" s="117"/>
      <c r="G429" s="117"/>
      <c r="H429" s="117"/>
      <c r="I429" s="214"/>
      <c r="J429" s="117"/>
      <c r="K429" s="117"/>
      <c r="L429" s="117"/>
      <c r="M429" s="117"/>
      <c r="N429" s="117"/>
      <c r="O429" s="117"/>
      <c r="P429" s="117"/>
      <c r="Q429" s="117"/>
      <c r="R429" s="117"/>
      <c r="S429" s="117"/>
      <c r="T429" s="117"/>
      <c r="U429" s="117"/>
      <c r="V429" s="117"/>
      <c r="W429" s="117"/>
      <c r="X429" s="117"/>
      <c r="Y429" s="117"/>
      <c r="Z429" s="117"/>
    </row>
    <row r="430" spans="1:26" ht="15.75" customHeight="1" x14ac:dyDescent="0.25">
      <c r="A430" s="117"/>
      <c r="B430" s="117"/>
      <c r="C430" s="117"/>
      <c r="D430" s="117"/>
      <c r="E430" s="117"/>
      <c r="F430" s="117"/>
      <c r="G430" s="117"/>
      <c r="H430" s="117"/>
      <c r="I430" s="214"/>
      <c r="J430" s="117"/>
      <c r="K430" s="117"/>
      <c r="L430" s="117"/>
      <c r="M430" s="117"/>
      <c r="N430" s="117"/>
      <c r="O430" s="117"/>
      <c r="P430" s="117"/>
      <c r="Q430" s="117"/>
      <c r="R430" s="117"/>
      <c r="S430" s="117"/>
      <c r="T430" s="117"/>
      <c r="U430" s="117"/>
      <c r="V430" s="117"/>
      <c r="W430" s="117"/>
      <c r="X430" s="117"/>
      <c r="Y430" s="117"/>
      <c r="Z430" s="117"/>
    </row>
    <row r="431" spans="1:26" ht="15.75" customHeight="1" x14ac:dyDescent="0.25">
      <c r="A431" s="117"/>
      <c r="B431" s="117"/>
      <c r="C431" s="117"/>
      <c r="D431" s="117"/>
      <c r="E431" s="117"/>
      <c r="F431" s="117"/>
      <c r="G431" s="117"/>
      <c r="H431" s="117"/>
      <c r="I431" s="214"/>
      <c r="J431" s="117"/>
      <c r="K431" s="117"/>
      <c r="L431" s="117"/>
      <c r="M431" s="117"/>
      <c r="N431" s="117"/>
      <c r="O431" s="117"/>
      <c r="P431" s="117"/>
      <c r="Q431" s="117"/>
      <c r="R431" s="117"/>
      <c r="S431" s="117"/>
      <c r="T431" s="117"/>
      <c r="U431" s="117"/>
      <c r="V431" s="117"/>
      <c r="W431" s="117"/>
      <c r="X431" s="117"/>
      <c r="Y431" s="117"/>
      <c r="Z431" s="117"/>
    </row>
    <row r="432" spans="1:26" ht="15.75" customHeight="1" x14ac:dyDescent="0.25">
      <c r="A432" s="117"/>
      <c r="B432" s="117"/>
      <c r="C432" s="117"/>
      <c r="D432" s="117"/>
      <c r="E432" s="117"/>
      <c r="F432" s="117"/>
      <c r="G432" s="117"/>
      <c r="H432" s="117"/>
      <c r="I432" s="214"/>
      <c r="J432" s="117"/>
      <c r="K432" s="117"/>
      <c r="L432" s="117"/>
      <c r="M432" s="117"/>
      <c r="N432" s="117"/>
      <c r="O432" s="117"/>
      <c r="P432" s="117"/>
      <c r="Q432" s="117"/>
      <c r="R432" s="117"/>
      <c r="S432" s="117"/>
      <c r="T432" s="117"/>
      <c r="U432" s="117"/>
      <c r="V432" s="117"/>
      <c r="W432" s="117"/>
      <c r="X432" s="117"/>
      <c r="Y432" s="117"/>
      <c r="Z432" s="117"/>
    </row>
    <row r="433" spans="1:26" ht="15.75" customHeight="1" x14ac:dyDescent="0.25">
      <c r="A433" s="117"/>
      <c r="B433" s="117"/>
      <c r="C433" s="117"/>
      <c r="D433" s="117"/>
      <c r="E433" s="117"/>
      <c r="F433" s="117"/>
      <c r="G433" s="117"/>
      <c r="H433" s="117"/>
      <c r="I433" s="214"/>
      <c r="J433" s="117"/>
      <c r="K433" s="117"/>
      <c r="L433" s="117"/>
      <c r="M433" s="117"/>
      <c r="N433" s="117"/>
      <c r="O433" s="117"/>
      <c r="P433" s="117"/>
      <c r="Q433" s="117"/>
      <c r="R433" s="117"/>
      <c r="S433" s="117"/>
      <c r="T433" s="117"/>
      <c r="U433" s="117"/>
      <c r="V433" s="117"/>
      <c r="W433" s="117"/>
      <c r="X433" s="117"/>
      <c r="Y433" s="117"/>
      <c r="Z433" s="117"/>
    </row>
    <row r="434" spans="1:26" ht="15.75" customHeight="1" x14ac:dyDescent="0.25">
      <c r="A434" s="117"/>
      <c r="B434" s="117"/>
      <c r="C434" s="117"/>
      <c r="D434" s="117"/>
      <c r="E434" s="117"/>
      <c r="F434" s="117"/>
      <c r="G434" s="117"/>
      <c r="H434" s="117"/>
      <c r="I434" s="214"/>
      <c r="J434" s="117"/>
      <c r="K434" s="117"/>
      <c r="L434" s="117"/>
      <c r="M434" s="117"/>
      <c r="N434" s="117"/>
      <c r="O434" s="117"/>
      <c r="P434" s="117"/>
      <c r="Q434" s="117"/>
      <c r="R434" s="117"/>
      <c r="S434" s="117"/>
      <c r="T434" s="117"/>
      <c r="U434" s="117"/>
      <c r="V434" s="117"/>
      <c r="W434" s="117"/>
      <c r="X434" s="117"/>
      <c r="Y434" s="117"/>
      <c r="Z434" s="117"/>
    </row>
    <row r="435" spans="1:26" ht="15.75" customHeight="1" x14ac:dyDescent="0.25">
      <c r="A435" s="117"/>
      <c r="B435" s="117"/>
      <c r="C435" s="117"/>
      <c r="D435" s="117"/>
      <c r="E435" s="117"/>
      <c r="F435" s="117"/>
      <c r="G435" s="117"/>
      <c r="H435" s="117"/>
      <c r="I435" s="214"/>
      <c r="J435" s="117"/>
      <c r="K435" s="117"/>
      <c r="L435" s="117"/>
      <c r="M435" s="117"/>
      <c r="N435" s="117"/>
      <c r="O435" s="117"/>
      <c r="P435" s="117"/>
      <c r="Q435" s="117"/>
      <c r="R435" s="117"/>
      <c r="S435" s="117"/>
      <c r="T435" s="117"/>
      <c r="U435" s="117"/>
      <c r="V435" s="117"/>
      <c r="W435" s="117"/>
      <c r="X435" s="117"/>
      <c r="Y435" s="117"/>
      <c r="Z435" s="117"/>
    </row>
    <row r="436" spans="1:26" ht="15.75" customHeight="1" x14ac:dyDescent="0.25">
      <c r="A436" s="117"/>
      <c r="B436" s="117"/>
      <c r="C436" s="117"/>
      <c r="D436" s="117"/>
      <c r="E436" s="117"/>
      <c r="F436" s="117"/>
      <c r="G436" s="117"/>
      <c r="H436" s="117"/>
      <c r="I436" s="214"/>
      <c r="J436" s="117"/>
      <c r="K436" s="117"/>
      <c r="L436" s="117"/>
      <c r="M436" s="117"/>
      <c r="N436" s="117"/>
      <c r="O436" s="117"/>
      <c r="P436" s="117"/>
      <c r="Q436" s="117"/>
      <c r="R436" s="117"/>
      <c r="S436" s="117"/>
      <c r="T436" s="117"/>
      <c r="U436" s="117"/>
      <c r="V436" s="117"/>
      <c r="W436" s="117"/>
      <c r="X436" s="117"/>
      <c r="Y436" s="117"/>
      <c r="Z436" s="117"/>
    </row>
    <row r="437" spans="1:26" ht="15.75" customHeight="1" x14ac:dyDescent="0.25">
      <c r="A437" s="117"/>
      <c r="B437" s="117"/>
      <c r="C437" s="117"/>
      <c r="D437" s="117"/>
      <c r="E437" s="117"/>
      <c r="F437" s="117"/>
      <c r="G437" s="117"/>
      <c r="H437" s="117"/>
      <c r="I437" s="214"/>
      <c r="J437" s="117"/>
      <c r="K437" s="117"/>
      <c r="L437" s="117"/>
      <c r="M437" s="117"/>
      <c r="N437" s="117"/>
      <c r="O437" s="117"/>
      <c r="P437" s="117"/>
      <c r="Q437" s="117"/>
      <c r="R437" s="117"/>
      <c r="S437" s="117"/>
      <c r="T437" s="117"/>
      <c r="U437" s="117"/>
      <c r="V437" s="117"/>
      <c r="W437" s="117"/>
      <c r="X437" s="117"/>
      <c r="Y437" s="117"/>
      <c r="Z437" s="117"/>
    </row>
    <row r="438" spans="1:26" ht="15.75" customHeight="1" x14ac:dyDescent="0.25">
      <c r="A438" s="117"/>
      <c r="B438" s="117"/>
      <c r="C438" s="117"/>
      <c r="D438" s="117"/>
      <c r="E438" s="117"/>
      <c r="F438" s="117"/>
      <c r="G438" s="117"/>
      <c r="H438" s="117"/>
      <c r="I438" s="214"/>
      <c r="J438" s="117"/>
      <c r="K438" s="117"/>
      <c r="L438" s="117"/>
      <c r="M438" s="117"/>
      <c r="N438" s="117"/>
      <c r="O438" s="117"/>
      <c r="P438" s="117"/>
      <c r="Q438" s="117"/>
      <c r="R438" s="117"/>
      <c r="S438" s="117"/>
      <c r="T438" s="117"/>
      <c r="U438" s="117"/>
      <c r="V438" s="117"/>
      <c r="W438" s="117"/>
      <c r="X438" s="117"/>
      <c r="Y438" s="117"/>
      <c r="Z438" s="117"/>
    </row>
    <row r="439" spans="1:26" ht="15.75" customHeight="1" x14ac:dyDescent="0.25">
      <c r="A439" s="117"/>
      <c r="B439" s="117"/>
      <c r="C439" s="117"/>
      <c r="D439" s="117"/>
      <c r="E439" s="117"/>
      <c r="F439" s="117"/>
      <c r="G439" s="117"/>
      <c r="H439" s="117"/>
      <c r="I439" s="214"/>
      <c r="J439" s="117"/>
      <c r="K439" s="117"/>
      <c r="L439" s="117"/>
      <c r="M439" s="117"/>
      <c r="N439" s="117"/>
      <c r="O439" s="117"/>
      <c r="P439" s="117"/>
      <c r="Q439" s="117"/>
      <c r="R439" s="117"/>
      <c r="S439" s="117"/>
      <c r="T439" s="117"/>
      <c r="U439" s="117"/>
      <c r="V439" s="117"/>
      <c r="W439" s="117"/>
      <c r="X439" s="117"/>
      <c r="Y439" s="117"/>
      <c r="Z439" s="117"/>
    </row>
    <row r="440" spans="1:26" ht="15.75" customHeight="1" x14ac:dyDescent="0.25">
      <c r="A440" s="117"/>
      <c r="B440" s="117"/>
      <c r="C440" s="117"/>
      <c r="D440" s="117"/>
      <c r="E440" s="117"/>
      <c r="F440" s="117"/>
      <c r="G440" s="117"/>
      <c r="H440" s="117"/>
      <c r="I440" s="214"/>
      <c r="J440" s="117"/>
      <c r="K440" s="117"/>
      <c r="L440" s="117"/>
      <c r="M440" s="117"/>
      <c r="N440" s="117"/>
      <c r="O440" s="117"/>
      <c r="P440" s="117"/>
      <c r="Q440" s="117"/>
      <c r="R440" s="117"/>
      <c r="S440" s="117"/>
      <c r="T440" s="117"/>
      <c r="U440" s="117"/>
      <c r="V440" s="117"/>
      <c r="W440" s="117"/>
      <c r="X440" s="117"/>
      <c r="Y440" s="117"/>
      <c r="Z440" s="117"/>
    </row>
    <row r="441" spans="1:26" ht="15.75" customHeight="1" x14ac:dyDescent="0.25">
      <c r="A441" s="117"/>
      <c r="B441" s="117"/>
      <c r="C441" s="117"/>
      <c r="D441" s="117"/>
      <c r="E441" s="117"/>
      <c r="F441" s="117"/>
      <c r="G441" s="117"/>
      <c r="H441" s="117"/>
      <c r="I441" s="214"/>
      <c r="J441" s="117"/>
      <c r="K441" s="117"/>
      <c r="L441" s="117"/>
      <c r="M441" s="117"/>
      <c r="N441" s="117"/>
      <c r="O441" s="117"/>
      <c r="P441" s="117"/>
      <c r="Q441" s="117"/>
      <c r="R441" s="117"/>
      <c r="S441" s="117"/>
      <c r="T441" s="117"/>
      <c r="U441" s="117"/>
      <c r="V441" s="117"/>
      <c r="W441" s="117"/>
      <c r="X441" s="117"/>
      <c r="Y441" s="117"/>
      <c r="Z441" s="117"/>
    </row>
    <row r="442" spans="1:26" ht="15.75" customHeight="1" x14ac:dyDescent="0.25">
      <c r="A442" s="117"/>
      <c r="B442" s="117"/>
      <c r="C442" s="117"/>
      <c r="D442" s="117"/>
      <c r="E442" s="117"/>
      <c r="F442" s="117"/>
      <c r="G442" s="117"/>
      <c r="H442" s="117"/>
      <c r="I442" s="214"/>
      <c r="J442" s="117"/>
      <c r="K442" s="117"/>
      <c r="L442" s="117"/>
      <c r="M442" s="117"/>
      <c r="N442" s="117"/>
      <c r="O442" s="117"/>
      <c r="P442" s="117"/>
      <c r="Q442" s="117"/>
      <c r="R442" s="117"/>
      <c r="S442" s="117"/>
      <c r="T442" s="117"/>
      <c r="U442" s="117"/>
      <c r="V442" s="117"/>
      <c r="W442" s="117"/>
      <c r="X442" s="117"/>
      <c r="Y442" s="117"/>
      <c r="Z442" s="117"/>
    </row>
    <row r="443" spans="1:26" ht="15.75" customHeight="1" x14ac:dyDescent="0.25">
      <c r="A443" s="117"/>
      <c r="B443" s="117"/>
      <c r="C443" s="117"/>
      <c r="D443" s="117"/>
      <c r="E443" s="117"/>
      <c r="F443" s="117"/>
      <c r="G443" s="117"/>
      <c r="H443" s="117"/>
      <c r="I443" s="214"/>
      <c r="J443" s="117"/>
      <c r="K443" s="117"/>
      <c r="L443" s="117"/>
      <c r="M443" s="117"/>
      <c r="N443" s="117"/>
      <c r="O443" s="117"/>
      <c r="P443" s="117"/>
      <c r="Q443" s="117"/>
      <c r="R443" s="117"/>
      <c r="S443" s="117"/>
      <c r="T443" s="117"/>
      <c r="U443" s="117"/>
      <c r="V443" s="117"/>
      <c r="W443" s="117"/>
      <c r="X443" s="117"/>
      <c r="Y443" s="117"/>
      <c r="Z443" s="117"/>
    </row>
    <row r="444" spans="1:26" ht="15.75" customHeight="1" x14ac:dyDescent="0.25">
      <c r="A444" s="117"/>
      <c r="B444" s="117"/>
      <c r="C444" s="117"/>
      <c r="D444" s="117"/>
      <c r="E444" s="117"/>
      <c r="F444" s="117"/>
      <c r="G444" s="117"/>
      <c r="H444" s="117"/>
      <c r="I444" s="214"/>
      <c r="J444" s="117"/>
      <c r="K444" s="117"/>
      <c r="L444" s="117"/>
      <c r="M444" s="117"/>
      <c r="N444" s="117"/>
      <c r="O444" s="117"/>
      <c r="P444" s="117"/>
      <c r="Q444" s="117"/>
      <c r="R444" s="117"/>
      <c r="S444" s="117"/>
      <c r="T444" s="117"/>
      <c r="U444" s="117"/>
      <c r="V444" s="117"/>
      <c r="W444" s="117"/>
      <c r="X444" s="117"/>
      <c r="Y444" s="117"/>
      <c r="Z444" s="117"/>
    </row>
    <row r="445" spans="1:26" ht="15.75" customHeight="1" x14ac:dyDescent="0.25">
      <c r="A445" s="117"/>
      <c r="B445" s="117"/>
      <c r="C445" s="117"/>
      <c r="D445" s="117"/>
      <c r="E445" s="117"/>
      <c r="F445" s="117"/>
      <c r="G445" s="117"/>
      <c r="H445" s="117"/>
      <c r="I445" s="214"/>
      <c r="J445" s="117"/>
      <c r="K445" s="117"/>
      <c r="L445" s="117"/>
      <c r="M445" s="117"/>
      <c r="N445" s="117"/>
      <c r="O445" s="117"/>
      <c r="P445" s="117"/>
      <c r="Q445" s="117"/>
      <c r="R445" s="117"/>
      <c r="S445" s="117"/>
      <c r="T445" s="117"/>
      <c r="U445" s="117"/>
      <c r="V445" s="117"/>
      <c r="W445" s="117"/>
      <c r="X445" s="117"/>
      <c r="Y445" s="117"/>
      <c r="Z445" s="117"/>
    </row>
    <row r="446" spans="1:26" ht="15.75" customHeight="1" x14ac:dyDescent="0.25">
      <c r="A446" s="117"/>
      <c r="B446" s="117"/>
      <c r="C446" s="117"/>
      <c r="D446" s="117"/>
      <c r="E446" s="117"/>
      <c r="F446" s="117"/>
      <c r="G446" s="117"/>
      <c r="H446" s="117"/>
      <c r="I446" s="214"/>
      <c r="J446" s="117"/>
      <c r="K446" s="117"/>
      <c r="L446" s="117"/>
      <c r="M446" s="117"/>
      <c r="N446" s="117"/>
      <c r="O446" s="117"/>
      <c r="P446" s="117"/>
      <c r="Q446" s="117"/>
      <c r="R446" s="117"/>
      <c r="S446" s="117"/>
      <c r="T446" s="117"/>
      <c r="U446" s="117"/>
      <c r="V446" s="117"/>
      <c r="W446" s="117"/>
      <c r="X446" s="117"/>
      <c r="Y446" s="117"/>
      <c r="Z446" s="117"/>
    </row>
    <row r="447" spans="1:26" ht="15.75" customHeight="1" x14ac:dyDescent="0.25">
      <c r="A447" s="117"/>
      <c r="B447" s="117"/>
      <c r="C447" s="117"/>
      <c r="D447" s="117"/>
      <c r="E447" s="117"/>
      <c r="F447" s="117"/>
      <c r="G447" s="117"/>
      <c r="H447" s="117"/>
      <c r="I447" s="214"/>
      <c r="J447" s="117"/>
      <c r="K447" s="117"/>
      <c r="L447" s="117"/>
      <c r="M447" s="117"/>
      <c r="N447" s="117"/>
      <c r="O447" s="117"/>
      <c r="P447" s="117"/>
      <c r="Q447" s="117"/>
      <c r="R447" s="117"/>
      <c r="S447" s="117"/>
      <c r="T447" s="117"/>
      <c r="U447" s="117"/>
      <c r="V447" s="117"/>
      <c r="W447" s="117"/>
      <c r="X447" s="117"/>
      <c r="Y447" s="117"/>
      <c r="Z447" s="117"/>
    </row>
    <row r="448" spans="1:26" ht="15.75" customHeight="1" x14ac:dyDescent="0.25">
      <c r="A448" s="117"/>
      <c r="B448" s="117"/>
      <c r="C448" s="117"/>
      <c r="D448" s="117"/>
      <c r="E448" s="117"/>
      <c r="F448" s="117"/>
      <c r="G448" s="117"/>
      <c r="H448" s="117"/>
      <c r="I448" s="214"/>
      <c r="J448" s="117"/>
      <c r="K448" s="117"/>
      <c r="L448" s="117"/>
      <c r="M448" s="117"/>
      <c r="N448" s="117"/>
      <c r="O448" s="117"/>
      <c r="P448" s="117"/>
      <c r="Q448" s="117"/>
      <c r="R448" s="117"/>
      <c r="S448" s="117"/>
      <c r="T448" s="117"/>
      <c r="U448" s="117"/>
      <c r="V448" s="117"/>
      <c r="W448" s="117"/>
      <c r="X448" s="117"/>
      <c r="Y448" s="117"/>
      <c r="Z448" s="117"/>
    </row>
    <row r="449" spans="1:26" ht="15.75" customHeight="1" x14ac:dyDescent="0.25">
      <c r="A449" s="117"/>
      <c r="B449" s="117"/>
      <c r="C449" s="117"/>
      <c r="D449" s="117"/>
      <c r="E449" s="117"/>
      <c r="F449" s="117"/>
      <c r="G449" s="117"/>
      <c r="H449" s="117"/>
      <c r="I449" s="214"/>
      <c r="J449" s="117"/>
      <c r="K449" s="117"/>
      <c r="L449" s="117"/>
      <c r="M449" s="117"/>
      <c r="N449" s="117"/>
      <c r="O449" s="117"/>
      <c r="P449" s="117"/>
      <c r="Q449" s="117"/>
      <c r="R449" s="117"/>
      <c r="S449" s="117"/>
      <c r="T449" s="117"/>
      <c r="U449" s="117"/>
      <c r="V449" s="117"/>
      <c r="W449" s="117"/>
      <c r="X449" s="117"/>
      <c r="Y449" s="117"/>
      <c r="Z449" s="117"/>
    </row>
    <row r="450" spans="1:26" ht="15.75" customHeight="1" x14ac:dyDescent="0.25">
      <c r="A450" s="117"/>
      <c r="B450" s="117"/>
      <c r="C450" s="117"/>
      <c r="D450" s="117"/>
      <c r="E450" s="117"/>
      <c r="F450" s="117"/>
      <c r="G450" s="117"/>
      <c r="H450" s="117"/>
      <c r="I450" s="214"/>
      <c r="J450" s="117"/>
      <c r="K450" s="117"/>
      <c r="L450" s="117"/>
      <c r="M450" s="117"/>
      <c r="N450" s="117"/>
      <c r="O450" s="117"/>
      <c r="P450" s="117"/>
      <c r="Q450" s="117"/>
      <c r="R450" s="117"/>
      <c r="S450" s="117"/>
      <c r="T450" s="117"/>
      <c r="U450" s="117"/>
      <c r="V450" s="117"/>
      <c r="W450" s="117"/>
      <c r="X450" s="117"/>
      <c r="Y450" s="117"/>
      <c r="Z450" s="117"/>
    </row>
    <row r="451" spans="1:26" ht="15.75" customHeight="1" x14ac:dyDescent="0.25">
      <c r="A451" s="117"/>
      <c r="B451" s="117"/>
      <c r="C451" s="117"/>
      <c r="D451" s="117"/>
      <c r="E451" s="117"/>
      <c r="F451" s="117"/>
      <c r="G451" s="117"/>
      <c r="H451" s="117"/>
      <c r="I451" s="214"/>
      <c r="J451" s="117"/>
      <c r="K451" s="117"/>
      <c r="L451" s="117"/>
      <c r="M451" s="117"/>
      <c r="N451" s="117"/>
      <c r="O451" s="117"/>
      <c r="P451" s="117"/>
      <c r="Q451" s="117"/>
      <c r="R451" s="117"/>
      <c r="S451" s="117"/>
      <c r="T451" s="117"/>
      <c r="U451" s="117"/>
      <c r="V451" s="117"/>
      <c r="W451" s="117"/>
      <c r="X451" s="117"/>
      <c r="Y451" s="117"/>
      <c r="Z451" s="117"/>
    </row>
    <row r="452" spans="1:26" ht="15.75" customHeight="1" x14ac:dyDescent="0.25">
      <c r="A452" s="117"/>
      <c r="B452" s="117"/>
      <c r="C452" s="117"/>
      <c r="D452" s="117"/>
      <c r="E452" s="117"/>
      <c r="F452" s="117"/>
      <c r="G452" s="117"/>
      <c r="H452" s="117"/>
      <c r="I452" s="214"/>
      <c r="J452" s="117"/>
      <c r="K452" s="117"/>
      <c r="L452" s="117"/>
      <c r="M452" s="117"/>
      <c r="N452" s="117"/>
      <c r="O452" s="117"/>
      <c r="P452" s="117"/>
      <c r="Q452" s="117"/>
      <c r="R452" s="117"/>
      <c r="S452" s="117"/>
      <c r="T452" s="117"/>
      <c r="U452" s="117"/>
      <c r="V452" s="117"/>
      <c r="W452" s="117"/>
      <c r="X452" s="117"/>
      <c r="Y452" s="117"/>
      <c r="Z452" s="117"/>
    </row>
    <row r="453" spans="1:26" ht="15.75" customHeight="1" x14ac:dyDescent="0.25">
      <c r="A453" s="117"/>
      <c r="B453" s="117"/>
      <c r="C453" s="117"/>
      <c r="D453" s="117"/>
      <c r="E453" s="117"/>
      <c r="F453" s="117"/>
      <c r="G453" s="117"/>
      <c r="H453" s="117"/>
      <c r="I453" s="214"/>
      <c r="J453" s="117"/>
      <c r="K453" s="117"/>
      <c r="L453" s="117"/>
      <c r="M453" s="117"/>
      <c r="N453" s="117"/>
      <c r="O453" s="117"/>
      <c r="P453" s="117"/>
      <c r="Q453" s="117"/>
      <c r="R453" s="117"/>
      <c r="S453" s="117"/>
      <c r="T453" s="117"/>
      <c r="U453" s="117"/>
      <c r="V453" s="117"/>
      <c r="W453" s="117"/>
      <c r="X453" s="117"/>
      <c r="Y453" s="117"/>
      <c r="Z453" s="117"/>
    </row>
    <row r="454" spans="1:26" ht="15.75" customHeight="1" x14ac:dyDescent="0.25">
      <c r="A454" s="117"/>
      <c r="B454" s="117"/>
      <c r="C454" s="117"/>
      <c r="D454" s="117"/>
      <c r="E454" s="117"/>
      <c r="F454" s="117"/>
      <c r="G454" s="117"/>
      <c r="H454" s="117"/>
      <c r="I454" s="214"/>
      <c r="J454" s="117"/>
      <c r="K454" s="117"/>
      <c r="L454" s="117"/>
      <c r="M454" s="117"/>
      <c r="N454" s="117"/>
      <c r="O454" s="117"/>
      <c r="P454" s="117"/>
      <c r="Q454" s="117"/>
      <c r="R454" s="117"/>
      <c r="S454" s="117"/>
      <c r="T454" s="117"/>
      <c r="U454" s="117"/>
      <c r="V454" s="117"/>
      <c r="W454" s="117"/>
      <c r="X454" s="117"/>
      <c r="Y454" s="117"/>
      <c r="Z454" s="117"/>
    </row>
    <row r="455" spans="1:26" ht="15.75" customHeight="1" x14ac:dyDescent="0.25">
      <c r="A455" s="117"/>
      <c r="B455" s="117"/>
      <c r="C455" s="117"/>
      <c r="D455" s="117"/>
      <c r="E455" s="117"/>
      <c r="F455" s="117"/>
      <c r="G455" s="117"/>
      <c r="H455" s="117"/>
      <c r="I455" s="214"/>
      <c r="J455" s="117"/>
      <c r="K455" s="117"/>
      <c r="L455" s="117"/>
      <c r="M455" s="117"/>
      <c r="N455" s="117"/>
      <c r="O455" s="117"/>
      <c r="P455" s="117"/>
      <c r="Q455" s="117"/>
      <c r="R455" s="117"/>
      <c r="S455" s="117"/>
      <c r="T455" s="117"/>
      <c r="U455" s="117"/>
      <c r="V455" s="117"/>
      <c r="W455" s="117"/>
      <c r="X455" s="117"/>
      <c r="Y455" s="117"/>
      <c r="Z455" s="117"/>
    </row>
    <row r="456" spans="1:26" ht="15.75" customHeight="1" x14ac:dyDescent="0.25">
      <c r="A456" s="117"/>
      <c r="B456" s="117"/>
      <c r="C456" s="117"/>
      <c r="D456" s="117"/>
      <c r="E456" s="117"/>
      <c r="F456" s="117"/>
      <c r="G456" s="117"/>
      <c r="H456" s="117"/>
      <c r="I456" s="214"/>
      <c r="J456" s="117"/>
      <c r="K456" s="117"/>
      <c r="L456" s="117"/>
      <c r="M456" s="117"/>
      <c r="N456" s="117"/>
      <c r="O456" s="117"/>
      <c r="P456" s="117"/>
      <c r="Q456" s="117"/>
      <c r="R456" s="117"/>
      <c r="S456" s="117"/>
      <c r="T456" s="117"/>
      <c r="U456" s="117"/>
      <c r="V456" s="117"/>
      <c r="W456" s="117"/>
      <c r="X456" s="117"/>
      <c r="Y456" s="117"/>
      <c r="Z456" s="117"/>
    </row>
    <row r="457" spans="1:26" ht="15.75" customHeight="1" x14ac:dyDescent="0.25">
      <c r="A457" s="117"/>
      <c r="B457" s="117"/>
      <c r="C457" s="117"/>
      <c r="D457" s="117"/>
      <c r="E457" s="117"/>
      <c r="F457" s="117"/>
      <c r="G457" s="117"/>
      <c r="H457" s="117"/>
      <c r="I457" s="214"/>
      <c r="J457" s="117"/>
      <c r="K457" s="117"/>
      <c r="L457" s="117"/>
      <c r="M457" s="117"/>
      <c r="N457" s="117"/>
      <c r="O457" s="117"/>
      <c r="P457" s="117"/>
      <c r="Q457" s="117"/>
      <c r="R457" s="117"/>
      <c r="S457" s="117"/>
      <c r="T457" s="117"/>
      <c r="U457" s="117"/>
      <c r="V457" s="117"/>
      <c r="W457" s="117"/>
      <c r="X457" s="117"/>
      <c r="Y457" s="117"/>
      <c r="Z457" s="117"/>
    </row>
    <row r="458" spans="1:26" ht="15.75" customHeight="1" x14ac:dyDescent="0.25">
      <c r="A458" s="117"/>
      <c r="B458" s="117"/>
      <c r="C458" s="117"/>
      <c r="D458" s="117"/>
      <c r="E458" s="117"/>
      <c r="F458" s="117"/>
      <c r="G458" s="117"/>
      <c r="H458" s="117"/>
      <c r="I458" s="214"/>
      <c r="J458" s="117"/>
      <c r="K458" s="117"/>
      <c r="L458" s="117"/>
      <c r="M458" s="117"/>
      <c r="N458" s="117"/>
      <c r="O458" s="117"/>
      <c r="P458" s="117"/>
      <c r="Q458" s="117"/>
      <c r="R458" s="117"/>
      <c r="S458" s="117"/>
      <c r="T458" s="117"/>
      <c r="U458" s="117"/>
      <c r="V458" s="117"/>
      <c r="W458" s="117"/>
      <c r="X458" s="117"/>
      <c r="Y458" s="117"/>
      <c r="Z458" s="117"/>
    </row>
    <row r="459" spans="1:26" ht="15.75" customHeight="1" x14ac:dyDescent="0.25">
      <c r="A459" s="117"/>
      <c r="B459" s="117"/>
      <c r="C459" s="117"/>
      <c r="D459" s="117"/>
      <c r="E459" s="117"/>
      <c r="F459" s="117"/>
      <c r="G459" s="117"/>
      <c r="H459" s="117"/>
      <c r="I459" s="214"/>
      <c r="J459" s="117"/>
      <c r="K459" s="117"/>
      <c r="L459" s="117"/>
      <c r="M459" s="117"/>
      <c r="N459" s="117"/>
      <c r="O459" s="117"/>
      <c r="P459" s="117"/>
      <c r="Q459" s="117"/>
      <c r="R459" s="117"/>
      <c r="S459" s="117"/>
      <c r="T459" s="117"/>
      <c r="U459" s="117"/>
      <c r="V459" s="117"/>
      <c r="W459" s="117"/>
      <c r="X459" s="117"/>
      <c r="Y459" s="117"/>
      <c r="Z459" s="117"/>
    </row>
    <row r="460" spans="1:26" ht="15.75" customHeight="1" x14ac:dyDescent="0.25">
      <c r="A460" s="117"/>
      <c r="B460" s="117"/>
      <c r="C460" s="117"/>
      <c r="D460" s="117"/>
      <c r="E460" s="117"/>
      <c r="F460" s="117"/>
      <c r="G460" s="117"/>
      <c r="H460" s="117"/>
      <c r="I460" s="214"/>
      <c r="J460" s="117"/>
      <c r="K460" s="117"/>
      <c r="L460" s="117"/>
      <c r="M460" s="117"/>
      <c r="N460" s="117"/>
      <c r="O460" s="117"/>
      <c r="P460" s="117"/>
      <c r="Q460" s="117"/>
      <c r="R460" s="117"/>
      <c r="S460" s="117"/>
      <c r="T460" s="117"/>
      <c r="U460" s="117"/>
      <c r="V460" s="117"/>
      <c r="W460" s="117"/>
      <c r="X460" s="117"/>
      <c r="Y460" s="117"/>
      <c r="Z460" s="117"/>
    </row>
    <row r="461" spans="1:26" ht="15.75" customHeight="1" x14ac:dyDescent="0.25">
      <c r="A461" s="117"/>
      <c r="B461" s="117"/>
      <c r="C461" s="117"/>
      <c r="D461" s="117"/>
      <c r="E461" s="117"/>
      <c r="F461" s="117"/>
      <c r="G461" s="117"/>
      <c r="H461" s="117"/>
      <c r="I461" s="214"/>
      <c r="J461" s="117"/>
      <c r="K461" s="117"/>
      <c r="L461" s="117"/>
      <c r="M461" s="117"/>
      <c r="N461" s="117"/>
      <c r="O461" s="117"/>
      <c r="P461" s="117"/>
      <c r="Q461" s="117"/>
      <c r="R461" s="117"/>
      <c r="S461" s="117"/>
      <c r="T461" s="117"/>
      <c r="U461" s="117"/>
      <c r="V461" s="117"/>
      <c r="W461" s="117"/>
      <c r="X461" s="117"/>
      <c r="Y461" s="117"/>
      <c r="Z461" s="117"/>
    </row>
    <row r="462" spans="1:26" ht="15.75" customHeight="1" x14ac:dyDescent="0.25">
      <c r="A462" s="117"/>
      <c r="B462" s="117"/>
      <c r="C462" s="117"/>
      <c r="D462" s="117"/>
      <c r="E462" s="117"/>
      <c r="F462" s="117"/>
      <c r="G462" s="117"/>
      <c r="H462" s="117"/>
      <c r="I462" s="214"/>
      <c r="J462" s="117"/>
      <c r="K462" s="117"/>
      <c r="L462" s="117"/>
      <c r="M462" s="117"/>
      <c r="N462" s="117"/>
      <c r="O462" s="117"/>
      <c r="P462" s="117"/>
      <c r="Q462" s="117"/>
      <c r="R462" s="117"/>
      <c r="S462" s="117"/>
      <c r="T462" s="117"/>
      <c r="U462" s="117"/>
      <c r="V462" s="117"/>
      <c r="W462" s="117"/>
      <c r="X462" s="117"/>
      <c r="Y462" s="117"/>
      <c r="Z462" s="117"/>
    </row>
    <row r="463" spans="1:26" ht="15.75" customHeight="1" x14ac:dyDescent="0.25">
      <c r="A463" s="117"/>
      <c r="B463" s="117"/>
      <c r="C463" s="117"/>
      <c r="D463" s="117"/>
      <c r="E463" s="117"/>
      <c r="F463" s="117"/>
      <c r="G463" s="117"/>
      <c r="H463" s="117"/>
      <c r="I463" s="214"/>
      <c r="J463" s="117"/>
      <c r="K463" s="117"/>
      <c r="L463" s="117"/>
      <c r="M463" s="117"/>
      <c r="N463" s="117"/>
      <c r="O463" s="117"/>
      <c r="P463" s="117"/>
      <c r="Q463" s="117"/>
      <c r="R463" s="117"/>
      <c r="S463" s="117"/>
      <c r="T463" s="117"/>
      <c r="U463" s="117"/>
      <c r="V463" s="117"/>
      <c r="W463" s="117"/>
      <c r="X463" s="117"/>
      <c r="Y463" s="117"/>
      <c r="Z463" s="117"/>
    </row>
    <row r="464" spans="1:26" ht="15.75" customHeight="1" x14ac:dyDescent="0.25">
      <c r="A464" s="117"/>
      <c r="B464" s="117"/>
      <c r="C464" s="117"/>
      <c r="D464" s="117"/>
      <c r="E464" s="117"/>
      <c r="F464" s="117"/>
      <c r="G464" s="117"/>
      <c r="H464" s="117"/>
      <c r="I464" s="214"/>
      <c r="J464" s="117"/>
      <c r="K464" s="117"/>
      <c r="L464" s="117"/>
      <c r="M464" s="117"/>
      <c r="N464" s="117"/>
      <c r="O464" s="117"/>
      <c r="P464" s="117"/>
      <c r="Q464" s="117"/>
      <c r="R464" s="117"/>
      <c r="S464" s="117"/>
      <c r="T464" s="117"/>
      <c r="U464" s="117"/>
      <c r="V464" s="117"/>
      <c r="W464" s="117"/>
      <c r="X464" s="117"/>
      <c r="Y464" s="117"/>
      <c r="Z464" s="117"/>
    </row>
    <row r="465" spans="1:26" ht="15.75" customHeight="1" x14ac:dyDescent="0.25">
      <c r="A465" s="117"/>
      <c r="B465" s="117"/>
      <c r="C465" s="117"/>
      <c r="D465" s="117"/>
      <c r="E465" s="117"/>
      <c r="F465" s="117"/>
      <c r="G465" s="117"/>
      <c r="H465" s="117"/>
      <c r="I465" s="214"/>
      <c r="J465" s="117"/>
      <c r="K465" s="117"/>
      <c r="L465" s="117"/>
      <c r="M465" s="117"/>
      <c r="N465" s="117"/>
      <c r="O465" s="117"/>
      <c r="P465" s="117"/>
      <c r="Q465" s="117"/>
      <c r="R465" s="117"/>
      <c r="S465" s="117"/>
      <c r="T465" s="117"/>
      <c r="U465" s="117"/>
      <c r="V465" s="117"/>
      <c r="W465" s="117"/>
      <c r="X465" s="117"/>
      <c r="Y465" s="117"/>
      <c r="Z465" s="117"/>
    </row>
    <row r="466" spans="1:26" ht="15.75" customHeight="1" x14ac:dyDescent="0.25">
      <c r="A466" s="117"/>
      <c r="B466" s="117"/>
      <c r="C466" s="117"/>
      <c r="D466" s="117"/>
      <c r="E466" s="117"/>
      <c r="F466" s="117"/>
      <c r="G466" s="117"/>
      <c r="H466" s="117"/>
      <c r="I466" s="214"/>
      <c r="J466" s="117"/>
      <c r="K466" s="117"/>
      <c r="L466" s="117"/>
      <c r="M466" s="117"/>
      <c r="N466" s="117"/>
      <c r="O466" s="117"/>
      <c r="P466" s="117"/>
      <c r="Q466" s="117"/>
      <c r="R466" s="117"/>
      <c r="S466" s="117"/>
      <c r="T466" s="117"/>
      <c r="U466" s="117"/>
      <c r="V466" s="117"/>
      <c r="W466" s="117"/>
      <c r="X466" s="117"/>
      <c r="Y466" s="117"/>
      <c r="Z466" s="117"/>
    </row>
    <row r="467" spans="1:26" ht="15.75" customHeight="1" x14ac:dyDescent="0.25">
      <c r="A467" s="117"/>
      <c r="B467" s="117"/>
      <c r="C467" s="117"/>
      <c r="D467" s="117"/>
      <c r="E467" s="117"/>
      <c r="F467" s="117"/>
      <c r="G467" s="117"/>
      <c r="H467" s="117"/>
      <c r="I467" s="214"/>
      <c r="J467" s="117"/>
      <c r="K467" s="117"/>
      <c r="L467" s="117"/>
      <c r="M467" s="117"/>
      <c r="N467" s="117"/>
      <c r="O467" s="117"/>
      <c r="P467" s="117"/>
      <c r="Q467" s="117"/>
      <c r="R467" s="117"/>
      <c r="S467" s="117"/>
      <c r="T467" s="117"/>
      <c r="U467" s="117"/>
      <c r="V467" s="117"/>
      <c r="W467" s="117"/>
      <c r="X467" s="117"/>
      <c r="Y467" s="117"/>
      <c r="Z467" s="117"/>
    </row>
    <row r="468" spans="1:26" ht="15.75" customHeight="1" x14ac:dyDescent="0.25">
      <c r="A468" s="117"/>
      <c r="B468" s="117"/>
      <c r="C468" s="117"/>
      <c r="D468" s="117"/>
      <c r="E468" s="117"/>
      <c r="F468" s="117"/>
      <c r="G468" s="117"/>
      <c r="H468" s="117"/>
      <c r="I468" s="214"/>
      <c r="J468" s="117"/>
      <c r="K468" s="117"/>
      <c r="L468" s="117"/>
      <c r="M468" s="117"/>
      <c r="N468" s="117"/>
      <c r="O468" s="117"/>
      <c r="P468" s="117"/>
      <c r="Q468" s="117"/>
      <c r="R468" s="117"/>
      <c r="S468" s="117"/>
      <c r="T468" s="117"/>
      <c r="U468" s="117"/>
      <c r="V468" s="117"/>
      <c r="W468" s="117"/>
      <c r="X468" s="117"/>
      <c r="Y468" s="117"/>
      <c r="Z468" s="117"/>
    </row>
    <row r="469" spans="1:26" ht="15.75" customHeight="1" x14ac:dyDescent="0.25">
      <c r="A469" s="117"/>
      <c r="B469" s="117"/>
      <c r="C469" s="117"/>
      <c r="D469" s="117"/>
      <c r="E469" s="117"/>
      <c r="F469" s="117"/>
      <c r="G469" s="117"/>
      <c r="H469" s="117"/>
      <c r="I469" s="214"/>
      <c r="J469" s="117"/>
      <c r="K469" s="117"/>
      <c r="L469" s="117"/>
      <c r="M469" s="117"/>
      <c r="N469" s="117"/>
      <c r="O469" s="117"/>
      <c r="P469" s="117"/>
      <c r="Q469" s="117"/>
      <c r="R469" s="117"/>
      <c r="S469" s="117"/>
      <c r="T469" s="117"/>
      <c r="U469" s="117"/>
      <c r="V469" s="117"/>
      <c r="W469" s="117"/>
      <c r="X469" s="117"/>
      <c r="Y469" s="117"/>
      <c r="Z469" s="117"/>
    </row>
    <row r="470" spans="1:26" ht="15.75" customHeight="1" x14ac:dyDescent="0.25">
      <c r="A470" s="117"/>
      <c r="B470" s="117"/>
      <c r="C470" s="117"/>
      <c r="D470" s="117"/>
      <c r="E470" s="117"/>
      <c r="F470" s="117"/>
      <c r="G470" s="117"/>
      <c r="H470" s="117"/>
      <c r="I470" s="214"/>
      <c r="J470" s="117"/>
      <c r="K470" s="117"/>
      <c r="L470" s="117"/>
      <c r="M470" s="117"/>
      <c r="N470" s="117"/>
      <c r="O470" s="117"/>
      <c r="P470" s="117"/>
      <c r="Q470" s="117"/>
      <c r="R470" s="117"/>
      <c r="S470" s="117"/>
      <c r="T470" s="117"/>
      <c r="U470" s="117"/>
      <c r="V470" s="117"/>
      <c r="W470" s="117"/>
      <c r="X470" s="117"/>
      <c r="Y470" s="117"/>
      <c r="Z470" s="117"/>
    </row>
    <row r="471" spans="1:26" ht="15.75" customHeight="1" x14ac:dyDescent="0.25">
      <c r="A471" s="117"/>
      <c r="B471" s="117"/>
      <c r="C471" s="117"/>
      <c r="D471" s="117"/>
      <c r="E471" s="117"/>
      <c r="F471" s="117"/>
      <c r="G471" s="117"/>
      <c r="H471" s="117"/>
      <c r="I471" s="214"/>
      <c r="J471" s="117"/>
      <c r="K471" s="117"/>
      <c r="L471" s="117"/>
      <c r="M471" s="117"/>
      <c r="N471" s="117"/>
      <c r="O471" s="117"/>
      <c r="P471" s="117"/>
      <c r="Q471" s="117"/>
      <c r="R471" s="117"/>
      <c r="S471" s="117"/>
      <c r="T471" s="117"/>
      <c r="U471" s="117"/>
      <c r="V471" s="117"/>
      <c r="W471" s="117"/>
      <c r="X471" s="117"/>
      <c r="Y471" s="117"/>
      <c r="Z471" s="117"/>
    </row>
    <row r="472" spans="1:26" ht="15.75" customHeight="1" x14ac:dyDescent="0.25">
      <c r="A472" s="117"/>
      <c r="B472" s="117"/>
      <c r="C472" s="117"/>
      <c r="D472" s="117"/>
      <c r="E472" s="117"/>
      <c r="F472" s="117"/>
      <c r="G472" s="117"/>
      <c r="H472" s="117"/>
      <c r="I472" s="214"/>
      <c r="J472" s="117"/>
      <c r="K472" s="117"/>
      <c r="L472" s="117"/>
      <c r="M472" s="117"/>
      <c r="N472" s="117"/>
      <c r="O472" s="117"/>
      <c r="P472" s="117"/>
      <c r="Q472" s="117"/>
      <c r="R472" s="117"/>
      <c r="S472" s="117"/>
      <c r="T472" s="117"/>
      <c r="U472" s="117"/>
      <c r="V472" s="117"/>
      <c r="W472" s="117"/>
      <c r="X472" s="117"/>
      <c r="Y472" s="117"/>
      <c r="Z472" s="117"/>
    </row>
    <row r="473" spans="1:26" ht="15.75" customHeight="1" x14ac:dyDescent="0.25">
      <c r="A473" s="117"/>
      <c r="B473" s="117"/>
      <c r="C473" s="117"/>
      <c r="D473" s="117"/>
      <c r="E473" s="117"/>
      <c r="F473" s="117"/>
      <c r="G473" s="117"/>
      <c r="H473" s="117"/>
      <c r="I473" s="214"/>
      <c r="J473" s="117"/>
      <c r="K473" s="117"/>
      <c r="L473" s="117"/>
      <c r="M473" s="117"/>
      <c r="N473" s="117"/>
      <c r="O473" s="117"/>
      <c r="P473" s="117"/>
      <c r="Q473" s="117"/>
      <c r="R473" s="117"/>
      <c r="S473" s="117"/>
      <c r="T473" s="117"/>
      <c r="U473" s="117"/>
      <c r="V473" s="117"/>
      <c r="W473" s="117"/>
      <c r="X473" s="117"/>
      <c r="Y473" s="117"/>
      <c r="Z473" s="117"/>
    </row>
    <row r="474" spans="1:26" ht="15.75" customHeight="1" x14ac:dyDescent="0.25">
      <c r="A474" s="117"/>
      <c r="B474" s="117"/>
      <c r="C474" s="117"/>
      <c r="D474" s="117"/>
      <c r="E474" s="117"/>
      <c r="F474" s="117"/>
      <c r="G474" s="117"/>
      <c r="H474" s="117"/>
      <c r="I474" s="214"/>
      <c r="J474" s="117"/>
      <c r="K474" s="117"/>
      <c r="L474" s="117"/>
      <c r="M474" s="117"/>
      <c r="N474" s="117"/>
      <c r="O474" s="117"/>
      <c r="P474" s="117"/>
      <c r="Q474" s="117"/>
      <c r="R474" s="117"/>
      <c r="S474" s="117"/>
      <c r="T474" s="117"/>
      <c r="U474" s="117"/>
      <c r="V474" s="117"/>
      <c r="W474" s="117"/>
      <c r="X474" s="117"/>
      <c r="Y474" s="117"/>
      <c r="Z474" s="117"/>
    </row>
    <row r="475" spans="1:26" ht="15.75" customHeight="1" x14ac:dyDescent="0.25">
      <c r="A475" s="117"/>
      <c r="B475" s="117"/>
      <c r="C475" s="117"/>
      <c r="D475" s="117"/>
      <c r="E475" s="117"/>
      <c r="F475" s="117"/>
      <c r="G475" s="117"/>
      <c r="H475" s="117"/>
      <c r="I475" s="214"/>
      <c r="J475" s="117"/>
      <c r="K475" s="117"/>
      <c r="L475" s="117"/>
      <c r="M475" s="117"/>
      <c r="N475" s="117"/>
      <c r="O475" s="117"/>
      <c r="P475" s="117"/>
      <c r="Q475" s="117"/>
      <c r="R475" s="117"/>
      <c r="S475" s="117"/>
      <c r="T475" s="117"/>
      <c r="U475" s="117"/>
      <c r="V475" s="117"/>
      <c r="W475" s="117"/>
      <c r="X475" s="117"/>
      <c r="Y475" s="117"/>
      <c r="Z475" s="117"/>
    </row>
    <row r="476" spans="1:26" ht="15.75" customHeight="1" x14ac:dyDescent="0.25">
      <c r="A476" s="117"/>
      <c r="B476" s="117"/>
      <c r="C476" s="117"/>
      <c r="D476" s="117"/>
      <c r="E476" s="117"/>
      <c r="F476" s="117"/>
      <c r="G476" s="117"/>
      <c r="H476" s="117"/>
      <c r="I476" s="214"/>
      <c r="J476" s="117"/>
      <c r="K476" s="117"/>
      <c r="L476" s="117"/>
      <c r="M476" s="117"/>
      <c r="N476" s="117"/>
      <c r="O476" s="117"/>
      <c r="P476" s="117"/>
      <c r="Q476" s="117"/>
      <c r="R476" s="117"/>
      <c r="S476" s="117"/>
      <c r="T476" s="117"/>
      <c r="U476" s="117"/>
      <c r="V476" s="117"/>
      <c r="W476" s="117"/>
      <c r="X476" s="117"/>
      <c r="Y476" s="117"/>
      <c r="Z476" s="117"/>
    </row>
    <row r="477" spans="1:26" ht="15.75" customHeight="1" x14ac:dyDescent="0.25">
      <c r="A477" s="117"/>
      <c r="B477" s="117"/>
      <c r="C477" s="117"/>
      <c r="D477" s="117"/>
      <c r="E477" s="117"/>
      <c r="F477" s="117"/>
      <c r="G477" s="117"/>
      <c r="H477" s="117"/>
      <c r="I477" s="214"/>
      <c r="J477" s="117"/>
      <c r="K477" s="117"/>
      <c r="L477" s="117"/>
      <c r="M477" s="117"/>
      <c r="N477" s="117"/>
      <c r="O477" s="117"/>
      <c r="P477" s="117"/>
      <c r="Q477" s="117"/>
      <c r="R477" s="117"/>
      <c r="S477" s="117"/>
      <c r="T477" s="117"/>
      <c r="U477" s="117"/>
      <c r="V477" s="117"/>
      <c r="W477" s="117"/>
      <c r="X477" s="117"/>
      <c r="Y477" s="117"/>
      <c r="Z477" s="117"/>
    </row>
    <row r="478" spans="1:26" ht="15.75" customHeight="1" x14ac:dyDescent="0.25">
      <c r="A478" s="117"/>
      <c r="B478" s="117"/>
      <c r="C478" s="117"/>
      <c r="D478" s="117"/>
      <c r="E478" s="117"/>
      <c r="F478" s="117"/>
      <c r="G478" s="117"/>
      <c r="H478" s="117"/>
      <c r="I478" s="214"/>
      <c r="J478" s="117"/>
      <c r="K478" s="117"/>
      <c r="L478" s="117"/>
      <c r="M478" s="117"/>
      <c r="N478" s="117"/>
      <c r="O478" s="117"/>
      <c r="P478" s="117"/>
      <c r="Q478" s="117"/>
      <c r="R478" s="117"/>
      <c r="S478" s="117"/>
      <c r="T478" s="117"/>
      <c r="U478" s="117"/>
      <c r="V478" s="117"/>
      <c r="W478" s="117"/>
      <c r="X478" s="117"/>
      <c r="Y478" s="117"/>
      <c r="Z478" s="117"/>
    </row>
    <row r="479" spans="1:26" ht="15.75" customHeight="1" x14ac:dyDescent="0.25">
      <c r="A479" s="117"/>
      <c r="B479" s="117"/>
      <c r="C479" s="117"/>
      <c r="D479" s="117"/>
      <c r="E479" s="117"/>
      <c r="F479" s="117"/>
      <c r="G479" s="117"/>
      <c r="H479" s="117"/>
      <c r="I479" s="214"/>
      <c r="J479" s="117"/>
      <c r="K479" s="117"/>
      <c r="L479" s="117"/>
      <c r="M479" s="117"/>
      <c r="N479" s="117"/>
      <c r="O479" s="117"/>
      <c r="P479" s="117"/>
      <c r="Q479" s="117"/>
      <c r="R479" s="117"/>
      <c r="S479" s="117"/>
      <c r="T479" s="117"/>
      <c r="U479" s="117"/>
      <c r="V479" s="117"/>
      <c r="W479" s="117"/>
      <c r="X479" s="117"/>
      <c r="Y479" s="117"/>
      <c r="Z479" s="117"/>
    </row>
    <row r="480" spans="1:26" ht="15.75" customHeight="1" x14ac:dyDescent="0.25">
      <c r="A480" s="117"/>
      <c r="B480" s="117"/>
      <c r="C480" s="117"/>
      <c r="D480" s="117"/>
      <c r="E480" s="117"/>
      <c r="F480" s="117"/>
      <c r="G480" s="117"/>
      <c r="H480" s="117"/>
      <c r="I480" s="214"/>
      <c r="J480" s="117"/>
      <c r="K480" s="117"/>
      <c r="L480" s="117"/>
      <c r="M480" s="117"/>
      <c r="N480" s="117"/>
      <c r="O480" s="117"/>
      <c r="P480" s="117"/>
      <c r="Q480" s="117"/>
      <c r="R480" s="117"/>
      <c r="S480" s="117"/>
      <c r="T480" s="117"/>
      <c r="U480" s="117"/>
      <c r="V480" s="117"/>
      <c r="W480" s="117"/>
      <c r="X480" s="117"/>
      <c r="Y480" s="117"/>
      <c r="Z480" s="117"/>
    </row>
    <row r="481" spans="1:26" ht="15.75" customHeight="1" x14ac:dyDescent="0.25">
      <c r="A481" s="117"/>
      <c r="B481" s="117"/>
      <c r="C481" s="117"/>
      <c r="D481" s="117"/>
      <c r="E481" s="117"/>
      <c r="F481" s="117"/>
      <c r="G481" s="117"/>
      <c r="H481" s="117"/>
      <c r="I481" s="214"/>
      <c r="J481" s="117"/>
      <c r="K481" s="117"/>
      <c r="L481" s="117"/>
      <c r="M481" s="117"/>
      <c r="N481" s="117"/>
      <c r="O481" s="117"/>
      <c r="P481" s="117"/>
      <c r="Q481" s="117"/>
      <c r="R481" s="117"/>
      <c r="S481" s="117"/>
      <c r="T481" s="117"/>
      <c r="U481" s="117"/>
      <c r="V481" s="117"/>
      <c r="W481" s="117"/>
      <c r="X481" s="117"/>
      <c r="Y481" s="117"/>
      <c r="Z481" s="117"/>
    </row>
    <row r="482" spans="1:26" ht="15.75" customHeight="1" x14ac:dyDescent="0.25">
      <c r="A482" s="117"/>
      <c r="B482" s="117"/>
      <c r="C482" s="117"/>
      <c r="D482" s="117"/>
      <c r="E482" s="117"/>
      <c r="F482" s="117"/>
      <c r="G482" s="117"/>
      <c r="H482" s="117"/>
      <c r="I482" s="214"/>
      <c r="J482" s="117"/>
      <c r="K482" s="117"/>
      <c r="L482" s="117"/>
      <c r="M482" s="117"/>
      <c r="N482" s="117"/>
      <c r="O482" s="117"/>
      <c r="P482" s="117"/>
      <c r="Q482" s="117"/>
      <c r="R482" s="117"/>
      <c r="S482" s="117"/>
      <c r="T482" s="117"/>
      <c r="U482" s="117"/>
      <c r="V482" s="117"/>
      <c r="W482" s="117"/>
      <c r="X482" s="117"/>
      <c r="Y482" s="117"/>
      <c r="Z482" s="117"/>
    </row>
    <row r="483" spans="1:26" ht="15.75" customHeight="1" x14ac:dyDescent="0.25">
      <c r="A483" s="117"/>
      <c r="B483" s="117"/>
      <c r="C483" s="117"/>
      <c r="D483" s="117"/>
      <c r="E483" s="117"/>
      <c r="F483" s="117"/>
      <c r="G483" s="117"/>
      <c r="H483" s="117"/>
      <c r="I483" s="214"/>
      <c r="J483" s="117"/>
      <c r="K483" s="117"/>
      <c r="L483" s="117"/>
      <c r="M483" s="117"/>
      <c r="N483" s="117"/>
      <c r="O483" s="117"/>
      <c r="P483" s="117"/>
      <c r="Q483" s="117"/>
      <c r="R483" s="117"/>
      <c r="S483" s="117"/>
      <c r="T483" s="117"/>
      <c r="U483" s="117"/>
      <c r="V483" s="117"/>
      <c r="W483" s="117"/>
      <c r="X483" s="117"/>
      <c r="Y483" s="117"/>
      <c r="Z483" s="117"/>
    </row>
    <row r="484" spans="1:26" ht="15.75" customHeight="1" x14ac:dyDescent="0.25">
      <c r="A484" s="117"/>
      <c r="B484" s="117"/>
      <c r="C484" s="117"/>
      <c r="D484" s="117"/>
      <c r="E484" s="117"/>
      <c r="F484" s="117"/>
      <c r="G484" s="117"/>
      <c r="H484" s="117"/>
      <c r="I484" s="214"/>
      <c r="J484" s="117"/>
      <c r="K484" s="117"/>
      <c r="L484" s="117"/>
      <c r="M484" s="117"/>
      <c r="N484" s="117"/>
      <c r="O484" s="117"/>
      <c r="P484" s="117"/>
      <c r="Q484" s="117"/>
      <c r="R484" s="117"/>
      <c r="S484" s="117"/>
      <c r="T484" s="117"/>
      <c r="U484" s="117"/>
      <c r="V484" s="117"/>
      <c r="W484" s="117"/>
      <c r="X484" s="117"/>
      <c r="Y484" s="117"/>
      <c r="Z484" s="117"/>
    </row>
    <row r="485" spans="1:26" ht="15.75" customHeight="1" x14ac:dyDescent="0.25">
      <c r="A485" s="117"/>
      <c r="B485" s="117"/>
      <c r="C485" s="117"/>
      <c r="D485" s="117"/>
      <c r="E485" s="117"/>
      <c r="F485" s="117"/>
      <c r="G485" s="117"/>
      <c r="H485" s="117"/>
      <c r="I485" s="214"/>
      <c r="J485" s="117"/>
      <c r="K485" s="117"/>
      <c r="L485" s="117"/>
      <c r="M485" s="117"/>
      <c r="N485" s="117"/>
      <c r="O485" s="117"/>
      <c r="P485" s="117"/>
      <c r="Q485" s="117"/>
      <c r="R485" s="117"/>
      <c r="S485" s="117"/>
      <c r="T485" s="117"/>
      <c r="U485" s="117"/>
      <c r="V485" s="117"/>
      <c r="W485" s="117"/>
      <c r="X485" s="117"/>
      <c r="Y485" s="117"/>
      <c r="Z485" s="117"/>
    </row>
    <row r="486" spans="1:26" ht="15.75" customHeight="1" x14ac:dyDescent="0.25">
      <c r="A486" s="117"/>
      <c r="B486" s="117"/>
      <c r="C486" s="117"/>
      <c r="D486" s="117"/>
      <c r="E486" s="117"/>
      <c r="F486" s="117"/>
      <c r="G486" s="117"/>
      <c r="H486" s="117"/>
      <c r="I486" s="214"/>
      <c r="J486" s="117"/>
      <c r="K486" s="117"/>
      <c r="L486" s="117"/>
      <c r="M486" s="117"/>
      <c r="N486" s="117"/>
      <c r="O486" s="117"/>
      <c r="P486" s="117"/>
      <c r="Q486" s="117"/>
      <c r="R486" s="117"/>
      <c r="S486" s="117"/>
      <c r="T486" s="117"/>
      <c r="U486" s="117"/>
      <c r="V486" s="117"/>
      <c r="W486" s="117"/>
      <c r="X486" s="117"/>
      <c r="Y486" s="117"/>
      <c r="Z486" s="117"/>
    </row>
    <row r="487" spans="1:26" ht="15.75" customHeight="1" x14ac:dyDescent="0.25">
      <c r="A487" s="117"/>
      <c r="B487" s="117"/>
      <c r="C487" s="117"/>
      <c r="D487" s="117"/>
      <c r="E487" s="117"/>
      <c r="F487" s="117"/>
      <c r="G487" s="117"/>
      <c r="H487" s="117"/>
      <c r="I487" s="214"/>
      <c r="J487" s="117"/>
      <c r="K487" s="117"/>
      <c r="L487" s="117"/>
      <c r="M487" s="117"/>
      <c r="N487" s="117"/>
      <c r="O487" s="117"/>
      <c r="P487" s="117"/>
      <c r="Q487" s="117"/>
      <c r="R487" s="117"/>
      <c r="S487" s="117"/>
      <c r="T487" s="117"/>
      <c r="U487" s="117"/>
      <c r="V487" s="117"/>
      <c r="W487" s="117"/>
      <c r="X487" s="117"/>
      <c r="Y487" s="117"/>
      <c r="Z487" s="117"/>
    </row>
    <row r="488" spans="1:26" ht="15.75" customHeight="1" x14ac:dyDescent="0.25">
      <c r="A488" s="117"/>
      <c r="B488" s="117"/>
      <c r="C488" s="117"/>
      <c r="D488" s="117"/>
      <c r="E488" s="117"/>
      <c r="F488" s="117"/>
      <c r="G488" s="117"/>
      <c r="H488" s="117"/>
      <c r="I488" s="214"/>
      <c r="J488" s="117"/>
      <c r="K488" s="117"/>
      <c r="L488" s="117"/>
      <c r="M488" s="117"/>
      <c r="N488" s="117"/>
      <c r="O488" s="117"/>
      <c r="P488" s="117"/>
      <c r="Q488" s="117"/>
      <c r="R488" s="117"/>
      <c r="S488" s="117"/>
      <c r="T488" s="117"/>
      <c r="U488" s="117"/>
      <c r="V488" s="117"/>
      <c r="W488" s="117"/>
      <c r="X488" s="117"/>
      <c r="Y488" s="117"/>
      <c r="Z488" s="117"/>
    </row>
    <row r="489" spans="1:26" ht="15.75" customHeight="1" x14ac:dyDescent="0.25">
      <c r="A489" s="117"/>
      <c r="B489" s="117"/>
      <c r="C489" s="117"/>
      <c r="D489" s="117"/>
      <c r="E489" s="117"/>
      <c r="F489" s="117"/>
      <c r="G489" s="117"/>
      <c r="H489" s="117"/>
      <c r="I489" s="214"/>
      <c r="J489" s="117"/>
      <c r="K489" s="117"/>
      <c r="L489" s="117"/>
      <c r="M489" s="117"/>
      <c r="N489" s="117"/>
      <c r="O489" s="117"/>
      <c r="P489" s="117"/>
      <c r="Q489" s="117"/>
      <c r="R489" s="117"/>
      <c r="S489" s="117"/>
      <c r="T489" s="117"/>
      <c r="U489" s="117"/>
      <c r="V489" s="117"/>
      <c r="W489" s="117"/>
      <c r="X489" s="117"/>
      <c r="Y489" s="117"/>
      <c r="Z489" s="117"/>
    </row>
    <row r="490" spans="1:26" ht="15.75" customHeight="1" x14ac:dyDescent="0.25">
      <c r="A490" s="117"/>
      <c r="B490" s="117"/>
      <c r="C490" s="117"/>
      <c r="D490" s="117"/>
      <c r="E490" s="117"/>
      <c r="F490" s="117"/>
      <c r="G490" s="117"/>
      <c r="H490" s="117"/>
      <c r="I490" s="214"/>
      <c r="J490" s="117"/>
      <c r="K490" s="117"/>
      <c r="L490" s="117"/>
      <c r="M490" s="117"/>
      <c r="N490" s="117"/>
      <c r="O490" s="117"/>
      <c r="P490" s="117"/>
      <c r="Q490" s="117"/>
      <c r="R490" s="117"/>
      <c r="S490" s="117"/>
      <c r="T490" s="117"/>
      <c r="U490" s="117"/>
      <c r="V490" s="117"/>
      <c r="W490" s="117"/>
      <c r="X490" s="117"/>
      <c r="Y490" s="117"/>
      <c r="Z490" s="117"/>
    </row>
    <row r="491" spans="1:26" ht="15.75" customHeight="1" x14ac:dyDescent="0.25">
      <c r="A491" s="117"/>
      <c r="B491" s="117"/>
      <c r="C491" s="117"/>
      <c r="D491" s="117"/>
      <c r="E491" s="117"/>
      <c r="F491" s="117"/>
      <c r="G491" s="117"/>
      <c r="H491" s="117"/>
      <c r="I491" s="214"/>
      <c r="J491" s="117"/>
      <c r="K491" s="117"/>
      <c r="L491" s="117"/>
      <c r="M491" s="117"/>
      <c r="N491" s="117"/>
      <c r="O491" s="117"/>
      <c r="P491" s="117"/>
      <c r="Q491" s="117"/>
      <c r="R491" s="117"/>
      <c r="S491" s="117"/>
      <c r="T491" s="117"/>
      <c r="U491" s="117"/>
      <c r="V491" s="117"/>
      <c r="W491" s="117"/>
      <c r="X491" s="117"/>
      <c r="Y491" s="117"/>
      <c r="Z491" s="117"/>
    </row>
    <row r="492" spans="1:26" ht="15.75" customHeight="1" x14ac:dyDescent="0.25">
      <c r="A492" s="117"/>
      <c r="B492" s="117"/>
      <c r="C492" s="117"/>
      <c r="D492" s="117"/>
      <c r="E492" s="117"/>
      <c r="F492" s="117"/>
      <c r="G492" s="117"/>
      <c r="H492" s="117"/>
      <c r="I492" s="214"/>
      <c r="J492" s="117"/>
      <c r="K492" s="117"/>
      <c r="L492" s="117"/>
      <c r="M492" s="117"/>
      <c r="N492" s="117"/>
      <c r="O492" s="117"/>
      <c r="P492" s="117"/>
      <c r="Q492" s="117"/>
      <c r="R492" s="117"/>
      <c r="S492" s="117"/>
      <c r="T492" s="117"/>
      <c r="U492" s="117"/>
      <c r="V492" s="117"/>
      <c r="W492" s="117"/>
      <c r="X492" s="117"/>
      <c r="Y492" s="117"/>
      <c r="Z492" s="117"/>
    </row>
    <row r="493" spans="1:26" ht="15.75" customHeight="1" x14ac:dyDescent="0.25">
      <c r="A493" s="117"/>
      <c r="B493" s="117"/>
      <c r="C493" s="117"/>
      <c r="D493" s="117"/>
      <c r="E493" s="117"/>
      <c r="F493" s="117"/>
      <c r="G493" s="117"/>
      <c r="H493" s="117"/>
      <c r="I493" s="214"/>
      <c r="J493" s="117"/>
      <c r="K493" s="117"/>
      <c r="L493" s="117"/>
      <c r="M493" s="117"/>
      <c r="N493" s="117"/>
      <c r="O493" s="117"/>
      <c r="P493" s="117"/>
      <c r="Q493" s="117"/>
      <c r="R493" s="117"/>
      <c r="S493" s="117"/>
      <c r="T493" s="117"/>
      <c r="U493" s="117"/>
      <c r="V493" s="117"/>
      <c r="W493" s="117"/>
      <c r="X493" s="117"/>
      <c r="Y493" s="117"/>
      <c r="Z493" s="117"/>
    </row>
    <row r="494" spans="1:26" ht="15.75" customHeight="1" x14ac:dyDescent="0.25">
      <c r="A494" s="117"/>
      <c r="B494" s="117"/>
      <c r="C494" s="117"/>
      <c r="D494" s="117"/>
      <c r="E494" s="117"/>
      <c r="F494" s="117"/>
      <c r="G494" s="117"/>
      <c r="H494" s="117"/>
      <c r="I494" s="214"/>
      <c r="J494" s="117"/>
      <c r="K494" s="117"/>
      <c r="L494" s="117"/>
      <c r="M494" s="117"/>
      <c r="N494" s="117"/>
      <c r="O494" s="117"/>
      <c r="P494" s="117"/>
      <c r="Q494" s="117"/>
      <c r="R494" s="117"/>
      <c r="S494" s="117"/>
      <c r="T494" s="117"/>
      <c r="U494" s="117"/>
      <c r="V494" s="117"/>
      <c r="W494" s="117"/>
      <c r="X494" s="117"/>
      <c r="Y494" s="117"/>
      <c r="Z494" s="117"/>
    </row>
    <row r="495" spans="1:26" ht="15.75" customHeight="1" x14ac:dyDescent="0.25">
      <c r="A495" s="117"/>
      <c r="B495" s="117"/>
      <c r="C495" s="117"/>
      <c r="D495" s="117"/>
      <c r="E495" s="117"/>
      <c r="F495" s="117"/>
      <c r="G495" s="117"/>
      <c r="H495" s="117"/>
      <c r="I495" s="214"/>
      <c r="J495" s="117"/>
      <c r="K495" s="117"/>
      <c r="L495" s="117"/>
      <c r="M495" s="117"/>
      <c r="N495" s="117"/>
      <c r="O495" s="117"/>
      <c r="P495" s="117"/>
      <c r="Q495" s="117"/>
      <c r="R495" s="117"/>
      <c r="S495" s="117"/>
      <c r="T495" s="117"/>
      <c r="U495" s="117"/>
      <c r="V495" s="117"/>
      <c r="W495" s="117"/>
      <c r="X495" s="117"/>
      <c r="Y495" s="117"/>
      <c r="Z495" s="117"/>
    </row>
    <row r="496" spans="1:26" ht="15.75" customHeight="1" x14ac:dyDescent="0.25">
      <c r="A496" s="117"/>
      <c r="B496" s="117"/>
      <c r="C496" s="117"/>
      <c r="D496" s="117"/>
      <c r="E496" s="117"/>
      <c r="F496" s="117"/>
      <c r="G496" s="117"/>
      <c r="H496" s="117"/>
      <c r="I496" s="214"/>
      <c r="J496" s="117"/>
      <c r="K496" s="117"/>
      <c r="L496" s="117"/>
      <c r="M496" s="117"/>
      <c r="N496" s="117"/>
      <c r="O496" s="117"/>
      <c r="P496" s="117"/>
      <c r="Q496" s="117"/>
      <c r="R496" s="117"/>
      <c r="S496" s="117"/>
      <c r="T496" s="117"/>
      <c r="U496" s="117"/>
      <c r="V496" s="117"/>
      <c r="W496" s="117"/>
      <c r="X496" s="117"/>
      <c r="Y496" s="117"/>
      <c r="Z496" s="117"/>
    </row>
    <row r="497" spans="1:26" ht="15.75" customHeight="1" x14ac:dyDescent="0.25">
      <c r="A497" s="117"/>
      <c r="B497" s="117"/>
      <c r="C497" s="117"/>
      <c r="D497" s="117"/>
      <c r="E497" s="117"/>
      <c r="F497" s="117"/>
      <c r="G497" s="117"/>
      <c r="H497" s="117"/>
      <c r="I497" s="214"/>
      <c r="J497" s="117"/>
      <c r="K497" s="117"/>
      <c r="L497" s="117"/>
      <c r="M497" s="117"/>
      <c r="N497" s="117"/>
      <c r="O497" s="117"/>
      <c r="P497" s="117"/>
      <c r="Q497" s="117"/>
      <c r="R497" s="117"/>
      <c r="S497" s="117"/>
      <c r="T497" s="117"/>
      <c r="U497" s="117"/>
      <c r="V497" s="117"/>
      <c r="W497" s="117"/>
      <c r="X497" s="117"/>
      <c r="Y497" s="117"/>
      <c r="Z497" s="117"/>
    </row>
    <row r="498" spans="1:26" ht="15.75" customHeight="1" x14ac:dyDescent="0.25">
      <c r="A498" s="117"/>
      <c r="B498" s="117"/>
      <c r="C498" s="117"/>
      <c r="D498" s="117"/>
      <c r="E498" s="117"/>
      <c r="F498" s="117"/>
      <c r="G498" s="117"/>
      <c r="H498" s="117"/>
      <c r="I498" s="214"/>
      <c r="J498" s="117"/>
      <c r="K498" s="117"/>
      <c r="L498" s="117"/>
      <c r="M498" s="117"/>
      <c r="N498" s="117"/>
      <c r="O498" s="117"/>
      <c r="P498" s="117"/>
      <c r="Q498" s="117"/>
      <c r="R498" s="117"/>
      <c r="S498" s="117"/>
      <c r="T498" s="117"/>
      <c r="U498" s="117"/>
      <c r="V498" s="117"/>
      <c r="W498" s="117"/>
      <c r="X498" s="117"/>
      <c r="Y498" s="117"/>
      <c r="Z498" s="117"/>
    </row>
    <row r="499" spans="1:26" ht="15.75" customHeight="1" x14ac:dyDescent="0.25">
      <c r="A499" s="117"/>
      <c r="B499" s="117"/>
      <c r="C499" s="117"/>
      <c r="D499" s="117"/>
      <c r="E499" s="117"/>
      <c r="F499" s="117"/>
      <c r="G499" s="117"/>
      <c r="H499" s="117"/>
      <c r="I499" s="214"/>
      <c r="J499" s="117"/>
      <c r="K499" s="117"/>
      <c r="L499" s="117"/>
      <c r="M499" s="117"/>
      <c r="N499" s="117"/>
      <c r="O499" s="117"/>
      <c r="P499" s="117"/>
      <c r="Q499" s="117"/>
      <c r="R499" s="117"/>
      <c r="S499" s="117"/>
      <c r="T499" s="117"/>
      <c r="U499" s="117"/>
      <c r="V499" s="117"/>
      <c r="W499" s="117"/>
      <c r="X499" s="117"/>
      <c r="Y499" s="117"/>
      <c r="Z499" s="117"/>
    </row>
    <row r="500" spans="1:26" ht="15.75" customHeight="1" x14ac:dyDescent="0.25">
      <c r="A500" s="117"/>
      <c r="B500" s="117"/>
      <c r="C500" s="117"/>
      <c r="D500" s="117"/>
      <c r="E500" s="117"/>
      <c r="F500" s="117"/>
      <c r="G500" s="117"/>
      <c r="H500" s="117"/>
      <c r="I500" s="214"/>
      <c r="J500" s="117"/>
      <c r="K500" s="117"/>
      <c r="L500" s="117"/>
      <c r="M500" s="117"/>
      <c r="N500" s="117"/>
      <c r="O500" s="117"/>
      <c r="P500" s="117"/>
      <c r="Q500" s="117"/>
      <c r="R500" s="117"/>
      <c r="S500" s="117"/>
      <c r="T500" s="117"/>
      <c r="U500" s="117"/>
      <c r="V500" s="117"/>
      <c r="W500" s="117"/>
      <c r="X500" s="117"/>
      <c r="Y500" s="117"/>
      <c r="Z500" s="117"/>
    </row>
    <row r="501" spans="1:26" ht="15.75" customHeight="1" x14ac:dyDescent="0.25">
      <c r="A501" s="117"/>
      <c r="B501" s="117"/>
      <c r="C501" s="117"/>
      <c r="D501" s="117"/>
      <c r="E501" s="117"/>
      <c r="F501" s="117"/>
      <c r="G501" s="117"/>
      <c r="H501" s="117"/>
      <c r="I501" s="214"/>
      <c r="J501" s="117"/>
      <c r="K501" s="117"/>
      <c r="L501" s="117"/>
      <c r="M501" s="117"/>
      <c r="N501" s="117"/>
      <c r="O501" s="117"/>
      <c r="P501" s="117"/>
      <c r="Q501" s="117"/>
      <c r="R501" s="117"/>
      <c r="S501" s="117"/>
      <c r="T501" s="117"/>
      <c r="U501" s="117"/>
      <c r="V501" s="117"/>
      <c r="W501" s="117"/>
      <c r="X501" s="117"/>
      <c r="Y501" s="117"/>
      <c r="Z501" s="117"/>
    </row>
    <row r="502" spans="1:26" ht="15.75" customHeight="1" x14ac:dyDescent="0.25">
      <c r="A502" s="117"/>
      <c r="B502" s="117"/>
      <c r="C502" s="117"/>
      <c r="D502" s="117"/>
      <c r="E502" s="117"/>
      <c r="F502" s="117"/>
      <c r="G502" s="117"/>
      <c r="H502" s="117"/>
      <c r="I502" s="214"/>
      <c r="J502" s="117"/>
      <c r="K502" s="117"/>
      <c r="L502" s="117"/>
      <c r="M502" s="117"/>
      <c r="N502" s="117"/>
      <c r="O502" s="117"/>
      <c r="P502" s="117"/>
      <c r="Q502" s="117"/>
      <c r="R502" s="117"/>
      <c r="S502" s="117"/>
      <c r="T502" s="117"/>
      <c r="U502" s="117"/>
      <c r="V502" s="117"/>
      <c r="W502" s="117"/>
      <c r="X502" s="117"/>
      <c r="Y502" s="117"/>
      <c r="Z502" s="117"/>
    </row>
    <row r="503" spans="1:26" ht="15.75" customHeight="1" x14ac:dyDescent="0.25">
      <c r="A503" s="117"/>
      <c r="B503" s="117"/>
      <c r="C503" s="117"/>
      <c r="D503" s="117"/>
      <c r="E503" s="117"/>
      <c r="F503" s="117"/>
      <c r="G503" s="117"/>
      <c r="H503" s="117"/>
      <c r="I503" s="214"/>
      <c r="J503" s="117"/>
      <c r="K503" s="117"/>
      <c r="L503" s="117"/>
      <c r="M503" s="117"/>
      <c r="N503" s="117"/>
      <c r="O503" s="117"/>
      <c r="P503" s="117"/>
      <c r="Q503" s="117"/>
      <c r="R503" s="117"/>
      <c r="S503" s="117"/>
      <c r="T503" s="117"/>
      <c r="U503" s="117"/>
      <c r="V503" s="117"/>
      <c r="W503" s="117"/>
      <c r="X503" s="117"/>
      <c r="Y503" s="117"/>
      <c r="Z503" s="117"/>
    </row>
    <row r="504" spans="1:26" ht="15.75" customHeight="1" x14ac:dyDescent="0.25">
      <c r="A504" s="117"/>
      <c r="B504" s="117"/>
      <c r="C504" s="117"/>
      <c r="D504" s="117"/>
      <c r="E504" s="117"/>
      <c r="F504" s="117"/>
      <c r="G504" s="117"/>
      <c r="H504" s="117"/>
      <c r="I504" s="214"/>
      <c r="J504" s="117"/>
      <c r="K504" s="117"/>
      <c r="L504" s="117"/>
      <c r="M504" s="117"/>
      <c r="N504" s="117"/>
      <c r="O504" s="117"/>
      <c r="P504" s="117"/>
      <c r="Q504" s="117"/>
      <c r="R504" s="117"/>
      <c r="S504" s="117"/>
      <c r="T504" s="117"/>
      <c r="U504" s="117"/>
      <c r="V504" s="117"/>
      <c r="W504" s="117"/>
      <c r="X504" s="117"/>
      <c r="Y504" s="117"/>
      <c r="Z504" s="117"/>
    </row>
    <row r="505" spans="1:26" ht="15.75" customHeight="1" x14ac:dyDescent="0.25">
      <c r="A505" s="117"/>
      <c r="B505" s="117"/>
      <c r="C505" s="117"/>
      <c r="D505" s="117"/>
      <c r="E505" s="117"/>
      <c r="F505" s="117"/>
      <c r="G505" s="117"/>
      <c r="H505" s="117"/>
      <c r="I505" s="214"/>
      <c r="J505" s="117"/>
      <c r="K505" s="117"/>
      <c r="L505" s="117"/>
      <c r="M505" s="117"/>
      <c r="N505" s="117"/>
      <c r="O505" s="117"/>
      <c r="P505" s="117"/>
      <c r="Q505" s="117"/>
      <c r="R505" s="117"/>
      <c r="S505" s="117"/>
      <c r="T505" s="117"/>
      <c r="U505" s="117"/>
      <c r="V505" s="117"/>
      <c r="W505" s="117"/>
      <c r="X505" s="117"/>
      <c r="Y505" s="117"/>
      <c r="Z505" s="117"/>
    </row>
    <row r="506" spans="1:26" ht="15.75" customHeight="1" x14ac:dyDescent="0.25">
      <c r="A506" s="117"/>
      <c r="B506" s="117"/>
      <c r="C506" s="117"/>
      <c r="D506" s="117"/>
      <c r="E506" s="117"/>
      <c r="F506" s="117"/>
      <c r="G506" s="117"/>
      <c r="H506" s="117"/>
      <c r="I506" s="214"/>
      <c r="J506" s="117"/>
      <c r="K506" s="117"/>
      <c r="L506" s="117"/>
      <c r="M506" s="117"/>
      <c r="N506" s="117"/>
      <c r="O506" s="117"/>
      <c r="P506" s="117"/>
      <c r="Q506" s="117"/>
      <c r="R506" s="117"/>
      <c r="S506" s="117"/>
      <c r="T506" s="117"/>
      <c r="U506" s="117"/>
      <c r="V506" s="117"/>
      <c r="W506" s="117"/>
      <c r="X506" s="117"/>
      <c r="Y506" s="117"/>
      <c r="Z506" s="117"/>
    </row>
    <row r="507" spans="1:26" ht="15.75" customHeight="1" x14ac:dyDescent="0.25">
      <c r="A507" s="117"/>
      <c r="B507" s="117"/>
      <c r="C507" s="117"/>
      <c r="D507" s="117"/>
      <c r="E507" s="117"/>
      <c r="F507" s="117"/>
      <c r="G507" s="117"/>
      <c r="H507" s="117"/>
      <c r="I507" s="214"/>
      <c r="J507" s="117"/>
      <c r="K507" s="117"/>
      <c r="L507" s="117"/>
      <c r="M507" s="117"/>
      <c r="N507" s="117"/>
      <c r="O507" s="117"/>
      <c r="P507" s="117"/>
      <c r="Q507" s="117"/>
      <c r="R507" s="117"/>
      <c r="S507" s="117"/>
      <c r="T507" s="117"/>
      <c r="U507" s="117"/>
      <c r="V507" s="117"/>
      <c r="W507" s="117"/>
      <c r="X507" s="117"/>
      <c r="Y507" s="117"/>
      <c r="Z507" s="117"/>
    </row>
    <row r="508" spans="1:26" ht="15.75" customHeight="1" x14ac:dyDescent="0.25">
      <c r="A508" s="117"/>
      <c r="B508" s="117"/>
      <c r="C508" s="117"/>
      <c r="D508" s="117"/>
      <c r="E508" s="117"/>
      <c r="F508" s="117"/>
      <c r="G508" s="117"/>
      <c r="H508" s="117"/>
      <c r="I508" s="214"/>
      <c r="J508" s="117"/>
      <c r="K508" s="117"/>
      <c r="L508" s="117"/>
      <c r="M508" s="117"/>
      <c r="N508" s="117"/>
      <c r="O508" s="117"/>
      <c r="P508" s="117"/>
      <c r="Q508" s="117"/>
      <c r="R508" s="117"/>
      <c r="S508" s="117"/>
      <c r="T508" s="117"/>
      <c r="U508" s="117"/>
      <c r="V508" s="117"/>
      <c r="W508" s="117"/>
      <c r="X508" s="117"/>
      <c r="Y508" s="117"/>
      <c r="Z508" s="117"/>
    </row>
    <row r="509" spans="1:26" ht="15.75" customHeight="1" x14ac:dyDescent="0.25">
      <c r="A509" s="117"/>
      <c r="B509" s="117"/>
      <c r="C509" s="117"/>
      <c r="D509" s="117"/>
      <c r="E509" s="117"/>
      <c r="F509" s="117"/>
      <c r="G509" s="117"/>
      <c r="H509" s="117"/>
      <c r="I509" s="214"/>
      <c r="J509" s="117"/>
      <c r="K509" s="117"/>
      <c r="L509" s="117"/>
      <c r="M509" s="117"/>
      <c r="N509" s="117"/>
      <c r="O509" s="117"/>
      <c r="P509" s="117"/>
      <c r="Q509" s="117"/>
      <c r="R509" s="117"/>
      <c r="S509" s="117"/>
      <c r="T509" s="117"/>
      <c r="U509" s="117"/>
      <c r="V509" s="117"/>
      <c r="W509" s="117"/>
      <c r="X509" s="117"/>
      <c r="Y509" s="117"/>
      <c r="Z509" s="117"/>
    </row>
    <row r="510" spans="1:26" ht="15.75" customHeight="1" x14ac:dyDescent="0.25">
      <c r="A510" s="117"/>
      <c r="B510" s="117"/>
      <c r="C510" s="117"/>
      <c r="D510" s="117"/>
      <c r="E510" s="117"/>
      <c r="F510" s="117"/>
      <c r="G510" s="117"/>
      <c r="H510" s="117"/>
      <c r="I510" s="214"/>
      <c r="J510" s="117"/>
      <c r="K510" s="117"/>
      <c r="L510" s="117"/>
      <c r="M510" s="117"/>
      <c r="N510" s="117"/>
      <c r="O510" s="117"/>
      <c r="P510" s="117"/>
      <c r="Q510" s="117"/>
      <c r="R510" s="117"/>
      <c r="S510" s="117"/>
      <c r="T510" s="117"/>
      <c r="U510" s="117"/>
      <c r="V510" s="117"/>
      <c r="W510" s="117"/>
      <c r="X510" s="117"/>
      <c r="Y510" s="117"/>
      <c r="Z510" s="117"/>
    </row>
    <row r="511" spans="1:26" ht="15.75" customHeight="1" x14ac:dyDescent="0.25">
      <c r="A511" s="117"/>
      <c r="B511" s="117"/>
      <c r="C511" s="117"/>
      <c r="D511" s="117"/>
      <c r="E511" s="117"/>
      <c r="F511" s="117"/>
      <c r="G511" s="117"/>
      <c r="H511" s="117"/>
      <c r="I511" s="214"/>
      <c r="J511" s="117"/>
      <c r="K511" s="117"/>
      <c r="L511" s="117"/>
      <c r="M511" s="117"/>
      <c r="N511" s="117"/>
      <c r="O511" s="117"/>
      <c r="P511" s="117"/>
      <c r="Q511" s="117"/>
      <c r="R511" s="117"/>
      <c r="S511" s="117"/>
      <c r="T511" s="117"/>
      <c r="U511" s="117"/>
      <c r="V511" s="117"/>
      <c r="W511" s="117"/>
      <c r="X511" s="117"/>
      <c r="Y511" s="117"/>
      <c r="Z511" s="117"/>
    </row>
    <row r="512" spans="1:26" ht="15.75" customHeight="1" x14ac:dyDescent="0.25">
      <c r="A512" s="117"/>
      <c r="B512" s="117"/>
      <c r="C512" s="117"/>
      <c r="D512" s="117"/>
      <c r="E512" s="117"/>
      <c r="F512" s="117"/>
      <c r="G512" s="117"/>
      <c r="H512" s="117"/>
      <c r="I512" s="214"/>
      <c r="J512" s="117"/>
      <c r="K512" s="117"/>
      <c r="L512" s="117"/>
      <c r="M512" s="117"/>
      <c r="N512" s="117"/>
      <c r="O512" s="117"/>
      <c r="P512" s="117"/>
      <c r="Q512" s="117"/>
      <c r="R512" s="117"/>
      <c r="S512" s="117"/>
      <c r="T512" s="117"/>
      <c r="U512" s="117"/>
      <c r="V512" s="117"/>
      <c r="W512" s="117"/>
      <c r="X512" s="117"/>
      <c r="Y512" s="117"/>
      <c r="Z512" s="117"/>
    </row>
    <row r="513" spans="1:26" ht="15.75" customHeight="1" x14ac:dyDescent="0.25">
      <c r="A513" s="117"/>
      <c r="B513" s="117"/>
      <c r="C513" s="117"/>
      <c r="D513" s="117"/>
      <c r="E513" s="117"/>
      <c r="F513" s="117"/>
      <c r="G513" s="117"/>
      <c r="H513" s="117"/>
      <c r="I513" s="214"/>
      <c r="J513" s="117"/>
      <c r="K513" s="117"/>
      <c r="L513" s="117"/>
      <c r="M513" s="117"/>
      <c r="N513" s="117"/>
      <c r="O513" s="117"/>
      <c r="P513" s="117"/>
      <c r="Q513" s="117"/>
      <c r="R513" s="117"/>
      <c r="S513" s="117"/>
      <c r="T513" s="117"/>
      <c r="U513" s="117"/>
      <c r="V513" s="117"/>
      <c r="W513" s="117"/>
      <c r="X513" s="117"/>
      <c r="Y513" s="117"/>
      <c r="Z513" s="117"/>
    </row>
    <row r="514" spans="1:26" ht="15.75" customHeight="1" x14ac:dyDescent="0.25">
      <c r="A514" s="117"/>
      <c r="B514" s="117"/>
      <c r="C514" s="117"/>
      <c r="D514" s="117"/>
      <c r="E514" s="117"/>
      <c r="F514" s="117"/>
      <c r="G514" s="117"/>
      <c r="H514" s="117"/>
      <c r="I514" s="214"/>
      <c r="J514" s="117"/>
      <c r="K514" s="117"/>
      <c r="L514" s="117"/>
      <c r="M514" s="117"/>
      <c r="N514" s="117"/>
      <c r="O514" s="117"/>
      <c r="P514" s="117"/>
      <c r="Q514" s="117"/>
      <c r="R514" s="117"/>
      <c r="S514" s="117"/>
      <c r="T514" s="117"/>
      <c r="U514" s="117"/>
      <c r="V514" s="117"/>
      <c r="W514" s="117"/>
      <c r="X514" s="117"/>
      <c r="Y514" s="117"/>
      <c r="Z514" s="117"/>
    </row>
    <row r="515" spans="1:26" ht="15.75" customHeight="1" x14ac:dyDescent="0.25">
      <c r="A515" s="117"/>
      <c r="B515" s="117"/>
      <c r="C515" s="117"/>
      <c r="D515" s="117"/>
      <c r="E515" s="117"/>
      <c r="F515" s="117"/>
      <c r="G515" s="117"/>
      <c r="H515" s="117"/>
      <c r="I515" s="214"/>
      <c r="J515" s="117"/>
      <c r="K515" s="117"/>
      <c r="L515" s="117"/>
      <c r="M515" s="117"/>
      <c r="N515" s="117"/>
      <c r="O515" s="117"/>
      <c r="P515" s="117"/>
      <c r="Q515" s="117"/>
      <c r="R515" s="117"/>
      <c r="S515" s="117"/>
      <c r="T515" s="117"/>
      <c r="U515" s="117"/>
      <c r="V515" s="117"/>
      <c r="W515" s="117"/>
      <c r="X515" s="117"/>
      <c r="Y515" s="117"/>
      <c r="Z515" s="117"/>
    </row>
    <row r="516" spans="1:26" ht="15.75" customHeight="1" x14ac:dyDescent="0.25">
      <c r="A516" s="117"/>
      <c r="B516" s="117"/>
      <c r="C516" s="117"/>
      <c r="D516" s="117"/>
      <c r="E516" s="117"/>
      <c r="F516" s="117"/>
      <c r="G516" s="117"/>
      <c r="H516" s="117"/>
      <c r="I516" s="214"/>
      <c r="J516" s="117"/>
      <c r="K516" s="117"/>
      <c r="L516" s="117"/>
      <c r="M516" s="117"/>
      <c r="N516" s="117"/>
      <c r="O516" s="117"/>
      <c r="P516" s="117"/>
      <c r="Q516" s="117"/>
      <c r="R516" s="117"/>
      <c r="S516" s="117"/>
      <c r="T516" s="117"/>
      <c r="U516" s="117"/>
      <c r="V516" s="117"/>
      <c r="W516" s="117"/>
      <c r="X516" s="117"/>
      <c r="Y516" s="117"/>
      <c r="Z516" s="117"/>
    </row>
    <row r="517" spans="1:26" ht="15.75" customHeight="1" x14ac:dyDescent="0.25">
      <c r="A517" s="117"/>
      <c r="B517" s="117"/>
      <c r="C517" s="117"/>
      <c r="D517" s="117"/>
      <c r="E517" s="117"/>
      <c r="F517" s="117"/>
      <c r="G517" s="117"/>
      <c r="H517" s="117"/>
      <c r="I517" s="214"/>
      <c r="J517" s="117"/>
      <c r="K517" s="117"/>
      <c r="L517" s="117"/>
      <c r="M517" s="117"/>
      <c r="N517" s="117"/>
      <c r="O517" s="117"/>
      <c r="P517" s="117"/>
      <c r="Q517" s="117"/>
      <c r="R517" s="117"/>
      <c r="S517" s="117"/>
      <c r="T517" s="117"/>
      <c r="U517" s="117"/>
      <c r="V517" s="117"/>
      <c r="W517" s="117"/>
      <c r="X517" s="117"/>
      <c r="Y517" s="117"/>
      <c r="Z517" s="117"/>
    </row>
    <row r="518" spans="1:26" ht="15.75" customHeight="1" x14ac:dyDescent="0.25">
      <c r="A518" s="117"/>
      <c r="B518" s="117"/>
      <c r="C518" s="117"/>
      <c r="D518" s="117"/>
      <c r="E518" s="117"/>
      <c r="F518" s="117"/>
      <c r="G518" s="117"/>
      <c r="H518" s="117"/>
      <c r="I518" s="214"/>
      <c r="J518" s="117"/>
      <c r="K518" s="117"/>
      <c r="L518" s="117"/>
      <c r="M518" s="117"/>
      <c r="N518" s="117"/>
      <c r="O518" s="117"/>
      <c r="P518" s="117"/>
      <c r="Q518" s="117"/>
      <c r="R518" s="117"/>
      <c r="S518" s="117"/>
      <c r="T518" s="117"/>
      <c r="U518" s="117"/>
      <c r="V518" s="117"/>
      <c r="W518" s="117"/>
      <c r="X518" s="117"/>
      <c r="Y518" s="117"/>
      <c r="Z518" s="117"/>
    </row>
    <row r="519" spans="1:26" ht="15.75" customHeight="1" x14ac:dyDescent="0.25">
      <c r="A519" s="117"/>
      <c r="B519" s="117"/>
      <c r="C519" s="117"/>
      <c r="D519" s="117"/>
      <c r="E519" s="117"/>
      <c r="F519" s="117"/>
      <c r="G519" s="117"/>
      <c r="H519" s="117"/>
      <c r="I519" s="214"/>
      <c r="J519" s="117"/>
      <c r="K519" s="117"/>
      <c r="L519" s="117"/>
      <c r="M519" s="117"/>
      <c r="N519" s="117"/>
      <c r="O519" s="117"/>
      <c r="P519" s="117"/>
      <c r="Q519" s="117"/>
      <c r="R519" s="117"/>
      <c r="S519" s="117"/>
      <c r="T519" s="117"/>
      <c r="U519" s="117"/>
      <c r="V519" s="117"/>
      <c r="W519" s="117"/>
      <c r="X519" s="117"/>
      <c r="Y519" s="117"/>
      <c r="Z519" s="117"/>
    </row>
    <row r="520" spans="1:26" ht="15.75" customHeight="1" x14ac:dyDescent="0.25">
      <c r="A520" s="117"/>
      <c r="B520" s="117"/>
      <c r="C520" s="117"/>
      <c r="D520" s="117"/>
      <c r="E520" s="117"/>
      <c r="F520" s="117"/>
      <c r="G520" s="117"/>
      <c r="H520" s="117"/>
      <c r="I520" s="214"/>
      <c r="J520" s="117"/>
      <c r="K520" s="117"/>
      <c r="L520" s="117"/>
      <c r="M520" s="117"/>
      <c r="N520" s="117"/>
      <c r="O520" s="117"/>
      <c r="P520" s="117"/>
      <c r="Q520" s="117"/>
      <c r="R520" s="117"/>
      <c r="S520" s="117"/>
      <c r="T520" s="117"/>
      <c r="U520" s="117"/>
      <c r="V520" s="117"/>
      <c r="W520" s="117"/>
      <c r="X520" s="117"/>
      <c r="Y520" s="117"/>
      <c r="Z520" s="117"/>
    </row>
    <row r="521" spans="1:26" ht="15.75" customHeight="1" x14ac:dyDescent="0.25">
      <c r="A521" s="117"/>
      <c r="B521" s="117"/>
      <c r="C521" s="117"/>
      <c r="D521" s="117"/>
      <c r="E521" s="117"/>
      <c r="F521" s="117"/>
      <c r="G521" s="117"/>
      <c r="H521" s="117"/>
      <c r="I521" s="214"/>
      <c r="J521" s="117"/>
      <c r="K521" s="117"/>
      <c r="L521" s="117"/>
      <c r="M521" s="117"/>
      <c r="N521" s="117"/>
      <c r="O521" s="117"/>
      <c r="P521" s="117"/>
      <c r="Q521" s="117"/>
      <c r="R521" s="117"/>
      <c r="S521" s="117"/>
      <c r="T521" s="117"/>
      <c r="U521" s="117"/>
      <c r="V521" s="117"/>
      <c r="W521" s="117"/>
      <c r="X521" s="117"/>
      <c r="Y521" s="117"/>
      <c r="Z521" s="117"/>
    </row>
    <row r="522" spans="1:26" ht="15.75" customHeight="1" x14ac:dyDescent="0.25">
      <c r="A522" s="117"/>
      <c r="B522" s="117"/>
      <c r="C522" s="117"/>
      <c r="D522" s="117"/>
      <c r="E522" s="117"/>
      <c r="F522" s="117"/>
      <c r="G522" s="117"/>
      <c r="H522" s="117"/>
      <c r="I522" s="214"/>
      <c r="J522" s="117"/>
      <c r="K522" s="117"/>
      <c r="L522" s="117"/>
      <c r="M522" s="117"/>
      <c r="N522" s="117"/>
      <c r="O522" s="117"/>
      <c r="P522" s="117"/>
      <c r="Q522" s="117"/>
      <c r="R522" s="117"/>
      <c r="S522" s="117"/>
      <c r="T522" s="117"/>
      <c r="U522" s="117"/>
      <c r="V522" s="117"/>
      <c r="W522" s="117"/>
      <c r="X522" s="117"/>
      <c r="Y522" s="117"/>
      <c r="Z522" s="117"/>
    </row>
    <row r="523" spans="1:26" ht="15.75" customHeight="1" x14ac:dyDescent="0.25">
      <c r="A523" s="117"/>
      <c r="B523" s="117"/>
      <c r="C523" s="117"/>
      <c r="D523" s="117"/>
      <c r="E523" s="117"/>
      <c r="F523" s="117"/>
      <c r="G523" s="117"/>
      <c r="H523" s="117"/>
      <c r="I523" s="214"/>
      <c r="J523" s="117"/>
      <c r="K523" s="117"/>
      <c r="L523" s="117"/>
      <c r="M523" s="117"/>
      <c r="N523" s="117"/>
      <c r="O523" s="117"/>
      <c r="P523" s="117"/>
      <c r="Q523" s="117"/>
      <c r="R523" s="117"/>
      <c r="S523" s="117"/>
      <c r="T523" s="117"/>
      <c r="U523" s="117"/>
      <c r="V523" s="117"/>
      <c r="W523" s="117"/>
      <c r="X523" s="117"/>
      <c r="Y523" s="117"/>
      <c r="Z523" s="117"/>
    </row>
    <row r="524" spans="1:26" ht="15.75" customHeight="1" x14ac:dyDescent="0.25">
      <c r="A524" s="117"/>
      <c r="B524" s="117"/>
      <c r="C524" s="117"/>
      <c r="D524" s="117"/>
      <c r="E524" s="117"/>
      <c r="F524" s="117"/>
      <c r="G524" s="117"/>
      <c r="H524" s="117"/>
      <c r="I524" s="214"/>
      <c r="J524" s="117"/>
      <c r="K524" s="117"/>
      <c r="L524" s="117"/>
      <c r="M524" s="117"/>
      <c r="N524" s="117"/>
      <c r="O524" s="117"/>
      <c r="P524" s="117"/>
      <c r="Q524" s="117"/>
      <c r="R524" s="117"/>
      <c r="S524" s="117"/>
      <c r="T524" s="117"/>
      <c r="U524" s="117"/>
      <c r="V524" s="117"/>
      <c r="W524" s="117"/>
      <c r="X524" s="117"/>
      <c r="Y524" s="117"/>
      <c r="Z524" s="117"/>
    </row>
    <row r="525" spans="1:26" ht="15.75" customHeight="1" x14ac:dyDescent="0.25">
      <c r="A525" s="117"/>
      <c r="B525" s="117"/>
      <c r="C525" s="117"/>
      <c r="D525" s="117"/>
      <c r="E525" s="117"/>
      <c r="F525" s="117"/>
      <c r="G525" s="117"/>
      <c r="H525" s="117"/>
      <c r="I525" s="214"/>
      <c r="J525" s="117"/>
      <c r="K525" s="117"/>
      <c r="L525" s="117"/>
      <c r="M525" s="117"/>
      <c r="N525" s="117"/>
      <c r="O525" s="117"/>
      <c r="P525" s="117"/>
      <c r="Q525" s="117"/>
      <c r="R525" s="117"/>
      <c r="S525" s="117"/>
      <c r="T525" s="117"/>
      <c r="U525" s="117"/>
      <c r="V525" s="117"/>
      <c r="W525" s="117"/>
      <c r="X525" s="117"/>
      <c r="Y525" s="117"/>
      <c r="Z525" s="117"/>
    </row>
    <row r="526" spans="1:26" ht="15.75" customHeight="1" x14ac:dyDescent="0.25">
      <c r="A526" s="117"/>
      <c r="B526" s="117"/>
      <c r="C526" s="117"/>
      <c r="D526" s="117"/>
      <c r="E526" s="117"/>
      <c r="F526" s="117"/>
      <c r="G526" s="117"/>
      <c r="H526" s="117"/>
      <c r="I526" s="214"/>
      <c r="J526" s="117"/>
      <c r="K526" s="117"/>
      <c r="L526" s="117"/>
      <c r="M526" s="117"/>
      <c r="N526" s="117"/>
      <c r="O526" s="117"/>
      <c r="P526" s="117"/>
      <c r="Q526" s="117"/>
      <c r="R526" s="117"/>
      <c r="S526" s="117"/>
      <c r="T526" s="117"/>
      <c r="U526" s="117"/>
      <c r="V526" s="117"/>
      <c r="W526" s="117"/>
      <c r="X526" s="117"/>
      <c r="Y526" s="117"/>
      <c r="Z526" s="117"/>
    </row>
    <row r="527" spans="1:26" ht="15.75" customHeight="1" x14ac:dyDescent="0.25">
      <c r="A527" s="117"/>
      <c r="B527" s="117"/>
      <c r="C527" s="117"/>
      <c r="D527" s="117"/>
      <c r="E527" s="117"/>
      <c r="F527" s="117"/>
      <c r="G527" s="117"/>
      <c r="H527" s="117"/>
      <c r="I527" s="214"/>
      <c r="J527" s="117"/>
      <c r="K527" s="117"/>
      <c r="L527" s="117"/>
      <c r="M527" s="117"/>
      <c r="N527" s="117"/>
      <c r="O527" s="117"/>
      <c r="P527" s="117"/>
      <c r="Q527" s="117"/>
      <c r="R527" s="117"/>
      <c r="S527" s="117"/>
      <c r="T527" s="117"/>
      <c r="U527" s="117"/>
      <c r="V527" s="117"/>
      <c r="W527" s="117"/>
      <c r="X527" s="117"/>
      <c r="Y527" s="117"/>
      <c r="Z527" s="117"/>
    </row>
    <row r="528" spans="1:26" ht="15.75" customHeight="1" x14ac:dyDescent="0.25">
      <c r="A528" s="117"/>
      <c r="B528" s="117"/>
      <c r="C528" s="117"/>
      <c r="D528" s="117"/>
      <c r="E528" s="117"/>
      <c r="F528" s="117"/>
      <c r="G528" s="117"/>
      <c r="H528" s="117"/>
      <c r="I528" s="214"/>
      <c r="J528" s="117"/>
      <c r="K528" s="117"/>
      <c r="L528" s="117"/>
      <c r="M528" s="117"/>
      <c r="N528" s="117"/>
      <c r="O528" s="117"/>
      <c r="P528" s="117"/>
      <c r="Q528" s="117"/>
      <c r="R528" s="117"/>
      <c r="S528" s="117"/>
      <c r="T528" s="117"/>
      <c r="U528" s="117"/>
      <c r="V528" s="117"/>
      <c r="W528" s="117"/>
      <c r="X528" s="117"/>
      <c r="Y528" s="117"/>
      <c r="Z528" s="117"/>
    </row>
    <row r="529" spans="1:26" ht="15.75" customHeight="1" x14ac:dyDescent="0.25">
      <c r="A529" s="117"/>
      <c r="B529" s="117"/>
      <c r="C529" s="117"/>
      <c r="D529" s="117"/>
      <c r="E529" s="117"/>
      <c r="F529" s="117"/>
      <c r="G529" s="117"/>
      <c r="H529" s="117"/>
      <c r="I529" s="214"/>
      <c r="J529" s="117"/>
      <c r="K529" s="117"/>
      <c r="L529" s="117"/>
      <c r="M529" s="117"/>
      <c r="N529" s="117"/>
      <c r="O529" s="117"/>
      <c r="P529" s="117"/>
      <c r="Q529" s="117"/>
      <c r="R529" s="117"/>
      <c r="S529" s="117"/>
      <c r="T529" s="117"/>
      <c r="U529" s="117"/>
      <c r="V529" s="117"/>
      <c r="W529" s="117"/>
      <c r="X529" s="117"/>
      <c r="Y529" s="117"/>
      <c r="Z529" s="117"/>
    </row>
    <row r="530" spans="1:26" ht="15.75" customHeight="1" x14ac:dyDescent="0.25">
      <c r="A530" s="117"/>
      <c r="B530" s="117"/>
      <c r="C530" s="117"/>
      <c r="D530" s="117"/>
      <c r="E530" s="117"/>
      <c r="F530" s="117"/>
      <c r="G530" s="117"/>
      <c r="H530" s="117"/>
      <c r="I530" s="214"/>
      <c r="J530" s="117"/>
      <c r="K530" s="117"/>
      <c r="L530" s="117"/>
      <c r="M530" s="117"/>
      <c r="N530" s="117"/>
      <c r="O530" s="117"/>
      <c r="P530" s="117"/>
      <c r="Q530" s="117"/>
      <c r="R530" s="117"/>
      <c r="S530" s="117"/>
      <c r="T530" s="117"/>
      <c r="U530" s="117"/>
      <c r="V530" s="117"/>
      <c r="W530" s="117"/>
      <c r="X530" s="117"/>
      <c r="Y530" s="117"/>
      <c r="Z530" s="117"/>
    </row>
    <row r="531" spans="1:26" ht="15.75" customHeight="1" x14ac:dyDescent="0.25">
      <c r="A531" s="117"/>
      <c r="B531" s="117"/>
      <c r="C531" s="117"/>
      <c r="D531" s="117"/>
      <c r="E531" s="117"/>
      <c r="F531" s="117"/>
      <c r="G531" s="117"/>
      <c r="H531" s="117"/>
      <c r="I531" s="214"/>
      <c r="J531" s="117"/>
      <c r="K531" s="117"/>
      <c r="L531" s="117"/>
      <c r="M531" s="117"/>
      <c r="N531" s="117"/>
      <c r="O531" s="117"/>
      <c r="P531" s="117"/>
      <c r="Q531" s="117"/>
      <c r="R531" s="117"/>
      <c r="S531" s="117"/>
      <c r="T531" s="117"/>
      <c r="U531" s="117"/>
      <c r="V531" s="117"/>
      <c r="W531" s="117"/>
      <c r="X531" s="117"/>
      <c r="Y531" s="117"/>
      <c r="Z531" s="117"/>
    </row>
    <row r="532" spans="1:26" ht="15.75" customHeight="1" x14ac:dyDescent="0.25">
      <c r="A532" s="117"/>
      <c r="B532" s="117"/>
      <c r="C532" s="117"/>
      <c r="D532" s="117"/>
      <c r="E532" s="117"/>
      <c r="F532" s="117"/>
      <c r="G532" s="117"/>
      <c r="H532" s="117"/>
      <c r="I532" s="214"/>
      <c r="J532" s="117"/>
      <c r="K532" s="117"/>
      <c r="L532" s="117"/>
      <c r="M532" s="117"/>
      <c r="N532" s="117"/>
      <c r="O532" s="117"/>
      <c r="P532" s="117"/>
      <c r="Q532" s="117"/>
      <c r="R532" s="117"/>
      <c r="S532" s="117"/>
      <c r="T532" s="117"/>
      <c r="U532" s="117"/>
      <c r="V532" s="117"/>
      <c r="W532" s="117"/>
      <c r="X532" s="117"/>
      <c r="Y532" s="117"/>
      <c r="Z532" s="117"/>
    </row>
    <row r="533" spans="1:26" ht="15.75" customHeight="1" x14ac:dyDescent="0.25">
      <c r="A533" s="117"/>
      <c r="B533" s="117"/>
      <c r="C533" s="117"/>
      <c r="D533" s="117"/>
      <c r="E533" s="117"/>
      <c r="F533" s="117"/>
      <c r="G533" s="117"/>
      <c r="H533" s="117"/>
      <c r="I533" s="214"/>
      <c r="J533" s="117"/>
      <c r="K533" s="117"/>
      <c r="L533" s="117"/>
      <c r="M533" s="117"/>
      <c r="N533" s="117"/>
      <c r="O533" s="117"/>
      <c r="P533" s="117"/>
      <c r="Q533" s="117"/>
      <c r="R533" s="117"/>
      <c r="S533" s="117"/>
      <c r="T533" s="117"/>
      <c r="U533" s="117"/>
      <c r="V533" s="117"/>
      <c r="W533" s="117"/>
      <c r="X533" s="117"/>
      <c r="Y533" s="117"/>
      <c r="Z533" s="117"/>
    </row>
    <row r="534" spans="1:26" ht="15.75" customHeight="1" x14ac:dyDescent="0.25">
      <c r="A534" s="117"/>
      <c r="B534" s="117"/>
      <c r="C534" s="117"/>
      <c r="D534" s="117"/>
      <c r="E534" s="117"/>
      <c r="F534" s="117"/>
      <c r="G534" s="117"/>
      <c r="H534" s="117"/>
      <c r="I534" s="214"/>
      <c r="J534" s="117"/>
      <c r="K534" s="117"/>
      <c r="L534" s="117"/>
      <c r="M534" s="117"/>
      <c r="N534" s="117"/>
      <c r="O534" s="117"/>
      <c r="P534" s="117"/>
      <c r="Q534" s="117"/>
      <c r="R534" s="117"/>
      <c r="S534" s="117"/>
      <c r="T534" s="117"/>
      <c r="U534" s="117"/>
      <c r="V534" s="117"/>
      <c r="W534" s="117"/>
      <c r="X534" s="117"/>
      <c r="Y534" s="117"/>
      <c r="Z534" s="117"/>
    </row>
    <row r="535" spans="1:26" ht="15.75" customHeight="1" x14ac:dyDescent="0.25">
      <c r="A535" s="117"/>
      <c r="B535" s="117"/>
      <c r="C535" s="117"/>
      <c r="D535" s="117"/>
      <c r="E535" s="117"/>
      <c r="F535" s="117"/>
      <c r="G535" s="117"/>
      <c r="H535" s="117"/>
      <c r="I535" s="214"/>
      <c r="J535" s="117"/>
      <c r="K535" s="117"/>
      <c r="L535" s="117"/>
      <c r="M535" s="117"/>
      <c r="N535" s="117"/>
      <c r="O535" s="117"/>
      <c r="P535" s="117"/>
      <c r="Q535" s="117"/>
      <c r="R535" s="117"/>
      <c r="S535" s="117"/>
      <c r="T535" s="117"/>
      <c r="U535" s="117"/>
      <c r="V535" s="117"/>
      <c r="W535" s="117"/>
      <c r="X535" s="117"/>
      <c r="Y535" s="117"/>
      <c r="Z535" s="117"/>
    </row>
    <row r="536" spans="1:26" ht="15.75" customHeight="1" x14ac:dyDescent="0.25">
      <c r="A536" s="117"/>
      <c r="B536" s="117"/>
      <c r="C536" s="117"/>
      <c r="D536" s="117"/>
      <c r="E536" s="117"/>
      <c r="F536" s="117"/>
      <c r="G536" s="117"/>
      <c r="H536" s="117"/>
      <c r="I536" s="214"/>
      <c r="J536" s="117"/>
      <c r="K536" s="117"/>
      <c r="L536" s="117"/>
      <c r="M536" s="117"/>
      <c r="N536" s="117"/>
      <c r="O536" s="117"/>
      <c r="P536" s="117"/>
      <c r="Q536" s="117"/>
      <c r="R536" s="117"/>
      <c r="S536" s="117"/>
      <c r="T536" s="117"/>
      <c r="U536" s="117"/>
      <c r="V536" s="117"/>
      <c r="W536" s="117"/>
      <c r="X536" s="117"/>
      <c r="Y536" s="117"/>
      <c r="Z536" s="117"/>
    </row>
    <row r="537" spans="1:26" ht="15.75" customHeight="1" x14ac:dyDescent="0.25">
      <c r="A537" s="117"/>
      <c r="B537" s="117"/>
      <c r="C537" s="117"/>
      <c r="D537" s="117"/>
      <c r="E537" s="117"/>
      <c r="F537" s="117"/>
      <c r="G537" s="117"/>
      <c r="H537" s="117"/>
      <c r="I537" s="214"/>
      <c r="J537" s="117"/>
      <c r="K537" s="117"/>
      <c r="L537" s="117"/>
      <c r="M537" s="117"/>
      <c r="N537" s="117"/>
      <c r="O537" s="117"/>
      <c r="P537" s="117"/>
      <c r="Q537" s="117"/>
      <c r="R537" s="117"/>
      <c r="S537" s="117"/>
      <c r="T537" s="117"/>
      <c r="U537" s="117"/>
      <c r="V537" s="117"/>
      <c r="W537" s="117"/>
      <c r="X537" s="117"/>
      <c r="Y537" s="117"/>
      <c r="Z537" s="117"/>
    </row>
    <row r="538" spans="1:26" ht="15.75" customHeight="1" x14ac:dyDescent="0.25">
      <c r="A538" s="117"/>
      <c r="B538" s="117"/>
      <c r="C538" s="117"/>
      <c r="D538" s="117"/>
      <c r="E538" s="117"/>
      <c r="F538" s="117"/>
      <c r="G538" s="117"/>
      <c r="H538" s="117"/>
      <c r="I538" s="214"/>
      <c r="J538" s="117"/>
      <c r="K538" s="117"/>
      <c r="L538" s="117"/>
      <c r="M538" s="117"/>
      <c r="N538" s="117"/>
      <c r="O538" s="117"/>
      <c r="P538" s="117"/>
      <c r="Q538" s="117"/>
      <c r="R538" s="117"/>
      <c r="S538" s="117"/>
      <c r="T538" s="117"/>
      <c r="U538" s="117"/>
      <c r="V538" s="117"/>
      <c r="W538" s="117"/>
      <c r="X538" s="117"/>
      <c r="Y538" s="117"/>
      <c r="Z538" s="117"/>
    </row>
    <row r="539" spans="1:26" ht="15.75" customHeight="1" x14ac:dyDescent="0.25">
      <c r="A539" s="117"/>
      <c r="B539" s="117"/>
      <c r="C539" s="117"/>
      <c r="D539" s="117"/>
      <c r="E539" s="117"/>
      <c r="F539" s="117"/>
      <c r="G539" s="117"/>
      <c r="H539" s="117"/>
      <c r="I539" s="214"/>
      <c r="J539" s="117"/>
      <c r="K539" s="117"/>
      <c r="L539" s="117"/>
      <c r="M539" s="117"/>
      <c r="N539" s="117"/>
      <c r="O539" s="117"/>
      <c r="P539" s="117"/>
      <c r="Q539" s="117"/>
      <c r="R539" s="117"/>
      <c r="S539" s="117"/>
      <c r="T539" s="117"/>
      <c r="U539" s="117"/>
      <c r="V539" s="117"/>
      <c r="W539" s="117"/>
      <c r="X539" s="117"/>
      <c r="Y539" s="117"/>
      <c r="Z539" s="117"/>
    </row>
    <row r="540" spans="1:26" ht="15.75" customHeight="1" x14ac:dyDescent="0.25">
      <c r="A540" s="117"/>
      <c r="B540" s="117"/>
      <c r="C540" s="117"/>
      <c r="D540" s="117"/>
      <c r="E540" s="117"/>
      <c r="F540" s="117"/>
      <c r="G540" s="117"/>
      <c r="H540" s="117"/>
      <c r="I540" s="214"/>
      <c r="J540" s="117"/>
      <c r="K540" s="117"/>
      <c r="L540" s="117"/>
      <c r="M540" s="117"/>
      <c r="N540" s="117"/>
      <c r="O540" s="117"/>
      <c r="P540" s="117"/>
      <c r="Q540" s="117"/>
      <c r="R540" s="117"/>
      <c r="S540" s="117"/>
      <c r="T540" s="117"/>
      <c r="U540" s="117"/>
      <c r="V540" s="117"/>
      <c r="W540" s="117"/>
      <c r="X540" s="117"/>
      <c r="Y540" s="117"/>
      <c r="Z540" s="117"/>
    </row>
    <row r="541" spans="1:26" ht="15.75" customHeight="1" x14ac:dyDescent="0.25">
      <c r="A541" s="117"/>
      <c r="B541" s="117"/>
      <c r="C541" s="117"/>
      <c r="D541" s="117"/>
      <c r="E541" s="117"/>
      <c r="F541" s="117"/>
      <c r="G541" s="117"/>
      <c r="H541" s="117"/>
      <c r="I541" s="214"/>
      <c r="J541" s="117"/>
      <c r="K541" s="117"/>
      <c r="L541" s="117"/>
      <c r="M541" s="117"/>
      <c r="N541" s="117"/>
      <c r="O541" s="117"/>
      <c r="P541" s="117"/>
      <c r="Q541" s="117"/>
      <c r="R541" s="117"/>
      <c r="S541" s="117"/>
      <c r="T541" s="117"/>
      <c r="U541" s="117"/>
      <c r="V541" s="117"/>
      <c r="W541" s="117"/>
      <c r="X541" s="117"/>
      <c r="Y541" s="117"/>
      <c r="Z541" s="117"/>
    </row>
    <row r="542" spans="1:26" ht="15.75" customHeight="1" x14ac:dyDescent="0.25">
      <c r="A542" s="117"/>
      <c r="B542" s="117"/>
      <c r="C542" s="117"/>
      <c r="D542" s="117"/>
      <c r="E542" s="117"/>
      <c r="F542" s="117"/>
      <c r="G542" s="117"/>
      <c r="H542" s="117"/>
      <c r="I542" s="214"/>
      <c r="J542" s="117"/>
      <c r="K542" s="117"/>
      <c r="L542" s="117"/>
      <c r="M542" s="117"/>
      <c r="N542" s="117"/>
      <c r="O542" s="117"/>
      <c r="P542" s="117"/>
      <c r="Q542" s="117"/>
      <c r="R542" s="117"/>
      <c r="S542" s="117"/>
      <c r="T542" s="117"/>
      <c r="U542" s="117"/>
      <c r="V542" s="117"/>
      <c r="W542" s="117"/>
      <c r="X542" s="117"/>
      <c r="Y542" s="117"/>
      <c r="Z542" s="117"/>
    </row>
    <row r="543" spans="1:26" ht="15.75" customHeight="1" x14ac:dyDescent="0.25">
      <c r="A543" s="117"/>
      <c r="B543" s="117"/>
      <c r="C543" s="117"/>
      <c r="D543" s="117"/>
      <c r="E543" s="117"/>
      <c r="F543" s="117"/>
      <c r="G543" s="117"/>
      <c r="H543" s="117"/>
      <c r="I543" s="214"/>
      <c r="J543" s="117"/>
      <c r="K543" s="117"/>
      <c r="L543" s="117"/>
      <c r="M543" s="117"/>
      <c r="N543" s="117"/>
      <c r="O543" s="117"/>
      <c r="P543" s="117"/>
      <c r="Q543" s="117"/>
      <c r="R543" s="117"/>
      <c r="S543" s="117"/>
      <c r="T543" s="117"/>
      <c r="U543" s="117"/>
      <c r="V543" s="117"/>
      <c r="W543" s="117"/>
      <c r="X543" s="117"/>
      <c r="Y543" s="117"/>
      <c r="Z543" s="117"/>
    </row>
    <row r="544" spans="1:26" ht="15.75" customHeight="1" x14ac:dyDescent="0.25">
      <c r="A544" s="117"/>
      <c r="B544" s="117"/>
      <c r="C544" s="117"/>
      <c r="D544" s="117"/>
      <c r="E544" s="117"/>
      <c r="F544" s="117"/>
      <c r="G544" s="117"/>
      <c r="H544" s="117"/>
      <c r="I544" s="214"/>
      <c r="J544" s="117"/>
      <c r="K544" s="117"/>
      <c r="L544" s="117"/>
      <c r="M544" s="117"/>
      <c r="N544" s="117"/>
      <c r="O544" s="117"/>
      <c r="P544" s="117"/>
      <c r="Q544" s="117"/>
      <c r="R544" s="117"/>
      <c r="S544" s="117"/>
      <c r="T544" s="117"/>
      <c r="U544" s="117"/>
      <c r="V544" s="117"/>
      <c r="W544" s="117"/>
      <c r="X544" s="117"/>
      <c r="Y544" s="117"/>
      <c r="Z544" s="117"/>
    </row>
    <row r="545" spans="1:26" ht="15.75" customHeight="1" x14ac:dyDescent="0.25">
      <c r="A545" s="117"/>
      <c r="B545" s="117"/>
      <c r="C545" s="117"/>
      <c r="D545" s="117"/>
      <c r="E545" s="117"/>
      <c r="F545" s="117"/>
      <c r="G545" s="117"/>
      <c r="H545" s="117"/>
      <c r="I545" s="214"/>
      <c r="J545" s="117"/>
      <c r="K545" s="117"/>
      <c r="L545" s="117"/>
      <c r="M545" s="117"/>
      <c r="N545" s="117"/>
      <c r="O545" s="117"/>
      <c r="P545" s="117"/>
      <c r="Q545" s="117"/>
      <c r="R545" s="117"/>
      <c r="S545" s="117"/>
      <c r="T545" s="117"/>
      <c r="U545" s="117"/>
      <c r="V545" s="117"/>
      <c r="W545" s="117"/>
      <c r="X545" s="117"/>
      <c r="Y545" s="117"/>
      <c r="Z545" s="117"/>
    </row>
    <row r="546" spans="1:26" ht="15.75" customHeight="1" x14ac:dyDescent="0.25">
      <c r="A546" s="117"/>
      <c r="B546" s="117"/>
      <c r="C546" s="117"/>
      <c r="D546" s="117"/>
      <c r="E546" s="117"/>
      <c r="F546" s="117"/>
      <c r="G546" s="117"/>
      <c r="H546" s="117"/>
      <c r="I546" s="214"/>
      <c r="J546" s="117"/>
      <c r="K546" s="117"/>
      <c r="L546" s="117"/>
      <c r="M546" s="117"/>
      <c r="N546" s="117"/>
      <c r="O546" s="117"/>
      <c r="P546" s="117"/>
      <c r="Q546" s="117"/>
      <c r="R546" s="117"/>
      <c r="S546" s="117"/>
      <c r="T546" s="117"/>
      <c r="U546" s="117"/>
      <c r="V546" s="117"/>
      <c r="W546" s="117"/>
      <c r="X546" s="117"/>
      <c r="Y546" s="117"/>
      <c r="Z546" s="117"/>
    </row>
    <row r="547" spans="1:26" ht="15.75" customHeight="1" x14ac:dyDescent="0.25">
      <c r="A547" s="117"/>
      <c r="B547" s="117"/>
      <c r="C547" s="117"/>
      <c r="D547" s="117"/>
      <c r="E547" s="117"/>
      <c r="F547" s="117"/>
      <c r="G547" s="117"/>
      <c r="H547" s="117"/>
      <c r="I547" s="214"/>
      <c r="J547" s="117"/>
      <c r="K547" s="117"/>
      <c r="L547" s="117"/>
      <c r="M547" s="117"/>
      <c r="N547" s="117"/>
      <c r="O547" s="117"/>
      <c r="P547" s="117"/>
      <c r="Q547" s="117"/>
      <c r="R547" s="117"/>
      <c r="S547" s="117"/>
      <c r="T547" s="117"/>
      <c r="U547" s="117"/>
      <c r="V547" s="117"/>
      <c r="W547" s="117"/>
      <c r="X547" s="117"/>
      <c r="Y547" s="117"/>
      <c r="Z547" s="117"/>
    </row>
    <row r="548" spans="1:26" ht="15.75" customHeight="1" x14ac:dyDescent="0.25">
      <c r="A548" s="117"/>
      <c r="B548" s="117"/>
      <c r="C548" s="117"/>
      <c r="D548" s="117"/>
      <c r="E548" s="117"/>
      <c r="F548" s="117"/>
      <c r="G548" s="117"/>
      <c r="H548" s="117"/>
      <c r="I548" s="214"/>
      <c r="J548" s="117"/>
      <c r="K548" s="117"/>
      <c r="L548" s="117"/>
      <c r="M548" s="117"/>
      <c r="N548" s="117"/>
      <c r="O548" s="117"/>
      <c r="P548" s="117"/>
      <c r="Q548" s="117"/>
      <c r="R548" s="117"/>
      <c r="S548" s="117"/>
      <c r="T548" s="117"/>
      <c r="U548" s="117"/>
      <c r="V548" s="117"/>
      <c r="W548" s="117"/>
      <c r="X548" s="117"/>
      <c r="Y548" s="117"/>
      <c r="Z548" s="117"/>
    </row>
    <row r="549" spans="1:26" ht="15.75" customHeight="1" x14ac:dyDescent="0.25">
      <c r="A549" s="117"/>
      <c r="B549" s="117"/>
      <c r="C549" s="117"/>
      <c r="D549" s="117"/>
      <c r="E549" s="117"/>
      <c r="F549" s="117"/>
      <c r="G549" s="117"/>
      <c r="H549" s="117"/>
      <c r="I549" s="214"/>
      <c r="J549" s="117"/>
      <c r="K549" s="117"/>
      <c r="L549" s="117"/>
      <c r="M549" s="117"/>
      <c r="N549" s="117"/>
      <c r="O549" s="117"/>
      <c r="P549" s="117"/>
      <c r="Q549" s="117"/>
      <c r="R549" s="117"/>
      <c r="S549" s="117"/>
      <c r="T549" s="117"/>
      <c r="U549" s="117"/>
      <c r="V549" s="117"/>
      <c r="W549" s="117"/>
      <c r="X549" s="117"/>
      <c r="Y549" s="117"/>
      <c r="Z549" s="117"/>
    </row>
    <row r="550" spans="1:26" ht="15.75" customHeight="1" x14ac:dyDescent="0.25">
      <c r="A550" s="117"/>
      <c r="B550" s="117"/>
      <c r="C550" s="117"/>
      <c r="D550" s="117"/>
      <c r="E550" s="117"/>
      <c r="F550" s="117"/>
      <c r="G550" s="117"/>
      <c r="H550" s="117"/>
      <c r="I550" s="214"/>
      <c r="J550" s="117"/>
      <c r="K550" s="117"/>
      <c r="L550" s="117"/>
      <c r="M550" s="117"/>
      <c r="N550" s="117"/>
      <c r="O550" s="117"/>
      <c r="P550" s="117"/>
      <c r="Q550" s="117"/>
      <c r="R550" s="117"/>
      <c r="S550" s="117"/>
      <c r="T550" s="117"/>
      <c r="U550" s="117"/>
      <c r="V550" s="117"/>
      <c r="W550" s="117"/>
      <c r="X550" s="117"/>
      <c r="Y550" s="117"/>
      <c r="Z550" s="117"/>
    </row>
    <row r="551" spans="1:26" ht="15.75" customHeight="1" x14ac:dyDescent="0.25">
      <c r="A551" s="117"/>
      <c r="B551" s="117"/>
      <c r="C551" s="117"/>
      <c r="D551" s="117"/>
      <c r="E551" s="117"/>
      <c r="F551" s="117"/>
      <c r="G551" s="117"/>
      <c r="H551" s="117"/>
      <c r="I551" s="214"/>
      <c r="J551" s="117"/>
      <c r="K551" s="117"/>
      <c r="L551" s="117"/>
      <c r="M551" s="117"/>
      <c r="N551" s="117"/>
      <c r="O551" s="117"/>
      <c r="P551" s="117"/>
      <c r="Q551" s="117"/>
      <c r="R551" s="117"/>
      <c r="S551" s="117"/>
      <c r="T551" s="117"/>
      <c r="U551" s="117"/>
      <c r="V551" s="117"/>
      <c r="W551" s="117"/>
      <c r="X551" s="117"/>
      <c r="Y551" s="117"/>
      <c r="Z551" s="117"/>
    </row>
    <row r="552" spans="1:26" ht="15.75" customHeight="1" x14ac:dyDescent="0.25">
      <c r="A552" s="117"/>
      <c r="B552" s="117"/>
      <c r="C552" s="117"/>
      <c r="D552" s="117"/>
      <c r="E552" s="117"/>
      <c r="F552" s="117"/>
      <c r="G552" s="117"/>
      <c r="H552" s="117"/>
      <c r="I552" s="214"/>
      <c r="J552" s="117"/>
      <c r="K552" s="117"/>
      <c r="L552" s="117"/>
      <c r="M552" s="117"/>
      <c r="N552" s="117"/>
      <c r="O552" s="117"/>
      <c r="P552" s="117"/>
      <c r="Q552" s="117"/>
      <c r="R552" s="117"/>
      <c r="S552" s="117"/>
      <c r="T552" s="117"/>
      <c r="U552" s="117"/>
      <c r="V552" s="117"/>
      <c r="W552" s="117"/>
      <c r="X552" s="117"/>
      <c r="Y552" s="117"/>
      <c r="Z552" s="117"/>
    </row>
    <row r="553" spans="1:26" ht="15.75" customHeight="1" x14ac:dyDescent="0.25">
      <c r="A553" s="117"/>
      <c r="B553" s="117"/>
      <c r="C553" s="117"/>
      <c r="D553" s="117"/>
      <c r="E553" s="117"/>
      <c r="F553" s="117"/>
      <c r="G553" s="117"/>
      <c r="H553" s="117"/>
      <c r="I553" s="214"/>
      <c r="J553" s="117"/>
      <c r="K553" s="117"/>
      <c r="L553" s="117"/>
      <c r="M553" s="117"/>
      <c r="N553" s="117"/>
      <c r="O553" s="117"/>
      <c r="P553" s="117"/>
      <c r="Q553" s="117"/>
      <c r="R553" s="117"/>
      <c r="S553" s="117"/>
      <c r="T553" s="117"/>
      <c r="U553" s="117"/>
      <c r="V553" s="117"/>
      <c r="W553" s="117"/>
      <c r="X553" s="117"/>
      <c r="Y553" s="117"/>
      <c r="Z553" s="117"/>
    </row>
    <row r="554" spans="1:26" ht="15.75" customHeight="1" x14ac:dyDescent="0.25">
      <c r="A554" s="117"/>
      <c r="B554" s="117"/>
      <c r="C554" s="117"/>
      <c r="D554" s="117"/>
      <c r="E554" s="117"/>
      <c r="F554" s="117"/>
      <c r="G554" s="117"/>
      <c r="H554" s="117"/>
      <c r="I554" s="214"/>
      <c r="J554" s="117"/>
      <c r="K554" s="117"/>
      <c r="L554" s="117"/>
      <c r="M554" s="117"/>
      <c r="N554" s="117"/>
      <c r="O554" s="117"/>
      <c r="P554" s="117"/>
      <c r="Q554" s="117"/>
      <c r="R554" s="117"/>
      <c r="S554" s="117"/>
      <c r="T554" s="117"/>
      <c r="U554" s="117"/>
      <c r="V554" s="117"/>
      <c r="W554" s="117"/>
      <c r="X554" s="117"/>
      <c r="Y554" s="117"/>
      <c r="Z554" s="117"/>
    </row>
    <row r="555" spans="1:26" ht="15.75" customHeight="1" x14ac:dyDescent="0.25">
      <c r="A555" s="117"/>
      <c r="B555" s="117"/>
      <c r="C555" s="117"/>
      <c r="D555" s="117"/>
      <c r="E555" s="117"/>
      <c r="F555" s="117"/>
      <c r="G555" s="117"/>
      <c r="H555" s="117"/>
      <c r="I555" s="214"/>
      <c r="J555" s="117"/>
      <c r="K555" s="117"/>
      <c r="L555" s="117"/>
      <c r="M555" s="117"/>
      <c r="N555" s="117"/>
      <c r="O555" s="117"/>
      <c r="P555" s="117"/>
      <c r="Q555" s="117"/>
      <c r="R555" s="117"/>
      <c r="S555" s="117"/>
      <c r="T555" s="117"/>
      <c r="U555" s="117"/>
      <c r="V555" s="117"/>
      <c r="W555" s="117"/>
      <c r="X555" s="117"/>
      <c r="Y555" s="117"/>
      <c r="Z555" s="117"/>
    </row>
    <row r="556" spans="1:26" ht="15.75" customHeight="1" x14ac:dyDescent="0.25">
      <c r="A556" s="117"/>
      <c r="B556" s="117"/>
      <c r="C556" s="117"/>
      <c r="D556" s="117"/>
      <c r="E556" s="117"/>
      <c r="F556" s="117"/>
      <c r="G556" s="117"/>
      <c r="H556" s="117"/>
      <c r="I556" s="214"/>
      <c r="J556" s="117"/>
      <c r="K556" s="117"/>
      <c r="L556" s="117"/>
      <c r="M556" s="117"/>
      <c r="N556" s="117"/>
      <c r="O556" s="117"/>
      <c r="P556" s="117"/>
      <c r="Q556" s="117"/>
      <c r="R556" s="117"/>
      <c r="S556" s="117"/>
      <c r="T556" s="117"/>
      <c r="U556" s="117"/>
      <c r="V556" s="117"/>
      <c r="W556" s="117"/>
      <c r="X556" s="117"/>
      <c r="Y556" s="117"/>
      <c r="Z556" s="117"/>
    </row>
    <row r="557" spans="1:26" ht="15.75" customHeight="1" x14ac:dyDescent="0.25">
      <c r="A557" s="117"/>
      <c r="B557" s="117"/>
      <c r="C557" s="117"/>
      <c r="D557" s="117"/>
      <c r="E557" s="117"/>
      <c r="F557" s="117"/>
      <c r="G557" s="117"/>
      <c r="H557" s="117"/>
      <c r="I557" s="214"/>
      <c r="J557" s="117"/>
      <c r="K557" s="117"/>
      <c r="L557" s="117"/>
      <c r="M557" s="117"/>
      <c r="N557" s="117"/>
      <c r="O557" s="117"/>
      <c r="P557" s="117"/>
      <c r="Q557" s="117"/>
      <c r="R557" s="117"/>
      <c r="S557" s="117"/>
      <c r="T557" s="117"/>
      <c r="U557" s="117"/>
      <c r="V557" s="117"/>
      <c r="W557" s="117"/>
      <c r="X557" s="117"/>
      <c r="Y557" s="117"/>
      <c r="Z557" s="117"/>
    </row>
    <row r="558" spans="1:26" ht="15.75" customHeight="1" x14ac:dyDescent="0.25"/>
    <row r="559" spans="1:26" ht="15.75" customHeight="1" x14ac:dyDescent="0.25"/>
    <row r="560" spans="1:26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thickBot="1" x14ac:dyDescent="0.3"/>
  </sheetData>
  <autoFilter ref="A4:T357" xr:uid="{00000000-0009-0000-0000-000008000000}"/>
  <mergeCells count="3">
    <mergeCell ref="A1:T1"/>
    <mergeCell ref="A2:T2"/>
    <mergeCell ref="A3:J3"/>
  </mergeCells>
  <printOptions horizontalCentered="1"/>
  <pageMargins left="0.70866141732283505" right="0.70866141732283505" top="0.74803149606299202" bottom="0.74803149606299202" header="0" footer="0"/>
  <pageSetup paperSize="9" scale="56" orientation="portrait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tabColor rgb="FF548DD4"/>
  </sheetPr>
  <dimension ref="A1:AA1000"/>
  <sheetViews>
    <sheetView workbookViewId="0">
      <pane ySplit="4" topLeftCell="A211" activePane="bottomLeft" state="frozen"/>
      <selection pane="bottomLeft" activeCell="I222" sqref="I222"/>
    </sheetView>
  </sheetViews>
  <sheetFormatPr defaultColWidth="14.42578125" defaultRowHeight="15" customHeight="1" x14ac:dyDescent="0.25"/>
  <cols>
    <col min="1" max="1" width="6.85546875" customWidth="1"/>
    <col min="2" max="2" width="11.5703125" customWidth="1"/>
    <col min="3" max="3" width="7" customWidth="1"/>
    <col min="4" max="4" width="9" customWidth="1"/>
    <col min="5" max="5" width="7.5703125" customWidth="1"/>
    <col min="6" max="6" width="9.28515625" customWidth="1"/>
    <col min="7" max="8" width="11.85546875" customWidth="1"/>
    <col min="9" max="9" width="29.140625" customWidth="1"/>
    <col min="10" max="10" width="23.28515625" customWidth="1"/>
    <col min="11" max="11" width="10.140625" customWidth="1"/>
    <col min="12" max="12" width="22.5703125" customWidth="1"/>
    <col min="13" max="13" width="15.5703125" customWidth="1"/>
    <col min="14" max="14" width="11.85546875" customWidth="1"/>
    <col min="15" max="16" width="20.85546875" customWidth="1"/>
    <col min="17" max="17" width="14.28515625" customWidth="1"/>
    <col min="18" max="18" width="10.42578125" customWidth="1"/>
    <col min="19" max="19" width="20.85546875" customWidth="1"/>
    <col min="20" max="20" width="15.42578125" customWidth="1"/>
    <col min="21" max="27" width="9.140625" customWidth="1"/>
  </cols>
  <sheetData>
    <row r="1" spans="1:27" ht="15.75" x14ac:dyDescent="0.25">
      <c r="A1" s="674" t="s">
        <v>0</v>
      </c>
      <c r="B1" s="620"/>
      <c r="C1" s="620"/>
      <c r="D1" s="620"/>
      <c r="E1" s="620"/>
      <c r="F1" s="620"/>
      <c r="G1" s="620"/>
      <c r="H1" s="620"/>
      <c r="I1" s="620"/>
      <c r="J1" s="620"/>
      <c r="K1" s="620"/>
      <c r="L1" s="620"/>
      <c r="M1" s="620"/>
      <c r="N1" s="620"/>
      <c r="O1" s="620"/>
      <c r="P1" s="620"/>
      <c r="Q1" s="620"/>
      <c r="R1" s="620"/>
      <c r="S1" s="620"/>
      <c r="T1" s="621"/>
      <c r="U1" s="117"/>
      <c r="V1" s="117"/>
      <c r="W1" s="117"/>
      <c r="X1" s="117"/>
      <c r="Y1" s="117"/>
      <c r="Z1" s="117"/>
      <c r="AA1" s="117"/>
    </row>
    <row r="2" spans="1:27" ht="15.75" x14ac:dyDescent="0.25">
      <c r="A2" s="674" t="s">
        <v>155</v>
      </c>
      <c r="B2" s="620"/>
      <c r="C2" s="620"/>
      <c r="D2" s="620"/>
      <c r="E2" s="620"/>
      <c r="F2" s="620"/>
      <c r="G2" s="620"/>
      <c r="H2" s="620"/>
      <c r="I2" s="620"/>
      <c r="J2" s="620"/>
      <c r="K2" s="620"/>
      <c r="L2" s="620"/>
      <c r="M2" s="620"/>
      <c r="N2" s="620"/>
      <c r="O2" s="620"/>
      <c r="P2" s="620"/>
      <c r="Q2" s="620"/>
      <c r="R2" s="620"/>
      <c r="S2" s="620"/>
      <c r="T2" s="621"/>
      <c r="U2" s="117"/>
      <c r="V2" s="117"/>
      <c r="W2" s="117"/>
      <c r="X2" s="117"/>
      <c r="Y2" s="117"/>
      <c r="Z2" s="117"/>
      <c r="AA2" s="117"/>
    </row>
    <row r="3" spans="1:27" ht="16.5" thickBot="1" x14ac:dyDescent="0.3">
      <c r="A3" s="675" t="s">
        <v>699</v>
      </c>
      <c r="B3" s="676"/>
      <c r="C3" s="676"/>
      <c r="D3" s="676"/>
      <c r="E3" s="676"/>
      <c r="F3" s="676"/>
      <c r="G3" s="676"/>
      <c r="H3" s="676"/>
      <c r="I3" s="676"/>
      <c r="J3" s="677"/>
      <c r="K3" s="215"/>
      <c r="L3" s="215"/>
      <c r="M3" s="215"/>
      <c r="N3" s="215"/>
      <c r="O3" s="215"/>
      <c r="P3" s="215"/>
      <c r="Q3" s="215"/>
      <c r="R3" s="215"/>
      <c r="S3" s="215"/>
      <c r="T3" s="216">
        <f ca="1">'Summary E'!M1</f>
        <v>46134</v>
      </c>
      <c r="U3" s="117"/>
      <c r="V3" s="117"/>
      <c r="W3" s="117"/>
      <c r="X3" s="117"/>
      <c r="Y3" s="117"/>
      <c r="Z3" s="117"/>
      <c r="AA3" s="117"/>
    </row>
    <row r="4" spans="1:27" ht="45" x14ac:dyDescent="0.25">
      <c r="A4" s="217" t="s">
        <v>3</v>
      </c>
      <c r="B4" s="218" t="s">
        <v>619</v>
      </c>
      <c r="C4" s="218" t="s">
        <v>700</v>
      </c>
      <c r="D4" s="219" t="s">
        <v>701</v>
      </c>
      <c r="E4" s="218" t="s">
        <v>622</v>
      </c>
      <c r="F4" s="219" t="s">
        <v>702</v>
      </c>
      <c r="G4" s="219" t="s">
        <v>703</v>
      </c>
      <c r="H4" s="219" t="s">
        <v>704</v>
      </c>
      <c r="I4" s="219" t="s">
        <v>705</v>
      </c>
      <c r="J4" s="218" t="s">
        <v>627</v>
      </c>
      <c r="K4" s="218" t="s">
        <v>638</v>
      </c>
      <c r="L4" s="218" t="s">
        <v>639</v>
      </c>
      <c r="M4" s="218" t="s">
        <v>640</v>
      </c>
      <c r="N4" s="218" t="s">
        <v>641</v>
      </c>
      <c r="O4" s="218" t="s">
        <v>706</v>
      </c>
      <c r="P4" s="218" t="s">
        <v>643</v>
      </c>
      <c r="Q4" s="218" t="s">
        <v>218</v>
      </c>
      <c r="R4" s="218" t="s">
        <v>219</v>
      </c>
      <c r="S4" s="218" t="s">
        <v>628</v>
      </c>
      <c r="T4" s="220" t="s">
        <v>12</v>
      </c>
      <c r="U4" s="117"/>
      <c r="V4" s="117"/>
      <c r="W4" s="117"/>
      <c r="X4" s="117"/>
      <c r="Y4" s="117"/>
      <c r="Z4" s="117"/>
      <c r="AA4" s="117"/>
    </row>
    <row r="5" spans="1:27" x14ac:dyDescent="0.25">
      <c r="A5" s="99">
        <v>1</v>
      </c>
      <c r="B5" s="150" t="s">
        <v>681</v>
      </c>
      <c r="C5" s="150">
        <v>1</v>
      </c>
      <c r="D5" s="221" t="s">
        <v>334</v>
      </c>
      <c r="E5" s="108" t="str">
        <f>VLOOKUP(D5,'TS Gantry - AP47'!$C$8:$D$646,2,0)</f>
        <v>DA+6</v>
      </c>
      <c r="F5" s="222">
        <v>43.804000000000002</v>
      </c>
      <c r="G5" s="188">
        <v>45863</v>
      </c>
      <c r="H5" s="188">
        <v>45879</v>
      </c>
      <c r="I5" s="153" t="s">
        <v>707</v>
      </c>
      <c r="J5" s="153" t="s">
        <v>665</v>
      </c>
      <c r="K5" s="153" t="s">
        <v>648</v>
      </c>
      <c r="L5" s="153" t="str">
        <f>VLOOKUP(D5,'TS Gantry - AP47'!$C$8:$X$638,22,FALSE)</f>
        <v>JAISAN</v>
      </c>
      <c r="M5" s="153" t="str">
        <f>VLOOKUP(D5,'TS Gantry - AP47'!$C$8:$Y$638,23,FALSE)</f>
        <v>LUNKARANSAR</v>
      </c>
      <c r="N5" s="153" t="str">
        <f>VLOOKUP(D5,'TS Gantry - AP47'!$C$8:$Z$638,24,FALSE)</f>
        <v>BIKANER</v>
      </c>
      <c r="O5" s="150"/>
      <c r="P5" s="150"/>
      <c r="Q5" s="152"/>
      <c r="R5" s="152"/>
      <c r="S5" s="150"/>
      <c r="T5" s="191"/>
      <c r="U5" s="117"/>
      <c r="V5" s="117"/>
      <c r="W5" s="117"/>
      <c r="X5" s="117"/>
      <c r="Y5" s="117"/>
      <c r="Z5" s="117"/>
      <c r="AA5" s="117"/>
    </row>
    <row r="6" spans="1:27" x14ac:dyDescent="0.25">
      <c r="A6" s="141">
        <f t="shared" ref="A6:A58" si="0">A5+1</f>
        <v>2</v>
      </c>
      <c r="B6" s="150" t="s">
        <v>681</v>
      </c>
      <c r="C6" s="108">
        <v>2</v>
      </c>
      <c r="D6" s="210" t="s">
        <v>339</v>
      </c>
      <c r="E6" s="108" t="str">
        <f>VLOOKUP(D6,'TS Gantry - AP47'!$C$8:$D$646,2,0)</f>
        <v>DA+0</v>
      </c>
      <c r="F6" s="102">
        <v>36.159999999999997</v>
      </c>
      <c r="G6" s="103">
        <v>45880</v>
      </c>
      <c r="H6" s="188">
        <v>45889</v>
      </c>
      <c r="I6" s="153" t="s">
        <v>707</v>
      </c>
      <c r="J6" s="153" t="s">
        <v>665</v>
      </c>
      <c r="K6" s="153" t="s">
        <v>648</v>
      </c>
      <c r="L6" s="153" t="str">
        <f>VLOOKUP(D6,'TS Gantry - AP47'!$C$8:$X$638,22,FALSE)</f>
        <v>DHEERERAN</v>
      </c>
      <c r="M6" s="153" t="str">
        <f>VLOOKUP(D6,'TS Gantry - AP47'!$C$8:$Y$638,23,FALSE)</f>
        <v>LUNKARANSAR</v>
      </c>
      <c r="N6" s="153" t="str">
        <f>VLOOKUP(D6,'TS Gantry - AP47'!$C$8:$Z$638,24,FALSE)</f>
        <v>BIKANER</v>
      </c>
      <c r="O6" s="108"/>
      <c r="P6" s="108"/>
      <c r="Q6" s="123"/>
      <c r="R6" s="123"/>
      <c r="S6" s="108"/>
      <c r="T6" s="144"/>
      <c r="U6" s="117"/>
      <c r="V6" s="117"/>
      <c r="W6" s="117"/>
      <c r="X6" s="117"/>
      <c r="Y6" s="117"/>
      <c r="Z6" s="117"/>
      <c r="AA6" s="117"/>
    </row>
    <row r="7" spans="1:27" x14ac:dyDescent="0.25">
      <c r="A7" s="141">
        <f t="shared" si="0"/>
        <v>3</v>
      </c>
      <c r="B7" s="150" t="s">
        <v>681</v>
      </c>
      <c r="C7" s="108">
        <v>3</v>
      </c>
      <c r="D7" s="210" t="s">
        <v>327</v>
      </c>
      <c r="E7" s="108" t="str">
        <f>VLOOKUP(D7,'TS Gantry - AP47'!$C$8:$D$646,2,0)</f>
        <v>DA+3</v>
      </c>
      <c r="F7" s="102">
        <v>37.930999999999997</v>
      </c>
      <c r="G7" s="103">
        <v>45882</v>
      </c>
      <c r="H7" s="188">
        <v>45889</v>
      </c>
      <c r="I7" s="153" t="s">
        <v>708</v>
      </c>
      <c r="J7" s="153" t="s">
        <v>709</v>
      </c>
      <c r="K7" s="153" t="s">
        <v>648</v>
      </c>
      <c r="L7" s="153" t="str">
        <f>VLOOKUP(D7,'TS Gantry - AP47'!$C$8:$X$638,22,FALSE)</f>
        <v>DUDIWALI</v>
      </c>
      <c r="M7" s="153" t="str">
        <f>VLOOKUP(D7,'TS Gantry - AP47'!$C$8:$Y$638,23,FALSE)</f>
        <v>LUNKARANSAR</v>
      </c>
      <c r="N7" s="153" t="str">
        <f>VLOOKUP(D7,'TS Gantry - AP47'!$C$8:$Z$638,24,FALSE)</f>
        <v>BIKANER</v>
      </c>
      <c r="O7" s="108"/>
      <c r="P7" s="108"/>
      <c r="Q7" s="123"/>
      <c r="R7" s="123"/>
      <c r="S7" s="108"/>
      <c r="T7" s="144"/>
      <c r="U7" s="117"/>
      <c r="V7" s="117"/>
      <c r="W7" s="117"/>
      <c r="X7" s="117"/>
      <c r="Y7" s="117"/>
      <c r="Z7" s="117"/>
      <c r="AA7" s="117"/>
    </row>
    <row r="8" spans="1:27" x14ac:dyDescent="0.25">
      <c r="A8" s="141">
        <f t="shared" si="0"/>
        <v>4</v>
      </c>
      <c r="B8" s="150" t="s">
        <v>681</v>
      </c>
      <c r="C8" s="108">
        <v>4</v>
      </c>
      <c r="D8" s="210" t="s">
        <v>392</v>
      </c>
      <c r="E8" s="108" t="str">
        <f>VLOOKUP(D8,'TS Gantry - AP47'!$C$8:$D$646,2,0)</f>
        <v>DA+0</v>
      </c>
      <c r="F8" s="102">
        <v>36.159999999999997</v>
      </c>
      <c r="G8" s="103">
        <v>45887</v>
      </c>
      <c r="H8" s="188">
        <v>45894</v>
      </c>
      <c r="I8" s="153" t="s">
        <v>710</v>
      </c>
      <c r="J8" s="153" t="s">
        <v>647</v>
      </c>
      <c r="K8" s="153" t="s">
        <v>648</v>
      </c>
      <c r="L8" s="153" t="str">
        <f>VLOOKUP(D8,'TS Gantry - AP47'!$C$8:$X$638,22,FALSE)</f>
        <v>SURANA</v>
      </c>
      <c r="M8" s="153" t="str">
        <f>VLOOKUP(D8,'TS Gantry - AP47'!$C$8:$Y$638,23,FALSE)</f>
        <v>LUNKARANSAR</v>
      </c>
      <c r="N8" s="153" t="str">
        <f>VLOOKUP(D8,'TS Gantry - AP47'!$C$8:$Z$638,24,FALSE)</f>
        <v>BIKANER</v>
      </c>
      <c r="O8" s="108"/>
      <c r="P8" s="108"/>
      <c r="Q8" s="123"/>
      <c r="R8" s="123"/>
      <c r="S8" s="108"/>
      <c r="T8" s="144"/>
      <c r="U8" s="117"/>
      <c r="V8" s="117"/>
      <c r="W8" s="117"/>
      <c r="X8" s="117"/>
      <c r="Y8" s="117"/>
      <c r="Z8" s="117"/>
      <c r="AA8" s="117"/>
    </row>
    <row r="9" spans="1:27" x14ac:dyDescent="0.25">
      <c r="A9" s="141">
        <f t="shared" si="0"/>
        <v>5</v>
      </c>
      <c r="B9" s="150" t="s">
        <v>681</v>
      </c>
      <c r="C9" s="108">
        <v>5</v>
      </c>
      <c r="D9" s="210" t="s">
        <v>326</v>
      </c>
      <c r="E9" s="108" t="str">
        <f>VLOOKUP(D9,'TS Gantry - AP47'!$C$8:$D$646,2,0)</f>
        <v>DA+3</v>
      </c>
      <c r="F9" s="102">
        <v>37.930999999999997</v>
      </c>
      <c r="G9" s="103">
        <v>45890</v>
      </c>
      <c r="H9" s="188">
        <v>45895</v>
      </c>
      <c r="I9" s="153" t="s">
        <v>708</v>
      </c>
      <c r="J9" s="153" t="s">
        <v>667</v>
      </c>
      <c r="K9" s="153" t="s">
        <v>648</v>
      </c>
      <c r="L9" s="153" t="str">
        <f>VLOOKUP(D9,'TS Gantry - AP47'!$C$8:$X$638,22,FALSE)</f>
        <v>DUDIWALI</v>
      </c>
      <c r="M9" s="153" t="str">
        <f>VLOOKUP(D9,'TS Gantry - AP47'!$C$8:$Y$638,23,FALSE)</f>
        <v>LUNKARANSAR</v>
      </c>
      <c r="N9" s="153" t="str">
        <f>VLOOKUP(D9,'TS Gantry - AP47'!$C$8:$Z$638,24,FALSE)</f>
        <v>BIKANER</v>
      </c>
      <c r="O9" s="108"/>
      <c r="P9" s="108"/>
      <c r="Q9" s="123"/>
      <c r="R9" s="123"/>
      <c r="S9" s="108"/>
      <c r="T9" s="144"/>
      <c r="U9" s="117"/>
      <c r="V9" s="117"/>
      <c r="W9" s="117"/>
      <c r="X9" s="117"/>
      <c r="Y9" s="117"/>
      <c r="Z9" s="117"/>
      <c r="AA9" s="117"/>
    </row>
    <row r="10" spans="1:27" ht="15.75" thickBot="1" x14ac:dyDescent="0.3">
      <c r="A10" s="145">
        <f t="shared" si="0"/>
        <v>6</v>
      </c>
      <c r="B10" s="184" t="s">
        <v>681</v>
      </c>
      <c r="C10" s="112">
        <v>6</v>
      </c>
      <c r="D10" s="185" t="s">
        <v>338</v>
      </c>
      <c r="E10" s="112" t="str">
        <f>VLOOKUP(D10,'TS Gantry - AP47'!$C$8:$D$646,2,0)</f>
        <v>DA+3</v>
      </c>
      <c r="F10" s="223">
        <v>37.930999999999997</v>
      </c>
      <c r="G10" s="165">
        <v>45890</v>
      </c>
      <c r="H10" s="224">
        <v>45896</v>
      </c>
      <c r="I10" s="225" t="s">
        <v>707</v>
      </c>
      <c r="J10" s="225" t="s">
        <v>665</v>
      </c>
      <c r="K10" s="225" t="s">
        <v>648</v>
      </c>
      <c r="L10" s="225" t="str">
        <f>VLOOKUP(D10,'TS Gantry - AP47'!$C$8:$X$638,22,FALSE)</f>
        <v>DHEERERAN</v>
      </c>
      <c r="M10" s="225" t="str">
        <f>VLOOKUP(D10,'TS Gantry - AP47'!$C$8:$Y$638,23,FALSE)</f>
        <v>LUNKARANSAR</v>
      </c>
      <c r="N10" s="225" t="str">
        <f>VLOOKUP(D10,'TS Gantry - AP47'!$C$8:$Z$638,24,FALSE)</f>
        <v>BIKANER</v>
      </c>
      <c r="O10" s="112"/>
      <c r="P10" s="112"/>
      <c r="Q10" s="147"/>
      <c r="R10" s="147"/>
      <c r="S10" s="112"/>
      <c r="T10" s="149"/>
      <c r="U10" s="117"/>
      <c r="V10" s="117"/>
      <c r="W10" s="117"/>
      <c r="X10" s="117"/>
      <c r="Y10" s="117"/>
      <c r="Z10" s="117"/>
      <c r="AA10" s="117"/>
    </row>
    <row r="11" spans="1:27" x14ac:dyDescent="0.25">
      <c r="A11" s="135">
        <f t="shared" si="0"/>
        <v>7</v>
      </c>
      <c r="B11" s="136" t="s">
        <v>683</v>
      </c>
      <c r="C11" s="136">
        <v>1</v>
      </c>
      <c r="D11" s="226" t="s">
        <v>306</v>
      </c>
      <c r="E11" s="136" t="str">
        <f>VLOOKUP(D11,'TS Gantry - AP47'!$C$8:$D$646,2,0)</f>
        <v>DA+3</v>
      </c>
      <c r="F11" s="227">
        <v>37.930999999999997</v>
      </c>
      <c r="G11" s="161">
        <v>45890</v>
      </c>
      <c r="H11" s="161">
        <v>45901</v>
      </c>
      <c r="I11" s="139" t="s">
        <v>708</v>
      </c>
      <c r="J11" s="139" t="s">
        <v>709</v>
      </c>
      <c r="K11" s="139" t="s">
        <v>648</v>
      </c>
      <c r="L11" s="139" t="str">
        <f>VLOOKUP(D11,'TS Gantry - AP47'!$C$8:$X$638,22,FALSE)</f>
        <v>BINJHARWALI</v>
      </c>
      <c r="M11" s="139" t="str">
        <f>VLOOKUP(D11,'TS Gantry - AP47'!$C$8:$Y$638,23,FALSE)</f>
        <v>LUNKARANSAR</v>
      </c>
      <c r="N11" s="139" t="str">
        <f>VLOOKUP(D11,'TS Gantry - AP47'!$C$8:$Z$638,24,FALSE)</f>
        <v>BIKANER</v>
      </c>
      <c r="O11" s="136"/>
      <c r="P11" s="136"/>
      <c r="Q11" s="138"/>
      <c r="R11" s="138"/>
      <c r="S11" s="136"/>
      <c r="T11" s="140"/>
      <c r="U11" s="117"/>
      <c r="V11" s="117"/>
      <c r="W11" s="117"/>
      <c r="X11" s="117"/>
      <c r="Y11" s="117"/>
      <c r="Z11" s="117"/>
      <c r="AA11" s="117"/>
    </row>
    <row r="12" spans="1:27" x14ac:dyDescent="0.25">
      <c r="A12" s="99">
        <f t="shared" si="0"/>
        <v>8</v>
      </c>
      <c r="B12" s="150" t="s">
        <v>683</v>
      </c>
      <c r="C12" s="108">
        <v>2</v>
      </c>
      <c r="D12" s="210" t="s">
        <v>324</v>
      </c>
      <c r="E12" s="108" t="str">
        <f>VLOOKUP(D12,'TS Gantry - AP47'!$C$8:$D$646,2,0)</f>
        <v>DA+0</v>
      </c>
      <c r="F12" s="102">
        <v>36.159999999999997</v>
      </c>
      <c r="G12" s="103">
        <v>45895</v>
      </c>
      <c r="H12" s="188">
        <v>45901</v>
      </c>
      <c r="I12" s="153" t="s">
        <v>708</v>
      </c>
      <c r="J12" s="153" t="s">
        <v>667</v>
      </c>
      <c r="K12" s="153" t="s">
        <v>648</v>
      </c>
      <c r="L12" s="153" t="str">
        <f>VLOOKUP(D12,'TS Gantry - AP47'!$C$8:$X$638,22,FALSE)</f>
        <v>DUDIWALI</v>
      </c>
      <c r="M12" s="153" t="str">
        <f>VLOOKUP(D12,'TS Gantry - AP47'!$C$8:$Y$638,23,FALSE)</f>
        <v>LUNKARANSAR</v>
      </c>
      <c r="N12" s="153" t="str">
        <f>VLOOKUP(D12,'TS Gantry - AP47'!$C$8:$Z$638,24,FALSE)</f>
        <v>BIKANER</v>
      </c>
      <c r="O12" s="108"/>
      <c r="P12" s="108"/>
      <c r="Q12" s="123"/>
      <c r="R12" s="123"/>
      <c r="S12" s="108"/>
      <c r="T12" s="144"/>
      <c r="U12" s="117"/>
      <c r="V12" s="117"/>
      <c r="W12" s="117"/>
      <c r="X12" s="117"/>
      <c r="Y12" s="117"/>
      <c r="Z12" s="117"/>
      <c r="AA12" s="117"/>
    </row>
    <row r="13" spans="1:27" x14ac:dyDescent="0.25">
      <c r="A13" s="99">
        <f t="shared" si="0"/>
        <v>9</v>
      </c>
      <c r="B13" s="150" t="s">
        <v>683</v>
      </c>
      <c r="C13" s="108">
        <v>3</v>
      </c>
      <c r="D13" s="210" t="s">
        <v>394</v>
      </c>
      <c r="E13" s="108" t="str">
        <f>VLOOKUP(D13,'TS Gantry - AP47'!$C$8:$D$646,2,0)</f>
        <v>DA+3</v>
      </c>
      <c r="F13" s="102">
        <v>37.930999999999997</v>
      </c>
      <c r="G13" s="103">
        <v>45895</v>
      </c>
      <c r="H13" s="103">
        <v>45903</v>
      </c>
      <c r="I13" s="153" t="s">
        <v>710</v>
      </c>
      <c r="J13" s="153" t="s">
        <v>663</v>
      </c>
      <c r="K13" s="153" t="s">
        <v>648</v>
      </c>
      <c r="L13" s="153" t="str">
        <f>VLOOKUP(D13,'TS Gantry - AP47'!$C$8:$X$638,22,FALSE)</f>
        <v>SURANA</v>
      </c>
      <c r="M13" s="153" t="str">
        <f>VLOOKUP(D13,'TS Gantry - AP47'!$C$8:$Y$638,23,FALSE)</f>
        <v>LUNKARANSAR</v>
      </c>
      <c r="N13" s="153" t="str">
        <f>VLOOKUP(D13,'TS Gantry - AP47'!$C$8:$Z$638,24,FALSE)</f>
        <v>BIKANER</v>
      </c>
      <c r="O13" s="108" t="s">
        <v>684</v>
      </c>
      <c r="P13" s="108"/>
      <c r="Q13" s="123">
        <v>45899</v>
      </c>
      <c r="R13" s="123">
        <v>45901</v>
      </c>
      <c r="S13" s="108"/>
      <c r="T13" s="144"/>
      <c r="U13" s="117"/>
      <c r="V13" s="117"/>
      <c r="W13" s="117"/>
      <c r="X13" s="117"/>
      <c r="Y13" s="117"/>
      <c r="Z13" s="117"/>
      <c r="AA13" s="117"/>
    </row>
    <row r="14" spans="1:27" x14ac:dyDescent="0.25">
      <c r="A14" s="99">
        <f t="shared" si="0"/>
        <v>10</v>
      </c>
      <c r="B14" s="150" t="s">
        <v>683</v>
      </c>
      <c r="C14" s="108">
        <v>4</v>
      </c>
      <c r="D14" s="210" t="s">
        <v>337</v>
      </c>
      <c r="E14" s="108" t="str">
        <f>VLOOKUP(D14,'TS Gantry - AP47'!$C$8:$D$646,2,0)</f>
        <v>DA+0</v>
      </c>
      <c r="F14" s="102">
        <v>36.159999999999997</v>
      </c>
      <c r="G14" s="103">
        <v>45896</v>
      </c>
      <c r="H14" s="103">
        <v>45903</v>
      </c>
      <c r="I14" s="153" t="s">
        <v>707</v>
      </c>
      <c r="J14" s="153" t="s">
        <v>665</v>
      </c>
      <c r="K14" s="153" t="s">
        <v>648</v>
      </c>
      <c r="L14" s="153" t="str">
        <f>VLOOKUP(D14,'TS Gantry - AP47'!$C$8:$X$638,22,FALSE)</f>
        <v>SADHERAN</v>
      </c>
      <c r="M14" s="153" t="str">
        <f>VLOOKUP(D14,'TS Gantry - AP47'!$C$8:$Y$638,23,FALSE)</f>
        <v>LUNKARANSAR</v>
      </c>
      <c r="N14" s="153" t="str">
        <f>VLOOKUP(D14,'TS Gantry - AP47'!$C$8:$Z$638,24,FALSE)</f>
        <v>BIKANER</v>
      </c>
      <c r="O14" s="108"/>
      <c r="P14" s="108"/>
      <c r="Q14" s="123"/>
      <c r="R14" s="123"/>
      <c r="S14" s="108"/>
      <c r="T14" s="144"/>
      <c r="U14" s="117"/>
      <c r="V14" s="117"/>
      <c r="W14" s="117"/>
      <c r="X14" s="117"/>
      <c r="Y14" s="117"/>
      <c r="Z14" s="117"/>
      <c r="AA14" s="117"/>
    </row>
    <row r="15" spans="1:27" x14ac:dyDescent="0.25">
      <c r="A15" s="99">
        <f t="shared" si="0"/>
        <v>11</v>
      </c>
      <c r="B15" s="150" t="s">
        <v>683</v>
      </c>
      <c r="C15" s="108">
        <v>5</v>
      </c>
      <c r="D15" s="210" t="s">
        <v>398</v>
      </c>
      <c r="E15" s="108" t="str">
        <f>VLOOKUP(D15,'TS Gantry - AP47'!$C$8:$D$646,2,0)</f>
        <v>DA+3</v>
      </c>
      <c r="F15" s="102">
        <v>37.930999999999997</v>
      </c>
      <c r="G15" s="103">
        <v>45900</v>
      </c>
      <c r="H15" s="103">
        <v>45907</v>
      </c>
      <c r="I15" s="153" t="s">
        <v>710</v>
      </c>
      <c r="J15" s="153" t="s">
        <v>663</v>
      </c>
      <c r="K15" s="153" t="s">
        <v>648</v>
      </c>
      <c r="L15" s="153" t="str">
        <f>VLOOKUP(D15,'TS Gantry - AP47'!$C$8:$X$638,22,FALSE)</f>
        <v>KAKARICHCHHA</v>
      </c>
      <c r="M15" s="153" t="str">
        <f>VLOOKUP(D15,'TS Gantry - AP47'!$C$8:$Y$638,23,FALSE)</f>
        <v>LUNKARANSAR</v>
      </c>
      <c r="N15" s="153" t="str">
        <f>VLOOKUP(D15,'TS Gantry - AP47'!$C$8:$Z$638,24,FALSE)</f>
        <v>BIKANER</v>
      </c>
      <c r="O15" s="108"/>
      <c r="P15" s="108"/>
      <c r="Q15" s="123"/>
      <c r="R15" s="123"/>
      <c r="S15" s="108"/>
      <c r="T15" s="144"/>
      <c r="U15" s="117"/>
      <c r="V15" s="117"/>
      <c r="W15" s="117"/>
      <c r="X15" s="117"/>
      <c r="Y15" s="117"/>
      <c r="Z15" s="117"/>
      <c r="AA15" s="117"/>
    </row>
    <row r="16" spans="1:27" x14ac:dyDescent="0.25">
      <c r="A16" s="99">
        <f t="shared" si="0"/>
        <v>12</v>
      </c>
      <c r="B16" s="150" t="s">
        <v>683</v>
      </c>
      <c r="C16" s="108">
        <v>6</v>
      </c>
      <c r="D16" s="176" t="s">
        <v>336</v>
      </c>
      <c r="E16" s="108" t="str">
        <f>VLOOKUP(D16,'TS Gantry - AP47'!$C$8:$D$646,2,0)</f>
        <v>DA+0</v>
      </c>
      <c r="F16" s="102">
        <v>36.159999999999997</v>
      </c>
      <c r="G16" s="103">
        <v>45904</v>
      </c>
      <c r="H16" s="103">
        <v>45910</v>
      </c>
      <c r="I16" s="153" t="s">
        <v>707</v>
      </c>
      <c r="J16" s="153" t="s">
        <v>665</v>
      </c>
      <c r="K16" s="153" t="s">
        <v>648</v>
      </c>
      <c r="L16" s="153" t="str">
        <f>VLOOKUP(D16,'TS Gantry - AP47'!$C$8:$X$638,22,FALSE)</f>
        <v>SADHERAN</v>
      </c>
      <c r="M16" s="153" t="str">
        <f>VLOOKUP(D16,'TS Gantry - AP47'!$C$8:$Y$638,23,FALSE)</f>
        <v>LUNKARANSAR</v>
      </c>
      <c r="N16" s="153" t="str">
        <f>VLOOKUP(D16,'TS Gantry - AP47'!$C$8:$Z$638,24,FALSE)</f>
        <v>BIKANER</v>
      </c>
      <c r="O16" s="108"/>
      <c r="P16" s="108"/>
      <c r="Q16" s="123"/>
      <c r="R16" s="123"/>
      <c r="S16" s="108"/>
      <c r="T16" s="144"/>
      <c r="U16" s="117"/>
      <c r="V16" s="117"/>
      <c r="W16" s="117"/>
      <c r="X16" s="117"/>
      <c r="Y16" s="117"/>
      <c r="Z16" s="117"/>
      <c r="AA16" s="117"/>
    </row>
    <row r="17" spans="1:27" x14ac:dyDescent="0.25">
      <c r="A17" s="99">
        <f t="shared" si="0"/>
        <v>13</v>
      </c>
      <c r="B17" s="150" t="s">
        <v>683</v>
      </c>
      <c r="C17" s="108">
        <v>7</v>
      </c>
      <c r="D17" s="210" t="s">
        <v>319</v>
      </c>
      <c r="E17" s="108" t="str">
        <f>VLOOKUP(D17,'TS Gantry - AP47'!$C$8:$D$646,2,0)</f>
        <v>DA+6</v>
      </c>
      <c r="F17" s="102">
        <v>43.804000000000002</v>
      </c>
      <c r="G17" s="103">
        <v>45902</v>
      </c>
      <c r="H17" s="103">
        <v>45911</v>
      </c>
      <c r="I17" s="153" t="s">
        <v>708</v>
      </c>
      <c r="J17" s="153" t="s">
        <v>667</v>
      </c>
      <c r="K17" s="153" t="s">
        <v>648</v>
      </c>
      <c r="L17" s="153" t="str">
        <f>VLOOKUP(D17,'TS Gantry - AP47'!$C$8:$X$638,22,FALSE)</f>
        <v>SODHWALI</v>
      </c>
      <c r="M17" s="153" t="str">
        <f>VLOOKUP(D17,'TS Gantry - AP47'!$C$8:$Y$638,23,FALSE)</f>
        <v>LUNKARANSAR</v>
      </c>
      <c r="N17" s="153" t="str">
        <f>VLOOKUP(D17,'TS Gantry - AP47'!$C$8:$Z$638,24,FALSE)</f>
        <v>BIKANER</v>
      </c>
      <c r="O17" s="108" t="s">
        <v>684</v>
      </c>
      <c r="P17" s="108"/>
      <c r="Q17" s="123">
        <v>45903</v>
      </c>
      <c r="R17" s="123">
        <v>45904</v>
      </c>
      <c r="S17" s="108"/>
      <c r="T17" s="144"/>
      <c r="U17" s="117"/>
      <c r="V17" s="117"/>
      <c r="W17" s="117"/>
      <c r="X17" s="117"/>
      <c r="Y17" s="117"/>
      <c r="Z17" s="117"/>
      <c r="AA17" s="117"/>
    </row>
    <row r="18" spans="1:27" x14ac:dyDescent="0.25">
      <c r="A18" s="99">
        <f t="shared" si="0"/>
        <v>14</v>
      </c>
      <c r="B18" s="150" t="s">
        <v>683</v>
      </c>
      <c r="C18" s="108">
        <v>8</v>
      </c>
      <c r="D18" s="210" t="s">
        <v>504</v>
      </c>
      <c r="E18" s="108" t="str">
        <f>VLOOKUP(D18,'TS Gantry - AP47'!$C$8:$D$646,2,0)</f>
        <v>DA+3</v>
      </c>
      <c r="F18" s="102">
        <v>37.930999999999997</v>
      </c>
      <c r="G18" s="103">
        <v>45902</v>
      </c>
      <c r="H18" s="103">
        <v>45912</v>
      </c>
      <c r="I18" s="153" t="s">
        <v>708</v>
      </c>
      <c r="J18" s="153" t="s">
        <v>711</v>
      </c>
      <c r="K18" s="153" t="s">
        <v>648</v>
      </c>
      <c r="L18" s="153" t="str">
        <f>VLOOKUP(D18,'TS Gantry - AP47'!$C$8:$X$638,22,FALSE)</f>
        <v>KAGASAR</v>
      </c>
      <c r="M18" s="153" t="str">
        <f>VLOOKUP(D18,'TS Gantry - AP47'!$C$8:$Y$638,23,FALSE)</f>
        <v>LUNKARANSAR</v>
      </c>
      <c r="N18" s="153" t="str">
        <f>VLOOKUP(D18,'TS Gantry - AP47'!$C$8:$Z$638,24,FALSE)</f>
        <v>BIKANER</v>
      </c>
      <c r="O18" s="108"/>
      <c r="P18" s="108"/>
      <c r="Q18" s="123"/>
      <c r="R18" s="123"/>
      <c r="S18" s="108"/>
      <c r="T18" s="144"/>
      <c r="U18" s="117"/>
      <c r="V18" s="117"/>
      <c r="W18" s="117"/>
      <c r="X18" s="117"/>
      <c r="Y18" s="117"/>
      <c r="Z18" s="117"/>
      <c r="AA18" s="117"/>
    </row>
    <row r="19" spans="1:27" x14ac:dyDescent="0.25">
      <c r="A19" s="99">
        <f t="shared" si="0"/>
        <v>15</v>
      </c>
      <c r="B19" s="150" t="s">
        <v>683</v>
      </c>
      <c r="C19" s="108">
        <v>9</v>
      </c>
      <c r="D19" s="210" t="s">
        <v>397</v>
      </c>
      <c r="E19" s="108" t="str">
        <f>VLOOKUP(D19,'TS Gantry - AP47'!$C$8:$D$646,2,0)</f>
        <v>DA+9</v>
      </c>
      <c r="F19" s="102">
        <v>45.697000000000003</v>
      </c>
      <c r="G19" s="103">
        <v>45908</v>
      </c>
      <c r="H19" s="103">
        <v>45913</v>
      </c>
      <c r="I19" s="153" t="s">
        <v>710</v>
      </c>
      <c r="J19" s="153" t="s">
        <v>712</v>
      </c>
      <c r="K19" s="153" t="s">
        <v>648</v>
      </c>
      <c r="L19" s="153" t="str">
        <f>VLOOKUP(D19,'TS Gantry - AP47'!$C$8:$X$638,22,FALSE)</f>
        <v>KAKARICHCHHA</v>
      </c>
      <c r="M19" s="153" t="str">
        <f>VLOOKUP(D19,'TS Gantry - AP47'!$C$8:$Y$638,23,FALSE)</f>
        <v>LUNKARANSAR</v>
      </c>
      <c r="N19" s="153" t="str">
        <f>VLOOKUP(D19,'TS Gantry - AP47'!$C$8:$Z$638,24,FALSE)</f>
        <v>BIKANER</v>
      </c>
      <c r="O19" s="108"/>
      <c r="P19" s="108"/>
      <c r="Q19" s="123"/>
      <c r="R19" s="123"/>
      <c r="S19" s="108"/>
      <c r="T19" s="144"/>
      <c r="U19" s="117"/>
      <c r="V19" s="117"/>
      <c r="W19" s="117"/>
      <c r="X19" s="117"/>
      <c r="Y19" s="117"/>
      <c r="Z19" s="117"/>
      <c r="AA19" s="117"/>
    </row>
    <row r="20" spans="1:27" x14ac:dyDescent="0.25">
      <c r="A20" s="99">
        <f t="shared" si="0"/>
        <v>16</v>
      </c>
      <c r="B20" s="150" t="s">
        <v>683</v>
      </c>
      <c r="C20" s="108">
        <v>10</v>
      </c>
      <c r="D20" s="210" t="s">
        <v>322</v>
      </c>
      <c r="E20" s="108" t="str">
        <f>VLOOKUP(D20,'TS Gantry - AP47'!$C$8:$D$646,2,0)</f>
        <v>DA+0</v>
      </c>
      <c r="F20" s="102">
        <v>36.159999999999997</v>
      </c>
      <c r="G20" s="103">
        <v>45912</v>
      </c>
      <c r="H20" s="103">
        <v>45916</v>
      </c>
      <c r="I20" s="153" t="s">
        <v>708</v>
      </c>
      <c r="J20" s="153" t="s">
        <v>713</v>
      </c>
      <c r="K20" s="153" t="s">
        <v>648</v>
      </c>
      <c r="L20" s="153" t="str">
        <f>VLOOKUP(D20,'TS Gantry - AP47'!$C$8:$X$638,22,FALSE)</f>
        <v>DUDIWALI</v>
      </c>
      <c r="M20" s="153" t="str">
        <f>VLOOKUP(D20,'TS Gantry - AP47'!$C$8:$Y$638,23,FALSE)</f>
        <v>LUNKARANSAR</v>
      </c>
      <c r="N20" s="153" t="str">
        <f>VLOOKUP(D20,'TS Gantry - AP47'!$C$8:$Z$638,24,FALSE)</f>
        <v>BIKANER</v>
      </c>
      <c r="O20" s="108"/>
      <c r="P20" s="108"/>
      <c r="Q20" s="123"/>
      <c r="R20" s="123"/>
      <c r="S20" s="108"/>
      <c r="T20" s="144"/>
      <c r="U20" s="117"/>
      <c r="V20" s="117"/>
      <c r="W20" s="117"/>
      <c r="X20" s="117"/>
      <c r="Y20" s="117"/>
      <c r="Z20" s="117"/>
      <c r="AA20" s="117"/>
    </row>
    <row r="21" spans="1:27" ht="15.75" customHeight="1" x14ac:dyDescent="0.25">
      <c r="A21" s="99">
        <f t="shared" si="0"/>
        <v>17</v>
      </c>
      <c r="B21" s="150" t="s">
        <v>683</v>
      </c>
      <c r="C21" s="108">
        <v>11</v>
      </c>
      <c r="D21" s="210" t="s">
        <v>344</v>
      </c>
      <c r="E21" s="108" t="str">
        <f>VLOOKUP(D21,'TS Gantry - AP47'!$C$8:$D$646,2,0)</f>
        <v>DA+6</v>
      </c>
      <c r="F21" s="102">
        <v>43.804000000000002</v>
      </c>
      <c r="G21" s="103">
        <v>45911</v>
      </c>
      <c r="H21" s="103">
        <v>45919</v>
      </c>
      <c r="I21" s="153" t="s">
        <v>707</v>
      </c>
      <c r="J21" s="153" t="s">
        <v>665</v>
      </c>
      <c r="K21" s="153" t="s">
        <v>648</v>
      </c>
      <c r="L21" s="153" t="str">
        <f>VLOOKUP(D21,'TS Gantry - AP47'!$C$8:$X$638,22,FALSE)</f>
        <v>DHEERERAN</v>
      </c>
      <c r="M21" s="153" t="str">
        <f>VLOOKUP(D21,'TS Gantry - AP47'!$C$8:$Y$638,23,FALSE)</f>
        <v>LUNKARANSAR</v>
      </c>
      <c r="N21" s="153" t="str">
        <f>VLOOKUP(D21,'TS Gantry - AP47'!$C$8:$Z$638,24,FALSE)</f>
        <v>BIKANER</v>
      </c>
      <c r="O21" s="108"/>
      <c r="P21" s="108"/>
      <c r="Q21" s="123"/>
      <c r="R21" s="123"/>
      <c r="S21" s="108"/>
      <c r="T21" s="144"/>
      <c r="U21" s="117"/>
      <c r="V21" s="117"/>
      <c r="W21" s="117"/>
      <c r="X21" s="117"/>
      <c r="Y21" s="117"/>
      <c r="Z21" s="117"/>
      <c r="AA21" s="117"/>
    </row>
    <row r="22" spans="1:27" ht="15.75" customHeight="1" x14ac:dyDescent="0.25">
      <c r="A22" s="99">
        <f t="shared" si="0"/>
        <v>18</v>
      </c>
      <c r="B22" s="150" t="s">
        <v>683</v>
      </c>
      <c r="C22" s="108">
        <v>12</v>
      </c>
      <c r="D22" s="210" t="s">
        <v>503</v>
      </c>
      <c r="E22" s="108" t="str">
        <f>VLOOKUP(D22,'TS Gantry - AP47'!$C$8:$D$646,2,0)</f>
        <v>DA+3</v>
      </c>
      <c r="F22" s="102">
        <v>37.930999999999997</v>
      </c>
      <c r="G22" s="103">
        <v>45913</v>
      </c>
      <c r="H22" s="103">
        <v>45920</v>
      </c>
      <c r="I22" s="153" t="s">
        <v>708</v>
      </c>
      <c r="J22" s="153" t="s">
        <v>711</v>
      </c>
      <c r="K22" s="153" t="s">
        <v>648</v>
      </c>
      <c r="L22" s="153" t="str">
        <f>VLOOKUP(D22,'TS Gantry - AP47'!$C$8:$X$638,22,FALSE)</f>
        <v>CHHATASAR</v>
      </c>
      <c r="M22" s="153" t="str">
        <f>VLOOKUP(D22,'TS Gantry - AP47'!$C$8:$Y$638,23,FALSE)</f>
        <v>LUNKARANSAR</v>
      </c>
      <c r="N22" s="153" t="str">
        <f>VLOOKUP(D22,'TS Gantry - AP47'!$C$8:$Z$638,24,FALSE)</f>
        <v>BIKANER</v>
      </c>
      <c r="O22" s="108"/>
      <c r="P22" s="108"/>
      <c r="Q22" s="123"/>
      <c r="R22" s="123"/>
      <c r="S22" s="108"/>
      <c r="T22" s="144"/>
      <c r="U22" s="117"/>
      <c r="V22" s="117"/>
      <c r="W22" s="117"/>
      <c r="X22" s="117"/>
      <c r="Y22" s="117"/>
      <c r="Z22" s="117"/>
      <c r="AA22" s="117"/>
    </row>
    <row r="23" spans="1:27" ht="15.75" customHeight="1" x14ac:dyDescent="0.25">
      <c r="A23" s="99">
        <f t="shared" si="0"/>
        <v>19</v>
      </c>
      <c r="B23" s="150" t="s">
        <v>683</v>
      </c>
      <c r="C23" s="108">
        <v>13</v>
      </c>
      <c r="D23" s="210" t="s">
        <v>400</v>
      </c>
      <c r="E23" s="108" t="str">
        <f>VLOOKUP(D23,'TS Gantry - AP47'!$C$8:$D$646,2,0)</f>
        <v>DA+6</v>
      </c>
      <c r="F23" s="102">
        <v>43.804000000000002</v>
      </c>
      <c r="G23" s="103">
        <v>45914</v>
      </c>
      <c r="H23" s="103">
        <v>45922</v>
      </c>
      <c r="I23" s="153" t="s">
        <v>710</v>
      </c>
      <c r="J23" s="153" t="s">
        <v>712</v>
      </c>
      <c r="K23" s="153" t="s">
        <v>648</v>
      </c>
      <c r="L23" s="153" t="str">
        <f>VLOOKUP(D23,'TS Gantry - AP47'!$C$8:$X$638,22,FALSE)</f>
        <v>KAKARICHCHHA</v>
      </c>
      <c r="M23" s="153" t="str">
        <f>VLOOKUP(D23,'TS Gantry - AP47'!$C$8:$Y$638,23,FALSE)</f>
        <v>LUNKARANSAR</v>
      </c>
      <c r="N23" s="153" t="str">
        <f>VLOOKUP(D23,'TS Gantry - AP47'!$C$8:$Z$638,24,FALSE)</f>
        <v>BIKANER</v>
      </c>
      <c r="O23" s="108"/>
      <c r="P23" s="108"/>
      <c r="Q23" s="123"/>
      <c r="R23" s="123"/>
      <c r="S23" s="108"/>
      <c r="T23" s="144"/>
      <c r="U23" s="117"/>
      <c r="V23" s="117"/>
      <c r="W23" s="117"/>
      <c r="X23" s="117"/>
      <c r="Y23" s="117"/>
      <c r="Z23" s="117"/>
      <c r="AA23" s="117"/>
    </row>
    <row r="24" spans="1:27" ht="15.75" customHeight="1" x14ac:dyDescent="0.25">
      <c r="A24" s="99">
        <f t="shared" si="0"/>
        <v>20</v>
      </c>
      <c r="B24" s="150" t="s">
        <v>683</v>
      </c>
      <c r="C24" s="108">
        <v>14</v>
      </c>
      <c r="D24" s="210" t="s">
        <v>321</v>
      </c>
      <c r="E24" s="108" t="str">
        <f>VLOOKUP(D24,'TS Gantry - AP47'!$C$8:$D$646,2,0)</f>
        <v>DA+0</v>
      </c>
      <c r="F24" s="102">
        <v>36.159999999999997</v>
      </c>
      <c r="G24" s="103">
        <v>45918</v>
      </c>
      <c r="H24" s="103">
        <v>45923</v>
      </c>
      <c r="I24" s="153" t="s">
        <v>708</v>
      </c>
      <c r="J24" s="153" t="s">
        <v>713</v>
      </c>
      <c r="K24" s="153" t="s">
        <v>648</v>
      </c>
      <c r="L24" s="153" t="str">
        <f>VLOOKUP(D24,'TS Gantry - AP47'!$C$8:$X$638,22,FALSE)</f>
        <v>SODHWALI</v>
      </c>
      <c r="M24" s="153" t="str">
        <f>VLOOKUP(D24,'TS Gantry - AP47'!$C$8:$Y$638,23,FALSE)</f>
        <v>LUNKARANSAR</v>
      </c>
      <c r="N24" s="153" t="str">
        <f>VLOOKUP(D24,'TS Gantry - AP47'!$C$8:$Z$638,24,FALSE)</f>
        <v>BIKANER</v>
      </c>
      <c r="O24" s="108"/>
      <c r="P24" s="108"/>
      <c r="Q24" s="123"/>
      <c r="R24" s="123"/>
      <c r="S24" s="108"/>
      <c r="T24" s="144"/>
      <c r="U24" s="117"/>
      <c r="V24" s="117"/>
      <c r="W24" s="117"/>
      <c r="X24" s="117"/>
      <c r="Y24" s="117"/>
      <c r="Z24" s="117"/>
      <c r="AA24" s="117"/>
    </row>
    <row r="25" spans="1:27" ht="15.75" customHeight="1" x14ac:dyDescent="0.25">
      <c r="A25" s="99">
        <f t="shared" si="0"/>
        <v>21</v>
      </c>
      <c r="B25" s="150" t="s">
        <v>683</v>
      </c>
      <c r="C25" s="108">
        <v>15</v>
      </c>
      <c r="D25" s="210" t="s">
        <v>345</v>
      </c>
      <c r="E25" s="108" t="str">
        <f>VLOOKUP(D25,'TS Gantry - AP47'!$C$8:$D$646,2,0)</f>
        <v>DA+0</v>
      </c>
      <c r="F25" s="102">
        <v>36.159999999999997</v>
      </c>
      <c r="G25" s="103">
        <v>45920</v>
      </c>
      <c r="H25" s="103">
        <v>45924</v>
      </c>
      <c r="I25" s="153" t="s">
        <v>707</v>
      </c>
      <c r="J25" s="153" t="s">
        <v>665</v>
      </c>
      <c r="K25" s="153" t="s">
        <v>648</v>
      </c>
      <c r="L25" s="153" t="str">
        <f>VLOOKUP(D25,'TS Gantry - AP47'!$C$8:$X$638,22,FALSE)</f>
        <v>DHEERERAN</v>
      </c>
      <c r="M25" s="153" t="str">
        <f>VLOOKUP(D25,'TS Gantry - AP47'!$C$8:$Y$638,23,FALSE)</f>
        <v>LUNKARANSAR</v>
      </c>
      <c r="N25" s="153" t="str">
        <f>VLOOKUP(D25,'TS Gantry - AP47'!$C$8:$Z$638,24,FALSE)</f>
        <v>BIKANER</v>
      </c>
      <c r="O25" s="108"/>
      <c r="P25" s="108"/>
      <c r="Q25" s="123"/>
      <c r="R25" s="123"/>
      <c r="S25" s="108"/>
      <c r="T25" s="144"/>
      <c r="U25" s="117"/>
      <c r="V25" s="117"/>
      <c r="W25" s="117"/>
      <c r="X25" s="117"/>
      <c r="Y25" s="117"/>
      <c r="Z25" s="117"/>
      <c r="AA25" s="117"/>
    </row>
    <row r="26" spans="1:27" ht="15.75" customHeight="1" x14ac:dyDescent="0.25">
      <c r="A26" s="99">
        <f t="shared" si="0"/>
        <v>22</v>
      </c>
      <c r="B26" s="150" t="s">
        <v>683</v>
      </c>
      <c r="C26" s="108">
        <v>16</v>
      </c>
      <c r="D26" s="210" t="s">
        <v>501</v>
      </c>
      <c r="E26" s="108" t="str">
        <f>VLOOKUP(D26,'TS Gantry - AP47'!$C$8:$D$646,2,0)</f>
        <v>DA+0</v>
      </c>
      <c r="F26" s="102">
        <v>36.159999999999997</v>
      </c>
      <c r="G26" s="103">
        <v>45921</v>
      </c>
      <c r="H26" s="103">
        <v>45927</v>
      </c>
      <c r="I26" s="153" t="s">
        <v>708</v>
      </c>
      <c r="J26" s="153" t="s">
        <v>711</v>
      </c>
      <c r="K26" s="153" t="s">
        <v>648</v>
      </c>
      <c r="L26" s="153" t="str">
        <f>VLOOKUP(D26,'TS Gantry - AP47'!$C$8:$X$638,22,FALSE)</f>
        <v>CHHATASAR</v>
      </c>
      <c r="M26" s="153" t="str">
        <f>VLOOKUP(D26,'TS Gantry - AP47'!$C$8:$Y$638,23,FALSE)</f>
        <v>LUNKARANSAR</v>
      </c>
      <c r="N26" s="153" t="str">
        <f>VLOOKUP(D26,'TS Gantry - AP47'!$C$8:$Z$638,24,FALSE)</f>
        <v>BIKANER</v>
      </c>
      <c r="O26" s="108"/>
      <c r="P26" s="108"/>
      <c r="Q26" s="123"/>
      <c r="R26" s="123"/>
      <c r="S26" s="108"/>
      <c r="T26" s="144"/>
      <c r="U26" s="117"/>
      <c r="V26" s="117"/>
      <c r="W26" s="117"/>
      <c r="X26" s="117"/>
      <c r="Y26" s="117"/>
      <c r="Z26" s="117"/>
      <c r="AA26" s="117"/>
    </row>
    <row r="27" spans="1:27" ht="15.75" customHeight="1" thickBot="1" x14ac:dyDescent="0.3">
      <c r="A27" s="228">
        <f t="shared" si="0"/>
        <v>23</v>
      </c>
      <c r="B27" s="184" t="s">
        <v>683</v>
      </c>
      <c r="C27" s="112">
        <v>17</v>
      </c>
      <c r="D27" s="229" t="s">
        <v>399</v>
      </c>
      <c r="E27" s="112" t="str">
        <f>VLOOKUP(D27,'TS Gantry - AP47'!$C$8:$D$646,2,0)</f>
        <v>DA+3</v>
      </c>
      <c r="F27" s="223">
        <v>37.930999999999997</v>
      </c>
      <c r="G27" s="165">
        <v>45923</v>
      </c>
      <c r="H27" s="165">
        <v>45927</v>
      </c>
      <c r="I27" s="225" t="s">
        <v>710</v>
      </c>
      <c r="J27" s="225" t="s">
        <v>712</v>
      </c>
      <c r="K27" s="225" t="s">
        <v>648</v>
      </c>
      <c r="L27" s="225" t="str">
        <f>VLOOKUP(D27,'TS Gantry - AP47'!$C$8:$X$638,22,FALSE)</f>
        <v>KAKARICHCHHA</v>
      </c>
      <c r="M27" s="225" t="str">
        <f>VLOOKUP(D27,'TS Gantry - AP47'!$C$8:$Y$638,23,FALSE)</f>
        <v>LUNKARANSAR</v>
      </c>
      <c r="N27" s="225" t="str">
        <f>VLOOKUP(D27,'TS Gantry - AP47'!$C$8:$Z$638,24,FALSE)</f>
        <v>BIKANER</v>
      </c>
      <c r="O27" s="112"/>
      <c r="P27" s="112"/>
      <c r="Q27" s="147"/>
      <c r="R27" s="147"/>
      <c r="S27" s="112"/>
      <c r="T27" s="149"/>
      <c r="U27" s="117"/>
      <c r="V27" s="117"/>
      <c r="W27" s="117"/>
      <c r="X27" s="117"/>
      <c r="Y27" s="117"/>
      <c r="Z27" s="117"/>
      <c r="AA27" s="117"/>
    </row>
    <row r="28" spans="1:27" ht="15.75" customHeight="1" x14ac:dyDescent="0.25">
      <c r="A28" s="135">
        <f t="shared" si="0"/>
        <v>24</v>
      </c>
      <c r="B28" s="136" t="s">
        <v>685</v>
      </c>
      <c r="C28" s="136">
        <v>1</v>
      </c>
      <c r="D28" s="226" t="s">
        <v>434</v>
      </c>
      <c r="E28" s="136" t="str">
        <f>VLOOKUP(D28,'TS Gantry - AP47'!$C$8:$D$646,2,0)</f>
        <v>DA+6</v>
      </c>
      <c r="F28" s="227">
        <v>43.804000000000002</v>
      </c>
      <c r="G28" s="161">
        <v>45924</v>
      </c>
      <c r="H28" s="161">
        <v>45933</v>
      </c>
      <c r="I28" s="139" t="s">
        <v>708</v>
      </c>
      <c r="J28" s="139" t="s">
        <v>713</v>
      </c>
      <c r="K28" s="139" t="s">
        <v>648</v>
      </c>
      <c r="L28" s="139" t="str">
        <f>VLOOKUP(D28,'TS Gantry - AP47'!$C$8:$X$638,22,FALSE)</f>
        <v>UCHHRANGDESAR</v>
      </c>
      <c r="M28" s="139" t="str">
        <f>VLOOKUP(D28,'TS Gantry - AP47'!$C$8:$Y$638,23,FALSE)</f>
        <v>LUNKARANSAR</v>
      </c>
      <c r="N28" s="139" t="str">
        <f>VLOOKUP(D28,'TS Gantry - AP47'!$C$8:$Z$638,24,FALSE)</f>
        <v>BIKANER</v>
      </c>
      <c r="O28" s="136" t="s">
        <v>684</v>
      </c>
      <c r="P28" s="136"/>
      <c r="Q28" s="138">
        <v>45911</v>
      </c>
      <c r="R28" s="138">
        <v>45924</v>
      </c>
      <c r="S28" s="136"/>
      <c r="T28" s="140"/>
      <c r="U28" s="117"/>
      <c r="V28" s="117"/>
      <c r="W28" s="117"/>
      <c r="X28" s="117"/>
      <c r="Y28" s="117"/>
      <c r="Z28" s="117"/>
      <c r="AA28" s="117"/>
    </row>
    <row r="29" spans="1:27" ht="15.75" customHeight="1" x14ac:dyDescent="0.25">
      <c r="A29" s="99">
        <f t="shared" si="0"/>
        <v>25</v>
      </c>
      <c r="B29" s="150" t="s">
        <v>685</v>
      </c>
      <c r="C29" s="108">
        <v>2</v>
      </c>
      <c r="D29" s="210" t="s">
        <v>483</v>
      </c>
      <c r="E29" s="108" t="str">
        <f>VLOOKUP(D29,'TS Gantry - AP47'!$C$8:$D$646,2,0)</f>
        <v>DA+3</v>
      </c>
      <c r="F29" s="102">
        <v>37.930999999999997</v>
      </c>
      <c r="G29" s="103">
        <v>45928</v>
      </c>
      <c r="H29" s="103">
        <v>45934</v>
      </c>
      <c r="I29" s="153" t="s">
        <v>708</v>
      </c>
      <c r="J29" s="153" t="s">
        <v>711</v>
      </c>
      <c r="K29" s="153" t="s">
        <v>648</v>
      </c>
      <c r="L29" s="153" t="str">
        <f>VLOOKUP(D29,'TS Gantry - AP47'!$C$8:$X$638,22,FALSE)</f>
        <v>CHHATASAR</v>
      </c>
      <c r="M29" s="153" t="str">
        <f>VLOOKUP(D29,'TS Gantry - AP47'!$C$8:$Y$638,23,FALSE)</f>
        <v>LUNKARANSAR</v>
      </c>
      <c r="N29" s="153" t="str">
        <f>VLOOKUP(D29,'TS Gantry - AP47'!$C$8:$Z$638,24,FALSE)</f>
        <v>BIKANER</v>
      </c>
      <c r="O29" s="108" t="s">
        <v>684</v>
      </c>
      <c r="P29" s="108"/>
      <c r="Q29" s="123">
        <v>45911</v>
      </c>
      <c r="R29" s="123">
        <v>45926</v>
      </c>
      <c r="S29" s="108"/>
      <c r="T29" s="144"/>
      <c r="U29" s="117"/>
      <c r="V29" s="117"/>
      <c r="W29" s="117"/>
      <c r="X29" s="117"/>
      <c r="Y29" s="117"/>
      <c r="Z29" s="117"/>
      <c r="AA29" s="117"/>
    </row>
    <row r="30" spans="1:27" ht="15.75" customHeight="1" x14ac:dyDescent="0.25">
      <c r="A30" s="99">
        <f t="shared" si="0"/>
        <v>26</v>
      </c>
      <c r="B30" s="150" t="s">
        <v>685</v>
      </c>
      <c r="C30" s="108">
        <v>3</v>
      </c>
      <c r="D30" s="210" t="s">
        <v>403</v>
      </c>
      <c r="E30" s="108" t="str">
        <f>VLOOKUP(D30,'TS Gantry - AP47'!$C$8:$D$646,2,0)</f>
        <v>DA+6</v>
      </c>
      <c r="F30" s="102">
        <v>43.804000000000002</v>
      </c>
      <c r="G30" s="103">
        <v>45928</v>
      </c>
      <c r="H30" s="103">
        <v>45934</v>
      </c>
      <c r="I30" s="153" t="s">
        <v>710</v>
      </c>
      <c r="J30" s="153" t="s">
        <v>712</v>
      </c>
      <c r="K30" s="153" t="s">
        <v>648</v>
      </c>
      <c r="L30" s="153" t="str">
        <f>VLOOKUP(D30,'TS Gantry - AP47'!$C$8:$X$638,22,FALSE)</f>
        <v>KALKAL MUKLERA</v>
      </c>
      <c r="M30" s="153" t="str">
        <f>VLOOKUP(D30,'TS Gantry - AP47'!$C$8:$Y$638,23,FALSE)</f>
        <v>LUNKARANSAR</v>
      </c>
      <c r="N30" s="153" t="str">
        <f>VLOOKUP(D30,'TS Gantry - AP47'!$C$8:$Z$638,24,FALSE)</f>
        <v>BIKANER</v>
      </c>
      <c r="O30" s="108"/>
      <c r="P30" s="108"/>
      <c r="Q30" s="123"/>
      <c r="R30" s="123"/>
      <c r="S30" s="108"/>
      <c r="T30" s="144"/>
      <c r="U30" s="117"/>
      <c r="V30" s="117"/>
      <c r="W30" s="117"/>
      <c r="X30" s="117"/>
      <c r="Y30" s="117"/>
      <c r="Z30" s="117"/>
      <c r="AA30" s="117"/>
    </row>
    <row r="31" spans="1:27" ht="15.75" customHeight="1" x14ac:dyDescent="0.25">
      <c r="A31" s="99">
        <f t="shared" si="0"/>
        <v>27</v>
      </c>
      <c r="B31" s="150" t="s">
        <v>685</v>
      </c>
      <c r="C31" s="108">
        <v>4</v>
      </c>
      <c r="D31" s="210" t="s">
        <v>440</v>
      </c>
      <c r="E31" s="108" t="str">
        <f>VLOOKUP(D31,'TS Gantry - AP47'!$C$8:$D$646,2,0)</f>
        <v>DA+0</v>
      </c>
      <c r="F31" s="102">
        <v>36.159999999999997</v>
      </c>
      <c r="G31" s="103">
        <v>45933</v>
      </c>
      <c r="H31" s="103">
        <v>45938</v>
      </c>
      <c r="I31" s="153" t="s">
        <v>708</v>
      </c>
      <c r="J31" s="153" t="s">
        <v>713</v>
      </c>
      <c r="K31" s="153" t="s">
        <v>648</v>
      </c>
      <c r="L31" s="153" t="str">
        <f>VLOOKUP(D31,'TS Gantry - AP47'!$C$8:$X$638,22,FALSE)</f>
        <v>KALOO</v>
      </c>
      <c r="M31" s="153" t="str">
        <f>VLOOKUP(D31,'TS Gantry - AP47'!$C$8:$Y$638,23,FALSE)</f>
        <v>LUNKARANSAR</v>
      </c>
      <c r="N31" s="153" t="str">
        <f>VLOOKUP(D31,'TS Gantry - AP47'!$C$8:$Z$638,24,FALSE)</f>
        <v>BIKANER</v>
      </c>
      <c r="O31" s="108" t="s">
        <v>684</v>
      </c>
      <c r="P31" s="108"/>
      <c r="Q31" s="123">
        <v>45911</v>
      </c>
      <c r="R31" s="123">
        <v>45933</v>
      </c>
      <c r="S31" s="108"/>
      <c r="T31" s="144"/>
      <c r="U31" s="117"/>
      <c r="V31" s="117"/>
      <c r="W31" s="117"/>
      <c r="X31" s="117"/>
      <c r="Y31" s="117"/>
      <c r="Z31" s="117"/>
      <c r="AA31" s="117"/>
    </row>
    <row r="32" spans="1:27" ht="15" customHeight="1" x14ac:dyDescent="0.25">
      <c r="A32" s="99">
        <f t="shared" si="0"/>
        <v>28</v>
      </c>
      <c r="B32" s="150" t="s">
        <v>685</v>
      </c>
      <c r="C32" s="108">
        <v>5</v>
      </c>
      <c r="D32" s="210" t="s">
        <v>340</v>
      </c>
      <c r="E32" s="108" t="str">
        <f>VLOOKUP(D32,'TS Gantry - AP47'!$C$8:$D$646,2,0)</f>
        <v>DB1+0</v>
      </c>
      <c r="F32" s="102">
        <v>55.451000000000001</v>
      </c>
      <c r="G32" s="103">
        <v>45925</v>
      </c>
      <c r="H32" s="103">
        <v>45939</v>
      </c>
      <c r="I32" s="153" t="s">
        <v>707</v>
      </c>
      <c r="J32" s="153" t="s">
        <v>665</v>
      </c>
      <c r="K32" s="153" t="s">
        <v>648</v>
      </c>
      <c r="L32" s="153" t="str">
        <f>VLOOKUP(D32,'TS Gantry - AP47'!$C$8:$X$638,22,FALSE)</f>
        <v>DHEERERAN</v>
      </c>
      <c r="M32" s="153" t="str">
        <f>VLOOKUP(D32,'TS Gantry - AP47'!$C$8:$Y$638,23,FALSE)</f>
        <v>LUNKARANSAR</v>
      </c>
      <c r="N32" s="153" t="str">
        <f>VLOOKUP(D32,'TS Gantry - AP47'!$C$8:$Z$638,24,FALSE)</f>
        <v>BIKANER</v>
      </c>
      <c r="O32" s="108"/>
      <c r="P32" s="108"/>
      <c r="Q32" s="123"/>
      <c r="R32" s="123"/>
      <c r="S32" s="108"/>
      <c r="T32" s="144"/>
      <c r="U32" s="117"/>
      <c r="V32" s="117"/>
      <c r="W32" s="117"/>
      <c r="X32" s="117"/>
      <c r="Y32" s="117"/>
      <c r="Z32" s="117"/>
      <c r="AA32" s="117"/>
    </row>
    <row r="33" spans="1:27" ht="15.75" customHeight="1" x14ac:dyDescent="0.25">
      <c r="A33" s="99">
        <f t="shared" si="0"/>
        <v>29</v>
      </c>
      <c r="B33" s="150" t="s">
        <v>685</v>
      </c>
      <c r="C33" s="108">
        <v>6</v>
      </c>
      <c r="D33" s="176" t="s">
        <v>404</v>
      </c>
      <c r="E33" s="108" t="str">
        <f>VLOOKUP(D33,'TS Gantry - AP47'!$C$8:$D$646,2,0)</f>
        <v>DA+6</v>
      </c>
      <c r="F33" s="102">
        <v>43.804000000000002</v>
      </c>
      <c r="G33" s="103">
        <v>45935</v>
      </c>
      <c r="H33" s="103">
        <v>45942</v>
      </c>
      <c r="I33" s="153" t="s">
        <v>710</v>
      </c>
      <c r="J33" s="153" t="s">
        <v>712</v>
      </c>
      <c r="K33" s="153" t="s">
        <v>648</v>
      </c>
      <c r="L33" s="153" t="str">
        <f>VLOOKUP(D33,'TS Gantry - AP47'!$C$8:$X$638,22,FALSE)</f>
        <v>KALKAL MUKLERA</v>
      </c>
      <c r="M33" s="153" t="str">
        <f>VLOOKUP(D33,'TS Gantry - AP47'!$C$8:$Y$638,23,FALSE)</f>
        <v>LUNKARANSAR</v>
      </c>
      <c r="N33" s="153" t="str">
        <f>VLOOKUP(D33,'TS Gantry - AP47'!$C$8:$Z$638,24,FALSE)</f>
        <v>BIKANER</v>
      </c>
      <c r="O33" s="108"/>
      <c r="P33" s="108"/>
      <c r="Q33" s="123"/>
      <c r="R33" s="123"/>
      <c r="S33" s="108"/>
      <c r="T33" s="144"/>
      <c r="U33" s="117"/>
      <c r="V33" s="117"/>
      <c r="W33" s="117"/>
      <c r="X33" s="117"/>
      <c r="Y33" s="117"/>
      <c r="Z33" s="117"/>
      <c r="AA33" s="117"/>
    </row>
    <row r="34" spans="1:27" ht="15.75" customHeight="1" x14ac:dyDescent="0.25">
      <c r="A34" s="99">
        <f t="shared" si="0"/>
        <v>30</v>
      </c>
      <c r="B34" s="150" t="s">
        <v>685</v>
      </c>
      <c r="C34" s="108">
        <v>7</v>
      </c>
      <c r="D34" s="176" t="s">
        <v>478</v>
      </c>
      <c r="E34" s="108" t="str">
        <f>VLOOKUP(D34,'TS Gantry - AP47'!$C$8:$D$646,2,0)</f>
        <v>DA+6</v>
      </c>
      <c r="F34" s="102">
        <v>43.804000000000002</v>
      </c>
      <c r="G34" s="103">
        <v>45935</v>
      </c>
      <c r="H34" s="103">
        <v>45942</v>
      </c>
      <c r="I34" s="153" t="s">
        <v>708</v>
      </c>
      <c r="J34" s="153" t="s">
        <v>711</v>
      </c>
      <c r="K34" s="153" t="s">
        <v>648</v>
      </c>
      <c r="L34" s="153" t="str">
        <f>VLOOKUP(D34,'TS Gantry - AP47'!$C$8:$X$638,22,FALSE)</f>
        <v>GARABDESAR</v>
      </c>
      <c r="M34" s="153" t="str">
        <f>VLOOKUP(D34,'TS Gantry - AP47'!$C$8:$Y$638,23,FALSE)</f>
        <v>LUNKARANSAR</v>
      </c>
      <c r="N34" s="153" t="str">
        <f>VLOOKUP(D34,'TS Gantry - AP47'!$C$8:$Z$638,24,FALSE)</f>
        <v>BIKANER</v>
      </c>
      <c r="O34" s="108"/>
      <c r="P34" s="108"/>
      <c r="Q34" s="123"/>
      <c r="R34" s="123"/>
      <c r="S34" s="108"/>
      <c r="T34" s="144"/>
      <c r="U34" s="117"/>
      <c r="V34" s="117"/>
      <c r="W34" s="117"/>
      <c r="X34" s="117"/>
      <c r="Y34" s="117"/>
      <c r="Z34" s="117"/>
      <c r="AA34" s="117"/>
    </row>
    <row r="35" spans="1:27" ht="15.75" customHeight="1" x14ac:dyDescent="0.25">
      <c r="A35" s="99">
        <f t="shared" si="0"/>
        <v>31</v>
      </c>
      <c r="B35" s="150" t="s">
        <v>685</v>
      </c>
      <c r="C35" s="108">
        <v>8</v>
      </c>
      <c r="D35" s="210" t="s">
        <v>370</v>
      </c>
      <c r="E35" s="108" t="str">
        <f>VLOOKUP(D35,'TS Gantry - AP47'!$C$8:$D$646,2,0)</f>
        <v>DA+3</v>
      </c>
      <c r="F35" s="102">
        <v>37.930999999999997</v>
      </c>
      <c r="G35" s="103">
        <v>45940</v>
      </c>
      <c r="H35" s="103">
        <v>45948</v>
      </c>
      <c r="I35" s="153" t="s">
        <v>707</v>
      </c>
      <c r="J35" s="153" t="s">
        <v>665</v>
      </c>
      <c r="K35" s="153" t="s">
        <v>648</v>
      </c>
      <c r="L35" s="153" t="str">
        <f>VLOOKUP(D35,'TS Gantry - AP47'!$C$8:$X$638,22,FALSE)</f>
        <v>HANSHERA</v>
      </c>
      <c r="M35" s="153" t="str">
        <f>VLOOKUP(D35,'TS Gantry - AP47'!$C$8:$Y$638,23,FALSE)</f>
        <v>LUNKARANSAR</v>
      </c>
      <c r="N35" s="153" t="str">
        <f>VLOOKUP(D35,'TS Gantry - AP47'!$C$8:$Z$638,24,FALSE)</f>
        <v>BIKANER</v>
      </c>
      <c r="O35" s="108"/>
      <c r="P35" s="108"/>
      <c r="Q35" s="123"/>
      <c r="R35" s="123"/>
      <c r="S35" s="108"/>
      <c r="T35" s="144"/>
      <c r="U35" s="117"/>
      <c r="V35" s="117"/>
      <c r="W35" s="117"/>
      <c r="X35" s="117"/>
      <c r="Y35" s="117"/>
      <c r="Z35" s="117"/>
      <c r="AA35" s="117"/>
    </row>
    <row r="36" spans="1:27" ht="15.75" customHeight="1" x14ac:dyDescent="0.25">
      <c r="A36" s="99">
        <f t="shared" si="0"/>
        <v>32</v>
      </c>
      <c r="B36" s="150" t="s">
        <v>685</v>
      </c>
      <c r="C36" s="108">
        <v>9</v>
      </c>
      <c r="D36" s="210" t="s">
        <v>435</v>
      </c>
      <c r="E36" s="108" t="str">
        <f>VLOOKUP(D36,'TS Gantry - AP47'!$C$8:$D$646,2,0)</f>
        <v>DA+3</v>
      </c>
      <c r="F36" s="102">
        <v>37.930999999999997</v>
      </c>
      <c r="G36" s="103">
        <v>45943</v>
      </c>
      <c r="H36" s="103">
        <v>45948</v>
      </c>
      <c r="I36" s="153" t="s">
        <v>714</v>
      </c>
      <c r="J36" s="153" t="s">
        <v>713</v>
      </c>
      <c r="K36" s="153" t="s">
        <v>648</v>
      </c>
      <c r="L36" s="153" t="str">
        <f>VLOOKUP(D36,'TS Gantry - AP47'!$C$8:$X$638,22,FALSE)</f>
        <v>UCHHRANGDESAR</v>
      </c>
      <c r="M36" s="153" t="str">
        <f>VLOOKUP(D36,'TS Gantry - AP47'!$C$8:$Y$638,23,FALSE)</f>
        <v>LUNKARANSAR</v>
      </c>
      <c r="N36" s="153" t="str">
        <f>VLOOKUP(D36,'TS Gantry - AP47'!$C$8:$Z$638,24,FALSE)</f>
        <v>BIKANER</v>
      </c>
      <c r="O36" s="108"/>
      <c r="P36" s="108"/>
      <c r="Q36" s="123"/>
      <c r="R36" s="123"/>
      <c r="S36" s="108"/>
      <c r="T36" s="144"/>
      <c r="U36" s="117"/>
      <c r="V36" s="117"/>
      <c r="W36" s="117"/>
      <c r="X36" s="117"/>
      <c r="Y36" s="117"/>
      <c r="Z36" s="117"/>
      <c r="AA36" s="117"/>
    </row>
    <row r="37" spans="1:27" ht="15.75" customHeight="1" x14ac:dyDescent="0.25">
      <c r="A37" s="99">
        <f t="shared" si="0"/>
        <v>33</v>
      </c>
      <c r="B37" s="150" t="s">
        <v>685</v>
      </c>
      <c r="C37" s="108">
        <v>10</v>
      </c>
      <c r="D37" s="210" t="s">
        <v>447</v>
      </c>
      <c r="E37" s="108" t="str">
        <f>VLOOKUP(D37,'TS Gantry - AP47'!$C$8:$D$646,2,0)</f>
        <v>DA+3</v>
      </c>
      <c r="F37" s="102">
        <v>37.930999999999997</v>
      </c>
      <c r="G37" s="103">
        <v>45943</v>
      </c>
      <c r="H37" s="103">
        <v>45952</v>
      </c>
      <c r="I37" s="153" t="s">
        <v>708</v>
      </c>
      <c r="J37" s="153" t="s">
        <v>711</v>
      </c>
      <c r="K37" s="153" t="s">
        <v>648</v>
      </c>
      <c r="L37" s="153" t="str">
        <f>VLOOKUP(D37,'TS Gantry - AP47'!$C$8:$X$638,22,FALSE)</f>
        <v>KALOO</v>
      </c>
      <c r="M37" s="153" t="str">
        <f>VLOOKUP(D37,'TS Gantry - AP47'!$C$8:$Y$638,23,FALSE)</f>
        <v>LUNKARANSAR</v>
      </c>
      <c r="N37" s="153" t="str">
        <f>VLOOKUP(D37,'TS Gantry - AP47'!$C$8:$Z$638,24,FALSE)</f>
        <v>BIKANER</v>
      </c>
      <c r="O37" s="108"/>
      <c r="P37" s="108"/>
      <c r="Q37" s="123"/>
      <c r="R37" s="123"/>
      <c r="S37" s="108"/>
      <c r="T37" s="144"/>
      <c r="U37" s="117"/>
      <c r="V37" s="117"/>
      <c r="W37" s="117"/>
      <c r="X37" s="117"/>
      <c r="Y37" s="117"/>
      <c r="Z37" s="117"/>
      <c r="AA37" s="117"/>
    </row>
    <row r="38" spans="1:27" ht="15.75" customHeight="1" x14ac:dyDescent="0.25">
      <c r="A38" s="99">
        <f t="shared" si="0"/>
        <v>34</v>
      </c>
      <c r="B38" s="150" t="s">
        <v>685</v>
      </c>
      <c r="C38" s="108">
        <v>11</v>
      </c>
      <c r="D38" s="210" t="s">
        <v>444</v>
      </c>
      <c r="E38" s="108" t="str">
        <f>VLOOKUP(D38,'TS Gantry - AP47'!$C$8:$D$646,2,0)</f>
        <v>DB2+0</v>
      </c>
      <c r="F38" s="102">
        <v>59.500999999999998</v>
      </c>
      <c r="G38" s="103">
        <v>45949</v>
      </c>
      <c r="H38" s="103">
        <v>45955</v>
      </c>
      <c r="I38" s="153" t="s">
        <v>714</v>
      </c>
      <c r="J38" s="153" t="s">
        <v>715</v>
      </c>
      <c r="K38" s="153" t="s">
        <v>648</v>
      </c>
      <c r="L38" s="153" t="str">
        <f>VLOOKUP(D38,'TS Gantry - AP47'!$C$8:$X$638,22,FALSE)</f>
        <v>KALOO</v>
      </c>
      <c r="M38" s="153" t="str">
        <f>VLOOKUP(D38,'TS Gantry - AP47'!$C$8:$Y$638,23,FALSE)</f>
        <v>LUNKARANSAR</v>
      </c>
      <c r="N38" s="153" t="str">
        <f>VLOOKUP(D38,'TS Gantry - AP47'!$C$8:$Z$638,24,FALSE)</f>
        <v>BIKANER</v>
      </c>
      <c r="O38" s="108"/>
      <c r="P38" s="108"/>
      <c r="Q38" s="123"/>
      <c r="R38" s="123"/>
      <c r="S38" s="108"/>
      <c r="T38" s="144"/>
      <c r="U38" s="117"/>
      <c r="V38" s="117"/>
      <c r="W38" s="117"/>
      <c r="X38" s="117"/>
      <c r="Y38" s="117"/>
      <c r="Z38" s="117"/>
      <c r="AA38" s="117"/>
    </row>
    <row r="39" spans="1:27" ht="15.75" customHeight="1" x14ac:dyDescent="0.25">
      <c r="A39" s="99">
        <f t="shared" si="0"/>
        <v>35</v>
      </c>
      <c r="B39" s="150" t="s">
        <v>685</v>
      </c>
      <c r="C39" s="108">
        <v>12</v>
      </c>
      <c r="D39" s="210" t="s">
        <v>393</v>
      </c>
      <c r="E39" s="108" t="str">
        <f>VLOOKUP(D39,'TS Gantry - AP47'!$C$8:$D$646,2,0)</f>
        <v>DC2+0</v>
      </c>
      <c r="F39" s="102">
        <v>67.262</v>
      </c>
      <c r="G39" s="103">
        <v>45943</v>
      </c>
      <c r="H39" s="103">
        <v>45960</v>
      </c>
      <c r="I39" s="153" t="s">
        <v>710</v>
      </c>
      <c r="J39" s="153" t="s">
        <v>712</v>
      </c>
      <c r="K39" s="153" t="s">
        <v>648</v>
      </c>
      <c r="L39" s="153" t="str">
        <f>VLOOKUP(D39,'TS Gantry - AP47'!$C$8:$X$638,22,FALSE)</f>
        <v>SURANA</v>
      </c>
      <c r="M39" s="153" t="str">
        <f>VLOOKUP(D39,'TS Gantry - AP47'!$C$8:$Y$638,23,FALSE)</f>
        <v>LUNKARANSAR</v>
      </c>
      <c r="N39" s="153" t="str">
        <f>VLOOKUP(D39,'TS Gantry - AP47'!$C$8:$Z$638,24,FALSE)</f>
        <v>BIKANER</v>
      </c>
      <c r="O39" s="108"/>
      <c r="P39" s="108"/>
      <c r="Q39" s="123"/>
      <c r="R39" s="123"/>
      <c r="S39" s="108"/>
      <c r="T39" s="144"/>
      <c r="U39" s="117"/>
      <c r="V39" s="117"/>
      <c r="W39" s="117"/>
      <c r="X39" s="117"/>
      <c r="Y39" s="117"/>
      <c r="Z39" s="117"/>
      <c r="AA39" s="117"/>
    </row>
    <row r="40" spans="1:27" ht="15.75" customHeight="1" thickBot="1" x14ac:dyDescent="0.3">
      <c r="A40" s="228">
        <f t="shared" si="0"/>
        <v>36</v>
      </c>
      <c r="B40" s="184" t="s">
        <v>685</v>
      </c>
      <c r="C40" s="112">
        <v>13</v>
      </c>
      <c r="D40" s="229" t="s">
        <v>443</v>
      </c>
      <c r="E40" s="112" t="str">
        <f>VLOOKUP(D40,'TS Gantry - AP47'!$C$8:$D$646,2,0)</f>
        <v>DA+6</v>
      </c>
      <c r="F40" s="223">
        <v>43.804000000000002</v>
      </c>
      <c r="G40" s="165">
        <v>45956</v>
      </c>
      <c r="H40" s="165">
        <v>45961</v>
      </c>
      <c r="I40" s="225" t="s">
        <v>714</v>
      </c>
      <c r="J40" s="225" t="s">
        <v>713</v>
      </c>
      <c r="K40" s="225" t="s">
        <v>648</v>
      </c>
      <c r="L40" s="225" t="str">
        <f>VLOOKUP(D40,'TS Gantry - AP47'!$C$8:$X$638,22,FALSE)</f>
        <v>KALOO</v>
      </c>
      <c r="M40" s="225" t="str">
        <f>VLOOKUP(D40,'TS Gantry - AP47'!$C$8:$Y$638,23,FALSE)</f>
        <v>LUNKARANSAR</v>
      </c>
      <c r="N40" s="225" t="str">
        <f>VLOOKUP(D40,'TS Gantry - AP47'!$C$8:$Z$638,24,FALSE)</f>
        <v>BIKANER</v>
      </c>
      <c r="O40" s="112"/>
      <c r="P40" s="112"/>
      <c r="Q40" s="147"/>
      <c r="R40" s="147"/>
      <c r="S40" s="112"/>
      <c r="T40" s="149"/>
      <c r="U40" s="117"/>
      <c r="V40" s="117"/>
      <c r="W40" s="117"/>
      <c r="X40" s="117"/>
      <c r="Y40" s="117"/>
      <c r="Z40" s="117"/>
      <c r="AA40" s="117"/>
    </row>
    <row r="41" spans="1:27" ht="15.75" customHeight="1" x14ac:dyDescent="0.25">
      <c r="A41" s="135">
        <f t="shared" si="0"/>
        <v>37</v>
      </c>
      <c r="B41" s="136" t="s">
        <v>633</v>
      </c>
      <c r="C41" s="136">
        <v>1</v>
      </c>
      <c r="D41" s="226" t="s">
        <v>439</v>
      </c>
      <c r="E41" s="136" t="str">
        <f>VLOOKUP(D41,'TS Gantry - AP47'!$C$8:$D$646,2,0)</f>
        <v>DA+0</v>
      </c>
      <c r="F41" s="227">
        <v>36.159999999999997</v>
      </c>
      <c r="G41" s="161">
        <v>45962</v>
      </c>
      <c r="H41" s="161">
        <v>45966</v>
      </c>
      <c r="I41" s="139" t="s">
        <v>714</v>
      </c>
      <c r="J41" s="139" t="s">
        <v>713</v>
      </c>
      <c r="K41" s="139" t="s">
        <v>648</v>
      </c>
      <c r="L41" s="139" t="str">
        <f>VLOOKUP(D41,'TS Gantry - AP47'!$C$8:$X$638,22,FALSE)</f>
        <v>KALOO</v>
      </c>
      <c r="M41" s="139" t="str">
        <f>VLOOKUP(D41,'TS Gantry - AP47'!$C$8:$Y$638,23,FALSE)</f>
        <v>LUNKARANSAR</v>
      </c>
      <c r="N41" s="139" t="str">
        <f>VLOOKUP(D41,'TS Gantry - AP47'!$C$8:$Z$638,24,FALSE)</f>
        <v>BIKANER</v>
      </c>
      <c r="O41" s="136"/>
      <c r="P41" s="136"/>
      <c r="Q41" s="138"/>
      <c r="R41" s="138"/>
      <c r="S41" s="136"/>
      <c r="T41" s="140"/>
      <c r="U41" s="117"/>
      <c r="V41" s="117"/>
      <c r="W41" s="117"/>
      <c r="X41" s="117"/>
      <c r="Y41" s="117"/>
      <c r="Z41" s="117"/>
      <c r="AA41" s="117"/>
    </row>
    <row r="42" spans="1:27" ht="15.75" customHeight="1" x14ac:dyDescent="0.25">
      <c r="A42" s="99">
        <f t="shared" si="0"/>
        <v>38</v>
      </c>
      <c r="B42" s="150" t="s">
        <v>633</v>
      </c>
      <c r="C42" s="108">
        <v>2</v>
      </c>
      <c r="D42" s="210" t="s">
        <v>395</v>
      </c>
      <c r="E42" s="108" t="str">
        <f>VLOOKUP(D42,'TS Gantry - AP47'!$C$8:$D$646,2,0)</f>
        <v>DA+6</v>
      </c>
      <c r="F42" s="102">
        <v>43.804000000000002</v>
      </c>
      <c r="G42" s="103">
        <v>45961</v>
      </c>
      <c r="H42" s="103">
        <v>45968</v>
      </c>
      <c r="I42" s="153" t="s">
        <v>710</v>
      </c>
      <c r="J42" s="153" t="s">
        <v>712</v>
      </c>
      <c r="K42" s="153" t="s">
        <v>648</v>
      </c>
      <c r="L42" s="153" t="str">
        <f>VLOOKUP(D42,'TS Gantry - AP47'!$C$8:$X$638,22,FALSE)</f>
        <v>SURANA</v>
      </c>
      <c r="M42" s="153" t="str">
        <f>VLOOKUP(D42,'TS Gantry - AP47'!$C$8:$Y$638,23,FALSE)</f>
        <v>LUNKARANSAR</v>
      </c>
      <c r="N42" s="153" t="str">
        <f>VLOOKUP(D42,'TS Gantry - AP47'!$C$8:$Z$638,24,FALSE)</f>
        <v>BIKANER</v>
      </c>
      <c r="O42" s="108"/>
      <c r="P42" s="108"/>
      <c r="Q42" s="123"/>
      <c r="R42" s="123"/>
      <c r="S42" s="108"/>
      <c r="T42" s="144"/>
      <c r="U42" s="117"/>
      <c r="V42" s="117"/>
      <c r="W42" s="117"/>
      <c r="X42" s="117"/>
      <c r="Y42" s="117"/>
      <c r="Z42" s="117"/>
      <c r="AA42" s="117"/>
    </row>
    <row r="43" spans="1:27" ht="15.75" customHeight="1" x14ac:dyDescent="0.25">
      <c r="A43" s="99">
        <f t="shared" si="0"/>
        <v>39</v>
      </c>
      <c r="B43" s="150" t="s">
        <v>633</v>
      </c>
      <c r="C43" s="150">
        <v>3</v>
      </c>
      <c r="D43" s="210" t="s">
        <v>441</v>
      </c>
      <c r="E43" s="108" t="str">
        <f>VLOOKUP(D43,'TS Gantry - AP47'!$C$8:$D$646,2,0)</f>
        <v>DA+0</v>
      </c>
      <c r="F43" s="102">
        <v>36.159999999999997</v>
      </c>
      <c r="G43" s="103">
        <v>45966</v>
      </c>
      <c r="H43" s="103">
        <v>45969</v>
      </c>
      <c r="I43" s="153" t="s">
        <v>714</v>
      </c>
      <c r="J43" s="153" t="s">
        <v>713</v>
      </c>
      <c r="K43" s="153" t="s">
        <v>648</v>
      </c>
      <c r="L43" s="153" t="str">
        <f>VLOOKUP(D43,'TS Gantry - AP47'!$C$8:$X$638,22,FALSE)</f>
        <v>KALOO</v>
      </c>
      <c r="M43" s="153" t="str">
        <f>VLOOKUP(D43,'TS Gantry - AP47'!$C$8:$Y$638,23,FALSE)</f>
        <v>LUNKARANSAR</v>
      </c>
      <c r="N43" s="153" t="str">
        <f>VLOOKUP(D43,'TS Gantry - AP47'!$C$8:$Z$638,24,FALSE)</f>
        <v>BIKANER</v>
      </c>
      <c r="O43" s="108"/>
      <c r="P43" s="108"/>
      <c r="Q43" s="123"/>
      <c r="R43" s="123"/>
      <c r="S43" s="108"/>
      <c r="T43" s="144"/>
      <c r="U43" s="117"/>
      <c r="V43" s="117"/>
      <c r="W43" s="117"/>
      <c r="X43" s="117"/>
      <c r="Y43" s="117"/>
      <c r="Z43" s="117"/>
      <c r="AA43" s="117"/>
    </row>
    <row r="44" spans="1:27" ht="15.75" customHeight="1" x14ac:dyDescent="0.25">
      <c r="A44" s="99">
        <f t="shared" si="0"/>
        <v>40</v>
      </c>
      <c r="B44" s="150" t="s">
        <v>633</v>
      </c>
      <c r="C44" s="108">
        <v>4</v>
      </c>
      <c r="D44" s="210" t="s">
        <v>448</v>
      </c>
      <c r="E44" s="108" t="str">
        <f>VLOOKUP(D44,'TS Gantry - AP47'!$C$8:$D$646,2,0)</f>
        <v>DA+6</v>
      </c>
      <c r="F44" s="102">
        <v>43.804000000000002</v>
      </c>
      <c r="G44" s="103">
        <v>45964</v>
      </c>
      <c r="H44" s="103">
        <v>45973</v>
      </c>
      <c r="I44" s="153" t="s">
        <v>714</v>
      </c>
      <c r="J44" s="153" t="s">
        <v>713</v>
      </c>
      <c r="K44" s="153" t="s">
        <v>648</v>
      </c>
      <c r="L44" s="153" t="str">
        <f>VLOOKUP(D44,'TS Gantry - AP47'!$C$8:$X$638,22,FALSE)</f>
        <v>KALOO</v>
      </c>
      <c r="M44" s="153" t="str">
        <f>VLOOKUP(D44,'TS Gantry - AP47'!$C$8:$Y$638,23,FALSE)</f>
        <v>LUNKARANSAR</v>
      </c>
      <c r="N44" s="153" t="str">
        <f>VLOOKUP(D44,'TS Gantry - AP47'!$C$8:$Z$638,24,FALSE)</f>
        <v>BIKANER</v>
      </c>
      <c r="O44" s="108"/>
      <c r="P44" s="108"/>
      <c r="Q44" s="123"/>
      <c r="R44" s="123"/>
      <c r="S44" s="108"/>
      <c r="T44" s="144"/>
      <c r="U44" s="117"/>
      <c r="V44" s="117"/>
      <c r="W44" s="117"/>
      <c r="X44" s="117"/>
      <c r="Y44" s="117"/>
      <c r="Z44" s="117"/>
      <c r="AA44" s="117"/>
    </row>
    <row r="45" spans="1:27" ht="17.25" customHeight="1" x14ac:dyDescent="0.25">
      <c r="A45" s="99">
        <f t="shared" si="0"/>
        <v>41</v>
      </c>
      <c r="B45" s="150" t="s">
        <v>633</v>
      </c>
      <c r="C45" s="150">
        <v>5</v>
      </c>
      <c r="D45" s="221" t="s">
        <v>372</v>
      </c>
      <c r="E45" s="108" t="str">
        <f>VLOOKUP(D45,'TS Gantry - AP47'!$C$8:$D$646,2,0)</f>
        <v>DA+9</v>
      </c>
      <c r="F45" s="222">
        <v>45.697000000000003</v>
      </c>
      <c r="G45" s="188">
        <v>45957</v>
      </c>
      <c r="H45" s="103">
        <v>45975</v>
      </c>
      <c r="I45" s="153" t="s">
        <v>707</v>
      </c>
      <c r="J45" s="153" t="s">
        <v>716</v>
      </c>
      <c r="K45" s="153" t="s">
        <v>648</v>
      </c>
      <c r="L45" s="153" t="str">
        <f>VLOOKUP(D45,'TS Gantry - AP47'!$C$8:$X$638,22,FALSE)</f>
        <v>HANSHERA</v>
      </c>
      <c r="M45" s="153" t="str">
        <f>VLOOKUP(D45,'TS Gantry - AP47'!$C$8:$Y$638,23,FALSE)</f>
        <v>LUNKARANSAR</v>
      </c>
      <c r="N45" s="153" t="str">
        <f>VLOOKUP(D45,'TS Gantry - AP47'!$C$8:$Z$638,24,FALSE)</f>
        <v>BIKANER</v>
      </c>
      <c r="O45" s="150"/>
      <c r="P45" s="150"/>
      <c r="Q45" s="152"/>
      <c r="R45" s="152"/>
      <c r="S45" s="150"/>
      <c r="T45" s="191"/>
      <c r="U45" s="117"/>
      <c r="V45" s="117"/>
      <c r="W45" s="117"/>
      <c r="X45" s="117"/>
      <c r="Y45" s="117"/>
      <c r="Z45" s="117"/>
      <c r="AA45" s="117"/>
    </row>
    <row r="46" spans="1:27" ht="15.75" customHeight="1" x14ac:dyDescent="0.25">
      <c r="A46" s="99">
        <f t="shared" si="0"/>
        <v>42</v>
      </c>
      <c r="B46" s="150" t="s">
        <v>633</v>
      </c>
      <c r="C46" s="108">
        <v>6</v>
      </c>
      <c r="D46" s="210" t="s">
        <v>396</v>
      </c>
      <c r="E46" s="108" t="str">
        <f>VLOOKUP(D46,'TS Gantry - AP47'!$C$8:$D$646,2,0)</f>
        <v>DA-1.5</v>
      </c>
      <c r="F46" s="102">
        <v>35.601999999999997</v>
      </c>
      <c r="G46" s="103">
        <v>45968</v>
      </c>
      <c r="H46" s="103">
        <v>45976</v>
      </c>
      <c r="I46" s="153" t="s">
        <v>710</v>
      </c>
      <c r="J46" s="153" t="s">
        <v>712</v>
      </c>
      <c r="K46" s="153" t="s">
        <v>648</v>
      </c>
      <c r="L46" s="153" t="str">
        <f>VLOOKUP(D46,'TS Gantry - AP47'!$C$8:$X$638,22,FALSE)</f>
        <v>KAKARICHCHHA</v>
      </c>
      <c r="M46" s="153" t="str">
        <f>VLOOKUP(D46,'TS Gantry - AP47'!$C$8:$Y$638,23,FALSE)</f>
        <v>LUNKARANSAR</v>
      </c>
      <c r="N46" s="153" t="str">
        <f>VLOOKUP(D46,'TS Gantry - AP47'!$C$8:$Z$638,24,FALSE)</f>
        <v>BIKANER</v>
      </c>
      <c r="O46" s="108"/>
      <c r="P46" s="108"/>
      <c r="Q46" s="123"/>
      <c r="R46" s="123"/>
      <c r="S46" s="108"/>
      <c r="T46" s="144"/>
      <c r="U46" s="117"/>
      <c r="V46" s="117"/>
      <c r="W46" s="117"/>
      <c r="X46" s="117"/>
      <c r="Y46" s="117"/>
      <c r="Z46" s="117"/>
      <c r="AA46" s="117"/>
    </row>
    <row r="47" spans="1:27" ht="15.75" customHeight="1" x14ac:dyDescent="0.25">
      <c r="A47" s="99">
        <f t="shared" si="0"/>
        <v>43</v>
      </c>
      <c r="B47" s="150" t="s">
        <v>633</v>
      </c>
      <c r="C47" s="150">
        <v>7</v>
      </c>
      <c r="D47" s="210" t="s">
        <v>456</v>
      </c>
      <c r="E47" s="108" t="str">
        <f>VLOOKUP(D47,'TS Gantry - AP47'!$C$8:$D$646,2,0)</f>
        <v>DA+6</v>
      </c>
      <c r="F47" s="102">
        <v>43.804000000000002</v>
      </c>
      <c r="G47" s="103">
        <v>45974</v>
      </c>
      <c r="H47" s="103">
        <v>45978</v>
      </c>
      <c r="I47" s="153" t="s">
        <v>714</v>
      </c>
      <c r="J47" s="153" t="s">
        <v>713</v>
      </c>
      <c r="K47" s="153" t="s">
        <v>648</v>
      </c>
      <c r="L47" s="153" t="str">
        <f>VLOOKUP(D47,'TS Gantry - AP47'!$C$8:$X$638,22,FALSE)</f>
        <v>KALOO</v>
      </c>
      <c r="M47" s="153" t="str">
        <f>VLOOKUP(D47,'TS Gantry - AP47'!$C$8:$Y$638,23,FALSE)</f>
        <v>LUNKARANSAR</v>
      </c>
      <c r="N47" s="153" t="str">
        <f>VLOOKUP(D47,'TS Gantry - AP47'!$C$8:$Z$638,24,FALSE)</f>
        <v>BIKANER</v>
      </c>
      <c r="O47" s="108"/>
      <c r="P47" s="108"/>
      <c r="Q47" s="123"/>
      <c r="R47" s="123"/>
      <c r="S47" s="108"/>
      <c r="T47" s="144"/>
      <c r="U47" s="117"/>
      <c r="V47" s="117"/>
      <c r="W47" s="117"/>
      <c r="X47" s="117"/>
      <c r="Y47" s="117"/>
      <c r="Z47" s="117"/>
      <c r="AA47" s="117"/>
    </row>
    <row r="48" spans="1:27" ht="15.75" customHeight="1" x14ac:dyDescent="0.25">
      <c r="A48" s="99">
        <f t="shared" si="0"/>
        <v>44</v>
      </c>
      <c r="B48" s="150" t="s">
        <v>633</v>
      </c>
      <c r="C48" s="108">
        <v>8</v>
      </c>
      <c r="D48" s="210" t="s">
        <v>454</v>
      </c>
      <c r="E48" s="108" t="str">
        <f>VLOOKUP(D48,'TS Gantry - AP47'!$C$8:$D$646,2,0)</f>
        <v>DA+0</v>
      </c>
      <c r="F48" s="102">
        <v>36.159999999999997</v>
      </c>
      <c r="G48" s="103">
        <v>45978</v>
      </c>
      <c r="H48" s="103">
        <v>45982</v>
      </c>
      <c r="I48" s="153" t="s">
        <v>714</v>
      </c>
      <c r="J48" s="153" t="s">
        <v>713</v>
      </c>
      <c r="K48" s="153" t="s">
        <v>648</v>
      </c>
      <c r="L48" s="153" t="str">
        <f>VLOOKUP(D48,'TS Gantry - AP47'!$C$8:$X$638,22,FALSE)</f>
        <v>KALOO</v>
      </c>
      <c r="M48" s="153" t="str">
        <f>VLOOKUP(D48,'TS Gantry - AP47'!$C$8:$Y$638,23,FALSE)</f>
        <v>LUNKARANSAR</v>
      </c>
      <c r="N48" s="153" t="str">
        <f>VLOOKUP(D48,'TS Gantry - AP47'!$C$8:$Z$638,24,FALSE)</f>
        <v>BIKANER</v>
      </c>
      <c r="O48" s="108"/>
      <c r="P48" s="108"/>
      <c r="Q48" s="123"/>
      <c r="R48" s="123"/>
      <c r="S48" s="108"/>
      <c r="T48" s="144"/>
      <c r="U48" s="117"/>
      <c r="V48" s="117"/>
      <c r="W48" s="117"/>
      <c r="X48" s="117"/>
      <c r="Y48" s="117"/>
      <c r="Z48" s="117"/>
      <c r="AA48" s="117"/>
    </row>
    <row r="49" spans="1:27" ht="15.75" customHeight="1" x14ac:dyDescent="0.25">
      <c r="A49" s="99">
        <f t="shared" si="0"/>
        <v>45</v>
      </c>
      <c r="B49" s="150" t="s">
        <v>633</v>
      </c>
      <c r="C49" s="150">
        <v>9</v>
      </c>
      <c r="D49" s="210" t="s">
        <v>391</v>
      </c>
      <c r="E49" s="108" t="str">
        <f>VLOOKUP(D49,'TS Gantry - AP47'!$C$8:$D$646,2,0)</f>
        <v>DA+6</v>
      </c>
      <c r="F49" s="102">
        <v>43.804000000000002</v>
      </c>
      <c r="G49" s="103">
        <v>45977</v>
      </c>
      <c r="H49" s="103">
        <v>45983</v>
      </c>
      <c r="I49" s="153" t="s">
        <v>717</v>
      </c>
      <c r="J49" s="153" t="s">
        <v>712</v>
      </c>
      <c r="K49" s="153" t="s">
        <v>648</v>
      </c>
      <c r="L49" s="153" t="str">
        <f>VLOOKUP(D49,'TS Gantry - AP47'!$C$8:$X$638,22,FALSE)</f>
        <v>SURANA</v>
      </c>
      <c r="M49" s="153" t="str">
        <f>VLOOKUP(D49,'TS Gantry - AP47'!$C$8:$Y$638,23,FALSE)</f>
        <v>LUNKARANSAR</v>
      </c>
      <c r="N49" s="153" t="str">
        <f>VLOOKUP(D49,'TS Gantry - AP47'!$C$8:$Z$638,24,FALSE)</f>
        <v>BIKANER</v>
      </c>
      <c r="O49" s="108"/>
      <c r="P49" s="108"/>
      <c r="Q49" s="123"/>
      <c r="R49" s="123"/>
      <c r="S49" s="108"/>
      <c r="T49" s="144"/>
      <c r="U49" s="117"/>
      <c r="V49" s="117"/>
      <c r="W49" s="117"/>
      <c r="X49" s="117"/>
      <c r="Y49" s="117"/>
      <c r="Z49" s="117"/>
      <c r="AA49" s="117"/>
    </row>
    <row r="50" spans="1:27" ht="15.75" customHeight="1" x14ac:dyDescent="0.25">
      <c r="A50" s="99">
        <f t="shared" si="0"/>
        <v>46</v>
      </c>
      <c r="B50" s="150" t="s">
        <v>633</v>
      </c>
      <c r="C50" s="108">
        <v>10</v>
      </c>
      <c r="D50" s="210" t="s">
        <v>452</v>
      </c>
      <c r="E50" s="108" t="str">
        <f>VLOOKUP(D50,'TS Gantry - AP47'!$C$8:$D$646,2,0)</f>
        <v>DA+3</v>
      </c>
      <c r="F50" s="102">
        <v>37.930999999999997</v>
      </c>
      <c r="G50" s="103">
        <v>45982</v>
      </c>
      <c r="H50" s="103">
        <v>45986</v>
      </c>
      <c r="I50" s="153" t="s">
        <v>714</v>
      </c>
      <c r="J50" s="153" t="s">
        <v>713</v>
      </c>
      <c r="K50" s="153" t="s">
        <v>648</v>
      </c>
      <c r="L50" s="153" t="str">
        <f>VLOOKUP(D50,'TS Gantry - AP47'!$C$8:$X$638,22,FALSE)</f>
        <v>KALOO</v>
      </c>
      <c r="M50" s="153" t="str">
        <f>VLOOKUP(D50,'TS Gantry - AP47'!$C$8:$Y$638,23,FALSE)</f>
        <v>LUNKARANSAR</v>
      </c>
      <c r="N50" s="153" t="str">
        <f>VLOOKUP(D50,'TS Gantry - AP47'!$C$8:$Z$638,24,FALSE)</f>
        <v>BIKANER</v>
      </c>
      <c r="O50" s="108"/>
      <c r="P50" s="108"/>
      <c r="Q50" s="123"/>
      <c r="R50" s="123"/>
      <c r="S50" s="108"/>
      <c r="T50" s="144"/>
      <c r="U50" s="117"/>
      <c r="V50" s="117"/>
      <c r="W50" s="117"/>
      <c r="X50" s="117"/>
      <c r="Y50" s="117"/>
      <c r="Z50" s="117"/>
      <c r="AA50" s="117"/>
    </row>
    <row r="51" spans="1:27" ht="15.75" customHeight="1" x14ac:dyDescent="0.25">
      <c r="A51" s="99">
        <f t="shared" si="0"/>
        <v>47</v>
      </c>
      <c r="B51" s="150" t="s">
        <v>633</v>
      </c>
      <c r="C51" s="150">
        <v>11</v>
      </c>
      <c r="D51" s="210" t="s">
        <v>374</v>
      </c>
      <c r="E51" s="108" t="str">
        <f>VLOOKUP(D51,'TS Gantry - AP47'!$C$8:$D$646,2,0)</f>
        <v>DA+9</v>
      </c>
      <c r="F51" s="102">
        <v>45.697000000000003</v>
      </c>
      <c r="G51" s="103">
        <v>45978</v>
      </c>
      <c r="H51" s="103">
        <v>45987</v>
      </c>
      <c r="I51" s="153" t="s">
        <v>718</v>
      </c>
      <c r="J51" s="153" t="s">
        <v>716</v>
      </c>
      <c r="K51" s="153" t="s">
        <v>648</v>
      </c>
      <c r="L51" s="153" t="str">
        <f>VLOOKUP(D51,'TS Gantry - AP47'!$C$8:$X$638,22,FALSE)</f>
        <v>HANSHERA</v>
      </c>
      <c r="M51" s="153" t="str">
        <f>VLOOKUP(D51,'TS Gantry - AP47'!$C$8:$Y$638,23,FALSE)</f>
        <v>LUNKARANSAR</v>
      </c>
      <c r="N51" s="153" t="str">
        <f>VLOOKUP(D51,'TS Gantry - AP47'!$C$8:$Z$638,24,FALSE)</f>
        <v>BIKANER</v>
      </c>
      <c r="O51" s="108"/>
      <c r="P51" s="108"/>
      <c r="Q51" s="123"/>
      <c r="R51" s="123"/>
      <c r="S51" s="108"/>
      <c r="T51" s="144"/>
      <c r="U51" s="117"/>
      <c r="V51" s="117"/>
      <c r="W51" s="117"/>
      <c r="X51" s="117"/>
      <c r="Y51" s="117"/>
      <c r="Z51" s="117"/>
      <c r="AA51" s="117"/>
    </row>
    <row r="52" spans="1:27" ht="15.75" customHeight="1" x14ac:dyDescent="0.25">
      <c r="A52" s="99">
        <f t="shared" si="0"/>
        <v>48</v>
      </c>
      <c r="B52" s="150" t="s">
        <v>633</v>
      </c>
      <c r="C52" s="108">
        <v>12</v>
      </c>
      <c r="D52" s="210" t="s">
        <v>373</v>
      </c>
      <c r="E52" s="108" t="str">
        <f>VLOOKUP(D52,'TS Gantry - AP47'!$C$8:$D$646,2,0)</f>
        <v>DA+9</v>
      </c>
      <c r="F52" s="102">
        <v>45.697000000000003</v>
      </c>
      <c r="G52" s="103">
        <v>45977</v>
      </c>
      <c r="H52" s="103">
        <v>45990</v>
      </c>
      <c r="I52" s="153" t="s">
        <v>707</v>
      </c>
      <c r="J52" s="153" t="s">
        <v>719</v>
      </c>
      <c r="K52" s="153" t="s">
        <v>648</v>
      </c>
      <c r="L52" s="153" t="str">
        <f>VLOOKUP(D52,'TS Gantry - AP47'!$C$8:$X$638,22,FALSE)</f>
        <v>HANSHERA</v>
      </c>
      <c r="M52" s="153" t="str">
        <f>VLOOKUP(D52,'TS Gantry - AP47'!$C$8:$Y$638,23,FALSE)</f>
        <v>LUNKARANSAR</v>
      </c>
      <c r="N52" s="153" t="str">
        <f>VLOOKUP(D52,'TS Gantry - AP47'!$C$8:$Z$638,24,FALSE)</f>
        <v>BIKANER</v>
      </c>
      <c r="O52" s="108"/>
      <c r="P52" s="108"/>
      <c r="Q52" s="123"/>
      <c r="R52" s="123"/>
      <c r="S52" s="108"/>
      <c r="T52" s="144"/>
      <c r="U52" s="117"/>
      <c r="V52" s="117"/>
      <c r="W52" s="117"/>
      <c r="X52" s="117"/>
      <c r="Y52" s="117"/>
      <c r="Z52" s="117"/>
      <c r="AA52" s="117"/>
    </row>
    <row r="53" spans="1:27" ht="15.75" customHeight="1" x14ac:dyDescent="0.25">
      <c r="A53" s="99">
        <f t="shared" si="0"/>
        <v>49</v>
      </c>
      <c r="B53" s="150" t="s">
        <v>633</v>
      </c>
      <c r="C53" s="150">
        <v>13</v>
      </c>
      <c r="D53" s="210" t="s">
        <v>390</v>
      </c>
      <c r="E53" s="108" t="str">
        <f>VLOOKUP(D53,'TS Gantry - AP47'!$C$8:$D$646,2,0)</f>
        <v>DA+6</v>
      </c>
      <c r="F53" s="102">
        <v>43.804000000000002</v>
      </c>
      <c r="G53" s="103">
        <v>45984</v>
      </c>
      <c r="H53" s="103">
        <v>45990</v>
      </c>
      <c r="I53" s="153" t="s">
        <v>717</v>
      </c>
      <c r="J53" s="153" t="s">
        <v>712</v>
      </c>
      <c r="K53" s="153" t="s">
        <v>648</v>
      </c>
      <c r="L53" s="153" t="str">
        <f>VLOOKUP(D53,'TS Gantry - AP47'!$C$8:$X$638,22,FALSE)</f>
        <v>SURANA</v>
      </c>
      <c r="M53" s="153" t="str">
        <f>VLOOKUP(D53,'TS Gantry - AP47'!$C$8:$Y$638,23,FALSE)</f>
        <v>LUNKARANSAR</v>
      </c>
      <c r="N53" s="153" t="str">
        <f>VLOOKUP(D53,'TS Gantry - AP47'!$C$8:$Z$638,24,FALSE)</f>
        <v>BIKANER</v>
      </c>
      <c r="O53" s="108"/>
      <c r="P53" s="108"/>
      <c r="Q53" s="123"/>
      <c r="R53" s="123"/>
      <c r="S53" s="108"/>
      <c r="T53" s="144"/>
      <c r="U53" s="117"/>
      <c r="V53" s="117"/>
      <c r="W53" s="117"/>
      <c r="X53" s="117"/>
      <c r="Y53" s="117"/>
      <c r="Z53" s="117"/>
      <c r="AA53" s="117"/>
    </row>
    <row r="54" spans="1:27" ht="15.75" customHeight="1" x14ac:dyDescent="0.25">
      <c r="A54" s="99">
        <f t="shared" si="0"/>
        <v>50</v>
      </c>
      <c r="B54" s="150" t="s">
        <v>633</v>
      </c>
      <c r="C54" s="108">
        <v>14</v>
      </c>
      <c r="D54" s="210" t="s">
        <v>449</v>
      </c>
      <c r="E54" s="108" t="str">
        <f>VLOOKUP(D54,'TS Gantry - AP47'!$C$8:$D$646,2,0)</f>
        <v>DA+0</v>
      </c>
      <c r="F54" s="102">
        <v>36.159999999999997</v>
      </c>
      <c r="G54" s="103">
        <v>45986</v>
      </c>
      <c r="H54" s="103">
        <v>45990</v>
      </c>
      <c r="I54" s="153" t="s">
        <v>714</v>
      </c>
      <c r="J54" s="153" t="s">
        <v>713</v>
      </c>
      <c r="K54" s="153" t="s">
        <v>648</v>
      </c>
      <c r="L54" s="153" t="str">
        <f>VLOOKUP(D54,'TS Gantry - AP47'!$C$8:$X$638,22,FALSE)</f>
        <v>KALOO</v>
      </c>
      <c r="M54" s="153" t="str">
        <f>VLOOKUP(D54,'TS Gantry - AP47'!$C$8:$Y$638,23,FALSE)</f>
        <v>LUNKARANSAR</v>
      </c>
      <c r="N54" s="153" t="str">
        <f>VLOOKUP(D54,'TS Gantry - AP47'!$C$8:$Z$638,24,FALSE)</f>
        <v>BIKANER</v>
      </c>
      <c r="O54" s="108"/>
      <c r="P54" s="108"/>
      <c r="Q54" s="123"/>
      <c r="R54" s="123"/>
      <c r="S54" s="108"/>
      <c r="T54" s="144"/>
      <c r="U54" s="117"/>
      <c r="V54" s="117"/>
      <c r="W54" s="117"/>
      <c r="X54" s="117"/>
      <c r="Y54" s="117"/>
      <c r="Z54" s="117"/>
      <c r="AA54" s="117"/>
    </row>
    <row r="55" spans="1:27" ht="15.75" customHeight="1" x14ac:dyDescent="0.25">
      <c r="A55" s="99">
        <f t="shared" si="0"/>
        <v>51</v>
      </c>
      <c r="B55" s="150" t="s">
        <v>633</v>
      </c>
      <c r="C55" s="150">
        <v>15</v>
      </c>
      <c r="D55" s="210" t="s">
        <v>492</v>
      </c>
      <c r="E55" s="108" t="str">
        <f>VLOOKUP(D55,'TS Gantry - AP47'!$C$8:$D$646,2,0)</f>
        <v>DA+3</v>
      </c>
      <c r="F55" s="102">
        <v>37.930999999999997</v>
      </c>
      <c r="G55" s="103">
        <v>45983</v>
      </c>
      <c r="H55" s="103">
        <v>45993</v>
      </c>
      <c r="I55" s="153" t="s">
        <v>720</v>
      </c>
      <c r="J55" s="153" t="s">
        <v>711</v>
      </c>
      <c r="K55" s="153" t="s">
        <v>648</v>
      </c>
      <c r="L55" s="153" t="str">
        <f>VLOOKUP(D55,'TS Gantry - AP47'!$C$8:$X$638,22,FALSE)</f>
        <v>CHHATASAR</v>
      </c>
      <c r="M55" s="153" t="str">
        <f>VLOOKUP(D55,'TS Gantry - AP47'!$C$8:$Y$638,23,FALSE)</f>
        <v>LUNKARANSAR</v>
      </c>
      <c r="N55" s="153" t="str">
        <f>VLOOKUP(D55,'TS Gantry - AP47'!$C$8:$Z$638,24,FALSE)</f>
        <v>BIKANER</v>
      </c>
      <c r="O55" s="108"/>
      <c r="P55" s="108"/>
      <c r="Q55" s="123"/>
      <c r="R55" s="123"/>
      <c r="S55" s="108"/>
      <c r="T55" s="144"/>
      <c r="U55" s="117"/>
      <c r="V55" s="117"/>
      <c r="W55" s="117"/>
      <c r="X55" s="117"/>
      <c r="Y55" s="117"/>
      <c r="Z55" s="117"/>
      <c r="AA55" s="117"/>
    </row>
    <row r="56" spans="1:27" ht="15.75" customHeight="1" thickBot="1" x14ac:dyDescent="0.3">
      <c r="A56" s="228">
        <f t="shared" si="0"/>
        <v>52</v>
      </c>
      <c r="B56" s="184" t="s">
        <v>633</v>
      </c>
      <c r="C56" s="112">
        <v>16</v>
      </c>
      <c r="D56" s="229" t="s">
        <v>357</v>
      </c>
      <c r="E56" s="112" t="str">
        <f>VLOOKUP(D56,'TS Gantry - AP47'!$C$8:$D$646,2,0)</f>
        <v>DA-1.5</v>
      </c>
      <c r="F56" s="223">
        <v>35.601999999999997</v>
      </c>
      <c r="G56" s="165">
        <v>45988</v>
      </c>
      <c r="H56" s="165">
        <v>45994</v>
      </c>
      <c r="I56" s="225" t="s">
        <v>718</v>
      </c>
      <c r="J56" s="225" t="s">
        <v>665</v>
      </c>
      <c r="K56" s="225" t="s">
        <v>648</v>
      </c>
      <c r="L56" s="225" t="str">
        <f>VLOOKUP(D56,'TS Gantry - AP47'!$C$8:$X$638,22,FALSE)</f>
        <v>SHARAH BOOCHAWAS</v>
      </c>
      <c r="M56" s="225" t="str">
        <f>VLOOKUP(D56,'TS Gantry - AP47'!$C$8:$Y$638,23,FALSE)</f>
        <v>LUNKARANSAR</v>
      </c>
      <c r="N56" s="225" t="str">
        <f>VLOOKUP(D56,'TS Gantry - AP47'!$C$8:$Z$638,24,FALSE)</f>
        <v>BIKANER</v>
      </c>
      <c r="O56" s="112"/>
      <c r="P56" s="112"/>
      <c r="Q56" s="147"/>
      <c r="R56" s="147"/>
      <c r="S56" s="112"/>
      <c r="T56" s="149"/>
      <c r="U56" s="117"/>
      <c r="V56" s="117"/>
      <c r="W56" s="117"/>
      <c r="X56" s="117"/>
      <c r="Y56" s="117"/>
      <c r="Z56" s="117"/>
      <c r="AA56" s="117"/>
    </row>
    <row r="57" spans="1:27" ht="15.75" customHeight="1" x14ac:dyDescent="0.25">
      <c r="A57" s="135">
        <f t="shared" si="0"/>
        <v>53</v>
      </c>
      <c r="B57" s="136" t="s">
        <v>692</v>
      </c>
      <c r="C57" s="136">
        <v>1</v>
      </c>
      <c r="D57" s="226" t="s">
        <v>445</v>
      </c>
      <c r="E57" s="136" t="str">
        <f>VLOOKUP(D57,'TS Gantry - AP47'!$C$8:$D$646,2,0)</f>
        <v>DA+6</v>
      </c>
      <c r="F57" s="227">
        <v>43.804000000000002</v>
      </c>
      <c r="G57" s="161">
        <v>45990</v>
      </c>
      <c r="H57" s="161">
        <v>45995</v>
      </c>
      <c r="I57" s="139" t="s">
        <v>714</v>
      </c>
      <c r="J57" s="139" t="s">
        <v>713</v>
      </c>
      <c r="K57" s="139" t="s">
        <v>648</v>
      </c>
      <c r="L57" s="139" t="str">
        <f>VLOOKUP(D57,'TS Gantry - AP47'!$C$8:$X$638,22,FALSE)</f>
        <v>KALOO</v>
      </c>
      <c r="M57" s="139" t="str">
        <f>VLOOKUP(D57,'TS Gantry - AP47'!$C$8:$Y$638,23,FALSE)</f>
        <v>LUNKARANSAR</v>
      </c>
      <c r="N57" s="139" t="str">
        <f>VLOOKUP(D57,'TS Gantry - AP47'!$C$8:$Z$638,24,FALSE)</f>
        <v>BIKANER</v>
      </c>
      <c r="O57" s="136"/>
      <c r="P57" s="136"/>
      <c r="Q57" s="138"/>
      <c r="R57" s="138"/>
      <c r="S57" s="136"/>
      <c r="T57" s="140"/>
      <c r="U57" s="117"/>
      <c r="V57" s="117"/>
      <c r="W57" s="117"/>
      <c r="X57" s="117"/>
      <c r="Y57" s="117"/>
      <c r="Z57" s="117"/>
      <c r="AA57" s="117"/>
    </row>
    <row r="58" spans="1:27" ht="15.75" customHeight="1" x14ac:dyDescent="0.25">
      <c r="A58" s="99">
        <f t="shared" si="0"/>
        <v>54</v>
      </c>
      <c r="B58" s="150" t="s">
        <v>692</v>
      </c>
      <c r="C58" s="108">
        <v>2</v>
      </c>
      <c r="D58" s="210" t="s">
        <v>332</v>
      </c>
      <c r="E58" s="108" t="str">
        <f>VLOOKUP(D58,'TS Gantry - AP47'!$C$8:$D$646,2,0)</f>
        <v>DA-1.5</v>
      </c>
      <c r="F58" s="102">
        <v>19.773</v>
      </c>
      <c r="G58" s="230">
        <v>45977</v>
      </c>
      <c r="H58" s="230">
        <v>45979</v>
      </c>
      <c r="I58" s="153" t="s">
        <v>721</v>
      </c>
      <c r="J58" s="153" t="s">
        <v>722</v>
      </c>
      <c r="K58" s="153" t="s">
        <v>648</v>
      </c>
      <c r="L58" s="153" t="str">
        <f>VLOOKUP(D58,'TS Gantry - AP47'!$C$8:$X$638,22,FALSE)</f>
        <v>DOODIMUKLERA</v>
      </c>
      <c r="M58" s="153" t="str">
        <f>VLOOKUP(D58,'TS Gantry - AP47'!$C$8:$Y$638,23,FALSE)</f>
        <v>LUNKARANSAR</v>
      </c>
      <c r="N58" s="153" t="str">
        <f>VLOOKUP(D58,'TS Gantry - AP47'!$C$8:$Z$638,24,FALSE)</f>
        <v>BIKANER</v>
      </c>
      <c r="O58" s="108"/>
      <c r="P58" s="108"/>
      <c r="Q58" s="123"/>
      <c r="R58" s="123"/>
      <c r="S58" s="108"/>
      <c r="T58" s="144"/>
      <c r="U58" s="117"/>
      <c r="V58" s="117"/>
      <c r="W58" s="117"/>
      <c r="X58" s="117"/>
      <c r="Y58" s="117"/>
      <c r="Z58" s="117"/>
      <c r="AA58" s="117"/>
    </row>
    <row r="59" spans="1:27" ht="15.75" customHeight="1" x14ac:dyDescent="0.25">
      <c r="A59" s="99">
        <v>54</v>
      </c>
      <c r="B59" s="150" t="s">
        <v>692</v>
      </c>
      <c r="C59" s="150">
        <v>2</v>
      </c>
      <c r="D59" s="210" t="s">
        <v>332</v>
      </c>
      <c r="E59" s="108" t="str">
        <f>VLOOKUP(D59,'TS Gantry - AP47'!$C$8:$D$646,2,0)</f>
        <v>DA-1.5</v>
      </c>
      <c r="F59" s="102">
        <v>15.829000000000001</v>
      </c>
      <c r="G59" s="230">
        <v>45991</v>
      </c>
      <c r="H59" s="230">
        <v>45997</v>
      </c>
      <c r="I59" s="125" t="s">
        <v>707</v>
      </c>
      <c r="J59" s="153" t="s">
        <v>719</v>
      </c>
      <c r="K59" s="153" t="s">
        <v>648</v>
      </c>
      <c r="L59" s="153" t="str">
        <f>VLOOKUP(D59,'TS Gantry - AP47'!$C$8:$X$638,22,FALSE)</f>
        <v>DOODIMUKLERA</v>
      </c>
      <c r="M59" s="153" t="str">
        <f>VLOOKUP(D59,'TS Gantry - AP47'!$C$8:$Y$638,23,FALSE)</f>
        <v>LUNKARANSAR</v>
      </c>
      <c r="N59" s="153" t="str">
        <f>VLOOKUP(D59,'TS Gantry - AP47'!$C$8:$Z$638,24,FALSE)</f>
        <v>BIKANER</v>
      </c>
      <c r="O59" s="108"/>
      <c r="P59" s="108"/>
      <c r="Q59" s="123"/>
      <c r="R59" s="123"/>
      <c r="S59" s="108"/>
      <c r="T59" s="144"/>
      <c r="U59" s="117"/>
      <c r="V59" s="117"/>
      <c r="W59" s="117"/>
      <c r="X59" s="117"/>
      <c r="Y59" s="117"/>
      <c r="Z59" s="117"/>
      <c r="AA59" s="117"/>
    </row>
    <row r="60" spans="1:27" ht="15.75" customHeight="1" x14ac:dyDescent="0.25">
      <c r="A60" s="99">
        <f t="shared" ref="A60:A75" si="1">A59+1</f>
        <v>55</v>
      </c>
      <c r="B60" s="150" t="s">
        <v>692</v>
      </c>
      <c r="C60" s="108">
        <v>3</v>
      </c>
      <c r="D60" s="210" t="s">
        <v>341</v>
      </c>
      <c r="E60" s="108" t="str">
        <f>VLOOKUP(D60,'TS Gantry - AP47'!$C$8:$D$646,2,0)</f>
        <v>DA+0</v>
      </c>
      <c r="F60" s="102">
        <v>36.159999999999997</v>
      </c>
      <c r="G60" s="103">
        <v>45990</v>
      </c>
      <c r="H60" s="103">
        <v>45998</v>
      </c>
      <c r="I60" s="153" t="s">
        <v>721</v>
      </c>
      <c r="J60" s="153" t="s">
        <v>722</v>
      </c>
      <c r="K60" s="153" t="s">
        <v>648</v>
      </c>
      <c r="L60" s="153" t="str">
        <f>VLOOKUP(D60,'TS Gantry - AP47'!$C$8:$X$638,22,FALSE)</f>
        <v>DHEERERAN</v>
      </c>
      <c r="M60" s="153" t="str">
        <f>VLOOKUP(D60,'TS Gantry - AP47'!$C$8:$Y$638,23,FALSE)</f>
        <v>LUNKARANSAR</v>
      </c>
      <c r="N60" s="153" t="str">
        <f>VLOOKUP(D60,'TS Gantry - AP47'!$C$8:$Z$638,24,FALSE)</f>
        <v>BIKANER</v>
      </c>
      <c r="O60" s="108"/>
      <c r="P60" s="108"/>
      <c r="Q60" s="123"/>
      <c r="R60" s="123"/>
      <c r="S60" s="108"/>
      <c r="T60" s="144"/>
      <c r="U60" s="117"/>
      <c r="V60" s="117"/>
      <c r="W60" s="117"/>
      <c r="X60" s="117"/>
      <c r="Y60" s="117"/>
      <c r="Z60" s="117"/>
      <c r="AA60" s="117"/>
    </row>
    <row r="61" spans="1:27" ht="15.75" customHeight="1" x14ac:dyDescent="0.25">
      <c r="A61" s="99">
        <f t="shared" si="1"/>
        <v>56</v>
      </c>
      <c r="B61" s="150" t="s">
        <v>692</v>
      </c>
      <c r="C61" s="150">
        <v>4</v>
      </c>
      <c r="D61" s="210" t="s">
        <v>405</v>
      </c>
      <c r="E61" s="108" t="str">
        <f>VLOOKUP(D61,'TS Gantry - AP47'!$C$8:$D$646,2,0)</f>
        <v>DA-3</v>
      </c>
      <c r="F61" s="102">
        <v>34.79</v>
      </c>
      <c r="G61" s="103">
        <v>45992</v>
      </c>
      <c r="H61" s="103">
        <v>45998</v>
      </c>
      <c r="I61" s="153" t="s">
        <v>717</v>
      </c>
      <c r="J61" s="153" t="s">
        <v>712</v>
      </c>
      <c r="K61" s="153" t="s">
        <v>648</v>
      </c>
      <c r="L61" s="153" t="str">
        <f>VLOOKUP(D61,'TS Gantry - AP47'!$C$8:$X$638,22,FALSE)</f>
        <v>KALKAL MUKLERA</v>
      </c>
      <c r="M61" s="153" t="str">
        <f>VLOOKUP(D61,'TS Gantry - AP47'!$C$8:$Y$638,23,FALSE)</f>
        <v>LUNKARANSAR</v>
      </c>
      <c r="N61" s="153" t="str">
        <f>VLOOKUP(D61,'TS Gantry - AP47'!$C$8:$Z$638,24,FALSE)</f>
        <v>BIKANER</v>
      </c>
      <c r="O61" s="108"/>
      <c r="P61" s="108"/>
      <c r="Q61" s="123"/>
      <c r="R61" s="123"/>
      <c r="S61" s="108"/>
      <c r="T61" s="144"/>
      <c r="U61" s="117"/>
      <c r="V61" s="117"/>
      <c r="W61" s="117"/>
      <c r="X61" s="117"/>
      <c r="Y61" s="117"/>
      <c r="Z61" s="117"/>
      <c r="AA61" s="117"/>
    </row>
    <row r="62" spans="1:27" ht="15.75" customHeight="1" x14ac:dyDescent="0.25">
      <c r="A62" s="99">
        <f t="shared" si="1"/>
        <v>57</v>
      </c>
      <c r="B62" s="150" t="s">
        <v>692</v>
      </c>
      <c r="C62" s="108">
        <v>5</v>
      </c>
      <c r="D62" s="210" t="s">
        <v>297</v>
      </c>
      <c r="E62" s="108" t="str">
        <f>VLOOKUP(D62,'TS Gantry - AP47'!$C$8:$D$646,2,0)</f>
        <v>DA+6</v>
      </c>
      <c r="F62" s="102">
        <v>43.804000000000002</v>
      </c>
      <c r="G62" s="103">
        <v>45992</v>
      </c>
      <c r="H62" s="103">
        <v>45998</v>
      </c>
      <c r="I62" s="153" t="s">
        <v>723</v>
      </c>
      <c r="J62" s="153" t="s">
        <v>716</v>
      </c>
      <c r="K62" s="153" t="s">
        <v>648</v>
      </c>
      <c r="L62" s="153" t="str">
        <f>VLOOKUP(D62,'TS Gantry - AP47'!$C$8:$X$638,22,FALSE)</f>
        <v>BINJHARWALI</v>
      </c>
      <c r="M62" s="153" t="str">
        <f>VLOOKUP(D62,'TS Gantry - AP47'!$C$8:$Y$638,23,FALSE)</f>
        <v>LUNKARANSAR</v>
      </c>
      <c r="N62" s="153" t="str">
        <f>VLOOKUP(D62,'TS Gantry - AP47'!$C$8:$Z$638,24,FALSE)</f>
        <v>BIKANER</v>
      </c>
      <c r="O62" s="108"/>
      <c r="P62" s="108"/>
      <c r="Q62" s="123"/>
      <c r="R62" s="123"/>
      <c r="S62" s="108"/>
      <c r="T62" s="144"/>
      <c r="U62" s="117"/>
      <c r="V62" s="117"/>
      <c r="W62" s="117"/>
      <c r="X62" s="117"/>
      <c r="Y62" s="117"/>
      <c r="Z62" s="117"/>
      <c r="AA62" s="117"/>
    </row>
    <row r="63" spans="1:27" ht="15.75" customHeight="1" x14ac:dyDescent="0.25">
      <c r="A63" s="99">
        <f t="shared" si="1"/>
        <v>58</v>
      </c>
      <c r="B63" s="150" t="s">
        <v>692</v>
      </c>
      <c r="C63" s="150">
        <v>6</v>
      </c>
      <c r="D63" s="210" t="s">
        <v>530</v>
      </c>
      <c r="E63" s="108" t="str">
        <f>VLOOKUP(D63,'TS Gantry - AP47'!$C$8:$D$646,2,0)</f>
        <v>DA+3</v>
      </c>
      <c r="F63" s="102">
        <v>37.930999999999997</v>
      </c>
      <c r="G63" s="103">
        <v>45992</v>
      </c>
      <c r="H63" s="103">
        <v>45999</v>
      </c>
      <c r="I63" s="153" t="s">
        <v>724</v>
      </c>
      <c r="J63" s="153" t="s">
        <v>715</v>
      </c>
      <c r="K63" s="153" t="s">
        <v>648</v>
      </c>
      <c r="L63" s="153" t="str">
        <f>VLOOKUP(D63,'TS Gantry - AP47'!$C$8:$X$638,22,FALSE)</f>
        <v>MALSISAR</v>
      </c>
      <c r="M63" s="153" t="str">
        <f>VLOOKUP(D63,'TS Gantry - AP47'!$C$8:$Y$638,23,FALSE)</f>
        <v>SARDARSHAHAR</v>
      </c>
      <c r="N63" s="153" t="str">
        <f>VLOOKUP(D63,'TS Gantry - AP47'!$C$8:$Z$638,24,FALSE)</f>
        <v>CHURU</v>
      </c>
      <c r="O63" s="108"/>
      <c r="P63" s="108"/>
      <c r="Q63" s="123"/>
      <c r="R63" s="123"/>
      <c r="S63" s="108"/>
      <c r="T63" s="144"/>
      <c r="U63" s="117"/>
      <c r="V63" s="117"/>
      <c r="W63" s="117"/>
      <c r="X63" s="117"/>
      <c r="Y63" s="117"/>
      <c r="Z63" s="117"/>
      <c r="AA63" s="117"/>
    </row>
    <row r="64" spans="1:27" ht="15.75" customHeight="1" x14ac:dyDescent="0.25">
      <c r="A64" s="99">
        <f t="shared" si="1"/>
        <v>59</v>
      </c>
      <c r="B64" s="150" t="s">
        <v>692</v>
      </c>
      <c r="C64" s="108">
        <v>7</v>
      </c>
      <c r="D64" s="210" t="s">
        <v>468</v>
      </c>
      <c r="E64" s="108" t="str">
        <f>VLOOKUP(D64,'TS Gantry - AP47'!$C$8:$D$646,2,0)</f>
        <v>DA+0</v>
      </c>
      <c r="F64" s="102">
        <v>36.159999999999997</v>
      </c>
      <c r="G64" s="103">
        <v>45996</v>
      </c>
      <c r="H64" s="103">
        <v>46000</v>
      </c>
      <c r="I64" s="153" t="s">
        <v>714</v>
      </c>
      <c r="J64" s="153" t="s">
        <v>713</v>
      </c>
      <c r="K64" s="153" t="s">
        <v>648</v>
      </c>
      <c r="L64" s="153" t="str">
        <f>VLOOKUP(D64,'TS Gantry - AP47'!$C$8:$X$638,22,FALSE)</f>
        <v>KALOO</v>
      </c>
      <c r="M64" s="153" t="str">
        <f>VLOOKUP(D64,'TS Gantry - AP47'!$C$8:$Y$638,23,FALSE)</f>
        <v>LUNKARANSAR</v>
      </c>
      <c r="N64" s="153" t="str">
        <f>VLOOKUP(D64,'TS Gantry - AP47'!$C$8:$Z$638,24,FALSE)</f>
        <v>BIKANER</v>
      </c>
      <c r="O64" s="108"/>
      <c r="P64" s="108"/>
      <c r="Q64" s="123"/>
      <c r="R64" s="123"/>
      <c r="S64" s="108"/>
      <c r="T64" s="144"/>
      <c r="U64" s="117"/>
      <c r="V64" s="117"/>
      <c r="W64" s="117"/>
      <c r="X64" s="117"/>
      <c r="Y64" s="117"/>
      <c r="Z64" s="117"/>
      <c r="AA64" s="117"/>
    </row>
    <row r="65" spans="1:27" ht="15.75" customHeight="1" x14ac:dyDescent="0.25">
      <c r="A65" s="99">
        <f t="shared" si="1"/>
        <v>60</v>
      </c>
      <c r="B65" s="150" t="s">
        <v>692</v>
      </c>
      <c r="C65" s="150">
        <v>8</v>
      </c>
      <c r="D65" s="210" t="s">
        <v>406</v>
      </c>
      <c r="E65" s="108" t="str">
        <f>VLOOKUP(D65,'TS Gantry - AP47'!$C$8:$D$646,2,0)</f>
        <v>DA+0</v>
      </c>
      <c r="F65" s="102">
        <v>36.159999999999997</v>
      </c>
      <c r="G65" s="103">
        <v>45998</v>
      </c>
      <c r="H65" s="103">
        <v>46003</v>
      </c>
      <c r="I65" s="153" t="s">
        <v>717</v>
      </c>
      <c r="J65" s="153" t="s">
        <v>712</v>
      </c>
      <c r="K65" s="153" t="s">
        <v>648</v>
      </c>
      <c r="L65" s="153" t="str">
        <f>VLOOKUP(D65,'TS Gantry - AP47'!$C$8:$X$638,22,FALSE)</f>
        <v>KALKAL MUKLERA</v>
      </c>
      <c r="M65" s="153" t="str">
        <f>VLOOKUP(D65,'TS Gantry - AP47'!$C$8:$Y$638,23,FALSE)</f>
        <v>LUNKARANSAR</v>
      </c>
      <c r="N65" s="153" t="str">
        <f>VLOOKUP(D65,'TS Gantry - AP47'!$C$8:$Z$638,24,FALSE)</f>
        <v>BIKANER</v>
      </c>
      <c r="O65" s="108"/>
      <c r="P65" s="108"/>
      <c r="Q65" s="123"/>
      <c r="R65" s="123"/>
      <c r="S65" s="108"/>
      <c r="T65" s="144"/>
      <c r="U65" s="117"/>
      <c r="V65" s="117"/>
      <c r="W65" s="117"/>
      <c r="X65" s="117"/>
      <c r="Y65" s="117"/>
      <c r="Z65" s="117"/>
      <c r="AA65" s="117"/>
    </row>
    <row r="66" spans="1:27" ht="15.75" customHeight="1" x14ac:dyDescent="0.25">
      <c r="A66" s="99">
        <f t="shared" si="1"/>
        <v>61</v>
      </c>
      <c r="B66" s="150" t="s">
        <v>692</v>
      </c>
      <c r="C66" s="108">
        <v>9</v>
      </c>
      <c r="D66" s="210" t="s">
        <v>490</v>
      </c>
      <c r="E66" s="108" t="str">
        <f>VLOOKUP(D66,'TS Gantry - AP47'!$C$8:$D$646,2,0)</f>
        <v>DA+6</v>
      </c>
      <c r="F66" s="102">
        <v>43.804000000000002</v>
      </c>
      <c r="G66" s="103">
        <v>45994</v>
      </c>
      <c r="H66" s="103">
        <v>46004</v>
      </c>
      <c r="I66" s="153" t="s">
        <v>720</v>
      </c>
      <c r="J66" s="153" t="s">
        <v>711</v>
      </c>
      <c r="K66" s="153" t="s">
        <v>648</v>
      </c>
      <c r="L66" s="153" t="str">
        <f>VLOOKUP(D66,'TS Gantry - AP47'!$C$8:$X$638,22,FALSE)</f>
        <v>CHHATASAR</v>
      </c>
      <c r="M66" s="153" t="str">
        <f>VLOOKUP(D66,'TS Gantry - AP47'!$C$8:$Y$638,23,FALSE)</f>
        <v>LUNKARANSAR</v>
      </c>
      <c r="N66" s="153" t="str">
        <f>VLOOKUP(D66,'TS Gantry - AP47'!$C$8:$Z$638,24,FALSE)</f>
        <v>BIKANER</v>
      </c>
      <c r="O66" s="108"/>
      <c r="P66" s="108"/>
      <c r="Q66" s="123"/>
      <c r="R66" s="123"/>
      <c r="S66" s="108"/>
      <c r="T66" s="144"/>
      <c r="U66" s="117"/>
      <c r="V66" s="117"/>
      <c r="W66" s="117"/>
      <c r="X66" s="117"/>
      <c r="Y66" s="117"/>
      <c r="Z66" s="117"/>
      <c r="AA66" s="117"/>
    </row>
    <row r="67" spans="1:27" ht="15.75" customHeight="1" x14ac:dyDescent="0.25">
      <c r="A67" s="99">
        <f t="shared" si="1"/>
        <v>62</v>
      </c>
      <c r="B67" s="150" t="s">
        <v>692</v>
      </c>
      <c r="C67" s="150">
        <v>10</v>
      </c>
      <c r="D67" s="176" t="s">
        <v>356</v>
      </c>
      <c r="E67" s="108" t="str">
        <f>VLOOKUP(D67,'TS Gantry - AP47'!$C$8:$D$646,2,0)</f>
        <v>DA+3</v>
      </c>
      <c r="F67" s="102">
        <v>37.930999999999997</v>
      </c>
      <c r="G67" s="103">
        <v>45995</v>
      </c>
      <c r="H67" s="103">
        <v>46004</v>
      </c>
      <c r="I67" s="153" t="s">
        <v>718</v>
      </c>
      <c r="J67" s="153" t="s">
        <v>665</v>
      </c>
      <c r="K67" s="153" t="s">
        <v>648</v>
      </c>
      <c r="L67" s="153" t="str">
        <f>VLOOKUP(D67,'TS Gantry - AP47'!$C$8:$X$638,22,FALSE)</f>
        <v>SHARAH BEECHHARWAS</v>
      </c>
      <c r="M67" s="153" t="str">
        <f>VLOOKUP(D67,'TS Gantry - AP47'!$C$8:$Y$638,23,FALSE)</f>
        <v>LUNKARANSAR</v>
      </c>
      <c r="N67" s="153" t="str">
        <f>VLOOKUP(D67,'TS Gantry - AP47'!$C$8:$Z$638,24,FALSE)</f>
        <v>BIKANER</v>
      </c>
      <c r="O67" s="108"/>
      <c r="P67" s="108"/>
      <c r="Q67" s="123"/>
      <c r="R67" s="123"/>
      <c r="S67" s="108"/>
      <c r="T67" s="144"/>
      <c r="U67" s="117"/>
      <c r="V67" s="117"/>
      <c r="W67" s="117"/>
      <c r="X67" s="117"/>
      <c r="Y67" s="117"/>
      <c r="Z67" s="117"/>
      <c r="AA67" s="117"/>
    </row>
    <row r="68" spans="1:27" ht="15.75" customHeight="1" x14ac:dyDescent="0.25">
      <c r="A68" s="99">
        <f t="shared" si="1"/>
        <v>63</v>
      </c>
      <c r="B68" s="150" t="s">
        <v>692</v>
      </c>
      <c r="C68" s="108">
        <v>11</v>
      </c>
      <c r="D68" s="210" t="s">
        <v>302</v>
      </c>
      <c r="E68" s="108" t="str">
        <f>VLOOKUP(D68,'TS Gantry - AP47'!$C$8:$D$646,2,0)</f>
        <v>DA+3</v>
      </c>
      <c r="F68" s="102">
        <v>37.930999999999997</v>
      </c>
      <c r="G68" s="103">
        <v>45999</v>
      </c>
      <c r="H68" s="103">
        <v>46005</v>
      </c>
      <c r="I68" s="153" t="s">
        <v>723</v>
      </c>
      <c r="J68" s="153" t="s">
        <v>716</v>
      </c>
      <c r="K68" s="153" t="s">
        <v>648</v>
      </c>
      <c r="L68" s="153" t="str">
        <f>VLOOKUP(D68,'TS Gantry - AP47'!$C$8:$X$638,22,FALSE)</f>
        <v>BINJHARWALI</v>
      </c>
      <c r="M68" s="153" t="str">
        <f>VLOOKUP(D68,'TS Gantry - AP47'!$C$8:$Y$638,23,FALSE)</f>
        <v>LUNKARANSAR</v>
      </c>
      <c r="N68" s="153" t="str">
        <f>VLOOKUP(D68,'TS Gantry - AP47'!$C$8:$Z$638,24,FALSE)</f>
        <v>BIKANER</v>
      </c>
      <c r="O68" s="108"/>
      <c r="P68" s="108"/>
      <c r="Q68" s="123"/>
      <c r="R68" s="123"/>
      <c r="S68" s="108"/>
      <c r="T68" s="144"/>
      <c r="U68" s="117"/>
      <c r="V68" s="117"/>
      <c r="W68" s="117"/>
      <c r="X68" s="117"/>
      <c r="Y68" s="117"/>
      <c r="Z68" s="117"/>
      <c r="AA68" s="117"/>
    </row>
    <row r="69" spans="1:27" ht="15.75" customHeight="1" x14ac:dyDescent="0.25">
      <c r="A69" s="99">
        <f t="shared" si="1"/>
        <v>64</v>
      </c>
      <c r="B69" s="150" t="s">
        <v>692</v>
      </c>
      <c r="C69" s="150">
        <v>12</v>
      </c>
      <c r="D69" s="210" t="s">
        <v>464</v>
      </c>
      <c r="E69" s="108" t="str">
        <f>VLOOKUP(D69,'TS Gantry - AP47'!$C$8:$D$646,2,0)</f>
        <v>DB1+0</v>
      </c>
      <c r="F69" s="102">
        <v>55.451000000000001</v>
      </c>
      <c r="G69" s="103">
        <v>46000</v>
      </c>
      <c r="H69" s="103">
        <v>46007</v>
      </c>
      <c r="I69" s="153" t="s">
        <v>714</v>
      </c>
      <c r="J69" s="153" t="s">
        <v>713</v>
      </c>
      <c r="K69" s="153" t="s">
        <v>648</v>
      </c>
      <c r="L69" s="153" t="str">
        <f>VLOOKUP(D69,'TS Gantry - AP47'!$C$8:$X$638,22,FALSE)</f>
        <v>KALOO</v>
      </c>
      <c r="M69" s="153" t="str">
        <f>VLOOKUP(D69,'TS Gantry - AP47'!$C$8:$Y$638,23,FALSE)</f>
        <v>LUNKARANSAR</v>
      </c>
      <c r="N69" s="153" t="str">
        <f>VLOOKUP(D69,'TS Gantry - AP47'!$C$8:$Z$638,24,FALSE)</f>
        <v>BIKANER</v>
      </c>
      <c r="O69" s="108"/>
      <c r="P69" s="108"/>
      <c r="Q69" s="123"/>
      <c r="R69" s="123"/>
      <c r="S69" s="108"/>
      <c r="T69" s="144"/>
      <c r="U69" s="117"/>
      <c r="V69" s="117"/>
      <c r="W69" s="117"/>
      <c r="X69" s="117"/>
      <c r="Y69" s="117"/>
      <c r="Z69" s="117"/>
      <c r="AA69" s="117"/>
    </row>
    <row r="70" spans="1:27" ht="15.75" customHeight="1" x14ac:dyDescent="0.25">
      <c r="A70" s="99">
        <f t="shared" si="1"/>
        <v>65</v>
      </c>
      <c r="B70" s="150" t="s">
        <v>692</v>
      </c>
      <c r="C70" s="108">
        <v>13</v>
      </c>
      <c r="D70" s="210" t="s">
        <v>524</v>
      </c>
      <c r="E70" s="108" t="str">
        <f>VLOOKUP(D70,'TS Gantry - AP47'!$C$8:$D$646,2,0)</f>
        <v>DA-1.5</v>
      </c>
      <c r="F70" s="102">
        <v>35.601999999999997</v>
      </c>
      <c r="G70" s="103">
        <v>46002</v>
      </c>
      <c r="H70" s="103">
        <v>46008</v>
      </c>
      <c r="I70" s="153" t="s">
        <v>724</v>
      </c>
      <c r="J70" s="153" t="s">
        <v>715</v>
      </c>
      <c r="K70" s="153" t="s">
        <v>648</v>
      </c>
      <c r="L70" s="153" t="str">
        <f>VLOOKUP(D70,'TS Gantry - AP47'!$C$8:$X$638,22,FALSE)</f>
        <v>DHEERASAR</v>
      </c>
      <c r="M70" s="153" t="str">
        <f>VLOOKUP(D70,'TS Gantry - AP47'!$C$8:$Y$638,23,FALSE)</f>
        <v>SARDARSHAHAR</v>
      </c>
      <c r="N70" s="153" t="str">
        <f>VLOOKUP(D70,'TS Gantry - AP47'!$C$8:$Z$638,24,FALSE)</f>
        <v>CHURU</v>
      </c>
      <c r="O70" s="108"/>
      <c r="P70" s="108"/>
      <c r="Q70" s="123"/>
      <c r="R70" s="123"/>
      <c r="S70" s="108"/>
      <c r="T70" s="144"/>
      <c r="U70" s="117"/>
      <c r="V70" s="117"/>
      <c r="W70" s="117"/>
      <c r="X70" s="117"/>
      <c r="Y70" s="117"/>
      <c r="Z70" s="117"/>
      <c r="AA70" s="117"/>
    </row>
    <row r="71" spans="1:27" ht="15.75" customHeight="1" x14ac:dyDescent="0.25">
      <c r="A71" s="99">
        <f t="shared" si="1"/>
        <v>66</v>
      </c>
      <c r="B71" s="150" t="s">
        <v>692</v>
      </c>
      <c r="C71" s="150">
        <v>14</v>
      </c>
      <c r="D71" s="210" t="s">
        <v>407</v>
      </c>
      <c r="E71" s="108" t="str">
        <f>VLOOKUP(D71,'TS Gantry - AP47'!$C$8:$D$646,2,0)</f>
        <v>DA+0</v>
      </c>
      <c r="F71" s="102">
        <v>36.159999999999997</v>
      </c>
      <c r="G71" s="103">
        <v>46005</v>
      </c>
      <c r="H71" s="103">
        <v>46009</v>
      </c>
      <c r="I71" s="153" t="s">
        <v>717</v>
      </c>
      <c r="J71" s="153" t="s">
        <v>712</v>
      </c>
      <c r="K71" s="153" t="s">
        <v>648</v>
      </c>
      <c r="L71" s="153" t="str">
        <f>VLOOKUP(D71,'TS Gantry - AP47'!$C$8:$X$638,22,FALSE)</f>
        <v>KALKAL MUKLERA</v>
      </c>
      <c r="M71" s="153" t="str">
        <f>VLOOKUP(D71,'TS Gantry - AP47'!$C$8:$Y$638,23,FALSE)</f>
        <v>LUNKARANSAR</v>
      </c>
      <c r="N71" s="153" t="str">
        <f>VLOOKUP(D71,'TS Gantry - AP47'!$C$8:$Z$638,24,FALSE)</f>
        <v>BIKANER</v>
      </c>
      <c r="O71" s="108"/>
      <c r="P71" s="108"/>
      <c r="Q71" s="123"/>
      <c r="R71" s="123"/>
      <c r="S71" s="108"/>
      <c r="T71" s="144"/>
      <c r="U71" s="117"/>
      <c r="V71" s="117"/>
      <c r="W71" s="117"/>
      <c r="X71" s="117"/>
      <c r="Y71" s="117"/>
      <c r="Z71" s="117"/>
      <c r="AA71" s="117"/>
    </row>
    <row r="72" spans="1:27" ht="15.75" customHeight="1" x14ac:dyDescent="0.25">
      <c r="A72" s="99">
        <f t="shared" si="1"/>
        <v>67</v>
      </c>
      <c r="B72" s="150" t="s">
        <v>692</v>
      </c>
      <c r="C72" s="108">
        <v>15</v>
      </c>
      <c r="D72" s="210" t="s">
        <v>353</v>
      </c>
      <c r="E72" s="108" t="str">
        <f>VLOOKUP(D72,'TS Gantry - AP47'!$C$8:$D$646,2,0)</f>
        <v>DA+0</v>
      </c>
      <c r="F72" s="102">
        <v>36.159999999999997</v>
      </c>
      <c r="G72" s="103">
        <v>46005</v>
      </c>
      <c r="H72" s="103">
        <v>46010</v>
      </c>
      <c r="I72" s="153" t="s">
        <v>718</v>
      </c>
      <c r="J72" s="153" t="s">
        <v>665</v>
      </c>
      <c r="K72" s="153" t="s">
        <v>648</v>
      </c>
      <c r="L72" s="153" t="str">
        <f>VLOOKUP(D72,'TS Gantry - AP47'!$C$8:$X$638,22,FALSE)</f>
        <v>SHARAH BEECHHARWAS</v>
      </c>
      <c r="M72" s="153" t="str">
        <f>VLOOKUP(D72,'TS Gantry - AP47'!$C$8:$Y$638,23,FALSE)</f>
        <v>LUNKARANSAR</v>
      </c>
      <c r="N72" s="153" t="str">
        <f>VLOOKUP(D72,'TS Gantry - AP47'!$C$8:$Z$638,24,FALSE)</f>
        <v>BIKANER</v>
      </c>
      <c r="O72" s="108"/>
      <c r="P72" s="108"/>
      <c r="Q72" s="123"/>
      <c r="R72" s="123"/>
      <c r="S72" s="108"/>
      <c r="T72" s="144"/>
      <c r="U72" s="117"/>
      <c r="V72" s="117"/>
      <c r="W72" s="117"/>
      <c r="X72" s="117"/>
      <c r="Y72" s="117"/>
      <c r="Z72" s="117"/>
      <c r="AA72" s="117"/>
    </row>
    <row r="73" spans="1:27" ht="15.75" customHeight="1" x14ac:dyDescent="0.25">
      <c r="A73" s="99">
        <f t="shared" si="1"/>
        <v>68</v>
      </c>
      <c r="B73" s="150" t="s">
        <v>692</v>
      </c>
      <c r="C73" s="150">
        <v>16</v>
      </c>
      <c r="D73" s="210" t="s">
        <v>303</v>
      </c>
      <c r="E73" s="108" t="str">
        <f>VLOOKUP(D73,'TS Gantry - AP47'!$C$8:$D$646,2,0)</f>
        <v>DA+3</v>
      </c>
      <c r="F73" s="102">
        <v>37.930999999999997</v>
      </c>
      <c r="G73" s="103">
        <v>46005</v>
      </c>
      <c r="H73" s="103">
        <v>46011</v>
      </c>
      <c r="I73" s="153" t="s">
        <v>723</v>
      </c>
      <c r="J73" s="153" t="s">
        <v>716</v>
      </c>
      <c r="K73" s="153" t="s">
        <v>648</v>
      </c>
      <c r="L73" s="153" t="str">
        <f>VLOOKUP(D73,'TS Gantry - AP47'!$C$8:$X$638,22,FALSE)</f>
        <v>BINJHARWALI</v>
      </c>
      <c r="M73" s="153" t="str">
        <f>VLOOKUP(D73,'TS Gantry - AP47'!$C$8:$Y$638,23,FALSE)</f>
        <v>LUNKARANSAR</v>
      </c>
      <c r="N73" s="153" t="str">
        <f>VLOOKUP(D73,'TS Gantry - AP47'!$C$8:$Z$638,24,FALSE)</f>
        <v>BIKANER</v>
      </c>
      <c r="O73" s="108"/>
      <c r="P73" s="108"/>
      <c r="Q73" s="123"/>
      <c r="R73" s="123"/>
      <c r="S73" s="108"/>
      <c r="T73" s="144"/>
      <c r="U73" s="117"/>
      <c r="V73" s="117"/>
      <c r="W73" s="117"/>
      <c r="X73" s="117"/>
      <c r="Y73" s="117"/>
      <c r="Z73" s="117"/>
      <c r="AA73" s="117"/>
    </row>
    <row r="74" spans="1:27" ht="15.75" customHeight="1" x14ac:dyDescent="0.25">
      <c r="A74" s="99">
        <f t="shared" si="1"/>
        <v>69</v>
      </c>
      <c r="B74" s="150" t="s">
        <v>692</v>
      </c>
      <c r="C74" s="108">
        <v>17</v>
      </c>
      <c r="D74" s="210" t="s">
        <v>461</v>
      </c>
      <c r="E74" s="108" t="str">
        <f>VLOOKUP(D74,'TS Gantry - AP47'!$C$8:$D$646,2,0)</f>
        <v>DA+0</v>
      </c>
      <c r="F74" s="102">
        <v>36.159999999999997</v>
      </c>
      <c r="G74" s="103">
        <v>46008</v>
      </c>
      <c r="H74" s="103">
        <v>46011</v>
      </c>
      <c r="I74" s="153" t="s">
        <v>714</v>
      </c>
      <c r="J74" s="153" t="s">
        <v>713</v>
      </c>
      <c r="K74" s="153" t="s">
        <v>648</v>
      </c>
      <c r="L74" s="153" t="str">
        <f>VLOOKUP(D74,'TS Gantry - AP47'!$C$8:$X$638,22,FALSE)</f>
        <v>KALOO</v>
      </c>
      <c r="M74" s="153" t="str">
        <f>VLOOKUP(D74,'TS Gantry - AP47'!$C$8:$Y$638,23,FALSE)</f>
        <v>LUNKARANSAR</v>
      </c>
      <c r="N74" s="153" t="str">
        <f>VLOOKUP(D74,'TS Gantry - AP47'!$C$8:$Z$638,24,FALSE)</f>
        <v>BIKANER</v>
      </c>
      <c r="O74" s="108"/>
      <c r="P74" s="108"/>
      <c r="Q74" s="123"/>
      <c r="R74" s="123"/>
      <c r="S74" s="108"/>
      <c r="T74" s="144"/>
      <c r="U74" s="117"/>
      <c r="V74" s="117"/>
      <c r="W74" s="117"/>
      <c r="X74" s="117"/>
      <c r="Y74" s="117"/>
      <c r="Z74" s="117"/>
      <c r="AA74" s="117"/>
    </row>
    <row r="75" spans="1:27" ht="15.75" customHeight="1" x14ac:dyDescent="0.25">
      <c r="A75" s="99">
        <f t="shared" si="1"/>
        <v>70</v>
      </c>
      <c r="B75" s="150" t="s">
        <v>692</v>
      </c>
      <c r="C75" s="150">
        <v>18</v>
      </c>
      <c r="D75" s="210" t="s">
        <v>330</v>
      </c>
      <c r="E75" s="108" t="str">
        <f>VLOOKUP(D75,'TS Gantry - AP47'!$C$8:$D$646,2,0)</f>
        <v>DC1+0</v>
      </c>
      <c r="F75" s="102">
        <v>30.489000000000001</v>
      </c>
      <c r="G75" s="103">
        <v>45981</v>
      </c>
      <c r="H75" s="103">
        <v>45983</v>
      </c>
      <c r="I75" s="153" t="s">
        <v>721</v>
      </c>
      <c r="J75" s="153" t="s">
        <v>663</v>
      </c>
      <c r="K75" s="153" t="s">
        <v>648</v>
      </c>
      <c r="L75" s="153" t="str">
        <f>VLOOKUP(D75,'TS Gantry - AP47'!$C$8:$X$638,22,FALSE)</f>
        <v>DOODIMUKLERA</v>
      </c>
      <c r="M75" s="153" t="str">
        <f>VLOOKUP(D75,'TS Gantry - AP47'!$C$8:$Y$638,23,FALSE)</f>
        <v>LUNKARANSAR</v>
      </c>
      <c r="N75" s="153" t="str">
        <f>VLOOKUP(D75,'TS Gantry - AP47'!$C$8:$Z$638,24,FALSE)</f>
        <v>BIKANER</v>
      </c>
      <c r="O75" s="108"/>
      <c r="P75" s="108"/>
      <c r="Q75" s="123"/>
      <c r="R75" s="123"/>
      <c r="S75" s="108"/>
      <c r="T75" s="144"/>
      <c r="U75" s="117"/>
      <c r="V75" s="117"/>
      <c r="W75" s="117"/>
      <c r="X75" s="117"/>
      <c r="Y75" s="117"/>
      <c r="Z75" s="117"/>
      <c r="AA75" s="117"/>
    </row>
    <row r="76" spans="1:27" ht="15.75" customHeight="1" x14ac:dyDescent="0.25">
      <c r="A76" s="99">
        <v>70</v>
      </c>
      <c r="B76" s="150" t="s">
        <v>692</v>
      </c>
      <c r="C76" s="108">
        <v>18</v>
      </c>
      <c r="D76" s="210" t="s">
        <v>330</v>
      </c>
      <c r="E76" s="108" t="str">
        <f>VLOOKUP(D76,'TS Gantry - AP47'!$C$8:$D$646,2,0)</f>
        <v>DC1+0</v>
      </c>
      <c r="F76" s="102">
        <v>31.954999999999998</v>
      </c>
      <c r="G76" s="103">
        <v>45997</v>
      </c>
      <c r="H76" s="103">
        <v>46013</v>
      </c>
      <c r="I76" s="153" t="s">
        <v>707</v>
      </c>
      <c r="J76" s="153" t="s">
        <v>719</v>
      </c>
      <c r="K76" s="153" t="s">
        <v>648</v>
      </c>
      <c r="L76" s="153" t="str">
        <f>VLOOKUP(D76,'TS Gantry - AP47'!$C$8:$X$638,22,FALSE)</f>
        <v>DOODIMUKLERA</v>
      </c>
      <c r="M76" s="153" t="str">
        <f>VLOOKUP(D76,'TS Gantry - AP47'!$C$8:$Y$638,23,FALSE)</f>
        <v>LUNKARANSAR</v>
      </c>
      <c r="N76" s="153" t="str">
        <f>VLOOKUP(D76,'TS Gantry - AP47'!$C$8:$Z$638,24,FALSE)</f>
        <v>BIKANER</v>
      </c>
      <c r="O76" s="108"/>
      <c r="P76" s="108"/>
      <c r="Q76" s="123"/>
      <c r="R76" s="123"/>
      <c r="S76" s="108"/>
      <c r="T76" s="144"/>
      <c r="U76" s="117"/>
      <c r="V76" s="117"/>
      <c r="W76" s="117"/>
      <c r="X76" s="117"/>
      <c r="Y76" s="117"/>
      <c r="Z76" s="117"/>
      <c r="AA76" s="117"/>
    </row>
    <row r="77" spans="1:27" ht="15.75" customHeight="1" x14ac:dyDescent="0.25">
      <c r="A77" s="99">
        <f t="shared" ref="A77:A108" si="2">A76+1</f>
        <v>71</v>
      </c>
      <c r="B77" s="150" t="s">
        <v>692</v>
      </c>
      <c r="C77" s="150">
        <v>19</v>
      </c>
      <c r="D77" s="210" t="s">
        <v>488</v>
      </c>
      <c r="E77" s="108" t="str">
        <f>VLOOKUP(D77,'TS Gantry - AP47'!$C$8:$D$646,2,0)</f>
        <v>DA+3</v>
      </c>
      <c r="F77" s="102">
        <v>37.930999999999997</v>
      </c>
      <c r="G77" s="103">
        <v>46004</v>
      </c>
      <c r="H77" s="103">
        <v>46013</v>
      </c>
      <c r="I77" s="153" t="s">
        <v>720</v>
      </c>
      <c r="J77" s="153" t="s">
        <v>715</v>
      </c>
      <c r="K77" s="153" t="s">
        <v>648</v>
      </c>
      <c r="L77" s="153" t="str">
        <f>VLOOKUP(D77,'TS Gantry - AP47'!$C$8:$X$638,22,FALSE)</f>
        <v>CHHATASAR</v>
      </c>
      <c r="M77" s="153" t="str">
        <f>VLOOKUP(D77,'TS Gantry - AP47'!$C$8:$Y$638,23,FALSE)</f>
        <v>LUNKARANSAR</v>
      </c>
      <c r="N77" s="153" t="str">
        <f>VLOOKUP(D77,'TS Gantry - AP47'!$C$8:$Z$638,24,FALSE)</f>
        <v>BIKANER</v>
      </c>
      <c r="O77" s="108"/>
      <c r="P77" s="108"/>
      <c r="Q77" s="123"/>
      <c r="R77" s="123"/>
      <c r="S77" s="108"/>
      <c r="T77" s="144"/>
      <c r="U77" s="117"/>
      <c r="V77" s="117"/>
      <c r="W77" s="117"/>
      <c r="X77" s="117"/>
      <c r="Y77" s="117"/>
      <c r="Z77" s="117"/>
      <c r="AA77" s="117"/>
    </row>
    <row r="78" spans="1:27" ht="15.75" customHeight="1" x14ac:dyDescent="0.25">
      <c r="A78" s="99">
        <f t="shared" si="2"/>
        <v>72</v>
      </c>
      <c r="B78" s="150" t="s">
        <v>692</v>
      </c>
      <c r="C78" s="108">
        <v>20</v>
      </c>
      <c r="D78" s="210" t="s">
        <v>351</v>
      </c>
      <c r="E78" s="108" t="str">
        <f>VLOOKUP(D78,'TS Gantry - AP47'!$C$8:$D$646,2,0)</f>
        <v>DA-1.5</v>
      </c>
      <c r="F78" s="102">
        <v>35.601999999999997</v>
      </c>
      <c r="G78" s="103">
        <v>46010</v>
      </c>
      <c r="H78" s="103">
        <v>46015</v>
      </c>
      <c r="I78" s="153" t="s">
        <v>718</v>
      </c>
      <c r="J78" s="153" t="s">
        <v>665</v>
      </c>
      <c r="K78" s="153" t="s">
        <v>648</v>
      </c>
      <c r="L78" s="153" t="str">
        <f>VLOOKUP(D78,'TS Gantry - AP47'!$C$8:$X$638,22,FALSE)</f>
        <v>SHARAH BEECHHARWAS</v>
      </c>
      <c r="M78" s="153" t="str">
        <f>VLOOKUP(D78,'TS Gantry - AP47'!$C$8:$Y$638,23,FALSE)</f>
        <v>LUNKARANSAR</v>
      </c>
      <c r="N78" s="153" t="str">
        <f>VLOOKUP(D78,'TS Gantry - AP47'!$C$8:$Z$638,24,FALSE)</f>
        <v>BIKANER</v>
      </c>
      <c r="O78" s="108"/>
      <c r="P78" s="108"/>
      <c r="Q78" s="123"/>
      <c r="R78" s="123"/>
      <c r="S78" s="108"/>
      <c r="T78" s="144"/>
      <c r="U78" s="117"/>
      <c r="V78" s="117"/>
      <c r="W78" s="117"/>
      <c r="X78" s="117"/>
      <c r="Y78" s="117"/>
      <c r="Z78" s="117"/>
      <c r="AA78" s="117"/>
    </row>
    <row r="79" spans="1:27" ht="15.75" customHeight="1" x14ac:dyDescent="0.25">
      <c r="A79" s="99">
        <f t="shared" si="2"/>
        <v>73</v>
      </c>
      <c r="B79" s="150" t="s">
        <v>692</v>
      </c>
      <c r="C79" s="150">
        <v>21</v>
      </c>
      <c r="D79" s="210" t="s">
        <v>459</v>
      </c>
      <c r="E79" s="108" t="str">
        <f>VLOOKUP(D79,'TS Gantry - AP47'!$C$8:$D$646,2,0)</f>
        <v>DA+0</v>
      </c>
      <c r="F79" s="222">
        <v>36.159999999999997</v>
      </c>
      <c r="G79" s="103">
        <v>46011</v>
      </c>
      <c r="H79" s="103">
        <v>46015</v>
      </c>
      <c r="I79" s="153" t="s">
        <v>714</v>
      </c>
      <c r="J79" s="153" t="s">
        <v>713</v>
      </c>
      <c r="K79" s="153" t="s">
        <v>648</v>
      </c>
      <c r="L79" s="153" t="str">
        <f>VLOOKUP(D79,'TS Gantry - AP47'!$C$8:$X$638,22,FALSE)</f>
        <v>KALOO</v>
      </c>
      <c r="M79" s="153" t="str">
        <f>VLOOKUP(D79,'TS Gantry - AP47'!$C$8:$Y$638,23,FALSE)</f>
        <v>LUNKARANSAR</v>
      </c>
      <c r="N79" s="153" t="str">
        <f>VLOOKUP(D79,'TS Gantry - AP47'!$C$8:$Z$638,24,FALSE)</f>
        <v>BIKANER</v>
      </c>
      <c r="O79" s="108"/>
      <c r="P79" s="108"/>
      <c r="Q79" s="123"/>
      <c r="R79" s="123"/>
      <c r="S79" s="108"/>
      <c r="T79" s="144"/>
      <c r="U79" s="117"/>
      <c r="V79" s="117"/>
      <c r="W79" s="117"/>
      <c r="X79" s="117"/>
      <c r="Y79" s="117"/>
      <c r="Z79" s="117"/>
      <c r="AA79" s="117"/>
    </row>
    <row r="80" spans="1:27" ht="15.75" customHeight="1" x14ac:dyDescent="0.25">
      <c r="A80" s="99">
        <f t="shared" si="2"/>
        <v>74</v>
      </c>
      <c r="B80" s="150" t="s">
        <v>692</v>
      </c>
      <c r="C80" s="108">
        <v>22</v>
      </c>
      <c r="D80" s="210" t="s">
        <v>304</v>
      </c>
      <c r="E80" s="108" t="str">
        <f>VLOOKUP(D80,'TS Gantry - AP47'!$C$8:$D$646,2,0)</f>
        <v>DA+9</v>
      </c>
      <c r="F80" s="102">
        <v>45.697000000000003</v>
      </c>
      <c r="G80" s="103">
        <v>46012</v>
      </c>
      <c r="H80" s="103">
        <v>46018</v>
      </c>
      <c r="I80" s="153" t="s">
        <v>723</v>
      </c>
      <c r="J80" s="153" t="s">
        <v>725</v>
      </c>
      <c r="K80" s="153" t="s">
        <v>648</v>
      </c>
      <c r="L80" s="153" t="str">
        <f>VLOOKUP(D80,'TS Gantry - AP47'!$C$8:$X$638,22,FALSE)</f>
        <v>BINJHARWALI</v>
      </c>
      <c r="M80" s="153" t="str">
        <f>VLOOKUP(D80,'TS Gantry - AP47'!$C$8:$Y$638,23,FALSE)</f>
        <v>LUNKARANSAR</v>
      </c>
      <c r="N80" s="153" t="str">
        <f>VLOOKUP(D80,'TS Gantry - AP47'!$C$8:$Z$638,24,FALSE)</f>
        <v>BIKANER</v>
      </c>
      <c r="O80" s="108"/>
      <c r="P80" s="108"/>
      <c r="Q80" s="123"/>
      <c r="R80" s="123"/>
      <c r="S80" s="108"/>
      <c r="T80" s="144"/>
      <c r="U80" s="117"/>
      <c r="V80" s="117"/>
      <c r="W80" s="117"/>
      <c r="X80" s="117"/>
      <c r="Y80" s="117"/>
      <c r="Z80" s="117"/>
      <c r="AA80" s="117"/>
    </row>
    <row r="81" spans="1:27" ht="15.75" customHeight="1" x14ac:dyDescent="0.25">
      <c r="A81" s="99">
        <f t="shared" si="2"/>
        <v>75</v>
      </c>
      <c r="B81" s="150" t="s">
        <v>692</v>
      </c>
      <c r="C81" s="150">
        <v>23</v>
      </c>
      <c r="D81" s="210" t="s">
        <v>457</v>
      </c>
      <c r="E81" s="108" t="str">
        <f>VLOOKUP(D81,'TS Gantry - AP47'!$C$8:$D$646,2,0)</f>
        <v>DA+0</v>
      </c>
      <c r="F81" s="102">
        <v>36.159999999999997</v>
      </c>
      <c r="G81" s="103">
        <v>46015</v>
      </c>
      <c r="H81" s="103">
        <v>46019</v>
      </c>
      <c r="I81" s="153" t="s">
        <v>714</v>
      </c>
      <c r="J81" s="153" t="s">
        <v>713</v>
      </c>
      <c r="K81" s="153" t="s">
        <v>648</v>
      </c>
      <c r="L81" s="153" t="str">
        <f>VLOOKUP(D81,'TS Gantry - AP47'!$C$8:$X$638,22,FALSE)</f>
        <v>KALOO</v>
      </c>
      <c r="M81" s="153" t="str">
        <f>VLOOKUP(D81,'TS Gantry - AP47'!$C$8:$Y$638,23,FALSE)</f>
        <v>LUNKARANSAR</v>
      </c>
      <c r="N81" s="153" t="str">
        <f>VLOOKUP(D81,'TS Gantry - AP47'!$C$8:$Z$638,24,FALSE)</f>
        <v>BIKANER</v>
      </c>
      <c r="O81" s="108"/>
      <c r="P81" s="108"/>
      <c r="Q81" s="123"/>
      <c r="R81" s="123"/>
      <c r="S81" s="108"/>
      <c r="T81" s="144"/>
      <c r="U81" s="117"/>
      <c r="V81" s="117"/>
      <c r="W81" s="117"/>
      <c r="X81" s="117"/>
      <c r="Y81" s="117"/>
      <c r="Z81" s="117"/>
      <c r="AA81" s="117"/>
    </row>
    <row r="82" spans="1:27" ht="15.75" customHeight="1" x14ac:dyDescent="0.25">
      <c r="A82" s="99">
        <f t="shared" si="2"/>
        <v>76</v>
      </c>
      <c r="B82" s="150" t="s">
        <v>692</v>
      </c>
      <c r="C82" s="150">
        <v>24</v>
      </c>
      <c r="D82" s="210" t="s">
        <v>521</v>
      </c>
      <c r="E82" s="108" t="str">
        <f>VLOOKUP(D82,'TS Gantry - AP47'!$C$8:$D$646,2,0)</f>
        <v>DA+9</v>
      </c>
      <c r="F82" s="102">
        <v>45.697000000000003</v>
      </c>
      <c r="G82" s="103">
        <v>46012</v>
      </c>
      <c r="H82" s="103">
        <v>46020</v>
      </c>
      <c r="I82" s="153" t="s">
        <v>724</v>
      </c>
      <c r="J82" s="153" t="s">
        <v>713</v>
      </c>
      <c r="K82" s="153" t="s">
        <v>648</v>
      </c>
      <c r="L82" s="153" t="str">
        <f>VLOOKUP(D82,'TS Gantry - AP47'!$C$8:$X$638,22,FALSE)</f>
        <v>KANWALASAR</v>
      </c>
      <c r="M82" s="153" t="str">
        <f>VLOOKUP(D82,'TS Gantry - AP47'!$C$8:$Y$638,23,FALSE)</f>
        <v>SARDARSHAHAR</v>
      </c>
      <c r="N82" s="153" t="str">
        <f>VLOOKUP(D82,'TS Gantry - AP47'!$C$8:$Z$638,24,FALSE)</f>
        <v>CHURU</v>
      </c>
      <c r="O82" s="108"/>
      <c r="P82" s="108"/>
      <c r="Q82" s="123"/>
      <c r="R82" s="123"/>
      <c r="S82" s="108"/>
      <c r="T82" s="144"/>
      <c r="U82" s="117"/>
      <c r="V82" s="117"/>
      <c r="W82" s="117"/>
      <c r="X82" s="117"/>
      <c r="Y82" s="117"/>
      <c r="Z82" s="117"/>
      <c r="AA82" s="117"/>
    </row>
    <row r="83" spans="1:27" ht="15.75" customHeight="1" x14ac:dyDescent="0.25">
      <c r="A83" s="99">
        <f t="shared" si="2"/>
        <v>77</v>
      </c>
      <c r="B83" s="150" t="s">
        <v>692</v>
      </c>
      <c r="C83" s="108">
        <v>25</v>
      </c>
      <c r="D83" s="210" t="s">
        <v>352</v>
      </c>
      <c r="E83" s="108" t="str">
        <f>VLOOKUP(D83,'TS Gantry - AP47'!$C$8:$D$646,2,0)</f>
        <v>DA+3</v>
      </c>
      <c r="F83" s="102">
        <v>37.930999999999997</v>
      </c>
      <c r="G83" s="103">
        <v>46016</v>
      </c>
      <c r="H83" s="103">
        <v>46021</v>
      </c>
      <c r="I83" s="153" t="s">
        <v>718</v>
      </c>
      <c r="J83" s="153" t="s">
        <v>665</v>
      </c>
      <c r="K83" s="153" t="s">
        <v>648</v>
      </c>
      <c r="L83" s="153" t="str">
        <f>VLOOKUP(D83,'TS Gantry - AP47'!$C$8:$X$638,22,FALSE)</f>
        <v>SHARAH BEECHHARWAS</v>
      </c>
      <c r="M83" s="153" t="str">
        <f>VLOOKUP(D83,'TS Gantry - AP47'!$C$8:$Y$638,23,FALSE)</f>
        <v>LUNKARANSAR</v>
      </c>
      <c r="N83" s="153" t="str">
        <f>VLOOKUP(D83,'TS Gantry - AP47'!$C$8:$Z$638,24,FALSE)</f>
        <v>BIKANER</v>
      </c>
      <c r="O83" s="108"/>
      <c r="P83" s="108"/>
      <c r="Q83" s="123"/>
      <c r="R83" s="123"/>
      <c r="S83" s="108"/>
      <c r="T83" s="144"/>
      <c r="U83" s="117"/>
      <c r="V83" s="117"/>
      <c r="W83" s="117"/>
      <c r="X83" s="117"/>
      <c r="Y83" s="117"/>
      <c r="Z83" s="117"/>
      <c r="AA83" s="117"/>
    </row>
    <row r="84" spans="1:27" ht="15.75" customHeight="1" x14ac:dyDescent="0.25">
      <c r="A84" s="99">
        <f t="shared" si="2"/>
        <v>78</v>
      </c>
      <c r="B84" s="150" t="s">
        <v>692</v>
      </c>
      <c r="C84" s="150">
        <v>26</v>
      </c>
      <c r="D84" s="210" t="s">
        <v>484</v>
      </c>
      <c r="E84" s="108" t="str">
        <f>VLOOKUP(D84,'TS Gantry - AP47'!$C$8:$D$646,2,0)</f>
        <v>DA+3</v>
      </c>
      <c r="F84" s="102">
        <v>37.930999999999997</v>
      </c>
      <c r="G84" s="103">
        <v>46015</v>
      </c>
      <c r="H84" s="103">
        <v>46022</v>
      </c>
      <c r="I84" s="153" t="s">
        <v>720</v>
      </c>
      <c r="J84" s="153" t="s">
        <v>715</v>
      </c>
      <c r="K84" s="153" t="s">
        <v>648</v>
      </c>
      <c r="L84" s="153" t="str">
        <f>VLOOKUP(D84,'TS Gantry - AP47'!$C$8:$X$638,22,FALSE)</f>
        <v>CHHATASAR</v>
      </c>
      <c r="M84" s="153" t="str">
        <f>VLOOKUP(D84,'TS Gantry - AP47'!$C$8:$Y$638,23,FALSE)</f>
        <v>LUNKARANSAR</v>
      </c>
      <c r="N84" s="153" t="str">
        <f>VLOOKUP(D84,'TS Gantry - AP47'!$C$8:$Z$638,24,FALSE)</f>
        <v>BIKANER</v>
      </c>
      <c r="O84" s="108"/>
      <c r="P84" s="108"/>
      <c r="Q84" s="123"/>
      <c r="R84" s="123"/>
      <c r="S84" s="108"/>
      <c r="T84" s="144"/>
      <c r="U84" s="117"/>
      <c r="V84" s="117"/>
      <c r="W84" s="117"/>
      <c r="X84" s="117"/>
      <c r="Y84" s="117"/>
      <c r="Z84" s="117"/>
      <c r="AA84" s="117"/>
    </row>
    <row r="85" spans="1:27" ht="15.75" customHeight="1" x14ac:dyDescent="0.25">
      <c r="A85" s="99">
        <f t="shared" si="2"/>
        <v>79</v>
      </c>
      <c r="B85" s="150" t="s">
        <v>692</v>
      </c>
      <c r="C85" s="150">
        <v>27</v>
      </c>
      <c r="D85" s="210" t="s">
        <v>282</v>
      </c>
      <c r="E85" s="108" t="str">
        <f>VLOOKUP(D85,'TS Gantry - AP47'!$C$8:$D$646,2,0)</f>
        <v>DA+3</v>
      </c>
      <c r="F85" s="102">
        <v>37.930999999999997</v>
      </c>
      <c r="G85" s="103">
        <v>46016</v>
      </c>
      <c r="H85" s="103">
        <v>46022</v>
      </c>
      <c r="I85" s="153" t="s">
        <v>726</v>
      </c>
      <c r="J85" s="153" t="s">
        <v>719</v>
      </c>
      <c r="K85" s="153" t="s">
        <v>648</v>
      </c>
      <c r="L85" s="153" t="str">
        <f>VLOOKUP(D85,'TS Gantry - AP47'!$C$8:$X$638,22,FALSE)</f>
        <v>RAJASAR BHATIYAN</v>
      </c>
      <c r="M85" s="153" t="str">
        <f>VLOOKUP(D85,'TS Gantry - AP47'!$C$8:$Y$638,23,FALSE)</f>
        <v>CHHATARGARH</v>
      </c>
      <c r="N85" s="153" t="str">
        <f>VLOOKUP(D85,'TS Gantry - AP47'!$C$8:$Z$638,24,FALSE)</f>
        <v>BIKANER</v>
      </c>
      <c r="O85" s="108"/>
      <c r="P85" s="108"/>
      <c r="Q85" s="123"/>
      <c r="R85" s="123"/>
      <c r="S85" s="108"/>
      <c r="T85" s="144"/>
      <c r="U85" s="117"/>
      <c r="V85" s="117"/>
      <c r="W85" s="117"/>
      <c r="X85" s="117"/>
      <c r="Y85" s="117"/>
      <c r="Z85" s="117"/>
      <c r="AA85" s="117"/>
    </row>
    <row r="86" spans="1:27" ht="15" customHeight="1" x14ac:dyDescent="0.25">
      <c r="A86" s="99">
        <f t="shared" si="2"/>
        <v>80</v>
      </c>
      <c r="B86" s="150" t="s">
        <v>692</v>
      </c>
      <c r="C86" s="150">
        <v>28</v>
      </c>
      <c r="D86" s="210" t="s">
        <v>305</v>
      </c>
      <c r="E86" s="108" t="str">
        <f>VLOOKUP(D86,'TS Gantry - AP47'!$C$8:$D$646,2,0)</f>
        <v>DB1+0</v>
      </c>
      <c r="F86" s="102">
        <v>55.451000000000001</v>
      </c>
      <c r="G86" s="103">
        <v>46007</v>
      </c>
      <c r="H86" s="103">
        <v>46024</v>
      </c>
      <c r="I86" s="153" t="s">
        <v>721</v>
      </c>
      <c r="J86" s="153" t="s">
        <v>727</v>
      </c>
      <c r="K86" s="153" t="s">
        <v>648</v>
      </c>
      <c r="L86" s="153" t="str">
        <f>VLOOKUP(D86,'TS Gantry - AP47'!$C$8:$X$638,22,FALSE)</f>
        <v>BINJHARWALI</v>
      </c>
      <c r="M86" s="153" t="str">
        <f>VLOOKUP(D86,'TS Gantry - AP47'!$C$8:$Y$638,23,FALSE)</f>
        <v>LUNKARANSAR</v>
      </c>
      <c r="N86" s="153" t="str">
        <f>VLOOKUP(D86,'TS Gantry - AP47'!$C$8:$Z$638,24,FALSE)</f>
        <v>BIKANER</v>
      </c>
      <c r="O86" s="108"/>
      <c r="P86" s="108"/>
      <c r="Q86" s="123"/>
      <c r="R86" s="123"/>
      <c r="S86" s="108"/>
      <c r="T86" s="144"/>
      <c r="U86" s="117"/>
      <c r="V86" s="117"/>
      <c r="W86" s="117"/>
      <c r="X86" s="117"/>
      <c r="Y86" s="117"/>
      <c r="Z86" s="117"/>
      <c r="AA86" s="117"/>
    </row>
    <row r="87" spans="1:27" ht="15.75" customHeight="1" x14ac:dyDescent="0.25">
      <c r="A87" s="99">
        <f t="shared" si="2"/>
        <v>81</v>
      </c>
      <c r="B87" s="150" t="s">
        <v>692</v>
      </c>
      <c r="C87" s="150">
        <v>29</v>
      </c>
      <c r="D87" s="210" t="s">
        <v>401</v>
      </c>
      <c r="E87" s="108" t="str">
        <f>VLOOKUP(D87,'TS Gantry - AP47'!$C$8:$D$646,2,0)</f>
        <v>DC1+6</v>
      </c>
      <c r="F87" s="231">
        <v>72.474000000000004</v>
      </c>
      <c r="G87" s="103">
        <v>46011</v>
      </c>
      <c r="H87" s="103">
        <v>46025</v>
      </c>
      <c r="I87" s="153" t="s">
        <v>717</v>
      </c>
      <c r="J87" s="153" t="s">
        <v>712</v>
      </c>
      <c r="K87" s="153" t="s">
        <v>648</v>
      </c>
      <c r="L87" s="153" t="str">
        <f>VLOOKUP(D87,'TS Gantry - AP47'!$C$8:$X$638,22,FALSE)</f>
        <v>KAKARICHCHHA</v>
      </c>
      <c r="M87" s="153" t="str">
        <f>VLOOKUP(D87,'TS Gantry - AP47'!$C$8:$Y$638,23,FALSE)</f>
        <v>LUNKARANSAR</v>
      </c>
      <c r="N87" s="153" t="str">
        <f>VLOOKUP(D87,'TS Gantry - AP47'!$C$8:$Z$638,24,FALSE)</f>
        <v>BIKANER</v>
      </c>
      <c r="O87" s="108"/>
      <c r="P87" s="108"/>
      <c r="Q87" s="123"/>
      <c r="R87" s="123"/>
      <c r="S87" s="108"/>
      <c r="T87" s="144"/>
      <c r="U87" s="117"/>
      <c r="V87" s="117"/>
      <c r="W87" s="117"/>
      <c r="X87" s="117"/>
      <c r="Y87" s="117"/>
      <c r="Z87" s="117"/>
      <c r="AA87" s="117"/>
    </row>
    <row r="88" spans="1:27" ht="15.75" customHeight="1" x14ac:dyDescent="0.25">
      <c r="A88" s="99">
        <f t="shared" si="2"/>
        <v>82</v>
      </c>
      <c r="B88" s="150" t="s">
        <v>692</v>
      </c>
      <c r="C88" s="150">
        <v>30</v>
      </c>
      <c r="D88" s="210" t="s">
        <v>588</v>
      </c>
      <c r="E88" s="108" t="str">
        <f>VLOOKUP(D88,'TS Gantry - AP47'!$C$8:$D$646,2,0)</f>
        <v>DA-3</v>
      </c>
      <c r="F88" s="102">
        <v>34.79</v>
      </c>
      <c r="G88" s="103">
        <v>46011</v>
      </c>
      <c r="H88" s="103">
        <v>46025</v>
      </c>
      <c r="I88" s="153" t="s">
        <v>728</v>
      </c>
      <c r="J88" s="153" t="s">
        <v>729</v>
      </c>
      <c r="K88" s="153" t="s">
        <v>648</v>
      </c>
      <c r="L88" s="153" t="str">
        <f>VLOOKUP(D88,'TS Gantry - AP47'!$C$8:$X$638,22,FALSE)</f>
        <v>MALSAR</v>
      </c>
      <c r="M88" s="153" t="str">
        <f>VLOOKUP(D88,'TS Gantry - AP47'!$C$8:$Y$638,23,FALSE)</f>
        <v>SARDARSHAHAR</v>
      </c>
      <c r="N88" s="153" t="str">
        <f>VLOOKUP(D88,'TS Gantry - AP47'!$C$8:$Z$638,24,FALSE)</f>
        <v>CHURU</v>
      </c>
      <c r="O88" s="108"/>
      <c r="P88" s="108"/>
      <c r="Q88" s="123"/>
      <c r="R88" s="123"/>
      <c r="S88" s="108"/>
      <c r="T88" s="144"/>
      <c r="U88" s="117"/>
      <c r="V88" s="117"/>
      <c r="W88" s="117"/>
      <c r="X88" s="117"/>
      <c r="Y88" s="117"/>
      <c r="Z88" s="117"/>
      <c r="AA88" s="117"/>
    </row>
    <row r="89" spans="1:27" ht="15.75" customHeight="1" x14ac:dyDescent="0.25">
      <c r="A89" s="99">
        <f t="shared" si="2"/>
        <v>83</v>
      </c>
      <c r="B89" s="150" t="s">
        <v>692</v>
      </c>
      <c r="C89" s="150">
        <v>31</v>
      </c>
      <c r="D89" s="210" t="s">
        <v>463</v>
      </c>
      <c r="E89" s="108" t="str">
        <f>VLOOKUP(D89,'TS Gantry - AP47'!$C$8:$D$646,2,0)</f>
        <v>DA+0</v>
      </c>
      <c r="F89" s="102">
        <v>36.159999999999997</v>
      </c>
      <c r="G89" s="103">
        <v>46020</v>
      </c>
      <c r="H89" s="103">
        <v>46025</v>
      </c>
      <c r="I89" s="153" t="s">
        <v>714</v>
      </c>
      <c r="J89" s="153" t="s">
        <v>713</v>
      </c>
      <c r="K89" s="153" t="s">
        <v>648</v>
      </c>
      <c r="L89" s="153" t="str">
        <f>VLOOKUP(D89,'TS Gantry - AP47'!$C$8:$X$638,22,FALSE)</f>
        <v>KALOO</v>
      </c>
      <c r="M89" s="153" t="str">
        <f>VLOOKUP(D89,'TS Gantry - AP47'!$C$8:$Y$638,23,FALSE)</f>
        <v>LUNKARANSAR</v>
      </c>
      <c r="N89" s="153" t="str">
        <f>VLOOKUP(D89,'TS Gantry - AP47'!$C$8:$Z$638,24,FALSE)</f>
        <v>BIKANER</v>
      </c>
      <c r="O89" s="108"/>
      <c r="P89" s="108"/>
      <c r="Q89" s="123"/>
      <c r="R89" s="123"/>
      <c r="S89" s="108"/>
      <c r="T89" s="144"/>
      <c r="U89" s="117"/>
      <c r="V89" s="117"/>
      <c r="W89" s="117"/>
      <c r="X89" s="117"/>
      <c r="Y89" s="117"/>
      <c r="Z89" s="117"/>
      <c r="AA89" s="117"/>
    </row>
    <row r="90" spans="1:27" ht="15.75" customHeight="1" thickBot="1" x14ac:dyDescent="0.3">
      <c r="A90" s="228">
        <f t="shared" si="2"/>
        <v>84</v>
      </c>
      <c r="B90" s="184" t="s">
        <v>692</v>
      </c>
      <c r="C90" s="184">
        <v>32</v>
      </c>
      <c r="D90" s="229" t="s">
        <v>591</v>
      </c>
      <c r="E90" s="112" t="str">
        <f>VLOOKUP(D90,'TS Gantry - AP47'!$C$8:$D$646,2,0)</f>
        <v>DA+6</v>
      </c>
      <c r="F90" s="223">
        <v>43.804000000000002</v>
      </c>
      <c r="G90" s="165">
        <v>46013</v>
      </c>
      <c r="H90" s="165">
        <v>46026</v>
      </c>
      <c r="I90" s="225" t="s">
        <v>730</v>
      </c>
      <c r="J90" s="225" t="s">
        <v>665</v>
      </c>
      <c r="K90" s="225" t="s">
        <v>648</v>
      </c>
      <c r="L90" s="225" t="str">
        <f>VLOOKUP(D90,'TS Gantry - AP47'!$C$8:$X$638,22,FALSE)</f>
        <v>MALSAR</v>
      </c>
      <c r="M90" s="225" t="str">
        <f>VLOOKUP(D90,'TS Gantry - AP47'!$C$8:$Y$638,23,FALSE)</f>
        <v>SARDARSHAHAR</v>
      </c>
      <c r="N90" s="225" t="str">
        <f>VLOOKUP(D90,'TS Gantry - AP47'!$C$8:$Z$638,24,FALSE)</f>
        <v>CHURU</v>
      </c>
      <c r="O90" s="112"/>
      <c r="P90" s="112"/>
      <c r="Q90" s="147"/>
      <c r="R90" s="147"/>
      <c r="S90" s="112"/>
      <c r="T90" s="149"/>
      <c r="U90" s="117"/>
      <c r="V90" s="117"/>
      <c r="W90" s="117"/>
      <c r="X90" s="117"/>
      <c r="Y90" s="117"/>
      <c r="Z90" s="117"/>
      <c r="AA90" s="117"/>
    </row>
    <row r="91" spans="1:27" ht="15.75" customHeight="1" x14ac:dyDescent="0.25">
      <c r="A91" s="135">
        <f t="shared" si="2"/>
        <v>85</v>
      </c>
      <c r="B91" s="136" t="s">
        <v>635</v>
      </c>
      <c r="C91" s="136">
        <v>1</v>
      </c>
      <c r="D91" s="226" t="s">
        <v>360</v>
      </c>
      <c r="E91" s="136" t="str">
        <f>VLOOKUP(D91,'TS Gantry - AP47'!$C$8:$D$646,2,0)</f>
        <v>DA+3</v>
      </c>
      <c r="F91" s="227">
        <v>37.930999999999997</v>
      </c>
      <c r="G91" s="161">
        <v>46022</v>
      </c>
      <c r="H91" s="161">
        <v>46029</v>
      </c>
      <c r="I91" s="139" t="s">
        <v>718</v>
      </c>
      <c r="J91" s="139" t="s">
        <v>665</v>
      </c>
      <c r="K91" s="139" t="s">
        <v>648</v>
      </c>
      <c r="L91" s="139" t="str">
        <f>VLOOKUP(D91,'TS Gantry - AP47'!$C$8:$X$638,22,FALSE)</f>
        <v>SHARAH BOOCHAWAS</v>
      </c>
      <c r="M91" s="139" t="str">
        <f>VLOOKUP(D91,'TS Gantry - AP47'!$C$8:$Y$638,23,FALSE)</f>
        <v>LUNKARANSAR</v>
      </c>
      <c r="N91" s="139" t="str">
        <f>VLOOKUP(D91,'TS Gantry - AP47'!$C$8:$Z$638,24,FALSE)</f>
        <v>BIKANER</v>
      </c>
      <c r="O91" s="136"/>
      <c r="P91" s="136"/>
      <c r="Q91" s="138"/>
      <c r="R91" s="138"/>
      <c r="S91" s="136"/>
      <c r="T91" s="140"/>
      <c r="U91" s="117"/>
      <c r="V91" s="117"/>
      <c r="W91" s="117"/>
      <c r="X91" s="117"/>
      <c r="Y91" s="117"/>
      <c r="Z91" s="117"/>
      <c r="AA91" s="117"/>
    </row>
    <row r="92" spans="1:27" ht="15.75" customHeight="1" x14ac:dyDescent="0.25">
      <c r="A92" s="99">
        <f t="shared" si="2"/>
        <v>86</v>
      </c>
      <c r="B92" s="150" t="s">
        <v>635</v>
      </c>
      <c r="C92" s="150">
        <v>2</v>
      </c>
      <c r="D92" s="210" t="s">
        <v>473</v>
      </c>
      <c r="E92" s="108" t="str">
        <f>VLOOKUP(D92,'TS Gantry - AP47'!$C$8:$D$646,2,0)</f>
        <v>DA+0</v>
      </c>
      <c r="F92" s="102">
        <v>36.159999999999997</v>
      </c>
      <c r="G92" s="103">
        <v>46024</v>
      </c>
      <c r="H92" s="103">
        <v>46030</v>
      </c>
      <c r="I92" s="153" t="s">
        <v>714</v>
      </c>
      <c r="J92" s="153" t="s">
        <v>731</v>
      </c>
      <c r="K92" s="153" t="s">
        <v>648</v>
      </c>
      <c r="L92" s="153" t="str">
        <f>VLOOKUP(D92,'TS Gantry - AP47'!$C$8:$X$638,22,FALSE)</f>
        <v>GARABDESAR</v>
      </c>
      <c r="M92" s="153" t="str">
        <f>VLOOKUP(D92,'TS Gantry - AP47'!$C$8:$Y$638,23,FALSE)</f>
        <v>LUNKARANSAR</v>
      </c>
      <c r="N92" s="153" t="str">
        <f>VLOOKUP(D92,'TS Gantry - AP47'!$C$8:$Z$638,24,FALSE)</f>
        <v>BIKANER</v>
      </c>
      <c r="O92" s="108"/>
      <c r="P92" s="108"/>
      <c r="Q92" s="123"/>
      <c r="R92" s="123"/>
      <c r="S92" s="108"/>
      <c r="T92" s="144"/>
      <c r="U92" s="117"/>
      <c r="V92" s="117"/>
      <c r="W92" s="117"/>
      <c r="X92" s="117"/>
      <c r="Y92" s="117"/>
      <c r="Z92" s="117"/>
      <c r="AA92" s="117"/>
    </row>
    <row r="93" spans="1:27" ht="15.75" customHeight="1" x14ac:dyDescent="0.25">
      <c r="A93" s="99">
        <f t="shared" si="2"/>
        <v>87</v>
      </c>
      <c r="B93" s="150" t="s">
        <v>635</v>
      </c>
      <c r="C93" s="150">
        <v>3</v>
      </c>
      <c r="D93" s="232" t="s">
        <v>482</v>
      </c>
      <c r="E93" s="108" t="str">
        <f>VLOOKUP(D93,'TS Gantry - AP47'!$C$8:$D$646,2,0)</f>
        <v>DA+0</v>
      </c>
      <c r="F93" s="102">
        <v>36.159999999999997</v>
      </c>
      <c r="G93" s="103">
        <v>46022</v>
      </c>
      <c r="H93" s="103">
        <v>46031</v>
      </c>
      <c r="I93" s="153" t="s">
        <v>720</v>
      </c>
      <c r="J93" s="153" t="s">
        <v>715</v>
      </c>
      <c r="K93" s="153" t="s">
        <v>648</v>
      </c>
      <c r="L93" s="153" t="str">
        <f>VLOOKUP(D93,'TS Gantry - AP47'!$C$8:$X$638,22,FALSE)</f>
        <v>CHHATASAR</v>
      </c>
      <c r="M93" s="153" t="str">
        <f>VLOOKUP(D93,'TS Gantry - AP47'!$C$8:$Y$638,23,FALSE)</f>
        <v>LUNKARANSAR</v>
      </c>
      <c r="N93" s="153" t="str">
        <f>VLOOKUP(D93,'TS Gantry - AP47'!$C$8:$Z$638,24,FALSE)</f>
        <v>BIKANER</v>
      </c>
      <c r="O93" s="108"/>
      <c r="P93" s="108"/>
      <c r="Q93" s="123"/>
      <c r="R93" s="123"/>
      <c r="S93" s="108"/>
      <c r="T93" s="144"/>
      <c r="U93" s="117"/>
      <c r="V93" s="117"/>
      <c r="W93" s="117"/>
      <c r="X93" s="117"/>
      <c r="Y93" s="117"/>
      <c r="Z93" s="117"/>
      <c r="AA93" s="117"/>
    </row>
    <row r="94" spans="1:27" ht="15.75" customHeight="1" x14ac:dyDescent="0.25">
      <c r="A94" s="99">
        <f t="shared" si="2"/>
        <v>88</v>
      </c>
      <c r="B94" s="150" t="s">
        <v>635</v>
      </c>
      <c r="C94" s="233">
        <v>4</v>
      </c>
      <c r="D94" s="210" t="s">
        <v>522</v>
      </c>
      <c r="E94" s="192" t="str">
        <f>VLOOKUP(D94,'TS Gantry - AP47'!$C$8:$D$646,2,0)</f>
        <v>DB1+9</v>
      </c>
      <c r="F94" s="108">
        <v>66.775999999999996</v>
      </c>
      <c r="G94" s="103">
        <v>46021</v>
      </c>
      <c r="H94" s="103">
        <v>46034</v>
      </c>
      <c r="I94" s="153" t="s">
        <v>724</v>
      </c>
      <c r="J94" s="153" t="s">
        <v>711</v>
      </c>
      <c r="K94" s="153" t="s">
        <v>648</v>
      </c>
      <c r="L94" s="153" t="str">
        <f>VLOOKUP(D94,'TS Gantry - AP47'!$C$8:$X$638,22,FALSE)</f>
        <v>DHEERASAR</v>
      </c>
      <c r="M94" s="153" t="str">
        <f>VLOOKUP(D94,'TS Gantry - AP47'!$C$8:$Y$638,23,FALSE)</f>
        <v>SARDARSHAHAR</v>
      </c>
      <c r="N94" s="153" t="str">
        <f>VLOOKUP(D94,'TS Gantry - AP47'!$C$8:$Z$638,24,FALSE)</f>
        <v>CHURU</v>
      </c>
      <c r="O94" s="108"/>
      <c r="P94" s="108"/>
      <c r="Q94" s="123"/>
      <c r="R94" s="123"/>
      <c r="S94" s="108"/>
      <c r="T94" s="144"/>
      <c r="U94" s="117"/>
      <c r="V94" s="117"/>
      <c r="W94" s="117"/>
      <c r="X94" s="117"/>
      <c r="Y94" s="117"/>
      <c r="Z94" s="117"/>
      <c r="AA94" s="117"/>
    </row>
    <row r="95" spans="1:27" ht="15.75" customHeight="1" x14ac:dyDescent="0.25">
      <c r="A95" s="99">
        <f t="shared" si="2"/>
        <v>89</v>
      </c>
      <c r="B95" s="150" t="s">
        <v>635</v>
      </c>
      <c r="C95" s="150">
        <v>5</v>
      </c>
      <c r="D95" s="221" t="s">
        <v>315</v>
      </c>
      <c r="E95" s="108" t="str">
        <f>VLOOKUP(D95,'TS Gantry - AP47'!$C$8:$D$646,2,0)</f>
        <v>DA+6</v>
      </c>
      <c r="F95" s="102">
        <v>43.804000000000002</v>
      </c>
      <c r="G95" s="103">
        <v>46003</v>
      </c>
      <c r="H95" s="103">
        <v>46035</v>
      </c>
      <c r="I95" s="153" t="s">
        <v>721</v>
      </c>
      <c r="J95" s="153" t="s">
        <v>732</v>
      </c>
      <c r="K95" s="153" t="s">
        <v>648</v>
      </c>
      <c r="L95" s="153" t="str">
        <f>VLOOKUP(D95,'TS Gantry - AP47'!$C$8:$X$638,22,FALSE)</f>
        <v>SODHWALI</v>
      </c>
      <c r="M95" s="153" t="str">
        <f>VLOOKUP(D95,'TS Gantry - AP47'!$C$8:$Y$638,23,FALSE)</f>
        <v>LUNKARANSAR</v>
      </c>
      <c r="N95" s="153" t="str">
        <f>VLOOKUP(D95,'TS Gantry - AP47'!$C$8:$Z$638,24,FALSE)</f>
        <v>BIKANER</v>
      </c>
      <c r="O95" s="108"/>
      <c r="P95" s="108"/>
      <c r="Q95" s="123"/>
      <c r="R95" s="123"/>
      <c r="S95" s="108"/>
      <c r="T95" s="144"/>
      <c r="U95" s="117"/>
      <c r="V95" s="117"/>
      <c r="W95" s="117"/>
      <c r="X95" s="117"/>
      <c r="Y95" s="117"/>
      <c r="Z95" s="117"/>
      <c r="AA95" s="117"/>
    </row>
    <row r="96" spans="1:27" ht="15.75" customHeight="1" x14ac:dyDescent="0.25">
      <c r="A96" s="99">
        <f t="shared" si="2"/>
        <v>90</v>
      </c>
      <c r="B96" s="150" t="s">
        <v>635</v>
      </c>
      <c r="C96" s="150">
        <v>6</v>
      </c>
      <c r="D96" s="210" t="s">
        <v>408</v>
      </c>
      <c r="E96" s="108" t="str">
        <f>VLOOKUP(D96,'TS Gantry - AP47'!$C$8:$D$646,2,0)</f>
        <v>DA+9</v>
      </c>
      <c r="F96" s="102">
        <v>45.697000000000003</v>
      </c>
      <c r="G96" s="103">
        <v>46026</v>
      </c>
      <c r="H96" s="103">
        <v>46035</v>
      </c>
      <c r="I96" s="153" t="s">
        <v>717</v>
      </c>
      <c r="J96" s="153" t="s">
        <v>712</v>
      </c>
      <c r="K96" s="153" t="s">
        <v>648</v>
      </c>
      <c r="L96" s="153" t="str">
        <f>VLOOKUP(D96,'TS Gantry - AP47'!$C$8:$X$638,22,FALSE)</f>
        <v>LUNKARANSAR</v>
      </c>
      <c r="M96" s="153" t="str">
        <f>VLOOKUP(D96,'TS Gantry - AP47'!$C$8:$Y$638,23,FALSE)</f>
        <v>LUNKARANSAR</v>
      </c>
      <c r="N96" s="153" t="str">
        <f>VLOOKUP(D96,'TS Gantry - AP47'!$C$8:$Z$638,24,FALSE)</f>
        <v>BIKANER</v>
      </c>
      <c r="O96" s="108"/>
      <c r="P96" s="108"/>
      <c r="Q96" s="123"/>
      <c r="R96" s="123"/>
      <c r="S96" s="108"/>
      <c r="T96" s="144"/>
      <c r="U96" s="117"/>
      <c r="V96" s="117"/>
      <c r="W96" s="117"/>
      <c r="X96" s="117"/>
      <c r="Y96" s="117"/>
      <c r="Z96" s="117"/>
      <c r="AA96" s="117"/>
    </row>
    <row r="97" spans="1:27" ht="15.75" customHeight="1" x14ac:dyDescent="0.25">
      <c r="A97" s="99">
        <f t="shared" si="2"/>
        <v>91</v>
      </c>
      <c r="B97" s="150" t="s">
        <v>635</v>
      </c>
      <c r="C97" s="150">
        <v>7</v>
      </c>
      <c r="D97" s="210" t="s">
        <v>474</v>
      </c>
      <c r="E97" s="108" t="str">
        <f>VLOOKUP(D97,'TS Gantry - AP47'!$C$8:$D$646,2,0)</f>
        <v>DA+3</v>
      </c>
      <c r="F97" s="102">
        <v>37.930999999999997</v>
      </c>
      <c r="G97" s="103">
        <v>46031</v>
      </c>
      <c r="H97" s="103">
        <v>46035</v>
      </c>
      <c r="I97" s="153" t="s">
        <v>714</v>
      </c>
      <c r="J97" s="153" t="s">
        <v>731</v>
      </c>
      <c r="K97" s="153" t="s">
        <v>648</v>
      </c>
      <c r="L97" s="153" t="str">
        <f>VLOOKUP(D97,'TS Gantry - AP47'!$C$8:$X$638,22,FALSE)</f>
        <v>RAJPURA HUDAAN</v>
      </c>
      <c r="M97" s="153" t="str">
        <f>VLOOKUP(D97,'TS Gantry - AP47'!$C$8:$Y$638,23,FALSE)</f>
        <v>LUNKARANSAR</v>
      </c>
      <c r="N97" s="153" t="str">
        <f>VLOOKUP(D97,'TS Gantry - AP47'!$C$8:$Z$638,24,FALSE)</f>
        <v>BIKANER</v>
      </c>
      <c r="O97" s="108"/>
      <c r="P97" s="108"/>
      <c r="Q97" s="123"/>
      <c r="R97" s="123"/>
      <c r="S97" s="108"/>
      <c r="T97" s="144"/>
      <c r="U97" s="117"/>
      <c r="V97" s="117"/>
      <c r="W97" s="117"/>
      <c r="X97" s="117"/>
      <c r="Y97" s="117"/>
      <c r="Z97" s="117"/>
      <c r="AA97" s="117"/>
    </row>
    <row r="98" spans="1:27" ht="15.75" customHeight="1" x14ac:dyDescent="0.25">
      <c r="A98" s="99">
        <f t="shared" si="2"/>
        <v>92</v>
      </c>
      <c r="B98" s="150" t="s">
        <v>635</v>
      </c>
      <c r="C98" s="150">
        <v>8</v>
      </c>
      <c r="D98" s="210" t="s">
        <v>283</v>
      </c>
      <c r="E98" s="108" t="str">
        <f>VLOOKUP(D98,'TS Gantry - AP47'!$C$8:$D$646,2,0)</f>
        <v>DB1+0</v>
      </c>
      <c r="F98" s="102">
        <v>55.451000000000001</v>
      </c>
      <c r="G98" s="103">
        <v>46024</v>
      </c>
      <c r="H98" s="103">
        <v>46036</v>
      </c>
      <c r="I98" s="153" t="s">
        <v>726</v>
      </c>
      <c r="J98" s="153" t="s">
        <v>719</v>
      </c>
      <c r="K98" s="153" t="s">
        <v>648</v>
      </c>
      <c r="L98" s="153" t="str">
        <f>VLOOKUP(D98,'TS Gantry - AP47'!$C$8:$X$638,22,FALSE)</f>
        <v>RAJASAR BHATIYAN</v>
      </c>
      <c r="M98" s="153" t="str">
        <f>VLOOKUP(D98,'TS Gantry - AP47'!$C$8:$Y$638,23,FALSE)</f>
        <v>CHHATARGARH</v>
      </c>
      <c r="N98" s="153" t="str">
        <f>VLOOKUP(D98,'TS Gantry - AP47'!$C$8:$Z$638,24,FALSE)</f>
        <v>BIKANER</v>
      </c>
      <c r="O98" s="108"/>
      <c r="P98" s="108"/>
      <c r="Q98" s="123"/>
      <c r="R98" s="123"/>
      <c r="S98" s="108"/>
      <c r="T98" s="144"/>
      <c r="U98" s="117"/>
      <c r="V98" s="117"/>
      <c r="W98" s="117"/>
      <c r="X98" s="117"/>
      <c r="Y98" s="117"/>
      <c r="Z98" s="117"/>
      <c r="AA98" s="117"/>
    </row>
    <row r="99" spans="1:27" ht="15.75" customHeight="1" x14ac:dyDescent="0.25">
      <c r="A99" s="99">
        <f t="shared" si="2"/>
        <v>93</v>
      </c>
      <c r="B99" s="150" t="s">
        <v>635</v>
      </c>
      <c r="C99" s="150">
        <v>9</v>
      </c>
      <c r="D99" s="210" t="s">
        <v>590</v>
      </c>
      <c r="E99" s="108" t="str">
        <f>VLOOKUP(D99,'TS Gantry - AP47'!$C$8:$D$646,2,0)</f>
        <v>DA-3</v>
      </c>
      <c r="F99" s="102">
        <v>34.79</v>
      </c>
      <c r="G99" s="103">
        <v>46027</v>
      </c>
      <c r="H99" s="103">
        <v>46038</v>
      </c>
      <c r="I99" s="153" t="s">
        <v>730</v>
      </c>
      <c r="J99" s="153" t="s">
        <v>733</v>
      </c>
      <c r="K99" s="153" t="s">
        <v>648</v>
      </c>
      <c r="L99" s="153" t="str">
        <f>VLOOKUP(D99,'TS Gantry - AP47'!$C$8:$X$638,22,FALSE)</f>
        <v>MALSAR</v>
      </c>
      <c r="M99" s="153" t="str">
        <f>VLOOKUP(D99,'TS Gantry - AP47'!$C$8:$Y$638,23,FALSE)</f>
        <v>SARDARSHAHAR</v>
      </c>
      <c r="N99" s="153" t="str">
        <f>VLOOKUP(D99,'TS Gantry - AP47'!$C$8:$Z$638,24,FALSE)</f>
        <v>CHURU</v>
      </c>
      <c r="O99" s="108"/>
      <c r="P99" s="108"/>
      <c r="Q99" s="123"/>
      <c r="R99" s="123"/>
      <c r="S99" s="108"/>
      <c r="T99" s="144"/>
      <c r="U99" s="117"/>
      <c r="V99" s="117"/>
      <c r="W99" s="117"/>
      <c r="X99" s="117"/>
      <c r="Y99" s="117"/>
      <c r="Z99" s="117"/>
      <c r="AA99" s="117"/>
    </row>
    <row r="100" spans="1:27" ht="15.75" customHeight="1" x14ac:dyDescent="0.25">
      <c r="A100" s="99">
        <f t="shared" si="2"/>
        <v>94</v>
      </c>
      <c r="B100" s="150" t="s">
        <v>635</v>
      </c>
      <c r="C100" s="150">
        <v>10</v>
      </c>
      <c r="D100" s="210" t="s">
        <v>505</v>
      </c>
      <c r="E100" s="108" t="str">
        <f>VLOOKUP(D100,'TS Gantry - AP47'!$C$8:$D$646,2,0)</f>
        <v>DA-3</v>
      </c>
      <c r="F100" s="102">
        <v>34.79</v>
      </c>
      <c r="G100" s="103">
        <v>46028</v>
      </c>
      <c r="H100" s="103">
        <v>46038</v>
      </c>
      <c r="I100" s="153" t="s">
        <v>734</v>
      </c>
      <c r="J100" s="153" t="s">
        <v>667</v>
      </c>
      <c r="K100" s="153" t="s">
        <v>648</v>
      </c>
      <c r="L100" s="153" t="str">
        <f>VLOOKUP(D100,'TS Gantry - AP47'!$C$8:$X$638,22,FALSE)</f>
        <v>KAGASAR</v>
      </c>
      <c r="M100" s="153" t="str">
        <f>VLOOKUP(D100,'TS Gantry - AP47'!$C$8:$Y$638,23,FALSE)</f>
        <v>LUNKARANSAR</v>
      </c>
      <c r="N100" s="153" t="str">
        <f>VLOOKUP(D100,'TS Gantry - AP47'!$C$8:$Z$638,24,FALSE)</f>
        <v>BIKANER</v>
      </c>
      <c r="O100" s="108"/>
      <c r="P100" s="108"/>
      <c r="Q100" s="123"/>
      <c r="R100" s="123"/>
      <c r="S100" s="108"/>
      <c r="T100" s="144"/>
      <c r="U100" s="117"/>
      <c r="V100" s="117"/>
      <c r="W100" s="117"/>
      <c r="X100" s="117"/>
      <c r="Y100" s="117"/>
      <c r="Z100" s="117"/>
      <c r="AA100" s="117"/>
    </row>
    <row r="101" spans="1:27" ht="15.75" customHeight="1" x14ac:dyDescent="0.25">
      <c r="A101" s="99">
        <f t="shared" si="2"/>
        <v>95</v>
      </c>
      <c r="B101" s="150" t="s">
        <v>635</v>
      </c>
      <c r="C101" s="150">
        <v>11</v>
      </c>
      <c r="D101" s="210" t="s">
        <v>309</v>
      </c>
      <c r="E101" s="108" t="str">
        <f>VLOOKUP(D101,'TS Gantry - AP47'!$C$8:$D$646,2,0)</f>
        <v>DA+3</v>
      </c>
      <c r="F101" s="102">
        <v>37.930999999999997</v>
      </c>
      <c r="G101" s="103">
        <v>46020</v>
      </c>
      <c r="H101" s="103">
        <v>46039</v>
      </c>
      <c r="I101" s="153" t="s">
        <v>726</v>
      </c>
      <c r="J101" s="153" t="s">
        <v>719</v>
      </c>
      <c r="K101" s="153" t="s">
        <v>648</v>
      </c>
      <c r="L101" s="153" t="str">
        <f>VLOOKUP(D101,'TS Gantry - AP47'!$C$8:$X$638,22,FALSE)</f>
        <v>BINJHARWALI</v>
      </c>
      <c r="M101" s="153" t="str">
        <f>VLOOKUP(D101,'TS Gantry - AP47'!$C$8:$Y$638,23,FALSE)</f>
        <v>LUNKARANSAR</v>
      </c>
      <c r="N101" s="153" t="str">
        <f>VLOOKUP(D101,'TS Gantry - AP47'!$C$8:$Z$638,24,FALSE)</f>
        <v>BIKANER</v>
      </c>
      <c r="O101" s="108"/>
      <c r="P101" s="108"/>
      <c r="Q101" s="123"/>
      <c r="R101" s="123"/>
      <c r="S101" s="108"/>
      <c r="T101" s="144"/>
      <c r="U101" s="117"/>
      <c r="V101" s="117"/>
      <c r="W101" s="117"/>
      <c r="X101" s="117"/>
      <c r="Y101" s="117"/>
      <c r="Z101" s="117"/>
      <c r="AA101" s="117"/>
    </row>
    <row r="102" spans="1:27" ht="15.75" customHeight="1" x14ac:dyDescent="0.25">
      <c r="A102" s="99">
        <f t="shared" si="2"/>
        <v>96</v>
      </c>
      <c r="B102" s="150" t="s">
        <v>635</v>
      </c>
      <c r="C102" s="150">
        <v>12</v>
      </c>
      <c r="D102" s="210" t="s">
        <v>470</v>
      </c>
      <c r="E102" s="108" t="str">
        <f>VLOOKUP(D102,'TS Gantry - AP47'!$C$8:$D$646,2,0)</f>
        <v>DA+0</v>
      </c>
      <c r="F102" s="102">
        <v>36.159999999999997</v>
      </c>
      <c r="G102" s="103">
        <v>46035</v>
      </c>
      <c r="H102" s="103">
        <v>46039</v>
      </c>
      <c r="I102" s="153" t="s">
        <v>714</v>
      </c>
      <c r="J102" s="153" t="s">
        <v>731</v>
      </c>
      <c r="K102" s="153" t="s">
        <v>648</v>
      </c>
      <c r="L102" s="153" t="str">
        <f>VLOOKUP(D102,'TS Gantry - AP47'!$C$8:$X$638,22,FALSE)</f>
        <v>GARABDESAR</v>
      </c>
      <c r="M102" s="153" t="str">
        <f>VLOOKUP(D102,'TS Gantry - AP47'!$C$8:$Y$638,23,FALSE)</f>
        <v>LUNKARANSAR</v>
      </c>
      <c r="N102" s="153" t="str">
        <f>VLOOKUP(D102,'TS Gantry - AP47'!$C$8:$Z$638,24,FALSE)</f>
        <v>BIKANER</v>
      </c>
      <c r="O102" s="108"/>
      <c r="P102" s="108"/>
      <c r="Q102" s="123"/>
      <c r="R102" s="123"/>
      <c r="S102" s="108"/>
      <c r="T102" s="144"/>
      <c r="U102" s="117"/>
      <c r="V102" s="117"/>
      <c r="W102" s="117"/>
      <c r="X102" s="117"/>
      <c r="Y102" s="117"/>
      <c r="Z102" s="117"/>
      <c r="AA102" s="117"/>
    </row>
    <row r="103" spans="1:27" ht="15.75" customHeight="1" x14ac:dyDescent="0.25">
      <c r="A103" s="99">
        <f t="shared" si="2"/>
        <v>97</v>
      </c>
      <c r="B103" s="150" t="s">
        <v>635</v>
      </c>
      <c r="C103" s="150">
        <v>13</v>
      </c>
      <c r="D103" s="210" t="s">
        <v>507</v>
      </c>
      <c r="E103" s="108" t="str">
        <f>VLOOKUP(D103,'TS Gantry - AP47'!$C$8:$D$646,2,0)</f>
        <v>DA+6</v>
      </c>
      <c r="F103" s="102">
        <v>43.804000000000002</v>
      </c>
      <c r="G103" s="103">
        <v>46033</v>
      </c>
      <c r="H103" s="103">
        <v>46040</v>
      </c>
      <c r="I103" s="153" t="s">
        <v>734</v>
      </c>
      <c r="J103" s="153" t="s">
        <v>711</v>
      </c>
      <c r="K103" s="153" t="s">
        <v>648</v>
      </c>
      <c r="L103" s="153" t="str">
        <f>VLOOKUP(D103,'TS Gantry - AP47'!$C$8:$X$638,22,FALSE)</f>
        <v>KAGASAR</v>
      </c>
      <c r="M103" s="153" t="str">
        <f>VLOOKUP(D103,'TS Gantry - AP47'!$C$8:$Y$638,23,FALSE)</f>
        <v>LUNKARANSAR</v>
      </c>
      <c r="N103" s="153" t="str">
        <f>VLOOKUP(D103,'TS Gantry - AP47'!$C$8:$Z$638,24,FALSE)</f>
        <v>BIKANER</v>
      </c>
      <c r="O103" s="108"/>
      <c r="P103" s="108"/>
      <c r="Q103" s="123"/>
      <c r="R103" s="123"/>
      <c r="S103" s="108"/>
      <c r="T103" s="144"/>
      <c r="U103" s="117"/>
      <c r="V103" s="117"/>
      <c r="W103" s="117"/>
      <c r="X103" s="117"/>
      <c r="Y103" s="117"/>
      <c r="Z103" s="117"/>
      <c r="AA103" s="117"/>
    </row>
    <row r="104" spans="1:27" ht="15.75" customHeight="1" x14ac:dyDescent="0.25">
      <c r="A104" s="99">
        <f t="shared" si="2"/>
        <v>98</v>
      </c>
      <c r="B104" s="150" t="s">
        <v>635</v>
      </c>
      <c r="C104" s="150">
        <v>14</v>
      </c>
      <c r="D104" s="210" t="s">
        <v>328</v>
      </c>
      <c r="E104" s="108" t="str">
        <f>VLOOKUP(D104,'TS Gantry - AP47'!$C$8:$D$646,2,0)</f>
        <v>DA+0</v>
      </c>
      <c r="F104" s="102">
        <v>36.159999999999997</v>
      </c>
      <c r="G104" s="103">
        <v>45987</v>
      </c>
      <c r="H104" s="103">
        <v>46041</v>
      </c>
      <c r="I104" s="153" t="s">
        <v>721</v>
      </c>
      <c r="J104" s="153" t="s">
        <v>732</v>
      </c>
      <c r="K104" s="153" t="s">
        <v>648</v>
      </c>
      <c r="L104" s="153" t="str">
        <f>VLOOKUP(D104,'TS Gantry - AP47'!$C$8:$X$638,22,FALSE)</f>
        <v>DUDIWALI</v>
      </c>
      <c r="M104" s="153" t="str">
        <f>VLOOKUP(D104,'TS Gantry - AP47'!$C$8:$Y$638,23,FALSE)</f>
        <v>LUNKARANSAR</v>
      </c>
      <c r="N104" s="153" t="str">
        <f>VLOOKUP(D104,'TS Gantry - AP47'!$C$8:$Z$638,24,FALSE)</f>
        <v>BIKANER</v>
      </c>
      <c r="O104" s="108"/>
      <c r="P104" s="108"/>
      <c r="Q104" s="123"/>
      <c r="R104" s="123"/>
      <c r="S104" s="108"/>
      <c r="T104" s="144"/>
      <c r="U104" s="117"/>
      <c r="V104" s="117"/>
      <c r="W104" s="117"/>
      <c r="X104" s="117"/>
      <c r="Y104" s="117"/>
      <c r="Z104" s="117"/>
      <c r="AA104" s="117"/>
    </row>
    <row r="105" spans="1:27" ht="15.75" customHeight="1" x14ac:dyDescent="0.25">
      <c r="A105" s="99">
        <f t="shared" si="2"/>
        <v>99</v>
      </c>
      <c r="B105" s="150" t="s">
        <v>635</v>
      </c>
      <c r="C105" s="150">
        <v>15</v>
      </c>
      <c r="D105" s="210" t="s">
        <v>273</v>
      </c>
      <c r="E105" s="108" t="str">
        <f>VLOOKUP(D105,'TS Gantry - AP47'!$C$8:$D$646,2,0)</f>
        <v>DA-1.5</v>
      </c>
      <c r="F105" s="102">
        <v>35.601999999999997</v>
      </c>
      <c r="G105" s="103">
        <v>46037</v>
      </c>
      <c r="H105" s="103">
        <v>46041</v>
      </c>
      <c r="I105" s="153" t="s">
        <v>735</v>
      </c>
      <c r="J105" s="153" t="s">
        <v>722</v>
      </c>
      <c r="K105" s="153" t="s">
        <v>648</v>
      </c>
      <c r="L105" s="153" t="str">
        <f>VLOOKUP(D105,'TS Gantry - AP47'!$C$8:$X$638,22,FALSE)</f>
        <v>RAJASAR BHATIYAN</v>
      </c>
      <c r="M105" s="153" t="str">
        <f>VLOOKUP(D105,'TS Gantry - AP47'!$C$8:$Y$638,23,FALSE)</f>
        <v>CHHATARGARH</v>
      </c>
      <c r="N105" s="153" t="str">
        <f>VLOOKUP(D105,'TS Gantry - AP47'!$C$8:$Z$638,24,FALSE)</f>
        <v>BIKANER</v>
      </c>
      <c r="O105" s="108"/>
      <c r="P105" s="108"/>
      <c r="Q105" s="123"/>
      <c r="R105" s="123"/>
      <c r="S105" s="108"/>
      <c r="T105" s="144"/>
      <c r="U105" s="117"/>
      <c r="V105" s="117"/>
      <c r="W105" s="117"/>
      <c r="X105" s="117"/>
      <c r="Y105" s="117"/>
      <c r="Z105" s="117"/>
      <c r="AA105" s="117"/>
    </row>
    <row r="106" spans="1:27" ht="15.75" customHeight="1" x14ac:dyDescent="0.25">
      <c r="A106" s="99">
        <f t="shared" si="2"/>
        <v>100</v>
      </c>
      <c r="B106" s="150" t="s">
        <v>635</v>
      </c>
      <c r="C106" s="150">
        <v>16</v>
      </c>
      <c r="D106" s="210" t="s">
        <v>481</v>
      </c>
      <c r="E106" s="108" t="str">
        <f>VLOOKUP(D106,'TS Gantry - AP47'!$C$8:$D$646,2,0)</f>
        <v>DA+3</v>
      </c>
      <c r="F106" s="102">
        <v>37.930999999999997</v>
      </c>
      <c r="G106" s="103">
        <v>46033</v>
      </c>
      <c r="H106" s="103">
        <v>46042</v>
      </c>
      <c r="I106" s="153" t="s">
        <v>720</v>
      </c>
      <c r="J106" s="153" t="s">
        <v>715</v>
      </c>
      <c r="K106" s="153" t="s">
        <v>648</v>
      </c>
      <c r="L106" s="153" t="str">
        <f>VLOOKUP(D106,'TS Gantry - AP47'!$C$8:$X$638,22,FALSE)</f>
        <v>GARABDESAR</v>
      </c>
      <c r="M106" s="153" t="str">
        <f>VLOOKUP(D106,'TS Gantry - AP47'!$C$8:$Y$638,23,FALSE)</f>
        <v>LUNKARANSAR</v>
      </c>
      <c r="N106" s="153" t="str">
        <f>VLOOKUP(D106,'TS Gantry - AP47'!$C$8:$Z$638,24,FALSE)</f>
        <v>BIKANER</v>
      </c>
      <c r="O106" s="108"/>
      <c r="P106" s="108"/>
      <c r="Q106" s="123"/>
      <c r="R106" s="123"/>
      <c r="S106" s="108"/>
      <c r="T106" s="144"/>
      <c r="U106" s="117"/>
      <c r="V106" s="117"/>
      <c r="W106" s="117"/>
      <c r="X106" s="117"/>
      <c r="Y106" s="117"/>
      <c r="Z106" s="117"/>
      <c r="AA106" s="117"/>
    </row>
    <row r="107" spans="1:27" ht="15.75" customHeight="1" x14ac:dyDescent="0.25">
      <c r="A107" s="99">
        <f t="shared" si="2"/>
        <v>101</v>
      </c>
      <c r="B107" s="150" t="s">
        <v>635</v>
      </c>
      <c r="C107" s="150">
        <v>17</v>
      </c>
      <c r="D107" s="210" t="s">
        <v>409</v>
      </c>
      <c r="E107" s="108" t="str">
        <f>VLOOKUP(D107,'TS Gantry - AP47'!$C$8:$D$646,2,0)</f>
        <v>DA+0</v>
      </c>
      <c r="F107" s="102">
        <v>36.159999999999997</v>
      </c>
      <c r="G107" s="103">
        <v>46037</v>
      </c>
      <c r="H107" s="103">
        <v>46042</v>
      </c>
      <c r="I107" s="153" t="s">
        <v>717</v>
      </c>
      <c r="J107" s="153" t="s">
        <v>712</v>
      </c>
      <c r="K107" s="153" t="s">
        <v>648</v>
      </c>
      <c r="L107" s="153" t="str">
        <f>VLOOKUP(D107,'TS Gantry - AP47'!$C$8:$X$638,22,FALSE)</f>
        <v>LUNKARANSAR</v>
      </c>
      <c r="M107" s="153" t="str">
        <f>VLOOKUP(D107,'TS Gantry - AP47'!$C$8:$Y$638,23,FALSE)</f>
        <v>LUNKARANSAR</v>
      </c>
      <c r="N107" s="153" t="str">
        <f>VLOOKUP(D107,'TS Gantry - AP47'!$C$8:$Z$638,24,FALSE)</f>
        <v>BIKANER</v>
      </c>
      <c r="O107" s="108"/>
      <c r="P107" s="108"/>
      <c r="Q107" s="123"/>
      <c r="R107" s="123"/>
      <c r="S107" s="108"/>
      <c r="T107" s="144"/>
      <c r="U107" s="117"/>
      <c r="V107" s="117"/>
      <c r="W107" s="117"/>
      <c r="X107" s="117"/>
      <c r="Y107" s="117"/>
      <c r="Z107" s="117"/>
      <c r="AA107" s="117"/>
    </row>
    <row r="108" spans="1:27" ht="15.75" customHeight="1" x14ac:dyDescent="0.25">
      <c r="A108" s="99">
        <f t="shared" si="2"/>
        <v>102</v>
      </c>
      <c r="B108" s="150" t="s">
        <v>635</v>
      </c>
      <c r="C108" s="150">
        <v>18</v>
      </c>
      <c r="D108" s="210" t="s">
        <v>346</v>
      </c>
      <c r="E108" s="108" t="str">
        <f>VLOOKUP(D108,'TS Gantry - AP47'!$C$8:$D$646,2,0)</f>
        <v>DA+3</v>
      </c>
      <c r="F108" s="102">
        <f t="shared" ref="F108:F109" si="3">37.931/2</f>
        <v>18.965499999999999</v>
      </c>
      <c r="G108" s="103">
        <v>45999</v>
      </c>
      <c r="H108" s="103">
        <v>46001</v>
      </c>
      <c r="I108" s="153" t="s">
        <v>721</v>
      </c>
      <c r="J108" s="153" t="s">
        <v>732</v>
      </c>
      <c r="K108" s="153" t="s">
        <v>648</v>
      </c>
      <c r="L108" s="153" t="str">
        <f>VLOOKUP(D108,'TS Gantry - AP47'!$C$8:$X$638,22,FALSE)</f>
        <v>DHEERERAN</v>
      </c>
      <c r="M108" s="153" t="str">
        <f>VLOOKUP(D108,'TS Gantry - AP47'!$C$8:$Y$638,23,FALSE)</f>
        <v>LUNKARANSAR</v>
      </c>
      <c r="N108" s="153" t="str">
        <f>VLOOKUP(D108,'TS Gantry - AP47'!$C$8:$Z$638,24,FALSE)</f>
        <v>BIKANER</v>
      </c>
      <c r="O108" s="108"/>
      <c r="P108" s="108"/>
      <c r="Q108" s="123"/>
      <c r="R108" s="123"/>
      <c r="S108" s="108"/>
      <c r="T108" s="144"/>
      <c r="U108" s="117"/>
      <c r="V108" s="117"/>
      <c r="W108" s="117"/>
      <c r="X108" s="117"/>
      <c r="Y108" s="117"/>
      <c r="Z108" s="117"/>
      <c r="AA108" s="117"/>
    </row>
    <row r="109" spans="1:27" ht="15.75" customHeight="1" x14ac:dyDescent="0.25">
      <c r="A109" s="99">
        <v>102</v>
      </c>
      <c r="B109" s="150" t="s">
        <v>635</v>
      </c>
      <c r="C109" s="150">
        <v>18</v>
      </c>
      <c r="D109" s="210" t="s">
        <v>346</v>
      </c>
      <c r="E109" s="108" t="str">
        <f>VLOOKUP(D109,'TS Gantry - AP47'!$C$8:$D$646,2,0)</f>
        <v>DA+3</v>
      </c>
      <c r="F109" s="102">
        <f t="shared" si="3"/>
        <v>18.965499999999999</v>
      </c>
      <c r="G109" s="103">
        <v>46035</v>
      </c>
      <c r="H109" s="103">
        <v>46043</v>
      </c>
      <c r="I109" s="153" t="s">
        <v>736</v>
      </c>
      <c r="J109" s="153" t="s">
        <v>722</v>
      </c>
      <c r="K109" s="153" t="s">
        <v>648</v>
      </c>
      <c r="L109" s="153" t="str">
        <f>VLOOKUP(D109,'TS Gantry - AP47'!$C$8:$X$638,22,FALSE)</f>
        <v>DHEERERAN</v>
      </c>
      <c r="M109" s="153" t="str">
        <f>VLOOKUP(D109,'TS Gantry - AP47'!$C$8:$Y$638,23,FALSE)</f>
        <v>LUNKARANSAR</v>
      </c>
      <c r="N109" s="153" t="str">
        <f>VLOOKUP(D109,'TS Gantry - AP47'!$C$8:$Z$638,24,FALSE)</f>
        <v>BIKANER</v>
      </c>
      <c r="O109" s="108"/>
      <c r="P109" s="108"/>
      <c r="Q109" s="123"/>
      <c r="R109" s="123"/>
      <c r="S109" s="108"/>
      <c r="T109" s="144"/>
      <c r="U109" s="117"/>
      <c r="V109" s="117"/>
      <c r="W109" s="117"/>
      <c r="X109" s="117"/>
      <c r="Y109" s="117"/>
      <c r="Z109" s="117"/>
      <c r="AA109" s="117"/>
    </row>
    <row r="110" spans="1:27" ht="15.75" customHeight="1" x14ac:dyDescent="0.25">
      <c r="A110" s="99">
        <f t="shared" ref="A110:A164" si="4">A109+1</f>
        <v>103</v>
      </c>
      <c r="B110" s="150" t="s">
        <v>635</v>
      </c>
      <c r="C110" s="150">
        <v>19</v>
      </c>
      <c r="D110" s="210" t="s">
        <v>589</v>
      </c>
      <c r="E110" s="108" t="str">
        <f>VLOOKUP(D110,'TS Gantry - AP47'!$C$8:$D$646,2,0)</f>
        <v>DA+9</v>
      </c>
      <c r="F110" s="102">
        <v>45.697000000000003</v>
      </c>
      <c r="G110" s="103">
        <v>46026</v>
      </c>
      <c r="H110" s="103">
        <v>46043</v>
      </c>
      <c r="I110" s="153" t="s">
        <v>728</v>
      </c>
      <c r="J110" s="153" t="s">
        <v>729</v>
      </c>
      <c r="K110" s="153" t="s">
        <v>648</v>
      </c>
      <c r="L110" s="153" t="str">
        <f>VLOOKUP(D110,'TS Gantry - AP47'!$C$8:$X$638,22,FALSE)</f>
        <v>MALSAR</v>
      </c>
      <c r="M110" s="153" t="str">
        <f>VLOOKUP(D110,'TS Gantry - AP47'!$C$8:$Y$638,23,FALSE)</f>
        <v>SARDARSHAHAR</v>
      </c>
      <c r="N110" s="153" t="str">
        <f>VLOOKUP(D110,'TS Gantry - AP47'!$C$8:$Z$638,24,FALSE)</f>
        <v>CHURU</v>
      </c>
      <c r="O110" s="108"/>
      <c r="P110" s="108"/>
      <c r="Q110" s="123"/>
      <c r="R110" s="123"/>
      <c r="S110" s="108"/>
      <c r="T110" s="144"/>
      <c r="U110" s="117"/>
      <c r="V110" s="117"/>
      <c r="W110" s="117"/>
      <c r="X110" s="117"/>
      <c r="Y110" s="117"/>
      <c r="Z110" s="117"/>
      <c r="AA110" s="117"/>
    </row>
    <row r="111" spans="1:27" ht="15.75" customHeight="1" x14ac:dyDescent="0.25">
      <c r="A111" s="99">
        <f t="shared" si="4"/>
        <v>104</v>
      </c>
      <c r="B111" s="150" t="s">
        <v>635</v>
      </c>
      <c r="C111" s="150">
        <v>20</v>
      </c>
      <c r="D111" s="210" t="s">
        <v>274</v>
      </c>
      <c r="E111" s="108" t="str">
        <f>VLOOKUP(D111,'TS Gantry - AP47'!$C$8:$D$646,2,0)</f>
        <v>DA-1.5</v>
      </c>
      <c r="F111" s="102">
        <v>35.601999999999997</v>
      </c>
      <c r="G111" s="103">
        <v>46037</v>
      </c>
      <c r="H111" s="103">
        <v>46043</v>
      </c>
      <c r="I111" s="153" t="s">
        <v>737</v>
      </c>
      <c r="J111" s="153" t="s">
        <v>738</v>
      </c>
      <c r="K111" s="153" t="s">
        <v>648</v>
      </c>
      <c r="L111" s="153" t="str">
        <f>VLOOKUP(D111,'TS Gantry - AP47'!$C$8:$X$638,22,FALSE)</f>
        <v>RAJASAR BHATIYAN</v>
      </c>
      <c r="M111" s="153" t="str">
        <f>VLOOKUP(D111,'TS Gantry - AP47'!$C$8:$Y$638,23,FALSE)</f>
        <v>CHHATARGARH</v>
      </c>
      <c r="N111" s="153" t="str">
        <f>VLOOKUP(D111,'TS Gantry - AP47'!$C$8:$Z$638,24,FALSE)</f>
        <v>BIKANER</v>
      </c>
      <c r="O111" s="108"/>
      <c r="P111" s="108"/>
      <c r="Q111" s="123"/>
      <c r="R111" s="123"/>
      <c r="S111" s="108"/>
      <c r="T111" s="144"/>
      <c r="U111" s="117"/>
      <c r="V111" s="117"/>
      <c r="W111" s="117"/>
      <c r="X111" s="117"/>
      <c r="Y111" s="117"/>
      <c r="Z111" s="117"/>
      <c r="AA111" s="117"/>
    </row>
    <row r="112" spans="1:27" ht="15.75" customHeight="1" x14ac:dyDescent="0.25">
      <c r="A112" s="99">
        <f t="shared" si="4"/>
        <v>105</v>
      </c>
      <c r="B112" s="150" t="s">
        <v>635</v>
      </c>
      <c r="C112" s="150">
        <v>21</v>
      </c>
      <c r="D112" s="210" t="s">
        <v>466</v>
      </c>
      <c r="E112" s="108" t="str">
        <f>VLOOKUP(D112,'TS Gantry - AP47'!$C$8:$D$646,2,0)</f>
        <v>DA+0</v>
      </c>
      <c r="F112" s="102">
        <v>36.159999999999997</v>
      </c>
      <c r="G112" s="103">
        <v>46039</v>
      </c>
      <c r="H112" s="103">
        <v>46043</v>
      </c>
      <c r="I112" s="153" t="s">
        <v>714</v>
      </c>
      <c r="J112" s="153" t="s">
        <v>656</v>
      </c>
      <c r="K112" s="153" t="s">
        <v>648</v>
      </c>
      <c r="L112" s="153" t="str">
        <f>VLOOKUP(D112,'TS Gantry - AP47'!$C$8:$X$638,22,FALSE)</f>
        <v>KALOO</v>
      </c>
      <c r="M112" s="153" t="str">
        <f>VLOOKUP(D112,'TS Gantry - AP47'!$C$8:$Y$638,23,FALSE)</f>
        <v>LUNKARANSAR</v>
      </c>
      <c r="N112" s="153" t="str">
        <f>VLOOKUP(D112,'TS Gantry - AP47'!$C$8:$Z$638,24,FALSE)</f>
        <v>BIKANER</v>
      </c>
      <c r="O112" s="108"/>
      <c r="P112" s="108"/>
      <c r="Q112" s="123"/>
      <c r="R112" s="123"/>
      <c r="S112" s="108"/>
      <c r="T112" s="144"/>
      <c r="U112" s="117"/>
      <c r="V112" s="117"/>
      <c r="W112" s="117"/>
      <c r="X112" s="117"/>
      <c r="Y112" s="117"/>
      <c r="Z112" s="117"/>
      <c r="AA112" s="117"/>
    </row>
    <row r="113" spans="1:27" ht="15.75" customHeight="1" x14ac:dyDescent="0.25">
      <c r="A113" s="99">
        <f t="shared" si="4"/>
        <v>106</v>
      </c>
      <c r="B113" s="150" t="s">
        <v>635</v>
      </c>
      <c r="C113" s="150">
        <v>22</v>
      </c>
      <c r="D113" s="210" t="s">
        <v>520</v>
      </c>
      <c r="E113" s="108" t="str">
        <f>VLOOKUP(D113,'TS Gantry - AP47'!$C$8:$D$646,2,0)</f>
        <v>DA+6</v>
      </c>
      <c r="F113" s="102">
        <v>43.804000000000002</v>
      </c>
      <c r="G113" s="103">
        <v>46033</v>
      </c>
      <c r="H113" s="103">
        <v>46044</v>
      </c>
      <c r="I113" s="153" t="s">
        <v>724</v>
      </c>
      <c r="J113" s="153" t="s">
        <v>711</v>
      </c>
      <c r="K113" s="153" t="s">
        <v>648</v>
      </c>
      <c r="L113" s="153" t="str">
        <f>VLOOKUP(D113,'TS Gantry - AP47'!$C$8:$X$638,22,FALSE)</f>
        <v>KANWALASAR</v>
      </c>
      <c r="M113" s="153" t="str">
        <f>VLOOKUP(D113,'TS Gantry - AP47'!$C$8:$Y$638,23,FALSE)</f>
        <v>SARDARSHAHAR</v>
      </c>
      <c r="N113" s="153" t="str">
        <f>VLOOKUP(D113,'TS Gantry - AP47'!$C$8:$Z$638,24,FALSE)</f>
        <v>CHURU</v>
      </c>
      <c r="O113" s="108"/>
      <c r="P113" s="108"/>
      <c r="Q113" s="123"/>
      <c r="R113" s="123"/>
      <c r="S113" s="108"/>
      <c r="T113" s="144"/>
      <c r="U113" s="117"/>
      <c r="V113" s="117"/>
      <c r="W113" s="117"/>
      <c r="X113" s="117"/>
      <c r="Y113" s="117"/>
      <c r="Z113" s="117"/>
      <c r="AA113" s="117"/>
    </row>
    <row r="114" spans="1:27" ht="15.75" customHeight="1" x14ac:dyDescent="0.25">
      <c r="A114" s="99">
        <f t="shared" si="4"/>
        <v>107</v>
      </c>
      <c r="B114" s="150" t="s">
        <v>635</v>
      </c>
      <c r="C114" s="150">
        <v>23</v>
      </c>
      <c r="D114" s="210" t="s">
        <v>296</v>
      </c>
      <c r="E114" s="108" t="str">
        <f>VLOOKUP(D114,'TS Gantry - AP47'!$C$8:$D$646,2,0)</f>
        <v>DA+3</v>
      </c>
      <c r="F114" s="102">
        <v>37.930999999999997</v>
      </c>
      <c r="G114" s="103">
        <v>46037</v>
      </c>
      <c r="H114" s="103">
        <v>46046</v>
      </c>
      <c r="I114" s="153" t="s">
        <v>739</v>
      </c>
      <c r="J114" s="153" t="s">
        <v>725</v>
      </c>
      <c r="K114" s="153" t="s">
        <v>648</v>
      </c>
      <c r="L114" s="153" t="str">
        <f>VLOOKUP(D114,'TS Gantry - AP47'!$C$8:$X$638,22,FALSE)</f>
        <v>BINJHARWALI</v>
      </c>
      <c r="M114" s="153" t="str">
        <f>VLOOKUP(D114,'TS Gantry - AP47'!$C$8:$Y$638,23,FALSE)</f>
        <v>LUNKARANSAR</v>
      </c>
      <c r="N114" s="153" t="str">
        <f>VLOOKUP(D114,'TS Gantry - AP47'!$C$8:$Z$638,24,FALSE)</f>
        <v>BIKANER</v>
      </c>
      <c r="O114" s="108"/>
      <c r="P114" s="108"/>
      <c r="Q114" s="123"/>
      <c r="R114" s="123"/>
      <c r="S114" s="108"/>
      <c r="T114" s="144"/>
      <c r="U114" s="117"/>
      <c r="V114" s="117"/>
      <c r="W114" s="117"/>
      <c r="X114" s="117"/>
      <c r="Y114" s="117"/>
      <c r="Z114" s="117"/>
      <c r="AA114" s="117"/>
    </row>
    <row r="115" spans="1:27" ht="15" customHeight="1" x14ac:dyDescent="0.25">
      <c r="A115" s="99">
        <f t="shared" si="4"/>
        <v>108</v>
      </c>
      <c r="B115" s="150" t="s">
        <v>635</v>
      </c>
      <c r="C115" s="150">
        <v>24</v>
      </c>
      <c r="D115" s="210" t="s">
        <v>329</v>
      </c>
      <c r="E115" s="108" t="str">
        <f>VLOOKUP(D115,'TS Gantry - AP47'!$C$8:$D$646,2,0)</f>
        <v>DA+3</v>
      </c>
      <c r="F115" s="102">
        <v>37.930999999999997</v>
      </c>
      <c r="G115" s="103">
        <v>45984</v>
      </c>
      <c r="H115" s="103">
        <v>46049</v>
      </c>
      <c r="I115" s="153" t="s">
        <v>721</v>
      </c>
      <c r="J115" s="153" t="s">
        <v>740</v>
      </c>
      <c r="K115" s="153" t="s">
        <v>648</v>
      </c>
      <c r="L115" s="153" t="str">
        <f>VLOOKUP(D115,'TS Gantry - AP47'!$C$8:$X$638,22,FALSE)</f>
        <v>DOODIMU KLERA</v>
      </c>
      <c r="M115" s="153" t="str">
        <f>VLOOKUP(D115,'TS Gantry - AP47'!$C$8:$Y$638,23,FALSE)</f>
        <v>LUNKARANSAR</v>
      </c>
      <c r="N115" s="153" t="str">
        <f>VLOOKUP(D115,'TS Gantry - AP47'!$C$8:$Z$638,24,FALSE)</f>
        <v>BIKANER</v>
      </c>
      <c r="O115" s="108"/>
      <c r="P115" s="108"/>
      <c r="Q115" s="123"/>
      <c r="R115" s="123"/>
      <c r="S115" s="108"/>
      <c r="T115" s="144"/>
      <c r="U115" s="117"/>
      <c r="V115" s="117"/>
      <c r="W115" s="117"/>
      <c r="X115" s="117"/>
      <c r="Y115" s="117"/>
      <c r="Z115" s="117"/>
      <c r="AA115" s="117"/>
    </row>
    <row r="116" spans="1:27" ht="15.75" customHeight="1" x14ac:dyDescent="0.25">
      <c r="A116" s="99">
        <f t="shared" si="4"/>
        <v>109</v>
      </c>
      <c r="B116" s="150" t="s">
        <v>635</v>
      </c>
      <c r="C116" s="150">
        <v>25</v>
      </c>
      <c r="D116" s="210" t="s">
        <v>249</v>
      </c>
      <c r="E116" s="108" t="str">
        <f>VLOOKUP(D116,'TS Gantry - AP47'!$C$8:$D$646,2,0)</f>
        <v>DA+0</v>
      </c>
      <c r="F116" s="102">
        <v>36.159999999999997</v>
      </c>
      <c r="G116" s="103">
        <v>46032</v>
      </c>
      <c r="H116" s="103">
        <v>46049</v>
      </c>
      <c r="I116" s="153" t="s">
        <v>676</v>
      </c>
      <c r="J116" s="153" t="s">
        <v>716</v>
      </c>
      <c r="K116" s="153" t="s">
        <v>648</v>
      </c>
      <c r="L116" s="153" t="str">
        <f>VLOOKUP(D116,'TS Gantry - AP47'!$C$8:$X$638,22,FALSE)</f>
        <v>KELAN</v>
      </c>
      <c r="M116" s="153" t="str">
        <f>VLOOKUP(D116,'TS Gantry - AP47'!$C$8:$Y$638,23,FALSE)</f>
        <v>CHHATARGARH</v>
      </c>
      <c r="N116" s="153" t="str">
        <f>VLOOKUP(D116,'TS Gantry - AP47'!$C$8:$Z$638,24,FALSE)</f>
        <v>BIKANER</v>
      </c>
      <c r="O116" s="108"/>
      <c r="P116" s="108"/>
      <c r="Q116" s="123"/>
      <c r="R116" s="123"/>
      <c r="S116" s="108"/>
      <c r="T116" s="144"/>
      <c r="U116" s="117"/>
      <c r="V116" s="117"/>
      <c r="W116" s="117"/>
      <c r="X116" s="117"/>
      <c r="Y116" s="117"/>
      <c r="Z116" s="117"/>
      <c r="AA116" s="117"/>
    </row>
    <row r="117" spans="1:27" ht="15.75" customHeight="1" x14ac:dyDescent="0.25">
      <c r="A117" s="99">
        <f t="shared" si="4"/>
        <v>110</v>
      </c>
      <c r="B117" s="150" t="s">
        <v>635</v>
      </c>
      <c r="C117" s="150">
        <v>26</v>
      </c>
      <c r="D117" s="210" t="s">
        <v>376</v>
      </c>
      <c r="E117" s="108" t="str">
        <f>VLOOKUP(D117,'TS Gantry - AP47'!$C$8:$D$646,2,0)</f>
        <v>DC1+3</v>
      </c>
      <c r="F117" s="108">
        <v>65.872484</v>
      </c>
      <c r="G117" s="103">
        <v>46038</v>
      </c>
      <c r="H117" s="103">
        <v>46049</v>
      </c>
      <c r="I117" s="153" t="s">
        <v>718</v>
      </c>
      <c r="J117" s="153" t="s">
        <v>741</v>
      </c>
      <c r="K117" s="153" t="s">
        <v>648</v>
      </c>
      <c r="L117" s="153" t="str">
        <f>VLOOKUP(D117,'TS Gantry - AP47'!$C$8:$X$638,22,FALSE)</f>
        <v>HANSHERA</v>
      </c>
      <c r="M117" s="153" t="str">
        <f>VLOOKUP(D117,'TS Gantry - AP47'!$C$8:$Y$638,23,FALSE)</f>
        <v>LUNKARANSAR</v>
      </c>
      <c r="N117" s="153" t="str">
        <f>VLOOKUP(D117,'TS Gantry - AP47'!$C$8:$Z$638,24,FALSE)</f>
        <v>BIKANER</v>
      </c>
      <c r="O117" s="108"/>
      <c r="P117" s="108"/>
      <c r="Q117" s="123"/>
      <c r="R117" s="123"/>
      <c r="S117" s="108"/>
      <c r="T117" s="144"/>
      <c r="U117" s="117"/>
      <c r="V117" s="117"/>
      <c r="W117" s="117"/>
      <c r="X117" s="117"/>
      <c r="Y117" s="117"/>
      <c r="Z117" s="117"/>
      <c r="AA117" s="117"/>
    </row>
    <row r="118" spans="1:27" ht="15.75" customHeight="1" x14ac:dyDescent="0.25">
      <c r="A118" s="99">
        <f t="shared" si="4"/>
        <v>111</v>
      </c>
      <c r="B118" s="150" t="s">
        <v>635</v>
      </c>
      <c r="C118" s="150">
        <v>27</v>
      </c>
      <c r="D118" s="210" t="s">
        <v>310</v>
      </c>
      <c r="E118" s="108" t="str">
        <f>VLOOKUP(D118,'TS Gantry - AP47'!$C$8:$D$646,2,0)</f>
        <v>DA+6</v>
      </c>
      <c r="F118" s="102">
        <v>43.804000000000002</v>
      </c>
      <c r="G118" s="103">
        <v>46040</v>
      </c>
      <c r="H118" s="103">
        <v>46049</v>
      </c>
      <c r="I118" s="153" t="s">
        <v>726</v>
      </c>
      <c r="J118" s="153" t="s">
        <v>738</v>
      </c>
      <c r="K118" s="153" t="s">
        <v>648</v>
      </c>
      <c r="L118" s="153" t="str">
        <f>VLOOKUP(D118,'TS Gantry - AP47'!$C$8:$X$638,22,FALSE)</f>
        <v>SODHWALI</v>
      </c>
      <c r="M118" s="153" t="str">
        <f>VLOOKUP(D118,'TS Gantry - AP47'!$C$8:$Y$638,23,FALSE)</f>
        <v>LUNKARANSAR</v>
      </c>
      <c r="N118" s="153" t="str">
        <f>VLOOKUP(D118,'TS Gantry - AP47'!$C$8:$Z$638,24,FALSE)</f>
        <v>BIKANER</v>
      </c>
      <c r="O118" s="108"/>
      <c r="P118" s="108"/>
      <c r="Q118" s="123"/>
      <c r="R118" s="123"/>
      <c r="S118" s="108"/>
      <c r="T118" s="144"/>
      <c r="U118" s="117"/>
      <c r="V118" s="117"/>
      <c r="W118" s="117"/>
      <c r="X118" s="117"/>
      <c r="Y118" s="117"/>
      <c r="Z118" s="117"/>
      <c r="AA118" s="117"/>
    </row>
    <row r="119" spans="1:27" ht="15.75" customHeight="1" x14ac:dyDescent="0.25">
      <c r="A119" s="99">
        <f t="shared" si="4"/>
        <v>112</v>
      </c>
      <c r="B119" s="150" t="s">
        <v>635</v>
      </c>
      <c r="C119" s="150">
        <v>28</v>
      </c>
      <c r="D119" s="210" t="s">
        <v>508</v>
      </c>
      <c r="E119" s="108" t="str">
        <f>VLOOKUP(D119,'TS Gantry - AP47'!$C$8:$D$646,2,0)</f>
        <v>DA+6</v>
      </c>
      <c r="F119" s="102">
        <v>43.804000000000002</v>
      </c>
      <c r="G119" s="103">
        <v>46041</v>
      </c>
      <c r="H119" s="103">
        <v>46049</v>
      </c>
      <c r="I119" s="153" t="s">
        <v>734</v>
      </c>
      <c r="J119" s="153" t="s">
        <v>725</v>
      </c>
      <c r="K119" s="153" t="s">
        <v>648</v>
      </c>
      <c r="L119" s="153" t="str">
        <f>VLOOKUP(D119,'TS Gantry - AP47'!$C$8:$X$638,22,FALSE)</f>
        <v>KAGASAR</v>
      </c>
      <c r="M119" s="153" t="str">
        <f>VLOOKUP(D119,'TS Gantry - AP47'!$C$8:$Y$638,23,FALSE)</f>
        <v>LUNKARANSAR</v>
      </c>
      <c r="N119" s="153" t="str">
        <f>VLOOKUP(D119,'TS Gantry - AP47'!$C$8:$Z$638,24,FALSE)</f>
        <v>BIKANER</v>
      </c>
      <c r="O119" s="108"/>
      <c r="P119" s="108"/>
      <c r="Q119" s="123"/>
      <c r="R119" s="123"/>
      <c r="S119" s="108"/>
      <c r="T119" s="144"/>
      <c r="U119" s="117"/>
      <c r="V119" s="117"/>
      <c r="W119" s="117"/>
      <c r="X119" s="117"/>
      <c r="Y119" s="117"/>
      <c r="Z119" s="117"/>
      <c r="AA119" s="117"/>
    </row>
    <row r="120" spans="1:27" ht="15.75" customHeight="1" x14ac:dyDescent="0.25">
      <c r="A120" s="99">
        <f t="shared" si="4"/>
        <v>113</v>
      </c>
      <c r="B120" s="150" t="s">
        <v>635</v>
      </c>
      <c r="C120" s="150">
        <v>29</v>
      </c>
      <c r="D120" s="210" t="s">
        <v>272</v>
      </c>
      <c r="E120" s="108" t="str">
        <f>VLOOKUP(D120,'TS Gantry - AP47'!$C$8:$D$646,2,0)</f>
        <v>DA+0</v>
      </c>
      <c r="F120" s="102">
        <v>36.159999999999997</v>
      </c>
      <c r="G120" s="103">
        <v>46044</v>
      </c>
      <c r="H120" s="103">
        <v>46049</v>
      </c>
      <c r="I120" s="153" t="s">
        <v>735</v>
      </c>
      <c r="J120" s="153" t="s">
        <v>742</v>
      </c>
      <c r="K120" s="153" t="s">
        <v>648</v>
      </c>
      <c r="L120" s="153" t="str">
        <f>VLOOKUP(D120,'TS Gantry - AP47'!$C$8:$X$638,22,FALSE)</f>
        <v>RAJASAR BHATIYAN</v>
      </c>
      <c r="M120" s="153" t="str">
        <f>VLOOKUP(D120,'TS Gantry - AP47'!$C$8:$Y$638,23,FALSE)</f>
        <v>CHHATARGARH</v>
      </c>
      <c r="N120" s="153" t="str">
        <f>VLOOKUP(D120,'TS Gantry - AP47'!$C$8:$Z$638,24,FALSE)</f>
        <v>BIKANER</v>
      </c>
      <c r="O120" s="108"/>
      <c r="P120" s="108"/>
      <c r="Q120" s="123"/>
      <c r="R120" s="123"/>
      <c r="S120" s="108"/>
      <c r="T120" s="144"/>
      <c r="U120" s="117"/>
      <c r="V120" s="117"/>
      <c r="W120" s="117"/>
      <c r="X120" s="117"/>
      <c r="Y120" s="117"/>
      <c r="Z120" s="117"/>
      <c r="AA120" s="117"/>
    </row>
    <row r="121" spans="1:27" ht="15.75" customHeight="1" x14ac:dyDescent="0.25">
      <c r="A121" s="99">
        <f t="shared" si="4"/>
        <v>114</v>
      </c>
      <c r="B121" s="150" t="s">
        <v>635</v>
      </c>
      <c r="C121" s="150">
        <v>30</v>
      </c>
      <c r="D121" s="210" t="s">
        <v>388</v>
      </c>
      <c r="E121" s="108" t="str">
        <f>VLOOKUP(D121,'TS Gantry - AP47'!$C$8:$D$646,2,0)</f>
        <v>DA+3</v>
      </c>
      <c r="F121" s="102">
        <v>37.930999999999997</v>
      </c>
      <c r="G121" s="103">
        <v>46044</v>
      </c>
      <c r="H121" s="103">
        <v>46049</v>
      </c>
      <c r="I121" s="153" t="s">
        <v>717</v>
      </c>
      <c r="J121" s="153" t="s">
        <v>712</v>
      </c>
      <c r="K121" s="153" t="s">
        <v>648</v>
      </c>
      <c r="L121" s="153" t="str">
        <f>VLOOKUP(D121,'TS Gantry - AP47'!$C$8:$X$638,22,FALSE)</f>
        <v>SURANA</v>
      </c>
      <c r="M121" s="153" t="str">
        <f>VLOOKUP(D121,'TS Gantry - AP47'!$C$8:$Y$638,23,FALSE)</f>
        <v>LUNKARANSAR</v>
      </c>
      <c r="N121" s="153" t="str">
        <f>VLOOKUP(D121,'TS Gantry - AP47'!$C$8:$Z$638,24,FALSE)</f>
        <v>BIKANER</v>
      </c>
      <c r="O121" s="108"/>
      <c r="P121" s="108"/>
      <c r="Q121" s="123"/>
      <c r="R121" s="123"/>
      <c r="S121" s="108"/>
      <c r="T121" s="144"/>
      <c r="U121" s="117"/>
      <c r="V121" s="117"/>
      <c r="W121" s="117"/>
      <c r="X121" s="117"/>
      <c r="Y121" s="117"/>
      <c r="Z121" s="117"/>
      <c r="AA121" s="117"/>
    </row>
    <row r="122" spans="1:27" ht="15.75" customHeight="1" x14ac:dyDescent="0.25">
      <c r="A122" s="99">
        <f t="shared" si="4"/>
        <v>115</v>
      </c>
      <c r="B122" s="150" t="s">
        <v>635</v>
      </c>
      <c r="C122" s="150">
        <v>31</v>
      </c>
      <c r="D122" s="210" t="s">
        <v>467</v>
      </c>
      <c r="E122" s="108" t="str">
        <f>VLOOKUP(D122,'TS Gantry - AP47'!$C$8:$D$646,2,0)</f>
        <v>DA+0</v>
      </c>
      <c r="F122" s="102">
        <v>36.159999999999997</v>
      </c>
      <c r="G122" s="103">
        <v>46044</v>
      </c>
      <c r="H122" s="103">
        <v>46049</v>
      </c>
      <c r="I122" s="153" t="s">
        <v>714</v>
      </c>
      <c r="J122" s="153" t="s">
        <v>656</v>
      </c>
      <c r="K122" s="153" t="s">
        <v>648</v>
      </c>
      <c r="L122" s="153" t="str">
        <f>VLOOKUP(D122,'TS Gantry - AP47'!$C$8:$X$638,22,FALSE)</f>
        <v>KALOO</v>
      </c>
      <c r="M122" s="153" t="str">
        <f>VLOOKUP(D122,'TS Gantry - AP47'!$C$8:$Y$638,23,FALSE)</f>
        <v>LUNKARANSAR</v>
      </c>
      <c r="N122" s="153" t="str">
        <f>VLOOKUP(D122,'TS Gantry - AP47'!$C$8:$Z$638,24,FALSE)</f>
        <v>BIKANER</v>
      </c>
      <c r="O122" s="108"/>
      <c r="P122" s="108"/>
      <c r="Q122" s="123"/>
      <c r="R122" s="123"/>
      <c r="S122" s="108"/>
      <c r="T122" s="144"/>
      <c r="U122" s="117"/>
      <c r="V122" s="117"/>
      <c r="W122" s="117"/>
      <c r="X122" s="117"/>
      <c r="Y122" s="117"/>
      <c r="Z122" s="117"/>
      <c r="AA122" s="117"/>
    </row>
    <row r="123" spans="1:27" ht="15.75" customHeight="1" x14ac:dyDescent="0.25">
      <c r="A123" s="99">
        <f t="shared" si="4"/>
        <v>116</v>
      </c>
      <c r="B123" s="150" t="s">
        <v>635</v>
      </c>
      <c r="C123" s="150">
        <v>32</v>
      </c>
      <c r="D123" s="210" t="s">
        <v>325</v>
      </c>
      <c r="E123" s="108" t="str">
        <f>VLOOKUP(D123,'TS Gantry - AP47'!$C$8:$D$646,2,0)</f>
        <v>DA-1.5</v>
      </c>
      <c r="F123" s="102">
        <v>35.601999999999997</v>
      </c>
      <c r="G123" s="103">
        <v>46041</v>
      </c>
      <c r="H123" s="103">
        <v>46050</v>
      </c>
      <c r="I123" s="153" t="s">
        <v>743</v>
      </c>
      <c r="J123" s="153" t="s">
        <v>744</v>
      </c>
      <c r="K123" s="153" t="s">
        <v>648</v>
      </c>
      <c r="L123" s="153" t="str">
        <f>VLOOKUP(D123,'TS Gantry - AP47'!$C$8:$X$638,22,FALSE)</f>
        <v>DUDIWALI</v>
      </c>
      <c r="M123" s="153" t="str">
        <f>VLOOKUP(D123,'TS Gantry - AP47'!$C$8:$Y$638,23,FALSE)</f>
        <v>LUNKARANSAR</v>
      </c>
      <c r="N123" s="153" t="str">
        <f>VLOOKUP(D123,'TS Gantry - AP47'!$C$8:$Z$638,24,FALSE)</f>
        <v>BIKANER</v>
      </c>
      <c r="O123" s="108"/>
      <c r="P123" s="108"/>
      <c r="Q123" s="123"/>
      <c r="R123" s="123"/>
      <c r="S123" s="108"/>
      <c r="T123" s="144"/>
      <c r="U123" s="117"/>
      <c r="V123" s="117"/>
      <c r="W123" s="117"/>
      <c r="X123" s="117"/>
      <c r="Y123" s="117"/>
      <c r="Z123" s="117"/>
      <c r="AA123" s="117"/>
    </row>
    <row r="124" spans="1:27" ht="15.75" customHeight="1" x14ac:dyDescent="0.25">
      <c r="A124" s="99">
        <f t="shared" si="4"/>
        <v>117</v>
      </c>
      <c r="B124" s="150" t="s">
        <v>635</v>
      </c>
      <c r="C124" s="150">
        <v>33</v>
      </c>
      <c r="D124" s="210" t="s">
        <v>480</v>
      </c>
      <c r="E124" s="108" t="str">
        <f>VLOOKUP(D124,'TS Gantry - AP47'!$C$8:$D$646,2,0)</f>
        <v>DA+3</v>
      </c>
      <c r="F124" s="102">
        <v>37.930999999999997</v>
      </c>
      <c r="G124" s="103">
        <v>46044</v>
      </c>
      <c r="H124" s="103">
        <v>46050</v>
      </c>
      <c r="I124" s="153" t="s">
        <v>720</v>
      </c>
      <c r="J124" s="153" t="s">
        <v>715</v>
      </c>
      <c r="K124" s="153" t="s">
        <v>648</v>
      </c>
      <c r="L124" s="153" t="str">
        <f>VLOOKUP(D124,'TS Gantry - AP47'!$C$8:$X$638,22,FALSE)</f>
        <v>GARABDESAR</v>
      </c>
      <c r="M124" s="153" t="str">
        <f>VLOOKUP(D124,'TS Gantry - AP47'!$C$8:$Y$638,23,FALSE)</f>
        <v>LUNKARANSAR</v>
      </c>
      <c r="N124" s="153" t="str">
        <f>VLOOKUP(D124,'TS Gantry - AP47'!$C$8:$Z$638,24,FALSE)</f>
        <v>BIKANER</v>
      </c>
      <c r="O124" s="108"/>
      <c r="P124" s="108"/>
      <c r="Q124" s="123"/>
      <c r="R124" s="123"/>
      <c r="S124" s="108"/>
      <c r="T124" s="144"/>
      <c r="U124" s="117"/>
      <c r="V124" s="117"/>
      <c r="W124" s="117"/>
      <c r="X124" s="117"/>
      <c r="Y124" s="117"/>
      <c r="Z124" s="117"/>
      <c r="AA124" s="117"/>
    </row>
    <row r="125" spans="1:27" ht="15.75" customHeight="1" x14ac:dyDescent="0.25">
      <c r="A125" s="99">
        <f t="shared" si="4"/>
        <v>118</v>
      </c>
      <c r="B125" s="150" t="s">
        <v>635</v>
      </c>
      <c r="C125" s="150">
        <v>34</v>
      </c>
      <c r="D125" s="210" t="s">
        <v>531</v>
      </c>
      <c r="E125" s="108" t="str">
        <f>VLOOKUP(D125,'TS Gantry - AP47'!$C$8:$D$646,2,0)</f>
        <v>DA+3</v>
      </c>
      <c r="F125" s="102">
        <v>37.930999999999997</v>
      </c>
      <c r="G125" s="103">
        <v>46041</v>
      </c>
      <c r="H125" s="103">
        <v>46051</v>
      </c>
      <c r="I125" s="153" t="s">
        <v>745</v>
      </c>
      <c r="J125" s="153" t="s">
        <v>746</v>
      </c>
      <c r="K125" s="153" t="s">
        <v>648</v>
      </c>
      <c r="L125" s="153" t="str">
        <f>VLOOKUP(D125,'TS Gantry - AP47'!$C$8:$X$638,22,FALSE)</f>
        <v>MALSISAR</v>
      </c>
      <c r="M125" s="153" t="str">
        <f>VLOOKUP(D125,'TS Gantry - AP47'!$C$8:$Y$638,23,FALSE)</f>
        <v>SARDARSHAHAR</v>
      </c>
      <c r="N125" s="153" t="str">
        <f>VLOOKUP(D125,'TS Gantry - AP47'!$C$8:$Z$638,24,FALSE)</f>
        <v>CHURU</v>
      </c>
      <c r="O125" s="108"/>
      <c r="P125" s="108"/>
      <c r="Q125" s="123"/>
      <c r="R125" s="123"/>
      <c r="S125" s="108"/>
      <c r="T125" s="144"/>
      <c r="U125" s="117"/>
      <c r="V125" s="117"/>
      <c r="W125" s="117"/>
      <c r="X125" s="117"/>
      <c r="Y125" s="117"/>
      <c r="Z125" s="117"/>
      <c r="AA125" s="117"/>
    </row>
    <row r="126" spans="1:27" ht="15.75" customHeight="1" x14ac:dyDescent="0.25">
      <c r="A126" s="99">
        <f t="shared" si="4"/>
        <v>119</v>
      </c>
      <c r="B126" s="150" t="s">
        <v>635</v>
      </c>
      <c r="C126" s="150">
        <v>35</v>
      </c>
      <c r="D126" s="210" t="s">
        <v>269</v>
      </c>
      <c r="E126" s="108" t="str">
        <f>VLOOKUP(D126,'TS Gantry - AP47'!$C$8:$D$646,2,0)</f>
        <v>DA+3</v>
      </c>
      <c r="F126" s="102">
        <v>37.930999999999997</v>
      </c>
      <c r="G126" s="103">
        <v>46049</v>
      </c>
      <c r="H126" s="103">
        <v>46052</v>
      </c>
      <c r="I126" s="153" t="s">
        <v>735</v>
      </c>
      <c r="J126" s="153" t="s">
        <v>725</v>
      </c>
      <c r="K126" s="153" t="s">
        <v>648</v>
      </c>
      <c r="L126" s="153" t="str">
        <f>VLOOKUP(D126,'TS Gantry - AP47'!$C$8:$X$638,22,FALSE)</f>
        <v>RAJASAR BHATIYAN</v>
      </c>
      <c r="M126" s="153" t="str">
        <f>VLOOKUP(D126,'TS Gantry - AP47'!$C$8:$Y$638,23,FALSE)</f>
        <v>CHHATARGARH</v>
      </c>
      <c r="N126" s="153" t="str">
        <f>VLOOKUP(D126,'TS Gantry - AP47'!$C$8:$Z$638,24,FALSE)</f>
        <v>BIKANER</v>
      </c>
      <c r="O126" s="108"/>
      <c r="P126" s="108"/>
      <c r="Q126" s="123"/>
      <c r="R126" s="123"/>
      <c r="S126" s="108"/>
      <c r="T126" s="144"/>
      <c r="U126" s="117"/>
      <c r="V126" s="117"/>
      <c r="W126" s="117"/>
      <c r="X126" s="117"/>
      <c r="Y126" s="117"/>
      <c r="Z126" s="117"/>
      <c r="AA126" s="117"/>
    </row>
    <row r="127" spans="1:27" ht="15.75" customHeight="1" x14ac:dyDescent="0.25">
      <c r="A127" s="99">
        <f t="shared" si="4"/>
        <v>120</v>
      </c>
      <c r="B127" s="150" t="s">
        <v>635</v>
      </c>
      <c r="C127" s="150">
        <v>36</v>
      </c>
      <c r="D127" s="210" t="s">
        <v>275</v>
      </c>
      <c r="E127" s="108" t="str">
        <f>VLOOKUP(D127,'TS Gantry - AP47'!$C$8:$D$646,2,0)</f>
        <v>DB2+0</v>
      </c>
      <c r="F127" s="102">
        <v>59.500999999999998</v>
      </c>
      <c r="G127" s="103">
        <v>46044</v>
      </c>
      <c r="H127" s="103">
        <v>46053</v>
      </c>
      <c r="I127" s="153" t="s">
        <v>737</v>
      </c>
      <c r="J127" s="153" t="s">
        <v>738</v>
      </c>
      <c r="K127" s="153" t="s">
        <v>648</v>
      </c>
      <c r="L127" s="153" t="str">
        <f>VLOOKUP(D127,'TS Gantry - AP47'!$C$8:$X$638,22,FALSE)</f>
        <v>RAJASAR BHATIYAN</v>
      </c>
      <c r="M127" s="153" t="str">
        <f>VLOOKUP(D127,'TS Gantry - AP47'!$C$8:$Y$638,23,FALSE)</f>
        <v>CHHATARGARH</v>
      </c>
      <c r="N127" s="153" t="str">
        <f>VLOOKUP(D127,'TS Gantry - AP47'!$C$8:$Z$638,24,FALSE)</f>
        <v>BIKANER</v>
      </c>
      <c r="O127" s="108"/>
      <c r="P127" s="108"/>
      <c r="Q127" s="123"/>
      <c r="R127" s="123"/>
      <c r="S127" s="108"/>
      <c r="T127" s="144"/>
      <c r="U127" s="117"/>
      <c r="V127" s="117"/>
      <c r="W127" s="117"/>
      <c r="X127" s="117"/>
      <c r="Y127" s="117"/>
      <c r="Z127" s="117"/>
      <c r="AA127" s="117"/>
    </row>
    <row r="128" spans="1:27" ht="15.75" customHeight="1" x14ac:dyDescent="0.25">
      <c r="A128" s="99">
        <f t="shared" si="4"/>
        <v>121</v>
      </c>
      <c r="B128" s="150" t="s">
        <v>635</v>
      </c>
      <c r="C128" s="150">
        <v>37</v>
      </c>
      <c r="D128" s="210" t="s">
        <v>294</v>
      </c>
      <c r="E128" s="108" t="str">
        <f>VLOOKUP(D128,'TS Gantry - AP47'!$C$8:$D$646,2,0)</f>
        <v>DA+0</v>
      </c>
      <c r="F128" s="102">
        <v>36.159999999999997</v>
      </c>
      <c r="G128" s="103">
        <v>46047</v>
      </c>
      <c r="H128" s="103">
        <v>46053</v>
      </c>
      <c r="I128" s="153" t="s">
        <v>739</v>
      </c>
      <c r="J128" s="153" t="s">
        <v>722</v>
      </c>
      <c r="K128" s="153" t="s">
        <v>648</v>
      </c>
      <c r="L128" s="153" t="str">
        <f>VLOOKUP(D128,'TS Gantry - AP47'!$C$8:$X$638,22,FALSE)</f>
        <v>BINJHARWALI</v>
      </c>
      <c r="M128" s="153" t="str">
        <f>VLOOKUP(D128,'TS Gantry - AP47'!$C$8:$Y$638,23,FALSE)</f>
        <v>LUNKARANSAR</v>
      </c>
      <c r="N128" s="153" t="str">
        <f>VLOOKUP(D128,'TS Gantry - AP47'!$C$8:$Z$638,24,FALSE)</f>
        <v>BIKANER</v>
      </c>
      <c r="O128" s="108"/>
      <c r="P128" s="108"/>
      <c r="Q128" s="123"/>
      <c r="R128" s="123"/>
      <c r="S128" s="108"/>
      <c r="T128" s="144"/>
      <c r="U128" s="117"/>
      <c r="V128" s="117"/>
      <c r="W128" s="117"/>
      <c r="X128" s="117"/>
      <c r="Y128" s="117"/>
      <c r="Z128" s="117"/>
      <c r="AA128" s="117"/>
    </row>
    <row r="129" spans="1:27" ht="15.75" customHeight="1" x14ac:dyDescent="0.25">
      <c r="A129" s="99">
        <f t="shared" si="4"/>
        <v>122</v>
      </c>
      <c r="B129" s="150" t="s">
        <v>635</v>
      </c>
      <c r="C129" s="150">
        <v>38</v>
      </c>
      <c r="D129" s="210" t="s">
        <v>509</v>
      </c>
      <c r="E129" s="108" t="str">
        <f>VLOOKUP(D129,'TS Gantry - AP47'!$C$8:$D$646,2,0)</f>
        <v>DA+0</v>
      </c>
      <c r="F129" s="102">
        <v>36.159999999999997</v>
      </c>
      <c r="G129" s="103">
        <v>46049</v>
      </c>
      <c r="H129" s="103">
        <v>46053</v>
      </c>
      <c r="I129" s="153" t="s">
        <v>734</v>
      </c>
      <c r="J129" s="153" t="s">
        <v>731</v>
      </c>
      <c r="K129" s="153" t="s">
        <v>648</v>
      </c>
      <c r="L129" s="153" t="str">
        <f>VLOOKUP(D129,'TS Gantry - AP47'!$C$8:$X$638,22,FALSE)</f>
        <v>KAGASAR</v>
      </c>
      <c r="M129" s="153" t="str">
        <f>VLOOKUP(D129,'TS Gantry - AP47'!$C$8:$Y$638,23,FALSE)</f>
        <v>LUNKARANSAR</v>
      </c>
      <c r="N129" s="153" t="str">
        <f>VLOOKUP(D129,'TS Gantry - AP47'!$C$8:$Z$638,24,FALSE)</f>
        <v>BIKANER</v>
      </c>
      <c r="O129" s="108"/>
      <c r="P129" s="108"/>
      <c r="Q129" s="123"/>
      <c r="R129" s="123"/>
      <c r="S129" s="108"/>
      <c r="T129" s="144"/>
      <c r="U129" s="117"/>
      <c r="V129" s="117"/>
      <c r="W129" s="117"/>
      <c r="X129" s="117"/>
      <c r="Y129" s="117"/>
      <c r="Z129" s="117"/>
      <c r="AA129" s="117"/>
    </row>
    <row r="130" spans="1:27" ht="15.75" customHeight="1" x14ac:dyDescent="0.25">
      <c r="A130" s="99">
        <f t="shared" si="4"/>
        <v>123</v>
      </c>
      <c r="B130" s="150" t="s">
        <v>635</v>
      </c>
      <c r="C130" s="150">
        <v>39</v>
      </c>
      <c r="D130" s="210" t="s">
        <v>519</v>
      </c>
      <c r="E130" s="108" t="str">
        <f>VLOOKUP(D130,'TS Gantry - AP47'!$C$8:$D$646,2,0)</f>
        <v>DA+9</v>
      </c>
      <c r="F130" s="102">
        <v>45.697000000000003</v>
      </c>
      <c r="G130" s="103">
        <v>46044</v>
      </c>
      <c r="H130" s="103">
        <v>46053</v>
      </c>
      <c r="I130" s="153" t="s">
        <v>724</v>
      </c>
      <c r="J130" s="153" t="s">
        <v>711</v>
      </c>
      <c r="K130" s="153" t="s">
        <v>648</v>
      </c>
      <c r="L130" s="153" t="str">
        <f>VLOOKUP(D130,'TS Gantry - AP47'!$C$8:$X$638,22,FALSE)</f>
        <v>KANWALASAR</v>
      </c>
      <c r="M130" s="153" t="str">
        <f>VLOOKUP(D130,'TS Gantry - AP47'!$C$8:$Y$638,23,FALSE)</f>
        <v>SARDARSHAHAR</v>
      </c>
      <c r="N130" s="153" t="str">
        <f>VLOOKUP(D130,'TS Gantry - AP47'!$C$8:$Z$638,24,FALSE)</f>
        <v>CHURU</v>
      </c>
      <c r="O130" s="108"/>
      <c r="P130" s="108"/>
      <c r="Q130" s="123"/>
      <c r="R130" s="123"/>
      <c r="S130" s="108"/>
      <c r="T130" s="144"/>
      <c r="U130" s="117"/>
      <c r="V130" s="117"/>
      <c r="W130" s="117"/>
      <c r="X130" s="117"/>
      <c r="Y130" s="117"/>
      <c r="Z130" s="117"/>
      <c r="AA130" s="117"/>
    </row>
    <row r="131" spans="1:27" ht="15.75" customHeight="1" x14ac:dyDescent="0.25">
      <c r="A131" s="99">
        <f t="shared" si="4"/>
        <v>124</v>
      </c>
      <c r="B131" s="150" t="s">
        <v>635</v>
      </c>
      <c r="C131" s="150">
        <v>40</v>
      </c>
      <c r="D131" s="210" t="s">
        <v>586</v>
      </c>
      <c r="E131" s="108" t="str">
        <f>VLOOKUP(D131,'TS Gantry - AP47'!$C$8:$D$646,2,0)</f>
        <v>DA+6</v>
      </c>
      <c r="F131" s="102">
        <v>43.804000000000002</v>
      </c>
      <c r="G131" s="103">
        <v>46040</v>
      </c>
      <c r="H131" s="103">
        <v>46054</v>
      </c>
      <c r="I131" s="153" t="s">
        <v>730</v>
      </c>
      <c r="J131" s="153" t="s">
        <v>733</v>
      </c>
      <c r="K131" s="153" t="s">
        <v>648</v>
      </c>
      <c r="L131" s="153" t="str">
        <f>VLOOKUP(D131,'TS Gantry - AP47'!$C$8:$X$638,22,FALSE)</f>
        <v>MALSAR</v>
      </c>
      <c r="M131" s="153" t="str">
        <f>VLOOKUP(D131,'TS Gantry - AP47'!$C$8:$Y$638,23,FALSE)</f>
        <v>SARDARSHAHAR</v>
      </c>
      <c r="N131" s="153" t="str">
        <f>VLOOKUP(D131,'TS Gantry - AP47'!$C$8:$Z$638,24,FALSE)</f>
        <v>CHURU</v>
      </c>
      <c r="O131" s="108"/>
      <c r="P131" s="108"/>
      <c r="Q131" s="123"/>
      <c r="R131" s="123"/>
      <c r="S131" s="108"/>
      <c r="T131" s="144"/>
      <c r="U131" s="117"/>
      <c r="V131" s="117"/>
      <c r="W131" s="117"/>
      <c r="X131" s="117"/>
      <c r="Y131" s="117"/>
      <c r="Z131" s="117"/>
      <c r="AA131" s="117"/>
    </row>
    <row r="132" spans="1:27" ht="15.75" customHeight="1" x14ac:dyDescent="0.25">
      <c r="A132" s="99">
        <f t="shared" si="4"/>
        <v>125</v>
      </c>
      <c r="B132" s="150" t="s">
        <v>635</v>
      </c>
      <c r="C132" s="150">
        <v>41</v>
      </c>
      <c r="D132" s="210" t="s">
        <v>475</v>
      </c>
      <c r="E132" s="108" t="str">
        <f>VLOOKUP(D132,'TS Gantry - AP47'!$C$8:$D$646,2,0)</f>
        <v>DA+3</v>
      </c>
      <c r="F132" s="102">
        <v>37.930999999999997</v>
      </c>
      <c r="G132" s="103">
        <v>46049</v>
      </c>
      <c r="H132" s="103">
        <v>46054</v>
      </c>
      <c r="I132" s="153" t="s">
        <v>714</v>
      </c>
      <c r="J132" s="153" t="s">
        <v>656</v>
      </c>
      <c r="K132" s="153" t="s">
        <v>648</v>
      </c>
      <c r="L132" s="153" t="str">
        <f>VLOOKUP(D132,'TS Gantry - AP47'!$C$8:$X$638,22,FALSE)</f>
        <v>RAJPURA HUDAAN</v>
      </c>
      <c r="M132" s="153" t="str">
        <f>VLOOKUP(D132,'TS Gantry - AP47'!$C$8:$Y$638,23,FALSE)</f>
        <v>LUNKARANSAR</v>
      </c>
      <c r="N132" s="153" t="str">
        <f>VLOOKUP(D132,'TS Gantry - AP47'!$C$8:$Z$638,24,FALSE)</f>
        <v>BIKANER</v>
      </c>
      <c r="O132" s="108"/>
      <c r="P132" s="108"/>
      <c r="Q132" s="123"/>
      <c r="R132" s="123"/>
      <c r="S132" s="108"/>
      <c r="T132" s="144"/>
      <c r="U132" s="117"/>
      <c r="V132" s="117"/>
      <c r="W132" s="117"/>
      <c r="X132" s="117"/>
      <c r="Y132" s="117"/>
      <c r="Z132" s="117"/>
      <c r="AA132" s="117"/>
    </row>
    <row r="133" spans="1:27" ht="15.75" customHeight="1" x14ac:dyDescent="0.25">
      <c r="A133" s="99">
        <f t="shared" si="4"/>
        <v>126</v>
      </c>
      <c r="B133" s="150" t="s">
        <v>635</v>
      </c>
      <c r="C133" s="150">
        <v>42</v>
      </c>
      <c r="D133" s="210" t="s">
        <v>364</v>
      </c>
      <c r="E133" s="108" t="str">
        <f>VLOOKUP(D133,'TS Gantry - AP47'!$C$8:$D$646,2,0)</f>
        <v>DA+3</v>
      </c>
      <c r="F133" s="102">
        <v>37.930999999999997</v>
      </c>
      <c r="G133" s="103">
        <v>46049</v>
      </c>
      <c r="H133" s="103">
        <v>46055</v>
      </c>
      <c r="I133" s="153" t="s">
        <v>718</v>
      </c>
      <c r="J133" s="153" t="s">
        <v>665</v>
      </c>
      <c r="K133" s="153" t="s">
        <v>648</v>
      </c>
      <c r="L133" s="153" t="str">
        <f>VLOOKUP(D133,'TS Gantry - AP47'!$C$8:$X$638,22,FALSE)</f>
        <v>SHARAH BOOCHAWAS</v>
      </c>
      <c r="M133" s="153" t="str">
        <f>VLOOKUP(D133,'TS Gantry - AP47'!$C$8:$Y$638,23,FALSE)</f>
        <v>LUNKARANSAR</v>
      </c>
      <c r="N133" s="153" t="str">
        <f>VLOOKUP(D133,'TS Gantry - AP47'!$C$8:$Z$638,24,FALSE)</f>
        <v>BIKANER</v>
      </c>
      <c r="O133" s="108"/>
      <c r="P133" s="108"/>
      <c r="Q133" s="123"/>
      <c r="R133" s="123"/>
      <c r="S133" s="108"/>
      <c r="T133" s="144"/>
      <c r="U133" s="117"/>
      <c r="V133" s="117"/>
      <c r="W133" s="117"/>
      <c r="X133" s="117"/>
      <c r="Y133" s="117"/>
      <c r="Z133" s="117"/>
      <c r="AA133" s="117"/>
    </row>
    <row r="134" spans="1:27" ht="15.75" customHeight="1" thickBot="1" x14ac:dyDescent="0.3">
      <c r="A134" s="228">
        <f t="shared" si="4"/>
        <v>127</v>
      </c>
      <c r="B134" s="184" t="s">
        <v>635</v>
      </c>
      <c r="C134" s="184">
        <v>43</v>
      </c>
      <c r="D134" s="229" t="s">
        <v>311</v>
      </c>
      <c r="E134" s="112" t="str">
        <f>VLOOKUP(D134,'TS Gantry - AP47'!$C$8:$D$646,2,0)</f>
        <v>DA+3</v>
      </c>
      <c r="F134" s="223">
        <v>37.930999999999997</v>
      </c>
      <c r="G134" s="165">
        <v>46051</v>
      </c>
      <c r="H134" s="165">
        <v>46055</v>
      </c>
      <c r="I134" s="225" t="s">
        <v>726</v>
      </c>
      <c r="J134" s="225" t="s">
        <v>741</v>
      </c>
      <c r="K134" s="225" t="s">
        <v>648</v>
      </c>
      <c r="L134" s="225" t="str">
        <f>VLOOKUP(D134,'TS Gantry - AP47'!$C$8:$X$638,22,FALSE)</f>
        <v>SODHWALI</v>
      </c>
      <c r="M134" s="225" t="str">
        <f>VLOOKUP(D134,'TS Gantry - AP47'!$C$8:$Y$638,23,FALSE)</f>
        <v>LUNKARANSAR</v>
      </c>
      <c r="N134" s="225" t="str">
        <f>VLOOKUP(D134,'TS Gantry - AP47'!$C$8:$Z$638,24,FALSE)</f>
        <v>BIKANER</v>
      </c>
      <c r="O134" s="112"/>
      <c r="P134" s="112"/>
      <c r="Q134" s="147"/>
      <c r="R134" s="147"/>
      <c r="S134" s="112"/>
      <c r="T134" s="149"/>
      <c r="U134" s="117"/>
      <c r="V134" s="117"/>
      <c r="W134" s="117"/>
      <c r="X134" s="117"/>
      <c r="Y134" s="117"/>
      <c r="Z134" s="117"/>
      <c r="AA134" s="117"/>
    </row>
    <row r="135" spans="1:27" ht="15.75" customHeight="1" x14ac:dyDescent="0.25">
      <c r="A135" s="150">
        <f t="shared" si="4"/>
        <v>128</v>
      </c>
      <c r="B135" s="150" t="s">
        <v>696</v>
      </c>
      <c r="C135" s="150">
        <v>1</v>
      </c>
      <c r="D135" s="210" t="s">
        <v>479</v>
      </c>
      <c r="E135" s="108" t="str">
        <f>VLOOKUP(D135,'TS Gantry - AP47'!$C$8:$D$646,2,0)</f>
        <v>DA+0</v>
      </c>
      <c r="F135" s="102">
        <v>36.159999999999997</v>
      </c>
      <c r="G135" s="103">
        <v>46050</v>
      </c>
      <c r="H135" s="103">
        <v>46057</v>
      </c>
      <c r="I135" s="153" t="s">
        <v>720</v>
      </c>
      <c r="J135" s="153" t="s">
        <v>715</v>
      </c>
      <c r="K135" s="153" t="s">
        <v>648</v>
      </c>
      <c r="L135" s="153" t="str">
        <f>VLOOKUP(D135,'TS Gantry - AP47'!$C$8:$X$638,22,FALSE)</f>
        <v>GARABDESAR</v>
      </c>
      <c r="M135" s="153" t="str">
        <f>VLOOKUP(D135,'TS Gantry - AP47'!$C$8:$Y$638,23,FALSE)</f>
        <v>LUNKARANSAR</v>
      </c>
      <c r="N135" s="153" t="str">
        <f>VLOOKUP(D135,'TS Gantry - AP47'!$C$8:$Z$638,24,FALSE)</f>
        <v>BIKANER</v>
      </c>
      <c r="O135" s="108"/>
      <c r="P135" s="108"/>
      <c r="Q135" s="123"/>
      <c r="R135" s="123"/>
      <c r="S135" s="108"/>
      <c r="T135" s="143"/>
      <c r="U135" s="117"/>
      <c r="V135" s="117"/>
      <c r="W135" s="117"/>
      <c r="X135" s="117"/>
      <c r="Y135" s="117"/>
      <c r="Z135" s="117"/>
      <c r="AA135" s="117"/>
    </row>
    <row r="136" spans="1:27" ht="15.75" customHeight="1" x14ac:dyDescent="0.25">
      <c r="A136" s="150">
        <f t="shared" si="4"/>
        <v>129</v>
      </c>
      <c r="B136" s="150" t="s">
        <v>696</v>
      </c>
      <c r="C136" s="150">
        <v>2</v>
      </c>
      <c r="D136" s="210" t="s">
        <v>579</v>
      </c>
      <c r="E136" s="108" t="str">
        <f>VLOOKUP(D136,'TS Gantry - AP47'!$C$8:$D$646,2,0)</f>
        <v>DA+3</v>
      </c>
      <c r="F136" s="102">
        <v>37.930999999999997</v>
      </c>
      <c r="G136" s="103">
        <v>46051</v>
      </c>
      <c r="H136" s="103">
        <v>46057</v>
      </c>
      <c r="I136" s="153" t="s">
        <v>717</v>
      </c>
      <c r="J136" s="153" t="s">
        <v>747</v>
      </c>
      <c r="K136" s="153" t="s">
        <v>648</v>
      </c>
      <c r="L136" s="153" t="str">
        <f>VLOOKUP(D136,'TS Gantry - AP47'!$C$8:$X$638,22,FALSE)</f>
        <v>MALAKSAR</v>
      </c>
      <c r="M136" s="153" t="str">
        <f>VLOOKUP(D136,'TS Gantry - AP47'!$C$8:$Y$638,23,FALSE)</f>
        <v>SARDARSHAHAR</v>
      </c>
      <c r="N136" s="153" t="str">
        <f>VLOOKUP(D136,'TS Gantry - AP47'!$C$8:$Z$638,24,FALSE)</f>
        <v>CHURU</v>
      </c>
      <c r="O136" s="108"/>
      <c r="P136" s="108"/>
      <c r="Q136" s="123"/>
      <c r="R136" s="123"/>
      <c r="S136" s="108"/>
      <c r="T136" s="143"/>
      <c r="U136" s="117"/>
      <c r="V136" s="117"/>
      <c r="W136" s="117"/>
      <c r="X136" s="117"/>
      <c r="Y136" s="117"/>
      <c r="Z136" s="117"/>
      <c r="AA136" s="117"/>
    </row>
    <row r="137" spans="1:27" ht="15.75" customHeight="1" x14ac:dyDescent="0.25">
      <c r="A137" s="150">
        <f t="shared" si="4"/>
        <v>130</v>
      </c>
      <c r="B137" s="150" t="s">
        <v>696</v>
      </c>
      <c r="C137" s="150">
        <v>3</v>
      </c>
      <c r="D137" s="210" t="s">
        <v>268</v>
      </c>
      <c r="E137" s="108" t="str">
        <f>VLOOKUP(D137,'TS Gantry - AP47'!$C$8:$D$646,2,0)</f>
        <v>DA+3</v>
      </c>
      <c r="F137" s="102">
        <v>37.930999999999997</v>
      </c>
      <c r="G137" s="103">
        <v>46053</v>
      </c>
      <c r="H137" s="103">
        <v>46057</v>
      </c>
      <c r="I137" s="153" t="s">
        <v>735</v>
      </c>
      <c r="J137" s="153" t="s">
        <v>725</v>
      </c>
      <c r="K137" s="153" t="s">
        <v>648</v>
      </c>
      <c r="L137" s="153" t="str">
        <f>VLOOKUP(D137,'TS Gantry - AP47'!$C$8:$X$638,22,FALSE)</f>
        <v>AMBARAN</v>
      </c>
      <c r="M137" s="153" t="str">
        <f>VLOOKUP(D137,'TS Gantry - AP47'!$C$8:$Y$638,23,FALSE)</f>
        <v>CHHATARGARH</v>
      </c>
      <c r="N137" s="153" t="str">
        <f>VLOOKUP(D137,'TS Gantry - AP47'!$C$8:$Z$638,24,FALSE)</f>
        <v>BIKANER</v>
      </c>
      <c r="O137" s="108"/>
      <c r="P137" s="108"/>
      <c r="Q137" s="123"/>
      <c r="R137" s="123"/>
      <c r="S137" s="108"/>
      <c r="T137" s="143"/>
      <c r="U137" s="117"/>
      <c r="V137" s="117"/>
      <c r="W137" s="117"/>
      <c r="X137" s="117"/>
      <c r="Y137" s="117"/>
      <c r="Z137" s="117"/>
      <c r="AA137" s="117"/>
    </row>
    <row r="138" spans="1:27" ht="15.75" customHeight="1" x14ac:dyDescent="0.25">
      <c r="A138" s="150">
        <f t="shared" si="4"/>
        <v>131</v>
      </c>
      <c r="B138" s="150" t="s">
        <v>696</v>
      </c>
      <c r="C138" s="150">
        <v>4</v>
      </c>
      <c r="D138" s="210" t="s">
        <v>323</v>
      </c>
      <c r="E138" s="108" t="str">
        <f>VLOOKUP(D138,'TS Gantry - AP47'!$C$8:$D$646,2,0)</f>
        <v>DA-1.5</v>
      </c>
      <c r="F138" s="102">
        <v>35.601999999999997</v>
      </c>
      <c r="G138" s="103">
        <v>46051</v>
      </c>
      <c r="H138" s="103">
        <v>46058</v>
      </c>
      <c r="I138" s="153" t="s">
        <v>743</v>
      </c>
      <c r="J138" s="153" t="s">
        <v>748</v>
      </c>
      <c r="K138" s="153" t="s">
        <v>648</v>
      </c>
      <c r="L138" s="153" t="str">
        <f>VLOOKUP(D138,'TS Gantry - AP47'!$C$8:$X$638,22,FALSE)</f>
        <v>DUDIWALI</v>
      </c>
      <c r="M138" s="153" t="str">
        <f>VLOOKUP(D138,'TS Gantry - AP47'!$C$8:$Y$638,23,FALSE)</f>
        <v>LUNKARANSAR</v>
      </c>
      <c r="N138" s="153" t="str">
        <f>VLOOKUP(D138,'TS Gantry - AP47'!$C$8:$Z$638,24,FALSE)</f>
        <v>BIKANER</v>
      </c>
      <c r="O138" s="108"/>
      <c r="P138" s="108"/>
      <c r="Q138" s="123"/>
      <c r="R138" s="123"/>
      <c r="S138" s="108"/>
      <c r="T138" s="143"/>
      <c r="U138" s="117"/>
      <c r="V138" s="117"/>
      <c r="W138" s="117"/>
      <c r="X138" s="117"/>
      <c r="Y138" s="117"/>
      <c r="Z138" s="117"/>
      <c r="AA138" s="117"/>
    </row>
    <row r="139" spans="1:27" ht="15.75" customHeight="1" x14ac:dyDescent="0.25">
      <c r="A139" s="150">
        <f t="shared" si="4"/>
        <v>132</v>
      </c>
      <c r="B139" s="150" t="s">
        <v>696</v>
      </c>
      <c r="C139" s="150">
        <v>5</v>
      </c>
      <c r="D139" s="210" t="s">
        <v>248</v>
      </c>
      <c r="E139" s="108" t="str">
        <f>VLOOKUP(D139,'TS Gantry - AP47'!$C$8:$D$646,2,0)</f>
        <v>DA+9</v>
      </c>
      <c r="F139" s="102">
        <v>45.697000000000003</v>
      </c>
      <c r="G139" s="103">
        <v>46049</v>
      </c>
      <c r="H139" s="103">
        <v>46059</v>
      </c>
      <c r="I139" s="153" t="s">
        <v>676</v>
      </c>
      <c r="J139" s="153" t="s">
        <v>716</v>
      </c>
      <c r="K139" s="153" t="s">
        <v>648</v>
      </c>
      <c r="L139" s="153" t="str">
        <f>VLOOKUP(D139,'TS Gantry - AP47'!$C$8:$X$638,22,FALSE)</f>
        <v>KELAN</v>
      </c>
      <c r="M139" s="153" t="str">
        <f>VLOOKUP(D139,'TS Gantry - AP47'!$C$8:$Y$638,23,FALSE)</f>
        <v>CHHATARGARH</v>
      </c>
      <c r="N139" s="153" t="str">
        <f>VLOOKUP(D139,'TS Gantry - AP47'!$C$8:$Z$638,24,FALSE)</f>
        <v>BIKANER</v>
      </c>
      <c r="O139" s="108"/>
      <c r="P139" s="108"/>
      <c r="Q139" s="123"/>
      <c r="R139" s="123"/>
      <c r="S139" s="108"/>
      <c r="T139" s="143"/>
      <c r="U139" s="117"/>
      <c r="V139" s="117"/>
      <c r="W139" s="117"/>
      <c r="X139" s="117"/>
      <c r="Y139" s="117"/>
      <c r="Z139" s="117"/>
      <c r="AA139" s="117"/>
    </row>
    <row r="140" spans="1:27" ht="15.75" customHeight="1" x14ac:dyDescent="0.25">
      <c r="A140" s="150">
        <f t="shared" si="4"/>
        <v>133</v>
      </c>
      <c r="B140" s="150" t="s">
        <v>696</v>
      </c>
      <c r="C140" s="150">
        <v>6</v>
      </c>
      <c r="D140" s="210" t="s">
        <v>436</v>
      </c>
      <c r="E140" s="108" t="str">
        <f>VLOOKUP(D140,'TS Gantry - AP47'!$C$8:$D$646,2,0)</f>
        <v>DA+0</v>
      </c>
      <c r="F140" s="102">
        <v>36.159999999999997</v>
      </c>
      <c r="G140" s="103">
        <v>46055</v>
      </c>
      <c r="H140" s="103">
        <v>46059</v>
      </c>
      <c r="I140" s="153" t="s">
        <v>714</v>
      </c>
      <c r="J140" s="153" t="s">
        <v>656</v>
      </c>
      <c r="K140" s="153" t="s">
        <v>648</v>
      </c>
      <c r="L140" s="153" t="str">
        <f>VLOOKUP(D140,'TS Gantry - AP47'!$C$8:$X$638,22,FALSE)</f>
        <v>UCHHRANGDESAR</v>
      </c>
      <c r="M140" s="153" t="str">
        <f>VLOOKUP(D140,'TS Gantry - AP47'!$C$8:$Y$638,23,FALSE)</f>
        <v>LUNKARANSAR</v>
      </c>
      <c r="N140" s="153" t="str">
        <f>VLOOKUP(D140,'TS Gantry - AP47'!$C$8:$Z$638,24,FALSE)</f>
        <v>BIKANER</v>
      </c>
      <c r="O140" s="108"/>
      <c r="P140" s="108"/>
      <c r="Q140" s="123"/>
      <c r="R140" s="123"/>
      <c r="S140" s="108"/>
      <c r="T140" s="143"/>
      <c r="U140" s="117"/>
      <c r="V140" s="117"/>
      <c r="W140" s="117"/>
      <c r="X140" s="117"/>
      <c r="Y140" s="117"/>
      <c r="Z140" s="117"/>
      <c r="AA140" s="117"/>
    </row>
    <row r="141" spans="1:27" ht="15.75" customHeight="1" x14ac:dyDescent="0.25">
      <c r="A141" s="150">
        <f t="shared" si="4"/>
        <v>134</v>
      </c>
      <c r="B141" s="150" t="s">
        <v>696</v>
      </c>
      <c r="C141" s="150">
        <v>7</v>
      </c>
      <c r="D141" s="210" t="s">
        <v>518</v>
      </c>
      <c r="E141" s="108" t="str">
        <f>VLOOKUP(D141,'TS Gantry - AP47'!$C$8:$D$646,2,0)</f>
        <v>DA+3</v>
      </c>
      <c r="F141" s="102">
        <v>37.930999999999997</v>
      </c>
      <c r="G141" s="103">
        <v>46054</v>
      </c>
      <c r="H141" s="103">
        <v>46059</v>
      </c>
      <c r="I141" s="153" t="s">
        <v>724</v>
      </c>
      <c r="J141" s="153" t="s">
        <v>711</v>
      </c>
      <c r="K141" s="153" t="s">
        <v>648</v>
      </c>
      <c r="L141" s="153" t="str">
        <f>VLOOKUP(D141,'TS Gantry - AP47'!$C$8:$X$638,22,FALSE)</f>
        <v>KANWALASAR</v>
      </c>
      <c r="M141" s="153" t="str">
        <f>VLOOKUP(D141,'TS Gantry - AP47'!$C$8:$Y$638,23,FALSE)</f>
        <v>SARDARSHAHAR</v>
      </c>
      <c r="N141" s="153" t="str">
        <f>VLOOKUP(D141,'TS Gantry - AP47'!$C$8:$Z$638,24,FALSE)</f>
        <v>CHURU</v>
      </c>
      <c r="O141" s="108"/>
      <c r="P141" s="108"/>
      <c r="Q141" s="123"/>
      <c r="R141" s="123"/>
      <c r="S141" s="108"/>
      <c r="T141" s="143"/>
      <c r="U141" s="117"/>
      <c r="V141" s="117"/>
      <c r="W141" s="117"/>
      <c r="X141" s="117"/>
      <c r="Y141" s="117"/>
      <c r="Z141" s="117"/>
      <c r="AA141" s="117"/>
    </row>
    <row r="142" spans="1:27" ht="15.75" customHeight="1" x14ac:dyDescent="0.25">
      <c r="A142" s="150">
        <f t="shared" si="4"/>
        <v>135</v>
      </c>
      <c r="B142" s="150" t="s">
        <v>696</v>
      </c>
      <c r="C142" s="150">
        <v>8</v>
      </c>
      <c r="D142" s="210" t="s">
        <v>510</v>
      </c>
      <c r="E142" s="108" t="str">
        <f>VLOOKUP(D142,'TS Gantry - AP47'!$C$8:$D$646,2,0)</f>
        <v>DA+6</v>
      </c>
      <c r="F142" s="102">
        <v>43.804000000000002</v>
      </c>
      <c r="G142" s="103">
        <v>46054</v>
      </c>
      <c r="H142" s="103">
        <v>46060</v>
      </c>
      <c r="I142" s="153" t="s">
        <v>734</v>
      </c>
      <c r="J142" s="153" t="s">
        <v>731</v>
      </c>
      <c r="K142" s="153" t="s">
        <v>648</v>
      </c>
      <c r="L142" s="153" t="str">
        <f>VLOOKUP(D142,'TS Gantry - AP47'!$C$8:$X$638,22,FALSE)</f>
        <v>KAGASAR</v>
      </c>
      <c r="M142" s="153" t="str">
        <f>VLOOKUP(D142,'TS Gantry - AP47'!$C$8:$Y$638,23,FALSE)</f>
        <v>LUNKARANSAR</v>
      </c>
      <c r="N142" s="153" t="str">
        <f>VLOOKUP(D142,'TS Gantry - AP47'!$C$8:$Z$638,24,FALSE)</f>
        <v>BIKANER</v>
      </c>
      <c r="O142" s="108"/>
      <c r="P142" s="108"/>
      <c r="Q142" s="123"/>
      <c r="R142" s="123"/>
      <c r="S142" s="108"/>
      <c r="T142" s="143"/>
      <c r="U142" s="117"/>
      <c r="V142" s="117"/>
      <c r="W142" s="117"/>
      <c r="X142" s="117"/>
      <c r="Y142" s="117"/>
      <c r="Z142" s="117"/>
      <c r="AA142" s="117"/>
    </row>
    <row r="143" spans="1:27" ht="15.75" customHeight="1" x14ac:dyDescent="0.25">
      <c r="A143" s="150">
        <f t="shared" si="4"/>
        <v>136</v>
      </c>
      <c r="B143" s="150" t="s">
        <v>696</v>
      </c>
      <c r="C143" s="150">
        <v>9</v>
      </c>
      <c r="D143" s="210" t="s">
        <v>280</v>
      </c>
      <c r="E143" s="108" t="str">
        <f>VLOOKUP(D143,'TS Gantry - AP47'!$C$8:$D$646,2,0)</f>
        <v>DA+9</v>
      </c>
      <c r="F143" s="102">
        <v>45.697000000000003</v>
      </c>
      <c r="G143" s="103">
        <v>46054</v>
      </c>
      <c r="H143" s="103">
        <v>46061</v>
      </c>
      <c r="I143" s="153" t="s">
        <v>737</v>
      </c>
      <c r="J143" s="153" t="s">
        <v>719</v>
      </c>
      <c r="K143" s="153" t="s">
        <v>648</v>
      </c>
      <c r="L143" s="153" t="str">
        <f>VLOOKUP(D143,'TS Gantry - AP47'!$C$8:$X$638,22,FALSE)</f>
        <v>RAJASAR BHATIYAN</v>
      </c>
      <c r="M143" s="153" t="str">
        <f>VLOOKUP(D143,'TS Gantry - AP47'!$C$8:$Y$638,23,FALSE)</f>
        <v>CHHATARGARH</v>
      </c>
      <c r="N143" s="153" t="str">
        <f>VLOOKUP(D143,'TS Gantry - AP47'!$C$8:$Z$638,24,FALSE)</f>
        <v>BIKANER</v>
      </c>
      <c r="O143" s="108"/>
      <c r="P143" s="108"/>
      <c r="Q143" s="123"/>
      <c r="R143" s="123"/>
      <c r="S143" s="108"/>
      <c r="T143" s="143"/>
      <c r="U143" s="117"/>
      <c r="V143" s="117"/>
      <c r="W143" s="117"/>
      <c r="X143" s="117"/>
      <c r="Y143" s="117"/>
      <c r="Z143" s="117"/>
      <c r="AA143" s="117"/>
    </row>
    <row r="144" spans="1:27" ht="15.75" customHeight="1" x14ac:dyDescent="0.25">
      <c r="A144" s="150">
        <f t="shared" si="4"/>
        <v>137</v>
      </c>
      <c r="B144" s="150" t="s">
        <v>696</v>
      </c>
      <c r="C144" s="150">
        <v>10</v>
      </c>
      <c r="D144" s="210" t="s">
        <v>313</v>
      </c>
      <c r="E144" s="108" t="str">
        <f>VLOOKUP(D144,'TS Gantry - AP47'!$C$8:$D$646,2,0)</f>
        <v>DB1+3</v>
      </c>
      <c r="F144" s="234">
        <v>57.963000000000001</v>
      </c>
      <c r="G144" s="103">
        <v>46056</v>
      </c>
      <c r="H144" s="103">
        <v>46061</v>
      </c>
      <c r="I144" s="153" t="s">
        <v>726</v>
      </c>
      <c r="J144" s="153" t="s">
        <v>741</v>
      </c>
      <c r="K144" s="153" t="s">
        <v>648</v>
      </c>
      <c r="L144" s="153" t="str">
        <f>VLOOKUP(D144,'TS Gantry - AP47'!$C$8:$X$638,22,FALSE)</f>
        <v>SODHWALI</v>
      </c>
      <c r="M144" s="153" t="str">
        <f>VLOOKUP(D144,'TS Gantry - AP47'!$C$8:$Y$638,23,FALSE)</f>
        <v>LUNKARANSAR</v>
      </c>
      <c r="N144" s="153" t="str">
        <f>VLOOKUP(D144,'TS Gantry - AP47'!$C$8:$Z$638,24,FALSE)</f>
        <v>BIKANER</v>
      </c>
      <c r="O144" s="108"/>
      <c r="P144" s="108"/>
      <c r="Q144" s="123"/>
      <c r="R144" s="123"/>
      <c r="S144" s="108"/>
      <c r="T144" s="143"/>
      <c r="U144" s="117"/>
      <c r="V144" s="117"/>
      <c r="W144" s="117"/>
      <c r="X144" s="117"/>
      <c r="Y144" s="117"/>
      <c r="Z144" s="117"/>
      <c r="AA144" s="117"/>
    </row>
    <row r="145" spans="1:27" ht="15.75" customHeight="1" x14ac:dyDescent="0.25">
      <c r="A145" s="150">
        <f t="shared" si="4"/>
        <v>138</v>
      </c>
      <c r="B145" s="150" t="s">
        <v>696</v>
      </c>
      <c r="C145" s="150">
        <v>11</v>
      </c>
      <c r="D145" s="210" t="s">
        <v>335</v>
      </c>
      <c r="E145" s="108" t="str">
        <f>VLOOKUP(D145,'TS Gantry - AP47'!$C$8:$D$646,2,0)</f>
        <v>DA+3</v>
      </c>
      <c r="F145" s="102">
        <v>37.930999999999997</v>
      </c>
      <c r="G145" s="103">
        <v>46057</v>
      </c>
      <c r="H145" s="103">
        <v>46062</v>
      </c>
      <c r="I145" s="153" t="s">
        <v>718</v>
      </c>
      <c r="J145" s="153" t="s">
        <v>665</v>
      </c>
      <c r="K145" s="153" t="s">
        <v>648</v>
      </c>
      <c r="L145" s="153" t="str">
        <f>VLOOKUP(D145,'TS Gantry - AP47'!$C$8:$X$638,22,FALSE)</f>
        <v>SADHERAN</v>
      </c>
      <c r="M145" s="153" t="str">
        <f>VLOOKUP(D145,'TS Gantry - AP47'!$C$8:$Y$638,23,FALSE)</f>
        <v>LUNKARANSAR</v>
      </c>
      <c r="N145" s="153" t="str">
        <f>VLOOKUP(D145,'TS Gantry - AP47'!$C$8:$Z$638,24,FALSE)</f>
        <v>BIKANER</v>
      </c>
      <c r="O145" s="108"/>
      <c r="P145" s="108"/>
      <c r="Q145" s="123"/>
      <c r="R145" s="123"/>
      <c r="S145" s="108"/>
      <c r="T145" s="143"/>
      <c r="U145" s="117"/>
      <c r="V145" s="117"/>
      <c r="W145" s="117"/>
      <c r="X145" s="117"/>
      <c r="Y145" s="117"/>
      <c r="Z145" s="117"/>
      <c r="AA145" s="117"/>
    </row>
    <row r="146" spans="1:27" ht="15.75" customHeight="1" x14ac:dyDescent="0.25">
      <c r="A146" s="150">
        <f t="shared" si="4"/>
        <v>139</v>
      </c>
      <c r="B146" s="150" t="s">
        <v>696</v>
      </c>
      <c r="C146" s="150">
        <v>12</v>
      </c>
      <c r="D146" s="210" t="s">
        <v>292</v>
      </c>
      <c r="E146" s="108" t="str">
        <f>VLOOKUP(D146,'TS Gantry - AP47'!$C$8:$D$646,2,0)</f>
        <v>DB1+0</v>
      </c>
      <c r="F146" s="102">
        <v>55.451000000000001</v>
      </c>
      <c r="G146" s="103">
        <v>46054</v>
      </c>
      <c r="H146" s="103">
        <v>46063</v>
      </c>
      <c r="I146" s="153" t="s">
        <v>739</v>
      </c>
      <c r="J146" s="153" t="s">
        <v>725</v>
      </c>
      <c r="K146" s="153" t="s">
        <v>648</v>
      </c>
      <c r="L146" s="153" t="str">
        <f>VLOOKUP(D146,'TS Gantry - AP47'!$C$8:$X$638,22,FALSE)</f>
        <v>BINJHARWALI</v>
      </c>
      <c r="M146" s="153" t="str">
        <f>VLOOKUP(D146,'TS Gantry - AP47'!$C$8:$Y$638,23,FALSE)</f>
        <v>LUNKARANSAR</v>
      </c>
      <c r="N146" s="153" t="str">
        <f>VLOOKUP(D146,'TS Gantry - AP47'!$C$8:$Z$638,24,FALSE)</f>
        <v>BIKANER</v>
      </c>
      <c r="O146" s="108"/>
      <c r="P146" s="108"/>
      <c r="Q146" s="123"/>
      <c r="R146" s="123"/>
      <c r="S146" s="108"/>
      <c r="T146" s="143"/>
      <c r="U146" s="117"/>
      <c r="V146" s="117"/>
      <c r="W146" s="117"/>
      <c r="X146" s="117"/>
      <c r="Y146" s="117"/>
      <c r="Z146" s="117"/>
      <c r="AA146" s="117"/>
    </row>
    <row r="147" spans="1:27" ht="15.75" customHeight="1" x14ac:dyDescent="0.25">
      <c r="A147" s="150">
        <f t="shared" si="4"/>
        <v>140</v>
      </c>
      <c r="B147" s="150" t="s">
        <v>696</v>
      </c>
      <c r="C147" s="150">
        <v>13</v>
      </c>
      <c r="D147" s="210" t="s">
        <v>577</v>
      </c>
      <c r="E147" s="108" t="str">
        <f>VLOOKUP(D147,'TS Gantry - AP47'!$C$8:$D$646,2,0)</f>
        <v>DA+9</v>
      </c>
      <c r="F147" s="102">
        <v>45.697000000000003</v>
      </c>
      <c r="G147" s="103">
        <v>46059</v>
      </c>
      <c r="H147" s="103">
        <v>46064</v>
      </c>
      <c r="I147" s="153" t="s">
        <v>717</v>
      </c>
      <c r="J147" s="153" t="s">
        <v>729</v>
      </c>
      <c r="K147" s="153" t="s">
        <v>648</v>
      </c>
      <c r="L147" s="153" t="str">
        <f>VLOOKUP(D147,'TS Gantry - AP47'!$C$8:$X$638,22,FALSE)</f>
        <v>MALAKSAR</v>
      </c>
      <c r="M147" s="153" t="str">
        <f>VLOOKUP(D147,'TS Gantry - AP47'!$C$8:$Y$638,23,FALSE)</f>
        <v>SARDARSHAHAR</v>
      </c>
      <c r="N147" s="153" t="str">
        <f>VLOOKUP(D147,'TS Gantry - AP47'!$C$8:$Z$638,24,FALSE)</f>
        <v>CHURU</v>
      </c>
      <c r="O147" s="108"/>
      <c r="P147" s="108"/>
      <c r="Q147" s="123"/>
      <c r="R147" s="123"/>
      <c r="S147" s="108"/>
      <c r="T147" s="212"/>
      <c r="U147" s="117"/>
      <c r="V147" s="117"/>
      <c r="W147" s="117"/>
      <c r="X147" s="117"/>
      <c r="Y147" s="117"/>
      <c r="Z147" s="117"/>
      <c r="AA147" s="117"/>
    </row>
    <row r="148" spans="1:27" ht="15.75" customHeight="1" x14ac:dyDescent="0.25">
      <c r="A148" s="150">
        <f t="shared" si="4"/>
        <v>141</v>
      </c>
      <c r="B148" s="150" t="s">
        <v>696</v>
      </c>
      <c r="C148" s="150">
        <v>14</v>
      </c>
      <c r="D148" s="210" t="s">
        <v>419</v>
      </c>
      <c r="E148" s="108" t="str">
        <f>VLOOKUP(D148,'TS Gantry - AP47'!$C$8:$D$646,2,0)</f>
        <v>DA+3</v>
      </c>
      <c r="F148" s="102">
        <v>37.930999999999997</v>
      </c>
      <c r="G148" s="103">
        <v>46060</v>
      </c>
      <c r="H148" s="103">
        <v>46064</v>
      </c>
      <c r="I148" s="153" t="s">
        <v>749</v>
      </c>
      <c r="J148" s="153" t="s">
        <v>656</v>
      </c>
      <c r="K148" s="153" t="s">
        <v>648</v>
      </c>
      <c r="L148" s="153" t="str">
        <f>VLOOKUP(D148,'TS Gantry - AP47'!$C$8:$X$638,22,FALSE)</f>
        <v>LUNKARANSAR</v>
      </c>
      <c r="M148" s="153" t="str">
        <f>VLOOKUP(D148,'TS Gantry - AP47'!$C$8:$Y$638,23,FALSE)</f>
        <v>LUNKARANSAR</v>
      </c>
      <c r="N148" s="153" t="str">
        <f>VLOOKUP(D148,'TS Gantry - AP47'!$C$8:$Z$638,24,FALSE)</f>
        <v>BIKANER</v>
      </c>
      <c r="O148" s="108"/>
      <c r="P148" s="108"/>
      <c r="Q148" s="123"/>
      <c r="R148" s="123"/>
      <c r="S148" s="108"/>
      <c r="T148" s="212"/>
      <c r="U148" s="117"/>
      <c r="V148" s="117"/>
      <c r="W148" s="117"/>
      <c r="X148" s="117"/>
      <c r="Y148" s="117"/>
      <c r="Z148" s="117"/>
      <c r="AA148" s="117"/>
    </row>
    <row r="149" spans="1:27" ht="15.75" customHeight="1" x14ac:dyDescent="0.25">
      <c r="A149" s="150">
        <f t="shared" si="4"/>
        <v>142</v>
      </c>
      <c r="B149" s="150" t="s">
        <v>696</v>
      </c>
      <c r="C149" s="150">
        <v>15</v>
      </c>
      <c r="D149" s="210" t="s">
        <v>491</v>
      </c>
      <c r="E149" s="108" t="str">
        <f>VLOOKUP(D149,'TS Gantry - AP47'!$C$8:$D$646,2,0)</f>
        <v>DA+6</v>
      </c>
      <c r="F149" s="102">
        <v>43.804000000000002</v>
      </c>
      <c r="G149" s="103">
        <v>46059</v>
      </c>
      <c r="H149" s="103">
        <v>46065</v>
      </c>
      <c r="I149" s="153" t="s">
        <v>750</v>
      </c>
      <c r="J149" s="153" t="s">
        <v>715</v>
      </c>
      <c r="K149" s="153" t="s">
        <v>648</v>
      </c>
      <c r="L149" s="153" t="str">
        <f>VLOOKUP(D149,'TS Gantry - AP47'!$C$8:$X$638,22,FALSE)</f>
        <v>CHHATASAR</v>
      </c>
      <c r="M149" s="153" t="str">
        <f>VLOOKUP(D149,'TS Gantry - AP47'!$C$8:$Y$638,23,FALSE)</f>
        <v>LUNKARANSAR</v>
      </c>
      <c r="N149" s="153" t="str">
        <f>VLOOKUP(D149,'TS Gantry - AP47'!$C$8:$Z$638,24,FALSE)</f>
        <v>BIKANER</v>
      </c>
      <c r="O149" s="108"/>
      <c r="P149" s="108"/>
      <c r="Q149" s="123"/>
      <c r="R149" s="123"/>
      <c r="S149" s="108"/>
      <c r="T149" s="212"/>
      <c r="U149" s="117"/>
      <c r="V149" s="117"/>
      <c r="W149" s="117"/>
      <c r="X149" s="117"/>
      <c r="Y149" s="117"/>
      <c r="Z149" s="117"/>
      <c r="AA149" s="117"/>
    </row>
    <row r="150" spans="1:27" ht="15.75" customHeight="1" x14ac:dyDescent="0.25">
      <c r="A150" s="150">
        <f t="shared" si="4"/>
        <v>143</v>
      </c>
      <c r="B150" s="150" t="s">
        <v>696</v>
      </c>
      <c r="C150" s="150">
        <v>16</v>
      </c>
      <c r="D150" s="210" t="s">
        <v>517</v>
      </c>
      <c r="E150" s="108" t="str">
        <f>VLOOKUP(D150,'TS Gantry - AP47'!$C$8:$D$646,2,0)</f>
        <v>DA+0</v>
      </c>
      <c r="F150" s="102">
        <v>36.159999999999997</v>
      </c>
      <c r="G150" s="103">
        <v>46060</v>
      </c>
      <c r="H150" s="103">
        <v>46065</v>
      </c>
      <c r="I150" s="153" t="s">
        <v>751</v>
      </c>
      <c r="J150" s="153" t="s">
        <v>713</v>
      </c>
      <c r="K150" s="153" t="s">
        <v>648</v>
      </c>
      <c r="L150" s="153" t="str">
        <f>VLOOKUP(D150,'TS Gantry - AP47'!$C$8:$X$638,22,FALSE)</f>
        <v>KANWALASAR</v>
      </c>
      <c r="M150" s="153" t="str">
        <f>VLOOKUP(D150,'TS Gantry - AP47'!$C$8:$Y$638,23,FALSE)</f>
        <v>SARDARSHAHAR</v>
      </c>
      <c r="N150" s="153" t="str">
        <f>VLOOKUP(D150,'TS Gantry - AP47'!$C$8:$Z$638,24,FALSE)</f>
        <v>CHURU</v>
      </c>
      <c r="O150" s="108"/>
      <c r="P150" s="108"/>
      <c r="Q150" s="123"/>
      <c r="R150" s="123"/>
      <c r="S150" s="108"/>
      <c r="T150" s="212"/>
      <c r="U150" s="117"/>
      <c r="V150" s="117"/>
      <c r="W150" s="117"/>
      <c r="X150" s="117"/>
      <c r="Y150" s="117"/>
      <c r="Z150" s="117"/>
      <c r="AA150" s="117"/>
    </row>
    <row r="151" spans="1:27" ht="15.75" customHeight="1" x14ac:dyDescent="0.25">
      <c r="A151" s="150">
        <f t="shared" si="4"/>
        <v>144</v>
      </c>
      <c r="B151" s="150" t="s">
        <v>696</v>
      </c>
      <c r="C151" s="150">
        <v>17</v>
      </c>
      <c r="D151" s="210" t="s">
        <v>317</v>
      </c>
      <c r="E151" s="108" t="str">
        <f>VLOOKUP(D151,'TS Gantry - AP47'!$C$8:$D$646,2,0)</f>
        <v>DA+6</v>
      </c>
      <c r="F151" s="102">
        <v>43.804000000000002</v>
      </c>
      <c r="G151" s="103">
        <v>46059</v>
      </c>
      <c r="H151" s="103">
        <v>46066</v>
      </c>
      <c r="I151" s="153" t="s">
        <v>743</v>
      </c>
      <c r="J151" s="153" t="s">
        <v>744</v>
      </c>
      <c r="K151" s="153" t="s">
        <v>648</v>
      </c>
      <c r="L151" s="153" t="str">
        <f>VLOOKUP(D151,'TS Gantry - AP47'!$C$8:$X$638,22,FALSE)</f>
        <v>SODHWALI</v>
      </c>
      <c r="M151" s="153" t="str">
        <f>VLOOKUP(D151,'TS Gantry - AP47'!$C$8:$Y$638,23,FALSE)</f>
        <v>LUNKARANSAR</v>
      </c>
      <c r="N151" s="153" t="str">
        <f>VLOOKUP(D151,'TS Gantry - AP47'!$C$8:$Z$638,24,FALSE)</f>
        <v>BIKANER</v>
      </c>
      <c r="O151" s="108"/>
      <c r="P151" s="108"/>
      <c r="Q151" s="123"/>
      <c r="R151" s="123"/>
      <c r="S151" s="108"/>
      <c r="T151" s="212"/>
      <c r="U151" s="117"/>
      <c r="V151" s="117"/>
      <c r="W151" s="117"/>
      <c r="X151" s="117"/>
      <c r="Y151" s="117"/>
      <c r="Z151" s="117"/>
      <c r="AA151" s="117"/>
    </row>
    <row r="152" spans="1:27" ht="15.75" customHeight="1" x14ac:dyDescent="0.25">
      <c r="A152" s="150">
        <f t="shared" si="4"/>
        <v>145</v>
      </c>
      <c r="B152" s="150" t="s">
        <v>696</v>
      </c>
      <c r="C152" s="150">
        <v>18</v>
      </c>
      <c r="D152" s="235" t="s">
        <v>506</v>
      </c>
      <c r="E152" s="108" t="str">
        <f>VLOOKUP(D152,'TS Gantry - AP47'!$C$8:$D$646,2,0)</f>
        <v>DA+0</v>
      </c>
      <c r="F152" s="102">
        <v>36.159999999999997</v>
      </c>
      <c r="G152" s="103">
        <v>46061</v>
      </c>
      <c r="H152" s="103">
        <v>46066</v>
      </c>
      <c r="I152" s="153" t="s">
        <v>734</v>
      </c>
      <c r="J152" s="153" t="s">
        <v>746</v>
      </c>
      <c r="K152" s="153" t="s">
        <v>648</v>
      </c>
      <c r="L152" s="153" t="str">
        <f>VLOOKUP(D152,'TS Gantry - AP47'!$C$8:$X$638,22,FALSE)</f>
        <v>KAGASAR</v>
      </c>
      <c r="M152" s="153" t="str">
        <f>VLOOKUP(D152,'TS Gantry - AP47'!$C$8:$Y$638,23,FALSE)</f>
        <v>LUNKARANSAR</v>
      </c>
      <c r="N152" s="153" t="str">
        <f>VLOOKUP(D152,'TS Gantry - AP47'!$C$8:$Z$638,24,FALSE)</f>
        <v>BIKANER</v>
      </c>
      <c r="O152" s="108"/>
      <c r="P152" s="108"/>
      <c r="Q152" s="123"/>
      <c r="R152" s="123"/>
      <c r="S152" s="108"/>
      <c r="T152" s="212"/>
      <c r="U152" s="117"/>
      <c r="V152" s="117"/>
      <c r="W152" s="117"/>
      <c r="X152" s="117"/>
      <c r="Y152" s="117"/>
      <c r="Z152" s="117"/>
      <c r="AA152" s="117"/>
    </row>
    <row r="153" spans="1:27" ht="15.75" customHeight="1" x14ac:dyDescent="0.25">
      <c r="A153" s="150">
        <f t="shared" si="4"/>
        <v>146</v>
      </c>
      <c r="B153" s="150" t="s">
        <v>696</v>
      </c>
      <c r="C153" s="150">
        <v>19</v>
      </c>
      <c r="D153" s="210" t="s">
        <v>312</v>
      </c>
      <c r="E153" s="108" t="str">
        <f>VLOOKUP(D153,'TS Gantry - AP47'!$C$8:$D$646,2,0)</f>
        <v>DA+9</v>
      </c>
      <c r="F153" s="102">
        <v>45.697000000000003</v>
      </c>
      <c r="G153" s="103">
        <v>46062</v>
      </c>
      <c r="H153" s="103">
        <v>46066</v>
      </c>
      <c r="I153" s="153" t="s">
        <v>752</v>
      </c>
      <c r="J153" s="153" t="s">
        <v>741</v>
      </c>
      <c r="K153" s="153" t="s">
        <v>648</v>
      </c>
      <c r="L153" s="153" t="str">
        <f>VLOOKUP(D153,'TS Gantry - AP47'!$C$8:$X$638,22,FALSE)</f>
        <v>SODHWALI</v>
      </c>
      <c r="M153" s="153" t="str">
        <f>VLOOKUP(D153,'TS Gantry - AP47'!$C$8:$Y$638,23,FALSE)</f>
        <v>LUNKARANSAR</v>
      </c>
      <c r="N153" s="153" t="str">
        <f>VLOOKUP(D153,'TS Gantry - AP47'!$C$8:$Z$638,24,FALSE)</f>
        <v>BIKANER</v>
      </c>
      <c r="O153" s="108"/>
      <c r="P153" s="108"/>
      <c r="Q153" s="123"/>
      <c r="R153" s="123"/>
      <c r="S153" s="108"/>
      <c r="T153" s="212"/>
      <c r="U153" s="117"/>
      <c r="V153" s="117"/>
      <c r="W153" s="117"/>
      <c r="X153" s="117"/>
      <c r="Y153" s="117"/>
      <c r="Z153" s="117"/>
      <c r="AA153" s="117"/>
    </row>
    <row r="154" spans="1:27" ht="15.75" customHeight="1" x14ac:dyDescent="0.25">
      <c r="A154" s="150">
        <f t="shared" si="4"/>
        <v>147</v>
      </c>
      <c r="B154" s="150" t="s">
        <v>696</v>
      </c>
      <c r="C154" s="150">
        <v>20</v>
      </c>
      <c r="D154" s="210" t="s">
        <v>267</v>
      </c>
      <c r="E154" s="108" t="str">
        <f>VLOOKUP(D154,'TS Gantry - AP47'!$C$8:$D$646,2,0)</f>
        <v>DA+6</v>
      </c>
      <c r="F154" s="102">
        <v>43.804000000000002</v>
      </c>
      <c r="G154" s="103">
        <v>46058</v>
      </c>
      <c r="H154" s="103">
        <v>46067</v>
      </c>
      <c r="I154" s="153" t="s">
        <v>745</v>
      </c>
      <c r="J154" s="153" t="s">
        <v>722</v>
      </c>
      <c r="K154" s="153" t="s">
        <v>648</v>
      </c>
      <c r="L154" s="153" t="str">
        <f>VLOOKUP(D154,'TS Gantry - AP47'!$C$8:$X$638,22,FALSE)</f>
        <v>AMBARAN</v>
      </c>
      <c r="M154" s="153" t="str">
        <f>VLOOKUP(D154,'TS Gantry - AP47'!$C$8:$Y$638,23,FALSE)</f>
        <v>CHHATARGARH</v>
      </c>
      <c r="N154" s="153" t="str">
        <f>VLOOKUP(D154,'TS Gantry - AP47'!$C$8:$Z$638,24,FALSE)</f>
        <v>BIKANER</v>
      </c>
      <c r="O154" s="108"/>
      <c r="P154" s="108"/>
      <c r="Q154" s="123"/>
      <c r="R154" s="123"/>
      <c r="S154" s="108"/>
      <c r="T154" s="143"/>
      <c r="U154" s="117"/>
      <c r="V154" s="117"/>
      <c r="W154" s="117"/>
      <c r="X154" s="117"/>
      <c r="Y154" s="117"/>
      <c r="Z154" s="117"/>
      <c r="AA154" s="117"/>
    </row>
    <row r="155" spans="1:27" ht="15.75" customHeight="1" x14ac:dyDescent="0.25">
      <c r="A155" s="150">
        <f t="shared" si="4"/>
        <v>148</v>
      </c>
      <c r="B155" s="150" t="s">
        <v>696</v>
      </c>
      <c r="C155" s="150">
        <v>21</v>
      </c>
      <c r="D155" s="210" t="s">
        <v>420</v>
      </c>
      <c r="E155" s="108" t="str">
        <f>VLOOKUP(D155,'TS Gantry - AP47'!$C$8:$D$646,2,0)</f>
        <v>DA+0</v>
      </c>
      <c r="F155" s="102">
        <v>36.159999999999997</v>
      </c>
      <c r="G155" s="103">
        <v>46065</v>
      </c>
      <c r="H155" s="103">
        <v>46067</v>
      </c>
      <c r="I155" s="153" t="s">
        <v>749</v>
      </c>
      <c r="J155" s="153" t="s">
        <v>712</v>
      </c>
      <c r="K155" s="153" t="s">
        <v>648</v>
      </c>
      <c r="L155" s="153" t="str">
        <f>VLOOKUP(D155,'TS Gantry - AP47'!$C$8:$X$638,22,FALSE)</f>
        <v>DHANI BHOPALARAM</v>
      </c>
      <c r="M155" s="153" t="str">
        <f>VLOOKUP(D155,'TS Gantry - AP47'!$C$8:$Y$638,23,FALSE)</f>
        <v>LUNKARANSAR</v>
      </c>
      <c r="N155" s="153" t="str">
        <f>VLOOKUP(D155,'TS Gantry - AP47'!$C$8:$Z$638,24,FALSE)</f>
        <v>BIKANER</v>
      </c>
      <c r="O155" s="108"/>
      <c r="P155" s="108"/>
      <c r="Q155" s="123"/>
      <c r="R155" s="123"/>
      <c r="S155" s="108"/>
      <c r="T155" s="212"/>
      <c r="U155" s="117"/>
      <c r="V155" s="117"/>
      <c r="W155" s="117"/>
      <c r="X155" s="117"/>
      <c r="Y155" s="117"/>
      <c r="Z155" s="117"/>
      <c r="AA155" s="117"/>
    </row>
    <row r="156" spans="1:27" ht="15.75" customHeight="1" x14ac:dyDescent="0.25">
      <c r="A156" s="150">
        <f t="shared" si="4"/>
        <v>149</v>
      </c>
      <c r="B156" s="150" t="s">
        <v>696</v>
      </c>
      <c r="C156" s="150">
        <v>22</v>
      </c>
      <c r="D156" s="210" t="s">
        <v>285</v>
      </c>
      <c r="E156" s="108" t="str">
        <f>VLOOKUP(D156,'TS Gantry - AP47'!$C$8:$D$646,2,0)</f>
        <v>DA+9</v>
      </c>
      <c r="F156" s="102">
        <v>45.697000000000003</v>
      </c>
      <c r="G156" s="103">
        <v>46062</v>
      </c>
      <c r="H156" s="103">
        <v>46068</v>
      </c>
      <c r="I156" s="153" t="s">
        <v>726</v>
      </c>
      <c r="J156" s="153" t="s">
        <v>719</v>
      </c>
      <c r="K156" s="153" t="s">
        <v>648</v>
      </c>
      <c r="L156" s="153" t="str">
        <f>VLOOKUP(D156,'TS Gantry - AP47'!$C$8:$X$638,22,FALSE)</f>
        <v>RAJASAR BHATIYAN</v>
      </c>
      <c r="M156" s="153" t="str">
        <f>VLOOKUP(D156,'TS Gantry - AP47'!$C$8:$Y$638,23,FALSE)</f>
        <v>CHHATARGARH</v>
      </c>
      <c r="N156" s="153" t="str">
        <f>VLOOKUP(D156,'TS Gantry - AP47'!$C$8:$Z$638,24,FALSE)</f>
        <v>BIKANER</v>
      </c>
      <c r="O156" s="108"/>
      <c r="P156" s="108"/>
      <c r="Q156" s="123"/>
      <c r="R156" s="123"/>
      <c r="S156" s="108"/>
      <c r="T156" s="212"/>
      <c r="U156" s="117"/>
      <c r="V156" s="117"/>
      <c r="W156" s="117"/>
      <c r="X156" s="117"/>
      <c r="Y156" s="117"/>
      <c r="Z156" s="117"/>
      <c r="AA156" s="117"/>
    </row>
    <row r="157" spans="1:27" ht="15.75" customHeight="1" x14ac:dyDescent="0.25">
      <c r="A157" s="150">
        <f t="shared" si="4"/>
        <v>150</v>
      </c>
      <c r="B157" s="150" t="s">
        <v>696</v>
      </c>
      <c r="C157" s="150">
        <v>23</v>
      </c>
      <c r="D157" s="210" t="s">
        <v>387</v>
      </c>
      <c r="E157" s="108" t="str">
        <f>VLOOKUP(D157,'TS Gantry - AP47'!$C$8:$D$646,2,0)</f>
        <v>DA+6</v>
      </c>
      <c r="F157" s="102">
        <v>43.804000000000002</v>
      </c>
      <c r="G157" s="103">
        <v>46063</v>
      </c>
      <c r="H157" s="103">
        <v>46069</v>
      </c>
      <c r="I157" s="153" t="s">
        <v>718</v>
      </c>
      <c r="J157" s="153" t="s">
        <v>665</v>
      </c>
      <c r="K157" s="153" t="s">
        <v>648</v>
      </c>
      <c r="L157" s="153" t="str">
        <f>VLOOKUP(D157,'TS Gantry - AP47'!$C$8:$X$638,22,FALSE)</f>
        <v>SURANA</v>
      </c>
      <c r="M157" s="153" t="str">
        <f>VLOOKUP(D157,'TS Gantry - AP47'!$C$8:$Y$638,23,FALSE)</f>
        <v>LUNKARANSAR</v>
      </c>
      <c r="N157" s="153" t="str">
        <f>VLOOKUP(D157,'TS Gantry - AP47'!$C$8:$Z$638,24,FALSE)</f>
        <v>BIKANER</v>
      </c>
      <c r="O157" s="108"/>
      <c r="P157" s="108"/>
      <c r="Q157" s="123"/>
      <c r="R157" s="123"/>
      <c r="S157" s="108"/>
      <c r="T157" s="212"/>
      <c r="U157" s="117"/>
      <c r="V157" s="117"/>
      <c r="W157" s="117"/>
      <c r="X157" s="117"/>
      <c r="Y157" s="117"/>
      <c r="Z157" s="117"/>
      <c r="AA157" s="117"/>
    </row>
    <row r="158" spans="1:27" ht="15.75" customHeight="1" x14ac:dyDescent="0.25">
      <c r="A158" s="150">
        <f t="shared" si="4"/>
        <v>151</v>
      </c>
      <c r="B158" s="150" t="s">
        <v>696</v>
      </c>
      <c r="C158" s="150">
        <v>24</v>
      </c>
      <c r="D158" s="235" t="s">
        <v>295</v>
      </c>
      <c r="E158" s="108" t="str">
        <f>VLOOKUP(D158,'TS Gantry - AP47'!$C$8:$D$646,2,0)</f>
        <v>DA+3</v>
      </c>
      <c r="F158" s="102">
        <v>37.930999999999997</v>
      </c>
      <c r="G158" s="103">
        <v>46064</v>
      </c>
      <c r="H158" s="103">
        <v>46069</v>
      </c>
      <c r="I158" s="153" t="s">
        <v>739</v>
      </c>
      <c r="J158" s="153" t="s">
        <v>725</v>
      </c>
      <c r="K158" s="153" t="s">
        <v>648</v>
      </c>
      <c r="L158" s="153" t="str">
        <f>VLOOKUP(D158,'TS Gantry - AP47'!$C$8:$X$638,22,FALSE)</f>
        <v>BINJHARWALI</v>
      </c>
      <c r="M158" s="153" t="str">
        <f>VLOOKUP(D158,'TS Gantry - AP47'!$C$8:$Y$638,23,FALSE)</f>
        <v>LUNKARANSAR</v>
      </c>
      <c r="N158" s="153" t="str">
        <f>VLOOKUP(D158,'TS Gantry - AP47'!$C$8:$Z$638,24,FALSE)</f>
        <v>BIKANER</v>
      </c>
      <c r="O158" s="108"/>
      <c r="P158" s="108"/>
      <c r="Q158" s="123"/>
      <c r="R158" s="123"/>
      <c r="S158" s="108"/>
      <c r="T158" s="212"/>
      <c r="U158" s="117"/>
      <c r="V158" s="117"/>
      <c r="W158" s="117"/>
      <c r="X158" s="117"/>
      <c r="Y158" s="117"/>
      <c r="Z158" s="117"/>
      <c r="AA158" s="117"/>
    </row>
    <row r="159" spans="1:27" ht="15.75" customHeight="1" x14ac:dyDescent="0.25">
      <c r="A159" s="150">
        <f t="shared" si="4"/>
        <v>152</v>
      </c>
      <c r="B159" s="150" t="s">
        <v>696</v>
      </c>
      <c r="C159" s="150">
        <v>25</v>
      </c>
      <c r="D159" s="210" t="s">
        <v>578</v>
      </c>
      <c r="E159" s="108" t="str">
        <f>VLOOKUP(D159,'TS Gantry - AP47'!$C$8:$D$646,2,0)</f>
        <v>DA+3</v>
      </c>
      <c r="F159" s="102">
        <v>37.930999999999997</v>
      </c>
      <c r="G159" s="103">
        <v>46065</v>
      </c>
      <c r="H159" s="103">
        <v>46069</v>
      </c>
      <c r="I159" s="153" t="s">
        <v>717</v>
      </c>
      <c r="J159" s="153" t="s">
        <v>729</v>
      </c>
      <c r="K159" s="153" t="s">
        <v>648</v>
      </c>
      <c r="L159" s="153" t="str">
        <f>VLOOKUP(D159,'TS Gantry - AP47'!$C$8:$X$638,22,FALSE)</f>
        <v>MALAKSAR</v>
      </c>
      <c r="M159" s="153" t="str">
        <f>VLOOKUP(D159,'TS Gantry - AP47'!$C$8:$Y$638,23,FALSE)</f>
        <v>SARDARSHAHAR</v>
      </c>
      <c r="N159" s="153" t="str">
        <f>VLOOKUP(D159,'TS Gantry - AP47'!$C$8:$Z$638,24,FALSE)</f>
        <v>CHURU</v>
      </c>
      <c r="O159" s="108"/>
      <c r="P159" s="108"/>
      <c r="Q159" s="123"/>
      <c r="R159" s="123"/>
      <c r="S159" s="108"/>
      <c r="T159" s="212"/>
      <c r="U159" s="117"/>
      <c r="V159" s="117"/>
      <c r="W159" s="117"/>
      <c r="X159" s="117"/>
      <c r="Y159" s="117"/>
      <c r="Z159" s="117"/>
      <c r="AA159" s="117"/>
    </row>
    <row r="160" spans="1:27" ht="15.75" customHeight="1" x14ac:dyDescent="0.25">
      <c r="A160" s="150">
        <f t="shared" si="4"/>
        <v>153</v>
      </c>
      <c r="B160" s="150" t="s">
        <v>696</v>
      </c>
      <c r="C160" s="150">
        <v>26</v>
      </c>
      <c r="D160" s="210" t="s">
        <v>489</v>
      </c>
      <c r="E160" s="108" t="str">
        <f>VLOOKUP(D160,'TS Gantry - AP47'!$C$8:$D$646,2,0)</f>
        <v>DA+0</v>
      </c>
      <c r="F160" s="102">
        <v>36.159999999999997</v>
      </c>
      <c r="G160" s="103">
        <v>46066</v>
      </c>
      <c r="H160" s="103">
        <v>46072</v>
      </c>
      <c r="I160" s="153" t="s">
        <v>750</v>
      </c>
      <c r="J160" s="153" t="s">
        <v>715</v>
      </c>
      <c r="K160" s="153" t="s">
        <v>648</v>
      </c>
      <c r="L160" s="153" t="str">
        <f>VLOOKUP(D160,'TS Gantry - AP47'!$C$8:$X$638,22,FALSE)</f>
        <v>CHHATASAR</v>
      </c>
      <c r="M160" s="153" t="str">
        <f>VLOOKUP(D160,'TS Gantry - AP47'!$C$8:$Y$638,23,FALSE)</f>
        <v>LUNKARANSAR</v>
      </c>
      <c r="N160" s="153" t="str">
        <f>VLOOKUP(D160,'TS Gantry - AP47'!$C$8:$Z$638,24,FALSE)</f>
        <v>BIKANER</v>
      </c>
      <c r="O160" s="108"/>
      <c r="P160" s="108"/>
      <c r="Q160" s="123"/>
      <c r="R160" s="123"/>
      <c r="S160" s="108"/>
      <c r="T160" s="212"/>
      <c r="U160" s="117"/>
      <c r="V160" s="117"/>
      <c r="W160" s="117"/>
      <c r="X160" s="117"/>
      <c r="Y160" s="117"/>
      <c r="Z160" s="117"/>
      <c r="AA160" s="117"/>
    </row>
    <row r="161" spans="1:27" ht="15.75" customHeight="1" x14ac:dyDescent="0.25">
      <c r="A161" s="150">
        <f t="shared" si="4"/>
        <v>154</v>
      </c>
      <c r="B161" s="150" t="s">
        <v>696</v>
      </c>
      <c r="C161" s="150">
        <v>27</v>
      </c>
      <c r="D161" s="210" t="s">
        <v>516</v>
      </c>
      <c r="E161" s="108" t="str">
        <f>VLOOKUP(D161,'TS Gantry - AP47'!$C$8:$D$646,2,0)</f>
        <v>DA+6</v>
      </c>
      <c r="F161" s="102">
        <v>43.804000000000002</v>
      </c>
      <c r="G161" s="103">
        <v>46066</v>
      </c>
      <c r="H161" s="103">
        <v>46073</v>
      </c>
      <c r="I161" s="153" t="s">
        <v>751</v>
      </c>
      <c r="J161" s="153" t="s">
        <v>711</v>
      </c>
      <c r="K161" s="153" t="s">
        <v>648</v>
      </c>
      <c r="L161" s="153" t="str">
        <f>VLOOKUP(D161,'TS Gantry - AP47'!$C$8:$X$638,22,FALSE)</f>
        <v>KAGASAR</v>
      </c>
      <c r="M161" s="153" t="str">
        <f>VLOOKUP(D161,'TS Gantry - AP47'!$C$8:$Y$638,23,FALSE)</f>
        <v>LUNKARANSAR</v>
      </c>
      <c r="N161" s="153" t="str">
        <f>VLOOKUP(D161,'TS Gantry - AP47'!$C$8:$Z$638,24,FALSE)</f>
        <v>BIKANER</v>
      </c>
      <c r="O161" s="108"/>
      <c r="P161" s="108"/>
      <c r="Q161" s="123"/>
      <c r="R161" s="123"/>
      <c r="S161" s="108"/>
      <c r="T161" s="212"/>
      <c r="U161" s="117"/>
      <c r="V161" s="117"/>
      <c r="W161" s="117"/>
      <c r="X161" s="117"/>
      <c r="Y161" s="117"/>
      <c r="Z161" s="117"/>
      <c r="AA161" s="117"/>
    </row>
    <row r="162" spans="1:27" ht="15.75" customHeight="1" x14ac:dyDescent="0.25">
      <c r="A162" s="150">
        <f t="shared" si="4"/>
        <v>155</v>
      </c>
      <c r="B162" s="150" t="s">
        <v>696</v>
      </c>
      <c r="C162" s="150">
        <v>28</v>
      </c>
      <c r="D162" s="210" t="s">
        <v>314</v>
      </c>
      <c r="E162" s="108" t="str">
        <f>VLOOKUP(D162,'TS Gantry - AP47'!$C$8:$D$646,2,0)</f>
        <v>DA+0</v>
      </c>
      <c r="F162" s="102">
        <v>36.159999999999997</v>
      </c>
      <c r="G162" s="103">
        <v>46067</v>
      </c>
      <c r="H162" s="103">
        <v>46073</v>
      </c>
      <c r="I162" s="153" t="s">
        <v>752</v>
      </c>
      <c r="J162" s="153" t="s">
        <v>741</v>
      </c>
      <c r="K162" s="153" t="s">
        <v>648</v>
      </c>
      <c r="L162" s="153" t="str">
        <f>VLOOKUP(D162,'TS Gantry - AP47'!$C$8:$X$638,22,FALSE)</f>
        <v>SODHWALI</v>
      </c>
      <c r="M162" s="153" t="str">
        <f>VLOOKUP(D162,'TS Gantry - AP47'!$C$8:$Y$638,23,FALSE)</f>
        <v>LUNKARANSAR</v>
      </c>
      <c r="N162" s="153" t="str">
        <f>VLOOKUP(D162,'TS Gantry - AP47'!$C$8:$Z$638,24,FALSE)</f>
        <v>BIKANER</v>
      </c>
      <c r="O162" s="108"/>
      <c r="P162" s="108"/>
      <c r="Q162" s="123"/>
      <c r="R162" s="123"/>
      <c r="S162" s="108"/>
      <c r="T162" s="212"/>
      <c r="U162" s="117"/>
      <c r="V162" s="117"/>
      <c r="W162" s="117"/>
      <c r="X162" s="117"/>
      <c r="Y162" s="117"/>
      <c r="Z162" s="117"/>
      <c r="AA162" s="117"/>
    </row>
    <row r="163" spans="1:27" ht="15.75" customHeight="1" x14ac:dyDescent="0.25">
      <c r="A163" s="150">
        <f t="shared" si="4"/>
        <v>156</v>
      </c>
      <c r="B163" s="150" t="s">
        <v>696</v>
      </c>
      <c r="C163" s="150">
        <v>29</v>
      </c>
      <c r="D163" s="210" t="s">
        <v>286</v>
      </c>
      <c r="E163" s="108" t="str">
        <f>VLOOKUP(D163,'TS Gantry - AP47'!$C$8:$D$646,2,0)</f>
        <v>DA+3</v>
      </c>
      <c r="F163" s="102">
        <v>37.930999999999997</v>
      </c>
      <c r="G163" s="103">
        <v>46069</v>
      </c>
      <c r="H163" s="103">
        <v>46075</v>
      </c>
      <c r="I163" s="153" t="s">
        <v>726</v>
      </c>
      <c r="J163" s="153" t="s">
        <v>719</v>
      </c>
      <c r="K163" s="153" t="s">
        <v>648</v>
      </c>
      <c r="L163" s="153" t="str">
        <f>VLOOKUP(D163,'TS Gantry - AP47'!$C$8:$X$638,22,FALSE)</f>
        <v>RAJASAR BHATIYAN</v>
      </c>
      <c r="M163" s="153" t="str">
        <f>VLOOKUP(D163,'TS Gantry - AP47'!$C$8:$Y$638,23,FALSE)</f>
        <v>CHHATARGARH</v>
      </c>
      <c r="N163" s="153" t="str">
        <f>VLOOKUP(D163,'TS Gantry - AP47'!$C$8:$Z$638,24,FALSE)</f>
        <v>BIKANER</v>
      </c>
      <c r="O163" s="108"/>
      <c r="P163" s="108"/>
      <c r="Q163" s="123"/>
      <c r="R163" s="123"/>
      <c r="S163" s="108"/>
      <c r="T163" s="212"/>
      <c r="U163" s="117"/>
      <c r="V163" s="117"/>
      <c r="W163" s="117"/>
      <c r="X163" s="117"/>
      <c r="Y163" s="117"/>
      <c r="Z163" s="117"/>
      <c r="AA163" s="117"/>
    </row>
    <row r="164" spans="1:27" ht="15.75" customHeight="1" x14ac:dyDescent="0.25">
      <c r="A164" s="150">
        <f t="shared" si="4"/>
        <v>157</v>
      </c>
      <c r="B164" s="150" t="s">
        <v>696</v>
      </c>
      <c r="C164" s="150">
        <v>30</v>
      </c>
      <c r="D164" s="210" t="s">
        <v>245</v>
      </c>
      <c r="E164" s="108" t="str">
        <f>VLOOKUP(D164,'TS Gantry - AP47'!$C$8:$D$646,2,0)</f>
        <v>DA+9</v>
      </c>
      <c r="F164" s="108"/>
      <c r="G164" s="103">
        <v>46060</v>
      </c>
      <c r="H164" s="103">
        <v>46071</v>
      </c>
      <c r="I164" s="153" t="s">
        <v>676</v>
      </c>
      <c r="J164" s="153" t="s">
        <v>716</v>
      </c>
      <c r="K164" s="153" t="s">
        <v>648</v>
      </c>
      <c r="L164" s="153" t="str">
        <f>VLOOKUP(D164,'TS Gantry - AP47'!$C$8:$X$638,22,FALSE)</f>
        <v>KELAN</v>
      </c>
      <c r="M164" s="153" t="str">
        <f>VLOOKUP(D164,'TS Gantry - AP47'!$C$8:$Y$638,23,FALSE)</f>
        <v>CHHATARGARH</v>
      </c>
      <c r="N164" s="153" t="str">
        <f>VLOOKUP(D164,'TS Gantry - AP47'!$C$8:$Z$638,24,FALSE)</f>
        <v>BIKANER</v>
      </c>
      <c r="O164" s="108"/>
      <c r="P164" s="108"/>
      <c r="Q164" s="123"/>
      <c r="R164" s="123"/>
      <c r="S164" s="108"/>
      <c r="T164" s="212"/>
      <c r="U164" s="117"/>
      <c r="V164" s="117"/>
      <c r="W164" s="117"/>
      <c r="X164" s="117"/>
      <c r="Y164" s="117"/>
      <c r="Z164" s="117"/>
      <c r="AA164" s="117"/>
    </row>
    <row r="165" spans="1:27" ht="15.75" customHeight="1" x14ac:dyDescent="0.25">
      <c r="A165" s="150">
        <v>157</v>
      </c>
      <c r="B165" s="150" t="s">
        <v>696</v>
      </c>
      <c r="C165" s="150">
        <v>30</v>
      </c>
      <c r="D165" s="210" t="s">
        <v>245</v>
      </c>
      <c r="E165" s="108" t="str">
        <f>VLOOKUP(D165,'TS Gantry - AP47'!$C$8:$D$646,2,0)</f>
        <v>DA+9</v>
      </c>
      <c r="F165" s="108"/>
      <c r="G165" s="103">
        <v>46074</v>
      </c>
      <c r="H165" s="103">
        <v>46076</v>
      </c>
      <c r="I165" s="153" t="s">
        <v>739</v>
      </c>
      <c r="J165" s="153" t="s">
        <v>725</v>
      </c>
      <c r="K165" s="153" t="s">
        <v>648</v>
      </c>
      <c r="L165" s="153" t="str">
        <f>VLOOKUP(D165,'TS Gantry - AP47'!$C$8:$X$638,22,FALSE)</f>
        <v>KELAN</v>
      </c>
      <c r="M165" s="153" t="str">
        <f>VLOOKUP(D165,'TS Gantry - AP47'!$C$8:$Y$638,23,FALSE)</f>
        <v>CHHATARGARH</v>
      </c>
      <c r="N165" s="153" t="str">
        <f>VLOOKUP(D165,'TS Gantry - AP47'!$C$8:$Z$638,24,FALSE)</f>
        <v>BIKANER</v>
      </c>
      <c r="O165" s="108"/>
      <c r="P165" s="108"/>
      <c r="Q165" s="123"/>
      <c r="R165" s="123"/>
      <c r="S165" s="108"/>
      <c r="T165" s="212"/>
      <c r="U165" s="117"/>
      <c r="V165" s="117"/>
      <c r="W165" s="117"/>
      <c r="X165" s="117"/>
      <c r="Y165" s="117"/>
      <c r="Z165" s="117"/>
      <c r="AA165" s="117"/>
    </row>
    <row r="166" spans="1:27" ht="15.75" customHeight="1" x14ac:dyDescent="0.25">
      <c r="A166" s="150">
        <f t="shared" ref="A166:A374" si="5">A165+1</f>
        <v>158</v>
      </c>
      <c r="B166" s="150" t="s">
        <v>696</v>
      </c>
      <c r="C166" s="150">
        <v>31</v>
      </c>
      <c r="D166" s="210" t="s">
        <v>433</v>
      </c>
      <c r="E166" s="108" t="str">
        <f>VLOOKUP(D166,'TS Gantry - AP47'!$C$8:$D$646,2,0)</f>
        <v>DB2+0</v>
      </c>
      <c r="F166" s="102">
        <v>59.500999999999998</v>
      </c>
      <c r="G166" s="103">
        <v>46068</v>
      </c>
      <c r="H166" s="103">
        <v>46076</v>
      </c>
      <c r="I166" s="153" t="s">
        <v>749</v>
      </c>
      <c r="J166" s="153" t="s">
        <v>731</v>
      </c>
      <c r="K166" s="153" t="s">
        <v>648</v>
      </c>
      <c r="L166" s="153" t="str">
        <f>VLOOKUP(D166,'TS Gantry - AP47'!$C$8:$X$638,22,FALSE)</f>
        <v>UCHHRANGDESAR</v>
      </c>
      <c r="M166" s="153" t="str">
        <f>VLOOKUP(D166,'TS Gantry - AP47'!$C$8:$Y$638,23,FALSE)</f>
        <v>LUNKARANSAR</v>
      </c>
      <c r="N166" s="153" t="str">
        <f>VLOOKUP(D166,'TS Gantry - AP47'!$C$8:$Z$638,24,FALSE)</f>
        <v>BIKANER</v>
      </c>
      <c r="O166" s="108"/>
      <c r="P166" s="108"/>
      <c r="Q166" s="123"/>
      <c r="R166" s="123"/>
      <c r="S166" s="108"/>
      <c r="T166" s="212"/>
      <c r="U166" s="117"/>
      <c r="V166" s="117"/>
      <c r="W166" s="117"/>
      <c r="X166" s="117"/>
      <c r="Y166" s="117"/>
      <c r="Z166" s="117"/>
      <c r="AA166" s="117"/>
    </row>
    <row r="167" spans="1:27" ht="15.75" customHeight="1" x14ac:dyDescent="0.25">
      <c r="A167" s="150">
        <f t="shared" si="5"/>
        <v>159</v>
      </c>
      <c r="B167" s="150" t="s">
        <v>696</v>
      </c>
      <c r="C167" s="150">
        <v>32</v>
      </c>
      <c r="D167" s="210" t="s">
        <v>265</v>
      </c>
      <c r="E167" s="108" t="str">
        <f>VLOOKUP(D167,'TS Gantry - AP47'!$C$8:$D$646,2,0)</f>
        <v>DA+9</v>
      </c>
      <c r="F167" s="102">
        <v>45.697000000000003</v>
      </c>
      <c r="G167" s="103">
        <v>46068</v>
      </c>
      <c r="H167" s="103">
        <v>46077</v>
      </c>
      <c r="I167" s="153" t="s">
        <v>745</v>
      </c>
      <c r="J167" s="153" t="s">
        <v>722</v>
      </c>
      <c r="K167" s="153" t="s">
        <v>648</v>
      </c>
      <c r="L167" s="153" t="str">
        <f>VLOOKUP(D167,'TS Gantry - AP47'!$C$8:$X$638,22,FALSE)</f>
        <v>AMBARAN</v>
      </c>
      <c r="M167" s="153" t="str">
        <f>VLOOKUP(D167,'TS Gantry - AP47'!$C$8:$Y$638,23,FALSE)</f>
        <v>CHHATARGARH</v>
      </c>
      <c r="N167" s="153" t="str">
        <f>VLOOKUP(D167,'TS Gantry - AP47'!$C$8:$Z$638,24,FALSE)</f>
        <v>BIKANER</v>
      </c>
      <c r="O167" s="108"/>
      <c r="P167" s="108"/>
      <c r="Q167" s="123"/>
      <c r="R167" s="123"/>
      <c r="S167" s="108"/>
      <c r="T167" s="212"/>
      <c r="U167" s="117"/>
      <c r="V167" s="117"/>
      <c r="W167" s="117"/>
      <c r="X167" s="117"/>
      <c r="Y167" s="117"/>
      <c r="Z167" s="117"/>
      <c r="AA167" s="117"/>
    </row>
    <row r="168" spans="1:27" ht="15.75" customHeight="1" x14ac:dyDescent="0.25">
      <c r="A168" s="150">
        <f t="shared" si="5"/>
        <v>160</v>
      </c>
      <c r="B168" s="150" t="s">
        <v>696</v>
      </c>
      <c r="C168" s="150">
        <v>33</v>
      </c>
      <c r="D168" s="232" t="s">
        <v>318</v>
      </c>
      <c r="E168" s="108" t="str">
        <f>VLOOKUP(D168,'TS Gantry - AP47'!$C$8:$D$646,2,0)</f>
        <v>DB1+3</v>
      </c>
      <c r="F168" s="234">
        <v>57.963000000000001</v>
      </c>
      <c r="G168" s="103">
        <v>46067</v>
      </c>
      <c r="H168" s="103">
        <v>46078</v>
      </c>
      <c r="I168" s="153" t="s">
        <v>743</v>
      </c>
      <c r="J168" s="153" t="s">
        <v>744</v>
      </c>
      <c r="K168" s="153" t="s">
        <v>648</v>
      </c>
      <c r="L168" s="153" t="str">
        <f>VLOOKUP(D168,'TS Gantry - AP47'!$C$8:$X$638,22,FALSE)</f>
        <v>SODHWALI</v>
      </c>
      <c r="M168" s="153" t="str">
        <f>VLOOKUP(D168,'TS Gantry - AP47'!$C$8:$Y$638,23,FALSE)</f>
        <v>LUNKARANSAR</v>
      </c>
      <c r="N168" s="153" t="str">
        <f>VLOOKUP(D168,'TS Gantry - AP47'!$C$8:$Z$638,24,FALSE)</f>
        <v>BIKANER</v>
      </c>
      <c r="O168" s="108"/>
      <c r="P168" s="108"/>
      <c r="Q168" s="123"/>
      <c r="R168" s="123"/>
      <c r="S168" s="108"/>
      <c r="T168" s="212"/>
      <c r="U168" s="117"/>
      <c r="V168" s="117"/>
      <c r="W168" s="117"/>
      <c r="X168" s="117"/>
      <c r="Y168" s="117"/>
      <c r="Z168" s="117"/>
      <c r="AA168" s="117"/>
    </row>
    <row r="169" spans="1:27" ht="15.75" customHeight="1" x14ac:dyDescent="0.25">
      <c r="A169" s="150">
        <f t="shared" si="5"/>
        <v>161</v>
      </c>
      <c r="B169" s="150" t="s">
        <v>696</v>
      </c>
      <c r="C169" s="150">
        <v>34</v>
      </c>
      <c r="D169" s="210" t="s">
        <v>560</v>
      </c>
      <c r="E169" s="192" t="str">
        <f>VLOOKUP(D169,'TS Gantry - AP47'!$C$8:$D$646,2,0)</f>
        <v>DB1+9</v>
      </c>
      <c r="F169" s="108">
        <v>66.775999999999996</v>
      </c>
      <c r="G169" s="103">
        <v>46070</v>
      </c>
      <c r="H169" s="103">
        <v>46078</v>
      </c>
      <c r="I169" s="153" t="s">
        <v>717</v>
      </c>
      <c r="J169" s="153" t="s">
        <v>665</v>
      </c>
      <c r="K169" s="153" t="s">
        <v>648</v>
      </c>
      <c r="L169" s="153" t="str">
        <f>VLOOKUP(D169,'TS Gantry - AP47'!$C$8:$X$638,22,FALSE)</f>
        <v>NAHARSARA</v>
      </c>
      <c r="M169" s="153" t="str">
        <f>VLOOKUP(D169,'TS Gantry - AP47'!$C$8:$Y$638,23,FALSE)</f>
        <v>SARDARSHAHAR</v>
      </c>
      <c r="N169" s="153" t="str">
        <f>VLOOKUP(D169,'TS Gantry - AP47'!$C$8:$Z$638,24,FALSE)</f>
        <v>CHURU</v>
      </c>
      <c r="O169" s="108"/>
      <c r="P169" s="108"/>
      <c r="Q169" s="123"/>
      <c r="R169" s="123"/>
      <c r="S169" s="108"/>
      <c r="T169" s="212"/>
      <c r="U169" s="117"/>
      <c r="V169" s="117"/>
      <c r="W169" s="117"/>
      <c r="X169" s="117"/>
      <c r="Y169" s="117"/>
      <c r="Z169" s="117"/>
      <c r="AA169" s="117"/>
    </row>
    <row r="170" spans="1:27" ht="15.75" customHeight="1" x14ac:dyDescent="0.25">
      <c r="A170" s="150">
        <f t="shared" si="5"/>
        <v>162</v>
      </c>
      <c r="B170" s="150" t="s">
        <v>696</v>
      </c>
      <c r="C170" s="150">
        <v>35</v>
      </c>
      <c r="D170" s="221" t="s">
        <v>287</v>
      </c>
      <c r="E170" s="192" t="str">
        <f>VLOOKUP(D170,'TS Gantry - AP47'!$C$8:$D$646,2,0)</f>
        <v>DA-1.5</v>
      </c>
      <c r="F170" s="102">
        <v>35.601999999999997</v>
      </c>
      <c r="G170" s="103">
        <v>46075</v>
      </c>
      <c r="H170" s="103">
        <v>46078</v>
      </c>
      <c r="I170" s="153" t="s">
        <v>726</v>
      </c>
      <c r="J170" s="153" t="s">
        <v>753</v>
      </c>
      <c r="K170" s="153" t="s">
        <v>648</v>
      </c>
      <c r="L170" s="153" t="str">
        <f>VLOOKUP(D170,'TS Gantry - AP47'!$C$8:$X$638,22,FALSE)</f>
        <v>MAKADASAR</v>
      </c>
      <c r="M170" s="153" t="str">
        <f>VLOOKUP(D170,'TS Gantry - AP47'!$C$8:$Y$638,23,FALSE)</f>
        <v>CHHATARGARH</v>
      </c>
      <c r="N170" s="153" t="str">
        <f>VLOOKUP(D170,'TS Gantry - AP47'!$C$8:$Z$638,24,FALSE)</f>
        <v>BIKANER</v>
      </c>
      <c r="O170" s="108"/>
      <c r="P170" s="108"/>
      <c r="Q170" s="123"/>
      <c r="R170" s="123"/>
      <c r="S170" s="108"/>
      <c r="T170" s="212"/>
      <c r="U170" s="117"/>
      <c r="V170" s="117"/>
      <c r="W170" s="117"/>
      <c r="X170" s="117"/>
      <c r="Y170" s="117"/>
      <c r="Z170" s="117"/>
      <c r="AA170" s="117"/>
    </row>
    <row r="171" spans="1:27" ht="15.75" customHeight="1" x14ac:dyDescent="0.25">
      <c r="A171" s="150">
        <f t="shared" si="5"/>
        <v>163</v>
      </c>
      <c r="B171" s="150" t="s">
        <v>696</v>
      </c>
      <c r="C171" s="150">
        <v>36</v>
      </c>
      <c r="D171" s="210" t="s">
        <v>569</v>
      </c>
      <c r="E171" s="108" t="str">
        <f>VLOOKUP(D171,'TS Gantry - AP47'!$C$8:$D$646,2,0)</f>
        <v>DA+9</v>
      </c>
      <c r="F171" s="102">
        <v>45.697000000000003</v>
      </c>
      <c r="G171" s="103">
        <v>46072</v>
      </c>
      <c r="H171" s="103">
        <v>46079</v>
      </c>
      <c r="I171" s="153" t="s">
        <v>718</v>
      </c>
      <c r="J171" s="153" t="s">
        <v>729</v>
      </c>
      <c r="K171" s="153" t="s">
        <v>648</v>
      </c>
      <c r="L171" s="153" t="str">
        <f>VLOOKUP(D171,'TS Gantry - AP47'!$C$8:$X$638,22,FALSE)</f>
        <v>MALAKSAR</v>
      </c>
      <c r="M171" s="153" t="str">
        <f>VLOOKUP(D171,'TS Gantry - AP47'!$C$8:$Y$638,23,FALSE)</f>
        <v>SARDARSHAHAR</v>
      </c>
      <c r="N171" s="153" t="str">
        <f>VLOOKUP(D171,'TS Gantry - AP47'!$C$8:$Z$638,24,FALSE)</f>
        <v>CHURU</v>
      </c>
      <c r="O171" s="108"/>
      <c r="P171" s="108"/>
      <c r="Q171" s="123"/>
      <c r="R171" s="123"/>
      <c r="S171" s="108"/>
      <c r="T171" s="212"/>
      <c r="U171" s="117"/>
      <c r="V171" s="117"/>
      <c r="W171" s="117"/>
      <c r="X171" s="117"/>
      <c r="Y171" s="117"/>
      <c r="Z171" s="117"/>
      <c r="AA171" s="117"/>
    </row>
    <row r="172" spans="1:27" ht="15.75" customHeight="1" x14ac:dyDescent="0.25">
      <c r="A172" s="150">
        <f t="shared" si="5"/>
        <v>164</v>
      </c>
      <c r="B172" s="150" t="s">
        <v>696</v>
      </c>
      <c r="C172" s="150">
        <v>37</v>
      </c>
      <c r="D172" s="210" t="s">
        <v>418</v>
      </c>
      <c r="E172" s="108" t="str">
        <f>VLOOKUP(D172,'TS Gantry - AP47'!$C$8:$D$646,2,0)</f>
        <v>DA-1.5</v>
      </c>
      <c r="F172" s="102">
        <v>35.601999999999997</v>
      </c>
      <c r="G172" s="103">
        <v>46077</v>
      </c>
      <c r="H172" s="103">
        <v>46079</v>
      </c>
      <c r="I172" s="153" t="s">
        <v>749</v>
      </c>
      <c r="J172" s="153" t="s">
        <v>665</v>
      </c>
      <c r="K172" s="153" t="s">
        <v>648</v>
      </c>
      <c r="L172" s="153" t="str">
        <f>VLOOKUP(D172,'TS Gantry - AP47'!$C$8:$X$638,22,FALSE)</f>
        <v>LUNKARANSAR</v>
      </c>
      <c r="M172" s="153" t="str">
        <f>VLOOKUP(D172,'TS Gantry - AP47'!$C$8:$Y$638,23,FALSE)</f>
        <v>LUNKARANSAR</v>
      </c>
      <c r="N172" s="153" t="str">
        <f>VLOOKUP(D172,'TS Gantry - AP47'!$C$8:$Z$638,24,FALSE)</f>
        <v>BIKANER</v>
      </c>
      <c r="O172" s="108"/>
      <c r="P172" s="108"/>
      <c r="Q172" s="123"/>
      <c r="R172" s="123"/>
      <c r="S172" s="108"/>
      <c r="T172" s="212"/>
      <c r="U172" s="117"/>
      <c r="V172" s="117"/>
      <c r="W172" s="117"/>
      <c r="X172" s="117"/>
      <c r="Y172" s="117"/>
      <c r="Z172" s="117"/>
      <c r="AA172" s="117"/>
    </row>
    <row r="173" spans="1:27" ht="15.75" customHeight="1" x14ac:dyDescent="0.25">
      <c r="A173" s="150">
        <f t="shared" si="5"/>
        <v>165</v>
      </c>
      <c r="B173" s="150" t="s">
        <v>696</v>
      </c>
      <c r="C173" s="150">
        <v>38</v>
      </c>
      <c r="D173" s="210" t="s">
        <v>234</v>
      </c>
      <c r="E173" s="108" t="str">
        <f>VLOOKUP(D173,'TS Gantry - AP47'!$C$8:$D$646,2,0)</f>
        <v>DA-1.5</v>
      </c>
      <c r="F173" s="102">
        <v>35.601999999999997</v>
      </c>
      <c r="G173" s="103">
        <v>46076</v>
      </c>
      <c r="H173" s="103">
        <v>46081</v>
      </c>
      <c r="I173" s="153" t="s">
        <v>739</v>
      </c>
      <c r="J173" s="153" t="s">
        <v>725</v>
      </c>
      <c r="K173" s="153" t="s">
        <v>648</v>
      </c>
      <c r="L173" s="153" t="str">
        <f>VLOOKUP(D173,'TS Gantry - AP47'!$C$8:$X$638,22,FALSE)</f>
        <v>KELAN</v>
      </c>
      <c r="M173" s="153" t="str">
        <f>VLOOKUP(D173,'TS Gantry - AP47'!$C$8:$Y$638,23,FALSE)</f>
        <v>CHHATARGARH</v>
      </c>
      <c r="N173" s="153" t="str">
        <f>VLOOKUP(D173,'TS Gantry - AP47'!$C$8:$Z$638,24,FALSE)</f>
        <v>BIKANER</v>
      </c>
      <c r="O173" s="108"/>
      <c r="P173" s="108"/>
      <c r="Q173" s="123"/>
      <c r="R173" s="123"/>
      <c r="S173" s="108"/>
      <c r="T173" s="212"/>
      <c r="U173" s="117"/>
      <c r="V173" s="117"/>
      <c r="W173" s="117"/>
      <c r="X173" s="117"/>
      <c r="Y173" s="117"/>
      <c r="Z173" s="117"/>
      <c r="AA173" s="117"/>
    </row>
    <row r="174" spans="1:27" ht="15.75" customHeight="1" x14ac:dyDescent="0.25">
      <c r="A174" s="150">
        <f t="shared" si="5"/>
        <v>166</v>
      </c>
      <c r="B174" s="150" t="s">
        <v>696</v>
      </c>
      <c r="C174" s="150">
        <v>39</v>
      </c>
      <c r="D174" s="210" t="s">
        <v>293</v>
      </c>
      <c r="E174" s="108" t="str">
        <f>VLOOKUP(D174,'TS Gantry - AP47'!$C$8:$D$646,2,0)</f>
        <v>DA+6</v>
      </c>
      <c r="F174" s="102">
        <v>43.804000000000002</v>
      </c>
      <c r="G174" s="103">
        <v>46079</v>
      </c>
      <c r="H174" s="103">
        <v>46081</v>
      </c>
      <c r="I174" s="153" t="s">
        <v>723</v>
      </c>
      <c r="J174" s="153" t="s">
        <v>753</v>
      </c>
      <c r="K174" s="153" t="s">
        <v>648</v>
      </c>
      <c r="L174" s="153" t="str">
        <f>VLOOKUP(D174,'TS Gantry - AP47'!$C$8:$X$638,22,FALSE)</f>
        <v>BINJHARWALI</v>
      </c>
      <c r="M174" s="153" t="str">
        <f>VLOOKUP(D174,'TS Gantry - AP47'!$C$8:$Y$638,23,FALSE)</f>
        <v>LUNKARANSAR</v>
      </c>
      <c r="N174" s="153" t="str">
        <f>VLOOKUP(D174,'TS Gantry - AP47'!$C$8:$Z$638,24,FALSE)</f>
        <v>BIKANER</v>
      </c>
      <c r="O174" s="108"/>
      <c r="P174" s="108"/>
      <c r="Q174" s="123"/>
      <c r="R174" s="123"/>
      <c r="S174" s="108"/>
      <c r="T174" s="212"/>
      <c r="U174" s="117"/>
      <c r="V174" s="117"/>
      <c r="W174" s="117"/>
      <c r="X174" s="117"/>
      <c r="Y174" s="117"/>
      <c r="Z174" s="117"/>
      <c r="AA174" s="117"/>
    </row>
    <row r="175" spans="1:27" ht="15.75" customHeight="1" thickBot="1" x14ac:dyDescent="0.3">
      <c r="A175" s="184">
        <f t="shared" si="5"/>
        <v>167</v>
      </c>
      <c r="B175" s="184" t="s">
        <v>696</v>
      </c>
      <c r="C175" s="184">
        <v>40</v>
      </c>
      <c r="D175" s="229" t="s">
        <v>511</v>
      </c>
      <c r="E175" s="112" t="str">
        <f>VLOOKUP(D175,'TS Gantry - AP47'!$C$8:$D$646,2,0)</f>
        <v>DB1+0</v>
      </c>
      <c r="F175" s="223">
        <v>55.451000000000001</v>
      </c>
      <c r="G175" s="165">
        <v>46074</v>
      </c>
      <c r="H175" s="165">
        <v>46082</v>
      </c>
      <c r="I175" s="225" t="s">
        <v>751</v>
      </c>
      <c r="J175" s="225" t="s">
        <v>754</v>
      </c>
      <c r="K175" s="225" t="s">
        <v>648</v>
      </c>
      <c r="L175" s="225" t="str">
        <f>VLOOKUP(D175,'TS Gantry - AP47'!$C$8:$X$638,22,FALSE)</f>
        <v>KAGASAR</v>
      </c>
      <c r="M175" s="225" t="str">
        <f>VLOOKUP(D175,'TS Gantry - AP47'!$C$8:$Y$638,23,FALSE)</f>
        <v>LUNKARANSAR</v>
      </c>
      <c r="N175" s="225" t="str">
        <f>VLOOKUP(D175,'TS Gantry - AP47'!$C$8:$Z$638,24,FALSE)</f>
        <v>BIKANER</v>
      </c>
      <c r="O175" s="112"/>
      <c r="P175" s="112"/>
      <c r="Q175" s="147"/>
      <c r="R175" s="147"/>
      <c r="S175" s="112"/>
      <c r="T175" s="236"/>
      <c r="U175" s="205"/>
      <c r="V175" s="205"/>
      <c r="W175" s="205"/>
      <c r="X175" s="205"/>
      <c r="Y175" s="205"/>
      <c r="Z175" s="205"/>
      <c r="AA175" s="205"/>
    </row>
    <row r="176" spans="1:27" ht="15.75" customHeight="1" x14ac:dyDescent="0.25">
      <c r="A176" s="150">
        <f t="shared" si="5"/>
        <v>168</v>
      </c>
      <c r="B176" s="150" t="s">
        <v>697</v>
      </c>
      <c r="C176" s="150">
        <v>1</v>
      </c>
      <c r="D176" s="237" t="s">
        <v>561</v>
      </c>
      <c r="E176" s="150" t="str">
        <f>VLOOKUP(D176,'TS Gantry - AP47'!$C$8:$D$646,2,0)</f>
        <v>DA+9</v>
      </c>
      <c r="F176" s="222">
        <v>45.697000000000003</v>
      </c>
      <c r="G176" s="188">
        <v>46078</v>
      </c>
      <c r="H176" s="238">
        <v>46083</v>
      </c>
      <c r="I176" s="153" t="s">
        <v>717</v>
      </c>
      <c r="J176" s="153" t="s">
        <v>665</v>
      </c>
      <c r="K176" s="153" t="s">
        <v>648</v>
      </c>
      <c r="L176" s="153" t="str">
        <f>VLOOKUP(D176,'TS Gantry - AP47'!$C$8:$X$638,22,FALSE)</f>
        <v>NAHARSARA</v>
      </c>
      <c r="M176" s="153" t="str">
        <f>VLOOKUP(D176,'TS Gantry - AP47'!$C$8:$Y$638,23,FALSE)</f>
        <v>SARDARSHAHAR</v>
      </c>
      <c r="N176" s="153" t="str">
        <f>VLOOKUP(D176,'TS Gantry - AP47'!$C$8:$Z$638,24,FALSE)</f>
        <v>CHURU</v>
      </c>
      <c r="O176" s="150"/>
      <c r="P176" s="150"/>
      <c r="Q176" s="152"/>
      <c r="R176" s="152"/>
      <c r="S176" s="150"/>
      <c r="T176" s="239"/>
      <c r="U176" s="117"/>
      <c r="V176" s="117"/>
      <c r="W176" s="117"/>
      <c r="X176" s="117"/>
      <c r="Y176" s="117"/>
      <c r="Z176" s="117"/>
      <c r="AA176" s="117"/>
    </row>
    <row r="177" spans="1:27" ht="15.75" customHeight="1" x14ac:dyDescent="0.25">
      <c r="A177" s="150">
        <f t="shared" si="5"/>
        <v>169</v>
      </c>
      <c r="B177" s="150" t="s">
        <v>697</v>
      </c>
      <c r="C177" s="150">
        <v>2</v>
      </c>
      <c r="D177" s="235" t="s">
        <v>266</v>
      </c>
      <c r="E177" s="108" t="s">
        <v>231</v>
      </c>
      <c r="F177" s="102">
        <v>35.601999999999997</v>
      </c>
      <c r="G177" s="103">
        <v>46078</v>
      </c>
      <c r="H177" s="85">
        <v>46086</v>
      </c>
      <c r="I177" s="153" t="s">
        <v>745</v>
      </c>
      <c r="J177" s="153" t="s">
        <v>742</v>
      </c>
      <c r="K177" s="153" t="s">
        <v>648</v>
      </c>
      <c r="L177" s="153" t="s">
        <v>755</v>
      </c>
      <c r="M177" s="153" t="s">
        <v>756</v>
      </c>
      <c r="N177" s="153" t="s">
        <v>757</v>
      </c>
      <c r="O177" s="108"/>
      <c r="P177" s="108"/>
      <c r="Q177" s="123"/>
      <c r="R177" s="123"/>
      <c r="S177" s="108"/>
      <c r="T177" s="212"/>
      <c r="U177" s="117"/>
      <c r="V177" s="117"/>
      <c r="W177" s="117"/>
      <c r="X177" s="117"/>
      <c r="Y177" s="117"/>
      <c r="Z177" s="117"/>
      <c r="AA177" s="117"/>
    </row>
    <row r="178" spans="1:27" ht="15.75" customHeight="1" x14ac:dyDescent="0.25">
      <c r="A178" s="150">
        <f t="shared" si="5"/>
        <v>170</v>
      </c>
      <c r="B178" s="150" t="s">
        <v>697</v>
      </c>
      <c r="C178" s="150">
        <v>3</v>
      </c>
      <c r="D178" s="210" t="s">
        <v>545</v>
      </c>
      <c r="E178" s="108" t="s">
        <v>257</v>
      </c>
      <c r="F178" s="102">
        <v>37.930999999999997</v>
      </c>
      <c r="G178" s="103">
        <v>46080</v>
      </c>
      <c r="H178" s="85">
        <v>46086</v>
      </c>
      <c r="I178" s="153" t="s">
        <v>749</v>
      </c>
      <c r="J178" s="153" t="s">
        <v>727</v>
      </c>
      <c r="K178" s="153" t="s">
        <v>648</v>
      </c>
      <c r="L178" s="153" t="s">
        <v>758</v>
      </c>
      <c r="M178" s="153" t="s">
        <v>759</v>
      </c>
      <c r="N178" s="153" t="s">
        <v>760</v>
      </c>
      <c r="O178" s="108"/>
      <c r="P178" s="108"/>
      <c r="Q178" s="123"/>
      <c r="R178" s="123"/>
      <c r="S178" s="108"/>
      <c r="T178" s="212"/>
      <c r="U178" s="117"/>
      <c r="V178" s="117"/>
      <c r="W178" s="117"/>
      <c r="X178" s="117"/>
      <c r="Y178" s="117"/>
      <c r="Z178" s="117"/>
      <c r="AA178" s="117"/>
    </row>
    <row r="179" spans="1:27" ht="15.75" customHeight="1" x14ac:dyDescent="0.25">
      <c r="A179" s="150">
        <f t="shared" si="5"/>
        <v>171</v>
      </c>
      <c r="B179" s="150" t="s">
        <v>697</v>
      </c>
      <c r="C179" s="150">
        <v>4</v>
      </c>
      <c r="D179" s="210" t="s">
        <v>485</v>
      </c>
      <c r="E179" s="108" t="s">
        <v>284</v>
      </c>
      <c r="F179" s="102">
        <v>55.451000000000001</v>
      </c>
      <c r="G179" s="103">
        <v>46074</v>
      </c>
      <c r="H179" s="103">
        <v>46087</v>
      </c>
      <c r="I179" s="153" t="s">
        <v>750</v>
      </c>
      <c r="J179" s="153" t="s">
        <v>746</v>
      </c>
      <c r="K179" s="153" t="s">
        <v>648</v>
      </c>
      <c r="L179" s="153" t="s">
        <v>761</v>
      </c>
      <c r="M179" s="153" t="s">
        <v>762</v>
      </c>
      <c r="N179" s="153" t="s">
        <v>757</v>
      </c>
      <c r="O179" s="108"/>
      <c r="P179" s="108"/>
      <c r="Q179" s="123"/>
      <c r="R179" s="123"/>
      <c r="S179" s="108"/>
      <c r="T179" s="212"/>
      <c r="U179" s="117"/>
      <c r="V179" s="117"/>
      <c r="W179" s="117"/>
      <c r="X179" s="117"/>
      <c r="Y179" s="117"/>
      <c r="Z179" s="117"/>
      <c r="AA179" s="117"/>
    </row>
    <row r="180" spans="1:27" ht="15.75" customHeight="1" x14ac:dyDescent="0.25">
      <c r="A180" s="150">
        <f t="shared" si="5"/>
        <v>172</v>
      </c>
      <c r="B180" s="150" t="s">
        <v>697</v>
      </c>
      <c r="C180" s="150">
        <v>5</v>
      </c>
      <c r="D180" s="210" t="s">
        <v>568</v>
      </c>
      <c r="E180" s="108" t="s">
        <v>257</v>
      </c>
      <c r="F180" s="102">
        <v>37.930999999999997</v>
      </c>
      <c r="G180" s="103">
        <v>46080</v>
      </c>
      <c r="H180" s="103">
        <v>46087</v>
      </c>
      <c r="I180" s="153" t="s">
        <v>718</v>
      </c>
      <c r="J180" s="153" t="s">
        <v>729</v>
      </c>
      <c r="K180" s="153" t="s">
        <v>648</v>
      </c>
      <c r="L180" s="153" t="s">
        <v>763</v>
      </c>
      <c r="M180" s="153" t="s">
        <v>759</v>
      </c>
      <c r="N180" s="153" t="s">
        <v>760</v>
      </c>
      <c r="O180" s="108"/>
      <c r="P180" s="108"/>
      <c r="Q180" s="123"/>
      <c r="R180" s="123"/>
      <c r="S180" s="108"/>
      <c r="T180" s="212"/>
      <c r="U180" s="117"/>
      <c r="V180" s="117"/>
      <c r="W180" s="117"/>
      <c r="X180" s="117"/>
      <c r="Y180" s="117"/>
      <c r="Z180" s="117"/>
      <c r="AA180" s="117"/>
    </row>
    <row r="181" spans="1:27" ht="15.75" customHeight="1" x14ac:dyDescent="0.25">
      <c r="A181" s="150">
        <f t="shared" si="5"/>
        <v>173</v>
      </c>
      <c r="B181" s="150" t="s">
        <v>697</v>
      </c>
      <c r="C181" s="150">
        <v>6</v>
      </c>
      <c r="D181" s="240" t="s">
        <v>316</v>
      </c>
      <c r="E181" s="108" t="str">
        <f>VLOOKUP(D181,'TS Gantry - AP47'!$C$8:$D$646,2,0)</f>
        <v>DA+3</v>
      </c>
      <c r="F181" s="102">
        <v>37.930999999999997</v>
      </c>
      <c r="G181" s="103">
        <v>46079</v>
      </c>
      <c r="H181" s="103">
        <v>46088</v>
      </c>
      <c r="I181" s="153" t="s">
        <v>743</v>
      </c>
      <c r="J181" s="153" t="s">
        <v>748</v>
      </c>
      <c r="K181" s="153" t="s">
        <v>648</v>
      </c>
      <c r="L181" s="153" t="str">
        <f>VLOOKUP(D181,'TS Gantry - AP47'!$C$8:$X$638,22,FALSE)</f>
        <v>SODHWALI</v>
      </c>
      <c r="M181" s="153" t="str">
        <f>VLOOKUP(D181,'TS Gantry - AP47'!$C$8:$Y$638,23,FALSE)</f>
        <v>LUNKARANSAR</v>
      </c>
      <c r="N181" s="153" t="str">
        <f>VLOOKUP(D181,'TS Gantry - AP47'!$C$8:$Z$638,24,FALSE)</f>
        <v>BIKANER</v>
      </c>
      <c r="O181" s="108"/>
      <c r="P181" s="108"/>
      <c r="Q181" s="123"/>
      <c r="R181" s="123"/>
      <c r="S181" s="108"/>
      <c r="T181" s="212"/>
      <c r="U181" s="117"/>
      <c r="V181" s="117"/>
      <c r="W181" s="117"/>
      <c r="X181" s="117"/>
      <c r="Y181" s="117"/>
      <c r="Z181" s="117"/>
      <c r="AA181" s="117"/>
    </row>
    <row r="182" spans="1:27" ht="15.75" customHeight="1" x14ac:dyDescent="0.25">
      <c r="A182" s="150">
        <f t="shared" si="5"/>
        <v>174</v>
      </c>
      <c r="B182" s="150" t="s">
        <v>697</v>
      </c>
      <c r="C182" s="150">
        <v>7</v>
      </c>
      <c r="D182" s="210" t="s">
        <v>236</v>
      </c>
      <c r="E182" s="108" t="str">
        <f>VLOOKUP(D182,'TS Gantry - AP47'!$C$8:$D$646,2,0)</f>
        <v>DA-1.5</v>
      </c>
      <c r="F182" s="102">
        <v>35.601999999999997</v>
      </c>
      <c r="G182" s="103">
        <v>46082</v>
      </c>
      <c r="H182" s="103">
        <v>46090</v>
      </c>
      <c r="I182" s="153" t="s">
        <v>739</v>
      </c>
      <c r="J182" s="153" t="s">
        <v>716</v>
      </c>
      <c r="K182" s="153" t="s">
        <v>648</v>
      </c>
      <c r="L182" s="153" t="str">
        <f>VLOOKUP(D182,'TS Gantry - AP47'!$C$8:$X$638,22,FALSE)</f>
        <v>KELAN</v>
      </c>
      <c r="M182" s="153" t="str">
        <f>VLOOKUP(D182,'TS Gantry - AP47'!$C$8:$Y$638,23,FALSE)</f>
        <v>CHHATARGARH</v>
      </c>
      <c r="N182" s="153" t="str">
        <f>VLOOKUP(D182,'TS Gantry - AP47'!$C$8:$Z$638,24,FALSE)</f>
        <v>BIKANER</v>
      </c>
      <c r="O182" s="150"/>
      <c r="P182" s="150"/>
      <c r="Q182" s="152"/>
      <c r="R182" s="152"/>
      <c r="S182" s="150"/>
      <c r="T182" s="239"/>
      <c r="U182" s="117"/>
      <c r="V182" s="117"/>
      <c r="W182" s="117"/>
      <c r="X182" s="117"/>
      <c r="Y182" s="117"/>
      <c r="Z182" s="117"/>
      <c r="AA182" s="117"/>
    </row>
    <row r="183" spans="1:27" ht="15.75" customHeight="1" x14ac:dyDescent="0.25">
      <c r="A183" s="150">
        <f t="shared" si="5"/>
        <v>175</v>
      </c>
      <c r="B183" s="150" t="s">
        <v>697</v>
      </c>
      <c r="C183" s="150">
        <v>8</v>
      </c>
      <c r="D183" s="210" t="s">
        <v>290</v>
      </c>
      <c r="E183" s="108" t="str">
        <f>VLOOKUP(D183,'TS Gantry - AP47'!$C$8:$D$646,2,0)</f>
        <v>DA+0</v>
      </c>
      <c r="F183" s="102">
        <v>36.159999999999997</v>
      </c>
      <c r="G183" s="103">
        <v>46088</v>
      </c>
      <c r="H183" s="103">
        <v>46090</v>
      </c>
      <c r="I183" s="153" t="s">
        <v>723</v>
      </c>
      <c r="J183" s="153" t="s">
        <v>741</v>
      </c>
      <c r="K183" s="153" t="s">
        <v>648</v>
      </c>
      <c r="L183" s="153" t="str">
        <f>VLOOKUP(D183,'TS Gantry - AP47'!$C$8:$X$638,22,FALSE)</f>
        <v>MAKADASAR</v>
      </c>
      <c r="M183" s="153" t="str">
        <f>VLOOKUP(D183,'TS Gantry - AP47'!$C$8:$Y$638,23,FALSE)</f>
        <v>LUNKARANSAR</v>
      </c>
      <c r="N183" s="153" t="str">
        <f>VLOOKUP(D183,'TS Gantry - AP47'!$C$8:$Z$638,24,FALSE)</f>
        <v>BIKANER</v>
      </c>
      <c r="O183" s="150"/>
      <c r="P183" s="150"/>
      <c r="Q183" s="152"/>
      <c r="R183" s="152"/>
      <c r="S183" s="150"/>
      <c r="T183" s="239"/>
      <c r="U183" s="117"/>
      <c r="V183" s="117"/>
      <c r="W183" s="117"/>
      <c r="X183" s="117"/>
      <c r="Y183" s="117"/>
      <c r="Z183" s="117"/>
      <c r="AA183" s="117"/>
    </row>
    <row r="184" spans="1:27" ht="15.75" customHeight="1" x14ac:dyDescent="0.25">
      <c r="A184" s="150">
        <f t="shared" si="5"/>
        <v>176</v>
      </c>
      <c r="B184" s="150" t="s">
        <v>697</v>
      </c>
      <c r="C184" s="150">
        <v>9</v>
      </c>
      <c r="D184" s="210" t="s">
        <v>555</v>
      </c>
      <c r="E184" s="108" t="str">
        <f>VLOOKUP(D184,'TS Gantry - AP47'!$C$8:$D$646,2,0)</f>
        <v>DA-3</v>
      </c>
      <c r="F184" s="102">
        <v>34.79</v>
      </c>
      <c r="G184" s="103">
        <v>46087</v>
      </c>
      <c r="H184" s="85">
        <v>46091</v>
      </c>
      <c r="I184" s="153" t="s">
        <v>749</v>
      </c>
      <c r="J184" s="153" t="s">
        <v>729</v>
      </c>
      <c r="K184" s="153" t="s">
        <v>648</v>
      </c>
      <c r="L184" s="153" t="str">
        <f>VLOOKUP(D184,'TS Gantry - AP47'!$C$8:$X$638,22,FALSE)</f>
        <v>RANGAISAR</v>
      </c>
      <c r="M184" s="153" t="str">
        <f>VLOOKUP(D184,'TS Gantry - AP47'!$C$8:$Y$638,23,FALSE)</f>
        <v>SARDARSHAHAR</v>
      </c>
      <c r="N184" s="153" t="str">
        <f>VLOOKUP(D184,'TS Gantry - AP47'!$C$8:$Z$638,24,FALSE)</f>
        <v>CHURU</v>
      </c>
      <c r="O184" s="150"/>
      <c r="P184" s="150"/>
      <c r="Q184" s="152"/>
      <c r="R184" s="152"/>
      <c r="S184" s="150"/>
      <c r="T184" s="239"/>
      <c r="U184" s="117"/>
      <c r="V184" s="117"/>
      <c r="W184" s="117"/>
      <c r="X184" s="117"/>
      <c r="Y184" s="117"/>
      <c r="Z184" s="117"/>
      <c r="AA184" s="117"/>
    </row>
    <row r="185" spans="1:27" ht="15.75" customHeight="1" x14ac:dyDescent="0.25">
      <c r="A185" s="150">
        <f t="shared" si="5"/>
        <v>177</v>
      </c>
      <c r="B185" s="150" t="s">
        <v>697</v>
      </c>
      <c r="C185" s="150">
        <v>10</v>
      </c>
      <c r="D185" s="210" t="s">
        <v>559</v>
      </c>
      <c r="E185" s="108" t="str">
        <f>VLOOKUP(D185,'TS Gantry - AP47'!$C$8:$D$646,2,0)</f>
        <v>DA+9</v>
      </c>
      <c r="F185" s="102">
        <v>45.697000000000003</v>
      </c>
      <c r="G185" s="103">
        <v>46087</v>
      </c>
      <c r="H185" s="85">
        <v>46091</v>
      </c>
      <c r="I185" s="153" t="s">
        <v>717</v>
      </c>
      <c r="J185" s="153" t="s">
        <v>665</v>
      </c>
      <c r="K185" s="153" t="s">
        <v>648</v>
      </c>
      <c r="L185" s="153" t="str">
        <f>VLOOKUP(D185,'TS Gantry - AP47'!$C$8:$X$638,22,FALSE)</f>
        <v>NAHARSARA</v>
      </c>
      <c r="M185" s="153" t="str">
        <f>VLOOKUP(D185,'TS Gantry - AP47'!$C$8:$Y$638,23,FALSE)</f>
        <v>SARDARSHAHAR</v>
      </c>
      <c r="N185" s="153" t="str">
        <f>VLOOKUP(D185,'TS Gantry - AP47'!$C$8:$Z$638,24,FALSE)</f>
        <v>CHURU</v>
      </c>
      <c r="O185" s="150"/>
      <c r="P185" s="150"/>
      <c r="Q185" s="152"/>
      <c r="R185" s="152"/>
      <c r="S185" s="150"/>
      <c r="T185" s="239"/>
      <c r="U185" s="117"/>
      <c r="V185" s="117"/>
      <c r="W185" s="117"/>
      <c r="X185" s="117"/>
      <c r="Y185" s="117"/>
      <c r="Z185" s="117"/>
      <c r="AA185" s="117"/>
    </row>
    <row r="186" spans="1:27" ht="15.75" customHeight="1" x14ac:dyDescent="0.25">
      <c r="A186" s="150">
        <f t="shared" si="5"/>
        <v>178</v>
      </c>
      <c r="B186" s="150" t="s">
        <v>697</v>
      </c>
      <c r="C186" s="150">
        <v>11</v>
      </c>
      <c r="D186" s="210" t="s">
        <v>371</v>
      </c>
      <c r="E186" s="108" t="str">
        <f>VLOOKUP(D186,'TS Gantry - AP47'!$C$8:$D$646,2,0)</f>
        <v>DA-1.5</v>
      </c>
      <c r="F186" s="102">
        <v>35.601999999999997</v>
      </c>
      <c r="G186" s="103">
        <v>46029</v>
      </c>
      <c r="H186" s="85">
        <v>46092</v>
      </c>
      <c r="I186" s="153" t="s">
        <v>718</v>
      </c>
      <c r="J186" s="153" t="s">
        <v>675</v>
      </c>
      <c r="K186" s="153" t="s">
        <v>648</v>
      </c>
      <c r="L186" s="153" t="str">
        <f>VLOOKUP(D186,'TS Gantry - AP47'!$C$8:$X$638,22,FALSE)</f>
        <v>HANSHERA</v>
      </c>
      <c r="M186" s="153" t="str">
        <f>VLOOKUP(D186,'TS Gantry - AP47'!$C$8:$Y$638,23,FALSE)</f>
        <v>LUNKARANSAR</v>
      </c>
      <c r="N186" s="153" t="str">
        <f>VLOOKUP(D186,'TS Gantry - AP47'!$C$8:$Z$638,24,FALSE)</f>
        <v>BIKANER</v>
      </c>
      <c r="O186" s="108"/>
      <c r="P186" s="108"/>
      <c r="Q186" s="123"/>
      <c r="R186" s="123"/>
      <c r="S186" s="108"/>
      <c r="T186" s="212"/>
      <c r="U186" s="117"/>
      <c r="V186" s="117"/>
      <c r="W186" s="117"/>
      <c r="X186" s="117"/>
      <c r="Y186" s="117"/>
      <c r="Z186" s="117"/>
      <c r="AA186" s="117"/>
    </row>
    <row r="187" spans="1:27" ht="15.75" customHeight="1" x14ac:dyDescent="0.25">
      <c r="A187" s="150">
        <f t="shared" si="5"/>
        <v>179</v>
      </c>
      <c r="B187" s="150" t="s">
        <v>697</v>
      </c>
      <c r="C187" s="150">
        <v>12</v>
      </c>
      <c r="D187" s="176" t="s">
        <v>523</v>
      </c>
      <c r="E187" s="108" t="str">
        <f>VLOOKUP(D187,'TS Gantry - AP47'!$C$8:$D$646,2,0)</f>
        <v>DA+3</v>
      </c>
      <c r="F187" s="102">
        <v>37.930999999999997</v>
      </c>
      <c r="G187" s="85">
        <v>46083</v>
      </c>
      <c r="H187" s="85">
        <v>46094</v>
      </c>
      <c r="I187" s="153" t="s">
        <v>751</v>
      </c>
      <c r="J187" s="153" t="s">
        <v>711</v>
      </c>
      <c r="K187" s="153" t="s">
        <v>648</v>
      </c>
      <c r="L187" s="153" t="str">
        <f>VLOOKUP(D187,'TS Gantry - AP47'!$C$8:$X$638,22,FALSE)</f>
        <v>DHEERASAR</v>
      </c>
      <c r="M187" s="153" t="str">
        <f>VLOOKUP(D187,'TS Gantry - AP47'!$C$8:$Y$638,23,FALSE)</f>
        <v>SARDARSHAHAR</v>
      </c>
      <c r="N187" s="153" t="str">
        <f>VLOOKUP(D187,'TS Gantry - AP47'!$C$8:$Z$638,24,FALSE)</f>
        <v>CHURU</v>
      </c>
      <c r="O187" s="150"/>
      <c r="P187" s="150"/>
      <c r="Q187" s="152"/>
      <c r="R187" s="152"/>
      <c r="S187" s="150"/>
      <c r="T187" s="239"/>
      <c r="U187" s="117"/>
      <c r="V187" s="117"/>
      <c r="W187" s="117"/>
      <c r="X187" s="117"/>
      <c r="Y187" s="117"/>
      <c r="Z187" s="117"/>
      <c r="AA187" s="117"/>
    </row>
    <row r="188" spans="1:27" ht="15.75" customHeight="1" x14ac:dyDescent="0.25">
      <c r="A188" s="150">
        <f t="shared" si="5"/>
        <v>180</v>
      </c>
      <c r="B188" s="150" t="s">
        <v>697</v>
      </c>
      <c r="C188" s="150">
        <v>13</v>
      </c>
      <c r="D188" s="235" t="s">
        <v>298</v>
      </c>
      <c r="E188" s="108" t="str">
        <f>VLOOKUP(D188,'TS Gantry - AP47'!$C$8:$D$646,2,0)</f>
        <v>DA+6</v>
      </c>
      <c r="F188" s="102">
        <v>43.804000000000002</v>
      </c>
      <c r="G188" s="85">
        <v>46091</v>
      </c>
      <c r="H188" s="103">
        <v>46094</v>
      </c>
      <c r="I188" s="153" t="s">
        <v>723</v>
      </c>
      <c r="J188" s="153" t="s">
        <v>741</v>
      </c>
      <c r="K188" s="153" t="s">
        <v>648</v>
      </c>
      <c r="L188" s="153" t="str">
        <f>VLOOKUP(D188,'TS Gantry - AP47'!$C$8:$X$638,22,FALSE)</f>
        <v>BINJHARWALI</v>
      </c>
      <c r="M188" s="153" t="str">
        <f>VLOOKUP(D188,'TS Gantry - AP47'!$C$8:$Y$638,23,FALSE)</f>
        <v>LUNKARANSAR</v>
      </c>
      <c r="N188" s="153" t="str">
        <f>VLOOKUP(D188,'TS Gantry - AP47'!$C$8:$Z$638,24,FALSE)</f>
        <v>BIKANER</v>
      </c>
      <c r="O188" s="108"/>
      <c r="P188" s="108"/>
      <c r="Q188" s="123"/>
      <c r="R188" s="123"/>
      <c r="S188" s="108"/>
      <c r="T188" s="212"/>
      <c r="U188" s="117"/>
      <c r="V188" s="117"/>
      <c r="W188" s="117"/>
      <c r="X188" s="117"/>
      <c r="Y188" s="117"/>
      <c r="Z188" s="117"/>
      <c r="AA188" s="117"/>
    </row>
    <row r="189" spans="1:27" ht="15.75" customHeight="1" x14ac:dyDescent="0.25">
      <c r="A189" s="150">
        <f t="shared" si="5"/>
        <v>181</v>
      </c>
      <c r="B189" s="150" t="s">
        <v>697</v>
      </c>
      <c r="C189" s="150">
        <v>14</v>
      </c>
      <c r="D189" s="210" t="s">
        <v>552</v>
      </c>
      <c r="E189" s="108" t="str">
        <f>VLOOKUP(D189,'TS Gantry - AP47'!$C$8:$D$646,2,0)</f>
        <v>DA+0</v>
      </c>
      <c r="F189" s="102">
        <v>36.159999999999997</v>
      </c>
      <c r="G189" s="85">
        <v>46091</v>
      </c>
      <c r="H189" s="103">
        <v>46095</v>
      </c>
      <c r="I189" s="153" t="s">
        <v>749</v>
      </c>
      <c r="J189" s="153" t="s">
        <v>713</v>
      </c>
      <c r="K189" s="153" t="s">
        <v>648</v>
      </c>
      <c r="L189" s="153" t="str">
        <f>VLOOKUP(D189,'TS Gantry - AP47'!$C$8:$X$638,22,FALSE)</f>
        <v>RANGAISAR</v>
      </c>
      <c r="M189" s="153" t="str">
        <f>VLOOKUP(D189,'TS Gantry - AP47'!$C$8:$Y$638,23,FALSE)</f>
        <v>SARDARSHAHAR</v>
      </c>
      <c r="N189" s="153" t="str">
        <f>VLOOKUP(D189,'TS Gantry - AP47'!$C$8:$Z$638,24,FALSE)</f>
        <v>CHURU</v>
      </c>
      <c r="O189" s="108"/>
      <c r="P189" s="108"/>
      <c r="Q189" s="123"/>
      <c r="R189" s="123"/>
      <c r="S189" s="108"/>
      <c r="T189" s="212"/>
      <c r="U189" s="117"/>
      <c r="V189" s="117"/>
      <c r="W189" s="117"/>
      <c r="X189" s="117"/>
      <c r="Y189" s="117"/>
      <c r="Z189" s="117"/>
      <c r="AA189" s="117"/>
    </row>
    <row r="190" spans="1:27" ht="15.75" customHeight="1" x14ac:dyDescent="0.25">
      <c r="A190" s="150">
        <f t="shared" si="5"/>
        <v>182</v>
      </c>
      <c r="B190" s="150" t="s">
        <v>697</v>
      </c>
      <c r="C190" s="150">
        <v>15</v>
      </c>
      <c r="D190" s="210" t="s">
        <v>563</v>
      </c>
      <c r="E190" s="108" t="str">
        <f>VLOOKUP(D190,'TS Gantry - AP47'!$C$8:$D$646,2,0)</f>
        <v>DA+3</v>
      </c>
      <c r="F190" s="102">
        <v>37.930999999999997</v>
      </c>
      <c r="G190" s="85">
        <v>46091</v>
      </c>
      <c r="H190" s="103">
        <v>46097</v>
      </c>
      <c r="I190" s="153" t="s">
        <v>717</v>
      </c>
      <c r="J190" s="153" t="s">
        <v>665</v>
      </c>
      <c r="K190" s="153" t="s">
        <v>648</v>
      </c>
      <c r="L190" s="153" t="str">
        <f>VLOOKUP(D190,'TS Gantry - AP47'!$C$8:$X$638,22,FALSE)</f>
        <v>NAHARSARA</v>
      </c>
      <c r="M190" s="153" t="str">
        <f>VLOOKUP(D190,'TS Gantry - AP47'!$C$8:$Y$638,23,FALSE)</f>
        <v>SARDARSHAHAR</v>
      </c>
      <c r="N190" s="153" t="str">
        <f>VLOOKUP(D190,'TS Gantry - AP47'!$C$8:$Z$638,24,FALSE)</f>
        <v>CHURU</v>
      </c>
      <c r="O190" s="108"/>
      <c r="P190" s="108"/>
      <c r="Q190" s="123"/>
      <c r="R190" s="123"/>
      <c r="S190" s="108"/>
      <c r="T190" s="212"/>
      <c r="U190" s="117"/>
      <c r="V190" s="117"/>
      <c r="W190" s="117"/>
      <c r="X190" s="117"/>
      <c r="Y190" s="117"/>
      <c r="Z190" s="117"/>
      <c r="AA190" s="117"/>
    </row>
    <row r="191" spans="1:27" ht="15.75" customHeight="1" x14ac:dyDescent="0.25">
      <c r="A191" s="150">
        <f t="shared" si="5"/>
        <v>183</v>
      </c>
      <c r="B191" s="150" t="s">
        <v>697</v>
      </c>
      <c r="C191" s="150">
        <v>16</v>
      </c>
      <c r="D191" s="235" t="s">
        <v>251</v>
      </c>
      <c r="E191" s="108" t="str">
        <f>VLOOKUP(D191,'TS Gantry - AP47'!$C$8:$D$646,2,0)</f>
        <v>DA+9</v>
      </c>
      <c r="F191" s="102">
        <v>45.697000000000003</v>
      </c>
      <c r="G191" s="85">
        <v>46091</v>
      </c>
      <c r="H191" s="85">
        <v>46099</v>
      </c>
      <c r="I191" s="153" t="s">
        <v>739</v>
      </c>
      <c r="J191" s="153" t="s">
        <v>716</v>
      </c>
      <c r="K191" s="153" t="s">
        <v>648</v>
      </c>
      <c r="L191" s="153" t="str">
        <f>VLOOKUP(D191,'TS Gantry - AP47'!$C$8:$X$638,22,FALSE)</f>
        <v>KELAN</v>
      </c>
      <c r="M191" s="153" t="str">
        <f>VLOOKUP(D191,'TS Gantry - AP47'!$C$8:$Y$638,23,FALSE)</f>
        <v>CHHATARGARH</v>
      </c>
      <c r="N191" s="153" t="str">
        <f>VLOOKUP(D191,'TS Gantry - AP47'!$C$8:$Z$638,24,FALSE)</f>
        <v>BIKANER</v>
      </c>
      <c r="O191" s="108"/>
      <c r="P191" s="108"/>
      <c r="Q191" s="123"/>
      <c r="R191" s="123"/>
      <c r="S191" s="108"/>
      <c r="T191" s="212"/>
      <c r="U191" s="117"/>
      <c r="V191" s="117"/>
      <c r="W191" s="117"/>
      <c r="X191" s="117"/>
      <c r="Y191" s="117"/>
      <c r="Z191" s="117"/>
      <c r="AA191" s="117"/>
    </row>
    <row r="192" spans="1:27" ht="15.75" customHeight="1" x14ac:dyDescent="0.25">
      <c r="A192" s="150">
        <f t="shared" si="5"/>
        <v>184</v>
      </c>
      <c r="B192" s="150" t="s">
        <v>697</v>
      </c>
      <c r="C192" s="150">
        <v>17</v>
      </c>
      <c r="D192" s="210" t="s">
        <v>333</v>
      </c>
      <c r="E192" s="108" t="str">
        <f>VLOOKUP(D192,'TS Gantry - AP47'!$C$8:$D$646,2,0)</f>
        <v>DA+3</v>
      </c>
      <c r="F192" s="102">
        <v>37.930999999999997</v>
      </c>
      <c r="G192" s="103">
        <v>46089</v>
      </c>
      <c r="H192" s="85">
        <v>46101</v>
      </c>
      <c r="I192" s="153" t="s">
        <v>743</v>
      </c>
      <c r="J192" s="153" t="s">
        <v>722</v>
      </c>
      <c r="K192" s="153" t="s">
        <v>648</v>
      </c>
      <c r="L192" s="153" t="str">
        <f>VLOOKUP(D192,'TS Gantry - AP47'!$C$8:$X$638,22,FALSE)</f>
        <v>JAISAN</v>
      </c>
      <c r="M192" s="153" t="str">
        <f>VLOOKUP(D192,'TS Gantry - AP47'!$C$8:$Y$638,23,FALSE)</f>
        <v>LUNKARANSAR</v>
      </c>
      <c r="N192" s="153" t="str">
        <f>VLOOKUP(D192,'TS Gantry - AP47'!$C$8:$Z$638,24,FALSE)</f>
        <v>BIKANER</v>
      </c>
      <c r="O192" s="150"/>
      <c r="P192" s="150"/>
      <c r="Q192" s="152"/>
      <c r="R192" s="152"/>
      <c r="S192" s="150"/>
      <c r="T192" s="239"/>
      <c r="U192" s="117"/>
      <c r="V192" s="117"/>
      <c r="W192" s="117"/>
      <c r="X192" s="117"/>
      <c r="Y192" s="117"/>
      <c r="Z192" s="117"/>
      <c r="AA192" s="117"/>
    </row>
    <row r="193" spans="1:27" ht="15.75" customHeight="1" x14ac:dyDescent="0.25">
      <c r="A193" s="150">
        <f t="shared" si="5"/>
        <v>185</v>
      </c>
      <c r="B193" s="150" t="s">
        <v>697</v>
      </c>
      <c r="C193" s="150">
        <v>18</v>
      </c>
      <c r="D193" s="210" t="s">
        <v>567</v>
      </c>
      <c r="E193" s="108" t="str">
        <f>VLOOKUP(D193,'TS Gantry - AP47'!$C$8:$D$646,2,0)</f>
        <v>DA-3</v>
      </c>
      <c r="F193" s="102">
        <v>34.79</v>
      </c>
      <c r="G193" s="103">
        <v>46093</v>
      </c>
      <c r="H193" s="85">
        <v>46101</v>
      </c>
      <c r="I193" s="153" t="s">
        <v>718</v>
      </c>
      <c r="J193" s="153" t="s">
        <v>729</v>
      </c>
      <c r="K193" s="153" t="s">
        <v>648</v>
      </c>
      <c r="L193" s="153" t="str">
        <f>VLOOKUP(D193,'TS Gantry - AP47'!$C$8:$X$638,22,FALSE)</f>
        <v>MALAKSAR</v>
      </c>
      <c r="M193" s="153" t="str">
        <f>VLOOKUP(D193,'TS Gantry - AP47'!$C$8:$Y$638,23,FALSE)</f>
        <v>SARDARSHAHAR</v>
      </c>
      <c r="N193" s="153" t="str">
        <f>VLOOKUP(D193,'TS Gantry - AP47'!$C$8:$Z$638,24,FALSE)</f>
        <v>CHURU</v>
      </c>
      <c r="O193" s="108"/>
      <c r="P193" s="108"/>
      <c r="Q193" s="123"/>
      <c r="R193" s="123"/>
      <c r="S193" s="108"/>
      <c r="T193" s="212"/>
      <c r="U193" s="117"/>
      <c r="V193" s="117"/>
      <c r="W193" s="117"/>
      <c r="X193" s="117"/>
      <c r="Y193" s="117"/>
      <c r="Z193" s="117"/>
      <c r="AA193" s="117"/>
    </row>
    <row r="194" spans="1:27" ht="15.75" customHeight="1" x14ac:dyDescent="0.25">
      <c r="A194" s="150">
        <f t="shared" si="5"/>
        <v>186</v>
      </c>
      <c r="B194" s="150" t="s">
        <v>697</v>
      </c>
      <c r="C194" s="150">
        <v>19</v>
      </c>
      <c r="D194" s="210" t="s">
        <v>299</v>
      </c>
      <c r="E194" s="108" t="str">
        <f>VLOOKUP(D194,'TS Gantry - AP47'!$C$8:$D$646,2,0)</f>
        <v>DB1+3</v>
      </c>
      <c r="F194" s="234">
        <v>57.963000000000001</v>
      </c>
      <c r="G194" s="103">
        <v>46095</v>
      </c>
      <c r="H194" s="85">
        <v>46101</v>
      </c>
      <c r="I194" s="153" t="s">
        <v>723</v>
      </c>
      <c r="J194" s="153" t="s">
        <v>741</v>
      </c>
      <c r="K194" s="153" t="s">
        <v>648</v>
      </c>
      <c r="L194" s="153" t="str">
        <f>VLOOKUP(D194,'TS Gantry - AP47'!$C$8:$X$638,22,FALSE)</f>
        <v>BINJHARWALI</v>
      </c>
      <c r="M194" s="153" t="str">
        <f>VLOOKUP(D194,'TS Gantry - AP47'!$C$8:$Y$638,23,FALSE)</f>
        <v>LUNKARANSAR</v>
      </c>
      <c r="N194" s="153" t="str">
        <f>VLOOKUP(D194,'TS Gantry - AP47'!$C$8:$Z$638,24,FALSE)</f>
        <v>BIKANER</v>
      </c>
      <c r="O194" s="108"/>
      <c r="P194" s="108"/>
      <c r="Q194" s="123"/>
      <c r="R194" s="123"/>
      <c r="S194" s="108"/>
      <c r="T194" s="212"/>
      <c r="U194" s="117"/>
      <c r="V194" s="117"/>
      <c r="W194" s="117"/>
      <c r="X194" s="117"/>
      <c r="Y194" s="117"/>
      <c r="Z194" s="117"/>
      <c r="AA194" s="117"/>
    </row>
    <row r="195" spans="1:27" ht="15.75" customHeight="1" x14ac:dyDescent="0.25">
      <c r="A195" s="150">
        <f t="shared" si="5"/>
        <v>187</v>
      </c>
      <c r="B195" s="150" t="s">
        <v>697</v>
      </c>
      <c r="C195" s="150">
        <v>20</v>
      </c>
      <c r="D195" s="176" t="s">
        <v>527</v>
      </c>
      <c r="E195" s="108" t="str">
        <f>VLOOKUP(D195,'TS Gantry - AP47'!$C$8:$D$646,2,0)</f>
        <v>DA+6</v>
      </c>
      <c r="F195" s="102">
        <v>43.804000000000002</v>
      </c>
      <c r="G195" s="103">
        <v>46095</v>
      </c>
      <c r="H195" s="103">
        <v>46102</v>
      </c>
      <c r="I195" s="153" t="s">
        <v>751</v>
      </c>
      <c r="J195" s="153" t="s">
        <v>711</v>
      </c>
      <c r="K195" s="153" t="s">
        <v>648</v>
      </c>
      <c r="L195" s="153" t="str">
        <f>VLOOKUP(D195,'TS Gantry - AP47'!$C$8:$X$638,22,FALSE)</f>
        <v>DHEERASAR</v>
      </c>
      <c r="M195" s="153" t="str">
        <f>VLOOKUP(D195,'TS Gantry - AP47'!$C$8:$Y$638,23,FALSE)</f>
        <v>SARDARSHAHAR</v>
      </c>
      <c r="N195" s="153" t="str">
        <f>VLOOKUP(D195,'TS Gantry - AP47'!$C$8:$Z$638,24,FALSE)</f>
        <v>CHURU</v>
      </c>
      <c r="O195" s="108"/>
      <c r="P195" s="108"/>
      <c r="Q195" s="123"/>
      <c r="R195" s="123"/>
      <c r="S195" s="108"/>
      <c r="T195" s="212"/>
      <c r="U195" s="117"/>
      <c r="V195" s="117"/>
      <c r="W195" s="117"/>
      <c r="X195" s="117"/>
      <c r="Y195" s="117"/>
      <c r="Z195" s="117"/>
      <c r="AA195" s="117"/>
    </row>
    <row r="196" spans="1:27" ht="15.75" customHeight="1" x14ac:dyDescent="0.25">
      <c r="A196" s="150">
        <f t="shared" si="5"/>
        <v>188</v>
      </c>
      <c r="B196" s="150" t="s">
        <v>697</v>
      </c>
      <c r="C196" s="150">
        <v>21</v>
      </c>
      <c r="D196" s="210" t="s">
        <v>574</v>
      </c>
      <c r="E196" s="108" t="str">
        <f>VLOOKUP(D196,'TS Gantry - AP47'!$C$8:$D$646,2,0)</f>
        <v>DA+9</v>
      </c>
      <c r="F196" s="102">
        <v>45.697000000000003</v>
      </c>
      <c r="G196" s="103">
        <v>46096</v>
      </c>
      <c r="H196" s="103">
        <v>46102</v>
      </c>
      <c r="I196" s="153" t="s">
        <v>749</v>
      </c>
      <c r="J196" s="153" t="s">
        <v>713</v>
      </c>
      <c r="K196" s="153" t="s">
        <v>648</v>
      </c>
      <c r="L196" s="153" t="str">
        <f>VLOOKUP(D196,'TS Gantry - AP47'!$C$8:$X$638,22,FALSE)</f>
        <v>MALAKSAR</v>
      </c>
      <c r="M196" s="153" t="str">
        <f>VLOOKUP(D196,'TS Gantry - AP47'!$C$8:$Y$638,23,FALSE)</f>
        <v>SARDARSHAHAR</v>
      </c>
      <c r="N196" s="153" t="str">
        <f>VLOOKUP(D196,'TS Gantry - AP47'!$C$8:$Z$638,24,FALSE)</f>
        <v>CHURU</v>
      </c>
      <c r="O196" s="108"/>
      <c r="P196" s="108"/>
      <c r="Q196" s="123"/>
      <c r="R196" s="123"/>
      <c r="S196" s="108"/>
      <c r="T196" s="212"/>
      <c r="U196" s="117"/>
      <c r="V196" s="117"/>
      <c r="W196" s="117"/>
      <c r="X196" s="117"/>
      <c r="Y196" s="117"/>
      <c r="Z196" s="117"/>
      <c r="AA196" s="117"/>
    </row>
    <row r="197" spans="1:27" ht="15.75" customHeight="1" x14ac:dyDescent="0.25">
      <c r="A197" s="150">
        <f t="shared" si="5"/>
        <v>189</v>
      </c>
      <c r="B197" s="150" t="s">
        <v>697</v>
      </c>
      <c r="C197" s="150">
        <v>22</v>
      </c>
      <c r="D197" s="210" t="s">
        <v>565</v>
      </c>
      <c r="E197" s="108" t="str">
        <f>VLOOKUP(D197,'TS Gantry - AP47'!$C$8:$D$646,2,0)</f>
        <v>DA+9</v>
      </c>
      <c r="F197" s="102">
        <v>45.697000000000003</v>
      </c>
      <c r="G197" s="103">
        <v>46098</v>
      </c>
      <c r="H197" s="103">
        <v>46103</v>
      </c>
      <c r="I197" s="153" t="s">
        <v>717</v>
      </c>
      <c r="J197" s="153" t="s">
        <v>715</v>
      </c>
      <c r="K197" s="153" t="s">
        <v>648</v>
      </c>
      <c r="L197" s="153" t="str">
        <f>VLOOKUP(D197,'TS Gantry - AP47'!$C$8:$X$638,22,FALSE)</f>
        <v>NAHARSARA</v>
      </c>
      <c r="M197" s="153" t="str">
        <f>VLOOKUP(D197,'TS Gantry - AP47'!$C$8:$Y$638,23,FALSE)</f>
        <v>SARDARSHAHAR</v>
      </c>
      <c r="N197" s="153" t="str">
        <f>VLOOKUP(D197,'TS Gantry - AP47'!$C$8:$Z$638,24,FALSE)</f>
        <v>CHURU</v>
      </c>
      <c r="O197" s="108"/>
      <c r="P197" s="108"/>
      <c r="Q197" s="123"/>
      <c r="R197" s="123"/>
      <c r="S197" s="108"/>
      <c r="T197" s="212"/>
      <c r="U197" s="117"/>
      <c r="V197" s="117"/>
      <c r="W197" s="117"/>
      <c r="X197" s="117"/>
      <c r="Y197" s="117"/>
      <c r="Z197" s="117"/>
      <c r="AA197" s="117"/>
    </row>
    <row r="198" spans="1:27" ht="15.75" customHeight="1" x14ac:dyDescent="0.25">
      <c r="A198" s="150">
        <f t="shared" si="5"/>
        <v>190</v>
      </c>
      <c r="B198" s="150" t="s">
        <v>697</v>
      </c>
      <c r="C198" s="150">
        <v>23</v>
      </c>
      <c r="D198" s="208" t="s">
        <v>289</v>
      </c>
      <c r="E198" s="108" t="str">
        <f>VLOOKUP(D198,'TS Gantry - AP47'!$C$8:$D$646,2,0)</f>
        <v>DA+3</v>
      </c>
      <c r="F198" s="102">
        <v>37.930999999999997</v>
      </c>
      <c r="G198" s="103">
        <v>46102</v>
      </c>
      <c r="H198" s="103">
        <v>46104</v>
      </c>
      <c r="I198" s="153" t="s">
        <v>723</v>
      </c>
      <c r="J198" s="153" t="s">
        <v>741</v>
      </c>
      <c r="K198" s="153" t="s">
        <v>648</v>
      </c>
      <c r="L198" s="153" t="str">
        <f>VLOOKUP(D198,'TS Gantry - AP47'!$C$8:$X$638,22,FALSE)</f>
        <v>MAKADASAR</v>
      </c>
      <c r="M198" s="153" t="str">
        <f>VLOOKUP(D198,'TS Gantry - AP47'!$C$8:$Y$638,23,FALSE)</f>
        <v>LUNKARANSAR</v>
      </c>
      <c r="N198" s="153" t="str">
        <f>VLOOKUP(D198,'TS Gantry - AP47'!$C$8:$Z$638,24,FALSE)</f>
        <v>BIKANER</v>
      </c>
      <c r="O198" s="241"/>
      <c r="P198" s="241"/>
      <c r="Q198" s="242"/>
      <c r="R198" s="242"/>
      <c r="S198" s="241"/>
      <c r="T198" s="212"/>
      <c r="U198" s="117"/>
      <c r="V198" s="117"/>
      <c r="W198" s="117"/>
      <c r="X198" s="117"/>
      <c r="Y198" s="117"/>
      <c r="Z198" s="117"/>
      <c r="AA198" s="117"/>
    </row>
    <row r="199" spans="1:27" ht="15.75" customHeight="1" x14ac:dyDescent="0.25">
      <c r="A199" s="150">
        <f t="shared" si="5"/>
        <v>191</v>
      </c>
      <c r="B199" s="150" t="s">
        <v>697</v>
      </c>
      <c r="C199" s="150">
        <v>24</v>
      </c>
      <c r="D199" s="235" t="s">
        <v>564</v>
      </c>
      <c r="E199" s="108" t="str">
        <f>VLOOKUP(D199,'TS Gantry - AP47'!$C$8:$D$646,2,0)</f>
        <v>DA+3</v>
      </c>
      <c r="F199" s="102">
        <v>37.930999999999997</v>
      </c>
      <c r="G199" s="103">
        <v>46104</v>
      </c>
      <c r="H199" s="103">
        <v>46107</v>
      </c>
      <c r="I199" s="153" t="s">
        <v>717</v>
      </c>
      <c r="J199" s="153" t="s">
        <v>715</v>
      </c>
      <c r="K199" s="153" t="s">
        <v>648</v>
      </c>
      <c r="L199" s="153" t="str">
        <f>VLOOKUP(D199,'TS Gantry - AP47'!$C$8:$X$638,22,FALSE)</f>
        <v>NAHARSARA</v>
      </c>
      <c r="M199" s="153" t="str">
        <f>VLOOKUP(D199,'TS Gantry - AP47'!$C$8:$Y$638,23,FALSE)</f>
        <v>SARDARSHAHAR</v>
      </c>
      <c r="N199" s="153" t="str">
        <f>VLOOKUP(D199,'TS Gantry - AP47'!$C$8:$Z$638,24,FALSE)</f>
        <v>CHURU</v>
      </c>
      <c r="O199" s="241"/>
      <c r="P199" s="241"/>
      <c r="Q199" s="242"/>
      <c r="R199" s="242"/>
      <c r="S199" s="241"/>
      <c r="T199" s="212"/>
      <c r="U199" s="117"/>
      <c r="V199" s="117"/>
      <c r="W199" s="117"/>
      <c r="X199" s="117"/>
      <c r="Y199" s="117"/>
      <c r="Z199" s="117"/>
      <c r="AA199" s="117"/>
    </row>
    <row r="200" spans="1:27" ht="15.75" customHeight="1" x14ac:dyDescent="0.25">
      <c r="A200" s="150">
        <f t="shared" si="5"/>
        <v>192</v>
      </c>
      <c r="B200" s="150" t="s">
        <v>697</v>
      </c>
      <c r="C200" s="150">
        <v>25</v>
      </c>
      <c r="D200" s="208" t="s">
        <v>291</v>
      </c>
      <c r="E200" s="108" t="str">
        <f>VLOOKUP(D200,'TS Gantry - AP47'!$C$8:$D$646,2,0)</f>
        <v>DA+3</v>
      </c>
      <c r="F200" s="102">
        <v>37.930999999999997</v>
      </c>
      <c r="G200" s="85">
        <v>46105</v>
      </c>
      <c r="H200" s="85">
        <v>46108</v>
      </c>
      <c r="I200" s="153" t="s">
        <v>723</v>
      </c>
      <c r="J200" s="153" t="s">
        <v>712</v>
      </c>
      <c r="K200" s="153" t="s">
        <v>648</v>
      </c>
      <c r="L200" s="153" t="str">
        <f>VLOOKUP(D200,'TS Gantry - AP47'!$C$8:$X$638,22,FALSE)</f>
        <v>BINJHARWALI</v>
      </c>
      <c r="M200" s="153" t="str">
        <f>VLOOKUP(D200,'TS Gantry - AP47'!$C$8:$Y$638,23,FALSE)</f>
        <v>LUNKARANSAR</v>
      </c>
      <c r="N200" s="153" t="str">
        <f>VLOOKUP(D200,'TS Gantry - AP47'!$C$8:$Z$638,24,FALSE)</f>
        <v>BIKANER</v>
      </c>
      <c r="O200" s="241"/>
      <c r="P200" s="241"/>
      <c r="Q200" s="242"/>
      <c r="R200" s="242"/>
      <c r="S200" s="241"/>
      <c r="T200" s="241"/>
      <c r="U200" s="117"/>
      <c r="V200" s="117"/>
      <c r="W200" s="117"/>
      <c r="X200" s="117"/>
      <c r="Y200" s="117"/>
      <c r="Z200" s="117"/>
      <c r="AA200" s="117"/>
    </row>
    <row r="201" spans="1:27" ht="15.75" customHeight="1" x14ac:dyDescent="0.25">
      <c r="A201" s="150">
        <f t="shared" si="5"/>
        <v>193</v>
      </c>
      <c r="B201" s="150" t="s">
        <v>697</v>
      </c>
      <c r="C201" s="150">
        <v>26</v>
      </c>
      <c r="D201" s="208" t="s">
        <v>529</v>
      </c>
      <c r="E201" s="108" t="str">
        <f>VLOOKUP(D201,'TS Gantry - AP47'!$C$8:$D$646,2,0)</f>
        <v>DA-3</v>
      </c>
      <c r="F201" s="102">
        <v>34.79</v>
      </c>
      <c r="G201" s="103">
        <v>46103</v>
      </c>
      <c r="H201" s="85">
        <v>46108</v>
      </c>
      <c r="I201" s="153" t="s">
        <v>751</v>
      </c>
      <c r="J201" s="153" t="s">
        <v>711</v>
      </c>
      <c r="K201" s="153" t="s">
        <v>648</v>
      </c>
      <c r="L201" s="153" t="str">
        <f>VLOOKUP(D201,'TS Gantry - AP47'!$C$8:$X$638,22,FALSE)</f>
        <v>DHEERASAR</v>
      </c>
      <c r="M201" s="153" t="str">
        <f>VLOOKUP(D201,'TS Gantry - AP47'!$C$8:$Y$638,23,FALSE)</f>
        <v>SARDARSHAHAR</v>
      </c>
      <c r="N201" s="153" t="str">
        <f>VLOOKUP(D201,'TS Gantry - AP47'!$C$8:$Z$638,24,FALSE)</f>
        <v>CHURU</v>
      </c>
      <c r="O201" s="241"/>
      <c r="P201" s="241"/>
      <c r="Q201" s="242"/>
      <c r="R201" s="242"/>
      <c r="S201" s="241"/>
      <c r="T201" s="212"/>
      <c r="U201" s="117"/>
      <c r="V201" s="117"/>
      <c r="W201" s="117"/>
      <c r="X201" s="117"/>
      <c r="Y201" s="117"/>
      <c r="Z201" s="117"/>
      <c r="AA201" s="117"/>
    </row>
    <row r="202" spans="1:27" ht="15.75" customHeight="1" x14ac:dyDescent="0.25">
      <c r="A202" s="150">
        <f t="shared" si="5"/>
        <v>194</v>
      </c>
      <c r="B202" s="150" t="s">
        <v>697</v>
      </c>
      <c r="C202" s="150">
        <v>27</v>
      </c>
      <c r="D202" s="210" t="s">
        <v>247</v>
      </c>
      <c r="E202" s="108" t="str">
        <f>VLOOKUP(D202,'TS Gantry - AP47'!$C$8:$D$646,2,0)</f>
        <v>DA+9</v>
      </c>
      <c r="F202" s="102">
        <v>45.697000000000003</v>
      </c>
      <c r="G202" s="85">
        <v>46100</v>
      </c>
      <c r="H202" s="85">
        <v>46110</v>
      </c>
      <c r="I202" s="153" t="s">
        <v>739</v>
      </c>
      <c r="J202" s="153" t="s">
        <v>725</v>
      </c>
      <c r="K202" s="153" t="s">
        <v>648</v>
      </c>
      <c r="L202" s="153" t="str">
        <f>VLOOKUP(D202,'TS Gantry - AP47'!$C$8:$X$638,22,FALSE)</f>
        <v>KELAN</v>
      </c>
      <c r="M202" s="153" t="str">
        <f>VLOOKUP(D202,'TS Gantry - AP47'!$C$8:$Y$638,23,FALSE)</f>
        <v>CHHATARGARH</v>
      </c>
      <c r="N202" s="153" t="str">
        <f>VLOOKUP(D202,'TS Gantry - AP47'!$C$8:$Z$638,24,FALSE)</f>
        <v>BIKANER</v>
      </c>
      <c r="O202" s="241"/>
      <c r="P202" s="241"/>
      <c r="Q202" s="242"/>
      <c r="R202" s="242"/>
      <c r="S202" s="241"/>
      <c r="T202" s="212"/>
      <c r="U202" s="117"/>
      <c r="V202" s="117"/>
      <c r="W202" s="117"/>
      <c r="X202" s="117"/>
      <c r="Y202" s="117"/>
      <c r="Z202" s="117"/>
      <c r="AA202" s="117"/>
    </row>
    <row r="203" spans="1:27" ht="15.75" customHeight="1" x14ac:dyDescent="0.25">
      <c r="A203" s="150">
        <f t="shared" si="5"/>
        <v>195</v>
      </c>
      <c r="B203" s="150" t="s">
        <v>697</v>
      </c>
      <c r="C203" s="150">
        <v>28</v>
      </c>
      <c r="D203" s="210" t="s">
        <v>581</v>
      </c>
      <c r="E203" s="108" t="str">
        <f>VLOOKUP(D203,'TS Gantry - AP47'!$C$8:$D$646,2,0)</f>
        <v>DB1+0</v>
      </c>
      <c r="F203" s="102">
        <v>55.451000000000001</v>
      </c>
      <c r="G203" s="103">
        <v>46103</v>
      </c>
      <c r="H203" s="85">
        <v>46110</v>
      </c>
      <c r="I203" s="153" t="s">
        <v>749</v>
      </c>
      <c r="J203" s="153" t="s">
        <v>713</v>
      </c>
      <c r="K203" s="153" t="s">
        <v>648</v>
      </c>
      <c r="L203" s="153" t="str">
        <f>VLOOKUP(D203,'TS Gantry - AP47'!$C$8:$X$638,22,FALSE)</f>
        <v>HALASAR</v>
      </c>
      <c r="M203" s="153" t="str">
        <f>VLOOKUP(D203,'TS Gantry - AP47'!$C$8:$Y$638,23,FALSE)</f>
        <v>SARDARSHAHAR</v>
      </c>
      <c r="N203" s="153" t="str">
        <f>VLOOKUP(D203,'TS Gantry - AP47'!$C$8:$Z$638,24,FALSE)</f>
        <v>CHURU</v>
      </c>
      <c r="O203" s="241"/>
      <c r="P203" s="241"/>
      <c r="Q203" s="242"/>
      <c r="R203" s="242"/>
      <c r="S203" s="241"/>
      <c r="T203" s="212"/>
      <c r="U203" s="117"/>
      <c r="V203" s="117"/>
      <c r="W203" s="117"/>
      <c r="X203" s="117"/>
      <c r="Y203" s="117"/>
      <c r="Z203" s="117"/>
      <c r="AA203" s="117"/>
    </row>
    <row r="204" spans="1:27" ht="15.75" customHeight="1" x14ac:dyDescent="0.25">
      <c r="A204" s="150">
        <f t="shared" si="5"/>
        <v>196</v>
      </c>
      <c r="B204" s="150" t="s">
        <v>697</v>
      </c>
      <c r="C204" s="150">
        <v>29</v>
      </c>
      <c r="D204" s="176" t="s">
        <v>605</v>
      </c>
      <c r="E204" s="108" t="str">
        <f>VLOOKUP(D204,'TS Gantry - AP47'!$C$8:$D$646,2,0)</f>
        <v>DA+0</v>
      </c>
      <c r="F204" s="102">
        <v>36.159999999999997</v>
      </c>
      <c r="G204" s="103">
        <v>46104</v>
      </c>
      <c r="H204" s="85">
        <v>46111</v>
      </c>
      <c r="I204" s="153" t="s">
        <v>743</v>
      </c>
      <c r="J204" s="153" t="s">
        <v>665</v>
      </c>
      <c r="K204" s="153" t="s">
        <v>648</v>
      </c>
      <c r="L204" s="153" t="str">
        <f>VLOOKUP(D204,'TS Gantry - AP47'!$C$8:$X$638,22,FALSE)</f>
        <v>MALSAR</v>
      </c>
      <c r="M204" s="153" t="str">
        <f>VLOOKUP(D204,'TS Gantry - AP47'!$C$8:$Y$638,23,FALSE)</f>
        <v>SARDARSHAHAR</v>
      </c>
      <c r="N204" s="153" t="str">
        <f>VLOOKUP(D204,'TS Gantry - AP47'!$C$8:$Z$638,24,FALSE)</f>
        <v>CHURU</v>
      </c>
      <c r="O204" s="241"/>
      <c r="P204" s="241"/>
      <c r="Q204" s="242"/>
      <c r="R204" s="242"/>
      <c r="S204" s="241"/>
      <c r="T204" s="212"/>
      <c r="U204" s="117"/>
      <c r="V204" s="117"/>
      <c r="W204" s="117"/>
      <c r="X204" s="117"/>
      <c r="Y204" s="117"/>
      <c r="Z204" s="117"/>
      <c r="AA204" s="117"/>
    </row>
    <row r="205" spans="1:27" ht="15.75" customHeight="1" x14ac:dyDescent="0.25">
      <c r="A205" s="543">
        <f t="shared" si="5"/>
        <v>197</v>
      </c>
      <c r="B205" s="150" t="s">
        <v>697</v>
      </c>
      <c r="C205" s="543">
        <v>30</v>
      </c>
      <c r="D205" s="232" t="s">
        <v>498</v>
      </c>
      <c r="E205" s="179" t="str">
        <f>VLOOKUP(D205,'TS Gantry - AP47'!$C$8:$D$646,2,0)</f>
        <v>DC2+0</v>
      </c>
      <c r="F205" s="573">
        <v>82.998000000000005</v>
      </c>
      <c r="G205" s="109">
        <v>46089</v>
      </c>
      <c r="H205" s="494">
        <v>46112</v>
      </c>
      <c r="I205" s="574" t="s">
        <v>750</v>
      </c>
      <c r="J205" s="574" t="s">
        <v>719</v>
      </c>
      <c r="K205" s="574" t="s">
        <v>648</v>
      </c>
      <c r="L205" s="574" t="str">
        <f>VLOOKUP(D205,'TS Gantry - AP47'!$C$8:$X$638,22,FALSE)</f>
        <v>CHHATASAR</v>
      </c>
      <c r="M205" s="574" t="str">
        <f>VLOOKUP(D205,'TS Gantry - AP47'!$C$8:$Y$638,23,FALSE)</f>
        <v>LUNKARANSAR</v>
      </c>
      <c r="N205" s="574" t="str">
        <f>VLOOKUP(D205,'TS Gantry - AP47'!$C$8:$Z$638,24,FALSE)</f>
        <v>BIKANER</v>
      </c>
      <c r="O205" s="543"/>
      <c r="P205" s="543"/>
      <c r="Q205" s="575"/>
      <c r="R205" s="575"/>
      <c r="S205" s="543"/>
      <c r="T205" s="576"/>
      <c r="U205" s="117"/>
      <c r="V205" s="117"/>
      <c r="W205" s="117"/>
      <c r="X205" s="117"/>
      <c r="Y205" s="117"/>
      <c r="Z205" s="117"/>
      <c r="AA205" s="117"/>
    </row>
    <row r="206" spans="1:27" s="569" customFormat="1" ht="15.75" customHeight="1" x14ac:dyDescent="0.25">
      <c r="A206" s="546">
        <f t="shared" si="5"/>
        <v>198</v>
      </c>
      <c r="B206" s="150" t="s">
        <v>697</v>
      </c>
      <c r="C206" s="546">
        <v>31</v>
      </c>
      <c r="D206" s="580" t="s">
        <v>566</v>
      </c>
      <c r="E206" s="546" t="str">
        <f>VLOOKUP(D206,'TS Gantry - AP47'!$C$8:$D$646,2,0)</f>
        <v>DA+9</v>
      </c>
      <c r="F206" s="581">
        <v>45.697000000000003</v>
      </c>
      <c r="G206" s="566">
        <v>46102</v>
      </c>
      <c r="H206" s="582">
        <v>46112</v>
      </c>
      <c r="I206" s="567" t="s">
        <v>718</v>
      </c>
      <c r="J206" s="567" t="s">
        <v>729</v>
      </c>
      <c r="K206" s="567" t="s">
        <v>648</v>
      </c>
      <c r="L206" s="567" t="str">
        <f>VLOOKUP(D206,'TS Gantry - AP47'!$C$8:$X$638,22,FALSE)</f>
        <v>NAHARSARA</v>
      </c>
      <c r="M206" s="567" t="str">
        <f>VLOOKUP(D206,'TS Gantry - AP47'!$C$8:$Y$638,23,FALSE)</f>
        <v>SARDARSHAHAR</v>
      </c>
      <c r="N206" s="567" t="str">
        <f>VLOOKUP(D206,'TS Gantry - AP47'!$C$8:$Z$638,24,FALSE)</f>
        <v>CHURU</v>
      </c>
      <c r="O206" s="583"/>
      <c r="P206" s="583"/>
      <c r="Q206" s="584"/>
      <c r="R206" s="584"/>
      <c r="S206" s="583"/>
      <c r="T206" s="585"/>
      <c r="U206" s="546"/>
      <c r="V206" s="546"/>
      <c r="W206" s="546"/>
      <c r="X206" s="546"/>
      <c r="Y206" s="546"/>
      <c r="Z206" s="546"/>
      <c r="AA206" s="546"/>
    </row>
    <row r="207" spans="1:27" ht="15.75" customHeight="1" x14ac:dyDescent="0.25">
      <c r="A207" s="543">
        <f t="shared" si="5"/>
        <v>199</v>
      </c>
      <c r="B207" s="150" t="s">
        <v>697</v>
      </c>
      <c r="C207" s="543">
        <v>32</v>
      </c>
      <c r="D207" s="577" t="s">
        <v>562</v>
      </c>
      <c r="E207" s="233" t="s">
        <v>246</v>
      </c>
      <c r="F207" s="544">
        <v>45.697000000000003</v>
      </c>
      <c r="G207" s="578">
        <v>46110</v>
      </c>
      <c r="H207" s="188">
        <v>46114</v>
      </c>
      <c r="I207" s="153" t="s">
        <v>717</v>
      </c>
      <c r="J207" s="153" t="s">
        <v>729</v>
      </c>
      <c r="K207" s="153" t="s">
        <v>648</v>
      </c>
      <c r="L207" s="153" t="s">
        <v>1197</v>
      </c>
      <c r="M207" s="153" t="s">
        <v>759</v>
      </c>
      <c r="N207" s="153" t="s">
        <v>760</v>
      </c>
      <c r="O207" s="516"/>
      <c r="P207" s="516"/>
      <c r="Q207" s="579"/>
      <c r="R207" s="579"/>
      <c r="S207" s="516"/>
      <c r="T207" s="516"/>
      <c r="U207" s="117"/>
      <c r="V207" s="117"/>
      <c r="W207" s="117"/>
      <c r="X207" s="117"/>
      <c r="Y207" s="117"/>
      <c r="Z207" s="117"/>
      <c r="AA207" s="117"/>
    </row>
    <row r="208" spans="1:27" ht="15.75" customHeight="1" x14ac:dyDescent="0.25">
      <c r="A208" s="546">
        <f t="shared" si="5"/>
        <v>200</v>
      </c>
      <c r="B208" s="150" t="s">
        <v>697</v>
      </c>
      <c r="C208" s="546">
        <v>33</v>
      </c>
      <c r="D208" s="208" t="s">
        <v>583</v>
      </c>
      <c r="E208" s="108" t="s">
        <v>257</v>
      </c>
      <c r="F208" s="222">
        <v>37.930999999999997</v>
      </c>
      <c r="G208" s="85">
        <v>46111</v>
      </c>
      <c r="H208" s="103">
        <v>46114</v>
      </c>
      <c r="I208" s="153" t="s">
        <v>749</v>
      </c>
      <c r="J208" s="153" t="s">
        <v>713</v>
      </c>
      <c r="K208" s="153" t="s">
        <v>648</v>
      </c>
      <c r="L208" s="153" t="s">
        <v>1208</v>
      </c>
      <c r="M208" s="153" t="s">
        <v>759</v>
      </c>
      <c r="N208" s="153" t="s">
        <v>760</v>
      </c>
      <c r="O208" s="241"/>
      <c r="P208" s="241"/>
      <c r="Q208" s="242"/>
      <c r="R208" s="242"/>
      <c r="S208" s="241"/>
      <c r="T208" s="241"/>
      <c r="U208" s="117"/>
      <c r="V208" s="117"/>
      <c r="W208" s="117"/>
      <c r="X208" s="117"/>
      <c r="Y208" s="117"/>
      <c r="Z208" s="117"/>
      <c r="AA208" s="117"/>
    </row>
    <row r="209" spans="1:27" ht="15.75" customHeight="1" x14ac:dyDescent="0.25">
      <c r="A209" s="543">
        <f t="shared" si="5"/>
        <v>201</v>
      </c>
      <c r="B209" s="150" t="s">
        <v>697</v>
      </c>
      <c r="C209" s="543">
        <v>34</v>
      </c>
      <c r="D209" s="176" t="s">
        <v>270</v>
      </c>
      <c r="E209" s="108" t="str">
        <f>VLOOKUP(D209,'TS Gantry - AP47'!$C$8:$D$646,2,0)</f>
        <v>DD45+0</v>
      </c>
      <c r="F209" s="559">
        <v>73.244547999999995</v>
      </c>
      <c r="G209" s="85">
        <v>46110</v>
      </c>
      <c r="H209" s="103">
        <v>46116</v>
      </c>
      <c r="I209" s="153" t="s">
        <v>723</v>
      </c>
      <c r="J209" s="153" t="s">
        <v>742</v>
      </c>
      <c r="K209" s="153" t="s">
        <v>648</v>
      </c>
      <c r="L209" s="153" t="str">
        <f>VLOOKUP(D209,'TS Gantry - AP47'!$C$8:$X$638,22,FALSE)</f>
        <v>RAJASAR BHATIYAN</v>
      </c>
      <c r="M209" s="153" t="str">
        <f>VLOOKUP(D209,'TS Gantry - AP47'!$C$8:$Y$638,23,FALSE)</f>
        <v>CHHATARGARH</v>
      </c>
      <c r="N209" s="153" t="str">
        <f>VLOOKUP(D209,'TS Gantry - AP47'!$C$8:$Z$638,24,FALSE)</f>
        <v>BIKANER</v>
      </c>
      <c r="O209" s="245"/>
      <c r="P209" s="245"/>
      <c r="Q209" s="242"/>
      <c r="R209" s="242"/>
      <c r="S209" s="245"/>
      <c r="T209" s="241"/>
      <c r="U209" s="117"/>
      <c r="V209" s="117"/>
      <c r="W209" s="117"/>
      <c r="X209" s="117"/>
      <c r="Y209" s="117"/>
      <c r="Z209" s="117"/>
      <c r="AA209" s="117"/>
    </row>
    <row r="210" spans="1:27" ht="15.75" customHeight="1" x14ac:dyDescent="0.25">
      <c r="A210" s="546">
        <f t="shared" si="5"/>
        <v>202</v>
      </c>
      <c r="B210" s="150" t="s">
        <v>697</v>
      </c>
      <c r="C210" s="546">
        <v>35</v>
      </c>
      <c r="D210" s="208" t="s">
        <v>604</v>
      </c>
      <c r="E210" s="108" t="str">
        <f>VLOOKUP(D210,'TS Gantry - AP47'!$C$8:$D$646,2,0)</f>
        <v>DA+0</v>
      </c>
      <c r="F210" s="102">
        <v>36.159999999999997</v>
      </c>
      <c r="G210" s="85">
        <v>46112</v>
      </c>
      <c r="H210" s="103">
        <v>46118</v>
      </c>
      <c r="I210" s="153" t="s">
        <v>743</v>
      </c>
      <c r="J210" s="153" t="s">
        <v>729</v>
      </c>
      <c r="K210" s="153" t="s">
        <v>648</v>
      </c>
      <c r="L210" s="153" t="str">
        <f>VLOOKUP(D210,'TS Gantry - AP47'!$C$8:$X$638,22,FALSE)</f>
        <v>MALSAR</v>
      </c>
      <c r="M210" s="153" t="str">
        <f>VLOOKUP(D210,'TS Gantry - AP47'!$C$8:$Y$638,23,FALSE)</f>
        <v>SARDARSHAHAR</v>
      </c>
      <c r="N210" s="153" t="str">
        <f>VLOOKUP(D210,'TS Gantry - AP47'!$C$8:$Z$638,24,FALSE)</f>
        <v>CHURU</v>
      </c>
      <c r="O210" s="245"/>
      <c r="P210" s="245"/>
      <c r="Q210" s="242"/>
      <c r="R210" s="242"/>
      <c r="S210" s="245"/>
      <c r="T210" s="241"/>
      <c r="U210" s="117"/>
      <c r="V210" s="117"/>
      <c r="W210" s="117"/>
      <c r="X210" s="117"/>
      <c r="Y210" s="117"/>
      <c r="Z210" s="117"/>
      <c r="AA210" s="117"/>
    </row>
    <row r="211" spans="1:27" ht="15.75" customHeight="1" x14ac:dyDescent="0.25">
      <c r="A211" s="543">
        <f t="shared" si="5"/>
        <v>203</v>
      </c>
      <c r="B211" s="543" t="s">
        <v>697</v>
      </c>
      <c r="C211" s="543">
        <v>36</v>
      </c>
      <c r="D211" s="527" t="s">
        <v>558</v>
      </c>
      <c r="E211" s="179" t="str">
        <f>VLOOKUP(D211,'TS Gantry - AP47'!$C$8:$D$646,2,0)</f>
        <v>DA+9</v>
      </c>
      <c r="F211" s="609">
        <v>45.697000000000003</v>
      </c>
      <c r="G211" s="494">
        <v>46115</v>
      </c>
      <c r="H211" s="109">
        <v>46119</v>
      </c>
      <c r="I211" s="574" t="s">
        <v>717</v>
      </c>
      <c r="J211" s="574" t="s">
        <v>715</v>
      </c>
      <c r="K211" s="574" t="s">
        <v>648</v>
      </c>
      <c r="L211" s="574" t="str">
        <f>VLOOKUP(D211,'TS Gantry - AP47'!$C$8:$X$638,22,FALSE)</f>
        <v>LODSAR</v>
      </c>
      <c r="M211" s="574" t="str">
        <f>VLOOKUP(D211,'TS Gantry - AP47'!$C$8:$Y$638,23,FALSE)</f>
        <v>SARDARSHAHAR</v>
      </c>
      <c r="N211" s="574" t="str">
        <f>VLOOKUP(D211,'TS Gantry - AP47'!$C$8:$Z$638,24,FALSE)</f>
        <v>CHURU</v>
      </c>
      <c r="O211" s="610"/>
      <c r="P211" s="610"/>
      <c r="Q211" s="611"/>
      <c r="R211" s="611"/>
      <c r="S211" s="610"/>
      <c r="T211" s="528"/>
      <c r="U211" s="117"/>
      <c r="V211" s="117"/>
      <c r="W211" s="117"/>
      <c r="X211" s="117"/>
      <c r="Y211" s="117"/>
      <c r="Z211" s="117"/>
      <c r="AA211" s="117"/>
    </row>
    <row r="212" spans="1:27" s="569" customFormat="1" ht="15.75" customHeight="1" x14ac:dyDescent="0.25">
      <c r="A212" s="546">
        <f t="shared" si="5"/>
        <v>204</v>
      </c>
      <c r="B212" s="546" t="s">
        <v>697</v>
      </c>
      <c r="C212" s="546">
        <v>37</v>
      </c>
      <c r="D212" s="612" t="s">
        <v>584</v>
      </c>
      <c r="E212" s="546" t="str">
        <f>VLOOKUP(D212,'TS Gantry - AP47'!$C$8:$D$646,2,0)</f>
        <v>DA+3</v>
      </c>
      <c r="F212" s="581">
        <v>37.930999999999997</v>
      </c>
      <c r="G212" s="582">
        <v>46115</v>
      </c>
      <c r="H212" s="566">
        <v>46120</v>
      </c>
      <c r="I212" s="567" t="s">
        <v>749</v>
      </c>
      <c r="J212" s="567" t="s">
        <v>713</v>
      </c>
      <c r="K212" s="567" t="s">
        <v>648</v>
      </c>
      <c r="L212" s="567" t="str">
        <f>VLOOKUP(D212,'TS Gantry - AP47'!$C$8:$X$638,22,FALSE)</f>
        <v>HALASAR</v>
      </c>
      <c r="M212" s="567" t="str">
        <f>VLOOKUP(D212,'TS Gantry - AP47'!$C$8:$Y$638,23,FALSE)</f>
        <v>SARDARSHAHAR</v>
      </c>
      <c r="N212" s="567" t="str">
        <f>VLOOKUP(D212,'TS Gantry - AP47'!$C$8:$Z$638,24,FALSE)</f>
        <v>CHURU</v>
      </c>
      <c r="O212" s="613"/>
      <c r="P212" s="613"/>
      <c r="Q212" s="584"/>
      <c r="R212" s="584"/>
      <c r="S212" s="613"/>
      <c r="T212" s="583"/>
      <c r="U212" s="546"/>
      <c r="V212" s="546"/>
      <c r="W212" s="546"/>
      <c r="X212" s="546"/>
      <c r="Y212" s="546"/>
      <c r="Z212" s="546"/>
      <c r="AA212" s="546"/>
    </row>
    <row r="213" spans="1:27" ht="15" customHeight="1" x14ac:dyDescent="0.25">
      <c r="A213" s="543">
        <f t="shared" si="5"/>
        <v>205</v>
      </c>
      <c r="B213" s="546" t="s">
        <v>697</v>
      </c>
      <c r="C213" s="543">
        <v>38</v>
      </c>
      <c r="D213" s="221" t="s">
        <v>288</v>
      </c>
      <c r="E213" s="150" t="s">
        <v>250</v>
      </c>
      <c r="F213" s="222">
        <v>36.159999999999997</v>
      </c>
      <c r="G213" s="188">
        <v>46082</v>
      </c>
      <c r="H213" s="188">
        <v>46124</v>
      </c>
      <c r="I213" s="153" t="s">
        <v>723</v>
      </c>
      <c r="J213" s="153" t="s">
        <v>712</v>
      </c>
      <c r="K213" s="153" t="s">
        <v>648</v>
      </c>
      <c r="L213" s="153" t="s">
        <v>1055</v>
      </c>
      <c r="M213" s="153" t="s">
        <v>762</v>
      </c>
      <c r="N213" s="153" t="s">
        <v>757</v>
      </c>
      <c r="O213" s="150"/>
      <c r="P213" s="150"/>
      <c r="Q213" s="152"/>
      <c r="R213" s="152"/>
      <c r="S213" s="150"/>
      <c r="T213" s="239"/>
      <c r="U213" s="117"/>
      <c r="V213" s="117"/>
      <c r="W213" s="117"/>
      <c r="X213" s="117"/>
      <c r="Y213" s="117"/>
      <c r="Z213" s="117"/>
      <c r="AA213" s="117"/>
    </row>
    <row r="214" spans="1:27" s="556" customFormat="1" ht="15.75" customHeight="1" thickBot="1" x14ac:dyDescent="0.3">
      <c r="A214" s="546">
        <f t="shared" si="5"/>
        <v>206</v>
      </c>
      <c r="B214" s="570" t="s">
        <v>697</v>
      </c>
      <c r="C214" s="570">
        <v>39</v>
      </c>
      <c r="D214" s="614" t="s">
        <v>585</v>
      </c>
      <c r="E214" s="553" t="s">
        <v>257</v>
      </c>
      <c r="F214" s="586">
        <v>37.930999999999997</v>
      </c>
      <c r="G214" s="587">
        <v>46122</v>
      </c>
      <c r="H214" s="551">
        <v>46124</v>
      </c>
      <c r="I214" s="615" t="s">
        <v>749</v>
      </c>
      <c r="J214" s="616" t="s">
        <v>713</v>
      </c>
      <c r="K214" s="588" t="s">
        <v>648</v>
      </c>
      <c r="L214" s="588" t="s">
        <v>1208</v>
      </c>
      <c r="M214" s="588" t="s">
        <v>759</v>
      </c>
      <c r="N214" s="588" t="s">
        <v>760</v>
      </c>
      <c r="O214" s="589"/>
      <c r="P214" s="589"/>
      <c r="Q214" s="590"/>
      <c r="R214" s="590"/>
      <c r="S214" s="589"/>
      <c r="T214" s="591"/>
      <c r="U214" s="555"/>
      <c r="V214" s="555"/>
      <c r="W214" s="555"/>
      <c r="X214" s="555"/>
      <c r="Y214" s="555"/>
      <c r="Z214" s="555"/>
      <c r="AA214" s="555"/>
    </row>
    <row r="215" spans="1:27" ht="15.75" customHeight="1" x14ac:dyDescent="0.25">
      <c r="A215" s="543">
        <f t="shared" si="5"/>
        <v>207</v>
      </c>
      <c r="B215" s="198" t="s">
        <v>698</v>
      </c>
      <c r="C215" s="150">
        <v>1</v>
      </c>
      <c r="D215" s="176" t="s">
        <v>534</v>
      </c>
      <c r="E215" s="108" t="str">
        <f>VLOOKUP(D215,'TS Gantry - AP47'!$C$8:$D$646,2,0)</f>
        <v>DA+3</v>
      </c>
      <c r="F215" s="581">
        <v>37.930999999999997</v>
      </c>
      <c r="G215" s="85">
        <v>46110</v>
      </c>
      <c r="H215" s="103">
        <v>46126</v>
      </c>
      <c r="I215" s="574" t="s">
        <v>751</v>
      </c>
      <c r="J215" s="153" t="s">
        <v>711</v>
      </c>
      <c r="K215" s="153" t="s">
        <v>648</v>
      </c>
      <c r="L215" s="153" t="str">
        <f>VLOOKUP(D215,'TS Gantry - AP47'!$C$8:$X$638,22,FALSE)</f>
        <v>KEEKASAR</v>
      </c>
      <c r="M215" s="153" t="str">
        <f>VLOOKUP(D215,'TS Gantry - AP47'!$C$8:$Y$638,23,FALSE)</f>
        <v>SARDARSHAHAR</v>
      </c>
      <c r="N215" s="153" t="str">
        <f>VLOOKUP(D215,'TS Gantry - AP47'!$C$8:$Z$638,24,FALSE)</f>
        <v>CHURU</v>
      </c>
      <c r="O215" s="241"/>
      <c r="P215" s="241"/>
      <c r="Q215" s="242"/>
      <c r="R215" s="242"/>
      <c r="S215" s="241"/>
      <c r="T215" s="241"/>
      <c r="U215" s="117"/>
      <c r="V215" s="117"/>
      <c r="W215" s="117"/>
      <c r="X215" s="117"/>
      <c r="Y215" s="117"/>
      <c r="Z215" s="117"/>
      <c r="AA215" s="117"/>
    </row>
    <row r="216" spans="1:27" ht="15.75" customHeight="1" x14ac:dyDescent="0.25">
      <c r="A216" s="546">
        <f t="shared" si="5"/>
        <v>208</v>
      </c>
      <c r="B216" s="198" t="s">
        <v>698</v>
      </c>
      <c r="C216" s="150">
        <v>2</v>
      </c>
      <c r="D216" s="241" t="s">
        <v>258</v>
      </c>
      <c r="E216" s="108" t="str">
        <f>VLOOKUP(D216,'TS Gantry - AP47'!$C$8:$D$646,2,0)</f>
        <v>DA+9</v>
      </c>
      <c r="F216" s="609">
        <v>45.697000000000003</v>
      </c>
      <c r="G216" s="85">
        <v>46118</v>
      </c>
      <c r="H216" s="103">
        <v>46126</v>
      </c>
      <c r="I216" s="567" t="s">
        <v>723</v>
      </c>
      <c r="J216" s="153" t="s">
        <v>712</v>
      </c>
      <c r="K216" s="153" t="s">
        <v>648</v>
      </c>
      <c r="L216" s="153" t="str">
        <f>VLOOKUP(D216,'TS Gantry - AP47'!$C$8:$X$638,22,FALSE)</f>
        <v>KELAN</v>
      </c>
      <c r="M216" s="153" t="str">
        <f>VLOOKUP(D216,'TS Gantry - AP47'!$C$8:$Y$638,23,FALSE)</f>
        <v>CHHATARGARH</v>
      </c>
      <c r="N216" s="153" t="str">
        <f>VLOOKUP(D216,'TS Gantry - AP47'!$C$8:$Z$638,24,FALSE)</f>
        <v>BIKANER</v>
      </c>
      <c r="O216" s="245"/>
      <c r="P216" s="245"/>
      <c r="Q216" s="242"/>
      <c r="R216" s="242"/>
      <c r="S216" s="245"/>
      <c r="T216" s="241"/>
      <c r="U216" s="117"/>
      <c r="V216" s="117"/>
      <c r="W216" s="117"/>
      <c r="X216" s="117"/>
      <c r="Y216" s="117"/>
      <c r="Z216" s="117"/>
      <c r="AA216" s="117"/>
    </row>
    <row r="217" spans="1:27" ht="15.75" customHeight="1" x14ac:dyDescent="0.25">
      <c r="A217" s="543">
        <f t="shared" si="5"/>
        <v>209</v>
      </c>
      <c r="B217" s="198" t="s">
        <v>698</v>
      </c>
      <c r="C217" s="150">
        <v>3</v>
      </c>
      <c r="D217" s="208" t="s">
        <v>608</v>
      </c>
      <c r="E217" s="108" t="str">
        <f>VLOOKUP(D217,'TS Gantry - AP47'!$C$8:$D$646,2,0)</f>
        <v>DA+3</v>
      </c>
      <c r="F217" s="581">
        <v>37.930999999999997</v>
      </c>
      <c r="G217" s="103">
        <v>46119</v>
      </c>
      <c r="H217" s="103">
        <v>46126</v>
      </c>
      <c r="I217" s="567" t="s">
        <v>743</v>
      </c>
      <c r="J217" s="153" t="s">
        <v>729</v>
      </c>
      <c r="K217" s="153" t="s">
        <v>648</v>
      </c>
      <c r="L217" s="153" t="str">
        <f>VLOOKUP(D217,'TS Gantry - AP47'!$C$8:$X$638,22,FALSE)</f>
        <v>MALSAR</v>
      </c>
      <c r="M217" s="153" t="str">
        <f>VLOOKUP(D217,'TS Gantry - AP47'!$C$8:$Y$638,23,FALSE)</f>
        <v>SARDARSHAHAR</v>
      </c>
      <c r="N217" s="153" t="str">
        <f>VLOOKUP(D217,'TS Gantry - AP47'!$C$8:$Z$638,24,FALSE)</f>
        <v>CHURU</v>
      </c>
      <c r="O217" s="245"/>
      <c r="P217" s="245"/>
      <c r="Q217" s="242"/>
      <c r="R217" s="242"/>
      <c r="S217" s="245"/>
      <c r="T217" s="241"/>
      <c r="U217" s="117"/>
      <c r="V217" s="117"/>
      <c r="W217" s="117"/>
      <c r="X217" s="117"/>
      <c r="Y217" s="117"/>
      <c r="Z217" s="117"/>
      <c r="AA217" s="117"/>
    </row>
    <row r="218" spans="1:27" ht="15.75" customHeight="1" x14ac:dyDescent="0.25">
      <c r="A218" s="546">
        <f t="shared" si="5"/>
        <v>210</v>
      </c>
      <c r="B218" s="198" t="s">
        <v>698</v>
      </c>
      <c r="C218" s="150">
        <v>4</v>
      </c>
      <c r="D218" s="210" t="s">
        <v>592</v>
      </c>
      <c r="E218" s="108" t="str">
        <f>VLOOKUP(D218,'TS Gantry - AP47'!$C$8:$D$646,2,0)</f>
        <v>DB2+0</v>
      </c>
      <c r="F218" s="102">
        <v>59.500999999999998</v>
      </c>
      <c r="G218" s="85">
        <v>46120</v>
      </c>
      <c r="H218" s="592">
        <v>46129</v>
      </c>
      <c r="I218" s="567" t="s">
        <v>717</v>
      </c>
      <c r="J218" s="593" t="s">
        <v>715</v>
      </c>
      <c r="K218" s="153" t="s">
        <v>648</v>
      </c>
      <c r="L218" s="153" t="str">
        <f>VLOOKUP(D218,'TS Gantry - AP47'!$C$8:$X$638,22,FALSE)</f>
        <v>MALSAR</v>
      </c>
      <c r="M218" s="153" t="str">
        <f>VLOOKUP(D218,'TS Gantry - AP47'!$C$8:$Y$638,23,FALSE)</f>
        <v>SARDARSHAHAR</v>
      </c>
      <c r="N218" s="153" t="str">
        <f>VLOOKUP(D218,'TS Gantry - AP47'!$C$8:$Z$638,24,FALSE)</f>
        <v>CHURU</v>
      </c>
      <c r="O218" s="108"/>
      <c r="P218" s="108"/>
      <c r="Q218" s="123"/>
      <c r="R218" s="123"/>
      <c r="S218" s="108"/>
      <c r="T218" s="241"/>
      <c r="U218" s="117"/>
      <c r="V218" s="117"/>
      <c r="W218" s="117"/>
      <c r="X218" s="117"/>
      <c r="Y218" s="117"/>
      <c r="Z218" s="117"/>
      <c r="AA218" s="117"/>
    </row>
    <row r="219" spans="1:27" ht="15.75" customHeight="1" x14ac:dyDescent="0.25">
      <c r="A219" s="543">
        <f t="shared" si="5"/>
        <v>211</v>
      </c>
      <c r="B219" s="198" t="s">
        <v>698</v>
      </c>
      <c r="C219" s="150">
        <v>5</v>
      </c>
      <c r="D219" s="235" t="s">
        <v>609</v>
      </c>
      <c r="E219" s="108" t="str">
        <f>VLOOKUP(D219,'TS Gantry - AP47'!$C$8:$D$646,2,0)</f>
        <v>DA+3</v>
      </c>
      <c r="F219" s="581">
        <v>37.930999999999997</v>
      </c>
      <c r="G219" s="85">
        <v>46126</v>
      </c>
      <c r="H219" s="103">
        <v>46133</v>
      </c>
      <c r="I219" s="567" t="s">
        <v>743</v>
      </c>
      <c r="J219" s="153" t="s">
        <v>729</v>
      </c>
      <c r="K219" s="153" t="s">
        <v>648</v>
      </c>
      <c r="L219" s="153" t="str">
        <f>VLOOKUP(D219,'TS Gantry - AP47'!$C$8:$X$638,22,FALSE)</f>
        <v>HALASAR</v>
      </c>
      <c r="M219" s="153" t="str">
        <f>VLOOKUP(D219,'TS Gantry - AP47'!$C$8:$Y$638,23,FALSE)</f>
        <v>SARDARSHAHAR</v>
      </c>
      <c r="N219" s="153" t="str">
        <f>VLOOKUP(D219,'TS Gantry - AP47'!$C$8:$Z$638,24,FALSE)</f>
        <v>CHURU</v>
      </c>
      <c r="O219" s="212"/>
      <c r="P219" s="212"/>
      <c r="Q219" s="123"/>
      <c r="R219" s="123"/>
      <c r="S219" s="212"/>
      <c r="T219" s="108"/>
      <c r="U219" s="117"/>
      <c r="V219" s="117"/>
      <c r="W219" s="117"/>
      <c r="X219" s="117"/>
      <c r="Y219" s="117"/>
      <c r="Z219" s="117"/>
      <c r="AA219" s="117"/>
    </row>
    <row r="220" spans="1:27" ht="15.75" customHeight="1" x14ac:dyDescent="0.25">
      <c r="A220" s="546">
        <f t="shared" si="5"/>
        <v>212</v>
      </c>
      <c r="B220" s="198" t="s">
        <v>698</v>
      </c>
      <c r="C220" s="150">
        <v>6</v>
      </c>
      <c r="D220" s="235" t="s">
        <v>546</v>
      </c>
      <c r="E220" s="108" t="str">
        <f>VLOOKUP(D220,'TS Gantry - AP47'!$C$8:$D$646,2,0)</f>
        <v>DA+9</v>
      </c>
      <c r="F220" s="108"/>
      <c r="G220" s="85">
        <v>46130</v>
      </c>
      <c r="H220" s="103"/>
      <c r="I220" s="567" t="s">
        <v>717</v>
      </c>
      <c r="J220" s="153"/>
      <c r="K220" s="153" t="s">
        <v>648</v>
      </c>
      <c r="L220" s="153" t="str">
        <f>VLOOKUP(D220,'TS Gantry - AP47'!$C$8:$X$638,22,FALSE)</f>
        <v>SONPALSAR</v>
      </c>
      <c r="M220" s="153" t="str">
        <f>VLOOKUP(D220,'TS Gantry - AP47'!$C$8:$Y$638,23,FALSE)</f>
        <v>SARDARSHAHAR</v>
      </c>
      <c r="N220" s="153" t="str">
        <f>VLOOKUP(D220,'TS Gantry - AP47'!$C$8:$Z$638,24,FALSE)</f>
        <v>CHURU</v>
      </c>
      <c r="O220" s="150"/>
      <c r="P220" s="150"/>
      <c r="Q220" s="152"/>
      <c r="R220" s="152"/>
      <c r="S220" s="150"/>
      <c r="T220" s="239"/>
      <c r="U220" s="117"/>
      <c r="V220" s="117"/>
      <c r="W220" s="117"/>
      <c r="X220" s="117"/>
      <c r="Y220" s="117"/>
      <c r="Z220" s="117"/>
      <c r="AA220" s="117"/>
    </row>
    <row r="221" spans="1:27" ht="15.75" customHeight="1" x14ac:dyDescent="0.25">
      <c r="A221" s="543">
        <f t="shared" si="5"/>
        <v>213</v>
      </c>
      <c r="B221" s="198" t="s">
        <v>698</v>
      </c>
      <c r="C221" s="150">
        <v>7</v>
      </c>
      <c r="D221" s="235" t="s">
        <v>607</v>
      </c>
      <c r="E221" s="108" t="str">
        <f>VLOOKUP(D221,'TS Gantry - AP47'!$C$8:$D$646,2,0)</f>
        <v>DA+6</v>
      </c>
      <c r="F221" s="241"/>
      <c r="G221" s="85">
        <v>46134</v>
      </c>
      <c r="H221" s="103"/>
      <c r="I221" s="567" t="s">
        <v>743</v>
      </c>
      <c r="J221" s="153"/>
      <c r="K221" s="153" t="s">
        <v>648</v>
      </c>
      <c r="L221" s="153" t="str">
        <f>VLOOKUP(D221,'TS Gantry - AP47'!$C$8:$X$638,22,FALSE)</f>
        <v>MALSAR</v>
      </c>
      <c r="M221" s="153" t="str">
        <f>VLOOKUP(D221,'TS Gantry - AP47'!$C$8:$Y$638,23,FALSE)</f>
        <v>SARDARSHAHAR</v>
      </c>
      <c r="N221" s="153" t="str">
        <f>VLOOKUP(D221,'TS Gantry - AP47'!$C$8:$Z$638,24,FALSE)</f>
        <v>CHURU</v>
      </c>
      <c r="O221" s="212"/>
      <c r="P221" s="212"/>
      <c r="Q221" s="123"/>
      <c r="R221" s="123"/>
      <c r="S221" s="212"/>
      <c r="T221" s="108"/>
      <c r="U221" s="117"/>
      <c r="V221" s="117"/>
      <c r="W221" s="117"/>
      <c r="X221" s="117"/>
      <c r="Y221" s="117"/>
      <c r="Z221" s="117"/>
      <c r="AA221" s="117"/>
    </row>
    <row r="222" spans="1:27" ht="15.75" customHeight="1" x14ac:dyDescent="0.25">
      <c r="A222" s="546">
        <f t="shared" si="5"/>
        <v>214</v>
      </c>
      <c r="B222" s="198" t="s">
        <v>698</v>
      </c>
      <c r="C222" s="150">
        <v>8</v>
      </c>
      <c r="D222" s="221" t="s">
        <v>537</v>
      </c>
      <c r="E222" s="150" t="str">
        <f>VLOOKUP(D222,'TS Gantry - AP47'!$C$8:$D$646,2,0)</f>
        <v>DA+0</v>
      </c>
      <c r="F222" s="150"/>
      <c r="G222" s="188">
        <v>46052</v>
      </c>
      <c r="H222" s="103"/>
      <c r="I222" s="153"/>
      <c r="J222" s="153"/>
      <c r="K222" s="153" t="s">
        <v>648</v>
      </c>
      <c r="L222" s="153" t="str">
        <f>VLOOKUP(D222,'TS Gantry - AP47'!$C$8:$X$638,22,FALSE)</f>
        <v>SONPALSAR</v>
      </c>
      <c r="M222" s="153" t="str">
        <f>VLOOKUP(D222,'TS Gantry - AP47'!$C$8:$Y$638,23,FALSE)</f>
        <v>SARDARSHAHAR</v>
      </c>
      <c r="N222" s="153" t="str">
        <f>VLOOKUP(D222,'TS Gantry - AP47'!$C$8:$Z$638,24,FALSE)</f>
        <v>CHURU</v>
      </c>
      <c r="O222" s="108"/>
      <c r="P222" s="108"/>
      <c r="Q222" s="123"/>
      <c r="R222" s="123"/>
      <c r="S222" s="108"/>
      <c r="T222" s="108"/>
      <c r="U222" s="117"/>
      <c r="V222" s="117"/>
      <c r="W222" s="117"/>
      <c r="X222" s="117"/>
      <c r="Y222" s="117"/>
      <c r="Z222" s="117"/>
      <c r="AA222" s="117"/>
    </row>
    <row r="223" spans="1:27" ht="15.75" customHeight="1" x14ac:dyDescent="0.25">
      <c r="A223" s="543">
        <f t="shared" si="5"/>
        <v>215</v>
      </c>
      <c r="B223" s="198"/>
      <c r="C223" s="150"/>
      <c r="D223" s="221"/>
      <c r="E223" s="150"/>
      <c r="F223" s="150"/>
      <c r="G223" s="188"/>
      <c r="H223" s="103"/>
      <c r="I223" s="153"/>
      <c r="J223" s="153"/>
      <c r="K223" s="153" t="s">
        <v>648</v>
      </c>
      <c r="L223" s="153" t="e">
        <f>VLOOKUP(D223,'TS Gantry - AP47'!$C$8:$X$638,22,FALSE)</f>
        <v>#N/A</v>
      </c>
      <c r="M223" s="153" t="e">
        <f>VLOOKUP(D223,'TS Gantry - AP47'!$C$8:$Y$638,23,FALSE)</f>
        <v>#N/A</v>
      </c>
      <c r="N223" s="153" t="e">
        <f>VLOOKUP(D223,'TS Gantry - AP47'!$C$8:$Z$638,24,FALSE)</f>
        <v>#N/A</v>
      </c>
      <c r="O223" s="108"/>
      <c r="P223" s="108"/>
      <c r="Q223" s="123"/>
      <c r="R223" s="123"/>
      <c r="S223" s="108"/>
      <c r="T223" s="143"/>
      <c r="U223" s="117"/>
      <c r="V223" s="117"/>
      <c r="W223" s="117"/>
      <c r="X223" s="117"/>
      <c r="Y223" s="117"/>
      <c r="Z223" s="117"/>
      <c r="AA223" s="117"/>
    </row>
    <row r="224" spans="1:27" ht="15.75" customHeight="1" x14ac:dyDescent="0.25">
      <c r="A224" s="546">
        <f t="shared" si="5"/>
        <v>216</v>
      </c>
      <c r="B224" s="192"/>
      <c r="C224" s="150"/>
      <c r="D224" s="245"/>
      <c r="E224" s="108"/>
      <c r="F224" s="108"/>
      <c r="G224" s="85"/>
      <c r="H224" s="103"/>
      <c r="I224" s="153"/>
      <c r="J224" s="153"/>
      <c r="K224" s="153" t="s">
        <v>648</v>
      </c>
      <c r="L224" s="153" t="e">
        <f>VLOOKUP(D224,'TS Gantry - AP47'!$C$8:$X$638,22,FALSE)</f>
        <v>#N/A</v>
      </c>
      <c r="M224" s="153" t="e">
        <f>VLOOKUP(D224,'TS Gantry - AP47'!$C$8:$Y$638,23,FALSE)</f>
        <v>#N/A</v>
      </c>
      <c r="N224" s="153" t="e">
        <f>VLOOKUP(D224,'TS Gantry - AP47'!$C$8:$Z$638,24,FALSE)</f>
        <v>#N/A</v>
      </c>
      <c r="O224" s="108"/>
      <c r="P224" s="108"/>
      <c r="Q224" s="123"/>
      <c r="R224" s="123"/>
      <c r="S224" s="108"/>
      <c r="T224" s="143"/>
      <c r="U224" s="117"/>
      <c r="V224" s="117"/>
      <c r="W224" s="117"/>
      <c r="X224" s="117"/>
      <c r="Y224" s="117"/>
      <c r="Z224" s="117"/>
      <c r="AA224" s="117"/>
    </row>
    <row r="225" spans="1:27" ht="15.75" customHeight="1" x14ac:dyDescent="0.25">
      <c r="A225" s="543">
        <f t="shared" si="5"/>
        <v>217</v>
      </c>
      <c r="B225" s="192"/>
      <c r="C225" s="150"/>
      <c r="D225" s="245"/>
      <c r="E225" s="108"/>
      <c r="F225" s="108"/>
      <c r="G225" s="85"/>
      <c r="H225" s="103"/>
      <c r="I225" s="153"/>
      <c r="J225" s="153"/>
      <c r="K225" s="153" t="s">
        <v>648</v>
      </c>
      <c r="L225" s="153" t="e">
        <f>VLOOKUP(D225,'TS Gantry - AP47'!$C$8:$X$638,22,FALSE)</f>
        <v>#N/A</v>
      </c>
      <c r="M225" s="153" t="e">
        <f>VLOOKUP(D225,'TS Gantry - AP47'!$C$8:$Y$638,23,FALSE)</f>
        <v>#N/A</v>
      </c>
      <c r="N225" s="153" t="e">
        <f>VLOOKUP(D225,'TS Gantry - AP47'!$C$8:$Z$638,24,FALSE)</f>
        <v>#N/A</v>
      </c>
      <c r="O225" s="108"/>
      <c r="P225" s="108"/>
      <c r="Q225" s="123"/>
      <c r="R225" s="123"/>
      <c r="S225" s="108"/>
      <c r="T225" s="143"/>
      <c r="U225" s="117"/>
      <c r="V225" s="117"/>
      <c r="W225" s="117"/>
      <c r="X225" s="117"/>
      <c r="Y225" s="117"/>
      <c r="Z225" s="117"/>
      <c r="AA225" s="117"/>
    </row>
    <row r="226" spans="1:27" ht="15.75" customHeight="1" x14ac:dyDescent="0.25">
      <c r="A226" s="546">
        <f t="shared" si="5"/>
        <v>218</v>
      </c>
      <c r="B226" s="108"/>
      <c r="C226" s="150"/>
      <c r="D226" s="245"/>
      <c r="E226" s="108"/>
      <c r="F226" s="108"/>
      <c r="G226" s="85"/>
      <c r="H226" s="103"/>
      <c r="I226" s="153"/>
      <c r="J226" s="153"/>
      <c r="K226" s="153" t="s">
        <v>648</v>
      </c>
      <c r="L226" s="153" t="e">
        <f>VLOOKUP(D226,'TS Gantry - AP47'!$C$8:$X$638,22,FALSE)</f>
        <v>#N/A</v>
      </c>
      <c r="M226" s="153" t="e">
        <f>VLOOKUP(D226,'TS Gantry - AP47'!$C$8:$Y$638,23,FALSE)</f>
        <v>#N/A</v>
      </c>
      <c r="N226" s="153" t="e">
        <f>VLOOKUP(D226,'TS Gantry - AP47'!$C$8:$Z$638,24,FALSE)</f>
        <v>#N/A</v>
      </c>
      <c r="O226" s="108"/>
      <c r="P226" s="108"/>
      <c r="Q226" s="123"/>
      <c r="R226" s="123"/>
      <c r="S226" s="108"/>
      <c r="T226" s="143"/>
      <c r="U226" s="117"/>
      <c r="V226" s="117"/>
      <c r="W226" s="117"/>
      <c r="X226" s="117"/>
      <c r="Y226" s="117"/>
      <c r="Z226" s="117"/>
      <c r="AA226" s="117"/>
    </row>
    <row r="227" spans="1:27" ht="15.75" customHeight="1" x14ac:dyDescent="0.25">
      <c r="A227" s="543">
        <f t="shared" si="5"/>
        <v>219</v>
      </c>
      <c r="B227" s="108"/>
      <c r="C227" s="150"/>
      <c r="D227" s="245"/>
      <c r="E227" s="108"/>
      <c r="F227" s="108"/>
      <c r="G227" s="85"/>
      <c r="H227" s="103"/>
      <c r="I227" s="153"/>
      <c r="J227" s="153"/>
      <c r="K227" s="153" t="s">
        <v>648</v>
      </c>
      <c r="L227" s="153" t="e">
        <f>VLOOKUP(D227,'TS Gantry - AP47'!$C$8:$X$638,22,FALSE)</f>
        <v>#N/A</v>
      </c>
      <c r="M227" s="153" t="e">
        <f>VLOOKUP(D227,'TS Gantry - AP47'!$C$8:$Y$638,23,FALSE)</f>
        <v>#N/A</v>
      </c>
      <c r="N227" s="153" t="e">
        <f>VLOOKUP(D227,'TS Gantry - AP47'!$C$8:$Z$638,24,FALSE)</f>
        <v>#N/A</v>
      </c>
      <c r="O227" s="212"/>
      <c r="P227" s="212"/>
      <c r="Q227" s="123"/>
      <c r="R227" s="123"/>
      <c r="S227" s="212"/>
      <c r="T227" s="108"/>
      <c r="U227" s="117"/>
      <c r="V227" s="117"/>
      <c r="W227" s="117"/>
      <c r="X227" s="117"/>
      <c r="Y227" s="117"/>
      <c r="Z227" s="117"/>
      <c r="AA227" s="117"/>
    </row>
    <row r="228" spans="1:27" ht="15.75" customHeight="1" x14ac:dyDescent="0.25">
      <c r="A228" s="150">
        <f t="shared" si="5"/>
        <v>220</v>
      </c>
      <c r="B228" s="108"/>
      <c r="C228" s="150"/>
      <c r="D228" s="245"/>
      <c r="E228" s="108"/>
      <c r="F228" s="108"/>
      <c r="G228" s="85"/>
      <c r="H228" s="103"/>
      <c r="I228" s="153"/>
      <c r="J228" s="153"/>
      <c r="K228" s="153" t="s">
        <v>648</v>
      </c>
      <c r="L228" s="153" t="e">
        <f>VLOOKUP(D228,'TS Gantry - AP47'!$C$8:$X$638,22,FALSE)</f>
        <v>#N/A</v>
      </c>
      <c r="M228" s="153" t="e">
        <f>VLOOKUP(D228,'TS Gantry - AP47'!$C$8:$Y$638,23,FALSE)</f>
        <v>#N/A</v>
      </c>
      <c r="N228" s="153" t="e">
        <f>VLOOKUP(D228,'TS Gantry - AP47'!$C$8:$Z$638,24,FALSE)</f>
        <v>#N/A</v>
      </c>
      <c r="O228" s="212"/>
      <c r="P228" s="212"/>
      <c r="Q228" s="123"/>
      <c r="R228" s="123"/>
      <c r="S228" s="212"/>
      <c r="T228" s="108"/>
      <c r="U228" s="117"/>
      <c r="V228" s="117"/>
      <c r="W228" s="117"/>
      <c r="X228" s="117"/>
      <c r="Y228" s="117"/>
      <c r="Z228" s="117"/>
      <c r="AA228" s="117"/>
    </row>
    <row r="229" spans="1:27" ht="15.75" customHeight="1" x14ac:dyDescent="0.25">
      <c r="A229" s="150">
        <f t="shared" si="5"/>
        <v>221</v>
      </c>
      <c r="B229" s="108"/>
      <c r="C229" s="150"/>
      <c r="D229" s="241"/>
      <c r="E229" s="108"/>
      <c r="F229" s="108"/>
      <c r="G229" s="85"/>
      <c r="H229" s="103"/>
      <c r="I229" s="153"/>
      <c r="J229" s="153"/>
      <c r="K229" s="153" t="s">
        <v>648</v>
      </c>
      <c r="L229" s="153" t="e">
        <f>VLOOKUP(D229,'TS Gantry - AP47'!$C$8:$X$638,22,FALSE)</f>
        <v>#N/A</v>
      </c>
      <c r="M229" s="153" t="e">
        <f>VLOOKUP(D229,'TS Gantry - AP47'!$C$8:$Y$638,23,FALSE)</f>
        <v>#N/A</v>
      </c>
      <c r="N229" s="153" t="e">
        <f>VLOOKUP(D229,'TS Gantry - AP47'!$C$8:$Z$638,24,FALSE)</f>
        <v>#N/A</v>
      </c>
      <c r="O229" s="108"/>
      <c r="P229" s="108"/>
      <c r="Q229" s="123"/>
      <c r="R229" s="123"/>
      <c r="S229" s="108"/>
      <c r="T229" s="143"/>
      <c r="U229" s="117"/>
      <c r="V229" s="117"/>
      <c r="W229" s="117"/>
      <c r="X229" s="117"/>
      <c r="Y229" s="117"/>
      <c r="Z229" s="117"/>
      <c r="AA229" s="117"/>
    </row>
    <row r="230" spans="1:27" ht="15.75" customHeight="1" x14ac:dyDescent="0.25">
      <c r="A230" s="150">
        <f t="shared" si="5"/>
        <v>222</v>
      </c>
      <c r="B230" s="108"/>
      <c r="C230" s="150"/>
      <c r="D230" s="241"/>
      <c r="E230" s="108"/>
      <c r="F230" s="108"/>
      <c r="G230" s="85"/>
      <c r="H230" s="103"/>
      <c r="I230" s="153"/>
      <c r="J230" s="153"/>
      <c r="K230" s="153" t="s">
        <v>648</v>
      </c>
      <c r="L230" s="153" t="e">
        <f>VLOOKUP(D230,'TS Gantry - AP47'!$C$8:$X$638,22,FALSE)</f>
        <v>#N/A</v>
      </c>
      <c r="M230" s="153" t="e">
        <f>VLOOKUP(D230,'TS Gantry - AP47'!$C$8:$Y$638,23,FALSE)</f>
        <v>#N/A</v>
      </c>
      <c r="N230" s="153" t="e">
        <f>VLOOKUP(D230,'TS Gantry - AP47'!$C$8:$Z$638,24,FALSE)</f>
        <v>#N/A</v>
      </c>
      <c r="O230" s="108"/>
      <c r="P230" s="108"/>
      <c r="Q230" s="123"/>
      <c r="R230" s="123"/>
      <c r="S230" s="108"/>
      <c r="T230" s="143"/>
      <c r="U230" s="117"/>
      <c r="V230" s="117"/>
      <c r="W230" s="117"/>
      <c r="X230" s="117"/>
      <c r="Y230" s="117"/>
      <c r="Z230" s="117"/>
      <c r="AA230" s="117"/>
    </row>
    <row r="231" spans="1:27" ht="15.75" customHeight="1" x14ac:dyDescent="0.25">
      <c r="A231" s="150">
        <f t="shared" si="5"/>
        <v>223</v>
      </c>
      <c r="B231" s="108"/>
      <c r="C231" s="150"/>
      <c r="D231" s="241"/>
      <c r="E231" s="108"/>
      <c r="F231" s="108"/>
      <c r="G231" s="85"/>
      <c r="H231" s="103"/>
      <c r="I231" s="153"/>
      <c r="J231" s="153"/>
      <c r="K231" s="153" t="s">
        <v>648</v>
      </c>
      <c r="L231" s="153" t="e">
        <f>VLOOKUP(D231,'TS Gantry - AP47'!$C$8:$X$638,22,FALSE)</f>
        <v>#N/A</v>
      </c>
      <c r="M231" s="153" t="e">
        <f>VLOOKUP(D231,'TS Gantry - AP47'!$C$8:$Y$638,23,FALSE)</f>
        <v>#N/A</v>
      </c>
      <c r="N231" s="153" t="e">
        <f>VLOOKUP(D231,'TS Gantry - AP47'!$C$8:$Z$638,24,FALSE)</f>
        <v>#N/A</v>
      </c>
      <c r="O231" s="108"/>
      <c r="P231" s="108"/>
      <c r="Q231" s="123"/>
      <c r="R231" s="123"/>
      <c r="S231" s="108"/>
      <c r="T231" s="143"/>
      <c r="U231" s="117"/>
      <c r="V231" s="117"/>
      <c r="W231" s="117"/>
      <c r="X231" s="117"/>
      <c r="Y231" s="117"/>
      <c r="Z231" s="117"/>
      <c r="AA231" s="117"/>
    </row>
    <row r="232" spans="1:27" ht="15.75" customHeight="1" x14ac:dyDescent="0.25">
      <c r="A232" s="150">
        <f t="shared" si="5"/>
        <v>224</v>
      </c>
      <c r="B232" s="108"/>
      <c r="C232" s="150"/>
      <c r="D232" s="241"/>
      <c r="E232" s="108"/>
      <c r="F232" s="108"/>
      <c r="G232" s="85"/>
      <c r="H232" s="103"/>
      <c r="I232" s="153"/>
      <c r="J232" s="153"/>
      <c r="K232" s="153" t="s">
        <v>648</v>
      </c>
      <c r="L232" s="153" t="e">
        <f>VLOOKUP(D232,'TS Gantry - AP47'!$C$8:$X$638,22,FALSE)</f>
        <v>#N/A</v>
      </c>
      <c r="M232" s="153" t="e">
        <f>VLOOKUP(D232,'TS Gantry - AP47'!$C$8:$Y$638,23,FALSE)</f>
        <v>#N/A</v>
      </c>
      <c r="N232" s="153" t="e">
        <f>VLOOKUP(D232,'TS Gantry - AP47'!$C$8:$Z$638,24,FALSE)</f>
        <v>#N/A</v>
      </c>
      <c r="O232" s="108"/>
      <c r="P232" s="108"/>
      <c r="Q232" s="123"/>
      <c r="R232" s="123"/>
      <c r="S232" s="108"/>
      <c r="T232" s="143"/>
      <c r="U232" s="117"/>
      <c r="V232" s="117"/>
      <c r="W232" s="117"/>
      <c r="X232" s="117"/>
      <c r="Y232" s="117"/>
      <c r="Z232" s="117"/>
      <c r="AA232" s="117"/>
    </row>
    <row r="233" spans="1:27" ht="15.75" customHeight="1" x14ac:dyDescent="0.25">
      <c r="A233" s="150">
        <f t="shared" si="5"/>
        <v>225</v>
      </c>
      <c r="B233" s="108"/>
      <c r="C233" s="150"/>
      <c r="D233" s="241"/>
      <c r="E233" s="108"/>
      <c r="F233" s="108"/>
      <c r="G233" s="103"/>
      <c r="H233" s="103"/>
      <c r="I233" s="153"/>
      <c r="J233" s="153"/>
      <c r="K233" s="153" t="s">
        <v>648</v>
      </c>
      <c r="L233" s="153" t="e">
        <f>VLOOKUP(D233,'TS Gantry - AP47'!$C$8:$X$638,22,FALSE)</f>
        <v>#N/A</v>
      </c>
      <c r="M233" s="153" t="e">
        <f>VLOOKUP(D233,'TS Gantry - AP47'!$C$8:$Y$638,23,FALSE)</f>
        <v>#N/A</v>
      </c>
      <c r="N233" s="153" t="e">
        <f>VLOOKUP(D233,'TS Gantry - AP47'!$C$8:$Z$638,24,FALSE)</f>
        <v>#N/A</v>
      </c>
      <c r="O233" s="108"/>
      <c r="P233" s="108"/>
      <c r="Q233" s="123"/>
      <c r="R233" s="123"/>
      <c r="S233" s="108"/>
      <c r="T233" s="143"/>
      <c r="U233" s="117"/>
      <c r="V233" s="117"/>
      <c r="W233" s="117"/>
      <c r="X233" s="117"/>
      <c r="Y233" s="117"/>
      <c r="Z233" s="117"/>
      <c r="AA233" s="117"/>
    </row>
    <row r="234" spans="1:27" ht="15.75" customHeight="1" x14ac:dyDescent="0.25">
      <c r="A234" s="150">
        <f t="shared" si="5"/>
        <v>226</v>
      </c>
      <c r="B234" s="108"/>
      <c r="C234" s="150"/>
      <c r="D234" s="241"/>
      <c r="E234" s="108"/>
      <c r="F234" s="108"/>
      <c r="G234" s="103"/>
      <c r="H234" s="103"/>
      <c r="I234" s="153"/>
      <c r="J234" s="153"/>
      <c r="K234" s="153" t="s">
        <v>648</v>
      </c>
      <c r="L234" s="153" t="e">
        <f>VLOOKUP(D234,'TS Gantry - AP47'!$C$8:$X$638,22,FALSE)</f>
        <v>#N/A</v>
      </c>
      <c r="M234" s="153" t="e">
        <f>VLOOKUP(D234,'TS Gantry - AP47'!$C$8:$Y$638,23,FALSE)</f>
        <v>#N/A</v>
      </c>
      <c r="N234" s="153" t="e">
        <f>VLOOKUP(D234,'TS Gantry - AP47'!$C$8:$Z$638,24,FALSE)</f>
        <v>#N/A</v>
      </c>
      <c r="O234" s="108"/>
      <c r="P234" s="108"/>
      <c r="Q234" s="123"/>
      <c r="R234" s="123"/>
      <c r="S234" s="108"/>
      <c r="T234" s="143"/>
      <c r="U234" s="117"/>
      <c r="V234" s="117"/>
      <c r="W234" s="117"/>
      <c r="X234" s="117"/>
      <c r="Y234" s="117"/>
      <c r="Z234" s="117"/>
      <c r="AA234" s="117"/>
    </row>
    <row r="235" spans="1:27" ht="15.75" customHeight="1" x14ac:dyDescent="0.25">
      <c r="A235" s="150">
        <f t="shared" si="5"/>
        <v>227</v>
      </c>
      <c r="B235" s="108"/>
      <c r="C235" s="150"/>
      <c r="D235" s="241"/>
      <c r="E235" s="108"/>
      <c r="F235" s="108"/>
      <c r="G235" s="103"/>
      <c r="H235" s="103"/>
      <c r="I235" s="153"/>
      <c r="J235" s="153"/>
      <c r="K235" s="153" t="s">
        <v>648</v>
      </c>
      <c r="L235" s="153" t="e">
        <f>VLOOKUP(D235,'TS Gantry - AP47'!$C$8:$X$638,22,FALSE)</f>
        <v>#N/A</v>
      </c>
      <c r="M235" s="153" t="e">
        <f>VLOOKUP(D235,'TS Gantry - AP47'!$C$8:$Y$638,23,FALSE)</f>
        <v>#N/A</v>
      </c>
      <c r="N235" s="153" t="e">
        <f>VLOOKUP(D235,'TS Gantry - AP47'!$C$8:$Z$638,24,FALSE)</f>
        <v>#N/A</v>
      </c>
      <c r="O235" s="108"/>
      <c r="P235" s="108"/>
      <c r="Q235" s="123"/>
      <c r="R235" s="123"/>
      <c r="S235" s="108"/>
      <c r="T235" s="143"/>
      <c r="U235" s="117"/>
      <c r="V235" s="117"/>
      <c r="W235" s="117"/>
      <c r="X235" s="117"/>
      <c r="Y235" s="117"/>
      <c r="Z235" s="117"/>
      <c r="AA235" s="117"/>
    </row>
    <row r="236" spans="1:27" ht="15.75" customHeight="1" x14ac:dyDescent="0.25">
      <c r="A236" s="150">
        <f t="shared" si="5"/>
        <v>228</v>
      </c>
      <c r="B236" s="108"/>
      <c r="C236" s="150"/>
      <c r="D236" s="241"/>
      <c r="E236" s="108"/>
      <c r="F236" s="108"/>
      <c r="G236" s="103"/>
      <c r="H236" s="103"/>
      <c r="I236" s="153"/>
      <c r="J236" s="153"/>
      <c r="K236" s="153" t="s">
        <v>648</v>
      </c>
      <c r="L236" s="153" t="e">
        <f>VLOOKUP(D236,'TS Gantry - AP47'!$C$8:$X$638,22,FALSE)</f>
        <v>#N/A</v>
      </c>
      <c r="M236" s="153" t="e">
        <f>VLOOKUP(D236,'TS Gantry - AP47'!$C$8:$Y$638,23,FALSE)</f>
        <v>#N/A</v>
      </c>
      <c r="N236" s="153" t="e">
        <f>VLOOKUP(D236,'TS Gantry - AP47'!$C$8:$Z$638,24,FALSE)</f>
        <v>#N/A</v>
      </c>
      <c r="O236" s="108"/>
      <c r="P236" s="108"/>
      <c r="Q236" s="123"/>
      <c r="R236" s="123"/>
      <c r="S236" s="108"/>
      <c r="T236" s="143"/>
      <c r="U236" s="117"/>
      <c r="V236" s="117"/>
      <c r="W236" s="117"/>
      <c r="X236" s="117"/>
      <c r="Y236" s="117"/>
      <c r="Z236" s="117"/>
      <c r="AA236" s="117"/>
    </row>
    <row r="237" spans="1:27" ht="15.75" customHeight="1" x14ac:dyDescent="0.25">
      <c r="A237" s="150">
        <f t="shared" si="5"/>
        <v>229</v>
      </c>
      <c r="B237" s="108"/>
      <c r="C237" s="150"/>
      <c r="D237" s="241"/>
      <c r="E237" s="108"/>
      <c r="F237" s="108"/>
      <c r="G237" s="103"/>
      <c r="H237" s="103"/>
      <c r="I237" s="153"/>
      <c r="J237" s="153"/>
      <c r="K237" s="153" t="s">
        <v>648</v>
      </c>
      <c r="L237" s="153" t="e">
        <f>VLOOKUP(D237,'TS Gantry - AP47'!$C$8:$X$638,22,FALSE)</f>
        <v>#N/A</v>
      </c>
      <c r="M237" s="153" t="e">
        <f>VLOOKUP(D237,'TS Gantry - AP47'!$C$8:$Y$638,23,FALSE)</f>
        <v>#N/A</v>
      </c>
      <c r="N237" s="153" t="e">
        <f>VLOOKUP(D237,'TS Gantry - AP47'!$C$8:$Z$638,24,FALSE)</f>
        <v>#N/A</v>
      </c>
      <c r="O237" s="212"/>
      <c r="P237" s="212"/>
      <c r="Q237" s="123"/>
      <c r="R237" s="123"/>
      <c r="S237" s="212"/>
      <c r="T237" s="108"/>
      <c r="U237" s="117"/>
      <c r="V237" s="117"/>
      <c r="W237" s="117"/>
      <c r="X237" s="117"/>
      <c r="Y237" s="117"/>
      <c r="Z237" s="117"/>
      <c r="AA237" s="117"/>
    </row>
    <row r="238" spans="1:27" ht="15.75" customHeight="1" x14ac:dyDescent="0.25">
      <c r="A238" s="150">
        <f t="shared" si="5"/>
        <v>230</v>
      </c>
      <c r="B238" s="108"/>
      <c r="C238" s="150"/>
      <c r="D238" s="241"/>
      <c r="E238" s="108"/>
      <c r="F238" s="108"/>
      <c r="G238" s="103"/>
      <c r="H238" s="103"/>
      <c r="I238" s="153"/>
      <c r="J238" s="153"/>
      <c r="K238" s="153" t="s">
        <v>648</v>
      </c>
      <c r="L238" s="153" t="e">
        <f>VLOOKUP(D238,'TS Gantry - AP47'!$C$8:$X$638,22,FALSE)</f>
        <v>#N/A</v>
      </c>
      <c r="M238" s="153" t="e">
        <f>VLOOKUP(D238,'TS Gantry - AP47'!$C$8:$Y$638,23,FALSE)</f>
        <v>#N/A</v>
      </c>
      <c r="N238" s="153" t="e">
        <f>VLOOKUP(D238,'TS Gantry - AP47'!$C$8:$Z$638,24,FALSE)</f>
        <v>#N/A</v>
      </c>
      <c r="O238" s="108"/>
      <c r="P238" s="108"/>
      <c r="Q238" s="123"/>
      <c r="R238" s="123"/>
      <c r="S238" s="108"/>
      <c r="T238" s="143"/>
      <c r="U238" s="117"/>
      <c r="V238" s="117"/>
      <c r="W238" s="117"/>
      <c r="X238" s="117"/>
      <c r="Y238" s="117"/>
      <c r="Z238" s="117"/>
      <c r="AA238" s="117"/>
    </row>
    <row r="239" spans="1:27" ht="15.75" customHeight="1" x14ac:dyDescent="0.25">
      <c r="A239" s="150">
        <f t="shared" si="5"/>
        <v>231</v>
      </c>
      <c r="B239" s="108"/>
      <c r="C239" s="150"/>
      <c r="D239" s="245"/>
      <c r="E239" s="108"/>
      <c r="F239" s="108"/>
      <c r="G239" s="103"/>
      <c r="H239" s="103"/>
      <c r="I239" s="153"/>
      <c r="J239" s="153"/>
      <c r="K239" s="153" t="s">
        <v>648</v>
      </c>
      <c r="L239" s="153" t="e">
        <f>VLOOKUP(D239,'TS Gantry - AP47'!$C$8:$X$638,22,FALSE)</f>
        <v>#N/A</v>
      </c>
      <c r="M239" s="153" t="e">
        <f>VLOOKUP(D239,'TS Gantry - AP47'!$C$8:$Y$638,23,FALSE)</f>
        <v>#N/A</v>
      </c>
      <c r="N239" s="153" t="e">
        <f>VLOOKUP(D239,'TS Gantry - AP47'!$C$8:$Z$638,24,FALSE)</f>
        <v>#N/A</v>
      </c>
      <c r="O239" s="108"/>
      <c r="P239" s="108"/>
      <c r="Q239" s="123"/>
      <c r="R239" s="123"/>
      <c r="S239" s="108"/>
      <c r="T239" s="143"/>
      <c r="U239" s="117"/>
      <c r="V239" s="117"/>
      <c r="W239" s="117"/>
      <c r="X239" s="117"/>
      <c r="Y239" s="117"/>
      <c r="Z239" s="117"/>
      <c r="AA239" s="117"/>
    </row>
    <row r="240" spans="1:27" ht="15.75" customHeight="1" x14ac:dyDescent="0.25">
      <c r="A240" s="150">
        <f t="shared" si="5"/>
        <v>232</v>
      </c>
      <c r="B240" s="108"/>
      <c r="C240" s="150"/>
      <c r="D240" s="241"/>
      <c r="E240" s="108"/>
      <c r="F240" s="108"/>
      <c r="G240" s="103"/>
      <c r="H240" s="103"/>
      <c r="I240" s="153"/>
      <c r="J240" s="153"/>
      <c r="K240" s="153" t="s">
        <v>648</v>
      </c>
      <c r="L240" s="153" t="e">
        <f>VLOOKUP(D240,'TS Gantry - AP47'!$C$8:$X$638,22,FALSE)</f>
        <v>#N/A</v>
      </c>
      <c r="M240" s="153" t="e">
        <f>VLOOKUP(D240,'TS Gantry - AP47'!$C$8:$Y$638,23,FALSE)</f>
        <v>#N/A</v>
      </c>
      <c r="N240" s="153" t="e">
        <f>VLOOKUP(D240,'TS Gantry - AP47'!$C$8:$Z$638,24,FALSE)</f>
        <v>#N/A</v>
      </c>
      <c r="O240" s="108"/>
      <c r="P240" s="108"/>
      <c r="Q240" s="123"/>
      <c r="R240" s="123"/>
      <c r="S240" s="108"/>
      <c r="T240" s="143"/>
      <c r="U240" s="117"/>
      <c r="V240" s="117"/>
      <c r="W240" s="117"/>
      <c r="X240" s="117"/>
      <c r="Y240" s="117"/>
      <c r="Z240" s="117"/>
      <c r="AA240" s="117"/>
    </row>
    <row r="241" spans="1:27" ht="15.75" customHeight="1" x14ac:dyDescent="0.25">
      <c r="A241" s="150">
        <f t="shared" si="5"/>
        <v>233</v>
      </c>
      <c r="B241" s="108"/>
      <c r="C241" s="150"/>
      <c r="D241" s="108"/>
      <c r="E241" s="108"/>
      <c r="F241" s="108"/>
      <c r="G241" s="103"/>
      <c r="H241" s="103"/>
      <c r="I241" s="153"/>
      <c r="J241" s="153"/>
      <c r="K241" s="153" t="s">
        <v>648</v>
      </c>
      <c r="L241" s="153" t="e">
        <f>VLOOKUP(D241,'TS Gantry - AP47'!$C$8:$X$638,22,FALSE)</f>
        <v>#N/A</v>
      </c>
      <c r="M241" s="153" t="e">
        <f>VLOOKUP(D241,'TS Gantry - AP47'!$C$8:$Y$638,23,FALSE)</f>
        <v>#N/A</v>
      </c>
      <c r="N241" s="153" t="e">
        <f>VLOOKUP(D241,'TS Gantry - AP47'!$C$8:$Z$638,24,FALSE)</f>
        <v>#N/A</v>
      </c>
      <c r="O241" s="108"/>
      <c r="P241" s="108"/>
      <c r="Q241" s="123"/>
      <c r="R241" s="123"/>
      <c r="S241" s="108"/>
      <c r="T241" s="143"/>
      <c r="U241" s="117"/>
      <c r="V241" s="117"/>
      <c r="W241" s="117"/>
      <c r="X241" s="117"/>
      <c r="Y241" s="117"/>
      <c r="Z241" s="117"/>
      <c r="AA241" s="117"/>
    </row>
    <row r="242" spans="1:27" ht="15.75" customHeight="1" x14ac:dyDescent="0.25">
      <c r="A242" s="150">
        <f t="shared" si="5"/>
        <v>234</v>
      </c>
      <c r="B242" s="108"/>
      <c r="C242" s="150"/>
      <c r="D242" s="212"/>
      <c r="E242" s="108"/>
      <c r="F242" s="108"/>
      <c r="G242" s="103"/>
      <c r="H242" s="103"/>
      <c r="I242" s="153"/>
      <c r="J242" s="153"/>
      <c r="K242" s="153" t="s">
        <v>648</v>
      </c>
      <c r="L242" s="153" t="e">
        <f>VLOOKUP(D242,'TS Gantry - AP47'!$C$8:$X$638,22,FALSE)</f>
        <v>#N/A</v>
      </c>
      <c r="M242" s="153" t="e">
        <f>VLOOKUP(D242,'TS Gantry - AP47'!$C$8:$Y$638,23,FALSE)</f>
        <v>#N/A</v>
      </c>
      <c r="N242" s="153" t="e">
        <f>VLOOKUP(D242,'TS Gantry - AP47'!$C$8:$Z$638,24,FALSE)</f>
        <v>#N/A</v>
      </c>
      <c r="O242" s="212"/>
      <c r="P242" s="212"/>
      <c r="Q242" s="123"/>
      <c r="R242" s="123"/>
      <c r="S242" s="212"/>
      <c r="T242" s="108"/>
      <c r="U242" s="117"/>
      <c r="V242" s="117"/>
      <c r="W242" s="117"/>
      <c r="X242" s="117"/>
      <c r="Y242" s="117"/>
      <c r="Z242" s="117"/>
      <c r="AA242" s="117"/>
    </row>
    <row r="243" spans="1:27" ht="15.75" customHeight="1" x14ac:dyDescent="0.25">
      <c r="A243" s="150">
        <f t="shared" si="5"/>
        <v>235</v>
      </c>
      <c r="B243" s="108"/>
      <c r="C243" s="150"/>
      <c r="D243" s="108"/>
      <c r="E243" s="108"/>
      <c r="F243" s="108"/>
      <c r="G243" s="103"/>
      <c r="H243" s="103"/>
      <c r="I243" s="153"/>
      <c r="J243" s="153"/>
      <c r="K243" s="153" t="s">
        <v>648</v>
      </c>
      <c r="L243" s="153" t="e">
        <f>VLOOKUP(D243,'TS Gantry - AP47'!$C$8:$X$638,22,FALSE)</f>
        <v>#N/A</v>
      </c>
      <c r="M243" s="153" t="e">
        <f>VLOOKUP(D243,'TS Gantry - AP47'!$C$8:$Y$638,23,FALSE)</f>
        <v>#N/A</v>
      </c>
      <c r="N243" s="153" t="e">
        <f>VLOOKUP(D243,'TS Gantry - AP47'!$C$8:$Z$638,24,FALSE)</f>
        <v>#N/A</v>
      </c>
      <c r="O243" s="212"/>
      <c r="P243" s="212"/>
      <c r="Q243" s="123"/>
      <c r="R243" s="123"/>
      <c r="S243" s="212"/>
      <c r="T243" s="108"/>
      <c r="U243" s="117"/>
      <c r="V243" s="117"/>
      <c r="W243" s="117"/>
      <c r="X243" s="117"/>
      <c r="Y243" s="117"/>
      <c r="Z243" s="117"/>
      <c r="AA243" s="117"/>
    </row>
    <row r="244" spans="1:27" ht="15.75" customHeight="1" x14ac:dyDescent="0.25">
      <c r="A244" s="150">
        <f t="shared" si="5"/>
        <v>236</v>
      </c>
      <c r="B244" s="108"/>
      <c r="C244" s="150"/>
      <c r="D244" s="108"/>
      <c r="E244" s="108"/>
      <c r="F244" s="108"/>
      <c r="G244" s="103"/>
      <c r="H244" s="103"/>
      <c r="I244" s="153"/>
      <c r="J244" s="153"/>
      <c r="K244" s="153" t="s">
        <v>648</v>
      </c>
      <c r="L244" s="153" t="e">
        <f>VLOOKUP(D244,'TS Gantry - AP47'!$C$8:$X$638,22,FALSE)</f>
        <v>#N/A</v>
      </c>
      <c r="M244" s="153" t="e">
        <f>VLOOKUP(D244,'TS Gantry - AP47'!$C$8:$Y$638,23,FALSE)</f>
        <v>#N/A</v>
      </c>
      <c r="N244" s="153" t="e">
        <f>VLOOKUP(D244,'TS Gantry - AP47'!$C$8:$Z$638,24,FALSE)</f>
        <v>#N/A</v>
      </c>
      <c r="O244" s="212"/>
      <c r="P244" s="212"/>
      <c r="Q244" s="123"/>
      <c r="R244" s="123"/>
      <c r="S244" s="212"/>
      <c r="T244" s="108"/>
      <c r="U244" s="117"/>
      <c r="V244" s="117"/>
      <c r="W244" s="117"/>
      <c r="X244" s="117"/>
      <c r="Y244" s="117"/>
      <c r="Z244" s="117"/>
      <c r="AA244" s="117"/>
    </row>
    <row r="245" spans="1:27" ht="15.75" customHeight="1" x14ac:dyDescent="0.25">
      <c r="A245" s="150">
        <f t="shared" si="5"/>
        <v>237</v>
      </c>
      <c r="B245" s="108"/>
      <c r="C245" s="150"/>
      <c r="D245" s="241"/>
      <c r="E245" s="241"/>
      <c r="F245" s="241"/>
      <c r="G245" s="85"/>
      <c r="H245" s="85"/>
      <c r="I245" s="153"/>
      <c r="J245" s="153"/>
      <c r="K245" s="153" t="s">
        <v>648</v>
      </c>
      <c r="L245" s="153" t="e">
        <f>VLOOKUP(D245,'TS Gantry - AP47'!$C$8:$X$638,22,FALSE)</f>
        <v>#N/A</v>
      </c>
      <c r="M245" s="153" t="e">
        <f>VLOOKUP(D245,'TS Gantry - AP47'!$C$8:$Y$638,23,FALSE)</f>
        <v>#N/A</v>
      </c>
      <c r="N245" s="153" t="e">
        <f>VLOOKUP(D245,'TS Gantry - AP47'!$C$8:$Z$638,24,FALSE)</f>
        <v>#N/A</v>
      </c>
      <c r="O245" s="108"/>
      <c r="P245" s="108"/>
      <c r="Q245" s="123"/>
      <c r="R245" s="123"/>
      <c r="S245" s="108"/>
      <c r="T245" s="143"/>
      <c r="U245" s="117"/>
      <c r="V245" s="117"/>
      <c r="W245" s="117"/>
      <c r="X245" s="117"/>
      <c r="Y245" s="117"/>
      <c r="Z245" s="117"/>
      <c r="AA245" s="117"/>
    </row>
    <row r="246" spans="1:27" ht="15.75" customHeight="1" x14ac:dyDescent="0.25">
      <c r="A246" s="150">
        <f t="shared" si="5"/>
        <v>238</v>
      </c>
      <c r="B246" s="108"/>
      <c r="C246" s="150"/>
      <c r="D246" s="241"/>
      <c r="E246" s="241"/>
      <c r="F246" s="241"/>
      <c r="G246" s="85"/>
      <c r="H246" s="103"/>
      <c r="I246" s="153"/>
      <c r="J246" s="153"/>
      <c r="K246" s="153" t="s">
        <v>648</v>
      </c>
      <c r="L246" s="153" t="e">
        <f>VLOOKUP(D246,'TS Gantry - AP47'!$C$8:$X$638,22,FALSE)</f>
        <v>#N/A</v>
      </c>
      <c r="M246" s="153" t="e">
        <f>VLOOKUP(D246,'TS Gantry - AP47'!$C$8:$Y$638,23,FALSE)</f>
        <v>#N/A</v>
      </c>
      <c r="N246" s="153" t="e">
        <f>VLOOKUP(D246,'TS Gantry - AP47'!$C$8:$Z$638,24,FALSE)</f>
        <v>#N/A</v>
      </c>
      <c r="O246" s="108"/>
      <c r="P246" s="108"/>
      <c r="Q246" s="123"/>
      <c r="R246" s="123"/>
      <c r="S246" s="108"/>
      <c r="T246" s="143"/>
      <c r="U246" s="117"/>
      <c r="V246" s="117"/>
      <c r="W246" s="117"/>
      <c r="X246" s="117"/>
      <c r="Y246" s="117"/>
      <c r="Z246" s="117"/>
      <c r="AA246" s="117"/>
    </row>
    <row r="247" spans="1:27" ht="15.75" customHeight="1" x14ac:dyDescent="0.25">
      <c r="A247" s="150">
        <f t="shared" si="5"/>
        <v>239</v>
      </c>
      <c r="B247" s="108"/>
      <c r="C247" s="150"/>
      <c r="D247" s="241"/>
      <c r="E247" s="108"/>
      <c r="F247" s="108"/>
      <c r="G247" s="85"/>
      <c r="H247" s="103"/>
      <c r="I247" s="153"/>
      <c r="J247" s="153"/>
      <c r="K247" s="153" t="s">
        <v>648</v>
      </c>
      <c r="L247" s="153" t="e">
        <f>VLOOKUP(D247,'TS Gantry - AP47'!$C$8:$X$638,22,FALSE)</f>
        <v>#N/A</v>
      </c>
      <c r="M247" s="153" t="e">
        <f>VLOOKUP(D247,'TS Gantry - AP47'!$C$8:$Y$638,23,FALSE)</f>
        <v>#N/A</v>
      </c>
      <c r="N247" s="153" t="e">
        <f>VLOOKUP(D247,'TS Gantry - AP47'!$C$8:$Z$638,24,FALSE)</f>
        <v>#N/A</v>
      </c>
      <c r="O247" s="212"/>
      <c r="P247" s="212"/>
      <c r="Q247" s="123"/>
      <c r="R247" s="123"/>
      <c r="S247" s="212"/>
      <c r="T247" s="108"/>
      <c r="U247" s="117"/>
      <c r="V247" s="117"/>
      <c r="W247" s="117"/>
      <c r="X247" s="117"/>
      <c r="Y247" s="117"/>
      <c r="Z247" s="117"/>
      <c r="AA247" s="117"/>
    </row>
    <row r="248" spans="1:27" ht="15.75" customHeight="1" x14ac:dyDescent="0.25">
      <c r="A248" s="150">
        <f t="shared" si="5"/>
        <v>240</v>
      </c>
      <c r="B248" s="108"/>
      <c r="C248" s="150"/>
      <c r="D248" s="241"/>
      <c r="E248" s="108"/>
      <c r="F248" s="108"/>
      <c r="G248" s="85"/>
      <c r="H248" s="103"/>
      <c r="I248" s="153"/>
      <c r="J248" s="153"/>
      <c r="K248" s="153" t="s">
        <v>648</v>
      </c>
      <c r="L248" s="153" t="e">
        <f>VLOOKUP(D248,'TS Gantry - AP47'!$C$8:$X$638,22,FALSE)</f>
        <v>#N/A</v>
      </c>
      <c r="M248" s="153" t="e">
        <f>VLOOKUP(D248,'TS Gantry - AP47'!$C$8:$Y$638,23,FALSE)</f>
        <v>#N/A</v>
      </c>
      <c r="N248" s="153" t="e">
        <f>VLOOKUP(D248,'TS Gantry - AP47'!$C$8:$Z$638,24,FALSE)</f>
        <v>#N/A</v>
      </c>
      <c r="O248" s="212"/>
      <c r="P248" s="212"/>
      <c r="Q248" s="123"/>
      <c r="R248" s="123"/>
      <c r="S248" s="212"/>
      <c r="T248" s="108"/>
      <c r="U248" s="117"/>
      <c r="V248" s="117"/>
      <c r="W248" s="117"/>
      <c r="X248" s="117"/>
      <c r="Y248" s="117"/>
      <c r="Z248" s="117"/>
      <c r="AA248" s="117"/>
    </row>
    <row r="249" spans="1:27" ht="15.75" customHeight="1" x14ac:dyDescent="0.25">
      <c r="A249" s="150">
        <f t="shared" si="5"/>
        <v>241</v>
      </c>
      <c r="B249" s="108"/>
      <c r="C249" s="150"/>
      <c r="D249" s="245"/>
      <c r="E249" s="241"/>
      <c r="F249" s="241"/>
      <c r="G249" s="85"/>
      <c r="H249" s="85"/>
      <c r="I249" s="153"/>
      <c r="J249" s="153"/>
      <c r="K249" s="153" t="s">
        <v>648</v>
      </c>
      <c r="L249" s="153" t="e">
        <f>VLOOKUP(D249,'TS Gantry - AP47'!$C$8:$X$638,22,FALSE)</f>
        <v>#N/A</v>
      </c>
      <c r="M249" s="153" t="e">
        <f>VLOOKUP(D249,'TS Gantry - AP47'!$C$8:$Y$638,23,FALSE)</f>
        <v>#N/A</v>
      </c>
      <c r="N249" s="153" t="e">
        <f>VLOOKUP(D249,'TS Gantry - AP47'!$C$8:$Z$638,24,FALSE)</f>
        <v>#N/A</v>
      </c>
      <c r="O249" s="108"/>
      <c r="P249" s="108"/>
      <c r="Q249" s="123"/>
      <c r="R249" s="123"/>
      <c r="S249" s="108"/>
      <c r="T249" s="108"/>
      <c r="U249" s="117"/>
      <c r="V249" s="117"/>
      <c r="W249" s="117"/>
      <c r="X249" s="117"/>
      <c r="Y249" s="117"/>
      <c r="Z249" s="117"/>
      <c r="AA249" s="117"/>
    </row>
    <row r="250" spans="1:27" ht="15.75" customHeight="1" x14ac:dyDescent="0.25">
      <c r="A250" s="150">
        <f t="shared" si="5"/>
        <v>242</v>
      </c>
      <c r="B250" s="108"/>
      <c r="C250" s="150"/>
      <c r="D250" s="241"/>
      <c r="E250" s="241"/>
      <c r="F250" s="241"/>
      <c r="G250" s="85"/>
      <c r="H250" s="85"/>
      <c r="I250" s="153"/>
      <c r="J250" s="153"/>
      <c r="K250" s="153" t="s">
        <v>648</v>
      </c>
      <c r="L250" s="153" t="e">
        <f>VLOOKUP(D250,'TS Gantry - AP47'!$C$8:$X$638,22,FALSE)</f>
        <v>#N/A</v>
      </c>
      <c r="M250" s="153" t="e">
        <f>VLOOKUP(D250,'TS Gantry - AP47'!$C$8:$Y$638,23,FALSE)</f>
        <v>#N/A</v>
      </c>
      <c r="N250" s="153" t="e">
        <f>VLOOKUP(D250,'TS Gantry - AP47'!$C$8:$Z$638,24,FALSE)</f>
        <v>#N/A</v>
      </c>
      <c r="O250" s="108"/>
      <c r="P250" s="108"/>
      <c r="Q250" s="123"/>
      <c r="R250" s="123"/>
      <c r="S250" s="108"/>
      <c r="T250" s="108"/>
      <c r="U250" s="117"/>
      <c r="V250" s="117"/>
      <c r="W250" s="117"/>
      <c r="X250" s="117"/>
      <c r="Y250" s="117"/>
      <c r="Z250" s="117"/>
      <c r="AA250" s="117"/>
    </row>
    <row r="251" spans="1:27" ht="15.75" customHeight="1" x14ac:dyDescent="0.25">
      <c r="A251" s="150">
        <f t="shared" si="5"/>
        <v>243</v>
      </c>
      <c r="B251" s="108"/>
      <c r="C251" s="150"/>
      <c r="D251" s="108"/>
      <c r="E251" s="108"/>
      <c r="F251" s="108"/>
      <c r="G251" s="103"/>
      <c r="H251" s="103"/>
      <c r="I251" s="153"/>
      <c r="J251" s="153"/>
      <c r="K251" s="153" t="s">
        <v>648</v>
      </c>
      <c r="L251" s="153" t="e">
        <f>VLOOKUP(D251,'TS Gantry - AP47'!$C$8:$X$638,22,FALSE)</f>
        <v>#N/A</v>
      </c>
      <c r="M251" s="153" t="e">
        <f>VLOOKUP(D251,'TS Gantry - AP47'!$C$8:$Y$638,23,FALSE)</f>
        <v>#N/A</v>
      </c>
      <c r="N251" s="153" t="e">
        <f>VLOOKUP(D251,'TS Gantry - AP47'!$C$8:$Z$638,24,FALSE)</f>
        <v>#N/A</v>
      </c>
      <c r="O251" s="108"/>
      <c r="P251" s="108"/>
      <c r="Q251" s="123"/>
      <c r="R251" s="123"/>
      <c r="S251" s="108"/>
      <c r="T251" s="108"/>
      <c r="U251" s="117"/>
      <c r="V251" s="117"/>
      <c r="W251" s="117"/>
      <c r="X251" s="117"/>
      <c r="Y251" s="117"/>
      <c r="Z251" s="117"/>
      <c r="AA251" s="117"/>
    </row>
    <row r="252" spans="1:27" ht="15.75" customHeight="1" x14ac:dyDescent="0.25">
      <c r="A252" s="150">
        <f t="shared" si="5"/>
        <v>244</v>
      </c>
      <c r="B252" s="108"/>
      <c r="C252" s="150"/>
      <c r="D252" s="108"/>
      <c r="E252" s="108"/>
      <c r="F252" s="108"/>
      <c r="G252" s="103"/>
      <c r="H252" s="103"/>
      <c r="I252" s="153"/>
      <c r="J252" s="153"/>
      <c r="K252" s="153" t="s">
        <v>648</v>
      </c>
      <c r="L252" s="153" t="e">
        <f>VLOOKUP(D252,'TS Gantry - AP47'!$C$8:$X$638,22,FALSE)</f>
        <v>#N/A</v>
      </c>
      <c r="M252" s="153" t="e">
        <f>VLOOKUP(D252,'TS Gantry - AP47'!$C$8:$Y$638,23,FALSE)</f>
        <v>#N/A</v>
      </c>
      <c r="N252" s="153" t="e">
        <f>VLOOKUP(D252,'TS Gantry - AP47'!$C$8:$Z$638,24,FALSE)</f>
        <v>#N/A</v>
      </c>
      <c r="O252" s="108"/>
      <c r="P252" s="108"/>
      <c r="Q252" s="123"/>
      <c r="R252" s="123"/>
      <c r="S252" s="108"/>
      <c r="T252" s="108"/>
      <c r="U252" s="117"/>
      <c r="V252" s="117"/>
      <c r="W252" s="117"/>
      <c r="X252" s="117"/>
      <c r="Y252" s="117"/>
      <c r="Z252" s="117"/>
      <c r="AA252" s="117"/>
    </row>
    <row r="253" spans="1:27" ht="15.75" customHeight="1" x14ac:dyDescent="0.25">
      <c r="A253" s="150">
        <f t="shared" si="5"/>
        <v>245</v>
      </c>
      <c r="B253" s="108"/>
      <c r="C253" s="150"/>
      <c r="D253" s="108"/>
      <c r="E253" s="108"/>
      <c r="F253" s="108"/>
      <c r="G253" s="103"/>
      <c r="H253" s="103"/>
      <c r="I253" s="153"/>
      <c r="J253" s="153"/>
      <c r="K253" s="153" t="s">
        <v>648</v>
      </c>
      <c r="L253" s="153" t="e">
        <f>VLOOKUP(D253,'TS Gantry - AP47'!$C$8:$X$638,22,FALSE)</f>
        <v>#N/A</v>
      </c>
      <c r="M253" s="153" t="e">
        <f>VLOOKUP(D253,'TS Gantry - AP47'!$C$8:$Y$638,23,FALSE)</f>
        <v>#N/A</v>
      </c>
      <c r="N253" s="153" t="e">
        <f>VLOOKUP(D253,'TS Gantry - AP47'!$C$8:$Z$638,24,FALSE)</f>
        <v>#N/A</v>
      </c>
      <c r="O253" s="108"/>
      <c r="P253" s="108"/>
      <c r="Q253" s="123"/>
      <c r="R253" s="123"/>
      <c r="S253" s="108"/>
      <c r="T253" s="108"/>
      <c r="U253" s="117"/>
      <c r="V253" s="117"/>
      <c r="W253" s="117"/>
      <c r="X253" s="117"/>
      <c r="Y253" s="117"/>
      <c r="Z253" s="117"/>
      <c r="AA253" s="117"/>
    </row>
    <row r="254" spans="1:27" ht="15.75" customHeight="1" x14ac:dyDescent="0.25">
      <c r="A254" s="150">
        <f t="shared" si="5"/>
        <v>246</v>
      </c>
      <c r="B254" s="108"/>
      <c r="C254" s="150"/>
      <c r="D254" s="241"/>
      <c r="E254" s="241"/>
      <c r="F254" s="241"/>
      <c r="G254" s="85"/>
      <c r="H254" s="85"/>
      <c r="I254" s="153"/>
      <c r="J254" s="153"/>
      <c r="K254" s="153" t="s">
        <v>648</v>
      </c>
      <c r="L254" s="153" t="e">
        <f>VLOOKUP(D254,'TS Gantry - AP47'!$C$8:$X$638,22,FALSE)</f>
        <v>#N/A</v>
      </c>
      <c r="M254" s="153" t="e">
        <f>VLOOKUP(D254,'TS Gantry - AP47'!$C$8:$Y$638,23,FALSE)</f>
        <v>#N/A</v>
      </c>
      <c r="N254" s="153" t="e">
        <f>VLOOKUP(D254,'TS Gantry - AP47'!$C$8:$Z$638,24,FALSE)</f>
        <v>#N/A</v>
      </c>
      <c r="O254" s="212"/>
      <c r="P254" s="212"/>
      <c r="Q254" s="123"/>
      <c r="R254" s="123"/>
      <c r="S254" s="212"/>
      <c r="T254" s="108"/>
      <c r="U254" s="117"/>
      <c r="V254" s="117"/>
      <c r="W254" s="117"/>
      <c r="X254" s="117"/>
      <c r="Y254" s="117"/>
      <c r="Z254" s="117"/>
      <c r="AA254" s="117"/>
    </row>
    <row r="255" spans="1:27" ht="15.75" customHeight="1" x14ac:dyDescent="0.25">
      <c r="A255" s="150">
        <f t="shared" si="5"/>
        <v>247</v>
      </c>
      <c r="B255" s="108"/>
      <c r="C255" s="150"/>
      <c r="D255" s="241"/>
      <c r="E255" s="241"/>
      <c r="F255" s="241"/>
      <c r="G255" s="85"/>
      <c r="H255" s="85"/>
      <c r="I255" s="153"/>
      <c r="J255" s="153"/>
      <c r="K255" s="153" t="s">
        <v>648</v>
      </c>
      <c r="L255" s="153" t="e">
        <f>VLOOKUP(D255,'TS Gantry - AP47'!$C$8:$X$638,22,FALSE)</f>
        <v>#N/A</v>
      </c>
      <c r="M255" s="153" t="e">
        <f>VLOOKUP(D255,'TS Gantry - AP47'!$C$8:$Y$638,23,FALSE)</f>
        <v>#N/A</v>
      </c>
      <c r="N255" s="153" t="e">
        <f>VLOOKUP(D255,'TS Gantry - AP47'!$C$8:$Z$638,24,FALSE)</f>
        <v>#N/A</v>
      </c>
      <c r="O255" s="108"/>
      <c r="P255" s="108"/>
      <c r="Q255" s="123"/>
      <c r="R255" s="123"/>
      <c r="S255" s="108"/>
      <c r="T255" s="143"/>
      <c r="U255" s="117"/>
      <c r="V255" s="117"/>
      <c r="W255" s="117"/>
      <c r="X255" s="117"/>
      <c r="Y255" s="117"/>
      <c r="Z255" s="117"/>
      <c r="AA255" s="117"/>
    </row>
    <row r="256" spans="1:27" ht="15.75" customHeight="1" x14ac:dyDescent="0.25">
      <c r="A256" s="150">
        <f t="shared" si="5"/>
        <v>248</v>
      </c>
      <c r="B256" s="108"/>
      <c r="C256" s="150"/>
      <c r="D256" s="212"/>
      <c r="E256" s="108"/>
      <c r="F256" s="108"/>
      <c r="G256" s="103"/>
      <c r="H256" s="103"/>
      <c r="I256" s="153"/>
      <c r="J256" s="153"/>
      <c r="K256" s="153" t="s">
        <v>648</v>
      </c>
      <c r="L256" s="153" t="e">
        <f>VLOOKUP(D256,'TS Gantry - AP47'!$C$8:$X$638,22,FALSE)</f>
        <v>#N/A</v>
      </c>
      <c r="M256" s="153" t="e">
        <f>VLOOKUP(D256,'TS Gantry - AP47'!$C$8:$Y$638,23,FALSE)</f>
        <v>#N/A</v>
      </c>
      <c r="N256" s="153" t="e">
        <f>VLOOKUP(D256,'TS Gantry - AP47'!$C$8:$Z$638,24,FALSE)</f>
        <v>#N/A</v>
      </c>
      <c r="O256" s="108"/>
      <c r="P256" s="108"/>
      <c r="Q256" s="123"/>
      <c r="R256" s="123"/>
      <c r="S256" s="108"/>
      <c r="T256" s="108"/>
      <c r="U256" s="117"/>
      <c r="V256" s="117"/>
      <c r="W256" s="117"/>
      <c r="X256" s="117"/>
      <c r="Y256" s="117"/>
      <c r="Z256" s="117"/>
      <c r="AA256" s="117"/>
    </row>
    <row r="257" spans="1:27" ht="15.75" customHeight="1" x14ac:dyDescent="0.25">
      <c r="A257" s="150">
        <f t="shared" si="5"/>
        <v>249</v>
      </c>
      <c r="B257" s="108"/>
      <c r="C257" s="150"/>
      <c r="D257" s="108"/>
      <c r="E257" s="108"/>
      <c r="F257" s="108"/>
      <c r="G257" s="103"/>
      <c r="H257" s="103"/>
      <c r="I257" s="153"/>
      <c r="J257" s="153"/>
      <c r="K257" s="153" t="s">
        <v>648</v>
      </c>
      <c r="L257" s="153" t="e">
        <f>VLOOKUP(D257,'TS Gantry - AP47'!$C$8:$X$638,22,FALSE)</f>
        <v>#N/A</v>
      </c>
      <c r="M257" s="153" t="e">
        <f>VLOOKUP(D257,'TS Gantry - AP47'!$C$8:$Y$638,23,FALSE)</f>
        <v>#N/A</v>
      </c>
      <c r="N257" s="153" t="e">
        <f>VLOOKUP(D257,'TS Gantry - AP47'!$C$8:$Z$638,24,FALSE)</f>
        <v>#N/A</v>
      </c>
      <c r="O257" s="108"/>
      <c r="P257" s="108"/>
      <c r="Q257" s="123"/>
      <c r="R257" s="123"/>
      <c r="S257" s="108"/>
      <c r="T257" s="143"/>
      <c r="U257" s="117"/>
      <c r="V257" s="117"/>
      <c r="W257" s="117"/>
      <c r="X257" s="117"/>
      <c r="Y257" s="117"/>
      <c r="Z257" s="117"/>
      <c r="AA257" s="117"/>
    </row>
    <row r="258" spans="1:27" ht="15.75" customHeight="1" x14ac:dyDescent="0.25">
      <c r="A258" s="150">
        <f t="shared" si="5"/>
        <v>250</v>
      </c>
      <c r="B258" s="108"/>
      <c r="C258" s="150"/>
      <c r="D258" s="108"/>
      <c r="E258" s="108"/>
      <c r="F258" s="108"/>
      <c r="G258" s="103"/>
      <c r="H258" s="103"/>
      <c r="I258" s="153"/>
      <c r="J258" s="153"/>
      <c r="K258" s="153" t="s">
        <v>648</v>
      </c>
      <c r="L258" s="153" t="e">
        <f>VLOOKUP(D258,'TS Gantry - AP47'!$C$8:$X$638,22,FALSE)</f>
        <v>#N/A</v>
      </c>
      <c r="M258" s="153" t="e">
        <f>VLOOKUP(D258,'TS Gantry - AP47'!$C$8:$Y$638,23,FALSE)</f>
        <v>#N/A</v>
      </c>
      <c r="N258" s="153" t="e">
        <f>VLOOKUP(D258,'TS Gantry - AP47'!$C$8:$Z$638,24,FALSE)</f>
        <v>#N/A</v>
      </c>
      <c r="O258" s="108"/>
      <c r="P258" s="108"/>
      <c r="Q258" s="123"/>
      <c r="R258" s="123"/>
      <c r="S258" s="108"/>
      <c r="T258" s="108"/>
      <c r="U258" s="117"/>
      <c r="V258" s="117"/>
      <c r="W258" s="117"/>
      <c r="X258" s="117"/>
      <c r="Y258" s="117"/>
      <c r="Z258" s="117"/>
      <c r="AA258" s="117"/>
    </row>
    <row r="259" spans="1:27" ht="15.75" customHeight="1" x14ac:dyDescent="0.25">
      <c r="A259" s="150">
        <f t="shared" si="5"/>
        <v>251</v>
      </c>
      <c r="B259" s="108"/>
      <c r="C259" s="150"/>
      <c r="D259" s="108"/>
      <c r="E259" s="108"/>
      <c r="F259" s="108"/>
      <c r="G259" s="103"/>
      <c r="H259" s="103"/>
      <c r="I259" s="153"/>
      <c r="J259" s="153"/>
      <c r="K259" s="153" t="s">
        <v>648</v>
      </c>
      <c r="L259" s="153" t="e">
        <f>VLOOKUP(D259,'TS Gantry - AP47'!$C$8:$X$638,22,FALSE)</f>
        <v>#N/A</v>
      </c>
      <c r="M259" s="153" t="e">
        <f>VLOOKUP(D259,'TS Gantry - AP47'!$C$8:$Y$638,23,FALSE)</f>
        <v>#N/A</v>
      </c>
      <c r="N259" s="153" t="e">
        <f>VLOOKUP(D259,'TS Gantry - AP47'!$C$8:$Z$638,24,FALSE)</f>
        <v>#N/A</v>
      </c>
      <c r="O259" s="108"/>
      <c r="P259" s="108"/>
      <c r="Q259" s="123"/>
      <c r="R259" s="123"/>
      <c r="S259" s="108"/>
      <c r="T259" s="108"/>
      <c r="U259" s="117"/>
      <c r="V259" s="117"/>
      <c r="W259" s="117"/>
      <c r="X259" s="117"/>
      <c r="Y259" s="117"/>
      <c r="Z259" s="117"/>
      <c r="AA259" s="117"/>
    </row>
    <row r="260" spans="1:27" ht="15.75" customHeight="1" x14ac:dyDescent="0.25">
      <c r="A260" s="150">
        <f t="shared" si="5"/>
        <v>252</v>
      </c>
      <c r="B260" s="108"/>
      <c r="C260" s="150"/>
      <c r="D260" s="241"/>
      <c r="E260" s="241"/>
      <c r="F260" s="241"/>
      <c r="G260" s="85"/>
      <c r="H260" s="85"/>
      <c r="I260" s="153"/>
      <c r="J260" s="153"/>
      <c r="K260" s="153" t="s">
        <v>648</v>
      </c>
      <c r="L260" s="153" t="e">
        <f>VLOOKUP(D260,'TS Gantry - AP47'!$C$8:$X$638,22,FALSE)</f>
        <v>#N/A</v>
      </c>
      <c r="M260" s="153" t="e">
        <f>VLOOKUP(D260,'TS Gantry - AP47'!$C$8:$Y$638,23,FALSE)</f>
        <v>#N/A</v>
      </c>
      <c r="N260" s="153" t="e">
        <f>VLOOKUP(D260,'TS Gantry - AP47'!$C$8:$Z$638,24,FALSE)</f>
        <v>#N/A</v>
      </c>
      <c r="O260" s="108"/>
      <c r="P260" s="108"/>
      <c r="Q260" s="123"/>
      <c r="R260" s="123"/>
      <c r="S260" s="108"/>
      <c r="T260" s="143"/>
      <c r="U260" s="117"/>
      <c r="V260" s="117"/>
      <c r="W260" s="117"/>
      <c r="X260" s="117"/>
      <c r="Y260" s="117"/>
      <c r="Z260" s="117"/>
      <c r="AA260" s="117"/>
    </row>
    <row r="261" spans="1:27" ht="15.75" customHeight="1" x14ac:dyDescent="0.25">
      <c r="A261" s="150">
        <f t="shared" si="5"/>
        <v>253</v>
      </c>
      <c r="B261" s="108"/>
      <c r="C261" s="150"/>
      <c r="D261" s="241"/>
      <c r="E261" s="241"/>
      <c r="F261" s="241"/>
      <c r="G261" s="85"/>
      <c r="H261" s="85"/>
      <c r="I261" s="153"/>
      <c r="J261" s="153"/>
      <c r="K261" s="153" t="s">
        <v>648</v>
      </c>
      <c r="L261" s="153" t="e">
        <f>VLOOKUP(D261,'TS Gantry - AP47'!$C$8:$X$638,22,FALSE)</f>
        <v>#N/A</v>
      </c>
      <c r="M261" s="153" t="e">
        <f>VLOOKUP(D261,'TS Gantry - AP47'!$C$8:$Y$638,23,FALSE)</f>
        <v>#N/A</v>
      </c>
      <c r="N261" s="153" t="e">
        <f>VLOOKUP(D261,'TS Gantry - AP47'!$C$8:$Z$638,24,FALSE)</f>
        <v>#N/A</v>
      </c>
      <c r="O261" s="108"/>
      <c r="P261" s="108"/>
      <c r="Q261" s="123"/>
      <c r="R261" s="123"/>
      <c r="S261" s="108"/>
      <c r="T261" s="108"/>
      <c r="U261" s="117"/>
      <c r="V261" s="117"/>
      <c r="W261" s="117"/>
      <c r="X261" s="117"/>
      <c r="Y261" s="117"/>
      <c r="Z261" s="117"/>
      <c r="AA261" s="117"/>
    </row>
    <row r="262" spans="1:27" ht="15.75" customHeight="1" x14ac:dyDescent="0.25">
      <c r="A262" s="150">
        <f t="shared" si="5"/>
        <v>254</v>
      </c>
      <c r="B262" s="108"/>
      <c r="C262" s="150"/>
      <c r="D262" s="241"/>
      <c r="E262" s="241"/>
      <c r="F262" s="241"/>
      <c r="G262" s="85"/>
      <c r="H262" s="85"/>
      <c r="I262" s="153"/>
      <c r="J262" s="153"/>
      <c r="K262" s="153" t="s">
        <v>648</v>
      </c>
      <c r="L262" s="153" t="e">
        <f>VLOOKUP(D262,'TS Gantry - AP47'!$C$8:$X$638,22,FALSE)</f>
        <v>#N/A</v>
      </c>
      <c r="M262" s="153" t="e">
        <f>VLOOKUP(D262,'TS Gantry - AP47'!$C$8:$Y$638,23,FALSE)</f>
        <v>#N/A</v>
      </c>
      <c r="N262" s="153" t="e">
        <f>VLOOKUP(D262,'TS Gantry - AP47'!$C$8:$Z$638,24,FALSE)</f>
        <v>#N/A</v>
      </c>
      <c r="O262" s="108"/>
      <c r="P262" s="108"/>
      <c r="Q262" s="123"/>
      <c r="R262" s="123"/>
      <c r="S262" s="108"/>
      <c r="T262" s="108"/>
      <c r="U262" s="117"/>
      <c r="V262" s="117"/>
      <c r="W262" s="117"/>
      <c r="X262" s="117"/>
      <c r="Y262" s="117"/>
      <c r="Z262" s="117"/>
      <c r="AA262" s="117"/>
    </row>
    <row r="263" spans="1:27" ht="15.75" customHeight="1" x14ac:dyDescent="0.25">
      <c r="A263" s="150">
        <f t="shared" si="5"/>
        <v>255</v>
      </c>
      <c r="B263" s="108"/>
      <c r="C263" s="150"/>
      <c r="D263" s="241"/>
      <c r="E263" s="241"/>
      <c r="F263" s="241"/>
      <c r="G263" s="85"/>
      <c r="H263" s="85"/>
      <c r="I263" s="153"/>
      <c r="J263" s="153"/>
      <c r="K263" s="153" t="s">
        <v>648</v>
      </c>
      <c r="L263" s="153" t="e">
        <f>VLOOKUP(D263,'TS Gantry - AP47'!$C$8:$X$638,22,FALSE)</f>
        <v>#N/A</v>
      </c>
      <c r="M263" s="153" t="e">
        <f>VLOOKUP(D263,'TS Gantry - AP47'!$C$8:$Y$638,23,FALSE)</f>
        <v>#N/A</v>
      </c>
      <c r="N263" s="153" t="e">
        <f>VLOOKUP(D263,'TS Gantry - AP47'!$C$8:$Z$638,24,FALSE)</f>
        <v>#N/A</v>
      </c>
      <c r="O263" s="108"/>
      <c r="P263" s="108"/>
      <c r="Q263" s="123"/>
      <c r="R263" s="123"/>
      <c r="S263" s="108"/>
      <c r="T263" s="143"/>
      <c r="U263" s="117"/>
      <c r="V263" s="117"/>
      <c r="W263" s="117"/>
      <c r="X263" s="117"/>
      <c r="Y263" s="117"/>
      <c r="Z263" s="117"/>
      <c r="AA263" s="117"/>
    </row>
    <row r="264" spans="1:27" ht="15.75" customHeight="1" x14ac:dyDescent="0.25">
      <c r="A264" s="150">
        <f t="shared" si="5"/>
        <v>256</v>
      </c>
      <c r="B264" s="108"/>
      <c r="C264" s="150"/>
      <c r="D264" s="108"/>
      <c r="E264" s="108"/>
      <c r="F264" s="108"/>
      <c r="G264" s="103"/>
      <c r="H264" s="103"/>
      <c r="I264" s="153"/>
      <c r="J264" s="153"/>
      <c r="K264" s="153" t="s">
        <v>648</v>
      </c>
      <c r="L264" s="153" t="e">
        <f>VLOOKUP(D264,'TS Gantry - AP47'!$C$8:$X$638,22,FALSE)</f>
        <v>#N/A</v>
      </c>
      <c r="M264" s="153" t="e">
        <f>VLOOKUP(D264,'TS Gantry - AP47'!$C$8:$Y$638,23,FALSE)</f>
        <v>#N/A</v>
      </c>
      <c r="N264" s="153" t="e">
        <f>VLOOKUP(D264,'TS Gantry - AP47'!$C$8:$Z$638,24,FALSE)</f>
        <v>#N/A</v>
      </c>
      <c r="O264" s="108"/>
      <c r="P264" s="108"/>
      <c r="Q264" s="123"/>
      <c r="R264" s="123"/>
      <c r="S264" s="108"/>
      <c r="T264" s="108"/>
      <c r="U264" s="214"/>
      <c r="V264" s="117"/>
      <c r="W264" s="117"/>
      <c r="X264" s="117"/>
      <c r="Y264" s="117"/>
      <c r="Z264" s="117"/>
      <c r="AA264" s="117"/>
    </row>
    <row r="265" spans="1:27" ht="15.75" customHeight="1" x14ac:dyDescent="0.25">
      <c r="A265" s="150">
        <f t="shared" si="5"/>
        <v>257</v>
      </c>
      <c r="B265" s="108"/>
      <c r="C265" s="150"/>
      <c r="D265" s="108"/>
      <c r="E265" s="108"/>
      <c r="F265" s="108"/>
      <c r="G265" s="103"/>
      <c r="H265" s="103"/>
      <c r="I265" s="153"/>
      <c r="J265" s="153"/>
      <c r="K265" s="153" t="s">
        <v>648</v>
      </c>
      <c r="L265" s="153" t="e">
        <f>VLOOKUP(D265,'TS Gantry - AP47'!$C$8:$X$638,22,FALSE)</f>
        <v>#N/A</v>
      </c>
      <c r="M265" s="153" t="e">
        <f>VLOOKUP(D265,'TS Gantry - AP47'!$C$8:$Y$638,23,FALSE)</f>
        <v>#N/A</v>
      </c>
      <c r="N265" s="153" t="e">
        <f>VLOOKUP(D265,'TS Gantry - AP47'!$C$8:$Z$638,24,FALSE)</f>
        <v>#N/A</v>
      </c>
      <c r="O265" s="108"/>
      <c r="P265" s="108"/>
      <c r="Q265" s="123"/>
      <c r="R265" s="123"/>
      <c r="S265" s="108"/>
      <c r="T265" s="108"/>
      <c r="U265" s="117"/>
      <c r="V265" s="117"/>
      <c r="W265" s="117"/>
      <c r="X265" s="117"/>
      <c r="Y265" s="117"/>
      <c r="Z265" s="117"/>
      <c r="AA265" s="117"/>
    </row>
    <row r="266" spans="1:27" ht="15.75" customHeight="1" x14ac:dyDescent="0.25">
      <c r="A266" s="150">
        <f t="shared" si="5"/>
        <v>258</v>
      </c>
      <c r="B266" s="108"/>
      <c r="C266" s="150"/>
      <c r="D266" s="108"/>
      <c r="E266" s="108"/>
      <c r="F266" s="108"/>
      <c r="G266" s="103"/>
      <c r="H266" s="103"/>
      <c r="I266" s="153"/>
      <c r="J266" s="153"/>
      <c r="K266" s="153" t="s">
        <v>648</v>
      </c>
      <c r="L266" s="153" t="e">
        <f>VLOOKUP(D266,'TS Gantry - AP47'!$C$8:$X$638,22,FALSE)</f>
        <v>#N/A</v>
      </c>
      <c r="M266" s="153" t="e">
        <f>VLOOKUP(D266,'TS Gantry - AP47'!$C$8:$Y$638,23,FALSE)</f>
        <v>#N/A</v>
      </c>
      <c r="N266" s="153" t="e">
        <f>VLOOKUP(D266,'TS Gantry - AP47'!$C$8:$Z$638,24,FALSE)</f>
        <v>#N/A</v>
      </c>
      <c r="O266" s="108"/>
      <c r="P266" s="108"/>
      <c r="Q266" s="123"/>
      <c r="R266" s="123"/>
      <c r="S266" s="108"/>
      <c r="T266" s="108"/>
      <c r="U266" s="117"/>
      <c r="V266" s="117"/>
      <c r="W266" s="117"/>
      <c r="X266" s="117"/>
      <c r="Y266" s="117"/>
      <c r="Z266" s="117"/>
      <c r="AA266" s="117"/>
    </row>
    <row r="267" spans="1:27" ht="15.75" customHeight="1" x14ac:dyDescent="0.25">
      <c r="A267" s="150">
        <f t="shared" si="5"/>
        <v>259</v>
      </c>
      <c r="B267" s="108"/>
      <c r="C267" s="150"/>
      <c r="D267" s="241"/>
      <c r="E267" s="241"/>
      <c r="F267" s="241"/>
      <c r="G267" s="85"/>
      <c r="H267" s="103"/>
      <c r="I267" s="153"/>
      <c r="J267" s="153"/>
      <c r="K267" s="153" t="s">
        <v>648</v>
      </c>
      <c r="L267" s="153" t="e">
        <f>VLOOKUP(D267,'TS Gantry - AP47'!$C$8:$X$638,22,FALSE)</f>
        <v>#N/A</v>
      </c>
      <c r="M267" s="153" t="e">
        <f>VLOOKUP(D267,'TS Gantry - AP47'!$C$8:$Y$638,23,FALSE)</f>
        <v>#N/A</v>
      </c>
      <c r="N267" s="153" t="e">
        <f>VLOOKUP(D267,'TS Gantry - AP47'!$C$8:$Z$638,24,FALSE)</f>
        <v>#N/A</v>
      </c>
      <c r="O267" s="108"/>
      <c r="P267" s="108"/>
      <c r="Q267" s="123"/>
      <c r="R267" s="123"/>
      <c r="S267" s="108"/>
      <c r="T267" s="108"/>
      <c r="U267" s="117"/>
      <c r="V267" s="117"/>
      <c r="W267" s="117"/>
      <c r="X267" s="117"/>
      <c r="Y267" s="117"/>
      <c r="Z267" s="117"/>
      <c r="AA267" s="117"/>
    </row>
    <row r="268" spans="1:27" ht="15.75" customHeight="1" x14ac:dyDescent="0.25">
      <c r="A268" s="150">
        <f t="shared" si="5"/>
        <v>260</v>
      </c>
      <c r="B268" s="108"/>
      <c r="C268" s="150"/>
      <c r="D268" s="241"/>
      <c r="E268" s="241"/>
      <c r="F268" s="241"/>
      <c r="G268" s="85"/>
      <c r="H268" s="103"/>
      <c r="I268" s="153"/>
      <c r="J268" s="153"/>
      <c r="K268" s="153" t="s">
        <v>648</v>
      </c>
      <c r="L268" s="153" t="e">
        <f>VLOOKUP(D268,'TS Gantry - AP47'!$C$8:$X$638,22,FALSE)</f>
        <v>#N/A</v>
      </c>
      <c r="M268" s="153" t="e">
        <f>VLOOKUP(D268,'TS Gantry - AP47'!$C$8:$Y$638,23,FALSE)</f>
        <v>#N/A</v>
      </c>
      <c r="N268" s="153" t="e">
        <f>VLOOKUP(D268,'TS Gantry - AP47'!$C$8:$Z$638,24,FALSE)</f>
        <v>#N/A</v>
      </c>
      <c r="O268" s="108"/>
      <c r="P268" s="108"/>
      <c r="Q268" s="123"/>
      <c r="R268" s="123"/>
      <c r="S268" s="108"/>
      <c r="T268" s="108"/>
      <c r="U268" s="117"/>
      <c r="V268" s="117"/>
      <c r="W268" s="117"/>
      <c r="X268" s="117"/>
      <c r="Y268" s="117"/>
      <c r="Z268" s="117"/>
      <c r="AA268" s="117"/>
    </row>
    <row r="269" spans="1:27" ht="15.75" customHeight="1" x14ac:dyDescent="0.25">
      <c r="A269" s="150">
        <f t="shared" si="5"/>
        <v>261</v>
      </c>
      <c r="B269" s="108"/>
      <c r="C269" s="150"/>
      <c r="D269" s="108"/>
      <c r="E269" s="108"/>
      <c r="F269" s="108"/>
      <c r="G269" s="103"/>
      <c r="H269" s="103"/>
      <c r="I269" s="153"/>
      <c r="J269" s="153"/>
      <c r="K269" s="153" t="s">
        <v>648</v>
      </c>
      <c r="L269" s="153" t="e">
        <f>VLOOKUP(D269,'TS Gantry - AP47'!$C$8:$X$638,22,FALSE)</f>
        <v>#N/A</v>
      </c>
      <c r="M269" s="153" t="e">
        <f>VLOOKUP(D269,'TS Gantry - AP47'!$C$8:$Y$638,23,FALSE)</f>
        <v>#N/A</v>
      </c>
      <c r="N269" s="153" t="e">
        <f>VLOOKUP(D269,'TS Gantry - AP47'!$C$8:$Z$638,24,FALSE)</f>
        <v>#N/A</v>
      </c>
      <c r="O269" s="108"/>
      <c r="P269" s="108"/>
      <c r="Q269" s="123"/>
      <c r="R269" s="123"/>
      <c r="S269" s="108"/>
      <c r="T269" s="108"/>
      <c r="U269" s="117"/>
      <c r="V269" s="117"/>
      <c r="W269" s="117"/>
      <c r="X269" s="117"/>
      <c r="Y269" s="117"/>
      <c r="Z269" s="117"/>
      <c r="AA269" s="117"/>
    </row>
    <row r="270" spans="1:27" ht="15.75" customHeight="1" x14ac:dyDescent="0.25">
      <c r="A270" s="150">
        <f t="shared" si="5"/>
        <v>262</v>
      </c>
      <c r="B270" s="108"/>
      <c r="C270" s="150"/>
      <c r="D270" s="108"/>
      <c r="E270" s="108"/>
      <c r="F270" s="108"/>
      <c r="G270" s="103"/>
      <c r="H270" s="103"/>
      <c r="I270" s="153"/>
      <c r="J270" s="153"/>
      <c r="K270" s="153" t="s">
        <v>648</v>
      </c>
      <c r="L270" s="153" t="e">
        <f>VLOOKUP(D270,'TS Gantry - AP47'!$C$8:$X$638,22,FALSE)</f>
        <v>#N/A</v>
      </c>
      <c r="M270" s="153" t="e">
        <f>VLOOKUP(D270,'TS Gantry - AP47'!$C$8:$Y$638,23,FALSE)</f>
        <v>#N/A</v>
      </c>
      <c r="N270" s="153" t="e">
        <f>VLOOKUP(D270,'TS Gantry - AP47'!$C$8:$Z$638,24,FALSE)</f>
        <v>#N/A</v>
      </c>
      <c r="O270" s="108"/>
      <c r="P270" s="108"/>
      <c r="Q270" s="123"/>
      <c r="R270" s="123"/>
      <c r="S270" s="108"/>
      <c r="T270" s="108"/>
      <c r="U270" s="117"/>
      <c r="V270" s="117"/>
      <c r="W270" s="117"/>
      <c r="X270" s="117"/>
      <c r="Y270" s="117"/>
      <c r="Z270" s="117"/>
      <c r="AA270" s="117"/>
    </row>
    <row r="271" spans="1:27" ht="15.75" customHeight="1" x14ac:dyDescent="0.25">
      <c r="A271" s="150">
        <f t="shared" si="5"/>
        <v>263</v>
      </c>
      <c r="B271" s="108"/>
      <c r="C271" s="150"/>
      <c r="D271" s="108"/>
      <c r="E271" s="108"/>
      <c r="F271" s="108"/>
      <c r="G271" s="103"/>
      <c r="H271" s="103"/>
      <c r="I271" s="153"/>
      <c r="J271" s="153"/>
      <c r="K271" s="153" t="s">
        <v>648</v>
      </c>
      <c r="L271" s="153" t="e">
        <f>VLOOKUP(D271,'TS Gantry - AP47'!$C$8:$X$638,22,FALSE)</f>
        <v>#N/A</v>
      </c>
      <c r="M271" s="153" t="e">
        <f>VLOOKUP(D271,'TS Gantry - AP47'!$C$8:$Y$638,23,FALSE)</f>
        <v>#N/A</v>
      </c>
      <c r="N271" s="153" t="e">
        <f>VLOOKUP(D271,'TS Gantry - AP47'!$C$8:$Z$638,24,FALSE)</f>
        <v>#N/A</v>
      </c>
      <c r="O271" s="108"/>
      <c r="P271" s="108"/>
      <c r="Q271" s="123"/>
      <c r="R271" s="123"/>
      <c r="S271" s="108"/>
      <c r="T271" s="108"/>
      <c r="U271" s="117"/>
      <c r="V271" s="117"/>
      <c r="W271" s="117"/>
      <c r="X271" s="117"/>
      <c r="Y271" s="117"/>
      <c r="Z271" s="117"/>
      <c r="AA271" s="117"/>
    </row>
    <row r="272" spans="1:27" ht="15.75" customHeight="1" x14ac:dyDescent="0.25">
      <c r="A272" s="150">
        <f t="shared" si="5"/>
        <v>264</v>
      </c>
      <c r="B272" s="108"/>
      <c r="C272" s="150"/>
      <c r="D272" s="246"/>
      <c r="E272" s="108"/>
      <c r="F272" s="108"/>
      <c r="G272" s="103"/>
      <c r="H272" s="103"/>
      <c r="I272" s="153"/>
      <c r="J272" s="153"/>
      <c r="K272" s="153" t="s">
        <v>648</v>
      </c>
      <c r="L272" s="153" t="e">
        <f>VLOOKUP(D272,'TS Gantry - AP47'!$C$8:$X$638,22,FALSE)</f>
        <v>#N/A</v>
      </c>
      <c r="M272" s="153" t="e">
        <f>VLOOKUP(D272,'TS Gantry - AP47'!$C$8:$Y$638,23,FALSE)</f>
        <v>#N/A</v>
      </c>
      <c r="N272" s="153" t="e">
        <f>VLOOKUP(D272,'TS Gantry - AP47'!$C$8:$Z$638,24,FALSE)</f>
        <v>#N/A</v>
      </c>
      <c r="O272" s="108"/>
      <c r="P272" s="108"/>
      <c r="Q272" s="123"/>
      <c r="R272" s="123"/>
      <c r="S272" s="108"/>
      <c r="T272" s="108"/>
      <c r="U272" s="117"/>
      <c r="V272" s="117"/>
      <c r="W272" s="117"/>
      <c r="X272" s="117"/>
      <c r="Y272" s="117"/>
      <c r="Z272" s="117"/>
      <c r="AA272" s="117"/>
    </row>
    <row r="273" spans="1:27" ht="15.75" customHeight="1" x14ac:dyDescent="0.25">
      <c r="A273" s="150">
        <f t="shared" si="5"/>
        <v>265</v>
      </c>
      <c r="B273" s="108"/>
      <c r="C273" s="150"/>
      <c r="D273" s="246"/>
      <c r="E273" s="108"/>
      <c r="F273" s="108"/>
      <c r="G273" s="103"/>
      <c r="H273" s="103"/>
      <c r="I273" s="153"/>
      <c r="J273" s="153"/>
      <c r="K273" s="153" t="s">
        <v>648</v>
      </c>
      <c r="L273" s="153" t="e">
        <f>VLOOKUP(D273,'TS Gantry - AP47'!$C$8:$X$638,22,FALSE)</f>
        <v>#N/A</v>
      </c>
      <c r="M273" s="153" t="e">
        <f>VLOOKUP(D273,'TS Gantry - AP47'!$C$8:$Y$638,23,FALSE)</f>
        <v>#N/A</v>
      </c>
      <c r="N273" s="153" t="e">
        <f>VLOOKUP(D273,'TS Gantry - AP47'!$C$8:$Z$638,24,FALSE)</f>
        <v>#N/A</v>
      </c>
      <c r="O273" s="108"/>
      <c r="P273" s="108"/>
      <c r="Q273" s="123"/>
      <c r="R273" s="123"/>
      <c r="S273" s="108"/>
      <c r="T273" s="108"/>
      <c r="U273" s="117"/>
      <c r="V273" s="117"/>
      <c r="W273" s="117"/>
      <c r="X273" s="117"/>
      <c r="Y273" s="117"/>
      <c r="Z273" s="117"/>
      <c r="AA273" s="117"/>
    </row>
    <row r="274" spans="1:27" ht="15.75" customHeight="1" x14ac:dyDescent="0.25">
      <c r="A274" s="150">
        <f t="shared" si="5"/>
        <v>266</v>
      </c>
      <c r="B274" s="108"/>
      <c r="C274" s="150"/>
      <c r="D274" s="246"/>
      <c r="E274" s="108"/>
      <c r="F274" s="108"/>
      <c r="G274" s="123"/>
      <c r="H274" s="123"/>
      <c r="I274" s="153"/>
      <c r="J274" s="153"/>
      <c r="K274" s="153" t="s">
        <v>648</v>
      </c>
      <c r="L274" s="153" t="e">
        <f>VLOOKUP(D274,'TS Gantry - AP47'!$C$8:$X$638,22,FALSE)</f>
        <v>#N/A</v>
      </c>
      <c r="M274" s="153" t="e">
        <f>VLOOKUP(D274,'TS Gantry - AP47'!$C$8:$Y$638,23,FALSE)</f>
        <v>#N/A</v>
      </c>
      <c r="N274" s="153" t="e">
        <f>VLOOKUP(D274,'TS Gantry - AP47'!$C$8:$Z$638,24,FALSE)</f>
        <v>#N/A</v>
      </c>
      <c r="O274" s="108"/>
      <c r="P274" s="108"/>
      <c r="Q274" s="123"/>
      <c r="R274" s="123"/>
      <c r="S274" s="108"/>
      <c r="T274" s="108"/>
      <c r="U274" s="117"/>
      <c r="V274" s="117"/>
      <c r="W274" s="117"/>
      <c r="X274" s="117"/>
      <c r="Y274" s="117"/>
      <c r="Z274" s="117"/>
      <c r="AA274" s="117"/>
    </row>
    <row r="275" spans="1:27" ht="15.75" customHeight="1" x14ac:dyDescent="0.25">
      <c r="A275" s="150">
        <f t="shared" si="5"/>
        <v>267</v>
      </c>
      <c r="B275" s="108"/>
      <c r="C275" s="150"/>
      <c r="D275" s="212"/>
      <c r="E275" s="108"/>
      <c r="F275" s="108"/>
      <c r="G275" s="108"/>
      <c r="H275" s="123"/>
      <c r="I275" s="153"/>
      <c r="J275" s="153"/>
      <c r="K275" s="153" t="s">
        <v>648</v>
      </c>
      <c r="L275" s="153" t="e">
        <f>VLOOKUP(D275,'TS Gantry - AP47'!$C$8:$X$638,22,FALSE)</f>
        <v>#N/A</v>
      </c>
      <c r="M275" s="153" t="e">
        <f>VLOOKUP(D275,'TS Gantry - AP47'!$C$8:$Y$638,23,FALSE)</f>
        <v>#N/A</v>
      </c>
      <c r="N275" s="153" t="e">
        <f>VLOOKUP(D275,'TS Gantry - AP47'!$C$8:$Z$638,24,FALSE)</f>
        <v>#N/A</v>
      </c>
      <c r="O275" s="108"/>
      <c r="P275" s="108"/>
      <c r="Q275" s="123"/>
      <c r="R275" s="123"/>
      <c r="S275" s="108"/>
      <c r="T275" s="108"/>
      <c r="U275" s="117"/>
      <c r="V275" s="117"/>
      <c r="W275" s="117"/>
      <c r="X275" s="117"/>
      <c r="Y275" s="117"/>
      <c r="Z275" s="117"/>
      <c r="AA275" s="117"/>
    </row>
    <row r="276" spans="1:27" ht="15.75" customHeight="1" x14ac:dyDescent="0.25">
      <c r="A276" s="150">
        <f t="shared" si="5"/>
        <v>268</v>
      </c>
      <c r="B276" s="108"/>
      <c r="C276" s="150"/>
      <c r="D276" s="212"/>
      <c r="E276" s="108"/>
      <c r="F276" s="108"/>
      <c r="G276" s="108"/>
      <c r="H276" s="123"/>
      <c r="I276" s="153"/>
      <c r="J276" s="153"/>
      <c r="K276" s="153" t="s">
        <v>648</v>
      </c>
      <c r="L276" s="153" t="e">
        <f>VLOOKUP(D276,'TS Gantry - AP47'!$C$8:$X$638,22,FALSE)</f>
        <v>#N/A</v>
      </c>
      <c r="M276" s="153" t="e">
        <f>VLOOKUP(D276,'TS Gantry - AP47'!$C$8:$Y$638,23,FALSE)</f>
        <v>#N/A</v>
      </c>
      <c r="N276" s="153" t="e">
        <f>VLOOKUP(D276,'TS Gantry - AP47'!$C$8:$Z$638,24,FALSE)</f>
        <v>#N/A</v>
      </c>
      <c r="O276" s="108"/>
      <c r="P276" s="108"/>
      <c r="Q276" s="123"/>
      <c r="R276" s="123"/>
      <c r="S276" s="108"/>
      <c r="T276" s="108"/>
      <c r="U276" s="117"/>
      <c r="V276" s="117"/>
      <c r="W276" s="117"/>
      <c r="X276" s="117"/>
      <c r="Y276" s="117"/>
      <c r="Z276" s="117"/>
      <c r="AA276" s="117"/>
    </row>
    <row r="277" spans="1:27" ht="15.75" customHeight="1" x14ac:dyDescent="0.25">
      <c r="A277" s="150">
        <f t="shared" si="5"/>
        <v>269</v>
      </c>
      <c r="B277" s="108"/>
      <c r="C277" s="150"/>
      <c r="D277" s="246"/>
      <c r="E277" s="108"/>
      <c r="F277" s="108"/>
      <c r="G277" s="108"/>
      <c r="H277" s="103"/>
      <c r="I277" s="153"/>
      <c r="J277" s="153"/>
      <c r="K277" s="153" t="s">
        <v>648</v>
      </c>
      <c r="L277" s="153" t="e">
        <f>VLOOKUP(D277,'TS Gantry - AP47'!$C$8:$X$638,22,FALSE)</f>
        <v>#N/A</v>
      </c>
      <c r="M277" s="153" t="e">
        <f>VLOOKUP(D277,'TS Gantry - AP47'!$C$8:$Y$638,23,FALSE)</f>
        <v>#N/A</v>
      </c>
      <c r="N277" s="153" t="e">
        <f>VLOOKUP(D277,'TS Gantry - AP47'!$C$8:$Z$638,24,FALSE)</f>
        <v>#N/A</v>
      </c>
      <c r="O277" s="108"/>
      <c r="P277" s="108"/>
      <c r="Q277" s="123"/>
      <c r="R277" s="123"/>
      <c r="S277" s="108"/>
      <c r="T277" s="108"/>
      <c r="U277" s="117"/>
      <c r="V277" s="117"/>
      <c r="W277" s="117"/>
      <c r="X277" s="117"/>
      <c r="Y277" s="117"/>
      <c r="Z277" s="117"/>
      <c r="AA277" s="117"/>
    </row>
    <row r="278" spans="1:27" ht="15.75" customHeight="1" x14ac:dyDescent="0.25">
      <c r="A278" s="150">
        <f t="shared" si="5"/>
        <v>270</v>
      </c>
      <c r="B278" s="108"/>
      <c r="C278" s="150"/>
      <c r="D278" s="246"/>
      <c r="E278" s="108"/>
      <c r="F278" s="108"/>
      <c r="G278" s="108"/>
      <c r="H278" s="108"/>
      <c r="I278" s="153"/>
      <c r="J278" s="153"/>
      <c r="K278" s="153" t="s">
        <v>648</v>
      </c>
      <c r="L278" s="153" t="e">
        <f>VLOOKUP(D278,'TS Gantry - AP47'!$C$8:$X$638,22,FALSE)</f>
        <v>#N/A</v>
      </c>
      <c r="M278" s="153" t="e">
        <f>VLOOKUP(D278,'TS Gantry - AP47'!$C$8:$Y$638,23,FALSE)</f>
        <v>#N/A</v>
      </c>
      <c r="N278" s="153" t="e">
        <f>VLOOKUP(D278,'TS Gantry - AP47'!$C$8:$Z$638,24,FALSE)</f>
        <v>#N/A</v>
      </c>
      <c r="O278" s="108"/>
      <c r="P278" s="108"/>
      <c r="Q278" s="123"/>
      <c r="R278" s="123"/>
      <c r="S278" s="108"/>
      <c r="T278" s="108"/>
      <c r="U278" s="117"/>
      <c r="V278" s="117"/>
      <c r="W278" s="117"/>
      <c r="X278" s="117"/>
      <c r="Y278" s="117"/>
      <c r="Z278" s="117"/>
      <c r="AA278" s="117"/>
    </row>
    <row r="279" spans="1:27" ht="15.75" customHeight="1" x14ac:dyDescent="0.25">
      <c r="A279" s="150">
        <f t="shared" si="5"/>
        <v>271</v>
      </c>
      <c r="B279" s="108"/>
      <c r="C279" s="150"/>
      <c r="D279" s="246"/>
      <c r="E279" s="108"/>
      <c r="F279" s="108"/>
      <c r="G279" s="108"/>
      <c r="H279" s="108"/>
      <c r="I279" s="153"/>
      <c r="J279" s="153"/>
      <c r="K279" s="153" t="s">
        <v>648</v>
      </c>
      <c r="L279" s="153" t="e">
        <f>VLOOKUP(D279,'TS Gantry - AP47'!$C$8:$X$638,22,FALSE)</f>
        <v>#N/A</v>
      </c>
      <c r="M279" s="153" t="e">
        <f>VLOOKUP(D279,'TS Gantry - AP47'!$C$8:$Y$638,23,FALSE)</f>
        <v>#N/A</v>
      </c>
      <c r="N279" s="153" t="e">
        <f>VLOOKUP(D279,'TS Gantry - AP47'!$C$8:$Z$638,24,FALSE)</f>
        <v>#N/A</v>
      </c>
      <c r="O279" s="108"/>
      <c r="P279" s="108"/>
      <c r="Q279" s="123"/>
      <c r="R279" s="123"/>
      <c r="S279" s="108"/>
      <c r="T279" s="108"/>
      <c r="U279" s="117"/>
      <c r="V279" s="117"/>
      <c r="W279" s="117"/>
      <c r="X279" s="117"/>
      <c r="Y279" s="117"/>
      <c r="Z279" s="117"/>
      <c r="AA279" s="117"/>
    </row>
    <row r="280" spans="1:27" ht="15.75" customHeight="1" x14ac:dyDescent="0.25">
      <c r="A280" s="150">
        <f t="shared" si="5"/>
        <v>272</v>
      </c>
      <c r="B280" s="108"/>
      <c r="C280" s="150"/>
      <c r="D280" s="246"/>
      <c r="E280" s="108"/>
      <c r="F280" s="108"/>
      <c r="G280" s="108"/>
      <c r="H280" s="108"/>
      <c r="I280" s="153"/>
      <c r="J280" s="153"/>
      <c r="K280" s="153" t="s">
        <v>648</v>
      </c>
      <c r="L280" s="153" t="e">
        <f>VLOOKUP(D280,'TS Gantry - AP47'!$C$8:$X$638,22,FALSE)</f>
        <v>#N/A</v>
      </c>
      <c r="M280" s="153" t="e">
        <f>VLOOKUP(D280,'TS Gantry - AP47'!$C$8:$Y$638,23,FALSE)</f>
        <v>#N/A</v>
      </c>
      <c r="N280" s="153" t="e">
        <f>VLOOKUP(D280,'TS Gantry - AP47'!$C$8:$Z$638,24,FALSE)</f>
        <v>#N/A</v>
      </c>
      <c r="O280" s="108"/>
      <c r="P280" s="108"/>
      <c r="Q280" s="123"/>
      <c r="R280" s="123"/>
      <c r="S280" s="108"/>
      <c r="T280" s="108"/>
      <c r="U280" s="117"/>
      <c r="V280" s="117"/>
      <c r="W280" s="117"/>
      <c r="X280" s="117"/>
      <c r="Y280" s="117"/>
      <c r="Z280" s="117"/>
      <c r="AA280" s="117"/>
    </row>
    <row r="281" spans="1:27" ht="15.75" customHeight="1" x14ac:dyDescent="0.25">
      <c r="A281" s="150">
        <f t="shared" si="5"/>
        <v>273</v>
      </c>
      <c r="B281" s="108"/>
      <c r="C281" s="150"/>
      <c r="D281" s="246"/>
      <c r="E281" s="108"/>
      <c r="F281" s="108"/>
      <c r="G281" s="108"/>
      <c r="H281" s="108"/>
      <c r="I281" s="153"/>
      <c r="J281" s="153"/>
      <c r="K281" s="153" t="s">
        <v>648</v>
      </c>
      <c r="L281" s="153" t="e">
        <f>VLOOKUP(D281,'TS Gantry - AP47'!$C$8:$X$638,22,FALSE)</f>
        <v>#N/A</v>
      </c>
      <c r="M281" s="153" t="e">
        <f>VLOOKUP(D281,'TS Gantry - AP47'!$C$8:$Y$638,23,FALSE)</f>
        <v>#N/A</v>
      </c>
      <c r="N281" s="153" t="e">
        <f>VLOOKUP(D281,'TS Gantry - AP47'!$C$8:$Z$638,24,FALSE)</f>
        <v>#N/A</v>
      </c>
      <c r="O281" s="108"/>
      <c r="P281" s="108"/>
      <c r="Q281" s="123"/>
      <c r="R281" s="123"/>
      <c r="S281" s="108"/>
      <c r="T281" s="108"/>
      <c r="U281" s="117"/>
      <c r="V281" s="117"/>
      <c r="W281" s="117"/>
      <c r="X281" s="117"/>
      <c r="Y281" s="117"/>
      <c r="Z281" s="117"/>
      <c r="AA281" s="117"/>
    </row>
    <row r="282" spans="1:27" ht="15.75" customHeight="1" x14ac:dyDescent="0.25">
      <c r="A282" s="150">
        <f t="shared" si="5"/>
        <v>274</v>
      </c>
      <c r="B282" s="108"/>
      <c r="C282" s="150"/>
      <c r="D282" s="246"/>
      <c r="E282" s="108"/>
      <c r="F282" s="108"/>
      <c r="G282" s="108"/>
      <c r="H282" s="108"/>
      <c r="I282" s="153"/>
      <c r="J282" s="153"/>
      <c r="K282" s="153" t="s">
        <v>648</v>
      </c>
      <c r="L282" s="153" t="e">
        <f>VLOOKUP(D282,'TS Gantry - AP47'!$C$8:$X$638,22,FALSE)</f>
        <v>#N/A</v>
      </c>
      <c r="M282" s="153" t="e">
        <f>VLOOKUP(D282,'TS Gantry - AP47'!$C$8:$Y$638,23,FALSE)</f>
        <v>#N/A</v>
      </c>
      <c r="N282" s="153" t="e">
        <f>VLOOKUP(D282,'TS Gantry - AP47'!$C$8:$Z$638,24,FALSE)</f>
        <v>#N/A</v>
      </c>
      <c r="O282" s="108"/>
      <c r="P282" s="108"/>
      <c r="Q282" s="123"/>
      <c r="R282" s="123"/>
      <c r="S282" s="108"/>
      <c r="T282" s="108"/>
      <c r="U282" s="117"/>
      <c r="V282" s="117"/>
      <c r="W282" s="117"/>
      <c r="X282" s="117"/>
      <c r="Y282" s="117"/>
      <c r="Z282" s="117"/>
      <c r="AA282" s="117"/>
    </row>
    <row r="283" spans="1:27" ht="15.75" customHeight="1" x14ac:dyDescent="0.25">
      <c r="A283" s="150">
        <f t="shared" si="5"/>
        <v>275</v>
      </c>
      <c r="B283" s="108"/>
      <c r="C283" s="150"/>
      <c r="D283" s="246"/>
      <c r="E283" s="108"/>
      <c r="F283" s="108"/>
      <c r="G283" s="108"/>
      <c r="H283" s="108"/>
      <c r="I283" s="153"/>
      <c r="J283" s="153"/>
      <c r="K283" s="153" t="s">
        <v>648</v>
      </c>
      <c r="L283" s="153" t="e">
        <f>VLOOKUP(D283,'TS Gantry - AP47'!$C$8:$X$638,22,FALSE)</f>
        <v>#N/A</v>
      </c>
      <c r="M283" s="153" t="e">
        <f>VLOOKUP(D283,'TS Gantry - AP47'!$C$8:$Y$638,23,FALSE)</f>
        <v>#N/A</v>
      </c>
      <c r="N283" s="153" t="e">
        <f>VLOOKUP(D283,'TS Gantry - AP47'!$C$8:$Z$638,24,FALSE)</f>
        <v>#N/A</v>
      </c>
      <c r="O283" s="108"/>
      <c r="P283" s="108"/>
      <c r="Q283" s="123"/>
      <c r="R283" s="123"/>
      <c r="S283" s="108"/>
      <c r="T283" s="108"/>
      <c r="U283" s="117"/>
      <c r="V283" s="117"/>
      <c r="W283" s="117"/>
      <c r="X283" s="117"/>
      <c r="Y283" s="117"/>
      <c r="Z283" s="117"/>
      <c r="AA283" s="117"/>
    </row>
    <row r="284" spans="1:27" ht="15.75" customHeight="1" x14ac:dyDescent="0.25">
      <c r="A284" s="150">
        <f t="shared" si="5"/>
        <v>276</v>
      </c>
      <c r="B284" s="108"/>
      <c r="C284" s="150"/>
      <c r="D284" s="246"/>
      <c r="E284" s="108"/>
      <c r="F284" s="108"/>
      <c r="G284" s="108"/>
      <c r="H284" s="108"/>
      <c r="I284" s="153"/>
      <c r="J284" s="153"/>
      <c r="K284" s="153" t="s">
        <v>648</v>
      </c>
      <c r="L284" s="153" t="e">
        <f>VLOOKUP(D284,'TS Gantry - AP47'!$C$8:$X$638,22,FALSE)</f>
        <v>#N/A</v>
      </c>
      <c r="M284" s="153" t="e">
        <f>VLOOKUP(D284,'TS Gantry - AP47'!$C$8:$Y$638,23,FALSE)</f>
        <v>#N/A</v>
      </c>
      <c r="N284" s="153" t="e">
        <f>VLOOKUP(D284,'TS Gantry - AP47'!$C$8:$Z$638,24,FALSE)</f>
        <v>#N/A</v>
      </c>
      <c r="O284" s="108"/>
      <c r="P284" s="108"/>
      <c r="Q284" s="123"/>
      <c r="R284" s="123"/>
      <c r="S284" s="108"/>
      <c r="T284" s="108"/>
      <c r="U284" s="117"/>
      <c r="V284" s="117"/>
      <c r="W284" s="117"/>
      <c r="X284" s="117"/>
      <c r="Y284" s="117"/>
      <c r="Z284" s="117"/>
      <c r="AA284" s="117"/>
    </row>
    <row r="285" spans="1:27" ht="15.75" customHeight="1" x14ac:dyDescent="0.25">
      <c r="A285" s="150">
        <f t="shared" si="5"/>
        <v>277</v>
      </c>
      <c r="B285" s="108"/>
      <c r="C285" s="150"/>
      <c r="D285" s="246"/>
      <c r="E285" s="108"/>
      <c r="F285" s="108"/>
      <c r="G285" s="108"/>
      <c r="H285" s="108"/>
      <c r="I285" s="153"/>
      <c r="J285" s="153"/>
      <c r="K285" s="153" t="s">
        <v>648</v>
      </c>
      <c r="L285" s="153" t="e">
        <f>VLOOKUP(D285,'TS Gantry - AP47'!$C$8:$X$638,22,FALSE)</f>
        <v>#N/A</v>
      </c>
      <c r="M285" s="153" t="e">
        <f>VLOOKUP(D285,'TS Gantry - AP47'!$C$8:$Y$638,23,FALSE)</f>
        <v>#N/A</v>
      </c>
      <c r="N285" s="153" t="e">
        <f>VLOOKUP(D285,'TS Gantry - AP47'!$C$8:$Z$638,24,FALSE)</f>
        <v>#N/A</v>
      </c>
      <c r="O285" s="108"/>
      <c r="P285" s="108"/>
      <c r="Q285" s="123"/>
      <c r="R285" s="123"/>
      <c r="S285" s="108"/>
      <c r="T285" s="108"/>
      <c r="U285" s="117"/>
      <c r="V285" s="117"/>
      <c r="W285" s="117"/>
      <c r="X285" s="117"/>
      <c r="Y285" s="117"/>
      <c r="Z285" s="117"/>
      <c r="AA285" s="117"/>
    </row>
    <row r="286" spans="1:27" ht="15.75" customHeight="1" x14ac:dyDescent="0.25">
      <c r="A286" s="150">
        <f t="shared" si="5"/>
        <v>278</v>
      </c>
      <c r="B286" s="108"/>
      <c r="C286" s="150"/>
      <c r="D286" s="246"/>
      <c r="E286" s="108"/>
      <c r="F286" s="108"/>
      <c r="G286" s="108"/>
      <c r="H286" s="108"/>
      <c r="I286" s="153"/>
      <c r="J286" s="153"/>
      <c r="K286" s="153" t="s">
        <v>648</v>
      </c>
      <c r="L286" s="153" t="e">
        <f>VLOOKUP(D286,'TS Gantry - AP47'!$C$8:$X$638,22,FALSE)</f>
        <v>#N/A</v>
      </c>
      <c r="M286" s="153" t="e">
        <f>VLOOKUP(D286,'TS Gantry - AP47'!$C$8:$Y$638,23,FALSE)</f>
        <v>#N/A</v>
      </c>
      <c r="N286" s="153" t="e">
        <f>VLOOKUP(D286,'TS Gantry - AP47'!$C$8:$Z$638,24,FALSE)</f>
        <v>#N/A</v>
      </c>
      <c r="O286" s="108"/>
      <c r="P286" s="108"/>
      <c r="Q286" s="123"/>
      <c r="R286" s="123"/>
      <c r="S286" s="108"/>
      <c r="T286" s="108"/>
      <c r="U286" s="117"/>
      <c r="V286" s="117"/>
      <c r="W286" s="117"/>
      <c r="X286" s="117"/>
      <c r="Y286" s="117"/>
      <c r="Z286" s="117"/>
      <c r="AA286" s="117"/>
    </row>
    <row r="287" spans="1:27" ht="15.75" customHeight="1" x14ac:dyDescent="0.25">
      <c r="A287" s="150">
        <f t="shared" si="5"/>
        <v>279</v>
      </c>
      <c r="B287" s="108"/>
      <c r="C287" s="150"/>
      <c r="D287" s="246"/>
      <c r="E287" s="108"/>
      <c r="F287" s="108"/>
      <c r="G287" s="108"/>
      <c r="H287" s="108"/>
      <c r="I287" s="153"/>
      <c r="J287" s="153"/>
      <c r="K287" s="153" t="s">
        <v>648</v>
      </c>
      <c r="L287" s="153" t="e">
        <f>VLOOKUP(D287,'TS Gantry - AP47'!$C$8:$X$638,22,FALSE)</f>
        <v>#N/A</v>
      </c>
      <c r="M287" s="153" t="e">
        <f>VLOOKUP(D287,'TS Gantry - AP47'!$C$8:$Y$638,23,FALSE)</f>
        <v>#N/A</v>
      </c>
      <c r="N287" s="153" t="e">
        <f>VLOOKUP(D287,'TS Gantry - AP47'!$C$8:$Z$638,24,FALSE)</f>
        <v>#N/A</v>
      </c>
      <c r="O287" s="108"/>
      <c r="P287" s="108"/>
      <c r="Q287" s="123"/>
      <c r="R287" s="123"/>
      <c r="S287" s="108"/>
      <c r="T287" s="108"/>
      <c r="U287" s="117"/>
      <c r="V287" s="117"/>
      <c r="W287" s="117"/>
      <c r="X287" s="117"/>
      <c r="Y287" s="117"/>
      <c r="Z287" s="117"/>
      <c r="AA287" s="117"/>
    </row>
    <row r="288" spans="1:27" ht="15.75" customHeight="1" x14ac:dyDescent="0.25">
      <c r="A288" s="150">
        <f t="shared" si="5"/>
        <v>280</v>
      </c>
      <c r="B288" s="108"/>
      <c r="C288" s="150"/>
      <c r="D288" s="246"/>
      <c r="E288" s="108"/>
      <c r="F288" s="108"/>
      <c r="G288" s="108"/>
      <c r="H288" s="108"/>
      <c r="I288" s="153"/>
      <c r="J288" s="153"/>
      <c r="K288" s="153" t="s">
        <v>648</v>
      </c>
      <c r="L288" s="153" t="e">
        <f>VLOOKUP(D288,'TS Gantry - AP47'!$C$8:$X$638,22,FALSE)</f>
        <v>#N/A</v>
      </c>
      <c r="M288" s="153" t="e">
        <f>VLOOKUP(D288,'TS Gantry - AP47'!$C$8:$Y$638,23,FALSE)</f>
        <v>#N/A</v>
      </c>
      <c r="N288" s="153" t="e">
        <f>VLOOKUP(D288,'TS Gantry - AP47'!$C$8:$Z$638,24,FALSE)</f>
        <v>#N/A</v>
      </c>
      <c r="O288" s="108"/>
      <c r="P288" s="108"/>
      <c r="Q288" s="123"/>
      <c r="R288" s="123"/>
      <c r="S288" s="108"/>
      <c r="T288" s="108"/>
      <c r="U288" s="117"/>
      <c r="V288" s="117"/>
      <c r="W288" s="117"/>
      <c r="X288" s="117"/>
      <c r="Y288" s="117"/>
      <c r="Z288" s="117"/>
      <c r="AA288" s="117"/>
    </row>
    <row r="289" spans="1:27" ht="15.75" customHeight="1" x14ac:dyDescent="0.25">
      <c r="A289" s="150">
        <f t="shared" si="5"/>
        <v>281</v>
      </c>
      <c r="B289" s="108"/>
      <c r="C289" s="150"/>
      <c r="D289" s="246"/>
      <c r="E289" s="108"/>
      <c r="F289" s="108"/>
      <c r="G289" s="108"/>
      <c r="H289" s="108"/>
      <c r="I289" s="153"/>
      <c r="J289" s="153"/>
      <c r="K289" s="153" t="s">
        <v>648</v>
      </c>
      <c r="L289" s="153" t="e">
        <f>VLOOKUP(D289,'TS Gantry - AP47'!$C$8:$X$638,22,FALSE)</f>
        <v>#N/A</v>
      </c>
      <c r="M289" s="153" t="e">
        <f>VLOOKUP(D289,'TS Gantry - AP47'!$C$8:$Y$638,23,FALSE)</f>
        <v>#N/A</v>
      </c>
      <c r="N289" s="153" t="e">
        <f>VLOOKUP(D289,'TS Gantry - AP47'!$C$8:$Z$638,24,FALSE)</f>
        <v>#N/A</v>
      </c>
      <c r="O289" s="108"/>
      <c r="P289" s="108"/>
      <c r="Q289" s="123"/>
      <c r="R289" s="123"/>
      <c r="S289" s="108"/>
      <c r="T289" s="108"/>
      <c r="U289" s="117"/>
      <c r="V289" s="117"/>
      <c r="W289" s="117"/>
      <c r="X289" s="117"/>
      <c r="Y289" s="117"/>
      <c r="Z289" s="117"/>
      <c r="AA289" s="117"/>
    </row>
    <row r="290" spans="1:27" ht="15.75" customHeight="1" x14ac:dyDescent="0.25">
      <c r="A290" s="150">
        <f t="shared" si="5"/>
        <v>282</v>
      </c>
      <c r="B290" s="108"/>
      <c r="C290" s="150"/>
      <c r="D290" s="246"/>
      <c r="E290" s="108"/>
      <c r="F290" s="108"/>
      <c r="G290" s="108"/>
      <c r="H290" s="108"/>
      <c r="I290" s="153"/>
      <c r="J290" s="153"/>
      <c r="K290" s="153" t="s">
        <v>648</v>
      </c>
      <c r="L290" s="153" t="e">
        <f>VLOOKUP(D290,'TS Gantry - AP47'!$C$8:$X$638,22,FALSE)</f>
        <v>#N/A</v>
      </c>
      <c r="M290" s="153" t="e">
        <f>VLOOKUP(D290,'TS Gantry - AP47'!$C$8:$Y$638,23,FALSE)</f>
        <v>#N/A</v>
      </c>
      <c r="N290" s="153" t="e">
        <f>VLOOKUP(D290,'TS Gantry - AP47'!$C$8:$Z$638,24,FALSE)</f>
        <v>#N/A</v>
      </c>
      <c r="O290" s="108"/>
      <c r="P290" s="108"/>
      <c r="Q290" s="123"/>
      <c r="R290" s="123"/>
      <c r="S290" s="108"/>
      <c r="T290" s="108"/>
      <c r="U290" s="117"/>
      <c r="V290" s="117"/>
      <c r="W290" s="117"/>
      <c r="X290" s="117"/>
      <c r="Y290" s="117"/>
      <c r="Z290" s="117"/>
      <c r="AA290" s="117"/>
    </row>
    <row r="291" spans="1:27" ht="15.75" customHeight="1" x14ac:dyDescent="0.25">
      <c r="A291" s="150">
        <f t="shared" si="5"/>
        <v>283</v>
      </c>
      <c r="B291" s="108"/>
      <c r="C291" s="150"/>
      <c r="D291" s="246"/>
      <c r="E291" s="108"/>
      <c r="F291" s="108"/>
      <c r="G291" s="108"/>
      <c r="H291" s="108"/>
      <c r="I291" s="153"/>
      <c r="J291" s="153"/>
      <c r="K291" s="153" t="s">
        <v>648</v>
      </c>
      <c r="L291" s="153" t="e">
        <f>VLOOKUP(D291,'TS Gantry - AP47'!$C$8:$X$638,22,FALSE)</f>
        <v>#N/A</v>
      </c>
      <c r="M291" s="153" t="e">
        <f>VLOOKUP(D291,'TS Gantry - AP47'!$C$8:$Y$638,23,FALSE)</f>
        <v>#N/A</v>
      </c>
      <c r="N291" s="153" t="e">
        <f>VLOOKUP(D291,'TS Gantry - AP47'!$C$8:$Z$638,24,FALSE)</f>
        <v>#N/A</v>
      </c>
      <c r="O291" s="108"/>
      <c r="P291" s="108"/>
      <c r="Q291" s="123"/>
      <c r="R291" s="123"/>
      <c r="S291" s="108"/>
      <c r="T291" s="108"/>
      <c r="U291" s="117"/>
      <c r="V291" s="117"/>
      <c r="W291" s="117"/>
      <c r="X291" s="117"/>
      <c r="Y291" s="117"/>
      <c r="Z291" s="117"/>
      <c r="AA291" s="117"/>
    </row>
    <row r="292" spans="1:27" ht="15.75" customHeight="1" x14ac:dyDescent="0.25">
      <c r="A292" s="150">
        <f t="shared" si="5"/>
        <v>284</v>
      </c>
      <c r="B292" s="108"/>
      <c r="C292" s="150"/>
      <c r="D292" s="246"/>
      <c r="E292" s="108"/>
      <c r="F292" s="108"/>
      <c r="G292" s="108"/>
      <c r="H292" s="108"/>
      <c r="I292" s="153"/>
      <c r="J292" s="153"/>
      <c r="K292" s="153" t="s">
        <v>648</v>
      </c>
      <c r="L292" s="153" t="e">
        <f>VLOOKUP(D292,'TS Gantry - AP47'!$C$8:$X$638,22,FALSE)</f>
        <v>#N/A</v>
      </c>
      <c r="M292" s="153" t="e">
        <f>VLOOKUP(D292,'TS Gantry - AP47'!$C$8:$Y$638,23,FALSE)</f>
        <v>#N/A</v>
      </c>
      <c r="N292" s="153" t="e">
        <f>VLOOKUP(D292,'TS Gantry - AP47'!$C$8:$Z$638,24,FALSE)</f>
        <v>#N/A</v>
      </c>
      <c r="O292" s="108"/>
      <c r="P292" s="108"/>
      <c r="Q292" s="123"/>
      <c r="R292" s="123"/>
      <c r="S292" s="108"/>
      <c r="T292" s="108"/>
      <c r="U292" s="117"/>
      <c r="V292" s="117"/>
      <c r="W292" s="117"/>
      <c r="X292" s="117"/>
      <c r="Y292" s="117"/>
      <c r="Z292" s="117"/>
      <c r="AA292" s="117"/>
    </row>
    <row r="293" spans="1:27" ht="15.75" customHeight="1" x14ac:dyDescent="0.25">
      <c r="A293" s="150">
        <f t="shared" si="5"/>
        <v>285</v>
      </c>
      <c r="B293" s="108"/>
      <c r="C293" s="150"/>
      <c r="D293" s="246"/>
      <c r="E293" s="108"/>
      <c r="F293" s="108"/>
      <c r="G293" s="108"/>
      <c r="H293" s="108"/>
      <c r="I293" s="153"/>
      <c r="J293" s="153"/>
      <c r="K293" s="153" t="s">
        <v>648</v>
      </c>
      <c r="L293" s="153" t="e">
        <f>VLOOKUP(D293,'TS Gantry - AP47'!$C$8:$X$638,22,FALSE)</f>
        <v>#N/A</v>
      </c>
      <c r="M293" s="153" t="e">
        <f>VLOOKUP(D293,'TS Gantry - AP47'!$C$8:$Y$638,23,FALSE)</f>
        <v>#N/A</v>
      </c>
      <c r="N293" s="153" t="e">
        <f>VLOOKUP(D293,'TS Gantry - AP47'!$C$8:$Z$638,24,FALSE)</f>
        <v>#N/A</v>
      </c>
      <c r="O293" s="108"/>
      <c r="P293" s="108"/>
      <c r="Q293" s="123"/>
      <c r="R293" s="123"/>
      <c r="S293" s="108"/>
      <c r="T293" s="108"/>
      <c r="U293" s="117"/>
      <c r="V293" s="117"/>
      <c r="W293" s="117"/>
      <c r="X293" s="117"/>
      <c r="Y293" s="117"/>
      <c r="Z293" s="117"/>
      <c r="AA293" s="117"/>
    </row>
    <row r="294" spans="1:27" ht="15.75" customHeight="1" x14ac:dyDescent="0.25">
      <c r="A294" s="150">
        <f t="shared" si="5"/>
        <v>286</v>
      </c>
      <c r="B294" s="108"/>
      <c r="C294" s="150"/>
      <c r="D294" s="246"/>
      <c r="E294" s="108"/>
      <c r="F294" s="108"/>
      <c r="G294" s="108"/>
      <c r="H294" s="108"/>
      <c r="I294" s="153"/>
      <c r="J294" s="153"/>
      <c r="K294" s="153" t="s">
        <v>648</v>
      </c>
      <c r="L294" s="153" t="e">
        <f>VLOOKUP(D294,'TS Gantry - AP47'!$C$8:$X$638,22,FALSE)</f>
        <v>#N/A</v>
      </c>
      <c r="M294" s="153" t="e">
        <f>VLOOKUP(D294,'TS Gantry - AP47'!$C$8:$Y$638,23,FALSE)</f>
        <v>#N/A</v>
      </c>
      <c r="N294" s="153" t="e">
        <f>VLOOKUP(D294,'TS Gantry - AP47'!$C$8:$Z$638,24,FALSE)</f>
        <v>#N/A</v>
      </c>
      <c r="O294" s="108"/>
      <c r="P294" s="108"/>
      <c r="Q294" s="123"/>
      <c r="R294" s="123"/>
      <c r="S294" s="108"/>
      <c r="T294" s="108"/>
      <c r="U294" s="117"/>
      <c r="V294" s="117"/>
      <c r="W294" s="117"/>
      <c r="X294" s="117"/>
      <c r="Y294" s="117"/>
      <c r="Z294" s="117"/>
      <c r="AA294" s="117"/>
    </row>
    <row r="295" spans="1:27" ht="15.75" customHeight="1" x14ac:dyDescent="0.25">
      <c r="A295" s="150">
        <f t="shared" si="5"/>
        <v>287</v>
      </c>
      <c r="B295" s="108"/>
      <c r="C295" s="150"/>
      <c r="D295" s="246"/>
      <c r="E295" s="108"/>
      <c r="F295" s="108"/>
      <c r="G295" s="108"/>
      <c r="H295" s="108"/>
      <c r="I295" s="153"/>
      <c r="J295" s="153"/>
      <c r="K295" s="153" t="s">
        <v>648</v>
      </c>
      <c r="L295" s="153" t="e">
        <f>VLOOKUP(D295,'TS Gantry - AP47'!$C$8:$X$638,22,FALSE)</f>
        <v>#N/A</v>
      </c>
      <c r="M295" s="153" t="e">
        <f>VLOOKUP(D295,'TS Gantry - AP47'!$C$8:$Y$638,23,FALSE)</f>
        <v>#N/A</v>
      </c>
      <c r="N295" s="153" t="e">
        <f>VLOOKUP(D295,'TS Gantry - AP47'!$C$8:$Z$638,24,FALSE)</f>
        <v>#N/A</v>
      </c>
      <c r="O295" s="108"/>
      <c r="P295" s="108"/>
      <c r="Q295" s="123"/>
      <c r="R295" s="123"/>
      <c r="S295" s="108"/>
      <c r="T295" s="108"/>
      <c r="U295" s="117"/>
      <c r="V295" s="117"/>
      <c r="W295" s="117"/>
      <c r="X295" s="117"/>
      <c r="Y295" s="117"/>
      <c r="Z295" s="117"/>
      <c r="AA295" s="117"/>
    </row>
    <row r="296" spans="1:27" ht="15.75" customHeight="1" x14ac:dyDescent="0.25">
      <c r="A296" s="150">
        <f t="shared" si="5"/>
        <v>288</v>
      </c>
      <c r="B296" s="108"/>
      <c r="C296" s="150"/>
      <c r="D296" s="246"/>
      <c r="E296" s="108"/>
      <c r="F296" s="108"/>
      <c r="G296" s="108"/>
      <c r="H296" s="108"/>
      <c r="I296" s="153"/>
      <c r="J296" s="153"/>
      <c r="K296" s="153" t="s">
        <v>648</v>
      </c>
      <c r="L296" s="153" t="e">
        <f>VLOOKUP(D296,'TS Gantry - AP47'!$C$8:$X$638,22,FALSE)</f>
        <v>#N/A</v>
      </c>
      <c r="M296" s="153" t="e">
        <f>VLOOKUP(D296,'TS Gantry - AP47'!$C$8:$Y$638,23,FALSE)</f>
        <v>#N/A</v>
      </c>
      <c r="N296" s="153" t="e">
        <f>VLOOKUP(D296,'TS Gantry - AP47'!$C$8:$Z$638,24,FALSE)</f>
        <v>#N/A</v>
      </c>
      <c r="O296" s="108"/>
      <c r="P296" s="108"/>
      <c r="Q296" s="123"/>
      <c r="R296" s="123"/>
      <c r="S296" s="108"/>
      <c r="T296" s="108"/>
      <c r="U296" s="117"/>
      <c r="V296" s="117"/>
      <c r="W296" s="117"/>
      <c r="X296" s="117"/>
      <c r="Y296" s="117"/>
      <c r="Z296" s="117"/>
      <c r="AA296" s="117"/>
    </row>
    <row r="297" spans="1:27" ht="15.75" customHeight="1" x14ac:dyDescent="0.25">
      <c r="A297" s="150">
        <f t="shared" si="5"/>
        <v>289</v>
      </c>
      <c r="B297" s="108"/>
      <c r="C297" s="150"/>
      <c r="D297" s="246"/>
      <c r="E297" s="108"/>
      <c r="F297" s="108"/>
      <c r="G297" s="108"/>
      <c r="H297" s="108"/>
      <c r="I297" s="153"/>
      <c r="J297" s="153"/>
      <c r="K297" s="153" t="s">
        <v>648</v>
      </c>
      <c r="L297" s="153" t="e">
        <f>VLOOKUP(D297,'TS Gantry - AP47'!$C$8:$X$638,22,FALSE)</f>
        <v>#N/A</v>
      </c>
      <c r="M297" s="153" t="e">
        <f>VLOOKUP(D297,'TS Gantry - AP47'!$C$8:$Y$638,23,FALSE)</f>
        <v>#N/A</v>
      </c>
      <c r="N297" s="153" t="e">
        <f>VLOOKUP(D297,'TS Gantry - AP47'!$C$8:$Z$638,24,FALSE)</f>
        <v>#N/A</v>
      </c>
      <c r="O297" s="108"/>
      <c r="P297" s="108"/>
      <c r="Q297" s="123"/>
      <c r="R297" s="123"/>
      <c r="S297" s="108"/>
      <c r="T297" s="108"/>
      <c r="U297" s="117"/>
      <c r="V297" s="117"/>
      <c r="W297" s="117"/>
      <c r="X297" s="117"/>
      <c r="Y297" s="117"/>
      <c r="Z297" s="117"/>
      <c r="AA297" s="117"/>
    </row>
    <row r="298" spans="1:27" ht="15.75" customHeight="1" x14ac:dyDescent="0.25">
      <c r="A298" s="150">
        <f t="shared" si="5"/>
        <v>290</v>
      </c>
      <c r="B298" s="108"/>
      <c r="C298" s="150"/>
      <c r="D298" s="246"/>
      <c r="E298" s="108"/>
      <c r="F298" s="108"/>
      <c r="G298" s="108"/>
      <c r="H298" s="108"/>
      <c r="I298" s="153"/>
      <c r="J298" s="153"/>
      <c r="K298" s="153" t="s">
        <v>648</v>
      </c>
      <c r="L298" s="153" t="e">
        <f>VLOOKUP(D298,'TS Gantry - AP47'!$C$8:$X$638,22,FALSE)</f>
        <v>#N/A</v>
      </c>
      <c r="M298" s="153" t="e">
        <f>VLOOKUP(D298,'TS Gantry - AP47'!$C$8:$Y$638,23,FALSE)</f>
        <v>#N/A</v>
      </c>
      <c r="N298" s="153" t="e">
        <f>VLOOKUP(D298,'TS Gantry - AP47'!$C$8:$Z$638,24,FALSE)</f>
        <v>#N/A</v>
      </c>
      <c r="O298" s="108"/>
      <c r="P298" s="108"/>
      <c r="Q298" s="123"/>
      <c r="R298" s="123"/>
      <c r="S298" s="108"/>
      <c r="T298" s="108"/>
      <c r="U298" s="117"/>
      <c r="V298" s="117"/>
      <c r="W298" s="117"/>
      <c r="X298" s="117"/>
      <c r="Y298" s="117"/>
      <c r="Z298" s="117"/>
      <c r="AA298" s="117"/>
    </row>
    <row r="299" spans="1:27" ht="15.75" customHeight="1" x14ac:dyDescent="0.25">
      <c r="A299" s="150">
        <f t="shared" si="5"/>
        <v>291</v>
      </c>
      <c r="B299" s="108"/>
      <c r="C299" s="150"/>
      <c r="D299" s="246"/>
      <c r="E299" s="108"/>
      <c r="F299" s="108"/>
      <c r="G299" s="108"/>
      <c r="H299" s="108"/>
      <c r="I299" s="153"/>
      <c r="J299" s="153"/>
      <c r="K299" s="153" t="s">
        <v>648</v>
      </c>
      <c r="L299" s="153" t="e">
        <f>VLOOKUP(D299,'TS Gantry - AP47'!$C$8:$X$638,22,FALSE)</f>
        <v>#N/A</v>
      </c>
      <c r="M299" s="153" t="e">
        <f>VLOOKUP(D299,'TS Gantry - AP47'!$C$8:$Y$638,23,FALSE)</f>
        <v>#N/A</v>
      </c>
      <c r="N299" s="153" t="e">
        <f>VLOOKUP(D299,'TS Gantry - AP47'!$C$8:$Z$638,24,FALSE)</f>
        <v>#N/A</v>
      </c>
      <c r="O299" s="108"/>
      <c r="P299" s="108"/>
      <c r="Q299" s="123"/>
      <c r="R299" s="123"/>
      <c r="S299" s="108"/>
      <c r="T299" s="108"/>
      <c r="U299" s="117"/>
      <c r="V299" s="117"/>
      <c r="W299" s="117"/>
      <c r="X299" s="117"/>
      <c r="Y299" s="117"/>
      <c r="Z299" s="117"/>
      <c r="AA299" s="117"/>
    </row>
    <row r="300" spans="1:27" ht="15.75" customHeight="1" x14ac:dyDescent="0.25">
      <c r="A300" s="150">
        <f t="shared" si="5"/>
        <v>292</v>
      </c>
      <c r="B300" s="108"/>
      <c r="C300" s="150"/>
      <c r="D300" s="246"/>
      <c r="E300" s="108"/>
      <c r="F300" s="108"/>
      <c r="G300" s="108"/>
      <c r="H300" s="108"/>
      <c r="I300" s="153"/>
      <c r="J300" s="153"/>
      <c r="K300" s="153" t="s">
        <v>648</v>
      </c>
      <c r="L300" s="153" t="e">
        <f>VLOOKUP(D300,'TS Gantry - AP47'!$C$8:$X$638,22,FALSE)</f>
        <v>#N/A</v>
      </c>
      <c r="M300" s="153" t="e">
        <f>VLOOKUP(D300,'TS Gantry - AP47'!$C$8:$Y$638,23,FALSE)</f>
        <v>#N/A</v>
      </c>
      <c r="N300" s="153" t="e">
        <f>VLOOKUP(D300,'TS Gantry - AP47'!$C$8:$Z$638,24,FALSE)</f>
        <v>#N/A</v>
      </c>
      <c r="O300" s="108"/>
      <c r="P300" s="108"/>
      <c r="Q300" s="123"/>
      <c r="R300" s="123"/>
      <c r="S300" s="108"/>
      <c r="T300" s="108"/>
      <c r="U300" s="117"/>
      <c r="V300" s="117"/>
      <c r="W300" s="117"/>
      <c r="X300" s="117"/>
      <c r="Y300" s="117"/>
      <c r="Z300" s="117"/>
      <c r="AA300" s="117"/>
    </row>
    <row r="301" spans="1:27" ht="15.75" customHeight="1" x14ac:dyDescent="0.25">
      <c r="A301" s="150">
        <f t="shared" si="5"/>
        <v>293</v>
      </c>
      <c r="B301" s="108"/>
      <c r="C301" s="150"/>
      <c r="D301" s="246"/>
      <c r="E301" s="108"/>
      <c r="F301" s="108"/>
      <c r="G301" s="108"/>
      <c r="H301" s="108"/>
      <c r="I301" s="153"/>
      <c r="J301" s="153"/>
      <c r="K301" s="153" t="s">
        <v>648</v>
      </c>
      <c r="L301" s="153" t="e">
        <f>VLOOKUP(D301,'TS Gantry - AP47'!$C$8:$X$638,22,FALSE)</f>
        <v>#N/A</v>
      </c>
      <c r="M301" s="153" t="e">
        <f>VLOOKUP(D301,'TS Gantry - AP47'!$C$8:$Y$638,23,FALSE)</f>
        <v>#N/A</v>
      </c>
      <c r="N301" s="153" t="e">
        <f>VLOOKUP(D301,'TS Gantry - AP47'!$C$8:$Z$638,24,FALSE)</f>
        <v>#N/A</v>
      </c>
      <c r="O301" s="108"/>
      <c r="P301" s="108"/>
      <c r="Q301" s="123"/>
      <c r="R301" s="123"/>
      <c r="S301" s="108"/>
      <c r="T301" s="108"/>
      <c r="U301" s="117"/>
      <c r="V301" s="117"/>
      <c r="W301" s="117"/>
      <c r="X301" s="117"/>
      <c r="Y301" s="117"/>
      <c r="Z301" s="117"/>
      <c r="AA301" s="117"/>
    </row>
    <row r="302" spans="1:27" ht="15.75" customHeight="1" x14ac:dyDescent="0.25">
      <c r="A302" s="150">
        <f t="shared" si="5"/>
        <v>294</v>
      </c>
      <c r="B302" s="108"/>
      <c r="C302" s="150"/>
      <c r="D302" s="246"/>
      <c r="E302" s="108"/>
      <c r="F302" s="108"/>
      <c r="G302" s="108"/>
      <c r="H302" s="108"/>
      <c r="I302" s="153"/>
      <c r="J302" s="153"/>
      <c r="K302" s="153" t="s">
        <v>648</v>
      </c>
      <c r="L302" s="153" t="e">
        <f>VLOOKUP(D302,'TS Gantry - AP47'!$C$8:$X$638,22,FALSE)</f>
        <v>#N/A</v>
      </c>
      <c r="M302" s="153" t="e">
        <f>VLOOKUP(D302,'TS Gantry - AP47'!$C$8:$Y$638,23,FALSE)</f>
        <v>#N/A</v>
      </c>
      <c r="N302" s="153" t="e">
        <f>VLOOKUP(D302,'TS Gantry - AP47'!$C$8:$Z$638,24,FALSE)</f>
        <v>#N/A</v>
      </c>
      <c r="O302" s="108"/>
      <c r="P302" s="108"/>
      <c r="Q302" s="123"/>
      <c r="R302" s="123"/>
      <c r="S302" s="108"/>
      <c r="T302" s="108"/>
      <c r="U302" s="117"/>
      <c r="V302" s="117"/>
      <c r="W302" s="117"/>
      <c r="X302" s="117"/>
      <c r="Y302" s="117"/>
      <c r="Z302" s="117"/>
      <c r="AA302" s="117"/>
    </row>
    <row r="303" spans="1:27" ht="15.75" customHeight="1" x14ac:dyDescent="0.25">
      <c r="A303" s="150">
        <f t="shared" si="5"/>
        <v>295</v>
      </c>
      <c r="B303" s="108"/>
      <c r="C303" s="150"/>
      <c r="D303" s="246"/>
      <c r="E303" s="108"/>
      <c r="F303" s="108"/>
      <c r="G303" s="108"/>
      <c r="H303" s="108"/>
      <c r="I303" s="153"/>
      <c r="J303" s="153"/>
      <c r="K303" s="153" t="s">
        <v>648</v>
      </c>
      <c r="L303" s="153" t="e">
        <f>VLOOKUP(D303,'TS Gantry - AP47'!$C$8:$X$638,22,FALSE)</f>
        <v>#N/A</v>
      </c>
      <c r="M303" s="153" t="e">
        <f>VLOOKUP(D303,'TS Gantry - AP47'!$C$8:$Y$638,23,FALSE)</f>
        <v>#N/A</v>
      </c>
      <c r="N303" s="153" t="e">
        <f>VLOOKUP(D303,'TS Gantry - AP47'!$C$8:$Z$638,24,FALSE)</f>
        <v>#N/A</v>
      </c>
      <c r="O303" s="108"/>
      <c r="P303" s="108"/>
      <c r="Q303" s="123"/>
      <c r="R303" s="123"/>
      <c r="S303" s="108"/>
      <c r="T303" s="108"/>
      <c r="U303" s="117"/>
      <c r="V303" s="117"/>
      <c r="W303" s="117"/>
      <c r="X303" s="117"/>
      <c r="Y303" s="117"/>
      <c r="Z303" s="117"/>
      <c r="AA303" s="117"/>
    </row>
    <row r="304" spans="1:27" ht="15.75" customHeight="1" x14ac:dyDescent="0.25">
      <c r="A304" s="150">
        <f t="shared" si="5"/>
        <v>296</v>
      </c>
      <c r="B304" s="108"/>
      <c r="C304" s="150"/>
      <c r="D304" s="246"/>
      <c r="E304" s="108"/>
      <c r="F304" s="108"/>
      <c r="G304" s="108"/>
      <c r="H304" s="108"/>
      <c r="I304" s="153"/>
      <c r="J304" s="153"/>
      <c r="K304" s="153" t="s">
        <v>648</v>
      </c>
      <c r="L304" s="153" t="e">
        <f>VLOOKUP(D304,'TS Gantry - AP47'!$C$8:$X$638,22,FALSE)</f>
        <v>#N/A</v>
      </c>
      <c r="M304" s="153" t="e">
        <f>VLOOKUP(D304,'TS Gantry - AP47'!$C$8:$Y$638,23,FALSE)</f>
        <v>#N/A</v>
      </c>
      <c r="N304" s="153" t="e">
        <f>VLOOKUP(D304,'TS Gantry - AP47'!$C$8:$Z$638,24,FALSE)</f>
        <v>#N/A</v>
      </c>
      <c r="O304" s="108"/>
      <c r="P304" s="108"/>
      <c r="Q304" s="123"/>
      <c r="R304" s="123"/>
      <c r="S304" s="108"/>
      <c r="T304" s="108"/>
      <c r="U304" s="117"/>
      <c r="V304" s="117"/>
      <c r="W304" s="117"/>
      <c r="X304" s="117"/>
      <c r="Y304" s="117"/>
      <c r="Z304" s="117"/>
      <c r="AA304" s="117"/>
    </row>
    <row r="305" spans="1:27" ht="15.75" customHeight="1" x14ac:dyDescent="0.25">
      <c r="A305" s="150">
        <f t="shared" si="5"/>
        <v>297</v>
      </c>
      <c r="B305" s="108"/>
      <c r="C305" s="150"/>
      <c r="D305" s="246"/>
      <c r="E305" s="108"/>
      <c r="F305" s="108"/>
      <c r="G305" s="108"/>
      <c r="H305" s="108"/>
      <c r="I305" s="153"/>
      <c r="J305" s="153"/>
      <c r="K305" s="153" t="s">
        <v>648</v>
      </c>
      <c r="L305" s="153" t="e">
        <f>VLOOKUP(D305,'TS Gantry - AP47'!$C$8:$X$638,22,FALSE)</f>
        <v>#N/A</v>
      </c>
      <c r="M305" s="153" t="e">
        <f>VLOOKUP(D305,'TS Gantry - AP47'!$C$8:$Y$638,23,FALSE)</f>
        <v>#N/A</v>
      </c>
      <c r="N305" s="153" t="e">
        <f>VLOOKUP(D305,'TS Gantry - AP47'!$C$8:$Z$638,24,FALSE)</f>
        <v>#N/A</v>
      </c>
      <c r="O305" s="108"/>
      <c r="P305" s="108"/>
      <c r="Q305" s="123"/>
      <c r="R305" s="123"/>
      <c r="S305" s="108"/>
      <c r="T305" s="108"/>
      <c r="U305" s="117"/>
      <c r="V305" s="117"/>
      <c r="W305" s="117"/>
      <c r="X305" s="117"/>
      <c r="Y305" s="117"/>
      <c r="Z305" s="117"/>
      <c r="AA305" s="117"/>
    </row>
    <row r="306" spans="1:27" ht="15.75" customHeight="1" x14ac:dyDescent="0.25">
      <c r="A306" s="150">
        <f t="shared" si="5"/>
        <v>298</v>
      </c>
      <c r="B306" s="108"/>
      <c r="C306" s="150"/>
      <c r="D306" s="246"/>
      <c r="E306" s="108"/>
      <c r="F306" s="108"/>
      <c r="G306" s="108"/>
      <c r="H306" s="108"/>
      <c r="I306" s="153"/>
      <c r="J306" s="153"/>
      <c r="K306" s="153" t="s">
        <v>648</v>
      </c>
      <c r="L306" s="153" t="e">
        <f>VLOOKUP(D306,'TS Gantry - AP47'!$C$8:$X$638,22,FALSE)</f>
        <v>#N/A</v>
      </c>
      <c r="M306" s="153" t="e">
        <f>VLOOKUP(D306,'TS Gantry - AP47'!$C$8:$Y$638,23,FALSE)</f>
        <v>#N/A</v>
      </c>
      <c r="N306" s="153" t="e">
        <f>VLOOKUP(D306,'TS Gantry - AP47'!$C$8:$Z$638,24,FALSE)</f>
        <v>#N/A</v>
      </c>
      <c r="O306" s="108"/>
      <c r="P306" s="108"/>
      <c r="Q306" s="123"/>
      <c r="R306" s="123"/>
      <c r="S306" s="108"/>
      <c r="T306" s="108"/>
      <c r="U306" s="117"/>
      <c r="V306" s="117"/>
      <c r="W306" s="117"/>
      <c r="X306" s="117"/>
      <c r="Y306" s="117"/>
      <c r="Z306" s="117"/>
      <c r="AA306" s="117"/>
    </row>
    <row r="307" spans="1:27" ht="15.75" customHeight="1" x14ac:dyDescent="0.25">
      <c r="A307" s="150">
        <f t="shared" si="5"/>
        <v>299</v>
      </c>
      <c r="B307" s="108"/>
      <c r="C307" s="150"/>
      <c r="D307" s="246"/>
      <c r="E307" s="108"/>
      <c r="F307" s="108"/>
      <c r="G307" s="108"/>
      <c r="H307" s="108"/>
      <c r="I307" s="153"/>
      <c r="J307" s="153"/>
      <c r="K307" s="153" t="s">
        <v>648</v>
      </c>
      <c r="L307" s="153" t="e">
        <f>VLOOKUP(D307,'TS Gantry - AP47'!$C$8:$X$638,22,FALSE)</f>
        <v>#N/A</v>
      </c>
      <c r="M307" s="153" t="e">
        <f>VLOOKUP(D307,'TS Gantry - AP47'!$C$8:$Y$638,23,FALSE)</f>
        <v>#N/A</v>
      </c>
      <c r="N307" s="153" t="e">
        <f>VLOOKUP(D307,'TS Gantry - AP47'!$C$8:$Z$638,24,FALSE)</f>
        <v>#N/A</v>
      </c>
      <c r="O307" s="108"/>
      <c r="P307" s="108"/>
      <c r="Q307" s="123"/>
      <c r="R307" s="123"/>
      <c r="S307" s="108"/>
      <c r="T307" s="108"/>
      <c r="U307" s="117"/>
      <c r="V307" s="117"/>
      <c r="W307" s="117"/>
      <c r="X307" s="117"/>
      <c r="Y307" s="117"/>
      <c r="Z307" s="117"/>
      <c r="AA307" s="117"/>
    </row>
    <row r="308" spans="1:27" ht="15.75" customHeight="1" x14ac:dyDescent="0.25">
      <c r="A308" s="150">
        <f t="shared" si="5"/>
        <v>300</v>
      </c>
      <c r="B308" s="108"/>
      <c r="C308" s="150"/>
      <c r="D308" s="246"/>
      <c r="E308" s="108"/>
      <c r="F308" s="108"/>
      <c r="G308" s="108"/>
      <c r="H308" s="108"/>
      <c r="I308" s="153"/>
      <c r="J308" s="153"/>
      <c r="K308" s="153" t="s">
        <v>648</v>
      </c>
      <c r="L308" s="153" t="e">
        <f>VLOOKUP(D308,'TS Gantry - AP47'!$C$8:$X$638,22,FALSE)</f>
        <v>#N/A</v>
      </c>
      <c r="M308" s="153" t="e">
        <f>VLOOKUP(D308,'TS Gantry - AP47'!$C$8:$Y$638,23,FALSE)</f>
        <v>#N/A</v>
      </c>
      <c r="N308" s="153" t="e">
        <f>VLOOKUP(D308,'TS Gantry - AP47'!$C$8:$Z$638,24,FALSE)</f>
        <v>#N/A</v>
      </c>
      <c r="O308" s="108"/>
      <c r="P308" s="108"/>
      <c r="Q308" s="123"/>
      <c r="R308" s="123"/>
      <c r="S308" s="108"/>
      <c r="T308" s="108"/>
      <c r="U308" s="117"/>
      <c r="V308" s="117"/>
      <c r="W308" s="117"/>
      <c r="X308" s="117"/>
      <c r="Y308" s="117"/>
      <c r="Z308" s="117"/>
      <c r="AA308" s="117"/>
    </row>
    <row r="309" spans="1:27" ht="15.75" customHeight="1" x14ac:dyDescent="0.25">
      <c r="A309" s="150">
        <f t="shared" si="5"/>
        <v>301</v>
      </c>
      <c r="B309" s="108"/>
      <c r="C309" s="150"/>
      <c r="D309" s="246"/>
      <c r="E309" s="108"/>
      <c r="F309" s="108"/>
      <c r="G309" s="108"/>
      <c r="H309" s="108"/>
      <c r="I309" s="153"/>
      <c r="J309" s="153"/>
      <c r="K309" s="153" t="s">
        <v>648</v>
      </c>
      <c r="L309" s="153" t="e">
        <f>VLOOKUP(D309,'TS Gantry - AP47'!$C$8:$X$638,22,FALSE)</f>
        <v>#N/A</v>
      </c>
      <c r="M309" s="153" t="e">
        <f>VLOOKUP(D309,'TS Gantry - AP47'!$C$8:$Y$638,23,FALSE)</f>
        <v>#N/A</v>
      </c>
      <c r="N309" s="153" t="e">
        <f>VLOOKUP(D309,'TS Gantry - AP47'!$C$8:$Z$638,24,FALSE)</f>
        <v>#N/A</v>
      </c>
      <c r="O309" s="108"/>
      <c r="P309" s="108"/>
      <c r="Q309" s="123"/>
      <c r="R309" s="123"/>
      <c r="S309" s="108"/>
      <c r="T309" s="108"/>
      <c r="U309" s="117"/>
      <c r="V309" s="117"/>
      <c r="W309" s="117"/>
      <c r="X309" s="117"/>
      <c r="Y309" s="117"/>
      <c r="Z309" s="117"/>
      <c r="AA309" s="117"/>
    </row>
    <row r="310" spans="1:27" ht="15.75" customHeight="1" x14ac:dyDescent="0.25">
      <c r="A310" s="150">
        <f t="shared" si="5"/>
        <v>302</v>
      </c>
      <c r="B310" s="108"/>
      <c r="C310" s="150"/>
      <c r="D310" s="246"/>
      <c r="E310" s="108"/>
      <c r="F310" s="108"/>
      <c r="G310" s="108"/>
      <c r="H310" s="108"/>
      <c r="I310" s="153"/>
      <c r="J310" s="153"/>
      <c r="K310" s="153" t="s">
        <v>648</v>
      </c>
      <c r="L310" s="153" t="e">
        <f>VLOOKUP(D310,'TS Gantry - AP47'!$C$8:$X$638,22,FALSE)</f>
        <v>#N/A</v>
      </c>
      <c r="M310" s="153" t="e">
        <f>VLOOKUP(D310,'TS Gantry - AP47'!$C$8:$Y$638,23,FALSE)</f>
        <v>#N/A</v>
      </c>
      <c r="N310" s="153" t="e">
        <f>VLOOKUP(D310,'TS Gantry - AP47'!$C$8:$Z$638,24,FALSE)</f>
        <v>#N/A</v>
      </c>
      <c r="O310" s="108"/>
      <c r="P310" s="108"/>
      <c r="Q310" s="123"/>
      <c r="R310" s="123"/>
      <c r="S310" s="108"/>
      <c r="T310" s="108"/>
      <c r="U310" s="117"/>
      <c r="V310" s="117"/>
      <c r="W310" s="117"/>
      <c r="X310" s="117"/>
      <c r="Y310" s="117"/>
      <c r="Z310" s="117"/>
      <c r="AA310" s="117"/>
    </row>
    <row r="311" spans="1:27" ht="15.75" customHeight="1" x14ac:dyDescent="0.25">
      <c r="A311" s="150">
        <f t="shared" si="5"/>
        <v>303</v>
      </c>
      <c r="B311" s="108"/>
      <c r="C311" s="150"/>
      <c r="D311" s="246"/>
      <c r="E311" s="108"/>
      <c r="F311" s="108"/>
      <c r="G311" s="108"/>
      <c r="H311" s="108"/>
      <c r="I311" s="153"/>
      <c r="J311" s="153"/>
      <c r="K311" s="153" t="s">
        <v>648</v>
      </c>
      <c r="L311" s="153" t="e">
        <f>VLOOKUP(D311,'TS Gantry - AP47'!$C$8:$X$638,22,FALSE)</f>
        <v>#N/A</v>
      </c>
      <c r="M311" s="153" t="e">
        <f>VLOOKUP(D311,'TS Gantry - AP47'!$C$8:$Y$638,23,FALSE)</f>
        <v>#N/A</v>
      </c>
      <c r="N311" s="153" t="e">
        <f>VLOOKUP(D311,'TS Gantry - AP47'!$C$8:$Z$638,24,FALSE)</f>
        <v>#N/A</v>
      </c>
      <c r="O311" s="108"/>
      <c r="P311" s="108"/>
      <c r="Q311" s="123"/>
      <c r="R311" s="123"/>
      <c r="S311" s="108"/>
      <c r="T311" s="108"/>
      <c r="U311" s="117"/>
      <c r="V311" s="117"/>
      <c r="W311" s="117"/>
      <c r="X311" s="117"/>
      <c r="Y311" s="117"/>
      <c r="Z311" s="117"/>
      <c r="AA311" s="117"/>
    </row>
    <row r="312" spans="1:27" ht="15.75" customHeight="1" x14ac:dyDescent="0.25">
      <c r="A312" s="150">
        <f t="shared" si="5"/>
        <v>304</v>
      </c>
      <c r="B312" s="108"/>
      <c r="C312" s="150"/>
      <c r="D312" s="246"/>
      <c r="E312" s="108"/>
      <c r="F312" s="108"/>
      <c r="G312" s="108"/>
      <c r="H312" s="108"/>
      <c r="I312" s="153"/>
      <c r="J312" s="153"/>
      <c r="K312" s="153" t="s">
        <v>648</v>
      </c>
      <c r="L312" s="153" t="e">
        <f>VLOOKUP(D312,'TS Gantry - AP47'!$C$8:$X$638,22,FALSE)</f>
        <v>#N/A</v>
      </c>
      <c r="M312" s="153" t="e">
        <f>VLOOKUP(D312,'TS Gantry - AP47'!$C$8:$Y$638,23,FALSE)</f>
        <v>#N/A</v>
      </c>
      <c r="N312" s="153" t="e">
        <f>VLOOKUP(D312,'TS Gantry - AP47'!$C$8:$Z$638,24,FALSE)</f>
        <v>#N/A</v>
      </c>
      <c r="O312" s="108"/>
      <c r="P312" s="108"/>
      <c r="Q312" s="123"/>
      <c r="R312" s="123"/>
      <c r="S312" s="108"/>
      <c r="T312" s="108"/>
      <c r="U312" s="117"/>
      <c r="V312" s="117"/>
      <c r="W312" s="117"/>
      <c r="X312" s="117"/>
      <c r="Y312" s="117"/>
      <c r="Z312" s="117"/>
      <c r="AA312" s="117"/>
    </row>
    <row r="313" spans="1:27" ht="15.75" customHeight="1" x14ac:dyDescent="0.25">
      <c r="A313" s="150">
        <f t="shared" si="5"/>
        <v>305</v>
      </c>
      <c r="B313" s="108"/>
      <c r="C313" s="150"/>
      <c r="D313" s="246"/>
      <c r="E313" s="108"/>
      <c r="F313" s="108"/>
      <c r="G313" s="108"/>
      <c r="H313" s="108"/>
      <c r="I313" s="153"/>
      <c r="J313" s="153"/>
      <c r="K313" s="153" t="s">
        <v>648</v>
      </c>
      <c r="L313" s="153" t="e">
        <f>VLOOKUP(D313,'TS Gantry - AP47'!$C$8:$X$638,22,FALSE)</f>
        <v>#N/A</v>
      </c>
      <c r="M313" s="153" t="e">
        <f>VLOOKUP(D313,'TS Gantry - AP47'!$C$8:$Y$638,23,FALSE)</f>
        <v>#N/A</v>
      </c>
      <c r="N313" s="153" t="e">
        <f>VLOOKUP(D313,'TS Gantry - AP47'!$C$8:$Z$638,24,FALSE)</f>
        <v>#N/A</v>
      </c>
      <c r="O313" s="108"/>
      <c r="P313" s="108"/>
      <c r="Q313" s="123"/>
      <c r="R313" s="123"/>
      <c r="S313" s="108"/>
      <c r="T313" s="108"/>
      <c r="U313" s="117"/>
      <c r="V313" s="117"/>
      <c r="W313" s="117"/>
      <c r="X313" s="117"/>
      <c r="Y313" s="117"/>
      <c r="Z313" s="117"/>
      <c r="AA313" s="117"/>
    </row>
    <row r="314" spans="1:27" ht="15.75" customHeight="1" x14ac:dyDescent="0.25">
      <c r="A314" s="150">
        <f t="shared" si="5"/>
        <v>306</v>
      </c>
      <c r="B314" s="108"/>
      <c r="C314" s="150"/>
      <c r="D314" s="246"/>
      <c r="E314" s="108"/>
      <c r="F314" s="108"/>
      <c r="G314" s="108"/>
      <c r="H314" s="108"/>
      <c r="I314" s="153"/>
      <c r="J314" s="153"/>
      <c r="K314" s="153" t="s">
        <v>648</v>
      </c>
      <c r="L314" s="153" t="e">
        <f>VLOOKUP(D314,'TS Gantry - AP47'!$C$8:$X$638,22,FALSE)</f>
        <v>#N/A</v>
      </c>
      <c r="M314" s="153" t="e">
        <f>VLOOKUP(D314,'TS Gantry - AP47'!$C$8:$Y$638,23,FALSE)</f>
        <v>#N/A</v>
      </c>
      <c r="N314" s="153" t="e">
        <f>VLOOKUP(D314,'TS Gantry - AP47'!$C$8:$Z$638,24,FALSE)</f>
        <v>#N/A</v>
      </c>
      <c r="O314" s="108"/>
      <c r="P314" s="108"/>
      <c r="Q314" s="123"/>
      <c r="R314" s="123"/>
      <c r="S314" s="108"/>
      <c r="T314" s="108"/>
      <c r="U314" s="117"/>
      <c r="V314" s="117"/>
      <c r="W314" s="117"/>
      <c r="X314" s="117"/>
      <c r="Y314" s="117"/>
      <c r="Z314" s="117"/>
      <c r="AA314" s="117"/>
    </row>
    <row r="315" spans="1:27" ht="15.75" customHeight="1" x14ac:dyDescent="0.25">
      <c r="A315" s="150">
        <f t="shared" si="5"/>
        <v>307</v>
      </c>
      <c r="B315" s="108"/>
      <c r="C315" s="150"/>
      <c r="D315" s="246"/>
      <c r="E315" s="108"/>
      <c r="F315" s="108"/>
      <c r="G315" s="108"/>
      <c r="H315" s="108"/>
      <c r="I315" s="153"/>
      <c r="J315" s="153"/>
      <c r="K315" s="153" t="s">
        <v>648</v>
      </c>
      <c r="L315" s="153" t="e">
        <f>VLOOKUP(D315,'TS Gantry - AP47'!$C$8:$X$638,22,FALSE)</f>
        <v>#N/A</v>
      </c>
      <c r="M315" s="153" t="e">
        <f>VLOOKUP(D315,'TS Gantry - AP47'!$C$8:$Y$638,23,FALSE)</f>
        <v>#N/A</v>
      </c>
      <c r="N315" s="153" t="e">
        <f>VLOOKUP(D315,'TS Gantry - AP47'!$C$8:$Z$638,24,FALSE)</f>
        <v>#N/A</v>
      </c>
      <c r="O315" s="108"/>
      <c r="P315" s="108"/>
      <c r="Q315" s="123"/>
      <c r="R315" s="123"/>
      <c r="S315" s="108"/>
      <c r="T315" s="108"/>
      <c r="U315" s="117"/>
      <c r="V315" s="117"/>
      <c r="W315" s="117"/>
      <c r="X315" s="117"/>
      <c r="Y315" s="117"/>
      <c r="Z315" s="117"/>
      <c r="AA315" s="117"/>
    </row>
    <row r="316" spans="1:27" ht="15.75" customHeight="1" x14ac:dyDescent="0.25">
      <c r="A316" s="150">
        <f t="shared" si="5"/>
        <v>308</v>
      </c>
      <c r="B316" s="108"/>
      <c r="C316" s="150"/>
      <c r="D316" s="246"/>
      <c r="E316" s="108"/>
      <c r="F316" s="108"/>
      <c r="G316" s="108"/>
      <c r="H316" s="108"/>
      <c r="I316" s="153"/>
      <c r="J316" s="153"/>
      <c r="K316" s="153" t="s">
        <v>648</v>
      </c>
      <c r="L316" s="153" t="e">
        <f>VLOOKUP(D316,'TS Gantry - AP47'!$C$8:$X$638,22,FALSE)</f>
        <v>#N/A</v>
      </c>
      <c r="M316" s="153" t="e">
        <f>VLOOKUP(D316,'TS Gantry - AP47'!$C$8:$Y$638,23,FALSE)</f>
        <v>#N/A</v>
      </c>
      <c r="N316" s="153" t="e">
        <f>VLOOKUP(D316,'TS Gantry - AP47'!$C$8:$Z$638,24,FALSE)</f>
        <v>#N/A</v>
      </c>
      <c r="O316" s="108"/>
      <c r="P316" s="108"/>
      <c r="Q316" s="123"/>
      <c r="R316" s="123"/>
      <c r="S316" s="108"/>
      <c r="T316" s="108"/>
      <c r="U316" s="117"/>
      <c r="V316" s="117"/>
      <c r="W316" s="117"/>
      <c r="X316" s="117"/>
      <c r="Y316" s="117"/>
      <c r="Z316" s="117"/>
      <c r="AA316" s="117"/>
    </row>
    <row r="317" spans="1:27" ht="15.75" customHeight="1" x14ac:dyDescent="0.25">
      <c r="A317" s="150">
        <f t="shared" si="5"/>
        <v>309</v>
      </c>
      <c r="B317" s="108"/>
      <c r="C317" s="150"/>
      <c r="D317" s="246"/>
      <c r="E317" s="108"/>
      <c r="F317" s="108"/>
      <c r="G317" s="108"/>
      <c r="H317" s="108"/>
      <c r="I317" s="153"/>
      <c r="J317" s="153"/>
      <c r="K317" s="153" t="s">
        <v>648</v>
      </c>
      <c r="L317" s="153" t="e">
        <f>VLOOKUP(D317,'TS Gantry - AP47'!$C$8:$X$638,22,FALSE)</f>
        <v>#N/A</v>
      </c>
      <c r="M317" s="153" t="e">
        <f>VLOOKUP(D317,'TS Gantry - AP47'!$C$8:$Y$638,23,FALSE)</f>
        <v>#N/A</v>
      </c>
      <c r="N317" s="153" t="e">
        <f>VLOOKUP(D317,'TS Gantry - AP47'!$C$8:$Z$638,24,FALSE)</f>
        <v>#N/A</v>
      </c>
      <c r="O317" s="108"/>
      <c r="P317" s="108"/>
      <c r="Q317" s="123"/>
      <c r="R317" s="123"/>
      <c r="S317" s="108"/>
      <c r="T317" s="108"/>
      <c r="U317" s="117"/>
      <c r="V317" s="117"/>
      <c r="W317" s="117"/>
      <c r="X317" s="117"/>
      <c r="Y317" s="117"/>
      <c r="Z317" s="117"/>
      <c r="AA317" s="117"/>
    </row>
    <row r="318" spans="1:27" ht="15.75" customHeight="1" x14ac:dyDescent="0.25">
      <c r="A318" s="150">
        <f t="shared" si="5"/>
        <v>310</v>
      </c>
      <c r="B318" s="108"/>
      <c r="C318" s="150"/>
      <c r="D318" s="246"/>
      <c r="E318" s="108"/>
      <c r="F318" s="108"/>
      <c r="G318" s="108"/>
      <c r="H318" s="108"/>
      <c r="I318" s="153"/>
      <c r="J318" s="153"/>
      <c r="K318" s="153" t="s">
        <v>648</v>
      </c>
      <c r="L318" s="153" t="e">
        <f>VLOOKUP(D318,'TS Gantry - AP47'!$C$8:$X$638,22,FALSE)</f>
        <v>#N/A</v>
      </c>
      <c r="M318" s="153" t="e">
        <f>VLOOKUP(D318,'TS Gantry - AP47'!$C$8:$Y$638,23,FALSE)</f>
        <v>#N/A</v>
      </c>
      <c r="N318" s="153" t="e">
        <f>VLOOKUP(D318,'TS Gantry - AP47'!$C$8:$Z$638,24,FALSE)</f>
        <v>#N/A</v>
      </c>
      <c r="O318" s="108"/>
      <c r="P318" s="108"/>
      <c r="Q318" s="123"/>
      <c r="R318" s="123"/>
      <c r="S318" s="108"/>
      <c r="T318" s="108"/>
      <c r="U318" s="117"/>
      <c r="V318" s="117"/>
      <c r="W318" s="117"/>
      <c r="X318" s="117"/>
      <c r="Y318" s="117"/>
      <c r="Z318" s="117"/>
      <c r="AA318" s="117"/>
    </row>
    <row r="319" spans="1:27" ht="15.75" customHeight="1" x14ac:dyDescent="0.25">
      <c r="A319" s="150">
        <f t="shared" si="5"/>
        <v>311</v>
      </c>
      <c r="B319" s="108"/>
      <c r="C319" s="150"/>
      <c r="D319" s="246"/>
      <c r="E319" s="108"/>
      <c r="F319" s="108"/>
      <c r="G319" s="108"/>
      <c r="H319" s="108"/>
      <c r="I319" s="153"/>
      <c r="J319" s="153"/>
      <c r="K319" s="153" t="s">
        <v>648</v>
      </c>
      <c r="L319" s="153" t="e">
        <f>VLOOKUP(D319,'TS Gantry - AP47'!$C$8:$X$638,22,FALSE)</f>
        <v>#N/A</v>
      </c>
      <c r="M319" s="153" t="e">
        <f>VLOOKUP(D319,'TS Gantry - AP47'!$C$8:$Y$638,23,FALSE)</f>
        <v>#N/A</v>
      </c>
      <c r="N319" s="153" t="e">
        <f>VLOOKUP(D319,'TS Gantry - AP47'!$C$8:$Z$638,24,FALSE)</f>
        <v>#N/A</v>
      </c>
      <c r="O319" s="108"/>
      <c r="P319" s="108"/>
      <c r="Q319" s="123"/>
      <c r="R319" s="123"/>
      <c r="S319" s="108"/>
      <c r="T319" s="108"/>
      <c r="U319" s="117"/>
      <c r="V319" s="117"/>
      <c r="W319" s="117"/>
      <c r="X319" s="117"/>
      <c r="Y319" s="117"/>
      <c r="Z319" s="117"/>
      <c r="AA319" s="117"/>
    </row>
    <row r="320" spans="1:27" ht="15.75" customHeight="1" x14ac:dyDescent="0.25">
      <c r="A320" s="150">
        <f t="shared" si="5"/>
        <v>312</v>
      </c>
      <c r="B320" s="108"/>
      <c r="C320" s="150"/>
      <c r="D320" s="246"/>
      <c r="E320" s="108"/>
      <c r="F320" s="108"/>
      <c r="G320" s="108"/>
      <c r="H320" s="108"/>
      <c r="I320" s="153"/>
      <c r="J320" s="153"/>
      <c r="K320" s="153" t="s">
        <v>648</v>
      </c>
      <c r="L320" s="153" t="e">
        <f>VLOOKUP(D320,'TS Gantry - AP47'!$C$8:$X$638,22,FALSE)</f>
        <v>#N/A</v>
      </c>
      <c r="M320" s="153" t="e">
        <f>VLOOKUP(D320,'TS Gantry - AP47'!$C$8:$Y$638,23,FALSE)</f>
        <v>#N/A</v>
      </c>
      <c r="N320" s="153" t="e">
        <f>VLOOKUP(D320,'TS Gantry - AP47'!$C$8:$Z$638,24,FALSE)</f>
        <v>#N/A</v>
      </c>
      <c r="O320" s="108"/>
      <c r="P320" s="108"/>
      <c r="Q320" s="123"/>
      <c r="R320" s="123"/>
      <c r="S320" s="108"/>
      <c r="T320" s="108"/>
      <c r="U320" s="117"/>
      <c r="V320" s="117"/>
      <c r="W320" s="117"/>
      <c r="X320" s="117"/>
      <c r="Y320" s="117"/>
      <c r="Z320" s="117"/>
      <c r="AA320" s="117"/>
    </row>
    <row r="321" spans="1:27" ht="15.75" customHeight="1" x14ac:dyDescent="0.25">
      <c r="A321" s="150">
        <f t="shared" si="5"/>
        <v>313</v>
      </c>
      <c r="B321" s="108"/>
      <c r="C321" s="150"/>
      <c r="D321" s="246"/>
      <c r="E321" s="108"/>
      <c r="F321" s="108"/>
      <c r="G321" s="108"/>
      <c r="H321" s="108"/>
      <c r="I321" s="153"/>
      <c r="J321" s="153"/>
      <c r="K321" s="153" t="s">
        <v>648</v>
      </c>
      <c r="L321" s="153" t="e">
        <f>VLOOKUP(D321,'TS Gantry - AP47'!$C$8:$X$638,22,FALSE)</f>
        <v>#N/A</v>
      </c>
      <c r="M321" s="153" t="e">
        <f>VLOOKUP(D321,'TS Gantry - AP47'!$C$8:$Y$638,23,FALSE)</f>
        <v>#N/A</v>
      </c>
      <c r="N321" s="153" t="e">
        <f>VLOOKUP(D321,'TS Gantry - AP47'!$C$8:$Z$638,24,FALSE)</f>
        <v>#N/A</v>
      </c>
      <c r="O321" s="108"/>
      <c r="P321" s="108"/>
      <c r="Q321" s="123"/>
      <c r="R321" s="123"/>
      <c r="S321" s="108"/>
      <c r="T321" s="108"/>
      <c r="U321" s="117"/>
      <c r="V321" s="117"/>
      <c r="W321" s="117"/>
      <c r="X321" s="117"/>
      <c r="Y321" s="117"/>
      <c r="Z321" s="117"/>
      <c r="AA321" s="117"/>
    </row>
    <row r="322" spans="1:27" ht="15.75" customHeight="1" x14ac:dyDescent="0.25">
      <c r="A322" s="150">
        <f t="shared" si="5"/>
        <v>314</v>
      </c>
      <c r="B322" s="108"/>
      <c r="C322" s="150"/>
      <c r="D322" s="246"/>
      <c r="E322" s="108"/>
      <c r="F322" s="108"/>
      <c r="G322" s="108"/>
      <c r="H322" s="108"/>
      <c r="I322" s="153"/>
      <c r="J322" s="153"/>
      <c r="K322" s="153" t="s">
        <v>648</v>
      </c>
      <c r="L322" s="153" t="e">
        <f>VLOOKUP(D322,'TS Gantry - AP47'!$C$8:$X$638,22,FALSE)</f>
        <v>#N/A</v>
      </c>
      <c r="M322" s="153" t="e">
        <f>VLOOKUP(D322,'TS Gantry - AP47'!$C$8:$Y$638,23,FALSE)</f>
        <v>#N/A</v>
      </c>
      <c r="N322" s="153" t="e">
        <f>VLOOKUP(D322,'TS Gantry - AP47'!$C$8:$Z$638,24,FALSE)</f>
        <v>#N/A</v>
      </c>
      <c r="O322" s="108"/>
      <c r="P322" s="108"/>
      <c r="Q322" s="123"/>
      <c r="R322" s="123"/>
      <c r="S322" s="108"/>
      <c r="T322" s="108"/>
      <c r="U322" s="117"/>
      <c r="V322" s="117"/>
      <c r="W322" s="117"/>
      <c r="X322" s="117"/>
      <c r="Y322" s="117"/>
      <c r="Z322" s="117"/>
      <c r="AA322" s="117"/>
    </row>
    <row r="323" spans="1:27" ht="15.75" customHeight="1" x14ac:dyDescent="0.25">
      <c r="A323" s="150">
        <f t="shared" si="5"/>
        <v>315</v>
      </c>
      <c r="B323" s="108"/>
      <c r="C323" s="150"/>
      <c r="D323" s="246"/>
      <c r="E323" s="108"/>
      <c r="F323" s="108"/>
      <c r="G323" s="108"/>
      <c r="H323" s="108"/>
      <c r="I323" s="153"/>
      <c r="J323" s="153"/>
      <c r="K323" s="153" t="s">
        <v>648</v>
      </c>
      <c r="L323" s="153" t="e">
        <f>VLOOKUP(D323,'TS Gantry - AP47'!$C$8:$X$638,22,FALSE)</f>
        <v>#N/A</v>
      </c>
      <c r="M323" s="153" t="e">
        <f>VLOOKUP(D323,'TS Gantry - AP47'!$C$8:$Y$638,23,FALSE)</f>
        <v>#N/A</v>
      </c>
      <c r="N323" s="153" t="e">
        <f>VLOOKUP(D323,'TS Gantry - AP47'!$C$8:$Z$638,24,FALSE)</f>
        <v>#N/A</v>
      </c>
      <c r="O323" s="108"/>
      <c r="P323" s="108"/>
      <c r="Q323" s="123"/>
      <c r="R323" s="123"/>
      <c r="S323" s="108"/>
      <c r="T323" s="108"/>
      <c r="U323" s="117"/>
      <c r="V323" s="117"/>
      <c r="W323" s="117"/>
      <c r="X323" s="117"/>
      <c r="Y323" s="117"/>
      <c r="Z323" s="117"/>
      <c r="AA323" s="117"/>
    </row>
    <row r="324" spans="1:27" ht="15.75" customHeight="1" x14ac:dyDescent="0.25">
      <c r="A324" s="150">
        <f t="shared" si="5"/>
        <v>316</v>
      </c>
      <c r="B324" s="108"/>
      <c r="C324" s="150"/>
      <c r="D324" s="246"/>
      <c r="E324" s="108"/>
      <c r="F324" s="108"/>
      <c r="G324" s="108"/>
      <c r="H324" s="108"/>
      <c r="I324" s="153"/>
      <c r="J324" s="153"/>
      <c r="K324" s="153" t="s">
        <v>648</v>
      </c>
      <c r="L324" s="153" t="e">
        <f>VLOOKUP(D324,'TS Gantry - AP47'!$C$8:$X$638,22,FALSE)</f>
        <v>#N/A</v>
      </c>
      <c r="M324" s="153" t="e">
        <f>VLOOKUP(D324,'TS Gantry - AP47'!$C$8:$Y$638,23,FALSE)</f>
        <v>#N/A</v>
      </c>
      <c r="N324" s="153" t="e">
        <f>VLOOKUP(D324,'TS Gantry - AP47'!$C$8:$Z$638,24,FALSE)</f>
        <v>#N/A</v>
      </c>
      <c r="O324" s="108"/>
      <c r="P324" s="108"/>
      <c r="Q324" s="123"/>
      <c r="R324" s="123"/>
      <c r="S324" s="108"/>
      <c r="T324" s="108"/>
      <c r="U324" s="117"/>
      <c r="V324" s="117"/>
      <c r="W324" s="117"/>
      <c r="X324" s="117"/>
      <c r="Y324" s="117"/>
      <c r="Z324" s="117"/>
      <c r="AA324" s="117"/>
    </row>
    <row r="325" spans="1:27" ht="15.75" customHeight="1" x14ac:dyDescent="0.25">
      <c r="A325" s="150">
        <f t="shared" si="5"/>
        <v>317</v>
      </c>
      <c r="B325" s="108"/>
      <c r="C325" s="150"/>
      <c r="D325" s="246"/>
      <c r="E325" s="108"/>
      <c r="F325" s="108"/>
      <c r="G325" s="108"/>
      <c r="H325" s="108"/>
      <c r="I325" s="153"/>
      <c r="J325" s="153"/>
      <c r="K325" s="153" t="s">
        <v>648</v>
      </c>
      <c r="L325" s="153" t="e">
        <f>VLOOKUP(D325,'TS Gantry - AP47'!$C$8:$X$638,22,FALSE)</f>
        <v>#N/A</v>
      </c>
      <c r="M325" s="153" t="e">
        <f>VLOOKUP(D325,'TS Gantry - AP47'!$C$8:$Y$638,23,FALSE)</f>
        <v>#N/A</v>
      </c>
      <c r="N325" s="153" t="e">
        <f>VLOOKUP(D325,'TS Gantry - AP47'!$C$8:$Z$638,24,FALSE)</f>
        <v>#N/A</v>
      </c>
      <c r="O325" s="108"/>
      <c r="P325" s="108"/>
      <c r="Q325" s="123"/>
      <c r="R325" s="123"/>
      <c r="S325" s="108"/>
      <c r="T325" s="108"/>
      <c r="U325" s="117"/>
      <c r="V325" s="117"/>
      <c r="W325" s="117"/>
      <c r="X325" s="117"/>
      <c r="Y325" s="117"/>
      <c r="Z325" s="117"/>
      <c r="AA325" s="117"/>
    </row>
    <row r="326" spans="1:27" ht="15.75" customHeight="1" x14ac:dyDescent="0.25">
      <c r="A326" s="150">
        <f t="shared" si="5"/>
        <v>318</v>
      </c>
      <c r="B326" s="108"/>
      <c r="C326" s="150"/>
      <c r="D326" s="246"/>
      <c r="E326" s="108"/>
      <c r="F326" s="108"/>
      <c r="G326" s="108"/>
      <c r="H326" s="108"/>
      <c r="I326" s="153"/>
      <c r="J326" s="153"/>
      <c r="K326" s="153" t="s">
        <v>648</v>
      </c>
      <c r="L326" s="153" t="e">
        <f>VLOOKUP(D326,'TS Gantry - AP47'!$C$8:$X$638,22,FALSE)</f>
        <v>#N/A</v>
      </c>
      <c r="M326" s="153" t="e">
        <f>VLOOKUP(D326,'TS Gantry - AP47'!$C$8:$Y$638,23,FALSE)</f>
        <v>#N/A</v>
      </c>
      <c r="N326" s="153" t="e">
        <f>VLOOKUP(D326,'TS Gantry - AP47'!$C$8:$Z$638,24,FALSE)</f>
        <v>#N/A</v>
      </c>
      <c r="O326" s="108"/>
      <c r="P326" s="108"/>
      <c r="Q326" s="123"/>
      <c r="R326" s="123"/>
      <c r="S326" s="108"/>
      <c r="T326" s="108"/>
      <c r="U326" s="117"/>
      <c r="V326" s="117"/>
      <c r="W326" s="117"/>
      <c r="X326" s="117"/>
      <c r="Y326" s="117"/>
      <c r="Z326" s="117"/>
      <c r="AA326" s="117"/>
    </row>
    <row r="327" spans="1:27" ht="15.75" customHeight="1" x14ac:dyDescent="0.25">
      <c r="A327" s="150">
        <f t="shared" si="5"/>
        <v>319</v>
      </c>
      <c r="B327" s="108"/>
      <c r="C327" s="150"/>
      <c r="D327" s="246"/>
      <c r="E327" s="108"/>
      <c r="F327" s="108"/>
      <c r="G327" s="108"/>
      <c r="H327" s="108"/>
      <c r="I327" s="153"/>
      <c r="J327" s="153"/>
      <c r="K327" s="153" t="s">
        <v>648</v>
      </c>
      <c r="L327" s="153" t="e">
        <f>VLOOKUP(D327,'TS Gantry - AP47'!$C$8:$X$638,22,FALSE)</f>
        <v>#N/A</v>
      </c>
      <c r="M327" s="153" t="e">
        <f>VLOOKUP(D327,'TS Gantry - AP47'!$C$8:$Y$638,23,FALSE)</f>
        <v>#N/A</v>
      </c>
      <c r="N327" s="153" t="e">
        <f>VLOOKUP(D327,'TS Gantry - AP47'!$C$8:$Z$638,24,FALSE)</f>
        <v>#N/A</v>
      </c>
      <c r="O327" s="108"/>
      <c r="P327" s="108"/>
      <c r="Q327" s="123"/>
      <c r="R327" s="123"/>
      <c r="S327" s="108"/>
      <c r="T327" s="108"/>
      <c r="U327" s="117"/>
      <c r="V327" s="117"/>
      <c r="W327" s="117"/>
      <c r="X327" s="117"/>
      <c r="Y327" s="117"/>
      <c r="Z327" s="117"/>
      <c r="AA327" s="117"/>
    </row>
    <row r="328" spans="1:27" ht="15.75" customHeight="1" x14ac:dyDescent="0.25">
      <c r="A328" s="150">
        <f t="shared" si="5"/>
        <v>320</v>
      </c>
      <c r="B328" s="108"/>
      <c r="C328" s="150"/>
      <c r="D328" s="246"/>
      <c r="E328" s="108"/>
      <c r="F328" s="108"/>
      <c r="G328" s="108"/>
      <c r="H328" s="108"/>
      <c r="I328" s="153"/>
      <c r="J328" s="153"/>
      <c r="K328" s="153" t="s">
        <v>648</v>
      </c>
      <c r="L328" s="153" t="e">
        <f>VLOOKUP(D328,'TS Gantry - AP47'!$C$8:$X$638,22,FALSE)</f>
        <v>#N/A</v>
      </c>
      <c r="M328" s="153" t="e">
        <f>VLOOKUP(D328,'TS Gantry - AP47'!$C$8:$Y$638,23,FALSE)</f>
        <v>#N/A</v>
      </c>
      <c r="N328" s="153" t="e">
        <f>VLOOKUP(D328,'TS Gantry - AP47'!$C$8:$Z$638,24,FALSE)</f>
        <v>#N/A</v>
      </c>
      <c r="O328" s="108"/>
      <c r="P328" s="108"/>
      <c r="Q328" s="123"/>
      <c r="R328" s="123"/>
      <c r="S328" s="108"/>
      <c r="T328" s="108"/>
      <c r="U328" s="117"/>
      <c r="V328" s="117"/>
      <c r="W328" s="117"/>
      <c r="X328" s="117"/>
      <c r="Y328" s="117"/>
      <c r="Z328" s="117"/>
      <c r="AA328" s="117"/>
    </row>
    <row r="329" spans="1:27" ht="15.75" customHeight="1" x14ac:dyDescent="0.25">
      <c r="A329" s="150">
        <f t="shared" si="5"/>
        <v>321</v>
      </c>
      <c r="B329" s="108"/>
      <c r="C329" s="150"/>
      <c r="D329" s="246"/>
      <c r="E329" s="108"/>
      <c r="F329" s="108"/>
      <c r="G329" s="108"/>
      <c r="H329" s="108"/>
      <c r="I329" s="153"/>
      <c r="J329" s="153"/>
      <c r="K329" s="153" t="s">
        <v>648</v>
      </c>
      <c r="L329" s="153" t="e">
        <f>VLOOKUP(D329,'TS Gantry - AP47'!$C$8:$X$638,22,FALSE)</f>
        <v>#N/A</v>
      </c>
      <c r="M329" s="153" t="e">
        <f>VLOOKUP(D329,'TS Gantry - AP47'!$C$8:$Y$638,23,FALSE)</f>
        <v>#N/A</v>
      </c>
      <c r="N329" s="153" t="e">
        <f>VLOOKUP(D329,'TS Gantry - AP47'!$C$8:$Z$638,24,FALSE)</f>
        <v>#N/A</v>
      </c>
      <c r="O329" s="108"/>
      <c r="P329" s="108"/>
      <c r="Q329" s="123"/>
      <c r="R329" s="123"/>
      <c r="S329" s="108"/>
      <c r="T329" s="108"/>
      <c r="U329" s="117"/>
      <c r="V329" s="117"/>
      <c r="W329" s="117"/>
      <c r="X329" s="117"/>
      <c r="Y329" s="117"/>
      <c r="Z329" s="117"/>
      <c r="AA329" s="117"/>
    </row>
    <row r="330" spans="1:27" ht="15.75" customHeight="1" x14ac:dyDescent="0.25">
      <c r="A330" s="150">
        <f t="shared" si="5"/>
        <v>322</v>
      </c>
      <c r="B330" s="108"/>
      <c r="C330" s="150"/>
      <c r="D330" s="246"/>
      <c r="E330" s="108"/>
      <c r="F330" s="108"/>
      <c r="G330" s="108"/>
      <c r="H330" s="108"/>
      <c r="I330" s="153"/>
      <c r="J330" s="153"/>
      <c r="K330" s="153" t="s">
        <v>648</v>
      </c>
      <c r="L330" s="153" t="e">
        <f>VLOOKUP(D330,'TS Gantry - AP47'!$C$8:$X$638,22,FALSE)</f>
        <v>#N/A</v>
      </c>
      <c r="M330" s="153" t="e">
        <f>VLOOKUP(D330,'TS Gantry - AP47'!$C$8:$Y$638,23,FALSE)</f>
        <v>#N/A</v>
      </c>
      <c r="N330" s="153" t="e">
        <f>VLOOKUP(D330,'TS Gantry - AP47'!$C$8:$Z$638,24,FALSE)</f>
        <v>#N/A</v>
      </c>
      <c r="O330" s="108"/>
      <c r="P330" s="108"/>
      <c r="Q330" s="123"/>
      <c r="R330" s="123"/>
      <c r="S330" s="108"/>
      <c r="T330" s="108"/>
      <c r="U330" s="117"/>
      <c r="V330" s="117"/>
      <c r="W330" s="117"/>
      <c r="X330" s="117"/>
      <c r="Y330" s="117"/>
      <c r="Z330" s="117"/>
      <c r="AA330" s="117"/>
    </row>
    <row r="331" spans="1:27" ht="15.75" customHeight="1" x14ac:dyDescent="0.25">
      <c r="A331" s="150">
        <f t="shared" si="5"/>
        <v>323</v>
      </c>
      <c r="B331" s="108"/>
      <c r="C331" s="150"/>
      <c r="D331" s="246"/>
      <c r="E331" s="108"/>
      <c r="F331" s="108"/>
      <c r="G331" s="108"/>
      <c r="H331" s="108"/>
      <c r="I331" s="153"/>
      <c r="J331" s="153"/>
      <c r="K331" s="153" t="s">
        <v>648</v>
      </c>
      <c r="L331" s="153" t="e">
        <f>VLOOKUP(D331,'TS Gantry - AP47'!$C$8:$X$638,22,FALSE)</f>
        <v>#N/A</v>
      </c>
      <c r="M331" s="153" t="e">
        <f>VLOOKUP(D331,'TS Gantry - AP47'!$C$8:$Y$638,23,FALSE)</f>
        <v>#N/A</v>
      </c>
      <c r="N331" s="153" t="e">
        <f>VLOOKUP(D331,'TS Gantry - AP47'!$C$8:$Z$638,24,FALSE)</f>
        <v>#N/A</v>
      </c>
      <c r="O331" s="108"/>
      <c r="P331" s="108"/>
      <c r="Q331" s="123"/>
      <c r="R331" s="123"/>
      <c r="S331" s="108"/>
      <c r="T331" s="108"/>
      <c r="U331" s="117"/>
      <c r="V331" s="117"/>
      <c r="W331" s="117"/>
      <c r="X331" s="117"/>
      <c r="Y331" s="117"/>
      <c r="Z331" s="117"/>
      <c r="AA331" s="117"/>
    </row>
    <row r="332" spans="1:27" ht="15.75" customHeight="1" x14ac:dyDescent="0.25">
      <c r="A332" s="150">
        <f t="shared" si="5"/>
        <v>324</v>
      </c>
      <c r="B332" s="108"/>
      <c r="C332" s="150"/>
      <c r="D332" s="246"/>
      <c r="E332" s="108"/>
      <c r="F332" s="108"/>
      <c r="G332" s="108"/>
      <c r="H332" s="108"/>
      <c r="I332" s="153"/>
      <c r="J332" s="153"/>
      <c r="K332" s="153" t="s">
        <v>648</v>
      </c>
      <c r="L332" s="153" t="e">
        <f>VLOOKUP(D332,'TS Gantry - AP47'!$C$8:$X$638,22,FALSE)</f>
        <v>#N/A</v>
      </c>
      <c r="M332" s="153" t="e">
        <f>VLOOKUP(D332,'TS Gantry - AP47'!$C$8:$Y$638,23,FALSE)</f>
        <v>#N/A</v>
      </c>
      <c r="N332" s="153" t="e">
        <f>VLOOKUP(D332,'TS Gantry - AP47'!$C$8:$Z$638,24,FALSE)</f>
        <v>#N/A</v>
      </c>
      <c r="O332" s="108"/>
      <c r="P332" s="108"/>
      <c r="Q332" s="123"/>
      <c r="R332" s="123"/>
      <c r="S332" s="108"/>
      <c r="T332" s="108"/>
      <c r="U332" s="117"/>
      <c r="V332" s="117"/>
      <c r="W332" s="117"/>
      <c r="X332" s="117"/>
      <c r="Y332" s="117"/>
      <c r="Z332" s="117"/>
      <c r="AA332" s="117"/>
    </row>
    <row r="333" spans="1:27" ht="15.75" customHeight="1" x14ac:dyDescent="0.25">
      <c r="A333" s="150">
        <f t="shared" si="5"/>
        <v>325</v>
      </c>
      <c r="B333" s="108"/>
      <c r="C333" s="150"/>
      <c r="D333" s="246"/>
      <c r="E333" s="108"/>
      <c r="F333" s="108"/>
      <c r="G333" s="108"/>
      <c r="H333" s="108"/>
      <c r="I333" s="153"/>
      <c r="J333" s="153"/>
      <c r="K333" s="153" t="s">
        <v>648</v>
      </c>
      <c r="L333" s="153" t="e">
        <f>VLOOKUP(D333,'TS Gantry - AP47'!$C$8:$X$638,22,FALSE)</f>
        <v>#N/A</v>
      </c>
      <c r="M333" s="153" t="e">
        <f>VLOOKUP(D333,'TS Gantry - AP47'!$C$8:$Y$638,23,FALSE)</f>
        <v>#N/A</v>
      </c>
      <c r="N333" s="153" t="e">
        <f>VLOOKUP(D333,'TS Gantry - AP47'!$C$8:$Z$638,24,FALSE)</f>
        <v>#N/A</v>
      </c>
      <c r="O333" s="108"/>
      <c r="P333" s="108"/>
      <c r="Q333" s="123"/>
      <c r="R333" s="123"/>
      <c r="S333" s="108"/>
      <c r="T333" s="108"/>
      <c r="U333" s="117"/>
      <c r="V333" s="117"/>
      <c r="W333" s="117"/>
      <c r="X333" s="117"/>
      <c r="Y333" s="117"/>
      <c r="Z333" s="117"/>
      <c r="AA333" s="117"/>
    </row>
    <row r="334" spans="1:27" ht="15.75" customHeight="1" x14ac:dyDescent="0.25">
      <c r="A334" s="150">
        <f t="shared" si="5"/>
        <v>326</v>
      </c>
      <c r="B334" s="108"/>
      <c r="C334" s="150"/>
      <c r="D334" s="246"/>
      <c r="E334" s="108"/>
      <c r="F334" s="108"/>
      <c r="G334" s="108"/>
      <c r="H334" s="108"/>
      <c r="I334" s="153"/>
      <c r="J334" s="153"/>
      <c r="K334" s="153" t="s">
        <v>648</v>
      </c>
      <c r="L334" s="153" t="e">
        <f>VLOOKUP(D334,'TS Gantry - AP47'!$C$8:$X$638,22,FALSE)</f>
        <v>#N/A</v>
      </c>
      <c r="M334" s="153" t="e">
        <f>VLOOKUP(D334,'TS Gantry - AP47'!$C$8:$Y$638,23,FALSE)</f>
        <v>#N/A</v>
      </c>
      <c r="N334" s="153" t="e">
        <f>VLOOKUP(D334,'TS Gantry - AP47'!$C$8:$Z$638,24,FALSE)</f>
        <v>#N/A</v>
      </c>
      <c r="O334" s="108"/>
      <c r="P334" s="108"/>
      <c r="Q334" s="123"/>
      <c r="R334" s="123"/>
      <c r="S334" s="108"/>
      <c r="T334" s="108"/>
      <c r="U334" s="117"/>
      <c r="V334" s="117"/>
      <c r="W334" s="117"/>
      <c r="X334" s="117"/>
      <c r="Y334" s="117"/>
      <c r="Z334" s="117"/>
      <c r="AA334" s="117"/>
    </row>
    <row r="335" spans="1:27" ht="15.75" customHeight="1" x14ac:dyDescent="0.25">
      <c r="A335" s="150">
        <f t="shared" si="5"/>
        <v>327</v>
      </c>
      <c r="B335" s="108"/>
      <c r="C335" s="150"/>
      <c r="D335" s="246"/>
      <c r="E335" s="108"/>
      <c r="F335" s="108"/>
      <c r="G335" s="108"/>
      <c r="H335" s="108"/>
      <c r="I335" s="153"/>
      <c r="J335" s="153"/>
      <c r="K335" s="153" t="s">
        <v>648</v>
      </c>
      <c r="L335" s="153" t="e">
        <f>VLOOKUP(D335,'TS Gantry - AP47'!$C$8:$X$638,22,FALSE)</f>
        <v>#N/A</v>
      </c>
      <c r="M335" s="153" t="e">
        <f>VLOOKUP(D335,'TS Gantry - AP47'!$C$8:$Y$638,23,FALSE)</f>
        <v>#N/A</v>
      </c>
      <c r="N335" s="153" t="e">
        <f>VLOOKUP(D335,'TS Gantry - AP47'!$C$8:$Z$638,24,FALSE)</f>
        <v>#N/A</v>
      </c>
      <c r="O335" s="108"/>
      <c r="P335" s="108"/>
      <c r="Q335" s="123"/>
      <c r="R335" s="123"/>
      <c r="S335" s="108"/>
      <c r="T335" s="108"/>
      <c r="U335" s="117"/>
      <c r="V335" s="117"/>
      <c r="W335" s="117"/>
      <c r="X335" s="117"/>
      <c r="Y335" s="117"/>
      <c r="Z335" s="117"/>
      <c r="AA335" s="117"/>
    </row>
    <row r="336" spans="1:27" ht="15.75" customHeight="1" x14ac:dyDescent="0.25">
      <c r="A336" s="150">
        <f t="shared" si="5"/>
        <v>328</v>
      </c>
      <c r="B336" s="108"/>
      <c r="C336" s="150"/>
      <c r="D336" s="246"/>
      <c r="E336" s="108"/>
      <c r="F336" s="108"/>
      <c r="G336" s="108"/>
      <c r="H336" s="108"/>
      <c r="I336" s="153"/>
      <c r="J336" s="153"/>
      <c r="K336" s="153" t="s">
        <v>648</v>
      </c>
      <c r="L336" s="153" t="e">
        <f>VLOOKUP(D336,'TS Gantry - AP47'!$C$8:$X$638,22,FALSE)</f>
        <v>#N/A</v>
      </c>
      <c r="M336" s="153" t="e">
        <f>VLOOKUP(D336,'TS Gantry - AP47'!$C$8:$Y$638,23,FALSE)</f>
        <v>#N/A</v>
      </c>
      <c r="N336" s="153" t="e">
        <f>VLOOKUP(D336,'TS Gantry - AP47'!$C$8:$Z$638,24,FALSE)</f>
        <v>#N/A</v>
      </c>
      <c r="O336" s="108"/>
      <c r="P336" s="108"/>
      <c r="Q336" s="123"/>
      <c r="R336" s="123"/>
      <c r="S336" s="108"/>
      <c r="T336" s="108"/>
      <c r="U336" s="117"/>
      <c r="V336" s="117"/>
      <c r="W336" s="117"/>
      <c r="X336" s="117"/>
      <c r="Y336" s="117"/>
      <c r="Z336" s="117"/>
      <c r="AA336" s="117"/>
    </row>
    <row r="337" spans="1:27" ht="15.75" customHeight="1" x14ac:dyDescent="0.25">
      <c r="A337" s="150">
        <f t="shared" si="5"/>
        <v>329</v>
      </c>
      <c r="B337" s="108"/>
      <c r="C337" s="150"/>
      <c r="D337" s="246"/>
      <c r="E337" s="108"/>
      <c r="F337" s="108"/>
      <c r="G337" s="108"/>
      <c r="H337" s="108"/>
      <c r="I337" s="153"/>
      <c r="J337" s="153"/>
      <c r="K337" s="153" t="s">
        <v>648</v>
      </c>
      <c r="L337" s="153" t="e">
        <f>VLOOKUP(D337,'TS Gantry - AP47'!$C$8:$X$638,22,FALSE)</f>
        <v>#N/A</v>
      </c>
      <c r="M337" s="153" t="e">
        <f>VLOOKUP(D337,'TS Gantry - AP47'!$C$8:$Y$638,23,FALSE)</f>
        <v>#N/A</v>
      </c>
      <c r="N337" s="153" t="e">
        <f>VLOOKUP(D337,'TS Gantry - AP47'!$C$8:$Z$638,24,FALSE)</f>
        <v>#N/A</v>
      </c>
      <c r="O337" s="108"/>
      <c r="P337" s="108"/>
      <c r="Q337" s="123"/>
      <c r="R337" s="123"/>
      <c r="S337" s="108"/>
      <c r="T337" s="108"/>
      <c r="U337" s="117"/>
      <c r="V337" s="117"/>
      <c r="W337" s="117"/>
      <c r="X337" s="117"/>
      <c r="Y337" s="117"/>
      <c r="Z337" s="117"/>
      <c r="AA337" s="117"/>
    </row>
    <row r="338" spans="1:27" ht="15.75" customHeight="1" x14ac:dyDescent="0.25">
      <c r="A338" s="150">
        <f t="shared" si="5"/>
        <v>330</v>
      </c>
      <c r="B338" s="108"/>
      <c r="C338" s="150"/>
      <c r="D338" s="246"/>
      <c r="E338" s="108"/>
      <c r="F338" s="108"/>
      <c r="G338" s="108"/>
      <c r="H338" s="108"/>
      <c r="I338" s="153"/>
      <c r="J338" s="153"/>
      <c r="K338" s="153" t="s">
        <v>648</v>
      </c>
      <c r="L338" s="153" t="e">
        <f>VLOOKUP(D338,'TS Gantry - AP47'!$C$8:$X$638,22,FALSE)</f>
        <v>#N/A</v>
      </c>
      <c r="M338" s="153" t="e">
        <f>VLOOKUP(D338,'TS Gantry - AP47'!$C$8:$Y$638,23,FALSE)</f>
        <v>#N/A</v>
      </c>
      <c r="N338" s="153" t="e">
        <f>VLOOKUP(D338,'TS Gantry - AP47'!$C$8:$Z$638,24,FALSE)</f>
        <v>#N/A</v>
      </c>
      <c r="O338" s="108"/>
      <c r="P338" s="108"/>
      <c r="Q338" s="123"/>
      <c r="R338" s="123"/>
      <c r="S338" s="108"/>
      <c r="T338" s="108"/>
      <c r="U338" s="117"/>
      <c r="V338" s="117"/>
      <c r="W338" s="117"/>
      <c r="X338" s="117"/>
      <c r="Y338" s="117"/>
      <c r="Z338" s="117"/>
      <c r="AA338" s="117"/>
    </row>
    <row r="339" spans="1:27" ht="15.75" customHeight="1" x14ac:dyDescent="0.25">
      <c r="A339" s="150">
        <f t="shared" si="5"/>
        <v>331</v>
      </c>
      <c r="B339" s="108"/>
      <c r="C339" s="150"/>
      <c r="D339" s="246"/>
      <c r="E339" s="108"/>
      <c r="F339" s="108"/>
      <c r="G339" s="108"/>
      <c r="H339" s="108"/>
      <c r="I339" s="153"/>
      <c r="J339" s="153"/>
      <c r="K339" s="153" t="s">
        <v>648</v>
      </c>
      <c r="L339" s="153" t="e">
        <f>VLOOKUP(D339,'TS Gantry - AP47'!$C$8:$X$638,22,FALSE)</f>
        <v>#N/A</v>
      </c>
      <c r="M339" s="153" t="e">
        <f>VLOOKUP(D339,'TS Gantry - AP47'!$C$8:$Y$638,23,FALSE)</f>
        <v>#N/A</v>
      </c>
      <c r="N339" s="153" t="e">
        <f>VLOOKUP(D339,'TS Gantry - AP47'!$C$8:$Z$638,24,FALSE)</f>
        <v>#N/A</v>
      </c>
      <c r="O339" s="108"/>
      <c r="P339" s="108"/>
      <c r="Q339" s="123"/>
      <c r="R339" s="123"/>
      <c r="S339" s="108"/>
      <c r="T339" s="108"/>
      <c r="U339" s="117"/>
      <c r="V339" s="117"/>
      <c r="W339" s="117"/>
      <c r="X339" s="117"/>
      <c r="Y339" s="117"/>
      <c r="Z339" s="117"/>
      <c r="AA339" s="117"/>
    </row>
    <row r="340" spans="1:27" ht="15.75" customHeight="1" x14ac:dyDescent="0.25">
      <c r="A340" s="150">
        <f t="shared" si="5"/>
        <v>332</v>
      </c>
      <c r="B340" s="108"/>
      <c r="C340" s="150"/>
      <c r="D340" s="246"/>
      <c r="E340" s="108"/>
      <c r="F340" s="108"/>
      <c r="G340" s="108"/>
      <c r="H340" s="108"/>
      <c r="I340" s="153"/>
      <c r="J340" s="153"/>
      <c r="K340" s="153" t="s">
        <v>648</v>
      </c>
      <c r="L340" s="153" t="e">
        <f>VLOOKUP(D340,'TS Gantry - AP47'!$C$8:$X$638,22,FALSE)</f>
        <v>#N/A</v>
      </c>
      <c r="M340" s="153" t="e">
        <f>VLOOKUP(D340,'TS Gantry - AP47'!$C$8:$Y$638,23,FALSE)</f>
        <v>#N/A</v>
      </c>
      <c r="N340" s="153" t="e">
        <f>VLOOKUP(D340,'TS Gantry - AP47'!$C$8:$Z$638,24,FALSE)</f>
        <v>#N/A</v>
      </c>
      <c r="O340" s="108"/>
      <c r="P340" s="108"/>
      <c r="Q340" s="123"/>
      <c r="R340" s="123"/>
      <c r="S340" s="108"/>
      <c r="T340" s="108"/>
      <c r="U340" s="117"/>
      <c r="V340" s="117"/>
      <c r="W340" s="117"/>
      <c r="X340" s="117"/>
      <c r="Y340" s="117"/>
      <c r="Z340" s="117"/>
      <c r="AA340" s="117"/>
    </row>
    <row r="341" spans="1:27" ht="15.75" customHeight="1" x14ac:dyDescent="0.25">
      <c r="A341" s="150">
        <f t="shared" si="5"/>
        <v>333</v>
      </c>
      <c r="B341" s="108"/>
      <c r="C341" s="150"/>
      <c r="D341" s="246"/>
      <c r="E341" s="108"/>
      <c r="F341" s="108"/>
      <c r="G341" s="108"/>
      <c r="H341" s="108"/>
      <c r="I341" s="153"/>
      <c r="J341" s="153"/>
      <c r="K341" s="153" t="s">
        <v>648</v>
      </c>
      <c r="L341" s="153" t="e">
        <f>VLOOKUP(D341,'TS Gantry - AP47'!$C$8:$X$638,22,FALSE)</f>
        <v>#N/A</v>
      </c>
      <c r="M341" s="153" t="e">
        <f>VLOOKUP(D341,'TS Gantry - AP47'!$C$8:$Y$638,23,FALSE)</f>
        <v>#N/A</v>
      </c>
      <c r="N341" s="153" t="e">
        <f>VLOOKUP(D341,'TS Gantry - AP47'!$C$8:$Z$638,24,FALSE)</f>
        <v>#N/A</v>
      </c>
      <c r="O341" s="108"/>
      <c r="P341" s="108"/>
      <c r="Q341" s="123"/>
      <c r="R341" s="123"/>
      <c r="S341" s="108"/>
      <c r="T341" s="108"/>
      <c r="U341" s="117"/>
      <c r="V341" s="117"/>
      <c r="W341" s="117"/>
      <c r="X341" s="117"/>
      <c r="Y341" s="117"/>
      <c r="Z341" s="117"/>
      <c r="AA341" s="117"/>
    </row>
    <row r="342" spans="1:27" ht="15.75" customHeight="1" x14ac:dyDescent="0.25">
      <c r="A342" s="150">
        <f t="shared" si="5"/>
        <v>334</v>
      </c>
      <c r="B342" s="108"/>
      <c r="C342" s="150"/>
      <c r="D342" s="246"/>
      <c r="E342" s="108"/>
      <c r="F342" s="108"/>
      <c r="G342" s="108"/>
      <c r="H342" s="108"/>
      <c r="I342" s="153"/>
      <c r="J342" s="153"/>
      <c r="K342" s="153" t="s">
        <v>648</v>
      </c>
      <c r="L342" s="153" t="e">
        <f>VLOOKUP(D342,'TS Gantry - AP47'!$C$8:$X$638,22,FALSE)</f>
        <v>#N/A</v>
      </c>
      <c r="M342" s="153" t="e">
        <f>VLOOKUP(D342,'TS Gantry - AP47'!$C$8:$Y$638,23,FALSE)</f>
        <v>#N/A</v>
      </c>
      <c r="N342" s="153" t="e">
        <f>VLOOKUP(D342,'TS Gantry - AP47'!$C$8:$Z$638,24,FALSE)</f>
        <v>#N/A</v>
      </c>
      <c r="O342" s="108"/>
      <c r="P342" s="108"/>
      <c r="Q342" s="123"/>
      <c r="R342" s="123"/>
      <c r="S342" s="108"/>
      <c r="T342" s="108"/>
      <c r="U342" s="117"/>
      <c r="V342" s="117"/>
      <c r="W342" s="117"/>
      <c r="X342" s="117"/>
      <c r="Y342" s="117"/>
      <c r="Z342" s="117"/>
      <c r="AA342" s="117"/>
    </row>
    <row r="343" spans="1:27" ht="15.75" customHeight="1" x14ac:dyDescent="0.25">
      <c r="A343" s="150">
        <f t="shared" si="5"/>
        <v>335</v>
      </c>
      <c r="B343" s="108"/>
      <c r="C343" s="150"/>
      <c r="D343" s="246"/>
      <c r="E343" s="108"/>
      <c r="F343" s="108"/>
      <c r="G343" s="108"/>
      <c r="H343" s="108"/>
      <c r="I343" s="153"/>
      <c r="J343" s="153"/>
      <c r="K343" s="153" t="s">
        <v>648</v>
      </c>
      <c r="L343" s="153" t="e">
        <f>VLOOKUP(D343,'TS Gantry - AP47'!$C$8:$X$638,22,FALSE)</f>
        <v>#N/A</v>
      </c>
      <c r="M343" s="153" t="e">
        <f>VLOOKUP(D343,'TS Gantry - AP47'!$C$8:$Y$638,23,FALSE)</f>
        <v>#N/A</v>
      </c>
      <c r="N343" s="153" t="e">
        <f>VLOOKUP(D343,'TS Gantry - AP47'!$C$8:$Z$638,24,FALSE)</f>
        <v>#N/A</v>
      </c>
      <c r="O343" s="108"/>
      <c r="P343" s="108"/>
      <c r="Q343" s="123"/>
      <c r="R343" s="123"/>
      <c r="S343" s="108"/>
      <c r="T343" s="108"/>
      <c r="U343" s="117"/>
      <c r="V343" s="117"/>
      <c r="W343" s="117"/>
      <c r="X343" s="117"/>
      <c r="Y343" s="117"/>
      <c r="Z343" s="117"/>
      <c r="AA343" s="117"/>
    </row>
    <row r="344" spans="1:27" ht="15.75" customHeight="1" x14ac:dyDescent="0.25">
      <c r="A344" s="150">
        <f t="shared" si="5"/>
        <v>336</v>
      </c>
      <c r="B344" s="108"/>
      <c r="C344" s="150"/>
      <c r="D344" s="246"/>
      <c r="E344" s="108"/>
      <c r="F344" s="108"/>
      <c r="G344" s="108"/>
      <c r="H344" s="108"/>
      <c r="I344" s="153"/>
      <c r="J344" s="153"/>
      <c r="K344" s="153" t="s">
        <v>648</v>
      </c>
      <c r="L344" s="153" t="e">
        <f>VLOOKUP(D344,'TS Gantry - AP47'!$C$8:$X$638,22,FALSE)</f>
        <v>#N/A</v>
      </c>
      <c r="M344" s="153" t="e">
        <f>VLOOKUP(D344,'TS Gantry - AP47'!$C$8:$Y$638,23,FALSE)</f>
        <v>#N/A</v>
      </c>
      <c r="N344" s="153" t="e">
        <f>VLOOKUP(D344,'TS Gantry - AP47'!$C$8:$Z$638,24,FALSE)</f>
        <v>#N/A</v>
      </c>
      <c r="O344" s="108"/>
      <c r="P344" s="108"/>
      <c r="Q344" s="123"/>
      <c r="R344" s="123"/>
      <c r="S344" s="108"/>
      <c r="T344" s="108"/>
      <c r="U344" s="117"/>
      <c r="V344" s="117"/>
      <c r="W344" s="117"/>
      <c r="X344" s="117"/>
      <c r="Y344" s="117"/>
      <c r="Z344" s="117"/>
      <c r="AA344" s="117"/>
    </row>
    <row r="345" spans="1:27" ht="15.75" customHeight="1" x14ac:dyDescent="0.25">
      <c r="A345" s="150">
        <f t="shared" si="5"/>
        <v>337</v>
      </c>
      <c r="B345" s="108"/>
      <c r="C345" s="150"/>
      <c r="D345" s="246"/>
      <c r="E345" s="108"/>
      <c r="F345" s="108"/>
      <c r="G345" s="108"/>
      <c r="H345" s="108"/>
      <c r="I345" s="153"/>
      <c r="J345" s="153"/>
      <c r="K345" s="153" t="s">
        <v>648</v>
      </c>
      <c r="L345" s="153" t="e">
        <f>VLOOKUP(D345,'TS Gantry - AP47'!$C$8:$X$638,22,FALSE)</f>
        <v>#N/A</v>
      </c>
      <c r="M345" s="153" t="e">
        <f>VLOOKUP(D345,'TS Gantry - AP47'!$C$8:$Y$638,23,FALSE)</f>
        <v>#N/A</v>
      </c>
      <c r="N345" s="153" t="e">
        <f>VLOOKUP(D345,'TS Gantry - AP47'!$C$8:$Z$638,24,FALSE)</f>
        <v>#N/A</v>
      </c>
      <c r="O345" s="108"/>
      <c r="P345" s="108"/>
      <c r="Q345" s="123"/>
      <c r="R345" s="123"/>
      <c r="S345" s="108"/>
      <c r="T345" s="108"/>
      <c r="U345" s="117"/>
      <c r="V345" s="117"/>
      <c r="W345" s="117"/>
      <c r="X345" s="117"/>
      <c r="Y345" s="117"/>
      <c r="Z345" s="117"/>
      <c r="AA345" s="117"/>
    </row>
    <row r="346" spans="1:27" ht="15.75" customHeight="1" x14ac:dyDescent="0.25">
      <c r="A346" s="150">
        <f t="shared" si="5"/>
        <v>338</v>
      </c>
      <c r="B346" s="108"/>
      <c r="C346" s="150"/>
      <c r="D346" s="246"/>
      <c r="E346" s="108"/>
      <c r="F346" s="108"/>
      <c r="G346" s="108"/>
      <c r="H346" s="108"/>
      <c r="I346" s="153"/>
      <c r="J346" s="153"/>
      <c r="K346" s="153" t="s">
        <v>648</v>
      </c>
      <c r="L346" s="153" t="e">
        <f>VLOOKUP(D346,'TS Gantry - AP47'!$C$8:$X$638,22,FALSE)</f>
        <v>#N/A</v>
      </c>
      <c r="M346" s="153" t="e">
        <f>VLOOKUP(D346,'TS Gantry - AP47'!$C$8:$Y$638,23,FALSE)</f>
        <v>#N/A</v>
      </c>
      <c r="N346" s="153" t="e">
        <f>VLOOKUP(D346,'TS Gantry - AP47'!$C$8:$Z$638,24,FALSE)</f>
        <v>#N/A</v>
      </c>
      <c r="O346" s="108"/>
      <c r="P346" s="108"/>
      <c r="Q346" s="123"/>
      <c r="R346" s="123"/>
      <c r="S346" s="108"/>
      <c r="T346" s="108"/>
      <c r="U346" s="117"/>
      <c r="V346" s="117"/>
      <c r="W346" s="117"/>
      <c r="X346" s="117"/>
      <c r="Y346" s="117"/>
      <c r="Z346" s="117"/>
      <c r="AA346" s="117"/>
    </row>
    <row r="347" spans="1:27" ht="15.75" customHeight="1" x14ac:dyDescent="0.25">
      <c r="A347" s="150">
        <f t="shared" si="5"/>
        <v>339</v>
      </c>
      <c r="B347" s="108"/>
      <c r="C347" s="150"/>
      <c r="D347" s="246"/>
      <c r="E347" s="108"/>
      <c r="F347" s="108"/>
      <c r="G347" s="108"/>
      <c r="H347" s="108"/>
      <c r="I347" s="153"/>
      <c r="J347" s="153"/>
      <c r="K347" s="153" t="s">
        <v>648</v>
      </c>
      <c r="L347" s="153" t="e">
        <f>VLOOKUP(D347,'TS Gantry - AP47'!$C$8:$X$638,22,FALSE)</f>
        <v>#N/A</v>
      </c>
      <c r="M347" s="153" t="e">
        <f>VLOOKUP(D347,'TS Gantry - AP47'!$C$8:$Y$638,23,FALSE)</f>
        <v>#N/A</v>
      </c>
      <c r="N347" s="153" t="e">
        <f>VLOOKUP(D347,'TS Gantry - AP47'!$C$8:$Z$638,24,FALSE)</f>
        <v>#N/A</v>
      </c>
      <c r="O347" s="108"/>
      <c r="P347" s="108"/>
      <c r="Q347" s="123"/>
      <c r="R347" s="123"/>
      <c r="S347" s="108"/>
      <c r="T347" s="108"/>
      <c r="U347" s="117"/>
      <c r="V347" s="117"/>
      <c r="W347" s="117"/>
      <c r="X347" s="117"/>
      <c r="Y347" s="117"/>
      <c r="Z347" s="117"/>
      <c r="AA347" s="117"/>
    </row>
    <row r="348" spans="1:27" ht="15.75" customHeight="1" x14ac:dyDescent="0.25">
      <c r="A348" s="150">
        <f t="shared" si="5"/>
        <v>340</v>
      </c>
      <c r="B348" s="108"/>
      <c r="C348" s="150"/>
      <c r="D348" s="246"/>
      <c r="E348" s="108"/>
      <c r="F348" s="108"/>
      <c r="G348" s="108"/>
      <c r="H348" s="108"/>
      <c r="I348" s="153"/>
      <c r="J348" s="153"/>
      <c r="K348" s="153" t="s">
        <v>648</v>
      </c>
      <c r="L348" s="153" t="e">
        <f>VLOOKUP(D348,'TS Gantry - AP47'!$C$8:$X$638,22,FALSE)</f>
        <v>#N/A</v>
      </c>
      <c r="M348" s="153" t="e">
        <f>VLOOKUP(D348,'TS Gantry - AP47'!$C$8:$Y$638,23,FALSE)</f>
        <v>#N/A</v>
      </c>
      <c r="N348" s="153" t="e">
        <f>VLOOKUP(D348,'TS Gantry - AP47'!$C$8:$Z$638,24,FALSE)</f>
        <v>#N/A</v>
      </c>
      <c r="O348" s="108"/>
      <c r="P348" s="108"/>
      <c r="Q348" s="123"/>
      <c r="R348" s="123"/>
      <c r="S348" s="108"/>
      <c r="T348" s="108"/>
      <c r="U348" s="117"/>
      <c r="V348" s="117"/>
      <c r="W348" s="117"/>
      <c r="X348" s="117"/>
      <c r="Y348" s="117"/>
      <c r="Z348" s="117"/>
      <c r="AA348" s="117"/>
    </row>
    <row r="349" spans="1:27" ht="15.75" customHeight="1" x14ac:dyDescent="0.25">
      <c r="A349" s="150">
        <f t="shared" si="5"/>
        <v>341</v>
      </c>
      <c r="B349" s="108"/>
      <c r="C349" s="150"/>
      <c r="D349" s="246"/>
      <c r="E349" s="108"/>
      <c r="F349" s="108"/>
      <c r="G349" s="108"/>
      <c r="H349" s="108"/>
      <c r="I349" s="153"/>
      <c r="J349" s="153"/>
      <c r="K349" s="153" t="s">
        <v>648</v>
      </c>
      <c r="L349" s="153" t="e">
        <f>VLOOKUP(D349,'TS Gantry - AP47'!$C$8:$X$638,22,FALSE)</f>
        <v>#N/A</v>
      </c>
      <c r="M349" s="153" t="e">
        <f>VLOOKUP(D349,'TS Gantry - AP47'!$C$8:$Y$638,23,FALSE)</f>
        <v>#N/A</v>
      </c>
      <c r="N349" s="153" t="e">
        <f>VLOOKUP(D349,'TS Gantry - AP47'!$C$8:$Z$638,24,FALSE)</f>
        <v>#N/A</v>
      </c>
      <c r="O349" s="108"/>
      <c r="P349" s="108"/>
      <c r="Q349" s="123"/>
      <c r="R349" s="123"/>
      <c r="S349" s="108"/>
      <c r="T349" s="108"/>
      <c r="U349" s="117"/>
      <c r="V349" s="117"/>
      <c r="W349" s="117"/>
      <c r="X349" s="117"/>
      <c r="Y349" s="117"/>
      <c r="Z349" s="117"/>
      <c r="AA349" s="117"/>
    </row>
    <row r="350" spans="1:27" ht="15.75" customHeight="1" x14ac:dyDescent="0.25">
      <c r="A350" s="150">
        <f t="shared" si="5"/>
        <v>342</v>
      </c>
      <c r="B350" s="108"/>
      <c r="C350" s="150"/>
      <c r="D350" s="246"/>
      <c r="E350" s="108"/>
      <c r="F350" s="108"/>
      <c r="G350" s="108"/>
      <c r="H350" s="108"/>
      <c r="I350" s="153"/>
      <c r="J350" s="153"/>
      <c r="K350" s="153" t="s">
        <v>648</v>
      </c>
      <c r="L350" s="153" t="e">
        <f>VLOOKUP(D350,'TS Gantry - AP47'!$C$8:$X$638,22,FALSE)</f>
        <v>#N/A</v>
      </c>
      <c r="M350" s="153" t="e">
        <f>VLOOKUP(D350,'TS Gantry - AP47'!$C$8:$Y$638,23,FALSE)</f>
        <v>#N/A</v>
      </c>
      <c r="N350" s="153" t="e">
        <f>VLOOKUP(D350,'TS Gantry - AP47'!$C$8:$Z$638,24,FALSE)</f>
        <v>#N/A</v>
      </c>
      <c r="O350" s="108"/>
      <c r="P350" s="108"/>
      <c r="Q350" s="123"/>
      <c r="R350" s="123"/>
      <c r="S350" s="108"/>
      <c r="T350" s="108"/>
      <c r="U350" s="117"/>
      <c r="V350" s="117"/>
      <c r="W350" s="117"/>
      <c r="X350" s="117"/>
      <c r="Y350" s="117"/>
      <c r="Z350" s="117"/>
      <c r="AA350" s="117"/>
    </row>
    <row r="351" spans="1:27" ht="15.75" customHeight="1" x14ac:dyDescent="0.25">
      <c r="A351" s="150">
        <f t="shared" si="5"/>
        <v>343</v>
      </c>
      <c r="B351" s="108"/>
      <c r="C351" s="150"/>
      <c r="D351" s="246"/>
      <c r="E351" s="108"/>
      <c r="F351" s="108"/>
      <c r="G351" s="108"/>
      <c r="H351" s="108"/>
      <c r="I351" s="153"/>
      <c r="J351" s="153"/>
      <c r="K351" s="153" t="s">
        <v>648</v>
      </c>
      <c r="L351" s="153" t="e">
        <f>VLOOKUP(D351,'TS Gantry - AP47'!$C$8:$X$638,22,FALSE)</f>
        <v>#N/A</v>
      </c>
      <c r="M351" s="153" t="e">
        <f>VLOOKUP(D351,'TS Gantry - AP47'!$C$8:$Y$638,23,FALSE)</f>
        <v>#N/A</v>
      </c>
      <c r="N351" s="153" t="e">
        <f>VLOOKUP(D351,'TS Gantry - AP47'!$C$8:$Z$638,24,FALSE)</f>
        <v>#N/A</v>
      </c>
      <c r="O351" s="108"/>
      <c r="P351" s="108"/>
      <c r="Q351" s="123"/>
      <c r="R351" s="123"/>
      <c r="S351" s="108"/>
      <c r="T351" s="108"/>
      <c r="U351" s="117"/>
      <c r="V351" s="117"/>
      <c r="W351" s="117"/>
      <c r="X351" s="117"/>
      <c r="Y351" s="117"/>
      <c r="Z351" s="117"/>
      <c r="AA351" s="117"/>
    </row>
    <row r="352" spans="1:27" ht="15.75" customHeight="1" x14ac:dyDescent="0.25">
      <c r="A352" s="150">
        <f t="shared" si="5"/>
        <v>344</v>
      </c>
      <c r="B352" s="108"/>
      <c r="C352" s="150"/>
      <c r="D352" s="246"/>
      <c r="E352" s="108"/>
      <c r="F352" s="108"/>
      <c r="G352" s="108"/>
      <c r="H352" s="108"/>
      <c r="I352" s="153"/>
      <c r="J352" s="153"/>
      <c r="K352" s="153" t="s">
        <v>648</v>
      </c>
      <c r="L352" s="153" t="e">
        <f>VLOOKUP(D352,'TS Gantry - AP47'!$C$8:$X$638,22,FALSE)</f>
        <v>#N/A</v>
      </c>
      <c r="M352" s="153" t="e">
        <f>VLOOKUP(D352,'TS Gantry - AP47'!$C$8:$Y$638,23,FALSE)</f>
        <v>#N/A</v>
      </c>
      <c r="N352" s="153" t="e">
        <f>VLOOKUP(D352,'TS Gantry - AP47'!$C$8:$Z$638,24,FALSE)</f>
        <v>#N/A</v>
      </c>
      <c r="O352" s="108"/>
      <c r="P352" s="108"/>
      <c r="Q352" s="123"/>
      <c r="R352" s="123"/>
      <c r="S352" s="108"/>
      <c r="T352" s="108"/>
      <c r="U352" s="117"/>
      <c r="V352" s="117"/>
      <c r="W352" s="117"/>
      <c r="X352" s="117"/>
      <c r="Y352" s="117"/>
      <c r="Z352" s="117"/>
      <c r="AA352" s="117"/>
    </row>
    <row r="353" spans="1:27" ht="15.75" customHeight="1" x14ac:dyDescent="0.25">
      <c r="A353" s="150">
        <f t="shared" si="5"/>
        <v>345</v>
      </c>
      <c r="B353" s="108"/>
      <c r="C353" s="150"/>
      <c r="D353" s="246"/>
      <c r="E353" s="108"/>
      <c r="F353" s="108"/>
      <c r="G353" s="108"/>
      <c r="H353" s="108"/>
      <c r="I353" s="153"/>
      <c r="J353" s="153"/>
      <c r="K353" s="153" t="s">
        <v>648</v>
      </c>
      <c r="L353" s="153" t="e">
        <f>VLOOKUP(D353,'TS Gantry - AP47'!$C$8:$X$638,22,FALSE)</f>
        <v>#N/A</v>
      </c>
      <c r="M353" s="153" t="e">
        <f>VLOOKUP(D353,'TS Gantry - AP47'!$C$8:$Y$638,23,FALSE)</f>
        <v>#N/A</v>
      </c>
      <c r="N353" s="153" t="e">
        <f>VLOOKUP(D353,'TS Gantry - AP47'!$C$8:$Z$638,24,FALSE)</f>
        <v>#N/A</v>
      </c>
      <c r="O353" s="108"/>
      <c r="P353" s="108"/>
      <c r="Q353" s="123"/>
      <c r="R353" s="123"/>
      <c r="S353" s="108"/>
      <c r="T353" s="108"/>
      <c r="U353" s="117"/>
      <c r="V353" s="117"/>
      <c r="W353" s="117"/>
      <c r="X353" s="117"/>
      <c r="Y353" s="117"/>
      <c r="Z353" s="117"/>
      <c r="AA353" s="117"/>
    </row>
    <row r="354" spans="1:27" ht="15.75" customHeight="1" x14ac:dyDescent="0.25">
      <c r="A354" s="150">
        <f t="shared" si="5"/>
        <v>346</v>
      </c>
      <c r="B354" s="108"/>
      <c r="C354" s="150"/>
      <c r="D354" s="246"/>
      <c r="E354" s="108"/>
      <c r="F354" s="108"/>
      <c r="G354" s="108"/>
      <c r="H354" s="108"/>
      <c r="I354" s="153"/>
      <c r="J354" s="153"/>
      <c r="K354" s="153" t="s">
        <v>648</v>
      </c>
      <c r="L354" s="153" t="e">
        <f>VLOOKUP(D354,'TS Gantry - AP47'!$C$8:$X$638,22,FALSE)</f>
        <v>#N/A</v>
      </c>
      <c r="M354" s="153" t="e">
        <f>VLOOKUP(D354,'TS Gantry - AP47'!$C$8:$Y$638,23,FALSE)</f>
        <v>#N/A</v>
      </c>
      <c r="N354" s="153" t="e">
        <f>VLOOKUP(D354,'TS Gantry - AP47'!$C$8:$Z$638,24,FALSE)</f>
        <v>#N/A</v>
      </c>
      <c r="O354" s="108"/>
      <c r="P354" s="108"/>
      <c r="Q354" s="123"/>
      <c r="R354" s="123"/>
      <c r="S354" s="108"/>
      <c r="T354" s="108"/>
      <c r="U354" s="117"/>
      <c r="V354" s="117"/>
      <c r="W354" s="117"/>
      <c r="X354" s="117"/>
      <c r="Y354" s="117"/>
      <c r="Z354" s="117"/>
      <c r="AA354" s="117"/>
    </row>
    <row r="355" spans="1:27" ht="15.75" customHeight="1" x14ac:dyDescent="0.25">
      <c r="A355" s="150">
        <f t="shared" si="5"/>
        <v>347</v>
      </c>
      <c r="B355" s="108"/>
      <c r="C355" s="150"/>
      <c r="D355" s="246"/>
      <c r="E355" s="108"/>
      <c r="F355" s="108"/>
      <c r="G355" s="108"/>
      <c r="H355" s="108"/>
      <c r="I355" s="153"/>
      <c r="J355" s="153"/>
      <c r="K355" s="153" t="s">
        <v>648</v>
      </c>
      <c r="L355" s="153" t="e">
        <f>VLOOKUP(D355,'TS Gantry - AP47'!$C$8:$X$638,22,FALSE)</f>
        <v>#N/A</v>
      </c>
      <c r="M355" s="153" t="e">
        <f>VLOOKUP(D355,'TS Gantry - AP47'!$C$8:$Y$638,23,FALSE)</f>
        <v>#N/A</v>
      </c>
      <c r="N355" s="153" t="e">
        <f>VLOOKUP(D355,'TS Gantry - AP47'!$C$8:$Z$638,24,FALSE)</f>
        <v>#N/A</v>
      </c>
      <c r="O355" s="108"/>
      <c r="P355" s="108"/>
      <c r="Q355" s="123"/>
      <c r="R355" s="123"/>
      <c r="S355" s="108"/>
      <c r="T355" s="108"/>
      <c r="U355" s="117"/>
      <c r="V355" s="117"/>
      <c r="W355" s="117"/>
      <c r="X355" s="117"/>
      <c r="Y355" s="117"/>
      <c r="Z355" s="117"/>
      <c r="AA355" s="117"/>
    </row>
    <row r="356" spans="1:27" ht="15.75" customHeight="1" x14ac:dyDescent="0.25">
      <c r="A356" s="150">
        <f t="shared" si="5"/>
        <v>348</v>
      </c>
      <c r="B356" s="108"/>
      <c r="C356" s="150"/>
      <c r="D356" s="246"/>
      <c r="E356" s="108"/>
      <c r="F356" s="108"/>
      <c r="G356" s="108"/>
      <c r="H356" s="108"/>
      <c r="I356" s="153"/>
      <c r="J356" s="153"/>
      <c r="K356" s="153" t="s">
        <v>648</v>
      </c>
      <c r="L356" s="153" t="e">
        <f>VLOOKUP(D356,'TS Gantry - AP47'!$C$8:$X$638,22,FALSE)</f>
        <v>#N/A</v>
      </c>
      <c r="M356" s="153" t="e">
        <f>VLOOKUP(D356,'TS Gantry - AP47'!$C$8:$Y$638,23,FALSE)</f>
        <v>#N/A</v>
      </c>
      <c r="N356" s="153" t="e">
        <f>VLOOKUP(D356,'TS Gantry - AP47'!$C$8:$Z$638,24,FALSE)</f>
        <v>#N/A</v>
      </c>
      <c r="O356" s="108"/>
      <c r="P356" s="108"/>
      <c r="Q356" s="123"/>
      <c r="R356" s="123"/>
      <c r="S356" s="108"/>
      <c r="T356" s="108"/>
      <c r="U356" s="117"/>
      <c r="V356" s="117"/>
      <c r="W356" s="117"/>
      <c r="X356" s="117"/>
      <c r="Y356" s="117"/>
      <c r="Z356" s="117"/>
      <c r="AA356" s="117"/>
    </row>
    <row r="357" spans="1:27" ht="15.75" customHeight="1" x14ac:dyDescent="0.25">
      <c r="A357" s="150">
        <f t="shared" si="5"/>
        <v>349</v>
      </c>
      <c r="B357" s="108"/>
      <c r="C357" s="150"/>
      <c r="D357" s="246"/>
      <c r="E357" s="108"/>
      <c r="F357" s="108"/>
      <c r="G357" s="108"/>
      <c r="H357" s="108"/>
      <c r="I357" s="153"/>
      <c r="J357" s="153"/>
      <c r="K357" s="153" t="s">
        <v>648</v>
      </c>
      <c r="L357" s="153" t="e">
        <f>VLOOKUP(D357,'TS Gantry - AP47'!$C$8:$X$638,22,FALSE)</f>
        <v>#N/A</v>
      </c>
      <c r="M357" s="153" t="e">
        <f>VLOOKUP(D357,'TS Gantry - AP47'!$C$8:$Y$638,23,FALSE)</f>
        <v>#N/A</v>
      </c>
      <c r="N357" s="153" t="e">
        <f>VLOOKUP(D357,'TS Gantry - AP47'!$C$8:$Z$638,24,FALSE)</f>
        <v>#N/A</v>
      </c>
      <c r="O357" s="108"/>
      <c r="P357" s="108"/>
      <c r="Q357" s="123"/>
      <c r="R357" s="123"/>
      <c r="S357" s="108"/>
      <c r="T357" s="108"/>
      <c r="U357" s="117"/>
      <c r="V357" s="117"/>
      <c r="W357" s="117"/>
      <c r="X357" s="117"/>
      <c r="Y357" s="117"/>
      <c r="Z357" s="117"/>
      <c r="AA357" s="117"/>
    </row>
    <row r="358" spans="1:27" ht="15.75" customHeight="1" x14ac:dyDescent="0.25">
      <c r="A358" s="150">
        <f t="shared" si="5"/>
        <v>350</v>
      </c>
      <c r="B358" s="108"/>
      <c r="C358" s="150"/>
      <c r="D358" s="246"/>
      <c r="E358" s="108"/>
      <c r="F358" s="108"/>
      <c r="G358" s="108"/>
      <c r="H358" s="108"/>
      <c r="I358" s="153"/>
      <c r="J358" s="153"/>
      <c r="K358" s="153" t="s">
        <v>648</v>
      </c>
      <c r="L358" s="153" t="e">
        <f>VLOOKUP(D358,'TS Gantry - AP47'!$C$8:$X$638,22,FALSE)</f>
        <v>#N/A</v>
      </c>
      <c r="M358" s="153" t="e">
        <f>VLOOKUP(D358,'TS Gantry - AP47'!$C$8:$Y$638,23,FALSE)</f>
        <v>#N/A</v>
      </c>
      <c r="N358" s="153" t="e">
        <f>VLOOKUP(D358,'TS Gantry - AP47'!$C$8:$Z$638,24,FALSE)</f>
        <v>#N/A</v>
      </c>
      <c r="O358" s="108"/>
      <c r="P358" s="108"/>
      <c r="Q358" s="123"/>
      <c r="R358" s="123"/>
      <c r="S358" s="108"/>
      <c r="T358" s="108"/>
      <c r="U358" s="117"/>
      <c r="V358" s="117"/>
      <c r="W358" s="117"/>
      <c r="X358" s="117"/>
      <c r="Y358" s="117"/>
      <c r="Z358" s="117"/>
      <c r="AA358" s="117"/>
    </row>
    <row r="359" spans="1:27" ht="15.75" customHeight="1" x14ac:dyDescent="0.25">
      <c r="A359" s="150">
        <f t="shared" si="5"/>
        <v>351</v>
      </c>
      <c r="B359" s="108"/>
      <c r="C359" s="150"/>
      <c r="D359" s="246"/>
      <c r="E359" s="108"/>
      <c r="F359" s="108"/>
      <c r="G359" s="108"/>
      <c r="H359" s="108"/>
      <c r="I359" s="153"/>
      <c r="J359" s="153"/>
      <c r="K359" s="153" t="s">
        <v>648</v>
      </c>
      <c r="L359" s="153" t="e">
        <f>VLOOKUP(D359,'TS Gantry - AP47'!$C$8:$X$638,22,FALSE)</f>
        <v>#N/A</v>
      </c>
      <c r="M359" s="153" t="e">
        <f>VLOOKUP(D359,'TS Gantry - AP47'!$C$8:$Y$638,23,FALSE)</f>
        <v>#N/A</v>
      </c>
      <c r="N359" s="153" t="e">
        <f>VLOOKUP(D359,'TS Gantry - AP47'!$C$8:$Z$638,24,FALSE)</f>
        <v>#N/A</v>
      </c>
      <c r="O359" s="108"/>
      <c r="P359" s="108"/>
      <c r="Q359" s="123"/>
      <c r="R359" s="123"/>
      <c r="S359" s="108"/>
      <c r="T359" s="108"/>
      <c r="U359" s="117"/>
      <c r="V359" s="117"/>
      <c r="W359" s="117"/>
      <c r="X359" s="117"/>
      <c r="Y359" s="117"/>
      <c r="Z359" s="117"/>
      <c r="AA359" s="117"/>
    </row>
    <row r="360" spans="1:27" ht="15.75" customHeight="1" x14ac:dyDescent="0.25">
      <c r="A360" s="150">
        <f t="shared" si="5"/>
        <v>352</v>
      </c>
      <c r="B360" s="108"/>
      <c r="C360" s="150"/>
      <c r="D360" s="246"/>
      <c r="E360" s="108"/>
      <c r="F360" s="108"/>
      <c r="G360" s="108"/>
      <c r="H360" s="108"/>
      <c r="I360" s="153"/>
      <c r="J360" s="153"/>
      <c r="K360" s="153" t="s">
        <v>648</v>
      </c>
      <c r="L360" s="153" t="e">
        <f>VLOOKUP(D360,'TS Gantry - AP47'!$C$8:$X$638,22,FALSE)</f>
        <v>#N/A</v>
      </c>
      <c r="M360" s="153" t="e">
        <f>VLOOKUP(D360,'TS Gantry - AP47'!$C$8:$Y$638,23,FALSE)</f>
        <v>#N/A</v>
      </c>
      <c r="N360" s="153" t="e">
        <f>VLOOKUP(D360,'TS Gantry - AP47'!$C$8:$Z$638,24,FALSE)</f>
        <v>#N/A</v>
      </c>
      <c r="O360" s="108"/>
      <c r="P360" s="108"/>
      <c r="Q360" s="123"/>
      <c r="R360" s="123"/>
      <c r="S360" s="108"/>
      <c r="T360" s="108"/>
      <c r="U360" s="117"/>
      <c r="V360" s="117"/>
      <c r="W360" s="117"/>
      <c r="X360" s="117"/>
      <c r="Y360" s="117"/>
      <c r="Z360" s="117"/>
      <c r="AA360" s="117"/>
    </row>
    <row r="361" spans="1:27" ht="15.75" customHeight="1" x14ac:dyDescent="0.25">
      <c r="A361" s="150">
        <f t="shared" si="5"/>
        <v>353</v>
      </c>
      <c r="B361" s="108"/>
      <c r="C361" s="150"/>
      <c r="D361" s="246"/>
      <c r="E361" s="108"/>
      <c r="F361" s="108"/>
      <c r="G361" s="108"/>
      <c r="H361" s="108"/>
      <c r="I361" s="153"/>
      <c r="J361" s="153"/>
      <c r="K361" s="153" t="s">
        <v>648</v>
      </c>
      <c r="L361" s="153" t="e">
        <f>VLOOKUP(D361,'TS Gantry - AP47'!$C$8:$X$638,22,FALSE)</f>
        <v>#N/A</v>
      </c>
      <c r="M361" s="153" t="e">
        <f>VLOOKUP(D361,'TS Gantry - AP47'!$C$8:$Y$638,23,FALSE)</f>
        <v>#N/A</v>
      </c>
      <c r="N361" s="153" t="e">
        <f>VLOOKUP(D361,'TS Gantry - AP47'!$C$8:$Z$638,24,FALSE)</f>
        <v>#N/A</v>
      </c>
      <c r="O361" s="108"/>
      <c r="P361" s="108"/>
      <c r="Q361" s="123"/>
      <c r="R361" s="123"/>
      <c r="S361" s="108"/>
      <c r="T361" s="108"/>
      <c r="U361" s="117"/>
      <c r="V361" s="117"/>
      <c r="W361" s="117"/>
      <c r="X361" s="117"/>
      <c r="Y361" s="117"/>
      <c r="Z361" s="117"/>
      <c r="AA361" s="117"/>
    </row>
    <row r="362" spans="1:27" ht="15.75" customHeight="1" x14ac:dyDescent="0.25">
      <c r="A362" s="150">
        <f t="shared" si="5"/>
        <v>354</v>
      </c>
      <c r="B362" s="108"/>
      <c r="C362" s="150"/>
      <c r="D362" s="246"/>
      <c r="E362" s="108"/>
      <c r="F362" s="108"/>
      <c r="G362" s="108"/>
      <c r="H362" s="108"/>
      <c r="I362" s="153"/>
      <c r="J362" s="153"/>
      <c r="K362" s="153" t="s">
        <v>648</v>
      </c>
      <c r="L362" s="153" t="e">
        <f>VLOOKUP(D362,'TS Gantry - AP47'!$C$8:$X$638,22,FALSE)</f>
        <v>#N/A</v>
      </c>
      <c r="M362" s="153" t="e">
        <f>VLOOKUP(D362,'TS Gantry - AP47'!$C$8:$Y$638,23,FALSE)</f>
        <v>#N/A</v>
      </c>
      <c r="N362" s="153" t="e">
        <f>VLOOKUP(D362,'TS Gantry - AP47'!$C$8:$Z$638,24,FALSE)</f>
        <v>#N/A</v>
      </c>
      <c r="O362" s="108"/>
      <c r="P362" s="108"/>
      <c r="Q362" s="123"/>
      <c r="R362" s="123"/>
      <c r="S362" s="108"/>
      <c r="T362" s="108"/>
      <c r="U362" s="117"/>
      <c r="V362" s="117"/>
      <c r="W362" s="117"/>
      <c r="X362" s="117"/>
      <c r="Y362" s="117"/>
      <c r="Z362" s="117"/>
      <c r="AA362" s="117"/>
    </row>
    <row r="363" spans="1:27" ht="15.75" customHeight="1" x14ac:dyDescent="0.25">
      <c r="A363" s="150">
        <f t="shared" si="5"/>
        <v>355</v>
      </c>
      <c r="B363" s="108"/>
      <c r="C363" s="150"/>
      <c r="D363" s="246"/>
      <c r="E363" s="108"/>
      <c r="F363" s="108"/>
      <c r="G363" s="108"/>
      <c r="H363" s="108"/>
      <c r="I363" s="153"/>
      <c r="J363" s="153"/>
      <c r="K363" s="153" t="s">
        <v>648</v>
      </c>
      <c r="L363" s="153" t="e">
        <f>VLOOKUP(D363,'TS Gantry - AP47'!$C$8:$X$638,22,FALSE)</f>
        <v>#N/A</v>
      </c>
      <c r="M363" s="153" t="e">
        <f>VLOOKUP(D363,'TS Gantry - AP47'!$C$8:$Y$638,23,FALSE)</f>
        <v>#N/A</v>
      </c>
      <c r="N363" s="153" t="e">
        <f>VLOOKUP(D363,'TS Gantry - AP47'!$C$8:$Z$638,24,FALSE)</f>
        <v>#N/A</v>
      </c>
      <c r="O363" s="108"/>
      <c r="P363" s="108"/>
      <c r="Q363" s="123"/>
      <c r="R363" s="123"/>
      <c r="S363" s="108"/>
      <c r="T363" s="108"/>
      <c r="U363" s="117"/>
      <c r="V363" s="117"/>
      <c r="W363" s="117"/>
      <c r="X363" s="117"/>
      <c r="Y363" s="117"/>
      <c r="Z363" s="117"/>
      <c r="AA363" s="117"/>
    </row>
    <row r="364" spans="1:27" ht="15.75" customHeight="1" x14ac:dyDescent="0.25">
      <c r="A364" s="150">
        <f t="shared" si="5"/>
        <v>356</v>
      </c>
      <c r="B364" s="108"/>
      <c r="C364" s="150"/>
      <c r="D364" s="246"/>
      <c r="E364" s="108"/>
      <c r="F364" s="108"/>
      <c r="G364" s="108"/>
      <c r="H364" s="108"/>
      <c r="I364" s="153"/>
      <c r="J364" s="153"/>
      <c r="K364" s="153" t="s">
        <v>648</v>
      </c>
      <c r="L364" s="153" t="e">
        <f>VLOOKUP(D364,'TS Gantry - AP47'!$C$8:$X$638,22,FALSE)</f>
        <v>#N/A</v>
      </c>
      <c r="M364" s="153" t="e">
        <f>VLOOKUP(D364,'TS Gantry - AP47'!$C$8:$Y$638,23,FALSE)</f>
        <v>#N/A</v>
      </c>
      <c r="N364" s="153" t="e">
        <f>VLOOKUP(D364,'TS Gantry - AP47'!$C$8:$Z$638,24,FALSE)</f>
        <v>#N/A</v>
      </c>
      <c r="O364" s="108"/>
      <c r="P364" s="108"/>
      <c r="Q364" s="123"/>
      <c r="R364" s="123"/>
      <c r="S364" s="108"/>
      <c r="T364" s="108"/>
      <c r="U364" s="117"/>
      <c r="V364" s="117"/>
      <c r="W364" s="117"/>
      <c r="X364" s="117"/>
      <c r="Y364" s="117"/>
      <c r="Z364" s="117"/>
      <c r="AA364" s="117"/>
    </row>
    <row r="365" spans="1:27" ht="15.75" customHeight="1" x14ac:dyDescent="0.25">
      <c r="A365" s="150">
        <f t="shared" si="5"/>
        <v>357</v>
      </c>
      <c r="B365" s="108"/>
      <c r="C365" s="150"/>
      <c r="D365" s="246"/>
      <c r="E365" s="108"/>
      <c r="F365" s="108"/>
      <c r="G365" s="108"/>
      <c r="H365" s="108"/>
      <c r="I365" s="153"/>
      <c r="J365" s="153"/>
      <c r="K365" s="153" t="s">
        <v>648</v>
      </c>
      <c r="L365" s="153" t="e">
        <f>VLOOKUP(D365,'TS Gantry - AP47'!$C$8:$X$638,22,FALSE)</f>
        <v>#N/A</v>
      </c>
      <c r="M365" s="153" t="e">
        <f>VLOOKUP(D365,'TS Gantry - AP47'!$C$8:$Y$638,23,FALSE)</f>
        <v>#N/A</v>
      </c>
      <c r="N365" s="153" t="e">
        <f>VLOOKUP(D365,'TS Gantry - AP47'!$C$8:$Z$638,24,FALSE)</f>
        <v>#N/A</v>
      </c>
      <c r="O365" s="108"/>
      <c r="P365" s="108"/>
      <c r="Q365" s="123"/>
      <c r="R365" s="123"/>
      <c r="S365" s="108"/>
      <c r="T365" s="108"/>
      <c r="U365" s="117"/>
      <c r="V365" s="117"/>
      <c r="W365" s="117"/>
      <c r="X365" s="117"/>
      <c r="Y365" s="117"/>
      <c r="Z365" s="117"/>
      <c r="AA365" s="117"/>
    </row>
    <row r="366" spans="1:27" ht="15.75" customHeight="1" x14ac:dyDescent="0.25">
      <c r="A366" s="150">
        <f t="shared" si="5"/>
        <v>358</v>
      </c>
      <c r="B366" s="108"/>
      <c r="C366" s="150"/>
      <c r="D366" s="246"/>
      <c r="E366" s="108"/>
      <c r="F366" s="108"/>
      <c r="G366" s="108"/>
      <c r="H366" s="108"/>
      <c r="I366" s="153"/>
      <c r="J366" s="153"/>
      <c r="K366" s="153" t="s">
        <v>648</v>
      </c>
      <c r="L366" s="153" t="e">
        <f>VLOOKUP(D366,'TS Gantry - AP47'!$C$8:$X$638,22,FALSE)</f>
        <v>#N/A</v>
      </c>
      <c r="M366" s="153" t="e">
        <f>VLOOKUP(D366,'TS Gantry - AP47'!$C$8:$Y$638,23,FALSE)</f>
        <v>#N/A</v>
      </c>
      <c r="N366" s="153" t="e">
        <f>VLOOKUP(D366,'TS Gantry - AP47'!$C$8:$Z$638,24,FALSE)</f>
        <v>#N/A</v>
      </c>
      <c r="O366" s="108"/>
      <c r="P366" s="108"/>
      <c r="Q366" s="123"/>
      <c r="R366" s="123"/>
      <c r="S366" s="108"/>
      <c r="T366" s="108"/>
      <c r="U366" s="117"/>
      <c r="V366" s="117"/>
      <c r="W366" s="117"/>
      <c r="X366" s="117"/>
      <c r="Y366" s="117"/>
      <c r="Z366" s="117"/>
      <c r="AA366" s="117"/>
    </row>
    <row r="367" spans="1:27" ht="15.75" customHeight="1" x14ac:dyDescent="0.25">
      <c r="A367" s="150">
        <f t="shared" si="5"/>
        <v>359</v>
      </c>
      <c r="B367" s="108"/>
      <c r="C367" s="150"/>
      <c r="D367" s="246"/>
      <c r="E367" s="108"/>
      <c r="F367" s="108"/>
      <c r="G367" s="108"/>
      <c r="H367" s="108"/>
      <c r="I367" s="153"/>
      <c r="J367" s="153"/>
      <c r="K367" s="153" t="s">
        <v>648</v>
      </c>
      <c r="L367" s="153" t="e">
        <f>VLOOKUP(D367,'TS Gantry - AP47'!$C$8:$X$638,22,FALSE)</f>
        <v>#N/A</v>
      </c>
      <c r="M367" s="153" t="e">
        <f>VLOOKUP(D367,'TS Gantry - AP47'!$C$8:$Y$638,23,FALSE)</f>
        <v>#N/A</v>
      </c>
      <c r="N367" s="153" t="e">
        <f>VLOOKUP(D367,'TS Gantry - AP47'!$C$8:$Z$638,24,FALSE)</f>
        <v>#N/A</v>
      </c>
      <c r="O367" s="108"/>
      <c r="P367" s="108"/>
      <c r="Q367" s="123"/>
      <c r="R367" s="123"/>
      <c r="S367" s="108"/>
      <c r="T367" s="108"/>
      <c r="U367" s="117"/>
      <c r="V367" s="117"/>
      <c r="W367" s="117"/>
      <c r="X367" s="117"/>
      <c r="Y367" s="117"/>
      <c r="Z367" s="117"/>
      <c r="AA367" s="117"/>
    </row>
    <row r="368" spans="1:27" ht="15.75" customHeight="1" x14ac:dyDescent="0.25">
      <c r="A368" s="150">
        <f t="shared" si="5"/>
        <v>360</v>
      </c>
      <c r="B368" s="108"/>
      <c r="C368" s="150"/>
      <c r="D368" s="246"/>
      <c r="E368" s="108"/>
      <c r="F368" s="108"/>
      <c r="G368" s="108"/>
      <c r="H368" s="108"/>
      <c r="I368" s="153"/>
      <c r="J368" s="153"/>
      <c r="K368" s="153" t="s">
        <v>648</v>
      </c>
      <c r="L368" s="153" t="e">
        <f>VLOOKUP(D368,'TS Gantry - AP47'!$C$8:$X$638,22,FALSE)</f>
        <v>#N/A</v>
      </c>
      <c r="M368" s="153" t="e">
        <f>VLOOKUP(D368,'TS Gantry - AP47'!$C$8:$Y$638,23,FALSE)</f>
        <v>#N/A</v>
      </c>
      <c r="N368" s="153" t="e">
        <f>VLOOKUP(D368,'TS Gantry - AP47'!$C$8:$Z$638,24,FALSE)</f>
        <v>#N/A</v>
      </c>
      <c r="O368" s="108"/>
      <c r="P368" s="108"/>
      <c r="Q368" s="123"/>
      <c r="R368" s="123"/>
      <c r="S368" s="108"/>
      <c r="T368" s="108"/>
      <c r="U368" s="117"/>
      <c r="V368" s="117"/>
      <c r="W368" s="117"/>
      <c r="X368" s="117"/>
      <c r="Y368" s="117"/>
      <c r="Z368" s="117"/>
      <c r="AA368" s="117"/>
    </row>
    <row r="369" spans="1:27" ht="15.75" customHeight="1" x14ac:dyDescent="0.25">
      <c r="A369" s="150">
        <f t="shared" si="5"/>
        <v>361</v>
      </c>
      <c r="B369" s="108"/>
      <c r="C369" s="150"/>
      <c r="D369" s="246"/>
      <c r="E369" s="108"/>
      <c r="F369" s="108"/>
      <c r="G369" s="108"/>
      <c r="H369" s="108"/>
      <c r="I369" s="153"/>
      <c r="J369" s="153"/>
      <c r="K369" s="153" t="s">
        <v>648</v>
      </c>
      <c r="L369" s="153" t="e">
        <f>VLOOKUP(D369,'TS Gantry - AP47'!$C$8:$X$638,22,FALSE)</f>
        <v>#N/A</v>
      </c>
      <c r="M369" s="153" t="e">
        <f>VLOOKUP(D369,'TS Gantry - AP47'!$C$8:$Y$638,23,FALSE)</f>
        <v>#N/A</v>
      </c>
      <c r="N369" s="153" t="e">
        <f>VLOOKUP(D369,'TS Gantry - AP47'!$C$8:$Z$638,24,FALSE)</f>
        <v>#N/A</v>
      </c>
      <c r="O369" s="108"/>
      <c r="P369" s="108"/>
      <c r="Q369" s="123"/>
      <c r="R369" s="123"/>
      <c r="S369" s="108"/>
      <c r="T369" s="108"/>
      <c r="U369" s="117"/>
      <c r="V369" s="117"/>
      <c r="W369" s="117"/>
      <c r="X369" s="117"/>
      <c r="Y369" s="117"/>
      <c r="Z369" s="117"/>
      <c r="AA369" s="117"/>
    </row>
    <row r="370" spans="1:27" ht="15.75" customHeight="1" x14ac:dyDescent="0.25">
      <c r="A370" s="150">
        <f t="shared" si="5"/>
        <v>362</v>
      </c>
      <c r="B370" s="108"/>
      <c r="C370" s="150"/>
      <c r="D370" s="246"/>
      <c r="E370" s="108"/>
      <c r="F370" s="108"/>
      <c r="G370" s="108"/>
      <c r="H370" s="108"/>
      <c r="I370" s="153"/>
      <c r="J370" s="153"/>
      <c r="K370" s="153" t="s">
        <v>648</v>
      </c>
      <c r="L370" s="153" t="e">
        <f>VLOOKUP(D370,'TS Gantry - AP47'!$C$8:$X$638,22,FALSE)</f>
        <v>#N/A</v>
      </c>
      <c r="M370" s="153" t="e">
        <f>VLOOKUP(D370,'TS Gantry - AP47'!$C$8:$Y$638,23,FALSE)</f>
        <v>#N/A</v>
      </c>
      <c r="N370" s="153" t="e">
        <f>VLOOKUP(D370,'TS Gantry - AP47'!$C$8:$Z$638,24,FALSE)</f>
        <v>#N/A</v>
      </c>
      <c r="O370" s="108"/>
      <c r="P370" s="108"/>
      <c r="Q370" s="123"/>
      <c r="R370" s="123"/>
      <c r="S370" s="108"/>
      <c r="T370" s="108"/>
      <c r="U370" s="117"/>
      <c r="V370" s="117"/>
      <c r="W370" s="117"/>
      <c r="X370" s="117"/>
      <c r="Y370" s="117"/>
      <c r="Z370" s="117"/>
      <c r="AA370" s="117"/>
    </row>
    <row r="371" spans="1:27" ht="15.75" customHeight="1" x14ac:dyDescent="0.25">
      <c r="A371" s="150">
        <f t="shared" si="5"/>
        <v>363</v>
      </c>
      <c r="B371" s="108"/>
      <c r="C371" s="150"/>
      <c r="D371" s="246"/>
      <c r="E371" s="108"/>
      <c r="F371" s="108"/>
      <c r="G371" s="108"/>
      <c r="H371" s="108"/>
      <c r="I371" s="153"/>
      <c r="J371" s="153"/>
      <c r="K371" s="153" t="s">
        <v>648</v>
      </c>
      <c r="L371" s="153" t="e">
        <f>VLOOKUP(D371,'TS Gantry - AP47'!$C$8:$X$638,22,FALSE)</f>
        <v>#N/A</v>
      </c>
      <c r="M371" s="153" t="e">
        <f>VLOOKUP(D371,'TS Gantry - AP47'!$C$8:$Y$638,23,FALSE)</f>
        <v>#N/A</v>
      </c>
      <c r="N371" s="153" t="e">
        <f>VLOOKUP(D371,'TS Gantry - AP47'!$C$8:$Z$638,24,FALSE)</f>
        <v>#N/A</v>
      </c>
      <c r="O371" s="108"/>
      <c r="P371" s="108"/>
      <c r="Q371" s="123"/>
      <c r="R371" s="123"/>
      <c r="S371" s="108"/>
      <c r="T371" s="108"/>
      <c r="U371" s="117"/>
      <c r="V371" s="117"/>
      <c r="W371" s="117"/>
      <c r="X371" s="117"/>
      <c r="Y371" s="117"/>
      <c r="Z371" s="117"/>
      <c r="AA371" s="117"/>
    </row>
    <row r="372" spans="1:27" ht="15.75" customHeight="1" x14ac:dyDescent="0.25">
      <c r="A372" s="150">
        <f t="shared" si="5"/>
        <v>364</v>
      </c>
      <c r="B372" s="108"/>
      <c r="C372" s="150"/>
      <c r="D372" s="246"/>
      <c r="E372" s="108"/>
      <c r="F372" s="108"/>
      <c r="G372" s="108"/>
      <c r="H372" s="108"/>
      <c r="I372" s="153"/>
      <c r="J372" s="153"/>
      <c r="K372" s="153" t="s">
        <v>648</v>
      </c>
      <c r="L372" s="153" t="e">
        <f>VLOOKUP(D372,'TS Gantry - AP47'!$C$8:$X$638,22,FALSE)</f>
        <v>#N/A</v>
      </c>
      <c r="M372" s="153" t="e">
        <f>VLOOKUP(D372,'TS Gantry - AP47'!$C$8:$Y$638,23,FALSE)</f>
        <v>#N/A</v>
      </c>
      <c r="N372" s="153" t="e">
        <f>VLOOKUP(D372,'TS Gantry - AP47'!$C$8:$Z$638,24,FALSE)</f>
        <v>#N/A</v>
      </c>
      <c r="O372" s="108"/>
      <c r="P372" s="108"/>
      <c r="Q372" s="123"/>
      <c r="R372" s="123"/>
      <c r="S372" s="108"/>
      <c r="T372" s="108"/>
      <c r="U372" s="117"/>
      <c r="V372" s="117"/>
      <c r="W372" s="117"/>
      <c r="X372" s="117"/>
      <c r="Y372" s="117"/>
      <c r="Z372" s="117"/>
      <c r="AA372" s="117"/>
    </row>
    <row r="373" spans="1:27" ht="15.75" customHeight="1" x14ac:dyDescent="0.25">
      <c r="A373" s="150">
        <f t="shared" si="5"/>
        <v>365</v>
      </c>
      <c r="B373" s="108"/>
      <c r="C373" s="150"/>
      <c r="D373" s="246"/>
      <c r="E373" s="108"/>
      <c r="F373" s="108"/>
      <c r="G373" s="108"/>
      <c r="H373" s="108"/>
      <c r="I373" s="153"/>
      <c r="J373" s="153"/>
      <c r="K373" s="153" t="s">
        <v>648</v>
      </c>
      <c r="L373" s="153" t="e">
        <f>VLOOKUP(D373,'TS Gantry - AP47'!$C$8:$X$638,22,FALSE)</f>
        <v>#N/A</v>
      </c>
      <c r="M373" s="153" t="e">
        <f>VLOOKUP(D373,'TS Gantry - AP47'!$C$8:$Y$638,23,FALSE)</f>
        <v>#N/A</v>
      </c>
      <c r="N373" s="153" t="e">
        <f>VLOOKUP(D373,'TS Gantry - AP47'!$C$8:$Z$638,24,FALSE)</f>
        <v>#N/A</v>
      </c>
      <c r="O373" s="108"/>
      <c r="P373" s="108"/>
      <c r="Q373" s="123"/>
      <c r="R373" s="123"/>
      <c r="S373" s="108"/>
      <c r="T373" s="108"/>
      <c r="U373" s="117"/>
      <c r="V373" s="117"/>
      <c r="W373" s="117"/>
      <c r="X373" s="117"/>
      <c r="Y373" s="117"/>
      <c r="Z373" s="117"/>
      <c r="AA373" s="117"/>
    </row>
    <row r="374" spans="1:27" ht="15.75" customHeight="1" x14ac:dyDescent="0.25">
      <c r="A374" s="150">
        <f t="shared" si="5"/>
        <v>366</v>
      </c>
      <c r="B374" s="108"/>
      <c r="C374" s="150"/>
      <c r="D374" s="246"/>
      <c r="E374" s="108"/>
      <c r="F374" s="108"/>
      <c r="G374" s="108"/>
      <c r="H374" s="108"/>
      <c r="I374" s="153"/>
      <c r="J374" s="153"/>
      <c r="K374" s="153" t="s">
        <v>648</v>
      </c>
      <c r="L374" s="153" t="e">
        <f>VLOOKUP(D374,'TS Gantry - AP47'!$C$8:$X$638,22,FALSE)</f>
        <v>#N/A</v>
      </c>
      <c r="M374" s="153" t="e">
        <f>VLOOKUP(D374,'TS Gantry - AP47'!$C$8:$Y$638,23,FALSE)</f>
        <v>#N/A</v>
      </c>
      <c r="N374" s="153" t="e">
        <f>VLOOKUP(D374,'TS Gantry - AP47'!$C$8:$Z$638,24,FALSE)</f>
        <v>#N/A</v>
      </c>
      <c r="O374" s="108"/>
      <c r="P374" s="108"/>
      <c r="Q374" s="123"/>
      <c r="R374" s="123"/>
      <c r="S374" s="108"/>
      <c r="T374" s="108"/>
      <c r="U374" s="117"/>
      <c r="V374" s="117"/>
      <c r="W374" s="117"/>
      <c r="X374" s="117"/>
      <c r="Y374" s="117"/>
      <c r="Z374" s="117"/>
      <c r="AA374" s="117"/>
    </row>
    <row r="375" spans="1:27" ht="15.75" customHeight="1" x14ac:dyDescent="0.25">
      <c r="A375" s="117"/>
      <c r="B375" s="117"/>
      <c r="C375" s="117"/>
      <c r="D375" s="117"/>
      <c r="E375" s="117"/>
      <c r="F375" s="117"/>
      <c r="G375" s="117"/>
      <c r="H375" s="117"/>
      <c r="I375" s="214"/>
      <c r="J375" s="214"/>
      <c r="K375" s="214"/>
      <c r="L375" s="214"/>
      <c r="M375" s="214"/>
      <c r="N375" s="214"/>
      <c r="O375" s="117"/>
      <c r="P375" s="117"/>
      <c r="Q375" s="117"/>
      <c r="R375" s="117"/>
      <c r="S375" s="117"/>
      <c r="T375" s="117"/>
      <c r="U375" s="117"/>
      <c r="V375" s="117"/>
      <c r="W375" s="117"/>
      <c r="X375" s="117"/>
      <c r="Y375" s="117"/>
      <c r="Z375" s="117"/>
      <c r="AA375" s="117"/>
    </row>
    <row r="376" spans="1:27" ht="15.75" customHeight="1" x14ac:dyDescent="0.25">
      <c r="A376" s="117"/>
      <c r="B376" s="117"/>
      <c r="C376" s="117"/>
      <c r="D376" s="117"/>
      <c r="E376" s="117"/>
      <c r="F376" s="117"/>
      <c r="G376" s="117"/>
      <c r="H376" s="117"/>
      <c r="I376" s="214"/>
      <c r="J376" s="214"/>
      <c r="K376" s="214"/>
      <c r="L376" s="214"/>
      <c r="M376" s="214"/>
      <c r="N376" s="214"/>
      <c r="O376" s="117"/>
      <c r="P376" s="117"/>
      <c r="Q376" s="117"/>
      <c r="R376" s="117"/>
      <c r="S376" s="117"/>
      <c r="T376" s="117"/>
      <c r="U376" s="117"/>
      <c r="V376" s="117"/>
      <c r="W376" s="117"/>
      <c r="X376" s="117"/>
      <c r="Y376" s="117"/>
      <c r="Z376" s="117"/>
      <c r="AA376" s="117"/>
    </row>
    <row r="377" spans="1:27" ht="15.75" customHeight="1" x14ac:dyDescent="0.25">
      <c r="A377" s="117"/>
      <c r="B377" s="117"/>
      <c r="C377" s="117"/>
      <c r="D377" s="117"/>
      <c r="E377" s="117"/>
      <c r="F377" s="117"/>
      <c r="G377" s="117"/>
      <c r="H377" s="117"/>
      <c r="I377" s="214"/>
      <c r="J377" s="214"/>
      <c r="K377" s="214"/>
      <c r="L377" s="214"/>
      <c r="M377" s="214"/>
      <c r="N377" s="214"/>
      <c r="O377" s="117"/>
      <c r="P377" s="117"/>
      <c r="Q377" s="117"/>
      <c r="R377" s="117"/>
      <c r="S377" s="117"/>
      <c r="T377" s="117"/>
      <c r="U377" s="117"/>
      <c r="V377" s="117"/>
      <c r="W377" s="117"/>
      <c r="X377" s="117"/>
      <c r="Y377" s="117"/>
      <c r="Z377" s="117"/>
      <c r="AA377" s="117"/>
    </row>
    <row r="378" spans="1:27" ht="15.75" customHeight="1" x14ac:dyDescent="0.25">
      <c r="A378" s="117"/>
      <c r="B378" s="117"/>
      <c r="C378" s="117"/>
      <c r="D378" s="117"/>
      <c r="E378" s="117"/>
      <c r="F378" s="117"/>
      <c r="G378" s="117"/>
      <c r="H378" s="117"/>
      <c r="I378" s="214"/>
      <c r="J378" s="214"/>
      <c r="K378" s="214"/>
      <c r="L378" s="214"/>
      <c r="M378" s="214"/>
      <c r="N378" s="214"/>
      <c r="O378" s="117"/>
      <c r="P378" s="117"/>
      <c r="Q378" s="117"/>
      <c r="R378" s="117"/>
      <c r="S378" s="117"/>
      <c r="T378" s="117"/>
      <c r="U378" s="117"/>
      <c r="V378" s="117"/>
      <c r="W378" s="117"/>
      <c r="X378" s="117"/>
      <c r="Y378" s="117"/>
      <c r="Z378" s="117"/>
      <c r="AA378" s="117"/>
    </row>
    <row r="379" spans="1:27" ht="15.75" customHeight="1" x14ac:dyDescent="0.25">
      <c r="A379" s="117"/>
      <c r="B379" s="117"/>
      <c r="C379" s="117"/>
      <c r="D379" s="117"/>
      <c r="E379" s="117"/>
      <c r="F379" s="117"/>
      <c r="G379" s="117"/>
      <c r="H379" s="117"/>
      <c r="I379" s="214"/>
      <c r="J379" s="214"/>
      <c r="K379" s="214"/>
      <c r="L379" s="214"/>
      <c r="M379" s="214"/>
      <c r="N379" s="214"/>
      <c r="O379" s="117"/>
      <c r="P379" s="117"/>
      <c r="Q379" s="117"/>
      <c r="R379" s="117"/>
      <c r="S379" s="117"/>
      <c r="T379" s="117"/>
      <c r="U379" s="117"/>
      <c r="V379" s="117"/>
      <c r="W379" s="117"/>
      <c r="X379" s="117"/>
      <c r="Y379" s="117"/>
      <c r="Z379" s="117"/>
      <c r="AA379" s="117"/>
    </row>
    <row r="380" spans="1:27" ht="15.75" customHeight="1" x14ac:dyDescent="0.25">
      <c r="A380" s="117"/>
      <c r="B380" s="117"/>
      <c r="C380" s="117"/>
      <c r="D380" s="117"/>
      <c r="E380" s="117"/>
      <c r="F380" s="117"/>
      <c r="G380" s="117"/>
      <c r="H380" s="117"/>
      <c r="I380" s="214"/>
      <c r="J380" s="214"/>
      <c r="K380" s="214"/>
      <c r="L380" s="214"/>
      <c r="M380" s="214"/>
      <c r="N380" s="214"/>
      <c r="O380" s="117"/>
      <c r="P380" s="117"/>
      <c r="Q380" s="117"/>
      <c r="R380" s="117"/>
      <c r="S380" s="117"/>
      <c r="T380" s="117"/>
      <c r="U380" s="117"/>
      <c r="V380" s="117"/>
      <c r="W380" s="117"/>
      <c r="X380" s="117"/>
      <c r="Y380" s="117"/>
      <c r="Z380" s="117"/>
      <c r="AA380" s="117"/>
    </row>
    <row r="381" spans="1:27" ht="15.75" customHeight="1" x14ac:dyDescent="0.25">
      <c r="A381" s="117"/>
      <c r="B381" s="117"/>
      <c r="C381" s="117"/>
      <c r="D381" s="117"/>
      <c r="E381" s="117"/>
      <c r="F381" s="117"/>
      <c r="G381" s="117"/>
      <c r="H381" s="117"/>
      <c r="I381" s="214"/>
      <c r="J381" s="214"/>
      <c r="K381" s="214"/>
      <c r="L381" s="214"/>
      <c r="M381" s="214"/>
      <c r="N381" s="214"/>
      <c r="O381" s="117"/>
      <c r="P381" s="117"/>
      <c r="Q381" s="117"/>
      <c r="R381" s="117"/>
      <c r="S381" s="117"/>
      <c r="T381" s="117"/>
      <c r="U381" s="117"/>
      <c r="V381" s="117"/>
      <c r="W381" s="117"/>
      <c r="X381" s="117"/>
      <c r="Y381" s="117"/>
      <c r="Z381" s="117"/>
      <c r="AA381" s="117"/>
    </row>
    <row r="382" spans="1:27" ht="15.75" customHeight="1" x14ac:dyDescent="0.25">
      <c r="A382" s="117"/>
      <c r="B382" s="117"/>
      <c r="C382" s="117"/>
      <c r="D382" s="117"/>
      <c r="E382" s="117"/>
      <c r="F382" s="117"/>
      <c r="G382" s="117"/>
      <c r="H382" s="117"/>
      <c r="I382" s="214"/>
      <c r="J382" s="214"/>
      <c r="K382" s="214"/>
      <c r="L382" s="214"/>
      <c r="M382" s="214"/>
      <c r="N382" s="214"/>
      <c r="O382" s="117"/>
      <c r="P382" s="117"/>
      <c r="Q382" s="117"/>
      <c r="R382" s="117"/>
      <c r="S382" s="117"/>
      <c r="T382" s="117"/>
      <c r="U382" s="117"/>
      <c r="V382" s="117"/>
      <c r="W382" s="117"/>
      <c r="X382" s="117"/>
      <c r="Y382" s="117"/>
      <c r="Z382" s="117"/>
      <c r="AA382" s="117"/>
    </row>
    <row r="383" spans="1:27" ht="15.75" customHeight="1" x14ac:dyDescent="0.25">
      <c r="A383" s="117"/>
      <c r="B383" s="117"/>
      <c r="C383" s="117"/>
      <c r="D383" s="117"/>
      <c r="E383" s="117"/>
      <c r="F383" s="117"/>
      <c r="G383" s="117"/>
      <c r="H383" s="117"/>
      <c r="I383" s="214"/>
      <c r="J383" s="214"/>
      <c r="K383" s="214"/>
      <c r="L383" s="214"/>
      <c r="M383" s="214"/>
      <c r="N383" s="214"/>
      <c r="O383" s="117"/>
      <c r="P383" s="117"/>
      <c r="Q383" s="117"/>
      <c r="R383" s="117"/>
      <c r="S383" s="117"/>
      <c r="T383" s="117"/>
      <c r="U383" s="117"/>
      <c r="V383" s="117"/>
      <c r="W383" s="117"/>
      <c r="X383" s="117"/>
      <c r="Y383" s="117"/>
      <c r="Z383" s="117"/>
      <c r="AA383" s="117"/>
    </row>
    <row r="384" spans="1:27" ht="15.75" customHeight="1" x14ac:dyDescent="0.25">
      <c r="A384" s="117"/>
      <c r="B384" s="117"/>
      <c r="C384" s="117"/>
      <c r="D384" s="117"/>
      <c r="E384" s="117"/>
      <c r="F384" s="117"/>
      <c r="G384" s="117"/>
      <c r="H384" s="117"/>
      <c r="I384" s="214"/>
      <c r="J384" s="214"/>
      <c r="K384" s="214"/>
      <c r="L384" s="214"/>
      <c r="M384" s="214"/>
      <c r="N384" s="214"/>
      <c r="O384" s="117"/>
      <c r="P384" s="117"/>
      <c r="Q384" s="117"/>
      <c r="R384" s="117"/>
      <c r="S384" s="117"/>
      <c r="T384" s="117"/>
      <c r="U384" s="117"/>
      <c r="V384" s="117"/>
      <c r="W384" s="117"/>
      <c r="X384" s="117"/>
      <c r="Y384" s="117"/>
      <c r="Z384" s="117"/>
      <c r="AA384" s="117"/>
    </row>
    <row r="385" spans="1:27" ht="15.75" customHeight="1" x14ac:dyDescent="0.25">
      <c r="A385" s="117"/>
      <c r="B385" s="117"/>
      <c r="C385" s="117"/>
      <c r="D385" s="117"/>
      <c r="E385" s="117"/>
      <c r="F385" s="117"/>
      <c r="G385" s="117"/>
      <c r="H385" s="117"/>
      <c r="I385" s="214"/>
      <c r="J385" s="214"/>
      <c r="K385" s="214"/>
      <c r="L385" s="214"/>
      <c r="M385" s="214"/>
      <c r="N385" s="214"/>
      <c r="O385" s="117"/>
      <c r="P385" s="117"/>
      <c r="Q385" s="117"/>
      <c r="R385" s="117"/>
      <c r="S385" s="117"/>
      <c r="T385" s="117"/>
      <c r="U385" s="117"/>
      <c r="V385" s="117"/>
      <c r="W385" s="117"/>
      <c r="X385" s="117"/>
      <c r="Y385" s="117"/>
      <c r="Z385" s="117"/>
      <c r="AA385" s="117"/>
    </row>
    <row r="386" spans="1:27" ht="15.75" customHeight="1" x14ac:dyDescent="0.25">
      <c r="A386" s="117"/>
      <c r="B386" s="117"/>
      <c r="C386" s="117"/>
      <c r="D386" s="117"/>
      <c r="E386" s="117"/>
      <c r="F386" s="117"/>
      <c r="G386" s="117"/>
      <c r="H386" s="117"/>
      <c r="I386" s="214"/>
      <c r="J386" s="214"/>
      <c r="K386" s="214"/>
      <c r="L386" s="214"/>
      <c r="M386" s="214"/>
      <c r="N386" s="214"/>
      <c r="O386" s="117"/>
      <c r="P386" s="117"/>
      <c r="Q386" s="117"/>
      <c r="R386" s="117"/>
      <c r="S386" s="117"/>
      <c r="T386" s="117"/>
      <c r="U386" s="117"/>
      <c r="V386" s="117"/>
      <c r="W386" s="117"/>
      <c r="X386" s="117"/>
      <c r="Y386" s="117"/>
      <c r="Z386" s="117"/>
      <c r="AA386" s="117"/>
    </row>
    <row r="387" spans="1:27" ht="15.75" customHeight="1" x14ac:dyDescent="0.25">
      <c r="A387" s="117"/>
      <c r="B387" s="117"/>
      <c r="C387" s="117"/>
      <c r="D387" s="117"/>
      <c r="E387" s="117"/>
      <c r="F387" s="117"/>
      <c r="G387" s="117"/>
      <c r="H387" s="117"/>
      <c r="I387" s="214"/>
      <c r="J387" s="214"/>
      <c r="K387" s="214"/>
      <c r="L387" s="214"/>
      <c r="M387" s="214"/>
      <c r="N387" s="214"/>
      <c r="O387" s="117"/>
      <c r="P387" s="117"/>
      <c r="Q387" s="117"/>
      <c r="R387" s="117"/>
      <c r="S387" s="117"/>
      <c r="T387" s="117"/>
      <c r="U387" s="117"/>
      <c r="V387" s="117"/>
      <c r="W387" s="117"/>
      <c r="X387" s="117"/>
      <c r="Y387" s="117"/>
      <c r="Z387" s="117"/>
      <c r="AA387" s="117"/>
    </row>
    <row r="388" spans="1:27" ht="15.75" customHeight="1" x14ac:dyDescent="0.25">
      <c r="A388" s="117"/>
      <c r="B388" s="117"/>
      <c r="C388" s="117"/>
      <c r="D388" s="117"/>
      <c r="E388" s="117"/>
      <c r="F388" s="117"/>
      <c r="G388" s="117"/>
      <c r="H388" s="117"/>
      <c r="I388" s="214"/>
      <c r="J388" s="214"/>
      <c r="K388" s="214"/>
      <c r="L388" s="214"/>
      <c r="M388" s="214"/>
      <c r="N388" s="214"/>
      <c r="O388" s="117"/>
      <c r="P388" s="117"/>
      <c r="Q388" s="117"/>
      <c r="R388" s="117"/>
      <c r="S388" s="117"/>
      <c r="T388" s="117"/>
      <c r="U388" s="117"/>
      <c r="V388" s="117"/>
      <c r="W388" s="117"/>
      <c r="X388" s="117"/>
      <c r="Y388" s="117"/>
      <c r="Z388" s="117"/>
      <c r="AA388" s="117"/>
    </row>
    <row r="389" spans="1:27" ht="15.75" customHeight="1" x14ac:dyDescent="0.25">
      <c r="A389" s="117"/>
      <c r="B389" s="117"/>
      <c r="C389" s="117"/>
      <c r="D389" s="117"/>
      <c r="E389" s="117"/>
      <c r="F389" s="117"/>
      <c r="G389" s="117"/>
      <c r="H389" s="117"/>
      <c r="I389" s="214"/>
      <c r="J389" s="214"/>
      <c r="K389" s="214"/>
      <c r="L389" s="214"/>
      <c r="M389" s="214"/>
      <c r="N389" s="214"/>
      <c r="O389" s="117"/>
      <c r="P389" s="117"/>
      <c r="Q389" s="117"/>
      <c r="R389" s="117"/>
      <c r="S389" s="117"/>
      <c r="T389" s="117"/>
      <c r="U389" s="117"/>
      <c r="V389" s="117"/>
      <c r="W389" s="117"/>
      <c r="X389" s="117"/>
      <c r="Y389" s="117"/>
      <c r="Z389" s="117"/>
      <c r="AA389" s="117"/>
    </row>
    <row r="390" spans="1:27" ht="15.75" customHeight="1" x14ac:dyDescent="0.25">
      <c r="A390" s="117"/>
      <c r="B390" s="117"/>
      <c r="C390" s="117"/>
      <c r="D390" s="117"/>
      <c r="E390" s="117"/>
      <c r="F390" s="117"/>
      <c r="G390" s="117"/>
      <c r="H390" s="117"/>
      <c r="I390" s="214"/>
      <c r="J390" s="214"/>
      <c r="K390" s="214"/>
      <c r="L390" s="214"/>
      <c r="M390" s="214"/>
      <c r="N390" s="214"/>
      <c r="O390" s="117"/>
      <c r="P390" s="117"/>
      <c r="Q390" s="117"/>
      <c r="R390" s="117"/>
      <c r="S390" s="117"/>
      <c r="T390" s="117"/>
      <c r="U390" s="117"/>
      <c r="V390" s="117"/>
      <c r="W390" s="117"/>
      <c r="X390" s="117"/>
      <c r="Y390" s="117"/>
      <c r="Z390" s="117"/>
      <c r="AA390" s="117"/>
    </row>
    <row r="391" spans="1:27" ht="15.75" customHeight="1" x14ac:dyDescent="0.25">
      <c r="A391" s="117"/>
      <c r="B391" s="117"/>
      <c r="C391" s="117"/>
      <c r="D391" s="117"/>
      <c r="E391" s="117"/>
      <c r="F391" s="117"/>
      <c r="G391" s="117"/>
      <c r="H391" s="117"/>
      <c r="I391" s="214"/>
      <c r="J391" s="214"/>
      <c r="K391" s="214"/>
      <c r="L391" s="214"/>
      <c r="M391" s="214"/>
      <c r="N391" s="214"/>
      <c r="O391" s="117"/>
      <c r="P391" s="117"/>
      <c r="Q391" s="117"/>
      <c r="R391" s="117"/>
      <c r="S391" s="117"/>
      <c r="T391" s="117"/>
      <c r="U391" s="117"/>
      <c r="V391" s="117"/>
      <c r="W391" s="117"/>
      <c r="X391" s="117"/>
      <c r="Y391" s="117"/>
      <c r="Z391" s="117"/>
      <c r="AA391" s="117"/>
    </row>
    <row r="392" spans="1:27" ht="15.75" customHeight="1" x14ac:dyDescent="0.25">
      <c r="A392" s="117"/>
      <c r="B392" s="117"/>
      <c r="C392" s="117"/>
      <c r="D392" s="117"/>
      <c r="E392" s="117"/>
      <c r="F392" s="117"/>
      <c r="G392" s="117"/>
      <c r="H392" s="117"/>
      <c r="I392" s="214"/>
      <c r="J392" s="214"/>
      <c r="K392" s="214"/>
      <c r="L392" s="214"/>
      <c r="M392" s="214"/>
      <c r="N392" s="214"/>
      <c r="O392" s="117"/>
      <c r="P392" s="117"/>
      <c r="Q392" s="117"/>
      <c r="R392" s="117"/>
      <c r="S392" s="117"/>
      <c r="T392" s="117"/>
      <c r="U392" s="117"/>
      <c r="V392" s="117"/>
      <c r="W392" s="117"/>
      <c r="X392" s="117"/>
      <c r="Y392" s="117"/>
      <c r="Z392" s="117"/>
      <c r="AA392" s="117"/>
    </row>
    <row r="393" spans="1:27" ht="15.75" customHeight="1" x14ac:dyDescent="0.25">
      <c r="A393" s="117"/>
      <c r="B393" s="117"/>
      <c r="C393" s="117"/>
      <c r="D393" s="117"/>
      <c r="E393" s="117"/>
      <c r="F393" s="117"/>
      <c r="G393" s="117"/>
      <c r="H393" s="117"/>
      <c r="I393" s="214"/>
      <c r="J393" s="214"/>
      <c r="K393" s="214"/>
      <c r="L393" s="214"/>
      <c r="M393" s="214"/>
      <c r="N393" s="214"/>
      <c r="O393" s="117"/>
      <c r="P393" s="117"/>
      <c r="Q393" s="117"/>
      <c r="R393" s="117"/>
      <c r="S393" s="117"/>
      <c r="T393" s="117"/>
      <c r="U393" s="117"/>
      <c r="V393" s="117"/>
      <c r="W393" s="117"/>
      <c r="X393" s="117"/>
      <c r="Y393" s="117"/>
      <c r="Z393" s="117"/>
      <c r="AA393" s="117"/>
    </row>
    <row r="394" spans="1:27" ht="15.75" customHeight="1" x14ac:dyDescent="0.25">
      <c r="A394" s="117"/>
      <c r="B394" s="117"/>
      <c r="C394" s="117"/>
      <c r="D394" s="117"/>
      <c r="E394" s="117"/>
      <c r="F394" s="117"/>
      <c r="G394" s="117"/>
      <c r="H394" s="117"/>
      <c r="I394" s="214"/>
      <c r="J394" s="214"/>
      <c r="K394" s="214"/>
      <c r="L394" s="214"/>
      <c r="M394" s="214"/>
      <c r="N394" s="214"/>
      <c r="O394" s="117"/>
      <c r="P394" s="117"/>
      <c r="Q394" s="117"/>
      <c r="R394" s="117"/>
      <c r="S394" s="117"/>
      <c r="T394" s="117"/>
      <c r="U394" s="117"/>
      <c r="V394" s="117"/>
      <c r="W394" s="117"/>
      <c r="X394" s="117"/>
      <c r="Y394" s="117"/>
      <c r="Z394" s="117"/>
      <c r="AA394" s="117"/>
    </row>
    <row r="395" spans="1:27" ht="15.75" customHeight="1" x14ac:dyDescent="0.25">
      <c r="A395" s="117"/>
      <c r="B395" s="117"/>
      <c r="C395" s="117"/>
      <c r="D395" s="117"/>
      <c r="E395" s="117"/>
      <c r="F395" s="117"/>
      <c r="G395" s="117"/>
      <c r="H395" s="117"/>
      <c r="I395" s="214"/>
      <c r="J395" s="214"/>
      <c r="K395" s="214"/>
      <c r="L395" s="214"/>
      <c r="M395" s="214"/>
      <c r="N395" s="214"/>
      <c r="O395" s="117"/>
      <c r="P395" s="117"/>
      <c r="Q395" s="117"/>
      <c r="R395" s="117"/>
      <c r="S395" s="117"/>
      <c r="T395" s="117"/>
      <c r="U395" s="117"/>
      <c r="V395" s="117"/>
      <c r="W395" s="117"/>
      <c r="X395" s="117"/>
      <c r="Y395" s="117"/>
      <c r="Z395" s="117"/>
      <c r="AA395" s="117"/>
    </row>
    <row r="396" spans="1:27" ht="15.75" customHeight="1" x14ac:dyDescent="0.25">
      <c r="A396" s="117"/>
      <c r="B396" s="117"/>
      <c r="C396" s="117"/>
      <c r="D396" s="117"/>
      <c r="E396" s="117"/>
      <c r="F396" s="117"/>
      <c r="G396" s="117"/>
      <c r="H396" s="117"/>
      <c r="I396" s="214"/>
      <c r="J396" s="214"/>
      <c r="K396" s="214"/>
      <c r="L396" s="214"/>
      <c r="M396" s="214"/>
      <c r="N396" s="214"/>
      <c r="O396" s="117"/>
      <c r="P396" s="117"/>
      <c r="Q396" s="117"/>
      <c r="R396" s="117"/>
      <c r="S396" s="117"/>
      <c r="T396" s="117"/>
      <c r="U396" s="117"/>
      <c r="V396" s="117"/>
      <c r="W396" s="117"/>
      <c r="X396" s="117"/>
      <c r="Y396" s="117"/>
      <c r="Z396" s="117"/>
      <c r="AA396" s="117"/>
    </row>
    <row r="397" spans="1:27" ht="15.75" customHeight="1" x14ac:dyDescent="0.25">
      <c r="A397" s="117"/>
      <c r="B397" s="117"/>
      <c r="C397" s="117"/>
      <c r="D397" s="117"/>
      <c r="E397" s="117"/>
      <c r="F397" s="117"/>
      <c r="G397" s="117"/>
      <c r="H397" s="117"/>
      <c r="I397" s="214"/>
      <c r="J397" s="214"/>
      <c r="K397" s="214"/>
      <c r="L397" s="214"/>
      <c r="M397" s="214"/>
      <c r="N397" s="214"/>
      <c r="O397" s="117"/>
      <c r="P397" s="117"/>
      <c r="Q397" s="117"/>
      <c r="R397" s="117"/>
      <c r="S397" s="117"/>
      <c r="T397" s="117"/>
      <c r="U397" s="117"/>
      <c r="V397" s="117"/>
      <c r="W397" s="117"/>
      <c r="X397" s="117"/>
      <c r="Y397" s="117"/>
      <c r="Z397" s="117"/>
      <c r="AA397" s="117"/>
    </row>
    <row r="398" spans="1:27" ht="15.75" customHeight="1" x14ac:dyDescent="0.25">
      <c r="A398" s="117"/>
      <c r="B398" s="117"/>
      <c r="C398" s="117"/>
      <c r="D398" s="117"/>
      <c r="E398" s="117"/>
      <c r="F398" s="117"/>
      <c r="G398" s="117"/>
      <c r="H398" s="117"/>
      <c r="I398" s="214"/>
      <c r="J398" s="214"/>
      <c r="K398" s="214"/>
      <c r="L398" s="214"/>
      <c r="M398" s="214"/>
      <c r="N398" s="214"/>
      <c r="O398" s="117"/>
      <c r="P398" s="117"/>
      <c r="Q398" s="117"/>
      <c r="R398" s="117"/>
      <c r="S398" s="117"/>
      <c r="T398" s="117"/>
      <c r="U398" s="117"/>
      <c r="V398" s="117"/>
      <c r="W398" s="117"/>
      <c r="X398" s="117"/>
      <c r="Y398" s="117"/>
      <c r="Z398" s="117"/>
      <c r="AA398" s="117"/>
    </row>
    <row r="399" spans="1:27" ht="15.75" customHeight="1" x14ac:dyDescent="0.25">
      <c r="A399" s="117"/>
      <c r="B399" s="117"/>
      <c r="C399" s="117"/>
      <c r="D399" s="117"/>
      <c r="E399" s="117"/>
      <c r="F399" s="117"/>
      <c r="G399" s="117"/>
      <c r="H399" s="117"/>
      <c r="I399" s="214"/>
      <c r="J399" s="214"/>
      <c r="K399" s="214"/>
      <c r="L399" s="214"/>
      <c r="M399" s="214"/>
      <c r="N399" s="214"/>
      <c r="O399" s="117"/>
      <c r="P399" s="117"/>
      <c r="Q399" s="117"/>
      <c r="R399" s="117"/>
      <c r="S399" s="117"/>
      <c r="T399" s="117"/>
      <c r="U399" s="117"/>
      <c r="V399" s="117"/>
      <c r="W399" s="117"/>
      <c r="X399" s="117"/>
      <c r="Y399" s="117"/>
      <c r="Z399" s="117"/>
      <c r="AA399" s="117"/>
    </row>
    <row r="400" spans="1:27" ht="15.75" customHeight="1" x14ac:dyDescent="0.25">
      <c r="A400" s="117"/>
      <c r="B400" s="117"/>
      <c r="C400" s="117"/>
      <c r="D400" s="117"/>
      <c r="E400" s="117"/>
      <c r="F400" s="117"/>
      <c r="G400" s="117"/>
      <c r="H400" s="117"/>
      <c r="I400" s="214"/>
      <c r="J400" s="214"/>
      <c r="K400" s="214"/>
      <c r="L400" s="214"/>
      <c r="M400" s="214"/>
      <c r="N400" s="214"/>
      <c r="O400" s="117"/>
      <c r="P400" s="117"/>
      <c r="Q400" s="117"/>
      <c r="R400" s="117"/>
      <c r="S400" s="117"/>
      <c r="T400" s="117"/>
      <c r="U400" s="117"/>
      <c r="V400" s="117"/>
      <c r="W400" s="117"/>
      <c r="X400" s="117"/>
      <c r="Y400" s="117"/>
      <c r="Z400" s="117"/>
      <c r="AA400" s="117"/>
    </row>
    <row r="401" spans="1:27" ht="15.75" customHeight="1" x14ac:dyDescent="0.25">
      <c r="A401" s="117"/>
      <c r="B401" s="117"/>
      <c r="C401" s="117"/>
      <c r="D401" s="117"/>
      <c r="E401" s="117"/>
      <c r="F401" s="117"/>
      <c r="G401" s="117"/>
      <c r="H401" s="117"/>
      <c r="I401" s="214"/>
      <c r="J401" s="214"/>
      <c r="K401" s="214"/>
      <c r="L401" s="214"/>
      <c r="M401" s="214"/>
      <c r="N401" s="214"/>
      <c r="O401" s="117"/>
      <c r="P401" s="117"/>
      <c r="Q401" s="117"/>
      <c r="R401" s="117"/>
      <c r="S401" s="117"/>
      <c r="T401" s="117"/>
      <c r="U401" s="117"/>
      <c r="V401" s="117"/>
      <c r="W401" s="117"/>
      <c r="X401" s="117"/>
      <c r="Y401" s="117"/>
      <c r="Z401" s="117"/>
      <c r="AA401" s="117"/>
    </row>
    <row r="402" spans="1:27" ht="15.75" customHeight="1" x14ac:dyDescent="0.25">
      <c r="A402" s="117"/>
      <c r="B402" s="117"/>
      <c r="C402" s="117"/>
      <c r="D402" s="117"/>
      <c r="E402" s="117"/>
      <c r="F402" s="117"/>
      <c r="G402" s="117"/>
      <c r="H402" s="117"/>
      <c r="I402" s="214"/>
      <c r="J402" s="214"/>
      <c r="K402" s="214"/>
      <c r="L402" s="214"/>
      <c r="M402" s="214"/>
      <c r="N402" s="214"/>
      <c r="O402" s="117"/>
      <c r="P402" s="117"/>
      <c r="Q402" s="117"/>
      <c r="R402" s="117"/>
      <c r="S402" s="117"/>
      <c r="T402" s="117"/>
      <c r="U402" s="117"/>
      <c r="V402" s="117"/>
      <c r="W402" s="117"/>
      <c r="X402" s="117"/>
      <c r="Y402" s="117"/>
      <c r="Z402" s="117"/>
      <c r="AA402" s="117"/>
    </row>
    <row r="403" spans="1:27" ht="15.75" customHeight="1" x14ac:dyDescent="0.25">
      <c r="A403" s="117"/>
      <c r="B403" s="117"/>
      <c r="C403" s="117"/>
      <c r="D403" s="117"/>
      <c r="E403" s="117"/>
      <c r="F403" s="117"/>
      <c r="G403" s="117"/>
      <c r="H403" s="117"/>
      <c r="I403" s="214"/>
      <c r="J403" s="214"/>
      <c r="K403" s="214"/>
      <c r="L403" s="214"/>
      <c r="M403" s="214"/>
      <c r="N403" s="214"/>
      <c r="O403" s="117"/>
      <c r="P403" s="117"/>
      <c r="Q403" s="117"/>
      <c r="R403" s="117"/>
      <c r="S403" s="117"/>
      <c r="T403" s="117"/>
      <c r="U403" s="117"/>
      <c r="V403" s="117"/>
      <c r="W403" s="117"/>
      <c r="X403" s="117"/>
      <c r="Y403" s="117"/>
      <c r="Z403" s="117"/>
      <c r="AA403" s="117"/>
    </row>
    <row r="404" spans="1:27" ht="15.75" customHeight="1" x14ac:dyDescent="0.25">
      <c r="A404" s="117"/>
      <c r="B404" s="117"/>
      <c r="C404" s="117"/>
      <c r="D404" s="117"/>
      <c r="E404" s="117"/>
      <c r="F404" s="117"/>
      <c r="G404" s="117"/>
      <c r="H404" s="117"/>
      <c r="I404" s="214"/>
      <c r="J404" s="214"/>
      <c r="K404" s="214"/>
      <c r="L404" s="214"/>
      <c r="M404" s="214"/>
      <c r="N404" s="214"/>
      <c r="O404" s="117"/>
      <c r="P404" s="117"/>
      <c r="Q404" s="117"/>
      <c r="R404" s="117"/>
      <c r="S404" s="117"/>
      <c r="T404" s="117"/>
      <c r="U404" s="117"/>
      <c r="V404" s="117"/>
      <c r="W404" s="117"/>
      <c r="X404" s="117"/>
      <c r="Y404" s="117"/>
      <c r="Z404" s="117"/>
      <c r="AA404" s="117"/>
    </row>
    <row r="405" spans="1:27" ht="15.75" customHeight="1" x14ac:dyDescent="0.25">
      <c r="A405" s="117"/>
      <c r="B405" s="117"/>
      <c r="C405" s="117"/>
      <c r="D405" s="117"/>
      <c r="E405" s="117"/>
      <c r="F405" s="117"/>
      <c r="G405" s="117"/>
      <c r="H405" s="117"/>
      <c r="I405" s="214"/>
      <c r="J405" s="214"/>
      <c r="K405" s="214"/>
      <c r="L405" s="214"/>
      <c r="M405" s="214"/>
      <c r="N405" s="214"/>
      <c r="O405" s="117"/>
      <c r="P405" s="117"/>
      <c r="Q405" s="117"/>
      <c r="R405" s="117"/>
      <c r="S405" s="117"/>
      <c r="T405" s="117"/>
      <c r="U405" s="117"/>
      <c r="V405" s="117"/>
      <c r="W405" s="117"/>
      <c r="X405" s="117"/>
      <c r="Y405" s="117"/>
      <c r="Z405" s="117"/>
      <c r="AA405" s="117"/>
    </row>
    <row r="406" spans="1:27" ht="15.75" customHeight="1" x14ac:dyDescent="0.25">
      <c r="A406" s="117"/>
      <c r="B406" s="117"/>
      <c r="C406" s="117"/>
      <c r="D406" s="117"/>
      <c r="E406" s="117"/>
      <c r="F406" s="117"/>
      <c r="G406" s="117"/>
      <c r="H406" s="117"/>
      <c r="I406" s="214"/>
      <c r="J406" s="214"/>
      <c r="K406" s="214"/>
      <c r="L406" s="214"/>
      <c r="M406" s="214"/>
      <c r="N406" s="214"/>
      <c r="O406" s="117"/>
      <c r="P406" s="117"/>
      <c r="Q406" s="117"/>
      <c r="R406" s="117"/>
      <c r="S406" s="117"/>
      <c r="T406" s="117"/>
      <c r="U406" s="117"/>
      <c r="V406" s="117"/>
      <c r="W406" s="117"/>
      <c r="X406" s="117"/>
      <c r="Y406" s="117"/>
      <c r="Z406" s="117"/>
      <c r="AA406" s="117"/>
    </row>
    <row r="407" spans="1:27" ht="15.75" customHeight="1" x14ac:dyDescent="0.25">
      <c r="A407" s="117"/>
      <c r="B407" s="117"/>
      <c r="C407" s="117"/>
      <c r="D407" s="117"/>
      <c r="E407" s="117"/>
      <c r="F407" s="117"/>
      <c r="G407" s="117"/>
      <c r="H407" s="117"/>
      <c r="I407" s="214"/>
      <c r="J407" s="214"/>
      <c r="K407" s="214"/>
      <c r="L407" s="214"/>
      <c r="M407" s="214"/>
      <c r="N407" s="214"/>
      <c r="O407" s="117"/>
      <c r="P407" s="117"/>
      <c r="Q407" s="117"/>
      <c r="R407" s="117"/>
      <c r="S407" s="117"/>
      <c r="T407" s="117"/>
      <c r="U407" s="117"/>
      <c r="V407" s="117"/>
      <c r="W407" s="117"/>
      <c r="X407" s="117"/>
      <c r="Y407" s="117"/>
      <c r="Z407" s="117"/>
      <c r="AA407" s="117"/>
    </row>
    <row r="408" spans="1:27" ht="15.75" customHeight="1" x14ac:dyDescent="0.25">
      <c r="A408" s="117"/>
      <c r="B408" s="117"/>
      <c r="C408" s="117"/>
      <c r="D408" s="117"/>
      <c r="E408" s="117"/>
      <c r="F408" s="117"/>
      <c r="G408" s="117"/>
      <c r="H408" s="117"/>
      <c r="I408" s="214"/>
      <c r="J408" s="214"/>
      <c r="K408" s="214"/>
      <c r="L408" s="214"/>
      <c r="M408" s="214"/>
      <c r="N408" s="214"/>
      <c r="O408" s="117"/>
      <c r="P408" s="117"/>
      <c r="Q408" s="117"/>
      <c r="R408" s="117"/>
      <c r="S408" s="117"/>
      <c r="T408" s="117"/>
      <c r="U408" s="117"/>
      <c r="V408" s="117"/>
      <c r="W408" s="117"/>
      <c r="X408" s="117"/>
      <c r="Y408" s="117"/>
      <c r="Z408" s="117"/>
      <c r="AA408" s="117"/>
    </row>
    <row r="409" spans="1:27" ht="15.75" customHeight="1" x14ac:dyDescent="0.25">
      <c r="A409" s="117"/>
      <c r="B409" s="117"/>
      <c r="C409" s="117"/>
      <c r="D409" s="117"/>
      <c r="E409" s="117"/>
      <c r="F409" s="117"/>
      <c r="G409" s="117"/>
      <c r="H409" s="117"/>
      <c r="I409" s="214"/>
      <c r="J409" s="214"/>
      <c r="K409" s="214"/>
      <c r="L409" s="214"/>
      <c r="M409" s="214"/>
      <c r="N409" s="214"/>
      <c r="O409" s="117"/>
      <c r="P409" s="117"/>
      <c r="Q409" s="117"/>
      <c r="R409" s="117"/>
      <c r="S409" s="117"/>
      <c r="T409" s="117"/>
      <c r="U409" s="117"/>
      <c r="V409" s="117"/>
      <c r="W409" s="117"/>
      <c r="X409" s="117"/>
      <c r="Y409" s="117"/>
      <c r="Z409" s="117"/>
      <c r="AA409" s="117"/>
    </row>
    <row r="410" spans="1:27" ht="15.75" customHeight="1" x14ac:dyDescent="0.25">
      <c r="A410" s="117"/>
      <c r="B410" s="117"/>
      <c r="C410" s="117"/>
      <c r="D410" s="117"/>
      <c r="E410" s="117"/>
      <c r="F410" s="117"/>
      <c r="G410" s="117"/>
      <c r="H410" s="117"/>
      <c r="I410" s="214"/>
      <c r="J410" s="214"/>
      <c r="K410" s="214"/>
      <c r="L410" s="214"/>
      <c r="M410" s="214"/>
      <c r="N410" s="214"/>
      <c r="O410" s="117"/>
      <c r="P410" s="117"/>
      <c r="Q410" s="117"/>
      <c r="R410" s="117"/>
      <c r="S410" s="117"/>
      <c r="T410" s="117"/>
      <c r="U410" s="117"/>
      <c r="V410" s="117"/>
      <c r="W410" s="117"/>
      <c r="X410" s="117"/>
      <c r="Y410" s="117"/>
      <c r="Z410" s="117"/>
      <c r="AA410" s="117"/>
    </row>
    <row r="411" spans="1:27" ht="15.75" customHeight="1" x14ac:dyDescent="0.25">
      <c r="A411" s="117"/>
      <c r="B411" s="117"/>
      <c r="C411" s="117"/>
      <c r="D411" s="117"/>
      <c r="E411" s="117"/>
      <c r="F411" s="117"/>
      <c r="G411" s="117"/>
      <c r="H411" s="117"/>
      <c r="I411" s="214"/>
      <c r="J411" s="214"/>
      <c r="K411" s="214"/>
      <c r="L411" s="214"/>
      <c r="M411" s="214"/>
      <c r="N411" s="214"/>
      <c r="O411" s="117"/>
      <c r="P411" s="117"/>
      <c r="Q411" s="117"/>
      <c r="R411" s="117"/>
      <c r="S411" s="117"/>
      <c r="T411" s="117"/>
      <c r="U411" s="117"/>
      <c r="V411" s="117"/>
      <c r="W411" s="117"/>
      <c r="X411" s="117"/>
      <c r="Y411" s="117"/>
      <c r="Z411" s="117"/>
      <c r="AA411" s="117"/>
    </row>
    <row r="412" spans="1:27" ht="15.75" customHeight="1" x14ac:dyDescent="0.25">
      <c r="A412" s="117"/>
      <c r="B412" s="117"/>
      <c r="C412" s="117"/>
      <c r="D412" s="117"/>
      <c r="E412" s="117"/>
      <c r="F412" s="117"/>
      <c r="G412" s="117"/>
      <c r="H412" s="117"/>
      <c r="I412" s="214"/>
      <c r="J412" s="214"/>
      <c r="K412" s="214"/>
      <c r="L412" s="214"/>
      <c r="M412" s="214"/>
      <c r="N412" s="214"/>
      <c r="O412" s="117"/>
      <c r="P412" s="117"/>
      <c r="Q412" s="117"/>
      <c r="R412" s="117"/>
      <c r="S412" s="117"/>
      <c r="T412" s="117"/>
      <c r="U412" s="117"/>
      <c r="V412" s="117"/>
      <c r="W412" s="117"/>
      <c r="X412" s="117"/>
      <c r="Y412" s="117"/>
      <c r="Z412" s="117"/>
      <c r="AA412" s="117"/>
    </row>
    <row r="413" spans="1:27" ht="15.75" customHeight="1" x14ac:dyDescent="0.25">
      <c r="A413" s="117"/>
      <c r="B413" s="117"/>
      <c r="C413" s="117"/>
      <c r="D413" s="117"/>
      <c r="E413" s="117"/>
      <c r="F413" s="117"/>
      <c r="G413" s="117"/>
      <c r="H413" s="117"/>
      <c r="I413" s="214"/>
      <c r="J413" s="214"/>
      <c r="K413" s="214"/>
      <c r="L413" s="214"/>
      <c r="M413" s="214"/>
      <c r="N413" s="214"/>
      <c r="O413" s="117"/>
      <c r="P413" s="117"/>
      <c r="Q413" s="117"/>
      <c r="R413" s="117"/>
      <c r="S413" s="117"/>
      <c r="T413" s="117"/>
      <c r="U413" s="117"/>
      <c r="V413" s="117"/>
      <c r="W413" s="117"/>
      <c r="X413" s="117"/>
      <c r="Y413" s="117"/>
      <c r="Z413" s="117"/>
      <c r="AA413" s="117"/>
    </row>
    <row r="414" spans="1:27" ht="15.75" customHeight="1" x14ac:dyDescent="0.25">
      <c r="A414" s="117"/>
      <c r="B414" s="117"/>
      <c r="C414" s="117"/>
      <c r="D414" s="117"/>
      <c r="E414" s="117"/>
      <c r="F414" s="117"/>
      <c r="G414" s="117"/>
      <c r="H414" s="117"/>
      <c r="I414" s="214"/>
      <c r="J414" s="214"/>
      <c r="K414" s="214"/>
      <c r="L414" s="214"/>
      <c r="M414" s="214"/>
      <c r="N414" s="214"/>
      <c r="O414" s="117"/>
      <c r="P414" s="117"/>
      <c r="Q414" s="117"/>
      <c r="R414" s="117"/>
      <c r="S414" s="117"/>
      <c r="T414" s="117"/>
      <c r="U414" s="117"/>
      <c r="V414" s="117"/>
      <c r="W414" s="117"/>
      <c r="X414" s="117"/>
      <c r="Y414" s="117"/>
      <c r="Z414" s="117"/>
      <c r="AA414" s="117"/>
    </row>
    <row r="415" spans="1:27" ht="15.75" customHeight="1" x14ac:dyDescent="0.25">
      <c r="A415" s="117"/>
      <c r="B415" s="117"/>
      <c r="C415" s="117"/>
      <c r="D415" s="117"/>
      <c r="E415" s="117"/>
      <c r="F415" s="117"/>
      <c r="G415" s="117"/>
      <c r="H415" s="117"/>
      <c r="I415" s="214"/>
      <c r="J415" s="214"/>
      <c r="K415" s="214"/>
      <c r="L415" s="214"/>
      <c r="M415" s="214"/>
      <c r="N415" s="214"/>
      <c r="O415" s="117"/>
      <c r="P415" s="117"/>
      <c r="Q415" s="117"/>
      <c r="R415" s="117"/>
      <c r="S415" s="117"/>
      <c r="T415" s="117"/>
      <c r="U415" s="117"/>
      <c r="V415" s="117"/>
      <c r="W415" s="117"/>
      <c r="X415" s="117"/>
      <c r="Y415" s="117"/>
      <c r="Z415" s="117"/>
      <c r="AA415" s="117"/>
    </row>
    <row r="416" spans="1:27" ht="15.75" customHeight="1" x14ac:dyDescent="0.25">
      <c r="A416" s="117"/>
      <c r="B416" s="117"/>
      <c r="C416" s="117"/>
      <c r="D416" s="117"/>
      <c r="E416" s="117"/>
      <c r="F416" s="117"/>
      <c r="G416" s="117"/>
      <c r="H416" s="117"/>
      <c r="I416" s="214"/>
      <c r="J416" s="214"/>
      <c r="K416" s="214"/>
      <c r="L416" s="214"/>
      <c r="M416" s="214"/>
      <c r="N416" s="214"/>
      <c r="O416" s="117"/>
      <c r="P416" s="117"/>
      <c r="Q416" s="117"/>
      <c r="R416" s="117"/>
      <c r="S416" s="117"/>
      <c r="T416" s="117"/>
      <c r="U416" s="117"/>
      <c r="V416" s="117"/>
      <c r="W416" s="117"/>
      <c r="X416" s="117"/>
      <c r="Y416" s="117"/>
      <c r="Z416" s="117"/>
      <c r="AA416" s="117"/>
    </row>
    <row r="417" spans="1:27" ht="15.75" customHeight="1" x14ac:dyDescent="0.25">
      <c r="A417" s="117"/>
      <c r="B417" s="117"/>
      <c r="C417" s="117"/>
      <c r="D417" s="117"/>
      <c r="E417" s="117"/>
      <c r="F417" s="117"/>
      <c r="G417" s="117"/>
      <c r="H417" s="117"/>
      <c r="I417" s="214"/>
      <c r="J417" s="214"/>
      <c r="K417" s="214"/>
      <c r="L417" s="214"/>
      <c r="M417" s="214"/>
      <c r="N417" s="214"/>
      <c r="O417" s="117"/>
      <c r="P417" s="117"/>
      <c r="Q417" s="117"/>
      <c r="R417" s="117"/>
      <c r="S417" s="117"/>
      <c r="T417" s="117"/>
      <c r="U417" s="117"/>
      <c r="V417" s="117"/>
      <c r="W417" s="117"/>
      <c r="X417" s="117"/>
      <c r="Y417" s="117"/>
      <c r="Z417" s="117"/>
      <c r="AA417" s="117"/>
    </row>
    <row r="418" spans="1:27" ht="15.75" customHeight="1" x14ac:dyDescent="0.25">
      <c r="A418" s="117"/>
      <c r="B418" s="117"/>
      <c r="C418" s="117"/>
      <c r="D418" s="117"/>
      <c r="E418" s="117"/>
      <c r="F418" s="117"/>
      <c r="G418" s="117"/>
      <c r="H418" s="117"/>
      <c r="I418" s="214"/>
      <c r="J418" s="214"/>
      <c r="K418" s="214"/>
      <c r="L418" s="214"/>
      <c r="M418" s="214"/>
      <c r="N418" s="214"/>
      <c r="O418" s="117"/>
      <c r="P418" s="117"/>
      <c r="Q418" s="117"/>
      <c r="R418" s="117"/>
      <c r="S418" s="117"/>
      <c r="T418" s="117"/>
      <c r="U418" s="117"/>
      <c r="V418" s="117"/>
      <c r="W418" s="117"/>
      <c r="X418" s="117"/>
      <c r="Y418" s="117"/>
      <c r="Z418" s="117"/>
      <c r="AA418" s="117"/>
    </row>
    <row r="419" spans="1:27" ht="15.75" customHeight="1" x14ac:dyDescent="0.25">
      <c r="A419" s="117"/>
      <c r="B419" s="117"/>
      <c r="C419" s="117"/>
      <c r="D419" s="117"/>
      <c r="E419" s="117"/>
      <c r="F419" s="117"/>
      <c r="G419" s="117"/>
      <c r="H419" s="117"/>
      <c r="I419" s="214"/>
      <c r="J419" s="214"/>
      <c r="K419" s="214"/>
      <c r="L419" s="214"/>
      <c r="M419" s="214"/>
      <c r="N419" s="214"/>
      <c r="O419" s="117"/>
      <c r="P419" s="117"/>
      <c r="Q419" s="117"/>
      <c r="R419" s="117"/>
      <c r="S419" s="117"/>
      <c r="T419" s="117"/>
      <c r="U419" s="117"/>
      <c r="V419" s="117"/>
      <c r="W419" s="117"/>
      <c r="X419" s="117"/>
      <c r="Y419" s="117"/>
      <c r="Z419" s="117"/>
      <c r="AA419" s="117"/>
    </row>
    <row r="420" spans="1:27" ht="15.75" customHeight="1" x14ac:dyDescent="0.25">
      <c r="A420" s="117"/>
      <c r="B420" s="117"/>
      <c r="C420" s="117"/>
      <c r="D420" s="117"/>
      <c r="E420" s="117"/>
      <c r="F420" s="117"/>
      <c r="G420" s="117"/>
      <c r="H420" s="117"/>
      <c r="I420" s="214"/>
      <c r="J420" s="214"/>
      <c r="K420" s="214"/>
      <c r="L420" s="214"/>
      <c r="M420" s="214"/>
      <c r="N420" s="214"/>
      <c r="O420" s="117"/>
      <c r="P420" s="117"/>
      <c r="Q420" s="117"/>
      <c r="R420" s="117"/>
      <c r="S420" s="117"/>
      <c r="T420" s="117"/>
      <c r="U420" s="117"/>
      <c r="V420" s="117"/>
      <c r="W420" s="117"/>
      <c r="X420" s="117"/>
      <c r="Y420" s="117"/>
      <c r="Z420" s="117"/>
      <c r="AA420" s="117"/>
    </row>
    <row r="421" spans="1:27" ht="15.75" customHeight="1" x14ac:dyDescent="0.25">
      <c r="A421" s="117"/>
      <c r="B421" s="117"/>
      <c r="C421" s="117"/>
      <c r="D421" s="117"/>
      <c r="E421" s="117"/>
      <c r="F421" s="117"/>
      <c r="G421" s="117"/>
      <c r="H421" s="117"/>
      <c r="I421" s="214"/>
      <c r="J421" s="214"/>
      <c r="K421" s="214"/>
      <c r="L421" s="214"/>
      <c r="M421" s="214"/>
      <c r="N421" s="214"/>
      <c r="O421" s="117"/>
      <c r="P421" s="117"/>
      <c r="Q421" s="117"/>
      <c r="R421" s="117"/>
      <c r="S421" s="117"/>
      <c r="T421" s="117"/>
      <c r="U421" s="117"/>
      <c r="V421" s="117"/>
      <c r="W421" s="117"/>
      <c r="X421" s="117"/>
      <c r="Y421" s="117"/>
      <c r="Z421" s="117"/>
      <c r="AA421" s="117"/>
    </row>
    <row r="422" spans="1:27" ht="15.75" customHeight="1" x14ac:dyDescent="0.25">
      <c r="A422" s="117"/>
      <c r="B422" s="117"/>
      <c r="C422" s="117"/>
      <c r="D422" s="117"/>
      <c r="E422" s="117"/>
      <c r="F422" s="117"/>
      <c r="G422" s="117"/>
      <c r="H422" s="117"/>
      <c r="I422" s="214"/>
      <c r="J422" s="214"/>
      <c r="K422" s="214"/>
      <c r="L422" s="214"/>
      <c r="M422" s="214"/>
      <c r="N422" s="214"/>
      <c r="O422" s="117"/>
      <c r="P422" s="117"/>
      <c r="Q422" s="117"/>
      <c r="R422" s="117"/>
      <c r="S422" s="117"/>
      <c r="T422" s="117"/>
      <c r="U422" s="117"/>
      <c r="V422" s="117"/>
      <c r="W422" s="117"/>
      <c r="X422" s="117"/>
      <c r="Y422" s="117"/>
      <c r="Z422" s="117"/>
      <c r="AA422" s="117"/>
    </row>
    <row r="423" spans="1:27" ht="15.75" customHeight="1" x14ac:dyDescent="0.25">
      <c r="A423" s="117"/>
      <c r="B423" s="117"/>
      <c r="C423" s="117"/>
      <c r="D423" s="117"/>
      <c r="E423" s="117"/>
      <c r="F423" s="117"/>
      <c r="G423" s="117"/>
      <c r="H423" s="117"/>
      <c r="I423" s="214"/>
      <c r="J423" s="214"/>
      <c r="K423" s="214"/>
      <c r="L423" s="214"/>
      <c r="M423" s="214"/>
      <c r="N423" s="214"/>
      <c r="O423" s="117"/>
      <c r="P423" s="117"/>
      <c r="Q423" s="117"/>
      <c r="R423" s="117"/>
      <c r="S423" s="117"/>
      <c r="T423" s="117"/>
      <c r="U423" s="117"/>
      <c r="V423" s="117"/>
      <c r="W423" s="117"/>
      <c r="X423" s="117"/>
      <c r="Y423" s="117"/>
      <c r="Z423" s="117"/>
      <c r="AA423" s="117"/>
    </row>
    <row r="424" spans="1:27" ht="15.75" customHeight="1" x14ac:dyDescent="0.25">
      <c r="A424" s="117"/>
      <c r="B424" s="117"/>
      <c r="C424" s="117"/>
      <c r="D424" s="117"/>
      <c r="E424" s="117"/>
      <c r="F424" s="117"/>
      <c r="G424" s="117"/>
      <c r="H424" s="117"/>
      <c r="I424" s="214"/>
      <c r="J424" s="214"/>
      <c r="K424" s="214"/>
      <c r="L424" s="214"/>
      <c r="M424" s="214"/>
      <c r="N424" s="214"/>
      <c r="O424" s="117"/>
      <c r="P424" s="117"/>
      <c r="Q424" s="117"/>
      <c r="R424" s="117"/>
      <c r="S424" s="117"/>
      <c r="T424" s="117"/>
      <c r="U424" s="117"/>
      <c r="V424" s="117"/>
      <c r="W424" s="117"/>
      <c r="X424" s="117"/>
      <c r="Y424" s="117"/>
      <c r="Z424" s="117"/>
      <c r="AA424" s="117"/>
    </row>
    <row r="425" spans="1:27" ht="15.75" customHeight="1" x14ac:dyDescent="0.25">
      <c r="A425" s="117"/>
      <c r="B425" s="117"/>
      <c r="C425" s="117"/>
      <c r="D425" s="117"/>
      <c r="E425" s="117"/>
      <c r="F425" s="117"/>
      <c r="G425" s="117"/>
      <c r="H425" s="117"/>
      <c r="I425" s="214"/>
      <c r="J425" s="214"/>
      <c r="K425" s="214"/>
      <c r="L425" s="214"/>
      <c r="M425" s="214"/>
      <c r="N425" s="214"/>
      <c r="O425" s="117"/>
      <c r="P425" s="117"/>
      <c r="Q425" s="117"/>
      <c r="R425" s="117"/>
      <c r="S425" s="117"/>
      <c r="T425" s="117"/>
      <c r="U425" s="117"/>
      <c r="V425" s="117"/>
      <c r="W425" s="117"/>
      <c r="X425" s="117"/>
      <c r="Y425" s="117"/>
      <c r="Z425" s="117"/>
      <c r="AA425" s="117"/>
    </row>
    <row r="426" spans="1:27" ht="15.75" customHeight="1" x14ac:dyDescent="0.25">
      <c r="A426" s="117"/>
      <c r="B426" s="117"/>
      <c r="C426" s="117"/>
      <c r="D426" s="117"/>
      <c r="E426" s="117"/>
      <c r="F426" s="117"/>
      <c r="G426" s="117"/>
      <c r="H426" s="117"/>
      <c r="I426" s="214"/>
      <c r="J426" s="214"/>
      <c r="K426" s="214"/>
      <c r="L426" s="214"/>
      <c r="M426" s="214"/>
      <c r="N426" s="214"/>
      <c r="O426" s="117"/>
      <c r="P426" s="117"/>
      <c r="Q426" s="117"/>
      <c r="R426" s="117"/>
      <c r="S426" s="117"/>
      <c r="T426" s="117"/>
      <c r="U426" s="117"/>
      <c r="V426" s="117"/>
      <c r="W426" s="117"/>
      <c r="X426" s="117"/>
      <c r="Y426" s="117"/>
      <c r="Z426" s="117"/>
      <c r="AA426" s="117"/>
    </row>
    <row r="427" spans="1:27" ht="15.75" customHeight="1" x14ac:dyDescent="0.25">
      <c r="A427" s="117"/>
      <c r="B427" s="117"/>
      <c r="C427" s="117"/>
      <c r="D427" s="117"/>
      <c r="E427" s="117"/>
      <c r="F427" s="117"/>
      <c r="G427" s="117"/>
      <c r="H427" s="117"/>
      <c r="I427" s="214"/>
      <c r="J427" s="214"/>
      <c r="K427" s="214"/>
      <c r="L427" s="214"/>
      <c r="M427" s="214"/>
      <c r="N427" s="214"/>
      <c r="O427" s="117"/>
      <c r="P427" s="117"/>
      <c r="Q427" s="117"/>
      <c r="R427" s="117"/>
      <c r="S427" s="117"/>
      <c r="T427" s="117"/>
      <c r="U427" s="117"/>
      <c r="V427" s="117"/>
      <c r="W427" s="117"/>
      <c r="X427" s="117"/>
      <c r="Y427" s="117"/>
      <c r="Z427" s="117"/>
      <c r="AA427" s="117"/>
    </row>
    <row r="428" spans="1:27" ht="15.75" customHeight="1" x14ac:dyDescent="0.25">
      <c r="A428" s="117"/>
      <c r="B428" s="117"/>
      <c r="C428" s="117"/>
      <c r="D428" s="117"/>
      <c r="E428" s="117"/>
      <c r="F428" s="117"/>
      <c r="G428" s="117"/>
      <c r="H428" s="117"/>
      <c r="I428" s="214"/>
      <c r="J428" s="214"/>
      <c r="K428" s="214"/>
      <c r="L428" s="214"/>
      <c r="M428" s="214"/>
      <c r="N428" s="214"/>
      <c r="O428" s="117"/>
      <c r="P428" s="117"/>
      <c r="Q428" s="117"/>
      <c r="R428" s="117"/>
      <c r="S428" s="117"/>
      <c r="T428" s="117"/>
      <c r="U428" s="117"/>
      <c r="V428" s="117"/>
      <c r="W428" s="117"/>
      <c r="X428" s="117"/>
      <c r="Y428" s="117"/>
      <c r="Z428" s="117"/>
      <c r="AA428" s="117"/>
    </row>
    <row r="429" spans="1:27" ht="15.75" customHeight="1" x14ac:dyDescent="0.25">
      <c r="A429" s="117"/>
      <c r="B429" s="117"/>
      <c r="C429" s="117"/>
      <c r="D429" s="117"/>
      <c r="E429" s="117"/>
      <c r="F429" s="117"/>
      <c r="G429" s="117"/>
      <c r="H429" s="117"/>
      <c r="I429" s="214"/>
      <c r="J429" s="214"/>
      <c r="K429" s="214"/>
      <c r="L429" s="214"/>
      <c r="M429" s="214"/>
      <c r="N429" s="214"/>
      <c r="O429" s="117"/>
      <c r="P429" s="117"/>
      <c r="Q429" s="117"/>
      <c r="R429" s="117"/>
      <c r="S429" s="117"/>
      <c r="T429" s="117"/>
      <c r="U429" s="117"/>
      <c r="V429" s="117"/>
      <c r="W429" s="117"/>
      <c r="X429" s="117"/>
      <c r="Y429" s="117"/>
      <c r="Z429" s="117"/>
      <c r="AA429" s="117"/>
    </row>
    <row r="430" spans="1:27" ht="15.75" customHeight="1" x14ac:dyDescent="0.25">
      <c r="A430" s="117"/>
      <c r="B430" s="117"/>
      <c r="C430" s="117"/>
      <c r="D430" s="117"/>
      <c r="E430" s="117"/>
      <c r="F430" s="117"/>
      <c r="G430" s="117"/>
      <c r="H430" s="117"/>
      <c r="I430" s="214"/>
      <c r="J430" s="214"/>
      <c r="K430" s="214"/>
      <c r="L430" s="214"/>
      <c r="M430" s="214"/>
      <c r="N430" s="214"/>
      <c r="O430" s="117"/>
      <c r="P430" s="117"/>
      <c r="Q430" s="117"/>
      <c r="R430" s="117"/>
      <c r="S430" s="117"/>
      <c r="T430" s="117"/>
      <c r="U430" s="117"/>
      <c r="V430" s="117"/>
      <c r="W430" s="117"/>
      <c r="X430" s="117"/>
      <c r="Y430" s="117"/>
      <c r="Z430" s="117"/>
      <c r="AA430" s="117"/>
    </row>
    <row r="431" spans="1:27" ht="15.75" customHeight="1" x14ac:dyDescent="0.25">
      <c r="A431" s="117"/>
      <c r="B431" s="117"/>
      <c r="C431" s="117"/>
      <c r="D431" s="117"/>
      <c r="E431" s="117"/>
      <c r="F431" s="117"/>
      <c r="G431" s="117"/>
      <c r="H431" s="117"/>
      <c r="I431" s="214"/>
      <c r="J431" s="214"/>
      <c r="K431" s="214"/>
      <c r="L431" s="214"/>
      <c r="M431" s="214"/>
      <c r="N431" s="214"/>
      <c r="O431" s="117"/>
      <c r="P431" s="117"/>
      <c r="Q431" s="117"/>
      <c r="R431" s="117"/>
      <c r="S431" s="117"/>
      <c r="T431" s="117"/>
      <c r="U431" s="117"/>
      <c r="V431" s="117"/>
      <c r="W431" s="117"/>
      <c r="X431" s="117"/>
      <c r="Y431" s="117"/>
      <c r="Z431" s="117"/>
      <c r="AA431" s="117"/>
    </row>
    <row r="432" spans="1:27" ht="15.75" customHeight="1" x14ac:dyDescent="0.25">
      <c r="A432" s="117"/>
      <c r="B432" s="117"/>
      <c r="C432" s="117"/>
      <c r="D432" s="117"/>
      <c r="E432" s="117"/>
      <c r="F432" s="117"/>
      <c r="G432" s="117"/>
      <c r="H432" s="117"/>
      <c r="I432" s="214"/>
      <c r="J432" s="214"/>
      <c r="K432" s="214"/>
      <c r="L432" s="214"/>
      <c r="M432" s="214"/>
      <c r="N432" s="214"/>
      <c r="O432" s="117"/>
      <c r="P432" s="117"/>
      <c r="Q432" s="117"/>
      <c r="R432" s="117"/>
      <c r="S432" s="117"/>
      <c r="T432" s="117"/>
      <c r="U432" s="117"/>
      <c r="V432" s="117"/>
      <c r="W432" s="117"/>
      <c r="X432" s="117"/>
      <c r="Y432" s="117"/>
      <c r="Z432" s="117"/>
      <c r="AA432" s="117"/>
    </row>
    <row r="433" spans="1:27" ht="15.75" customHeight="1" x14ac:dyDescent="0.25">
      <c r="A433" s="117"/>
      <c r="B433" s="117"/>
      <c r="C433" s="117"/>
      <c r="D433" s="117"/>
      <c r="E433" s="117"/>
      <c r="F433" s="117"/>
      <c r="G433" s="117"/>
      <c r="H433" s="117"/>
      <c r="I433" s="214"/>
      <c r="J433" s="214"/>
      <c r="K433" s="214"/>
      <c r="L433" s="214"/>
      <c r="M433" s="214"/>
      <c r="N433" s="214"/>
      <c r="O433" s="117"/>
      <c r="P433" s="117"/>
      <c r="Q433" s="117"/>
      <c r="R433" s="117"/>
      <c r="S433" s="117"/>
      <c r="T433" s="117"/>
      <c r="U433" s="117"/>
      <c r="V433" s="117"/>
      <c r="W433" s="117"/>
      <c r="X433" s="117"/>
      <c r="Y433" s="117"/>
      <c r="Z433" s="117"/>
      <c r="AA433" s="117"/>
    </row>
    <row r="434" spans="1:27" ht="15.75" customHeight="1" x14ac:dyDescent="0.25">
      <c r="A434" s="117"/>
      <c r="B434" s="117"/>
      <c r="C434" s="117"/>
      <c r="D434" s="117"/>
      <c r="E434" s="117"/>
      <c r="F434" s="117"/>
      <c r="G434" s="117"/>
      <c r="H434" s="117"/>
      <c r="I434" s="214"/>
      <c r="J434" s="214"/>
      <c r="K434" s="214"/>
      <c r="L434" s="214"/>
      <c r="M434" s="214"/>
      <c r="N434" s="214"/>
      <c r="O434" s="117"/>
      <c r="P434" s="117"/>
      <c r="Q434" s="117"/>
      <c r="R434" s="117"/>
      <c r="S434" s="117"/>
      <c r="T434" s="117"/>
      <c r="U434" s="117"/>
      <c r="V434" s="117"/>
      <c r="W434" s="117"/>
      <c r="X434" s="117"/>
      <c r="Y434" s="117"/>
      <c r="Z434" s="117"/>
      <c r="AA434" s="117"/>
    </row>
    <row r="435" spans="1:27" ht="15.75" customHeight="1" x14ac:dyDescent="0.25">
      <c r="A435" s="117"/>
      <c r="B435" s="117"/>
      <c r="C435" s="117"/>
      <c r="D435" s="117"/>
      <c r="E435" s="117"/>
      <c r="F435" s="117"/>
      <c r="G435" s="117"/>
      <c r="H435" s="117"/>
      <c r="I435" s="214"/>
      <c r="J435" s="214"/>
      <c r="K435" s="214"/>
      <c r="L435" s="214"/>
      <c r="M435" s="214"/>
      <c r="N435" s="214"/>
      <c r="O435" s="117"/>
      <c r="P435" s="117"/>
      <c r="Q435" s="117"/>
      <c r="R435" s="117"/>
      <c r="S435" s="117"/>
      <c r="T435" s="117"/>
      <c r="U435" s="117"/>
      <c r="V435" s="117"/>
      <c r="W435" s="117"/>
      <c r="X435" s="117"/>
      <c r="Y435" s="117"/>
      <c r="Z435" s="117"/>
      <c r="AA435" s="117"/>
    </row>
    <row r="436" spans="1:27" ht="15.75" customHeight="1" x14ac:dyDescent="0.25">
      <c r="A436" s="117"/>
      <c r="B436" s="117"/>
      <c r="C436" s="117"/>
      <c r="D436" s="117"/>
      <c r="E436" s="117"/>
      <c r="F436" s="117"/>
      <c r="G436" s="117"/>
      <c r="H436" s="117"/>
      <c r="I436" s="214"/>
      <c r="J436" s="214"/>
      <c r="K436" s="214"/>
      <c r="L436" s="214"/>
      <c r="M436" s="214"/>
      <c r="N436" s="214"/>
      <c r="O436" s="117"/>
      <c r="P436" s="117"/>
      <c r="Q436" s="117"/>
      <c r="R436" s="117"/>
      <c r="S436" s="117"/>
      <c r="T436" s="117"/>
      <c r="U436" s="117"/>
      <c r="V436" s="117"/>
      <c r="W436" s="117"/>
      <c r="X436" s="117"/>
      <c r="Y436" s="117"/>
      <c r="Z436" s="117"/>
      <c r="AA436" s="117"/>
    </row>
    <row r="437" spans="1:27" ht="15.75" customHeight="1" x14ac:dyDescent="0.25">
      <c r="A437" s="117"/>
      <c r="B437" s="117"/>
      <c r="C437" s="117"/>
      <c r="D437" s="117"/>
      <c r="E437" s="117"/>
      <c r="F437" s="117"/>
      <c r="G437" s="117"/>
      <c r="H437" s="117"/>
      <c r="I437" s="214"/>
      <c r="J437" s="214"/>
      <c r="K437" s="214"/>
      <c r="L437" s="214"/>
      <c r="M437" s="214"/>
      <c r="N437" s="214"/>
      <c r="O437" s="117"/>
      <c r="P437" s="117"/>
      <c r="Q437" s="117"/>
      <c r="R437" s="117"/>
      <c r="S437" s="117"/>
      <c r="T437" s="117"/>
      <c r="U437" s="117"/>
      <c r="V437" s="117"/>
      <c r="W437" s="117"/>
      <c r="X437" s="117"/>
      <c r="Y437" s="117"/>
      <c r="Z437" s="117"/>
      <c r="AA437" s="117"/>
    </row>
    <row r="438" spans="1:27" ht="15.75" customHeight="1" x14ac:dyDescent="0.25">
      <c r="A438" s="117"/>
      <c r="B438" s="117"/>
      <c r="C438" s="117"/>
      <c r="D438" s="117"/>
      <c r="E438" s="117"/>
      <c r="F438" s="117"/>
      <c r="G438" s="117"/>
      <c r="H438" s="117"/>
      <c r="I438" s="214"/>
      <c r="J438" s="214"/>
      <c r="K438" s="214"/>
      <c r="L438" s="214"/>
      <c r="M438" s="214"/>
      <c r="N438" s="214"/>
      <c r="O438" s="117"/>
      <c r="P438" s="117"/>
      <c r="Q438" s="117"/>
      <c r="R438" s="117"/>
      <c r="S438" s="117"/>
      <c r="T438" s="117"/>
      <c r="U438" s="117"/>
      <c r="V438" s="117"/>
      <c r="W438" s="117"/>
      <c r="X438" s="117"/>
      <c r="Y438" s="117"/>
      <c r="Z438" s="117"/>
      <c r="AA438" s="117"/>
    </row>
    <row r="439" spans="1:27" ht="15.75" customHeight="1" x14ac:dyDescent="0.25">
      <c r="A439" s="117"/>
      <c r="B439" s="117"/>
      <c r="C439" s="117"/>
      <c r="D439" s="117"/>
      <c r="E439" s="117"/>
      <c r="F439" s="117"/>
      <c r="G439" s="117"/>
      <c r="H439" s="117"/>
      <c r="I439" s="214"/>
      <c r="J439" s="214"/>
      <c r="K439" s="214"/>
      <c r="L439" s="214"/>
      <c r="M439" s="214"/>
      <c r="N439" s="214"/>
      <c r="O439" s="117"/>
      <c r="P439" s="117"/>
      <c r="Q439" s="117"/>
      <c r="R439" s="117"/>
      <c r="S439" s="117"/>
      <c r="T439" s="117"/>
      <c r="U439" s="117"/>
      <c r="V439" s="117"/>
      <c r="W439" s="117"/>
      <c r="X439" s="117"/>
      <c r="Y439" s="117"/>
      <c r="Z439" s="117"/>
      <c r="AA439" s="117"/>
    </row>
    <row r="440" spans="1:27" ht="15.75" customHeight="1" x14ac:dyDescent="0.25">
      <c r="A440" s="117"/>
      <c r="B440" s="117"/>
      <c r="C440" s="117"/>
      <c r="D440" s="117"/>
      <c r="E440" s="117"/>
      <c r="F440" s="117"/>
      <c r="G440" s="117"/>
      <c r="H440" s="117"/>
      <c r="I440" s="214"/>
      <c r="J440" s="214"/>
      <c r="K440" s="214"/>
      <c r="L440" s="214"/>
      <c r="M440" s="214"/>
      <c r="N440" s="214"/>
      <c r="O440" s="117"/>
      <c r="P440" s="117"/>
      <c r="Q440" s="117"/>
      <c r="R440" s="117"/>
      <c r="S440" s="117"/>
      <c r="T440" s="117"/>
      <c r="U440" s="117"/>
      <c r="V440" s="117"/>
      <c r="W440" s="117"/>
      <c r="X440" s="117"/>
      <c r="Y440" s="117"/>
      <c r="Z440" s="117"/>
      <c r="AA440" s="117"/>
    </row>
    <row r="441" spans="1:27" ht="15.75" customHeight="1" x14ac:dyDescent="0.25">
      <c r="A441" s="117"/>
      <c r="B441" s="117"/>
      <c r="C441" s="117"/>
      <c r="D441" s="117"/>
      <c r="E441" s="117"/>
      <c r="F441" s="117"/>
      <c r="G441" s="117"/>
      <c r="H441" s="117"/>
      <c r="I441" s="214"/>
      <c r="J441" s="214"/>
      <c r="K441" s="214"/>
      <c r="L441" s="214"/>
      <c r="M441" s="214"/>
      <c r="N441" s="214"/>
      <c r="O441" s="117"/>
      <c r="P441" s="117"/>
      <c r="Q441" s="117"/>
      <c r="R441" s="117"/>
      <c r="S441" s="117"/>
      <c r="T441" s="117"/>
      <c r="U441" s="117"/>
      <c r="V441" s="117"/>
      <c r="W441" s="117"/>
      <c r="X441" s="117"/>
      <c r="Y441" s="117"/>
      <c r="Z441" s="117"/>
      <c r="AA441" s="117"/>
    </row>
    <row r="442" spans="1:27" ht="15.75" customHeight="1" x14ac:dyDescent="0.25">
      <c r="A442" s="117"/>
      <c r="B442" s="117"/>
      <c r="C442" s="117"/>
      <c r="D442" s="117"/>
      <c r="E442" s="117"/>
      <c r="F442" s="117"/>
      <c r="G442" s="117"/>
      <c r="H442" s="117"/>
      <c r="I442" s="214"/>
      <c r="J442" s="214"/>
      <c r="K442" s="214"/>
      <c r="L442" s="214"/>
      <c r="M442" s="214"/>
      <c r="N442" s="214"/>
      <c r="O442" s="117"/>
      <c r="P442" s="117"/>
      <c r="Q442" s="117"/>
      <c r="R442" s="117"/>
      <c r="S442" s="117"/>
      <c r="T442" s="117"/>
      <c r="U442" s="117"/>
      <c r="V442" s="117"/>
      <c r="W442" s="117"/>
      <c r="X442" s="117"/>
      <c r="Y442" s="117"/>
      <c r="Z442" s="117"/>
      <c r="AA442" s="117"/>
    </row>
    <row r="443" spans="1:27" ht="15.75" customHeight="1" x14ac:dyDescent="0.25">
      <c r="A443" s="117"/>
      <c r="B443" s="117"/>
      <c r="C443" s="117"/>
      <c r="D443" s="117"/>
      <c r="E443" s="117"/>
      <c r="F443" s="117"/>
      <c r="G443" s="117"/>
      <c r="H443" s="117"/>
      <c r="I443" s="214"/>
      <c r="J443" s="214"/>
      <c r="K443" s="214"/>
      <c r="L443" s="214"/>
      <c r="M443" s="214"/>
      <c r="N443" s="214"/>
      <c r="O443" s="117"/>
      <c r="P443" s="117"/>
      <c r="Q443" s="117"/>
      <c r="R443" s="117"/>
      <c r="S443" s="117"/>
      <c r="T443" s="117"/>
      <c r="U443" s="117"/>
      <c r="V443" s="117"/>
      <c r="W443" s="117"/>
      <c r="X443" s="117"/>
      <c r="Y443" s="117"/>
      <c r="Z443" s="117"/>
      <c r="AA443" s="117"/>
    </row>
    <row r="444" spans="1:27" ht="15.75" customHeight="1" x14ac:dyDescent="0.25">
      <c r="A444" s="117"/>
      <c r="B444" s="117"/>
      <c r="C444" s="117"/>
      <c r="D444" s="117"/>
      <c r="E444" s="117"/>
      <c r="F444" s="117"/>
      <c r="G444" s="117"/>
      <c r="H444" s="117"/>
      <c r="I444" s="214"/>
      <c r="J444" s="214"/>
      <c r="K444" s="214"/>
      <c r="L444" s="214"/>
      <c r="M444" s="214"/>
      <c r="N444" s="214"/>
      <c r="O444" s="117"/>
      <c r="P444" s="117"/>
      <c r="Q444" s="117"/>
      <c r="R444" s="117"/>
      <c r="S444" s="117"/>
      <c r="T444" s="117"/>
      <c r="U444" s="117"/>
      <c r="V444" s="117"/>
      <c r="W444" s="117"/>
      <c r="X444" s="117"/>
      <c r="Y444" s="117"/>
      <c r="Z444" s="117"/>
      <c r="AA444" s="117"/>
    </row>
    <row r="445" spans="1:27" ht="15.75" customHeight="1" x14ac:dyDescent="0.25">
      <c r="A445" s="117"/>
      <c r="B445" s="117"/>
      <c r="C445" s="117"/>
      <c r="D445" s="117"/>
      <c r="E445" s="117"/>
      <c r="F445" s="117"/>
      <c r="G445" s="117"/>
      <c r="H445" s="117"/>
      <c r="I445" s="214"/>
      <c r="J445" s="214"/>
      <c r="K445" s="214"/>
      <c r="L445" s="214"/>
      <c r="M445" s="214"/>
      <c r="N445" s="214"/>
      <c r="O445" s="117"/>
      <c r="P445" s="117"/>
      <c r="Q445" s="117"/>
      <c r="R445" s="117"/>
      <c r="S445" s="117"/>
      <c r="T445" s="117"/>
      <c r="U445" s="117"/>
      <c r="V445" s="117"/>
      <c r="W445" s="117"/>
      <c r="X445" s="117"/>
      <c r="Y445" s="117"/>
      <c r="Z445" s="117"/>
      <c r="AA445" s="117"/>
    </row>
    <row r="446" spans="1:27" ht="15.75" customHeight="1" x14ac:dyDescent="0.25">
      <c r="A446" s="117"/>
      <c r="B446" s="117"/>
      <c r="C446" s="117"/>
      <c r="D446" s="117"/>
      <c r="E446" s="117"/>
      <c r="F446" s="117"/>
      <c r="G446" s="117"/>
      <c r="H446" s="117"/>
      <c r="I446" s="214"/>
      <c r="J446" s="214"/>
      <c r="K446" s="214"/>
      <c r="L446" s="214"/>
      <c r="M446" s="214"/>
      <c r="N446" s="214"/>
      <c r="O446" s="117"/>
      <c r="P446" s="117"/>
      <c r="Q446" s="117"/>
      <c r="R446" s="117"/>
      <c r="S446" s="117"/>
      <c r="T446" s="117"/>
      <c r="U446" s="117"/>
      <c r="V446" s="117"/>
      <c r="W446" s="117"/>
      <c r="X446" s="117"/>
      <c r="Y446" s="117"/>
      <c r="Z446" s="117"/>
      <c r="AA446" s="117"/>
    </row>
    <row r="447" spans="1:27" ht="15.75" customHeight="1" x14ac:dyDescent="0.25">
      <c r="A447" s="117"/>
      <c r="B447" s="117"/>
      <c r="C447" s="117"/>
      <c r="D447" s="117"/>
      <c r="E447" s="117"/>
      <c r="F447" s="117"/>
      <c r="G447" s="117"/>
      <c r="H447" s="117"/>
      <c r="I447" s="214"/>
      <c r="J447" s="214"/>
      <c r="K447" s="214"/>
      <c r="L447" s="214"/>
      <c r="M447" s="214"/>
      <c r="N447" s="214"/>
      <c r="O447" s="117"/>
      <c r="P447" s="117"/>
      <c r="Q447" s="117"/>
      <c r="R447" s="117"/>
      <c r="S447" s="117"/>
      <c r="T447" s="117"/>
      <c r="U447" s="117"/>
      <c r="V447" s="117"/>
      <c r="W447" s="117"/>
      <c r="X447" s="117"/>
      <c r="Y447" s="117"/>
      <c r="Z447" s="117"/>
      <c r="AA447" s="117"/>
    </row>
    <row r="448" spans="1:27" ht="15.75" customHeight="1" x14ac:dyDescent="0.25">
      <c r="A448" s="117"/>
      <c r="B448" s="117"/>
      <c r="C448" s="117"/>
      <c r="D448" s="117"/>
      <c r="E448" s="117"/>
      <c r="F448" s="117"/>
      <c r="G448" s="117"/>
      <c r="H448" s="117"/>
      <c r="I448" s="214"/>
      <c r="J448" s="214"/>
      <c r="K448" s="214"/>
      <c r="L448" s="214"/>
      <c r="M448" s="214"/>
      <c r="N448" s="214"/>
      <c r="O448" s="117"/>
      <c r="P448" s="117"/>
      <c r="Q448" s="117"/>
      <c r="R448" s="117"/>
      <c r="S448" s="117"/>
      <c r="T448" s="117"/>
      <c r="U448" s="117"/>
      <c r="V448" s="117"/>
      <c r="W448" s="117"/>
      <c r="X448" s="117"/>
      <c r="Y448" s="117"/>
      <c r="Z448" s="117"/>
      <c r="AA448" s="117"/>
    </row>
    <row r="449" spans="1:27" ht="15.75" customHeight="1" x14ac:dyDescent="0.25">
      <c r="A449" s="117"/>
      <c r="B449" s="117"/>
      <c r="C449" s="117"/>
      <c r="D449" s="117"/>
      <c r="E449" s="117"/>
      <c r="F449" s="117"/>
      <c r="G449" s="117"/>
      <c r="H449" s="117"/>
      <c r="I449" s="214"/>
      <c r="J449" s="214"/>
      <c r="K449" s="214"/>
      <c r="L449" s="214"/>
      <c r="M449" s="214"/>
      <c r="N449" s="214"/>
      <c r="O449" s="117"/>
      <c r="P449" s="117"/>
      <c r="Q449" s="117"/>
      <c r="R449" s="117"/>
      <c r="S449" s="117"/>
      <c r="T449" s="117"/>
      <c r="U449" s="117"/>
      <c r="V449" s="117"/>
      <c r="W449" s="117"/>
      <c r="X449" s="117"/>
      <c r="Y449" s="117"/>
      <c r="Z449" s="117"/>
      <c r="AA449" s="117"/>
    </row>
    <row r="450" spans="1:27" ht="15.75" customHeight="1" x14ac:dyDescent="0.25">
      <c r="A450" s="117"/>
      <c r="B450" s="117"/>
      <c r="C450" s="117"/>
      <c r="D450" s="117"/>
      <c r="E450" s="117"/>
      <c r="F450" s="117"/>
      <c r="G450" s="117"/>
      <c r="H450" s="117"/>
      <c r="I450" s="214"/>
      <c r="J450" s="214"/>
      <c r="K450" s="214"/>
      <c r="L450" s="214"/>
      <c r="M450" s="214"/>
      <c r="N450" s="214"/>
      <c r="O450" s="117"/>
      <c r="P450" s="117"/>
      <c r="Q450" s="117"/>
      <c r="R450" s="117"/>
      <c r="S450" s="117"/>
      <c r="T450" s="117"/>
      <c r="U450" s="117"/>
      <c r="V450" s="117"/>
      <c r="W450" s="117"/>
      <c r="X450" s="117"/>
      <c r="Y450" s="117"/>
      <c r="Z450" s="117"/>
      <c r="AA450" s="117"/>
    </row>
    <row r="451" spans="1:27" ht="15.75" customHeight="1" x14ac:dyDescent="0.25">
      <c r="A451" s="117"/>
      <c r="B451" s="117"/>
      <c r="C451" s="117"/>
      <c r="D451" s="117"/>
      <c r="E451" s="117"/>
      <c r="F451" s="117"/>
      <c r="G451" s="117"/>
      <c r="H451" s="117"/>
      <c r="I451" s="214"/>
      <c r="J451" s="214"/>
      <c r="K451" s="214"/>
      <c r="L451" s="214"/>
      <c r="M451" s="214"/>
      <c r="N451" s="214"/>
      <c r="O451" s="117"/>
      <c r="P451" s="117"/>
      <c r="Q451" s="117"/>
      <c r="R451" s="117"/>
      <c r="S451" s="117"/>
      <c r="T451" s="117"/>
      <c r="U451" s="117"/>
      <c r="V451" s="117"/>
      <c r="W451" s="117"/>
      <c r="X451" s="117"/>
      <c r="Y451" s="117"/>
      <c r="Z451" s="117"/>
      <c r="AA451" s="117"/>
    </row>
    <row r="452" spans="1:27" ht="15.75" customHeight="1" x14ac:dyDescent="0.25">
      <c r="A452" s="117"/>
      <c r="B452" s="117"/>
      <c r="C452" s="117"/>
      <c r="D452" s="117"/>
      <c r="E452" s="117"/>
      <c r="F452" s="117"/>
      <c r="G452" s="117"/>
      <c r="H452" s="117"/>
      <c r="I452" s="214"/>
      <c r="J452" s="214"/>
      <c r="K452" s="214"/>
      <c r="L452" s="214"/>
      <c r="M452" s="214"/>
      <c r="N452" s="214"/>
      <c r="O452" s="117"/>
      <c r="P452" s="117"/>
      <c r="Q452" s="117"/>
      <c r="R452" s="117"/>
      <c r="S452" s="117"/>
      <c r="T452" s="117"/>
      <c r="U452" s="117"/>
      <c r="V452" s="117"/>
      <c r="W452" s="117"/>
      <c r="X452" s="117"/>
      <c r="Y452" s="117"/>
      <c r="Z452" s="117"/>
      <c r="AA452" s="117"/>
    </row>
    <row r="453" spans="1:27" ht="15.75" customHeight="1" x14ac:dyDescent="0.25">
      <c r="A453" s="117"/>
      <c r="B453" s="117"/>
      <c r="C453" s="117"/>
      <c r="D453" s="117"/>
      <c r="E453" s="117"/>
      <c r="F453" s="117"/>
      <c r="G453" s="117"/>
      <c r="H453" s="117"/>
      <c r="I453" s="214"/>
      <c r="J453" s="214"/>
      <c r="K453" s="214"/>
      <c r="L453" s="214"/>
      <c r="M453" s="214"/>
      <c r="N453" s="214"/>
      <c r="O453" s="117"/>
      <c r="P453" s="117"/>
      <c r="Q453" s="117"/>
      <c r="R453" s="117"/>
      <c r="S453" s="117"/>
      <c r="T453" s="117"/>
      <c r="U453" s="117"/>
      <c r="V453" s="117"/>
      <c r="W453" s="117"/>
      <c r="X453" s="117"/>
      <c r="Y453" s="117"/>
      <c r="Z453" s="117"/>
      <c r="AA453" s="117"/>
    </row>
    <row r="454" spans="1:27" ht="15.75" customHeight="1" x14ac:dyDescent="0.25">
      <c r="A454" s="117"/>
      <c r="B454" s="117"/>
      <c r="C454" s="117"/>
      <c r="D454" s="117"/>
      <c r="E454" s="117"/>
      <c r="F454" s="117"/>
      <c r="G454" s="117"/>
      <c r="H454" s="117"/>
      <c r="I454" s="214"/>
      <c r="J454" s="214"/>
      <c r="K454" s="214"/>
      <c r="L454" s="214"/>
      <c r="M454" s="214"/>
      <c r="N454" s="214"/>
      <c r="O454" s="117"/>
      <c r="P454" s="117"/>
      <c r="Q454" s="117"/>
      <c r="R454" s="117"/>
      <c r="S454" s="117"/>
      <c r="T454" s="117"/>
      <c r="U454" s="117"/>
      <c r="V454" s="117"/>
      <c r="W454" s="117"/>
      <c r="X454" s="117"/>
      <c r="Y454" s="117"/>
      <c r="Z454" s="117"/>
      <c r="AA454" s="117"/>
    </row>
    <row r="455" spans="1:27" ht="15.75" customHeight="1" x14ac:dyDescent="0.25">
      <c r="A455" s="117"/>
      <c r="B455" s="117"/>
      <c r="C455" s="117"/>
      <c r="D455" s="117"/>
      <c r="E455" s="117"/>
      <c r="F455" s="117"/>
      <c r="G455" s="117"/>
      <c r="H455" s="117"/>
      <c r="I455" s="214"/>
      <c r="J455" s="214"/>
      <c r="K455" s="214"/>
      <c r="L455" s="214"/>
      <c r="M455" s="214"/>
      <c r="N455" s="214"/>
      <c r="O455" s="117"/>
      <c r="P455" s="117"/>
      <c r="Q455" s="117"/>
      <c r="R455" s="117"/>
      <c r="S455" s="117"/>
      <c r="T455" s="117"/>
      <c r="U455" s="117"/>
      <c r="V455" s="117"/>
      <c r="W455" s="117"/>
      <c r="X455" s="117"/>
      <c r="Y455" s="117"/>
      <c r="Z455" s="117"/>
      <c r="AA455" s="117"/>
    </row>
    <row r="456" spans="1:27" ht="15.75" customHeight="1" x14ac:dyDescent="0.25">
      <c r="A456" s="117"/>
      <c r="B456" s="117"/>
      <c r="C456" s="117"/>
      <c r="D456" s="117"/>
      <c r="E456" s="117"/>
      <c r="F456" s="117"/>
      <c r="G456" s="117"/>
      <c r="H456" s="117"/>
      <c r="I456" s="214"/>
      <c r="J456" s="214"/>
      <c r="K456" s="214"/>
      <c r="L456" s="214"/>
      <c r="M456" s="214"/>
      <c r="N456" s="214"/>
      <c r="O456" s="117"/>
      <c r="P456" s="117"/>
      <c r="Q456" s="117"/>
      <c r="R456" s="117"/>
      <c r="S456" s="117"/>
      <c r="T456" s="117"/>
      <c r="U456" s="117"/>
      <c r="V456" s="117"/>
      <c r="W456" s="117"/>
      <c r="X456" s="117"/>
      <c r="Y456" s="117"/>
      <c r="Z456" s="117"/>
      <c r="AA456" s="117"/>
    </row>
    <row r="457" spans="1:27" ht="15.75" customHeight="1" x14ac:dyDescent="0.25">
      <c r="A457" s="117"/>
      <c r="B457" s="117"/>
      <c r="C457" s="117"/>
      <c r="D457" s="117"/>
      <c r="E457" s="117"/>
      <c r="F457" s="117"/>
      <c r="G457" s="117"/>
      <c r="H457" s="117"/>
      <c r="I457" s="214"/>
      <c r="J457" s="214"/>
      <c r="K457" s="214"/>
      <c r="L457" s="214"/>
      <c r="M457" s="214"/>
      <c r="N457" s="214"/>
      <c r="O457" s="117"/>
      <c r="P457" s="117"/>
      <c r="Q457" s="117"/>
      <c r="R457" s="117"/>
      <c r="S457" s="117"/>
      <c r="T457" s="117"/>
      <c r="U457" s="117"/>
      <c r="V457" s="117"/>
      <c r="W457" s="117"/>
      <c r="X457" s="117"/>
      <c r="Y457" s="117"/>
      <c r="Z457" s="117"/>
      <c r="AA457" s="117"/>
    </row>
    <row r="458" spans="1:27" ht="15.75" customHeight="1" x14ac:dyDescent="0.25">
      <c r="A458" s="117"/>
      <c r="B458" s="117"/>
      <c r="C458" s="117"/>
      <c r="D458" s="117"/>
      <c r="E458" s="117"/>
      <c r="F458" s="117"/>
      <c r="G458" s="117"/>
      <c r="H458" s="117"/>
      <c r="I458" s="214"/>
      <c r="J458" s="214"/>
      <c r="K458" s="214"/>
      <c r="L458" s="214"/>
      <c r="M458" s="214"/>
      <c r="N458" s="214"/>
      <c r="O458" s="117"/>
      <c r="P458" s="117"/>
      <c r="Q458" s="117"/>
      <c r="R458" s="117"/>
      <c r="S458" s="117"/>
      <c r="T458" s="117"/>
      <c r="U458" s="117"/>
      <c r="V458" s="117"/>
      <c r="W458" s="117"/>
      <c r="X458" s="117"/>
      <c r="Y458" s="117"/>
      <c r="Z458" s="117"/>
      <c r="AA458" s="117"/>
    </row>
    <row r="459" spans="1:27" ht="15.75" customHeight="1" x14ac:dyDescent="0.25">
      <c r="A459" s="117"/>
      <c r="B459" s="117"/>
      <c r="C459" s="117"/>
      <c r="D459" s="117"/>
      <c r="E459" s="117"/>
      <c r="F459" s="117"/>
      <c r="G459" s="117"/>
      <c r="H459" s="117"/>
      <c r="I459" s="214"/>
      <c r="J459" s="214"/>
      <c r="K459" s="214"/>
      <c r="L459" s="214"/>
      <c r="M459" s="214"/>
      <c r="N459" s="214"/>
      <c r="O459" s="117"/>
      <c r="P459" s="117"/>
      <c r="Q459" s="117"/>
      <c r="R459" s="117"/>
      <c r="S459" s="117"/>
      <c r="T459" s="117"/>
      <c r="U459" s="117"/>
      <c r="V459" s="117"/>
      <c r="W459" s="117"/>
      <c r="X459" s="117"/>
      <c r="Y459" s="117"/>
      <c r="Z459" s="117"/>
      <c r="AA459" s="117"/>
    </row>
    <row r="460" spans="1:27" ht="15.75" customHeight="1" x14ac:dyDescent="0.25">
      <c r="A460" s="117"/>
      <c r="B460" s="117"/>
      <c r="C460" s="117"/>
      <c r="D460" s="117"/>
      <c r="E460" s="117"/>
      <c r="F460" s="117"/>
      <c r="G460" s="117"/>
      <c r="H460" s="117"/>
      <c r="I460" s="214"/>
      <c r="J460" s="214"/>
      <c r="K460" s="214"/>
      <c r="L460" s="214"/>
      <c r="M460" s="214"/>
      <c r="N460" s="214"/>
      <c r="O460" s="117"/>
      <c r="P460" s="117"/>
      <c r="Q460" s="117"/>
      <c r="R460" s="117"/>
      <c r="S460" s="117"/>
      <c r="T460" s="117"/>
      <c r="U460" s="117"/>
      <c r="V460" s="117"/>
      <c r="W460" s="117"/>
      <c r="X460" s="117"/>
      <c r="Y460" s="117"/>
      <c r="Z460" s="117"/>
      <c r="AA460" s="117"/>
    </row>
    <row r="461" spans="1:27" ht="15.75" customHeight="1" x14ac:dyDescent="0.25">
      <c r="A461" s="117"/>
      <c r="B461" s="117"/>
      <c r="C461" s="117"/>
      <c r="D461" s="117"/>
      <c r="E461" s="117"/>
      <c r="F461" s="117"/>
      <c r="G461" s="117"/>
      <c r="H461" s="117"/>
      <c r="I461" s="214"/>
      <c r="J461" s="214"/>
      <c r="K461" s="214"/>
      <c r="L461" s="214"/>
      <c r="M461" s="214"/>
      <c r="N461" s="214"/>
      <c r="O461" s="117"/>
      <c r="P461" s="117"/>
      <c r="Q461" s="117"/>
      <c r="R461" s="117"/>
      <c r="S461" s="117"/>
      <c r="T461" s="117"/>
      <c r="U461" s="117"/>
      <c r="V461" s="117"/>
      <c r="W461" s="117"/>
      <c r="X461" s="117"/>
      <c r="Y461" s="117"/>
      <c r="Z461" s="117"/>
      <c r="AA461" s="117"/>
    </row>
    <row r="462" spans="1:27" ht="15.75" customHeight="1" x14ac:dyDescent="0.25">
      <c r="A462" s="117"/>
      <c r="B462" s="117"/>
      <c r="C462" s="117"/>
      <c r="D462" s="117"/>
      <c r="E462" s="117"/>
      <c r="F462" s="117"/>
      <c r="G462" s="117"/>
      <c r="H462" s="117"/>
      <c r="I462" s="214"/>
      <c r="J462" s="214"/>
      <c r="K462" s="214"/>
      <c r="L462" s="214"/>
      <c r="M462" s="214"/>
      <c r="N462" s="214"/>
      <c r="O462" s="117"/>
      <c r="P462" s="117"/>
      <c r="Q462" s="117"/>
      <c r="R462" s="117"/>
      <c r="S462" s="117"/>
      <c r="T462" s="117"/>
      <c r="U462" s="117"/>
      <c r="V462" s="117"/>
      <c r="W462" s="117"/>
      <c r="X462" s="117"/>
      <c r="Y462" s="117"/>
      <c r="Z462" s="117"/>
      <c r="AA462" s="117"/>
    </row>
    <row r="463" spans="1:27" ht="15.75" customHeight="1" x14ac:dyDescent="0.25">
      <c r="A463" s="117"/>
      <c r="B463" s="117"/>
      <c r="C463" s="117"/>
      <c r="D463" s="117"/>
      <c r="E463" s="117"/>
      <c r="F463" s="117"/>
      <c r="G463" s="117"/>
      <c r="H463" s="117"/>
      <c r="I463" s="214"/>
      <c r="J463" s="214"/>
      <c r="K463" s="214"/>
      <c r="L463" s="214"/>
      <c r="M463" s="214"/>
      <c r="N463" s="214"/>
      <c r="O463" s="117"/>
      <c r="P463" s="117"/>
      <c r="Q463" s="117"/>
      <c r="R463" s="117"/>
      <c r="S463" s="117"/>
      <c r="T463" s="117"/>
      <c r="U463" s="117"/>
      <c r="V463" s="117"/>
      <c r="W463" s="117"/>
      <c r="X463" s="117"/>
      <c r="Y463" s="117"/>
      <c r="Z463" s="117"/>
      <c r="AA463" s="117"/>
    </row>
    <row r="464" spans="1:27" ht="15.75" customHeight="1" x14ac:dyDescent="0.25">
      <c r="A464" s="117"/>
      <c r="B464" s="117"/>
      <c r="C464" s="117"/>
      <c r="D464" s="117"/>
      <c r="E464" s="117"/>
      <c r="F464" s="117"/>
      <c r="G464" s="117"/>
      <c r="H464" s="117"/>
      <c r="I464" s="214"/>
      <c r="J464" s="214"/>
      <c r="K464" s="214"/>
      <c r="L464" s="214"/>
      <c r="M464" s="214"/>
      <c r="N464" s="214"/>
      <c r="O464" s="117"/>
      <c r="P464" s="117"/>
      <c r="Q464" s="117"/>
      <c r="R464" s="117"/>
      <c r="S464" s="117"/>
      <c r="T464" s="117"/>
      <c r="U464" s="117"/>
      <c r="V464" s="117"/>
      <c r="W464" s="117"/>
      <c r="X464" s="117"/>
      <c r="Y464" s="117"/>
      <c r="Z464" s="117"/>
      <c r="AA464" s="117"/>
    </row>
    <row r="465" spans="1:27" ht="15.75" customHeight="1" x14ac:dyDescent="0.25">
      <c r="A465" s="117"/>
      <c r="B465" s="117"/>
      <c r="C465" s="117"/>
      <c r="D465" s="117"/>
      <c r="E465" s="117"/>
      <c r="F465" s="117"/>
      <c r="G465" s="117"/>
      <c r="H465" s="117"/>
      <c r="I465" s="214"/>
      <c r="J465" s="214"/>
      <c r="K465" s="214"/>
      <c r="L465" s="214"/>
      <c r="M465" s="214"/>
      <c r="N465" s="214"/>
      <c r="O465" s="117"/>
      <c r="P465" s="117"/>
      <c r="Q465" s="117"/>
      <c r="R465" s="117"/>
      <c r="S465" s="117"/>
      <c r="T465" s="117"/>
      <c r="U465" s="117"/>
      <c r="V465" s="117"/>
      <c r="W465" s="117"/>
      <c r="X465" s="117"/>
      <c r="Y465" s="117"/>
      <c r="Z465" s="117"/>
      <c r="AA465" s="117"/>
    </row>
    <row r="466" spans="1:27" ht="15.75" customHeight="1" x14ac:dyDescent="0.25">
      <c r="A466" s="117"/>
      <c r="B466" s="117"/>
      <c r="C466" s="117"/>
      <c r="D466" s="117"/>
      <c r="E466" s="117"/>
      <c r="F466" s="117"/>
      <c r="G466" s="117"/>
      <c r="H466" s="117"/>
      <c r="I466" s="214"/>
      <c r="J466" s="214"/>
      <c r="K466" s="214"/>
      <c r="L466" s="214"/>
      <c r="M466" s="214"/>
      <c r="N466" s="214"/>
      <c r="O466" s="117"/>
      <c r="P466" s="117"/>
      <c r="Q466" s="117"/>
      <c r="R466" s="117"/>
      <c r="S466" s="117"/>
      <c r="T466" s="117"/>
      <c r="U466" s="117"/>
      <c r="V466" s="117"/>
      <c r="W466" s="117"/>
      <c r="X466" s="117"/>
      <c r="Y466" s="117"/>
      <c r="Z466" s="117"/>
      <c r="AA466" s="117"/>
    </row>
    <row r="467" spans="1:27" ht="15.75" customHeight="1" x14ac:dyDescent="0.25">
      <c r="A467" s="117"/>
      <c r="B467" s="117"/>
      <c r="C467" s="117"/>
      <c r="D467" s="117"/>
      <c r="E467" s="117"/>
      <c r="F467" s="117"/>
      <c r="G467" s="117"/>
      <c r="H467" s="117"/>
      <c r="I467" s="214"/>
      <c r="J467" s="214"/>
      <c r="K467" s="214"/>
      <c r="L467" s="214"/>
      <c r="M467" s="214"/>
      <c r="N467" s="214"/>
      <c r="O467" s="117"/>
      <c r="P467" s="117"/>
      <c r="Q467" s="117"/>
      <c r="R467" s="117"/>
      <c r="S467" s="117"/>
      <c r="T467" s="117"/>
      <c r="U467" s="117"/>
      <c r="V467" s="117"/>
      <c r="W467" s="117"/>
      <c r="X467" s="117"/>
      <c r="Y467" s="117"/>
      <c r="Z467" s="117"/>
      <c r="AA467" s="117"/>
    </row>
    <row r="468" spans="1:27" ht="15.75" customHeight="1" x14ac:dyDescent="0.25">
      <c r="A468" s="117"/>
      <c r="B468" s="117"/>
      <c r="C468" s="117"/>
      <c r="D468" s="117"/>
      <c r="E468" s="117"/>
      <c r="F468" s="117"/>
      <c r="G468" s="117"/>
      <c r="H468" s="117"/>
      <c r="I468" s="214"/>
      <c r="J468" s="214"/>
      <c r="K468" s="214"/>
      <c r="L468" s="214"/>
      <c r="M468" s="214"/>
      <c r="N468" s="214"/>
      <c r="O468" s="117"/>
      <c r="P468" s="117"/>
      <c r="Q468" s="117"/>
      <c r="R468" s="117"/>
      <c r="S468" s="117"/>
      <c r="T468" s="117"/>
      <c r="U468" s="117"/>
      <c r="V468" s="117"/>
      <c r="W468" s="117"/>
      <c r="X468" s="117"/>
      <c r="Y468" s="117"/>
      <c r="Z468" s="117"/>
      <c r="AA468" s="117"/>
    </row>
    <row r="469" spans="1:27" ht="15.75" customHeight="1" x14ac:dyDescent="0.25">
      <c r="A469" s="117"/>
      <c r="B469" s="117"/>
      <c r="C469" s="117"/>
      <c r="D469" s="117"/>
      <c r="E469" s="117"/>
      <c r="F469" s="117"/>
      <c r="G469" s="117"/>
      <c r="H469" s="117"/>
      <c r="I469" s="214"/>
      <c r="J469" s="214"/>
      <c r="K469" s="214"/>
      <c r="L469" s="214"/>
      <c r="M469" s="214"/>
      <c r="N469" s="214"/>
      <c r="O469" s="117"/>
      <c r="P469" s="117"/>
      <c r="Q469" s="117"/>
      <c r="R469" s="117"/>
      <c r="S469" s="117"/>
      <c r="T469" s="117"/>
      <c r="U469" s="117"/>
      <c r="V469" s="117"/>
      <c r="W469" s="117"/>
      <c r="X469" s="117"/>
      <c r="Y469" s="117"/>
      <c r="Z469" s="117"/>
      <c r="AA469" s="117"/>
    </row>
    <row r="470" spans="1:27" ht="15.75" customHeight="1" x14ac:dyDescent="0.25">
      <c r="A470" s="117"/>
      <c r="B470" s="117"/>
      <c r="C470" s="117"/>
      <c r="D470" s="117"/>
      <c r="E470" s="117"/>
      <c r="F470" s="117"/>
      <c r="G470" s="117"/>
      <c r="H470" s="117"/>
      <c r="I470" s="214"/>
      <c r="J470" s="214"/>
      <c r="K470" s="214"/>
      <c r="L470" s="214"/>
      <c r="M470" s="214"/>
      <c r="N470" s="214"/>
      <c r="O470" s="117"/>
      <c r="P470" s="117"/>
      <c r="Q470" s="117"/>
      <c r="R470" s="117"/>
      <c r="S470" s="117"/>
      <c r="T470" s="117"/>
      <c r="U470" s="117"/>
      <c r="V470" s="117"/>
      <c r="W470" s="117"/>
      <c r="X470" s="117"/>
      <c r="Y470" s="117"/>
      <c r="Z470" s="117"/>
      <c r="AA470" s="117"/>
    </row>
    <row r="471" spans="1:27" ht="15.75" customHeight="1" x14ac:dyDescent="0.25">
      <c r="A471" s="117"/>
      <c r="B471" s="117"/>
      <c r="C471" s="117"/>
      <c r="D471" s="117"/>
      <c r="E471" s="117"/>
      <c r="F471" s="117"/>
      <c r="G471" s="117"/>
      <c r="H471" s="117"/>
      <c r="I471" s="214"/>
      <c r="J471" s="214"/>
      <c r="K471" s="214"/>
      <c r="L471" s="214"/>
      <c r="M471" s="214"/>
      <c r="N471" s="214"/>
      <c r="O471" s="117"/>
      <c r="P471" s="117"/>
      <c r="Q471" s="117"/>
      <c r="R471" s="117"/>
      <c r="S471" s="117"/>
      <c r="T471" s="117"/>
      <c r="U471" s="117"/>
      <c r="V471" s="117"/>
      <c r="W471" s="117"/>
      <c r="X471" s="117"/>
      <c r="Y471" s="117"/>
      <c r="Z471" s="117"/>
      <c r="AA471" s="117"/>
    </row>
    <row r="472" spans="1:27" ht="15.75" customHeight="1" x14ac:dyDescent="0.25">
      <c r="A472" s="117"/>
      <c r="B472" s="117"/>
      <c r="C472" s="117"/>
      <c r="D472" s="117"/>
      <c r="E472" s="117"/>
      <c r="F472" s="117"/>
      <c r="G472" s="117"/>
      <c r="H472" s="117"/>
      <c r="I472" s="214"/>
      <c r="J472" s="214"/>
      <c r="K472" s="214"/>
      <c r="L472" s="214"/>
      <c r="M472" s="214"/>
      <c r="N472" s="214"/>
      <c r="O472" s="117"/>
      <c r="P472" s="117"/>
      <c r="Q472" s="117"/>
      <c r="R472" s="117"/>
      <c r="S472" s="117"/>
      <c r="T472" s="117"/>
      <c r="U472" s="117"/>
      <c r="V472" s="117"/>
      <c r="W472" s="117"/>
      <c r="X472" s="117"/>
      <c r="Y472" s="117"/>
      <c r="Z472" s="117"/>
      <c r="AA472" s="117"/>
    </row>
    <row r="473" spans="1:27" ht="15.75" customHeight="1" x14ac:dyDescent="0.25">
      <c r="A473" s="117"/>
      <c r="B473" s="117"/>
      <c r="C473" s="117"/>
      <c r="D473" s="117"/>
      <c r="E473" s="117"/>
      <c r="F473" s="117"/>
      <c r="G473" s="117"/>
      <c r="H473" s="117"/>
      <c r="I473" s="214"/>
      <c r="J473" s="214"/>
      <c r="K473" s="214"/>
      <c r="L473" s="214"/>
      <c r="M473" s="214"/>
      <c r="N473" s="214"/>
      <c r="O473" s="117"/>
      <c r="P473" s="117"/>
      <c r="Q473" s="117"/>
      <c r="R473" s="117"/>
      <c r="S473" s="117"/>
      <c r="T473" s="117"/>
      <c r="U473" s="117"/>
      <c r="V473" s="117"/>
      <c r="W473" s="117"/>
      <c r="X473" s="117"/>
      <c r="Y473" s="117"/>
      <c r="Z473" s="117"/>
      <c r="AA473" s="117"/>
    </row>
    <row r="474" spans="1:27" ht="15.75" customHeight="1" x14ac:dyDescent="0.25">
      <c r="A474" s="117"/>
      <c r="B474" s="117"/>
      <c r="C474" s="117"/>
      <c r="D474" s="117"/>
      <c r="E474" s="117"/>
      <c r="F474" s="117"/>
      <c r="G474" s="117"/>
      <c r="H474" s="117"/>
      <c r="I474" s="214"/>
      <c r="J474" s="214"/>
      <c r="K474" s="214"/>
      <c r="L474" s="214"/>
      <c r="M474" s="214"/>
      <c r="N474" s="214"/>
      <c r="O474" s="117"/>
      <c r="P474" s="117"/>
      <c r="Q474" s="117"/>
      <c r="R474" s="117"/>
      <c r="S474" s="117"/>
      <c r="T474" s="117"/>
      <c r="U474" s="117"/>
      <c r="V474" s="117"/>
      <c r="W474" s="117"/>
      <c r="X474" s="117"/>
      <c r="Y474" s="117"/>
      <c r="Z474" s="117"/>
      <c r="AA474" s="117"/>
    </row>
    <row r="475" spans="1:27" ht="15.75" customHeight="1" x14ac:dyDescent="0.25">
      <c r="A475" s="117"/>
      <c r="B475" s="117"/>
      <c r="C475" s="117"/>
      <c r="D475" s="117"/>
      <c r="E475" s="117"/>
      <c r="F475" s="117"/>
      <c r="G475" s="117"/>
      <c r="H475" s="117"/>
      <c r="I475" s="214"/>
      <c r="J475" s="214"/>
      <c r="K475" s="214"/>
      <c r="L475" s="214"/>
      <c r="M475" s="214"/>
      <c r="N475" s="214"/>
      <c r="O475" s="117"/>
      <c r="P475" s="117"/>
      <c r="Q475" s="117"/>
      <c r="R475" s="117"/>
      <c r="S475" s="117"/>
      <c r="T475" s="117"/>
      <c r="U475" s="117"/>
      <c r="V475" s="117"/>
      <c r="W475" s="117"/>
      <c r="X475" s="117"/>
      <c r="Y475" s="117"/>
      <c r="Z475" s="117"/>
      <c r="AA475" s="117"/>
    </row>
    <row r="476" spans="1:27" ht="15.75" customHeight="1" x14ac:dyDescent="0.25">
      <c r="A476" s="117"/>
      <c r="B476" s="117"/>
      <c r="C476" s="117"/>
      <c r="D476" s="117"/>
      <c r="E476" s="117"/>
      <c r="F476" s="117"/>
      <c r="G476" s="117"/>
      <c r="H476" s="117"/>
      <c r="I476" s="214"/>
      <c r="J476" s="214"/>
      <c r="K476" s="214"/>
      <c r="L476" s="214"/>
      <c r="M476" s="214"/>
      <c r="N476" s="214"/>
      <c r="O476" s="117"/>
      <c r="P476" s="117"/>
      <c r="Q476" s="117"/>
      <c r="R476" s="117"/>
      <c r="S476" s="117"/>
      <c r="T476" s="117"/>
      <c r="U476" s="117"/>
      <c r="V476" s="117"/>
      <c r="W476" s="117"/>
      <c r="X476" s="117"/>
      <c r="Y476" s="117"/>
      <c r="Z476" s="117"/>
      <c r="AA476" s="117"/>
    </row>
    <row r="477" spans="1:27" ht="15.75" customHeight="1" x14ac:dyDescent="0.25">
      <c r="A477" s="117"/>
      <c r="B477" s="117"/>
      <c r="C477" s="117"/>
      <c r="D477" s="117"/>
      <c r="E477" s="117"/>
      <c r="F477" s="117"/>
      <c r="G477" s="117"/>
      <c r="H477" s="117"/>
      <c r="I477" s="214"/>
      <c r="J477" s="214"/>
      <c r="K477" s="214"/>
      <c r="L477" s="214"/>
      <c r="M477" s="214"/>
      <c r="N477" s="214"/>
      <c r="O477" s="117"/>
      <c r="P477" s="117"/>
      <c r="Q477" s="117"/>
      <c r="R477" s="117"/>
      <c r="S477" s="117"/>
      <c r="T477" s="117"/>
      <c r="U477" s="117"/>
      <c r="V477" s="117"/>
      <c r="W477" s="117"/>
      <c r="X477" s="117"/>
      <c r="Y477" s="117"/>
      <c r="Z477" s="117"/>
      <c r="AA477" s="117"/>
    </row>
    <row r="478" spans="1:27" ht="15.75" customHeight="1" x14ac:dyDescent="0.25">
      <c r="A478" s="117"/>
      <c r="B478" s="117"/>
      <c r="C478" s="117"/>
      <c r="D478" s="117"/>
      <c r="E478" s="117"/>
      <c r="F478" s="117"/>
      <c r="G478" s="117"/>
      <c r="H478" s="117"/>
      <c r="I478" s="214"/>
      <c r="J478" s="214"/>
      <c r="K478" s="214"/>
      <c r="L478" s="214"/>
      <c r="M478" s="214"/>
      <c r="N478" s="214"/>
      <c r="O478" s="117"/>
      <c r="P478" s="117"/>
      <c r="Q478" s="117"/>
      <c r="R478" s="117"/>
      <c r="S478" s="117"/>
      <c r="T478" s="117"/>
      <c r="U478" s="117"/>
      <c r="V478" s="117"/>
      <c r="W478" s="117"/>
      <c r="X478" s="117"/>
      <c r="Y478" s="117"/>
      <c r="Z478" s="117"/>
      <c r="AA478" s="117"/>
    </row>
    <row r="479" spans="1:27" ht="15.75" customHeight="1" x14ac:dyDescent="0.25">
      <c r="A479" s="117"/>
      <c r="B479" s="117"/>
      <c r="C479" s="117"/>
      <c r="D479" s="117"/>
      <c r="E479" s="117"/>
      <c r="F479" s="117"/>
      <c r="G479" s="117"/>
      <c r="H479" s="117"/>
      <c r="I479" s="214"/>
      <c r="J479" s="214"/>
      <c r="K479" s="214"/>
      <c r="L479" s="214"/>
      <c r="M479" s="214"/>
      <c r="N479" s="214"/>
      <c r="O479" s="117"/>
      <c r="P479" s="117"/>
      <c r="Q479" s="117"/>
      <c r="R479" s="117"/>
      <c r="S479" s="117"/>
      <c r="T479" s="117"/>
      <c r="U479" s="117"/>
      <c r="V479" s="117"/>
      <c r="W479" s="117"/>
      <c r="X479" s="117"/>
      <c r="Y479" s="117"/>
      <c r="Z479" s="117"/>
      <c r="AA479" s="117"/>
    </row>
    <row r="480" spans="1:27" ht="15.75" customHeight="1" x14ac:dyDescent="0.25">
      <c r="A480" s="117"/>
      <c r="B480" s="117"/>
      <c r="C480" s="117"/>
      <c r="D480" s="117"/>
      <c r="E480" s="117"/>
      <c r="F480" s="117"/>
      <c r="G480" s="117"/>
      <c r="H480" s="117"/>
      <c r="I480" s="214"/>
      <c r="J480" s="214"/>
      <c r="K480" s="214"/>
      <c r="L480" s="214"/>
      <c r="M480" s="214"/>
      <c r="N480" s="214"/>
      <c r="O480" s="117"/>
      <c r="P480" s="117"/>
      <c r="Q480" s="117"/>
      <c r="R480" s="117"/>
      <c r="S480" s="117"/>
      <c r="T480" s="117"/>
      <c r="U480" s="117"/>
      <c r="V480" s="117"/>
      <c r="W480" s="117"/>
      <c r="X480" s="117"/>
      <c r="Y480" s="117"/>
      <c r="Z480" s="117"/>
      <c r="AA480" s="117"/>
    </row>
    <row r="481" spans="1:27" ht="15.75" customHeight="1" x14ac:dyDescent="0.25">
      <c r="A481" s="117"/>
      <c r="B481" s="117"/>
      <c r="C481" s="117"/>
      <c r="D481" s="117"/>
      <c r="E481" s="117"/>
      <c r="F481" s="117"/>
      <c r="G481" s="117"/>
      <c r="H481" s="117"/>
      <c r="I481" s="214"/>
      <c r="J481" s="214"/>
      <c r="K481" s="214"/>
      <c r="L481" s="214"/>
      <c r="M481" s="214"/>
      <c r="N481" s="214"/>
      <c r="O481" s="117"/>
      <c r="P481" s="117"/>
      <c r="Q481" s="117"/>
      <c r="R481" s="117"/>
      <c r="S481" s="117"/>
      <c r="T481" s="117"/>
      <c r="U481" s="117"/>
      <c r="V481" s="117"/>
      <c r="W481" s="117"/>
      <c r="X481" s="117"/>
      <c r="Y481" s="117"/>
      <c r="Z481" s="117"/>
      <c r="AA481" s="117"/>
    </row>
    <row r="482" spans="1:27" ht="15.75" customHeight="1" x14ac:dyDescent="0.25">
      <c r="A482" s="117"/>
      <c r="B482" s="117"/>
      <c r="C482" s="117"/>
      <c r="D482" s="117"/>
      <c r="E482" s="117"/>
      <c r="F482" s="117"/>
      <c r="G482" s="117"/>
      <c r="H482" s="117"/>
      <c r="I482" s="214"/>
      <c r="J482" s="214"/>
      <c r="K482" s="214"/>
      <c r="L482" s="214"/>
      <c r="M482" s="214"/>
      <c r="N482" s="214"/>
      <c r="O482" s="117"/>
      <c r="P482" s="117"/>
      <c r="Q482" s="117"/>
      <c r="R482" s="117"/>
      <c r="S482" s="117"/>
      <c r="T482" s="117"/>
      <c r="U482" s="117"/>
      <c r="V482" s="117"/>
      <c r="W482" s="117"/>
      <c r="X482" s="117"/>
      <c r="Y482" s="117"/>
      <c r="Z482" s="117"/>
      <c r="AA482" s="117"/>
    </row>
    <row r="483" spans="1:27" ht="15.75" customHeight="1" x14ac:dyDescent="0.25">
      <c r="A483" s="117"/>
      <c r="B483" s="117"/>
      <c r="C483" s="117"/>
      <c r="D483" s="117"/>
      <c r="E483" s="117"/>
      <c r="F483" s="117"/>
      <c r="G483" s="117"/>
      <c r="H483" s="117"/>
      <c r="I483" s="214"/>
      <c r="J483" s="214"/>
      <c r="K483" s="214"/>
      <c r="L483" s="214"/>
      <c r="M483" s="214"/>
      <c r="N483" s="214"/>
      <c r="O483" s="117"/>
      <c r="P483" s="117"/>
      <c r="Q483" s="117"/>
      <c r="R483" s="117"/>
      <c r="S483" s="117"/>
      <c r="T483" s="117"/>
      <c r="U483" s="117"/>
      <c r="V483" s="117"/>
      <c r="W483" s="117"/>
      <c r="X483" s="117"/>
      <c r="Y483" s="117"/>
      <c r="Z483" s="117"/>
      <c r="AA483" s="117"/>
    </row>
    <row r="484" spans="1:27" ht="15.75" customHeight="1" x14ac:dyDescent="0.25">
      <c r="A484" s="117"/>
      <c r="B484" s="117"/>
      <c r="C484" s="117"/>
      <c r="D484" s="117"/>
      <c r="E484" s="117"/>
      <c r="F484" s="117"/>
      <c r="G484" s="117"/>
      <c r="H484" s="117"/>
      <c r="I484" s="214"/>
      <c r="J484" s="214"/>
      <c r="K484" s="214"/>
      <c r="L484" s="214"/>
      <c r="M484" s="214"/>
      <c r="N484" s="214"/>
      <c r="O484" s="117"/>
      <c r="P484" s="117"/>
      <c r="Q484" s="117"/>
      <c r="R484" s="117"/>
      <c r="S484" s="117"/>
      <c r="T484" s="117"/>
      <c r="U484" s="117"/>
      <c r="V484" s="117"/>
      <c r="W484" s="117"/>
      <c r="X484" s="117"/>
      <c r="Y484" s="117"/>
      <c r="Z484" s="117"/>
      <c r="AA484" s="117"/>
    </row>
    <row r="485" spans="1:27" ht="15.75" customHeight="1" x14ac:dyDescent="0.25">
      <c r="A485" s="117"/>
      <c r="B485" s="117"/>
      <c r="C485" s="117"/>
      <c r="D485" s="117"/>
      <c r="E485" s="117"/>
      <c r="F485" s="117"/>
      <c r="G485" s="117"/>
      <c r="H485" s="117"/>
      <c r="I485" s="214"/>
      <c r="J485" s="214"/>
      <c r="K485" s="214"/>
      <c r="L485" s="214"/>
      <c r="M485" s="214"/>
      <c r="N485" s="214"/>
      <c r="O485" s="117"/>
      <c r="P485" s="117"/>
      <c r="Q485" s="117"/>
      <c r="R485" s="117"/>
      <c r="S485" s="117"/>
      <c r="T485" s="117"/>
      <c r="U485" s="117"/>
      <c r="V485" s="117"/>
      <c r="W485" s="117"/>
      <c r="X485" s="117"/>
      <c r="Y485" s="117"/>
      <c r="Z485" s="117"/>
      <c r="AA485" s="117"/>
    </row>
    <row r="486" spans="1:27" ht="15.75" customHeight="1" x14ac:dyDescent="0.25">
      <c r="A486" s="117"/>
      <c r="B486" s="117"/>
      <c r="C486" s="117"/>
      <c r="D486" s="117"/>
      <c r="E486" s="117"/>
      <c r="F486" s="117"/>
      <c r="G486" s="117"/>
      <c r="H486" s="117"/>
      <c r="I486" s="214"/>
      <c r="J486" s="214"/>
      <c r="K486" s="214"/>
      <c r="L486" s="214"/>
      <c r="M486" s="214"/>
      <c r="N486" s="214"/>
      <c r="O486" s="117"/>
      <c r="P486" s="117"/>
      <c r="Q486" s="117"/>
      <c r="R486" s="117"/>
      <c r="S486" s="117"/>
      <c r="T486" s="117"/>
      <c r="U486" s="117"/>
      <c r="V486" s="117"/>
      <c r="W486" s="117"/>
      <c r="X486" s="117"/>
      <c r="Y486" s="117"/>
      <c r="Z486" s="117"/>
      <c r="AA486" s="117"/>
    </row>
    <row r="487" spans="1:27" ht="15.75" customHeight="1" x14ac:dyDescent="0.25">
      <c r="A487" s="117"/>
      <c r="B487" s="117"/>
      <c r="C487" s="117"/>
      <c r="D487" s="117"/>
      <c r="E487" s="117"/>
      <c r="F487" s="117"/>
      <c r="G487" s="117"/>
      <c r="H487" s="117"/>
      <c r="I487" s="214"/>
      <c r="J487" s="214"/>
      <c r="K487" s="214"/>
      <c r="L487" s="214"/>
      <c r="M487" s="214"/>
      <c r="N487" s="214"/>
      <c r="O487" s="117"/>
      <c r="P487" s="117"/>
      <c r="Q487" s="117"/>
      <c r="R487" s="117"/>
      <c r="S487" s="117"/>
      <c r="T487" s="117"/>
      <c r="U487" s="117"/>
      <c r="V487" s="117"/>
      <c r="W487" s="117"/>
      <c r="X487" s="117"/>
      <c r="Y487" s="117"/>
      <c r="Z487" s="117"/>
      <c r="AA487" s="117"/>
    </row>
    <row r="488" spans="1:27" ht="15.75" customHeight="1" x14ac:dyDescent="0.25">
      <c r="A488" s="117"/>
      <c r="B488" s="117"/>
      <c r="C488" s="117"/>
      <c r="D488" s="117"/>
      <c r="E488" s="117"/>
      <c r="F488" s="117"/>
      <c r="G488" s="117"/>
      <c r="H488" s="117"/>
      <c r="I488" s="214"/>
      <c r="J488" s="214"/>
      <c r="K488" s="214"/>
      <c r="L488" s="214"/>
      <c r="M488" s="214"/>
      <c r="N488" s="214"/>
      <c r="O488" s="117"/>
      <c r="P488" s="117"/>
      <c r="Q488" s="117"/>
      <c r="R488" s="117"/>
      <c r="S488" s="117"/>
      <c r="T488" s="117"/>
      <c r="U488" s="117"/>
      <c r="V488" s="117"/>
      <c r="W488" s="117"/>
      <c r="X488" s="117"/>
      <c r="Y488" s="117"/>
      <c r="Z488" s="117"/>
      <c r="AA488" s="117"/>
    </row>
    <row r="489" spans="1:27" ht="15.75" customHeight="1" x14ac:dyDescent="0.25">
      <c r="A489" s="117"/>
      <c r="B489" s="117"/>
      <c r="C489" s="117"/>
      <c r="D489" s="117"/>
      <c r="E489" s="117"/>
      <c r="F489" s="117"/>
      <c r="G489" s="117"/>
      <c r="H489" s="117"/>
      <c r="I489" s="214"/>
      <c r="J489" s="214"/>
      <c r="K489" s="214"/>
      <c r="L489" s="214"/>
      <c r="M489" s="214"/>
      <c r="N489" s="214"/>
      <c r="O489" s="117"/>
      <c r="P489" s="117"/>
      <c r="Q489" s="117"/>
      <c r="R489" s="117"/>
      <c r="S489" s="117"/>
      <c r="T489" s="117"/>
      <c r="U489" s="117"/>
      <c r="V489" s="117"/>
      <c r="W489" s="117"/>
      <c r="X489" s="117"/>
      <c r="Y489" s="117"/>
      <c r="Z489" s="117"/>
      <c r="AA489" s="117"/>
    </row>
    <row r="490" spans="1:27" ht="15.75" customHeight="1" x14ac:dyDescent="0.25">
      <c r="A490" s="117"/>
      <c r="B490" s="117"/>
      <c r="C490" s="117"/>
      <c r="D490" s="117"/>
      <c r="E490" s="117"/>
      <c r="F490" s="117"/>
      <c r="G490" s="117"/>
      <c r="H490" s="117"/>
      <c r="I490" s="214"/>
      <c r="J490" s="214"/>
      <c r="K490" s="214"/>
      <c r="L490" s="214"/>
      <c r="M490" s="214"/>
      <c r="N490" s="214"/>
      <c r="O490" s="117"/>
      <c r="P490" s="117"/>
      <c r="Q490" s="117"/>
      <c r="R490" s="117"/>
      <c r="S490" s="117"/>
      <c r="T490" s="117"/>
      <c r="U490" s="117"/>
      <c r="V490" s="117"/>
      <c r="W490" s="117"/>
      <c r="X490" s="117"/>
      <c r="Y490" s="117"/>
      <c r="Z490" s="117"/>
      <c r="AA490" s="117"/>
    </row>
    <row r="491" spans="1:27" ht="15.75" customHeight="1" x14ac:dyDescent="0.25">
      <c r="A491" s="117"/>
      <c r="B491" s="117"/>
      <c r="C491" s="117"/>
      <c r="D491" s="117"/>
      <c r="E491" s="117"/>
      <c r="F491" s="117"/>
      <c r="G491" s="117"/>
      <c r="H491" s="117"/>
      <c r="I491" s="214"/>
      <c r="J491" s="214"/>
      <c r="K491" s="214"/>
      <c r="L491" s="214"/>
      <c r="M491" s="214"/>
      <c r="N491" s="214"/>
      <c r="O491" s="117"/>
      <c r="P491" s="117"/>
      <c r="Q491" s="117"/>
      <c r="R491" s="117"/>
      <c r="S491" s="117"/>
      <c r="T491" s="117"/>
      <c r="U491" s="117"/>
      <c r="V491" s="117"/>
      <c r="W491" s="117"/>
      <c r="X491" s="117"/>
      <c r="Y491" s="117"/>
      <c r="Z491" s="117"/>
      <c r="AA491" s="117"/>
    </row>
    <row r="492" spans="1:27" ht="15.75" customHeight="1" x14ac:dyDescent="0.25">
      <c r="A492" s="117"/>
      <c r="B492" s="117"/>
      <c r="C492" s="117"/>
      <c r="D492" s="117"/>
      <c r="E492" s="117"/>
      <c r="F492" s="117"/>
      <c r="G492" s="117"/>
      <c r="H492" s="117"/>
      <c r="I492" s="214"/>
      <c r="J492" s="214"/>
      <c r="K492" s="214"/>
      <c r="L492" s="214"/>
      <c r="M492" s="214"/>
      <c r="N492" s="214"/>
      <c r="O492" s="117"/>
      <c r="P492" s="117"/>
      <c r="Q492" s="117"/>
      <c r="R492" s="117"/>
      <c r="S492" s="117"/>
      <c r="T492" s="117"/>
      <c r="U492" s="117"/>
      <c r="V492" s="117"/>
      <c r="W492" s="117"/>
      <c r="X492" s="117"/>
      <c r="Y492" s="117"/>
      <c r="Z492" s="117"/>
      <c r="AA492" s="117"/>
    </row>
    <row r="493" spans="1:27" ht="15.75" customHeight="1" x14ac:dyDescent="0.25">
      <c r="A493" s="117"/>
      <c r="B493" s="117"/>
      <c r="C493" s="117"/>
      <c r="D493" s="117"/>
      <c r="E493" s="117"/>
      <c r="F493" s="117"/>
      <c r="G493" s="117"/>
      <c r="H493" s="117"/>
      <c r="I493" s="214"/>
      <c r="J493" s="214"/>
      <c r="K493" s="214"/>
      <c r="L493" s="214"/>
      <c r="M493" s="214"/>
      <c r="N493" s="214"/>
      <c r="O493" s="117"/>
      <c r="P493" s="117"/>
      <c r="Q493" s="117"/>
      <c r="R493" s="117"/>
      <c r="S493" s="117"/>
      <c r="T493" s="117"/>
      <c r="U493" s="117"/>
      <c r="V493" s="117"/>
      <c r="W493" s="117"/>
      <c r="X493" s="117"/>
      <c r="Y493" s="117"/>
      <c r="Z493" s="117"/>
      <c r="AA493" s="117"/>
    </row>
    <row r="494" spans="1:27" ht="15.75" customHeight="1" x14ac:dyDescent="0.25">
      <c r="A494" s="117"/>
      <c r="B494" s="117"/>
      <c r="C494" s="117"/>
      <c r="D494" s="117"/>
      <c r="E494" s="117"/>
      <c r="F494" s="117"/>
      <c r="G494" s="117"/>
      <c r="H494" s="117"/>
      <c r="I494" s="214"/>
      <c r="J494" s="214"/>
      <c r="K494" s="214"/>
      <c r="L494" s="214"/>
      <c r="M494" s="214"/>
      <c r="N494" s="214"/>
      <c r="O494" s="117"/>
      <c r="P494" s="117"/>
      <c r="Q494" s="117"/>
      <c r="R494" s="117"/>
      <c r="S494" s="117"/>
      <c r="T494" s="117"/>
      <c r="U494" s="117"/>
      <c r="V494" s="117"/>
      <c r="W494" s="117"/>
      <c r="X494" s="117"/>
      <c r="Y494" s="117"/>
      <c r="Z494" s="117"/>
      <c r="AA494" s="117"/>
    </row>
    <row r="495" spans="1:27" ht="15.75" customHeight="1" x14ac:dyDescent="0.25">
      <c r="A495" s="117"/>
      <c r="B495" s="117"/>
      <c r="C495" s="117"/>
      <c r="D495" s="117"/>
      <c r="E495" s="117"/>
      <c r="F495" s="117"/>
      <c r="G495" s="117"/>
      <c r="H495" s="117"/>
      <c r="I495" s="214"/>
      <c r="J495" s="214"/>
      <c r="K495" s="214"/>
      <c r="L495" s="214"/>
      <c r="M495" s="214"/>
      <c r="N495" s="214"/>
      <c r="O495" s="117"/>
      <c r="P495" s="117"/>
      <c r="Q495" s="117"/>
      <c r="R495" s="117"/>
      <c r="S495" s="117"/>
      <c r="T495" s="117"/>
      <c r="U495" s="117"/>
      <c r="V495" s="117"/>
      <c r="W495" s="117"/>
      <c r="X495" s="117"/>
      <c r="Y495" s="117"/>
      <c r="Z495" s="117"/>
      <c r="AA495" s="117"/>
    </row>
    <row r="496" spans="1:27" ht="15.75" customHeight="1" x14ac:dyDescent="0.25">
      <c r="A496" s="117"/>
      <c r="B496" s="117"/>
      <c r="C496" s="117"/>
      <c r="D496" s="117"/>
      <c r="E496" s="117"/>
      <c r="F496" s="117"/>
      <c r="G496" s="117"/>
      <c r="H496" s="117"/>
      <c r="I496" s="214"/>
      <c r="J496" s="214"/>
      <c r="K496" s="214"/>
      <c r="L496" s="214"/>
      <c r="M496" s="214"/>
      <c r="N496" s="214"/>
      <c r="O496" s="117"/>
      <c r="P496" s="117"/>
      <c r="Q496" s="117"/>
      <c r="R496" s="117"/>
      <c r="S496" s="117"/>
      <c r="T496" s="117"/>
      <c r="U496" s="117"/>
      <c r="V496" s="117"/>
      <c r="W496" s="117"/>
      <c r="X496" s="117"/>
      <c r="Y496" s="117"/>
      <c r="Z496" s="117"/>
      <c r="AA496" s="117"/>
    </row>
    <row r="497" spans="1:27" ht="15.75" customHeight="1" x14ac:dyDescent="0.25">
      <c r="A497" s="117"/>
      <c r="B497" s="117"/>
      <c r="C497" s="117"/>
      <c r="D497" s="117"/>
      <c r="E497" s="117"/>
      <c r="F497" s="117"/>
      <c r="G497" s="117"/>
      <c r="H497" s="117"/>
      <c r="I497" s="214"/>
      <c r="J497" s="214"/>
      <c r="K497" s="214"/>
      <c r="L497" s="214"/>
      <c r="M497" s="214"/>
      <c r="N497" s="214"/>
      <c r="O497" s="117"/>
      <c r="P497" s="117"/>
      <c r="Q497" s="117"/>
      <c r="R497" s="117"/>
      <c r="S497" s="117"/>
      <c r="T497" s="117"/>
      <c r="U497" s="117"/>
      <c r="V497" s="117"/>
      <c r="W497" s="117"/>
      <c r="X497" s="117"/>
      <c r="Y497" s="117"/>
      <c r="Z497" s="117"/>
      <c r="AA497" s="117"/>
    </row>
    <row r="498" spans="1:27" ht="15.75" customHeight="1" x14ac:dyDescent="0.25">
      <c r="A498" s="117"/>
      <c r="B498" s="117"/>
      <c r="C498" s="117"/>
      <c r="D498" s="117"/>
      <c r="E498" s="117"/>
      <c r="F498" s="117"/>
      <c r="G498" s="117"/>
      <c r="H498" s="117"/>
      <c r="I498" s="214"/>
      <c r="J498" s="214"/>
      <c r="K498" s="214"/>
      <c r="L498" s="214"/>
      <c r="M498" s="214"/>
      <c r="N498" s="214"/>
      <c r="O498" s="117"/>
      <c r="P498" s="117"/>
      <c r="Q498" s="117"/>
      <c r="R498" s="117"/>
      <c r="S498" s="117"/>
      <c r="T498" s="117"/>
      <c r="U498" s="117"/>
      <c r="V498" s="117"/>
      <c r="W498" s="117"/>
      <c r="X498" s="117"/>
      <c r="Y498" s="117"/>
      <c r="Z498" s="117"/>
      <c r="AA498" s="117"/>
    </row>
    <row r="499" spans="1:27" ht="15.75" customHeight="1" x14ac:dyDescent="0.25">
      <c r="A499" s="117"/>
      <c r="B499" s="117"/>
      <c r="C499" s="117"/>
      <c r="D499" s="117"/>
      <c r="E499" s="117"/>
      <c r="F499" s="117"/>
      <c r="G499" s="117"/>
      <c r="H499" s="117"/>
      <c r="I499" s="214"/>
      <c r="J499" s="214"/>
      <c r="K499" s="214"/>
      <c r="L499" s="214"/>
      <c r="M499" s="214"/>
      <c r="N499" s="214"/>
      <c r="O499" s="117"/>
      <c r="P499" s="117"/>
      <c r="Q499" s="117"/>
      <c r="R499" s="117"/>
      <c r="S499" s="117"/>
      <c r="T499" s="117"/>
      <c r="U499" s="117"/>
      <c r="V499" s="117"/>
      <c r="W499" s="117"/>
      <c r="X499" s="117"/>
      <c r="Y499" s="117"/>
      <c r="Z499" s="117"/>
      <c r="AA499" s="117"/>
    </row>
    <row r="500" spans="1:27" ht="15.75" customHeight="1" x14ac:dyDescent="0.25">
      <c r="A500" s="117"/>
      <c r="B500" s="117"/>
      <c r="C500" s="117"/>
      <c r="D500" s="117"/>
      <c r="E500" s="117"/>
      <c r="F500" s="117"/>
      <c r="G500" s="117"/>
      <c r="H500" s="117"/>
      <c r="I500" s="214"/>
      <c r="J500" s="214"/>
      <c r="K500" s="214"/>
      <c r="L500" s="214"/>
      <c r="M500" s="214"/>
      <c r="N500" s="214"/>
      <c r="O500" s="117"/>
      <c r="P500" s="117"/>
      <c r="Q500" s="117"/>
      <c r="R500" s="117"/>
      <c r="S500" s="117"/>
      <c r="T500" s="117"/>
      <c r="U500" s="117"/>
      <c r="V500" s="117"/>
      <c r="W500" s="117"/>
      <c r="X500" s="117"/>
      <c r="Y500" s="117"/>
      <c r="Z500" s="117"/>
      <c r="AA500" s="117"/>
    </row>
    <row r="501" spans="1:27" ht="15.75" customHeight="1" x14ac:dyDescent="0.25">
      <c r="A501" s="117"/>
      <c r="B501" s="117"/>
      <c r="C501" s="117"/>
      <c r="D501" s="117"/>
      <c r="E501" s="117"/>
      <c r="F501" s="117"/>
      <c r="G501" s="117"/>
      <c r="H501" s="117"/>
      <c r="I501" s="214"/>
      <c r="J501" s="214"/>
      <c r="K501" s="214"/>
      <c r="L501" s="214"/>
      <c r="M501" s="214"/>
      <c r="N501" s="214"/>
      <c r="O501" s="117"/>
      <c r="P501" s="117"/>
      <c r="Q501" s="117"/>
      <c r="R501" s="117"/>
      <c r="S501" s="117"/>
      <c r="T501" s="117"/>
      <c r="U501" s="117"/>
      <c r="V501" s="117"/>
      <c r="W501" s="117"/>
      <c r="X501" s="117"/>
      <c r="Y501" s="117"/>
      <c r="Z501" s="117"/>
      <c r="AA501" s="117"/>
    </row>
    <row r="502" spans="1:27" ht="15.75" customHeight="1" x14ac:dyDescent="0.25">
      <c r="A502" s="117"/>
      <c r="B502" s="117"/>
      <c r="C502" s="117"/>
      <c r="D502" s="117"/>
      <c r="E502" s="117"/>
      <c r="F502" s="117"/>
      <c r="G502" s="117"/>
      <c r="H502" s="117"/>
      <c r="I502" s="214"/>
      <c r="J502" s="214"/>
      <c r="K502" s="214"/>
      <c r="L502" s="214"/>
      <c r="M502" s="214"/>
      <c r="N502" s="214"/>
      <c r="O502" s="117"/>
      <c r="P502" s="117"/>
      <c r="Q502" s="117"/>
      <c r="R502" s="117"/>
      <c r="S502" s="117"/>
      <c r="T502" s="117"/>
      <c r="U502" s="117"/>
      <c r="V502" s="117"/>
      <c r="W502" s="117"/>
      <c r="X502" s="117"/>
      <c r="Y502" s="117"/>
      <c r="Z502" s="117"/>
      <c r="AA502" s="117"/>
    </row>
    <row r="503" spans="1:27" ht="15.75" customHeight="1" x14ac:dyDescent="0.25">
      <c r="A503" s="117"/>
      <c r="B503" s="117"/>
      <c r="C503" s="117"/>
      <c r="D503" s="117"/>
      <c r="E503" s="117"/>
      <c r="F503" s="117"/>
      <c r="G503" s="117"/>
      <c r="H503" s="117"/>
      <c r="I503" s="214"/>
      <c r="J503" s="214"/>
      <c r="K503" s="214"/>
      <c r="L503" s="214"/>
      <c r="M503" s="214"/>
      <c r="N503" s="214"/>
      <c r="O503" s="117"/>
      <c r="P503" s="117"/>
      <c r="Q503" s="117"/>
      <c r="R503" s="117"/>
      <c r="S503" s="117"/>
      <c r="T503" s="117"/>
      <c r="U503" s="117"/>
      <c r="V503" s="117"/>
      <c r="W503" s="117"/>
      <c r="X503" s="117"/>
      <c r="Y503" s="117"/>
      <c r="Z503" s="117"/>
      <c r="AA503" s="117"/>
    </row>
    <row r="504" spans="1:27" ht="15.75" customHeight="1" x14ac:dyDescent="0.25">
      <c r="A504" s="117"/>
      <c r="B504" s="117"/>
      <c r="C504" s="117"/>
      <c r="D504" s="117"/>
      <c r="E504" s="117"/>
      <c r="F504" s="117"/>
      <c r="G504" s="117"/>
      <c r="H504" s="117"/>
      <c r="I504" s="214"/>
      <c r="J504" s="214"/>
      <c r="K504" s="214"/>
      <c r="L504" s="214"/>
      <c r="M504" s="214"/>
      <c r="N504" s="214"/>
      <c r="O504" s="117"/>
      <c r="P504" s="117"/>
      <c r="Q504" s="117"/>
      <c r="R504" s="117"/>
      <c r="S504" s="117"/>
      <c r="T504" s="117"/>
      <c r="U504" s="117"/>
      <c r="V504" s="117"/>
      <c r="W504" s="117"/>
      <c r="X504" s="117"/>
      <c r="Y504" s="117"/>
      <c r="Z504" s="117"/>
      <c r="AA504" s="117"/>
    </row>
    <row r="505" spans="1:27" ht="15.75" customHeight="1" x14ac:dyDescent="0.25">
      <c r="A505" s="117"/>
      <c r="B505" s="117"/>
      <c r="C505" s="117"/>
      <c r="D505" s="117"/>
      <c r="E505" s="117"/>
      <c r="F505" s="117"/>
      <c r="G505" s="117"/>
      <c r="H505" s="117"/>
      <c r="I505" s="214"/>
      <c r="J505" s="214"/>
      <c r="K505" s="214"/>
      <c r="L505" s="214"/>
      <c r="M505" s="214"/>
      <c r="N505" s="214"/>
      <c r="O505" s="117"/>
      <c r="P505" s="117"/>
      <c r="Q505" s="117"/>
      <c r="R505" s="117"/>
      <c r="S505" s="117"/>
      <c r="T505" s="117"/>
      <c r="U505" s="117"/>
      <c r="V505" s="117"/>
      <c r="W505" s="117"/>
      <c r="X505" s="117"/>
      <c r="Y505" s="117"/>
      <c r="Z505" s="117"/>
      <c r="AA505" s="117"/>
    </row>
    <row r="506" spans="1:27" ht="15.75" customHeight="1" x14ac:dyDescent="0.25">
      <c r="A506" s="117"/>
      <c r="B506" s="117"/>
      <c r="C506" s="117"/>
      <c r="D506" s="117"/>
      <c r="E506" s="117"/>
      <c r="F506" s="117"/>
      <c r="G506" s="117"/>
      <c r="H506" s="117"/>
      <c r="I506" s="214"/>
      <c r="J506" s="214"/>
      <c r="K506" s="214"/>
      <c r="L506" s="214"/>
      <c r="M506" s="214"/>
      <c r="N506" s="214"/>
      <c r="O506" s="117"/>
      <c r="P506" s="117"/>
      <c r="Q506" s="117"/>
      <c r="R506" s="117"/>
      <c r="S506" s="117"/>
      <c r="T506" s="117"/>
      <c r="U506" s="117"/>
      <c r="V506" s="117"/>
      <c r="W506" s="117"/>
      <c r="X506" s="117"/>
      <c r="Y506" s="117"/>
      <c r="Z506" s="117"/>
      <c r="AA506" s="117"/>
    </row>
    <row r="507" spans="1:27" ht="15.75" customHeight="1" x14ac:dyDescent="0.25">
      <c r="A507" s="117"/>
      <c r="B507" s="117"/>
      <c r="C507" s="117"/>
      <c r="D507" s="117"/>
      <c r="E507" s="117"/>
      <c r="F507" s="117"/>
      <c r="G507" s="117"/>
      <c r="H507" s="117"/>
      <c r="I507" s="214"/>
      <c r="J507" s="214"/>
      <c r="K507" s="214"/>
      <c r="L507" s="214"/>
      <c r="M507" s="214"/>
      <c r="N507" s="214"/>
      <c r="O507" s="117"/>
      <c r="P507" s="117"/>
      <c r="Q507" s="117"/>
      <c r="R507" s="117"/>
      <c r="S507" s="117"/>
      <c r="T507" s="117"/>
      <c r="U507" s="117"/>
      <c r="V507" s="117"/>
      <c r="W507" s="117"/>
      <c r="X507" s="117"/>
      <c r="Y507" s="117"/>
      <c r="Z507" s="117"/>
      <c r="AA507" s="117"/>
    </row>
    <row r="508" spans="1:27" ht="15.75" customHeight="1" x14ac:dyDescent="0.25">
      <c r="A508" s="117"/>
      <c r="B508" s="117"/>
      <c r="C508" s="117"/>
      <c r="D508" s="117"/>
      <c r="E508" s="117"/>
      <c r="F508" s="117"/>
      <c r="G508" s="117"/>
      <c r="H508" s="117"/>
      <c r="I508" s="214"/>
      <c r="J508" s="214"/>
      <c r="K508" s="214"/>
      <c r="L508" s="214"/>
      <c r="M508" s="214"/>
      <c r="N508" s="214"/>
      <c r="O508" s="117"/>
      <c r="P508" s="117"/>
      <c r="Q508" s="117"/>
      <c r="R508" s="117"/>
      <c r="S508" s="117"/>
      <c r="T508" s="117"/>
      <c r="U508" s="117"/>
      <c r="V508" s="117"/>
      <c r="W508" s="117"/>
      <c r="X508" s="117"/>
      <c r="Y508" s="117"/>
      <c r="Z508" s="117"/>
      <c r="AA508" s="117"/>
    </row>
    <row r="509" spans="1:27" ht="15.75" customHeight="1" x14ac:dyDescent="0.25">
      <c r="A509" s="117"/>
      <c r="B509" s="117"/>
      <c r="C509" s="117"/>
      <c r="D509" s="117"/>
      <c r="E509" s="117"/>
      <c r="F509" s="117"/>
      <c r="G509" s="117"/>
      <c r="H509" s="117"/>
      <c r="I509" s="214"/>
      <c r="J509" s="214"/>
      <c r="K509" s="214"/>
      <c r="L509" s="214"/>
      <c r="M509" s="214"/>
      <c r="N509" s="214"/>
      <c r="O509" s="117"/>
      <c r="P509" s="117"/>
      <c r="Q509" s="117"/>
      <c r="R509" s="117"/>
      <c r="S509" s="117"/>
      <c r="T509" s="117"/>
      <c r="U509" s="117"/>
      <c r="V509" s="117"/>
      <c r="W509" s="117"/>
      <c r="X509" s="117"/>
      <c r="Y509" s="117"/>
      <c r="Z509" s="117"/>
      <c r="AA509" s="117"/>
    </row>
    <row r="510" spans="1:27" ht="15.75" customHeight="1" x14ac:dyDescent="0.25">
      <c r="A510" s="117"/>
      <c r="B510" s="117"/>
      <c r="C510" s="117"/>
      <c r="D510" s="117"/>
      <c r="E510" s="117"/>
      <c r="F510" s="117"/>
      <c r="G510" s="117"/>
      <c r="H510" s="117"/>
      <c r="I510" s="214"/>
      <c r="J510" s="214"/>
      <c r="K510" s="214"/>
      <c r="L510" s="214"/>
      <c r="M510" s="214"/>
      <c r="N510" s="214"/>
      <c r="O510" s="117"/>
      <c r="P510" s="117"/>
      <c r="Q510" s="117"/>
      <c r="R510" s="117"/>
      <c r="S510" s="117"/>
      <c r="T510" s="117"/>
      <c r="U510" s="117"/>
      <c r="V510" s="117"/>
      <c r="W510" s="117"/>
      <c r="X510" s="117"/>
      <c r="Y510" s="117"/>
      <c r="Z510" s="117"/>
      <c r="AA510" s="117"/>
    </row>
    <row r="511" spans="1:27" ht="15.75" customHeight="1" x14ac:dyDescent="0.25">
      <c r="A511" s="117"/>
      <c r="B511" s="117"/>
      <c r="C511" s="117"/>
      <c r="D511" s="117"/>
      <c r="E511" s="117"/>
      <c r="F511" s="117"/>
      <c r="G511" s="117"/>
      <c r="H511" s="117"/>
      <c r="I511" s="214"/>
      <c r="J511" s="214"/>
      <c r="K511" s="214"/>
      <c r="L511" s="214"/>
      <c r="M511" s="214"/>
      <c r="N511" s="214"/>
      <c r="O511" s="117"/>
      <c r="P511" s="117"/>
      <c r="Q511" s="117"/>
      <c r="R511" s="117"/>
      <c r="S511" s="117"/>
      <c r="T511" s="117"/>
      <c r="U511" s="117"/>
      <c r="V511" s="117"/>
      <c r="W511" s="117"/>
      <c r="X511" s="117"/>
      <c r="Y511" s="117"/>
      <c r="Z511" s="117"/>
      <c r="AA511" s="117"/>
    </row>
    <row r="512" spans="1:27" ht="15.75" customHeight="1" x14ac:dyDescent="0.25">
      <c r="A512" s="117"/>
      <c r="B512" s="117"/>
      <c r="C512" s="117"/>
      <c r="D512" s="117"/>
      <c r="E512" s="117"/>
      <c r="F512" s="117"/>
      <c r="G512" s="117"/>
      <c r="H512" s="117"/>
      <c r="I512" s="214"/>
      <c r="J512" s="214"/>
      <c r="K512" s="214"/>
      <c r="L512" s="214"/>
      <c r="M512" s="214"/>
      <c r="N512" s="214"/>
      <c r="O512" s="117"/>
      <c r="P512" s="117"/>
      <c r="Q512" s="117"/>
      <c r="R512" s="117"/>
      <c r="S512" s="117"/>
      <c r="T512" s="117"/>
      <c r="U512" s="117"/>
      <c r="V512" s="117"/>
      <c r="W512" s="117"/>
      <c r="X512" s="117"/>
      <c r="Y512" s="117"/>
      <c r="Z512" s="117"/>
      <c r="AA512" s="117"/>
    </row>
    <row r="513" spans="1:27" ht="15.75" customHeight="1" x14ac:dyDescent="0.25">
      <c r="A513" s="117"/>
      <c r="B513" s="117"/>
      <c r="C513" s="117"/>
      <c r="D513" s="117"/>
      <c r="E513" s="117"/>
      <c r="F513" s="117"/>
      <c r="G513" s="117"/>
      <c r="H513" s="117"/>
      <c r="I513" s="214"/>
      <c r="J513" s="214"/>
      <c r="K513" s="214"/>
      <c r="L513" s="214"/>
      <c r="M513" s="214"/>
      <c r="N513" s="214"/>
      <c r="O513" s="117"/>
      <c r="P513" s="117"/>
      <c r="Q513" s="117"/>
      <c r="R513" s="117"/>
      <c r="S513" s="117"/>
      <c r="T513" s="117"/>
      <c r="U513" s="117"/>
      <c r="V513" s="117"/>
      <c r="W513" s="117"/>
      <c r="X513" s="117"/>
      <c r="Y513" s="117"/>
      <c r="Z513" s="117"/>
      <c r="AA513" s="117"/>
    </row>
    <row r="514" spans="1:27" ht="15.75" customHeight="1" x14ac:dyDescent="0.25">
      <c r="A514" s="117"/>
      <c r="B514" s="117"/>
      <c r="C514" s="117"/>
      <c r="D514" s="117"/>
      <c r="E514" s="117"/>
      <c r="F514" s="117"/>
      <c r="G514" s="117"/>
      <c r="H514" s="117"/>
      <c r="I514" s="214"/>
      <c r="J514" s="214"/>
      <c r="K514" s="214"/>
      <c r="L514" s="214"/>
      <c r="M514" s="214"/>
      <c r="N514" s="214"/>
      <c r="O514" s="117"/>
      <c r="P514" s="117"/>
      <c r="Q514" s="117"/>
      <c r="R514" s="117"/>
      <c r="S514" s="117"/>
      <c r="T514" s="117"/>
      <c r="U514" s="117"/>
      <c r="V514" s="117"/>
      <c r="W514" s="117"/>
      <c r="X514" s="117"/>
      <c r="Y514" s="117"/>
      <c r="Z514" s="117"/>
      <c r="AA514" s="117"/>
    </row>
    <row r="515" spans="1:27" ht="15.75" customHeight="1" x14ac:dyDescent="0.25">
      <c r="A515" s="117"/>
      <c r="B515" s="117"/>
      <c r="C515" s="117"/>
      <c r="D515" s="117"/>
      <c r="E515" s="117"/>
      <c r="F515" s="117"/>
      <c r="G515" s="117"/>
      <c r="H515" s="117"/>
      <c r="I515" s="214"/>
      <c r="J515" s="214"/>
      <c r="K515" s="214"/>
      <c r="L515" s="214"/>
      <c r="M515" s="214"/>
      <c r="N515" s="214"/>
      <c r="O515" s="117"/>
      <c r="P515" s="117"/>
      <c r="Q515" s="117"/>
      <c r="R515" s="117"/>
      <c r="S515" s="117"/>
      <c r="T515" s="117"/>
      <c r="U515" s="117"/>
      <c r="V515" s="117"/>
      <c r="W515" s="117"/>
      <c r="X515" s="117"/>
      <c r="Y515" s="117"/>
      <c r="Z515" s="117"/>
      <c r="AA515" s="117"/>
    </row>
    <row r="516" spans="1:27" ht="15.75" customHeight="1" x14ac:dyDescent="0.25">
      <c r="A516" s="117"/>
      <c r="B516" s="117"/>
      <c r="C516" s="117"/>
      <c r="D516" s="117"/>
      <c r="E516" s="117"/>
      <c r="F516" s="117"/>
      <c r="G516" s="117"/>
      <c r="H516" s="117"/>
      <c r="I516" s="214"/>
      <c r="J516" s="214"/>
      <c r="K516" s="214"/>
      <c r="L516" s="214"/>
      <c r="M516" s="214"/>
      <c r="N516" s="214"/>
      <c r="O516" s="117"/>
      <c r="P516" s="117"/>
      <c r="Q516" s="117"/>
      <c r="R516" s="117"/>
      <c r="S516" s="117"/>
      <c r="T516" s="117"/>
      <c r="U516" s="117"/>
      <c r="V516" s="117"/>
      <c r="W516" s="117"/>
      <c r="X516" s="117"/>
      <c r="Y516" s="117"/>
      <c r="Z516" s="117"/>
      <c r="AA516" s="117"/>
    </row>
    <row r="517" spans="1:27" ht="15.75" customHeight="1" x14ac:dyDescent="0.25">
      <c r="A517" s="117"/>
      <c r="B517" s="117"/>
      <c r="C517" s="117"/>
      <c r="D517" s="117"/>
      <c r="E517" s="117"/>
      <c r="F517" s="117"/>
      <c r="G517" s="117"/>
      <c r="H517" s="117"/>
      <c r="I517" s="214"/>
      <c r="J517" s="214"/>
      <c r="K517" s="214"/>
      <c r="L517" s="214"/>
      <c r="M517" s="214"/>
      <c r="N517" s="214"/>
      <c r="O517" s="117"/>
      <c r="P517" s="117"/>
      <c r="Q517" s="117"/>
      <c r="R517" s="117"/>
      <c r="S517" s="117"/>
      <c r="T517" s="117"/>
      <c r="U517" s="117"/>
      <c r="V517" s="117"/>
      <c r="W517" s="117"/>
      <c r="X517" s="117"/>
      <c r="Y517" s="117"/>
      <c r="Z517" s="117"/>
      <c r="AA517" s="117"/>
    </row>
    <row r="518" spans="1:27" ht="15.75" customHeight="1" x14ac:dyDescent="0.25">
      <c r="A518" s="117"/>
      <c r="B518" s="117"/>
      <c r="C518" s="117"/>
      <c r="D518" s="117"/>
      <c r="E518" s="117"/>
      <c r="F518" s="117"/>
      <c r="G518" s="117"/>
      <c r="H518" s="117"/>
      <c r="I518" s="214"/>
      <c r="J518" s="214"/>
      <c r="K518" s="214"/>
      <c r="L518" s="214"/>
      <c r="M518" s="214"/>
      <c r="N518" s="214"/>
      <c r="O518" s="117"/>
      <c r="P518" s="117"/>
      <c r="Q518" s="117"/>
      <c r="R518" s="117"/>
      <c r="S518" s="117"/>
      <c r="T518" s="117"/>
      <c r="U518" s="117"/>
      <c r="V518" s="117"/>
      <c r="W518" s="117"/>
      <c r="X518" s="117"/>
      <c r="Y518" s="117"/>
      <c r="Z518" s="117"/>
      <c r="AA518" s="117"/>
    </row>
    <row r="519" spans="1:27" ht="15.75" customHeight="1" x14ac:dyDescent="0.25">
      <c r="A519" s="117"/>
      <c r="B519" s="117"/>
      <c r="C519" s="117"/>
      <c r="D519" s="117"/>
      <c r="E519" s="117"/>
      <c r="F519" s="117"/>
      <c r="G519" s="117"/>
      <c r="H519" s="117"/>
      <c r="I519" s="214"/>
      <c r="J519" s="214"/>
      <c r="K519" s="214"/>
      <c r="L519" s="214"/>
      <c r="M519" s="214"/>
      <c r="N519" s="214"/>
      <c r="O519" s="117"/>
      <c r="P519" s="117"/>
      <c r="Q519" s="117"/>
      <c r="R519" s="117"/>
      <c r="S519" s="117"/>
      <c r="T519" s="117"/>
      <c r="U519" s="117"/>
      <c r="V519" s="117"/>
      <c r="W519" s="117"/>
      <c r="X519" s="117"/>
      <c r="Y519" s="117"/>
      <c r="Z519" s="117"/>
      <c r="AA519" s="117"/>
    </row>
    <row r="520" spans="1:27" ht="15.75" customHeight="1" x14ac:dyDescent="0.25">
      <c r="A520" s="117"/>
      <c r="B520" s="117"/>
      <c r="C520" s="117"/>
      <c r="D520" s="117"/>
      <c r="E520" s="117"/>
      <c r="F520" s="117"/>
      <c r="G520" s="117"/>
      <c r="H520" s="117"/>
      <c r="I520" s="214"/>
      <c r="J520" s="214"/>
      <c r="K520" s="214"/>
      <c r="L520" s="214"/>
      <c r="M520" s="214"/>
      <c r="N520" s="214"/>
      <c r="O520" s="117"/>
      <c r="P520" s="117"/>
      <c r="Q520" s="117"/>
      <c r="R520" s="117"/>
      <c r="S520" s="117"/>
      <c r="T520" s="117"/>
      <c r="U520" s="117"/>
      <c r="V520" s="117"/>
      <c r="W520" s="117"/>
      <c r="X520" s="117"/>
      <c r="Y520" s="117"/>
      <c r="Z520" s="117"/>
      <c r="AA520" s="117"/>
    </row>
    <row r="521" spans="1:27" ht="15.75" customHeight="1" x14ac:dyDescent="0.25">
      <c r="A521" s="117"/>
      <c r="B521" s="117"/>
      <c r="C521" s="117"/>
      <c r="D521" s="117"/>
      <c r="E521" s="117"/>
      <c r="F521" s="117"/>
      <c r="G521" s="117"/>
      <c r="H521" s="117"/>
      <c r="I521" s="214"/>
      <c r="J521" s="214"/>
      <c r="K521" s="214"/>
      <c r="L521" s="214"/>
      <c r="M521" s="214"/>
      <c r="N521" s="214"/>
      <c r="O521" s="117"/>
      <c r="P521" s="117"/>
      <c r="Q521" s="117"/>
      <c r="R521" s="117"/>
      <c r="S521" s="117"/>
      <c r="T521" s="117"/>
      <c r="U521" s="117"/>
      <c r="V521" s="117"/>
      <c r="W521" s="117"/>
      <c r="X521" s="117"/>
      <c r="Y521" s="117"/>
      <c r="Z521" s="117"/>
      <c r="AA521" s="117"/>
    </row>
    <row r="522" spans="1:27" ht="15.75" customHeight="1" x14ac:dyDescent="0.25">
      <c r="A522" s="117"/>
      <c r="B522" s="117"/>
      <c r="C522" s="117"/>
      <c r="D522" s="117"/>
      <c r="E522" s="117"/>
      <c r="F522" s="117"/>
      <c r="G522" s="117"/>
      <c r="H522" s="117"/>
      <c r="I522" s="214"/>
      <c r="J522" s="214"/>
      <c r="K522" s="214"/>
      <c r="L522" s="214"/>
      <c r="M522" s="214"/>
      <c r="N522" s="214"/>
      <c r="O522" s="117"/>
      <c r="P522" s="117"/>
      <c r="Q522" s="117"/>
      <c r="R522" s="117"/>
      <c r="S522" s="117"/>
      <c r="T522" s="117"/>
      <c r="U522" s="117"/>
      <c r="V522" s="117"/>
      <c r="W522" s="117"/>
      <c r="X522" s="117"/>
      <c r="Y522" s="117"/>
      <c r="Z522" s="117"/>
      <c r="AA522" s="117"/>
    </row>
    <row r="523" spans="1:27" ht="15.75" customHeight="1" x14ac:dyDescent="0.25">
      <c r="A523" s="117"/>
      <c r="B523" s="117"/>
      <c r="C523" s="117"/>
      <c r="D523" s="117"/>
      <c r="E523" s="117"/>
      <c r="F523" s="117"/>
      <c r="G523" s="117"/>
      <c r="H523" s="117"/>
      <c r="I523" s="214"/>
      <c r="J523" s="214"/>
      <c r="K523" s="214"/>
      <c r="L523" s="214"/>
      <c r="M523" s="214"/>
      <c r="N523" s="214"/>
      <c r="O523" s="117"/>
      <c r="P523" s="117"/>
      <c r="Q523" s="117"/>
      <c r="R523" s="117"/>
      <c r="S523" s="117"/>
      <c r="T523" s="117"/>
      <c r="U523" s="117"/>
      <c r="V523" s="117"/>
      <c r="W523" s="117"/>
      <c r="X523" s="117"/>
      <c r="Y523" s="117"/>
      <c r="Z523" s="117"/>
      <c r="AA523" s="117"/>
    </row>
    <row r="524" spans="1:27" ht="15.75" customHeight="1" x14ac:dyDescent="0.25">
      <c r="A524" s="117"/>
      <c r="B524" s="117"/>
      <c r="C524" s="117"/>
      <c r="D524" s="117"/>
      <c r="E524" s="117"/>
      <c r="F524" s="117"/>
      <c r="G524" s="117"/>
      <c r="H524" s="117"/>
      <c r="I524" s="214"/>
      <c r="J524" s="214"/>
      <c r="K524" s="214"/>
      <c r="L524" s="214"/>
      <c r="M524" s="214"/>
      <c r="N524" s="214"/>
      <c r="O524" s="117"/>
      <c r="P524" s="117"/>
      <c r="Q524" s="117"/>
      <c r="R524" s="117"/>
      <c r="S524" s="117"/>
      <c r="T524" s="117"/>
      <c r="U524" s="117"/>
      <c r="V524" s="117"/>
      <c r="W524" s="117"/>
      <c r="X524" s="117"/>
      <c r="Y524" s="117"/>
      <c r="Z524" s="117"/>
      <c r="AA524" s="117"/>
    </row>
    <row r="525" spans="1:27" ht="15.75" customHeight="1" x14ac:dyDescent="0.25">
      <c r="A525" s="117"/>
      <c r="B525" s="117"/>
      <c r="C525" s="117"/>
      <c r="D525" s="117"/>
      <c r="E525" s="117"/>
      <c r="F525" s="117"/>
      <c r="G525" s="117"/>
      <c r="H525" s="117"/>
      <c r="I525" s="214"/>
      <c r="J525" s="214"/>
      <c r="K525" s="214"/>
      <c r="L525" s="214"/>
      <c r="M525" s="214"/>
      <c r="N525" s="214"/>
      <c r="O525" s="117"/>
      <c r="P525" s="117"/>
      <c r="Q525" s="117"/>
      <c r="R525" s="117"/>
      <c r="S525" s="117"/>
      <c r="T525" s="117"/>
      <c r="U525" s="117"/>
      <c r="V525" s="117"/>
      <c r="W525" s="117"/>
      <c r="X525" s="117"/>
      <c r="Y525" s="117"/>
      <c r="Z525" s="117"/>
      <c r="AA525" s="117"/>
    </row>
    <row r="526" spans="1:27" ht="15.75" customHeight="1" x14ac:dyDescent="0.25">
      <c r="A526" s="117"/>
      <c r="B526" s="117"/>
      <c r="C526" s="117"/>
      <c r="D526" s="117"/>
      <c r="E526" s="117"/>
      <c r="F526" s="117"/>
      <c r="G526" s="117"/>
      <c r="H526" s="117"/>
      <c r="I526" s="214"/>
      <c r="J526" s="214"/>
      <c r="K526" s="214"/>
      <c r="L526" s="214"/>
      <c r="M526" s="214"/>
      <c r="N526" s="214"/>
      <c r="O526" s="117"/>
      <c r="P526" s="117"/>
      <c r="Q526" s="117"/>
      <c r="R526" s="117"/>
      <c r="S526" s="117"/>
      <c r="T526" s="117"/>
      <c r="U526" s="117"/>
      <c r="V526" s="117"/>
      <c r="W526" s="117"/>
      <c r="X526" s="117"/>
      <c r="Y526" s="117"/>
      <c r="Z526" s="117"/>
      <c r="AA526" s="117"/>
    </row>
    <row r="527" spans="1:27" ht="15.75" customHeight="1" x14ac:dyDescent="0.25">
      <c r="A527" s="117"/>
      <c r="B527" s="117"/>
      <c r="C527" s="117"/>
      <c r="D527" s="117"/>
      <c r="E527" s="117"/>
      <c r="F527" s="117"/>
      <c r="G527" s="117"/>
      <c r="H527" s="117"/>
      <c r="I527" s="214"/>
      <c r="J527" s="214"/>
      <c r="K527" s="214"/>
      <c r="L527" s="214"/>
      <c r="M527" s="214"/>
      <c r="N527" s="214"/>
      <c r="O527" s="117"/>
      <c r="P527" s="117"/>
      <c r="Q527" s="117"/>
      <c r="R527" s="117"/>
      <c r="S527" s="117"/>
      <c r="T527" s="117"/>
      <c r="U527" s="117"/>
      <c r="V527" s="117"/>
      <c r="W527" s="117"/>
      <c r="X527" s="117"/>
      <c r="Y527" s="117"/>
      <c r="Z527" s="117"/>
      <c r="AA527" s="117"/>
    </row>
    <row r="528" spans="1:27" ht="15.75" customHeight="1" x14ac:dyDescent="0.25">
      <c r="A528" s="117"/>
      <c r="B528" s="117"/>
      <c r="C528" s="117"/>
      <c r="D528" s="117"/>
      <c r="E528" s="117"/>
      <c r="F528" s="117"/>
      <c r="G528" s="117"/>
      <c r="H528" s="117"/>
      <c r="I528" s="214"/>
      <c r="J528" s="214"/>
      <c r="K528" s="214"/>
      <c r="L528" s="214"/>
      <c r="M528" s="214"/>
      <c r="N528" s="214"/>
      <c r="O528" s="117"/>
      <c r="P528" s="117"/>
      <c r="Q528" s="117"/>
      <c r="R528" s="117"/>
      <c r="S528" s="117"/>
      <c r="T528" s="117"/>
      <c r="U528" s="117"/>
      <c r="V528" s="117"/>
      <c r="W528" s="117"/>
      <c r="X528" s="117"/>
      <c r="Y528" s="117"/>
      <c r="Z528" s="117"/>
      <c r="AA528" s="117"/>
    </row>
    <row r="529" spans="1:27" ht="15.75" customHeight="1" x14ac:dyDescent="0.25">
      <c r="A529" s="117"/>
      <c r="B529" s="117"/>
      <c r="C529" s="117"/>
      <c r="D529" s="117"/>
      <c r="E529" s="117"/>
      <c r="F529" s="117"/>
      <c r="G529" s="117"/>
      <c r="H529" s="117"/>
      <c r="I529" s="214"/>
      <c r="J529" s="214"/>
      <c r="K529" s="214"/>
      <c r="L529" s="214"/>
      <c r="M529" s="214"/>
      <c r="N529" s="214"/>
      <c r="O529" s="117"/>
      <c r="P529" s="117"/>
      <c r="Q529" s="117"/>
      <c r="R529" s="117"/>
      <c r="S529" s="117"/>
      <c r="T529" s="117"/>
      <c r="U529" s="117"/>
      <c r="V529" s="117"/>
      <c r="W529" s="117"/>
      <c r="X529" s="117"/>
      <c r="Y529" s="117"/>
      <c r="Z529" s="117"/>
      <c r="AA529" s="117"/>
    </row>
    <row r="530" spans="1:27" ht="15.75" customHeight="1" x14ac:dyDescent="0.25">
      <c r="A530" s="117"/>
      <c r="B530" s="117"/>
      <c r="C530" s="117"/>
      <c r="D530" s="117"/>
      <c r="E530" s="117"/>
      <c r="F530" s="117"/>
      <c r="G530" s="117"/>
      <c r="H530" s="117"/>
      <c r="I530" s="214"/>
      <c r="J530" s="214"/>
      <c r="K530" s="214"/>
      <c r="L530" s="214"/>
      <c r="M530" s="214"/>
      <c r="N530" s="214"/>
      <c r="O530" s="117"/>
      <c r="P530" s="117"/>
      <c r="Q530" s="117"/>
      <c r="R530" s="117"/>
      <c r="S530" s="117"/>
      <c r="T530" s="117"/>
      <c r="U530" s="117"/>
      <c r="V530" s="117"/>
      <c r="W530" s="117"/>
      <c r="X530" s="117"/>
      <c r="Y530" s="117"/>
      <c r="Z530" s="117"/>
      <c r="AA530" s="117"/>
    </row>
    <row r="531" spans="1:27" ht="15.75" customHeight="1" x14ac:dyDescent="0.25">
      <c r="A531" s="117"/>
      <c r="B531" s="117"/>
      <c r="C531" s="117"/>
      <c r="D531" s="117"/>
      <c r="E531" s="117"/>
      <c r="F531" s="117"/>
      <c r="G531" s="117"/>
      <c r="H531" s="117"/>
      <c r="I531" s="214"/>
      <c r="J531" s="214"/>
      <c r="K531" s="214"/>
      <c r="L531" s="214"/>
      <c r="M531" s="214"/>
      <c r="N531" s="214"/>
      <c r="O531" s="117"/>
      <c r="P531" s="117"/>
      <c r="Q531" s="117"/>
      <c r="R531" s="117"/>
      <c r="S531" s="117"/>
      <c r="T531" s="117"/>
      <c r="U531" s="117"/>
      <c r="V531" s="117"/>
      <c r="W531" s="117"/>
      <c r="X531" s="117"/>
      <c r="Y531" s="117"/>
      <c r="Z531" s="117"/>
      <c r="AA531" s="117"/>
    </row>
    <row r="532" spans="1:27" ht="15.75" customHeight="1" x14ac:dyDescent="0.25">
      <c r="A532" s="117"/>
      <c r="B532" s="117"/>
      <c r="C532" s="117"/>
      <c r="D532" s="117"/>
      <c r="E532" s="117"/>
      <c r="F532" s="117"/>
      <c r="G532" s="117"/>
      <c r="H532" s="117"/>
      <c r="I532" s="214"/>
      <c r="J532" s="214"/>
      <c r="K532" s="214"/>
      <c r="L532" s="214"/>
      <c r="M532" s="214"/>
      <c r="N532" s="214"/>
      <c r="O532" s="117"/>
      <c r="P532" s="117"/>
      <c r="Q532" s="117"/>
      <c r="R532" s="117"/>
      <c r="S532" s="117"/>
      <c r="T532" s="117"/>
      <c r="U532" s="117"/>
      <c r="V532" s="117"/>
      <c r="W532" s="117"/>
      <c r="X532" s="117"/>
      <c r="Y532" s="117"/>
      <c r="Z532" s="117"/>
      <c r="AA532" s="117"/>
    </row>
    <row r="533" spans="1:27" ht="15.75" customHeight="1" x14ac:dyDescent="0.25">
      <c r="A533" s="117"/>
      <c r="B533" s="117"/>
      <c r="C533" s="117"/>
      <c r="D533" s="117"/>
      <c r="E533" s="117"/>
      <c r="F533" s="117"/>
      <c r="G533" s="117"/>
      <c r="H533" s="117"/>
      <c r="I533" s="214"/>
      <c r="J533" s="214"/>
      <c r="K533" s="214"/>
      <c r="L533" s="214"/>
      <c r="M533" s="214"/>
      <c r="N533" s="214"/>
      <c r="O533" s="117"/>
      <c r="P533" s="117"/>
      <c r="Q533" s="117"/>
      <c r="R533" s="117"/>
      <c r="S533" s="117"/>
      <c r="T533" s="117"/>
      <c r="U533" s="117"/>
      <c r="V533" s="117"/>
      <c r="W533" s="117"/>
      <c r="X533" s="117"/>
      <c r="Y533" s="117"/>
      <c r="Z533" s="117"/>
      <c r="AA533" s="117"/>
    </row>
    <row r="534" spans="1:27" ht="15.75" customHeight="1" x14ac:dyDescent="0.25">
      <c r="A534" s="117"/>
      <c r="B534" s="117"/>
      <c r="C534" s="117"/>
      <c r="D534" s="117"/>
      <c r="E534" s="117"/>
      <c r="F534" s="117"/>
      <c r="G534" s="117"/>
      <c r="H534" s="117"/>
      <c r="I534" s="214"/>
      <c r="J534" s="214"/>
      <c r="K534" s="214"/>
      <c r="L534" s="214"/>
      <c r="M534" s="214"/>
      <c r="N534" s="214"/>
      <c r="O534" s="117"/>
      <c r="P534" s="117"/>
      <c r="Q534" s="117"/>
      <c r="R534" s="117"/>
      <c r="S534" s="117"/>
      <c r="T534" s="117"/>
      <c r="U534" s="117"/>
      <c r="V534" s="117"/>
      <c r="W534" s="117"/>
      <c r="X534" s="117"/>
      <c r="Y534" s="117"/>
      <c r="Z534" s="117"/>
      <c r="AA534" s="117"/>
    </row>
    <row r="535" spans="1:27" ht="15.75" customHeight="1" x14ac:dyDescent="0.25">
      <c r="A535" s="117"/>
      <c r="B535" s="117"/>
      <c r="C535" s="117"/>
      <c r="D535" s="117"/>
      <c r="E535" s="117"/>
      <c r="F535" s="117"/>
      <c r="G535" s="117"/>
      <c r="H535" s="117"/>
      <c r="I535" s="214"/>
      <c r="J535" s="214"/>
      <c r="K535" s="214"/>
      <c r="L535" s="214"/>
      <c r="M535" s="214"/>
      <c r="N535" s="214"/>
      <c r="O535" s="117"/>
      <c r="P535" s="117"/>
      <c r="Q535" s="117"/>
      <c r="R535" s="117"/>
      <c r="S535" s="117"/>
      <c r="T535" s="117"/>
      <c r="U535" s="117"/>
      <c r="V535" s="117"/>
      <c r="W535" s="117"/>
      <c r="X535" s="117"/>
      <c r="Y535" s="117"/>
      <c r="Z535" s="117"/>
      <c r="AA535" s="117"/>
    </row>
    <row r="536" spans="1:27" ht="15.75" customHeight="1" x14ac:dyDescent="0.25">
      <c r="A536" s="117"/>
      <c r="B536" s="117"/>
      <c r="C536" s="117"/>
      <c r="D536" s="117"/>
      <c r="E536" s="117"/>
      <c r="F536" s="117"/>
      <c r="G536" s="117"/>
      <c r="H536" s="117"/>
      <c r="I536" s="214"/>
      <c r="J536" s="214"/>
      <c r="K536" s="214"/>
      <c r="L536" s="214"/>
      <c r="M536" s="214"/>
      <c r="N536" s="214"/>
      <c r="O536" s="117"/>
      <c r="P536" s="117"/>
      <c r="Q536" s="117"/>
      <c r="R536" s="117"/>
      <c r="S536" s="117"/>
      <c r="T536" s="117"/>
      <c r="U536" s="117"/>
      <c r="V536" s="117"/>
      <c r="W536" s="117"/>
      <c r="X536" s="117"/>
      <c r="Y536" s="117"/>
      <c r="Z536" s="117"/>
      <c r="AA536" s="117"/>
    </row>
    <row r="537" spans="1:27" ht="15.75" customHeight="1" x14ac:dyDescent="0.25">
      <c r="A537" s="117"/>
      <c r="B537" s="117"/>
      <c r="C537" s="117"/>
      <c r="D537" s="117"/>
      <c r="E537" s="117"/>
      <c r="F537" s="117"/>
      <c r="G537" s="117"/>
      <c r="H537" s="117"/>
      <c r="I537" s="214"/>
      <c r="J537" s="214"/>
      <c r="K537" s="214"/>
      <c r="L537" s="214"/>
      <c r="M537" s="214"/>
      <c r="N537" s="214"/>
      <c r="O537" s="117"/>
      <c r="P537" s="117"/>
      <c r="Q537" s="117"/>
      <c r="R537" s="117"/>
      <c r="S537" s="117"/>
      <c r="T537" s="117"/>
      <c r="U537" s="117"/>
      <c r="V537" s="117"/>
      <c r="W537" s="117"/>
      <c r="X537" s="117"/>
      <c r="Y537" s="117"/>
      <c r="Z537" s="117"/>
      <c r="AA537" s="117"/>
    </row>
    <row r="538" spans="1:27" ht="15.75" customHeight="1" x14ac:dyDescent="0.25">
      <c r="A538" s="117"/>
      <c r="B538" s="117"/>
      <c r="C538" s="117"/>
      <c r="D538" s="117"/>
      <c r="E538" s="117"/>
      <c r="F538" s="117"/>
      <c r="G538" s="117"/>
      <c r="H538" s="117"/>
      <c r="I538" s="214"/>
      <c r="J538" s="214"/>
      <c r="K538" s="214"/>
      <c r="L538" s="214"/>
      <c r="M538" s="214"/>
      <c r="N538" s="214"/>
      <c r="O538" s="117"/>
      <c r="P538" s="117"/>
      <c r="Q538" s="117"/>
      <c r="R538" s="117"/>
      <c r="S538" s="117"/>
      <c r="T538" s="117"/>
      <c r="U538" s="117"/>
      <c r="V538" s="117"/>
      <c r="W538" s="117"/>
      <c r="X538" s="117"/>
      <c r="Y538" s="117"/>
      <c r="Z538" s="117"/>
      <c r="AA538" s="117"/>
    </row>
    <row r="539" spans="1:27" ht="15.75" customHeight="1" x14ac:dyDescent="0.25">
      <c r="A539" s="117"/>
      <c r="B539" s="117"/>
      <c r="C539" s="117"/>
      <c r="D539" s="117"/>
      <c r="E539" s="117"/>
      <c r="F539" s="117"/>
      <c r="G539" s="117"/>
      <c r="H539" s="117"/>
      <c r="I539" s="214"/>
      <c r="J539" s="214"/>
      <c r="K539" s="214"/>
      <c r="L539" s="214"/>
      <c r="M539" s="214"/>
      <c r="N539" s="214"/>
      <c r="O539" s="117"/>
      <c r="P539" s="117"/>
      <c r="Q539" s="117"/>
      <c r="R539" s="117"/>
      <c r="S539" s="117"/>
      <c r="T539" s="117"/>
      <c r="U539" s="117"/>
      <c r="V539" s="117"/>
      <c r="W539" s="117"/>
      <c r="X539" s="117"/>
      <c r="Y539" s="117"/>
      <c r="Z539" s="117"/>
      <c r="AA539" s="117"/>
    </row>
    <row r="540" spans="1:27" ht="15.75" customHeight="1" x14ac:dyDescent="0.25">
      <c r="A540" s="117"/>
      <c r="B540" s="117"/>
      <c r="C540" s="117"/>
      <c r="D540" s="117"/>
      <c r="E540" s="117"/>
      <c r="F540" s="117"/>
      <c r="G540" s="117"/>
      <c r="H540" s="117"/>
      <c r="I540" s="214"/>
      <c r="J540" s="214"/>
      <c r="K540" s="214"/>
      <c r="L540" s="214"/>
      <c r="M540" s="214"/>
      <c r="N540" s="214"/>
      <c r="O540" s="117"/>
      <c r="P540" s="117"/>
      <c r="Q540" s="117"/>
      <c r="R540" s="117"/>
      <c r="S540" s="117"/>
      <c r="T540" s="117"/>
      <c r="U540" s="117"/>
      <c r="V540" s="117"/>
      <c r="W540" s="117"/>
      <c r="X540" s="117"/>
      <c r="Y540" s="117"/>
      <c r="Z540" s="117"/>
      <c r="AA540" s="117"/>
    </row>
    <row r="541" spans="1:27" ht="15.75" customHeight="1" x14ac:dyDescent="0.25">
      <c r="A541" s="117"/>
      <c r="B541" s="117"/>
      <c r="C541" s="117"/>
      <c r="D541" s="117"/>
      <c r="E541" s="117"/>
      <c r="F541" s="117"/>
      <c r="G541" s="117"/>
      <c r="H541" s="117"/>
      <c r="I541" s="214"/>
      <c r="J541" s="214"/>
      <c r="K541" s="214"/>
      <c r="L541" s="214"/>
      <c r="M541" s="214"/>
      <c r="N541" s="214"/>
      <c r="O541" s="117"/>
      <c r="P541" s="117"/>
      <c r="Q541" s="117"/>
      <c r="R541" s="117"/>
      <c r="S541" s="117"/>
      <c r="T541" s="117"/>
      <c r="U541" s="117"/>
      <c r="V541" s="117"/>
      <c r="W541" s="117"/>
      <c r="X541" s="117"/>
      <c r="Y541" s="117"/>
      <c r="Z541" s="117"/>
      <c r="AA541" s="117"/>
    </row>
    <row r="542" spans="1:27" ht="15.75" customHeight="1" x14ac:dyDescent="0.25">
      <c r="A542" s="117"/>
      <c r="B542" s="117"/>
      <c r="C542" s="117"/>
      <c r="D542" s="117"/>
      <c r="E542" s="117"/>
      <c r="F542" s="117"/>
      <c r="G542" s="117"/>
      <c r="H542" s="117"/>
      <c r="I542" s="214"/>
      <c r="J542" s="214"/>
      <c r="K542" s="214"/>
      <c r="L542" s="214"/>
      <c r="M542" s="214"/>
      <c r="N542" s="214"/>
      <c r="O542" s="117"/>
      <c r="P542" s="117"/>
      <c r="Q542" s="117"/>
      <c r="R542" s="117"/>
      <c r="S542" s="117"/>
      <c r="T542" s="117"/>
      <c r="U542" s="117"/>
      <c r="V542" s="117"/>
      <c r="W542" s="117"/>
      <c r="X542" s="117"/>
      <c r="Y542" s="117"/>
      <c r="Z542" s="117"/>
      <c r="AA542" s="117"/>
    </row>
    <row r="543" spans="1:27" ht="15.75" customHeight="1" x14ac:dyDescent="0.25">
      <c r="A543" s="117"/>
      <c r="B543" s="117"/>
      <c r="C543" s="117"/>
      <c r="D543" s="117"/>
      <c r="E543" s="117"/>
      <c r="F543" s="117"/>
      <c r="G543" s="117"/>
      <c r="H543" s="117"/>
      <c r="I543" s="214"/>
      <c r="J543" s="214"/>
      <c r="K543" s="214"/>
      <c r="L543" s="214"/>
      <c r="M543" s="214"/>
      <c r="N543" s="214"/>
      <c r="O543" s="117"/>
      <c r="P543" s="117"/>
      <c r="Q543" s="117"/>
      <c r="R543" s="117"/>
      <c r="S543" s="117"/>
      <c r="T543" s="117"/>
      <c r="U543" s="117"/>
      <c r="V543" s="117"/>
      <c r="W543" s="117"/>
      <c r="X543" s="117"/>
      <c r="Y543" s="117"/>
      <c r="Z543" s="117"/>
      <c r="AA543" s="117"/>
    </row>
    <row r="544" spans="1:27" ht="15.75" customHeight="1" x14ac:dyDescent="0.25">
      <c r="A544" s="117"/>
      <c r="B544" s="117"/>
      <c r="C544" s="117"/>
      <c r="D544" s="117"/>
      <c r="E544" s="117"/>
      <c r="F544" s="117"/>
      <c r="G544" s="117"/>
      <c r="H544" s="117"/>
      <c r="I544" s="214"/>
      <c r="J544" s="214"/>
      <c r="K544" s="214"/>
      <c r="L544" s="214"/>
      <c r="M544" s="214"/>
      <c r="N544" s="214"/>
      <c r="O544" s="117"/>
      <c r="P544" s="117"/>
      <c r="Q544" s="117"/>
      <c r="R544" s="117"/>
      <c r="S544" s="117"/>
      <c r="T544" s="117"/>
      <c r="U544" s="117"/>
      <c r="V544" s="117"/>
      <c r="W544" s="117"/>
      <c r="X544" s="117"/>
      <c r="Y544" s="117"/>
      <c r="Z544" s="117"/>
      <c r="AA544" s="117"/>
    </row>
    <row r="545" spans="1:27" ht="15.75" customHeight="1" x14ac:dyDescent="0.25">
      <c r="A545" s="117"/>
      <c r="B545" s="117"/>
      <c r="C545" s="117"/>
      <c r="D545" s="117"/>
      <c r="E545" s="117"/>
      <c r="F545" s="117"/>
      <c r="G545" s="117"/>
      <c r="H545" s="117"/>
      <c r="I545" s="214"/>
      <c r="J545" s="214"/>
      <c r="K545" s="214"/>
      <c r="L545" s="214"/>
      <c r="M545" s="214"/>
      <c r="N545" s="214"/>
      <c r="O545" s="117"/>
      <c r="P545" s="117"/>
      <c r="Q545" s="117"/>
      <c r="R545" s="117"/>
      <c r="S545" s="117"/>
      <c r="T545" s="117"/>
      <c r="U545" s="117"/>
      <c r="V545" s="117"/>
      <c r="W545" s="117"/>
      <c r="X545" s="117"/>
      <c r="Y545" s="117"/>
      <c r="Z545" s="117"/>
      <c r="AA545" s="117"/>
    </row>
    <row r="546" spans="1:27" ht="15.75" customHeight="1" x14ac:dyDescent="0.25">
      <c r="A546" s="117"/>
      <c r="B546" s="117"/>
      <c r="C546" s="117"/>
      <c r="D546" s="117"/>
      <c r="E546" s="117"/>
      <c r="F546" s="117"/>
      <c r="G546" s="117"/>
      <c r="H546" s="117"/>
      <c r="I546" s="214"/>
      <c r="J546" s="214"/>
      <c r="K546" s="214"/>
      <c r="L546" s="214"/>
      <c r="M546" s="214"/>
      <c r="N546" s="214"/>
      <c r="O546" s="117"/>
      <c r="P546" s="117"/>
      <c r="Q546" s="117"/>
      <c r="R546" s="117"/>
      <c r="S546" s="117"/>
      <c r="T546" s="117"/>
      <c r="U546" s="117"/>
      <c r="V546" s="117"/>
      <c r="W546" s="117"/>
      <c r="X546" s="117"/>
      <c r="Y546" s="117"/>
      <c r="Z546" s="117"/>
      <c r="AA546" s="117"/>
    </row>
    <row r="547" spans="1:27" ht="15.75" customHeight="1" x14ac:dyDescent="0.25">
      <c r="A547" s="117"/>
      <c r="B547" s="117"/>
      <c r="C547" s="117"/>
      <c r="D547" s="117"/>
      <c r="E547" s="117"/>
      <c r="F547" s="117"/>
      <c r="G547" s="117"/>
      <c r="H547" s="117"/>
      <c r="I547" s="214"/>
      <c r="J547" s="214"/>
      <c r="K547" s="214"/>
      <c r="L547" s="214"/>
      <c r="M547" s="214"/>
      <c r="N547" s="214"/>
      <c r="O547" s="117"/>
      <c r="P547" s="117"/>
      <c r="Q547" s="117"/>
      <c r="R547" s="117"/>
      <c r="S547" s="117"/>
      <c r="T547" s="117"/>
      <c r="U547" s="117"/>
      <c r="V547" s="117"/>
      <c r="W547" s="117"/>
      <c r="X547" s="117"/>
      <c r="Y547" s="117"/>
      <c r="Z547" s="117"/>
      <c r="AA547" s="117"/>
    </row>
    <row r="548" spans="1:27" ht="15.75" customHeight="1" x14ac:dyDescent="0.25">
      <c r="A548" s="117"/>
      <c r="B548" s="117"/>
      <c r="C548" s="117"/>
      <c r="D548" s="117"/>
      <c r="E548" s="117"/>
      <c r="F548" s="117"/>
      <c r="G548" s="117"/>
      <c r="H548" s="117"/>
      <c r="I548" s="214"/>
      <c r="J548" s="214"/>
      <c r="K548" s="214"/>
      <c r="L548" s="214"/>
      <c r="M548" s="214"/>
      <c r="N548" s="214"/>
      <c r="O548" s="117"/>
      <c r="P548" s="117"/>
      <c r="Q548" s="117"/>
      <c r="R548" s="117"/>
      <c r="S548" s="117"/>
      <c r="T548" s="117"/>
      <c r="U548" s="117"/>
      <c r="V548" s="117"/>
      <c r="W548" s="117"/>
      <c r="X548" s="117"/>
      <c r="Y548" s="117"/>
      <c r="Z548" s="117"/>
      <c r="AA548" s="117"/>
    </row>
    <row r="549" spans="1:27" ht="15.75" customHeight="1" x14ac:dyDescent="0.25">
      <c r="A549" s="117"/>
      <c r="B549" s="117"/>
      <c r="C549" s="117"/>
      <c r="D549" s="117"/>
      <c r="E549" s="117"/>
      <c r="F549" s="117"/>
      <c r="G549" s="117"/>
      <c r="H549" s="117"/>
      <c r="I549" s="214"/>
      <c r="J549" s="214"/>
      <c r="K549" s="214"/>
      <c r="L549" s="214"/>
      <c r="M549" s="214"/>
      <c r="N549" s="214"/>
      <c r="O549" s="117"/>
      <c r="P549" s="117"/>
      <c r="Q549" s="117"/>
      <c r="R549" s="117"/>
      <c r="S549" s="117"/>
      <c r="T549" s="117"/>
      <c r="U549" s="117"/>
      <c r="V549" s="117"/>
      <c r="W549" s="117"/>
      <c r="X549" s="117"/>
      <c r="Y549" s="117"/>
      <c r="Z549" s="117"/>
      <c r="AA549" s="117"/>
    </row>
    <row r="550" spans="1:27" ht="15.75" customHeight="1" x14ac:dyDescent="0.25">
      <c r="A550" s="117"/>
      <c r="B550" s="117"/>
      <c r="C550" s="117"/>
      <c r="D550" s="117"/>
      <c r="E550" s="117"/>
      <c r="F550" s="117"/>
      <c r="G550" s="117"/>
      <c r="H550" s="117"/>
      <c r="I550" s="214"/>
      <c r="J550" s="214"/>
      <c r="K550" s="214"/>
      <c r="L550" s="214"/>
      <c r="M550" s="214"/>
      <c r="N550" s="214"/>
      <c r="O550" s="117"/>
      <c r="P550" s="117"/>
      <c r="Q550" s="117"/>
      <c r="R550" s="117"/>
      <c r="S550" s="117"/>
      <c r="T550" s="117"/>
      <c r="U550" s="117"/>
      <c r="V550" s="117"/>
      <c r="W550" s="117"/>
      <c r="X550" s="117"/>
      <c r="Y550" s="117"/>
      <c r="Z550" s="117"/>
      <c r="AA550" s="117"/>
    </row>
    <row r="551" spans="1:27" ht="15.75" customHeight="1" x14ac:dyDescent="0.25">
      <c r="A551" s="117"/>
      <c r="B551" s="117"/>
      <c r="C551" s="117"/>
      <c r="D551" s="117"/>
      <c r="E551" s="117"/>
      <c r="F551" s="117"/>
      <c r="G551" s="117"/>
      <c r="H551" s="117"/>
      <c r="I551" s="214"/>
      <c r="J551" s="214"/>
      <c r="K551" s="214"/>
      <c r="L551" s="214"/>
      <c r="M551" s="214"/>
      <c r="N551" s="214"/>
      <c r="O551" s="117"/>
      <c r="P551" s="117"/>
      <c r="Q551" s="117"/>
      <c r="R551" s="117"/>
      <c r="S551" s="117"/>
      <c r="T551" s="117"/>
      <c r="U551" s="117"/>
      <c r="V551" s="117"/>
      <c r="W551" s="117"/>
      <c r="X551" s="117"/>
      <c r="Y551" s="117"/>
      <c r="Z551" s="117"/>
      <c r="AA551" s="117"/>
    </row>
    <row r="552" spans="1:27" ht="15.75" customHeight="1" x14ac:dyDescent="0.25">
      <c r="A552" s="117"/>
      <c r="B552" s="117"/>
      <c r="C552" s="117"/>
      <c r="D552" s="117"/>
      <c r="E552" s="117"/>
      <c r="F552" s="117"/>
      <c r="G552" s="117"/>
      <c r="H552" s="117"/>
      <c r="I552" s="214"/>
      <c r="J552" s="214"/>
      <c r="K552" s="214"/>
      <c r="L552" s="214"/>
      <c r="M552" s="214"/>
      <c r="N552" s="214"/>
      <c r="O552" s="117"/>
      <c r="P552" s="117"/>
      <c r="Q552" s="117"/>
      <c r="R552" s="117"/>
      <c r="S552" s="117"/>
      <c r="T552" s="117"/>
      <c r="U552" s="117"/>
      <c r="V552" s="117"/>
      <c r="W552" s="117"/>
      <c r="X552" s="117"/>
      <c r="Y552" s="117"/>
      <c r="Z552" s="117"/>
      <c r="AA552" s="117"/>
    </row>
    <row r="553" spans="1:27" ht="15.75" customHeight="1" x14ac:dyDescent="0.25">
      <c r="A553" s="117"/>
      <c r="B553" s="117"/>
      <c r="C553" s="117"/>
      <c r="D553" s="117"/>
      <c r="E553" s="117"/>
      <c r="F553" s="117"/>
      <c r="G553" s="117"/>
      <c r="H553" s="117"/>
      <c r="I553" s="214"/>
      <c r="J553" s="214"/>
      <c r="K553" s="214"/>
      <c r="L553" s="214"/>
      <c r="M553" s="214"/>
      <c r="N553" s="214"/>
      <c r="O553" s="117"/>
      <c r="P553" s="117"/>
      <c r="Q553" s="117"/>
      <c r="R553" s="117"/>
      <c r="S553" s="117"/>
      <c r="T553" s="117"/>
      <c r="U553" s="117"/>
      <c r="V553" s="117"/>
      <c r="W553" s="117"/>
      <c r="X553" s="117"/>
      <c r="Y553" s="117"/>
      <c r="Z553" s="117"/>
      <c r="AA553" s="117"/>
    </row>
    <row r="554" spans="1:27" ht="15.75" customHeight="1" x14ac:dyDescent="0.25">
      <c r="A554" s="117"/>
      <c r="B554" s="117"/>
      <c r="C554" s="117"/>
      <c r="D554" s="117"/>
      <c r="E554" s="117"/>
      <c r="F554" s="117"/>
      <c r="G554" s="117"/>
      <c r="H554" s="117"/>
      <c r="I554" s="214"/>
      <c r="J554" s="214"/>
      <c r="K554" s="214"/>
      <c r="L554" s="214"/>
      <c r="M554" s="214"/>
      <c r="N554" s="214"/>
      <c r="O554" s="117"/>
      <c r="P554" s="117"/>
      <c r="Q554" s="117"/>
      <c r="R554" s="117"/>
      <c r="S554" s="117"/>
      <c r="T554" s="117"/>
      <c r="U554" s="117"/>
      <c r="V554" s="117"/>
      <c r="W554" s="117"/>
      <c r="X554" s="117"/>
      <c r="Y554" s="117"/>
      <c r="Z554" s="117"/>
      <c r="AA554" s="117"/>
    </row>
    <row r="555" spans="1:27" ht="15.75" customHeight="1" x14ac:dyDescent="0.25">
      <c r="A555" s="117"/>
      <c r="B555" s="117"/>
      <c r="C555" s="117"/>
      <c r="D555" s="117"/>
      <c r="E555" s="117"/>
      <c r="F555" s="117"/>
      <c r="G555" s="117"/>
      <c r="H555" s="117"/>
      <c r="I555" s="214"/>
      <c r="J555" s="214"/>
      <c r="K555" s="214"/>
      <c r="L555" s="214"/>
      <c r="M555" s="214"/>
      <c r="N555" s="214"/>
      <c r="O555" s="117"/>
      <c r="P555" s="117"/>
      <c r="Q555" s="117"/>
      <c r="R555" s="117"/>
      <c r="S555" s="117"/>
      <c r="T555" s="117"/>
      <c r="U555" s="117"/>
      <c r="V555" s="117"/>
      <c r="W555" s="117"/>
      <c r="X555" s="117"/>
      <c r="Y555" s="117"/>
      <c r="Z555" s="117"/>
      <c r="AA555" s="117"/>
    </row>
    <row r="556" spans="1:27" ht="15.75" customHeight="1" x14ac:dyDescent="0.25">
      <c r="A556" s="117"/>
      <c r="B556" s="117"/>
      <c r="C556" s="117"/>
      <c r="D556" s="117"/>
      <c r="E556" s="117"/>
      <c r="F556" s="117"/>
      <c r="G556" s="117"/>
      <c r="H556" s="117"/>
      <c r="I556" s="214"/>
      <c r="J556" s="214"/>
      <c r="K556" s="214"/>
      <c r="L556" s="214"/>
      <c r="M556" s="214"/>
      <c r="N556" s="214"/>
      <c r="O556" s="117"/>
      <c r="P556" s="117"/>
      <c r="Q556" s="117"/>
      <c r="R556" s="117"/>
      <c r="S556" s="117"/>
      <c r="T556" s="117"/>
      <c r="U556" s="117"/>
      <c r="V556" s="117"/>
      <c r="W556" s="117"/>
      <c r="X556" s="117"/>
      <c r="Y556" s="117"/>
      <c r="Z556" s="117"/>
      <c r="AA556" s="117"/>
    </row>
    <row r="557" spans="1:27" ht="15.75" customHeight="1" x14ac:dyDescent="0.25">
      <c r="A557" s="117"/>
      <c r="B557" s="117"/>
      <c r="C557" s="117"/>
      <c r="D557" s="117"/>
      <c r="E557" s="117"/>
      <c r="F557" s="117"/>
      <c r="G557" s="117"/>
      <c r="H557" s="117"/>
      <c r="I557" s="214"/>
      <c r="J557" s="214"/>
      <c r="K557" s="214"/>
      <c r="L557" s="214"/>
      <c r="M557" s="214"/>
      <c r="N557" s="214"/>
      <c r="O557" s="117"/>
      <c r="P557" s="117"/>
      <c r="Q557" s="117"/>
      <c r="R557" s="117"/>
      <c r="S557" s="117"/>
      <c r="T557" s="117"/>
      <c r="U557" s="117"/>
      <c r="V557" s="117"/>
      <c r="W557" s="117"/>
      <c r="X557" s="117"/>
      <c r="Y557" s="117"/>
      <c r="Z557" s="117"/>
      <c r="AA557" s="117"/>
    </row>
    <row r="558" spans="1:27" ht="15.75" customHeight="1" x14ac:dyDescent="0.25">
      <c r="A558" s="117"/>
      <c r="B558" s="117"/>
      <c r="C558" s="117"/>
      <c r="D558" s="117"/>
      <c r="E558" s="117"/>
      <c r="F558" s="117"/>
      <c r="G558" s="117"/>
      <c r="H558" s="117"/>
      <c r="I558" s="214"/>
      <c r="J558" s="214"/>
      <c r="K558" s="214"/>
      <c r="L558" s="214"/>
      <c r="M558" s="214"/>
      <c r="N558" s="214"/>
      <c r="O558" s="117"/>
      <c r="P558" s="117"/>
      <c r="Q558" s="117"/>
      <c r="R558" s="117"/>
      <c r="S558" s="117"/>
      <c r="T558" s="117"/>
      <c r="U558" s="117"/>
      <c r="V558" s="117"/>
      <c r="W558" s="117"/>
      <c r="X558" s="117"/>
      <c r="Y558" s="117"/>
      <c r="Z558" s="117"/>
      <c r="AA558" s="117"/>
    </row>
    <row r="559" spans="1:27" ht="15.75" customHeight="1" x14ac:dyDescent="0.25">
      <c r="A559" s="117"/>
      <c r="B559" s="117"/>
      <c r="C559" s="117"/>
      <c r="D559" s="117"/>
      <c r="E559" s="117"/>
      <c r="F559" s="117"/>
      <c r="G559" s="117"/>
      <c r="H559" s="117"/>
      <c r="I559" s="214"/>
      <c r="J559" s="214"/>
      <c r="K559" s="214"/>
      <c r="L559" s="214"/>
      <c r="M559" s="214"/>
      <c r="N559" s="214"/>
      <c r="O559" s="117"/>
      <c r="P559" s="117"/>
      <c r="Q559" s="117"/>
      <c r="R559" s="117"/>
      <c r="S559" s="117"/>
      <c r="T559" s="117"/>
      <c r="U559" s="117"/>
      <c r="V559" s="117"/>
      <c r="W559" s="117"/>
      <c r="X559" s="117"/>
      <c r="Y559" s="117"/>
      <c r="Z559" s="117"/>
      <c r="AA559" s="117"/>
    </row>
    <row r="560" spans="1:27" ht="15.75" customHeight="1" x14ac:dyDescent="0.25">
      <c r="A560" s="117"/>
      <c r="B560" s="117"/>
      <c r="C560" s="117"/>
      <c r="D560" s="117"/>
      <c r="E560" s="117"/>
      <c r="F560" s="117"/>
      <c r="G560" s="117"/>
      <c r="H560" s="117"/>
      <c r="I560" s="214"/>
      <c r="J560" s="214"/>
      <c r="K560" s="214"/>
      <c r="L560" s="214"/>
      <c r="M560" s="214"/>
      <c r="N560" s="214"/>
      <c r="O560" s="117"/>
      <c r="P560" s="117"/>
      <c r="Q560" s="117"/>
      <c r="R560" s="117"/>
      <c r="S560" s="117"/>
      <c r="T560" s="117"/>
      <c r="U560" s="117"/>
      <c r="V560" s="117"/>
      <c r="W560" s="117"/>
      <c r="X560" s="117"/>
      <c r="Y560" s="117"/>
      <c r="Z560" s="117"/>
      <c r="AA560" s="117"/>
    </row>
    <row r="561" spans="1:27" ht="15.75" customHeight="1" x14ac:dyDescent="0.25">
      <c r="A561" s="117"/>
      <c r="B561" s="117"/>
      <c r="C561" s="117"/>
      <c r="D561" s="117"/>
      <c r="E561" s="117"/>
      <c r="F561" s="117"/>
      <c r="G561" s="117"/>
      <c r="H561" s="117"/>
      <c r="I561" s="214"/>
      <c r="J561" s="214"/>
      <c r="K561" s="214"/>
      <c r="L561" s="214"/>
      <c r="M561" s="214"/>
      <c r="N561" s="214"/>
      <c r="O561" s="117"/>
      <c r="P561" s="117"/>
      <c r="Q561" s="117"/>
      <c r="R561" s="117"/>
      <c r="S561" s="117"/>
      <c r="T561" s="117"/>
      <c r="U561" s="117"/>
      <c r="V561" s="117"/>
      <c r="W561" s="117"/>
      <c r="X561" s="117"/>
      <c r="Y561" s="117"/>
      <c r="Z561" s="117"/>
      <c r="AA561" s="117"/>
    </row>
    <row r="562" spans="1:27" ht="15.75" customHeight="1" x14ac:dyDescent="0.25">
      <c r="A562" s="117"/>
      <c r="B562" s="117"/>
      <c r="C562" s="117"/>
      <c r="D562" s="117"/>
      <c r="E562" s="117"/>
      <c r="F562" s="117"/>
      <c r="G562" s="117"/>
      <c r="H562" s="117"/>
      <c r="I562" s="214"/>
      <c r="J562" s="214"/>
      <c r="K562" s="214"/>
      <c r="L562" s="214"/>
      <c r="M562" s="214"/>
      <c r="N562" s="214"/>
      <c r="O562" s="117"/>
      <c r="P562" s="117"/>
      <c r="Q562" s="117"/>
      <c r="R562" s="117"/>
      <c r="S562" s="117"/>
      <c r="T562" s="117"/>
      <c r="U562" s="117"/>
      <c r="V562" s="117"/>
      <c r="W562" s="117"/>
      <c r="X562" s="117"/>
      <c r="Y562" s="117"/>
      <c r="Z562" s="117"/>
      <c r="AA562" s="117"/>
    </row>
    <row r="563" spans="1:27" ht="15.75" customHeight="1" x14ac:dyDescent="0.25">
      <c r="A563" s="117"/>
      <c r="B563" s="117"/>
      <c r="C563" s="117"/>
      <c r="D563" s="117"/>
      <c r="E563" s="117"/>
      <c r="F563" s="117"/>
      <c r="G563" s="117"/>
      <c r="H563" s="117"/>
      <c r="I563" s="214"/>
      <c r="J563" s="214"/>
      <c r="K563" s="214"/>
      <c r="L563" s="214"/>
      <c r="M563" s="214"/>
      <c r="N563" s="214"/>
      <c r="O563" s="117"/>
      <c r="P563" s="117"/>
      <c r="Q563" s="117"/>
      <c r="R563" s="117"/>
      <c r="S563" s="117"/>
      <c r="T563" s="117"/>
      <c r="U563" s="117"/>
      <c r="V563" s="117"/>
      <c r="W563" s="117"/>
      <c r="X563" s="117"/>
      <c r="Y563" s="117"/>
      <c r="Z563" s="117"/>
      <c r="AA563" s="117"/>
    </row>
    <row r="564" spans="1:27" ht="15.75" customHeight="1" x14ac:dyDescent="0.25">
      <c r="A564" s="117"/>
      <c r="B564" s="117"/>
      <c r="C564" s="117"/>
      <c r="D564" s="117"/>
      <c r="E564" s="117"/>
      <c r="F564" s="117"/>
      <c r="G564" s="117"/>
      <c r="H564" s="117"/>
      <c r="I564" s="214"/>
      <c r="J564" s="214"/>
      <c r="K564" s="214"/>
      <c r="L564" s="214"/>
      <c r="M564" s="214"/>
      <c r="N564" s="214"/>
      <c r="O564" s="117"/>
      <c r="P564" s="117"/>
      <c r="Q564" s="117"/>
      <c r="R564" s="117"/>
      <c r="S564" s="117"/>
      <c r="T564" s="117"/>
      <c r="U564" s="117"/>
      <c r="V564" s="117"/>
      <c r="W564" s="117"/>
      <c r="X564" s="117"/>
      <c r="Y564" s="117"/>
      <c r="Z564" s="117"/>
      <c r="AA564" s="117"/>
    </row>
    <row r="565" spans="1:27" ht="15.75" customHeight="1" x14ac:dyDescent="0.25">
      <c r="A565" s="117"/>
      <c r="B565" s="117"/>
      <c r="C565" s="117"/>
      <c r="D565" s="117"/>
      <c r="E565" s="117"/>
      <c r="F565" s="117"/>
      <c r="G565" s="117"/>
      <c r="H565" s="117"/>
      <c r="I565" s="214"/>
      <c r="J565" s="214"/>
      <c r="K565" s="214"/>
      <c r="L565" s="214"/>
      <c r="M565" s="214"/>
      <c r="N565" s="214"/>
      <c r="O565" s="117"/>
      <c r="P565" s="117"/>
      <c r="Q565" s="117"/>
      <c r="R565" s="117"/>
      <c r="S565" s="117"/>
      <c r="T565" s="117"/>
      <c r="U565" s="117"/>
      <c r="V565" s="117"/>
      <c r="W565" s="117"/>
      <c r="X565" s="117"/>
      <c r="Y565" s="117"/>
      <c r="Z565" s="117"/>
      <c r="AA565" s="117"/>
    </row>
    <row r="566" spans="1:27" ht="15.75" customHeight="1" x14ac:dyDescent="0.25">
      <c r="A566" s="117"/>
      <c r="B566" s="117"/>
      <c r="C566" s="117"/>
      <c r="D566" s="117"/>
      <c r="E566" s="117"/>
      <c r="F566" s="117"/>
      <c r="G566" s="117"/>
      <c r="H566" s="117"/>
      <c r="I566" s="214"/>
      <c r="J566" s="214"/>
      <c r="K566" s="214"/>
      <c r="L566" s="214"/>
      <c r="M566" s="214"/>
      <c r="N566" s="214"/>
      <c r="O566" s="117"/>
      <c r="P566" s="117"/>
      <c r="Q566" s="117"/>
      <c r="R566" s="117"/>
      <c r="S566" s="117"/>
      <c r="T566" s="117"/>
      <c r="U566" s="117"/>
      <c r="V566" s="117"/>
      <c r="W566" s="117"/>
      <c r="X566" s="117"/>
      <c r="Y566" s="117"/>
      <c r="Z566" s="117"/>
      <c r="AA566" s="117"/>
    </row>
    <row r="567" spans="1:27" ht="15.75" customHeight="1" x14ac:dyDescent="0.25">
      <c r="A567" s="117"/>
      <c r="B567" s="117"/>
      <c r="C567" s="117"/>
      <c r="D567" s="117"/>
      <c r="E567" s="117"/>
      <c r="F567" s="117"/>
      <c r="G567" s="117"/>
      <c r="H567" s="117"/>
      <c r="I567" s="214"/>
      <c r="J567" s="214"/>
      <c r="K567" s="214"/>
      <c r="L567" s="214"/>
      <c r="M567" s="214"/>
      <c r="N567" s="214"/>
      <c r="O567" s="117"/>
      <c r="P567" s="117"/>
      <c r="Q567" s="117"/>
      <c r="R567" s="117"/>
      <c r="S567" s="117"/>
      <c r="T567" s="117"/>
      <c r="U567" s="117"/>
      <c r="V567" s="117"/>
      <c r="W567" s="117"/>
      <c r="X567" s="117"/>
      <c r="Y567" s="117"/>
      <c r="Z567" s="117"/>
      <c r="AA567" s="117"/>
    </row>
    <row r="568" spans="1:27" ht="15.75" customHeight="1" x14ac:dyDescent="0.25">
      <c r="A568" s="117"/>
      <c r="B568" s="117"/>
      <c r="C568" s="117"/>
      <c r="D568" s="117"/>
      <c r="E568" s="117"/>
      <c r="F568" s="117"/>
      <c r="G568" s="117"/>
      <c r="H568" s="117"/>
      <c r="I568" s="214"/>
      <c r="J568" s="214"/>
      <c r="K568" s="214"/>
      <c r="L568" s="214"/>
      <c r="M568" s="214"/>
      <c r="N568" s="214"/>
      <c r="O568" s="117"/>
      <c r="P568" s="117"/>
      <c r="Q568" s="117"/>
      <c r="R568" s="117"/>
      <c r="S568" s="117"/>
      <c r="T568" s="117"/>
      <c r="U568" s="117"/>
      <c r="V568" s="117"/>
      <c r="W568" s="117"/>
      <c r="X568" s="117"/>
      <c r="Y568" s="117"/>
      <c r="Z568" s="117"/>
      <c r="AA568" s="117"/>
    </row>
    <row r="569" spans="1:27" ht="15.75" customHeight="1" x14ac:dyDescent="0.25">
      <c r="A569" s="117"/>
      <c r="B569" s="117"/>
      <c r="C569" s="117"/>
      <c r="D569" s="117"/>
      <c r="E569" s="117"/>
      <c r="F569" s="117"/>
      <c r="G569" s="117"/>
      <c r="H569" s="117"/>
      <c r="I569" s="214"/>
      <c r="J569" s="214"/>
      <c r="K569" s="214"/>
      <c r="L569" s="214"/>
      <c r="M569" s="214"/>
      <c r="N569" s="214"/>
      <c r="O569" s="117"/>
      <c r="P569" s="117"/>
      <c r="Q569" s="117"/>
      <c r="R569" s="117"/>
      <c r="S569" s="117"/>
      <c r="T569" s="117"/>
      <c r="U569" s="117"/>
      <c r="V569" s="117"/>
      <c r="W569" s="117"/>
      <c r="X569" s="117"/>
      <c r="Y569" s="117"/>
      <c r="Z569" s="117"/>
      <c r="AA569" s="117"/>
    </row>
    <row r="570" spans="1:27" ht="15.75" customHeight="1" x14ac:dyDescent="0.25">
      <c r="A570" s="117"/>
      <c r="B570" s="117"/>
      <c r="C570" s="117"/>
      <c r="D570" s="117"/>
      <c r="E570" s="117"/>
      <c r="F570" s="117"/>
      <c r="G570" s="117"/>
      <c r="H570" s="117"/>
      <c r="I570" s="214"/>
      <c r="J570" s="214"/>
      <c r="K570" s="214"/>
      <c r="L570" s="214"/>
      <c r="M570" s="214"/>
      <c r="N570" s="214"/>
      <c r="O570" s="117"/>
      <c r="P570" s="117"/>
      <c r="Q570" s="117"/>
      <c r="R570" s="117"/>
      <c r="S570" s="117"/>
      <c r="T570" s="117"/>
      <c r="U570" s="117"/>
      <c r="V570" s="117"/>
      <c r="W570" s="117"/>
      <c r="X570" s="117"/>
      <c r="Y570" s="117"/>
      <c r="Z570" s="117"/>
      <c r="AA570" s="117"/>
    </row>
    <row r="571" spans="1:27" ht="15.75" customHeight="1" x14ac:dyDescent="0.25">
      <c r="A571" s="117"/>
      <c r="B571" s="117"/>
      <c r="C571" s="117"/>
      <c r="D571" s="117"/>
      <c r="E571" s="117"/>
      <c r="F571" s="117"/>
      <c r="G571" s="117"/>
      <c r="H571" s="117"/>
      <c r="I571" s="214"/>
      <c r="J571" s="214"/>
      <c r="K571" s="214"/>
      <c r="L571" s="214"/>
      <c r="M571" s="214"/>
      <c r="N571" s="214"/>
      <c r="O571" s="117"/>
      <c r="P571" s="117"/>
      <c r="Q571" s="117"/>
      <c r="R571" s="117"/>
      <c r="S571" s="117"/>
      <c r="T571" s="117"/>
      <c r="U571" s="117"/>
      <c r="V571" s="117"/>
      <c r="W571" s="117"/>
      <c r="X571" s="117"/>
      <c r="Y571" s="117"/>
      <c r="Z571" s="117"/>
      <c r="AA571" s="117"/>
    </row>
    <row r="572" spans="1:27" ht="15.75" customHeight="1" x14ac:dyDescent="0.25">
      <c r="A572" s="117"/>
      <c r="B572" s="117"/>
      <c r="C572" s="117"/>
      <c r="D572" s="117"/>
      <c r="E572" s="117"/>
      <c r="F572" s="117"/>
      <c r="G572" s="117"/>
      <c r="H572" s="117"/>
      <c r="I572" s="214"/>
      <c r="J572" s="214"/>
      <c r="K572" s="214"/>
      <c r="L572" s="214"/>
      <c r="M572" s="214"/>
      <c r="N572" s="214"/>
      <c r="O572" s="117"/>
      <c r="P572" s="117"/>
      <c r="Q572" s="117"/>
      <c r="R572" s="117"/>
      <c r="S572" s="117"/>
      <c r="T572" s="117"/>
      <c r="U572" s="117"/>
      <c r="V572" s="117"/>
      <c r="W572" s="117"/>
      <c r="X572" s="117"/>
      <c r="Y572" s="117"/>
      <c r="Z572" s="117"/>
      <c r="AA572" s="117"/>
    </row>
    <row r="573" spans="1:27" ht="15.75" customHeight="1" x14ac:dyDescent="0.25">
      <c r="A573" s="117"/>
      <c r="B573" s="117"/>
      <c r="C573" s="117"/>
      <c r="D573" s="117"/>
      <c r="E573" s="117"/>
      <c r="F573" s="117"/>
      <c r="G573" s="117"/>
      <c r="H573" s="117"/>
      <c r="I573" s="214"/>
      <c r="J573" s="214"/>
      <c r="K573" s="214"/>
      <c r="L573" s="214"/>
      <c r="M573" s="214"/>
      <c r="N573" s="214"/>
      <c r="O573" s="117"/>
      <c r="P573" s="117"/>
      <c r="Q573" s="117"/>
      <c r="R573" s="117"/>
      <c r="S573" s="117"/>
      <c r="T573" s="117"/>
      <c r="U573" s="117"/>
      <c r="V573" s="117"/>
      <c r="W573" s="117"/>
      <c r="X573" s="117"/>
      <c r="Y573" s="117"/>
      <c r="Z573" s="117"/>
      <c r="AA573" s="117"/>
    </row>
    <row r="574" spans="1:27" ht="15.75" customHeight="1" x14ac:dyDescent="0.25">
      <c r="A574" s="117"/>
      <c r="B574" s="117"/>
      <c r="C574" s="117"/>
      <c r="D574" s="117"/>
      <c r="E574" s="117"/>
      <c r="F574" s="117"/>
      <c r="G574" s="117"/>
      <c r="H574" s="117"/>
      <c r="I574" s="214"/>
      <c r="J574" s="214"/>
      <c r="K574" s="214"/>
      <c r="L574" s="214"/>
      <c r="M574" s="214"/>
      <c r="N574" s="214"/>
      <c r="O574" s="117"/>
      <c r="P574" s="117"/>
      <c r="Q574" s="117"/>
      <c r="R574" s="117"/>
      <c r="S574" s="117"/>
      <c r="T574" s="117"/>
      <c r="U574" s="117"/>
      <c r="V574" s="117"/>
      <c r="W574" s="117"/>
      <c r="X574" s="117"/>
      <c r="Y574" s="117"/>
      <c r="Z574" s="117"/>
      <c r="AA574" s="117"/>
    </row>
    <row r="575" spans="1:27" ht="15.75" customHeight="1" x14ac:dyDescent="0.25"/>
    <row r="576" spans="1:27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thickBot="1" x14ac:dyDescent="0.3"/>
  </sheetData>
  <autoFilter ref="A4:U374" xr:uid="{00000000-0009-0000-0000-000009000000}"/>
  <mergeCells count="3">
    <mergeCell ref="A1:T1"/>
    <mergeCell ref="A2:T2"/>
    <mergeCell ref="A3:J3"/>
  </mergeCells>
  <printOptions horizontalCentered="1"/>
  <pageMargins left="0" right="0.2" top="0.5" bottom="0.5" header="0" footer="0"/>
  <pageSetup paperSize="9" scale="65" orientation="portrait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tabColor rgb="FF938953"/>
  </sheetPr>
  <dimension ref="A1:Z1000"/>
  <sheetViews>
    <sheetView topLeftCell="A35" workbookViewId="0">
      <selection activeCell="G49" sqref="G49"/>
    </sheetView>
  </sheetViews>
  <sheetFormatPr defaultColWidth="14.42578125" defaultRowHeight="15" customHeight="1" x14ac:dyDescent="0.25"/>
  <cols>
    <col min="1" max="1" width="9.28515625" customWidth="1"/>
    <col min="2" max="2" width="9.140625" customWidth="1"/>
    <col min="3" max="3" width="11.7109375" customWidth="1"/>
    <col min="4" max="4" width="13.42578125" customWidth="1"/>
    <col min="5" max="5" width="11.28515625" customWidth="1"/>
    <col min="6" max="6" width="11.140625" customWidth="1"/>
    <col min="7" max="7" width="20" customWidth="1"/>
    <col min="8" max="8" width="22.28515625" customWidth="1"/>
    <col min="9" max="9" width="15.42578125" customWidth="1"/>
    <col min="10" max="26" width="9.140625" customWidth="1"/>
  </cols>
  <sheetData>
    <row r="1" spans="1:26" ht="15.75" x14ac:dyDescent="0.25">
      <c r="A1" s="674" t="str">
        <f>Foundation!A1</f>
        <v>KEC International Limited</v>
      </c>
      <c r="B1" s="620"/>
      <c r="C1" s="620"/>
      <c r="D1" s="620"/>
      <c r="E1" s="620"/>
      <c r="F1" s="620"/>
      <c r="G1" s="620"/>
      <c r="H1" s="620"/>
      <c r="I1" s="621"/>
      <c r="J1" s="117"/>
      <c r="K1" s="117"/>
      <c r="L1" s="117"/>
      <c r="M1" s="117"/>
      <c r="N1" s="117"/>
      <c r="O1" s="117"/>
      <c r="P1" s="117"/>
      <c r="Q1" s="117"/>
      <c r="R1" s="117"/>
      <c r="S1" s="117"/>
      <c r="T1" s="117"/>
      <c r="U1" s="117"/>
      <c r="V1" s="117"/>
      <c r="W1" s="117"/>
      <c r="X1" s="117"/>
      <c r="Y1" s="117"/>
      <c r="Z1" s="117"/>
    </row>
    <row r="2" spans="1:26" ht="15.75" x14ac:dyDescent="0.25">
      <c r="A2" s="674" t="str">
        <f>Foundation!A2</f>
        <v>765 kV D/C Bikaner IV PS to Siwani II (Part-01) TL</v>
      </c>
      <c r="B2" s="620"/>
      <c r="C2" s="620"/>
      <c r="D2" s="620"/>
      <c r="E2" s="620"/>
      <c r="F2" s="620"/>
      <c r="G2" s="620"/>
      <c r="H2" s="620"/>
      <c r="I2" s="621"/>
      <c r="J2" s="117"/>
      <c r="K2" s="117"/>
      <c r="L2" s="117"/>
      <c r="M2" s="117"/>
      <c r="N2" s="117"/>
      <c r="O2" s="117"/>
      <c r="P2" s="117"/>
      <c r="Q2" s="117"/>
      <c r="R2" s="117"/>
      <c r="S2" s="117"/>
      <c r="T2" s="117"/>
      <c r="U2" s="117"/>
      <c r="V2" s="117"/>
      <c r="W2" s="117"/>
      <c r="X2" s="117"/>
      <c r="Y2" s="117"/>
      <c r="Z2" s="117"/>
    </row>
    <row r="3" spans="1:26" ht="15.75" x14ac:dyDescent="0.25">
      <c r="A3" s="678" t="s">
        <v>764</v>
      </c>
      <c r="B3" s="620"/>
      <c r="C3" s="620"/>
      <c r="D3" s="620"/>
      <c r="E3" s="620"/>
      <c r="F3" s="620"/>
      <c r="G3" s="620"/>
      <c r="H3" s="621"/>
      <c r="I3" s="247">
        <f ca="1">'Summary E'!M1</f>
        <v>46134</v>
      </c>
      <c r="J3" s="117"/>
      <c r="K3" s="117"/>
      <c r="L3" s="117"/>
      <c r="M3" s="117"/>
      <c r="N3" s="117"/>
      <c r="O3" s="117"/>
      <c r="P3" s="117"/>
      <c r="Q3" s="117"/>
      <c r="R3" s="117"/>
      <c r="S3" s="117"/>
      <c r="T3" s="117"/>
      <c r="U3" s="117"/>
      <c r="V3" s="117"/>
      <c r="W3" s="117"/>
      <c r="X3" s="117"/>
      <c r="Y3" s="117"/>
      <c r="Z3" s="117"/>
    </row>
    <row r="4" spans="1:26" ht="30.75" thickBot="1" x14ac:dyDescent="0.3">
      <c r="A4" s="68" t="s">
        <v>765</v>
      </c>
      <c r="B4" s="68" t="s">
        <v>766</v>
      </c>
      <c r="C4" s="248" t="s">
        <v>621</v>
      </c>
      <c r="D4" s="68" t="s">
        <v>622</v>
      </c>
      <c r="E4" s="249" t="s">
        <v>624</v>
      </c>
      <c r="F4" s="249" t="s">
        <v>625</v>
      </c>
      <c r="G4" s="250" t="s">
        <v>767</v>
      </c>
      <c r="H4" s="68" t="s">
        <v>627</v>
      </c>
      <c r="I4" s="68" t="s">
        <v>12</v>
      </c>
      <c r="J4" s="117"/>
      <c r="K4" s="117"/>
      <c r="L4" s="117"/>
      <c r="M4" s="117"/>
      <c r="N4" s="117"/>
      <c r="O4" s="117"/>
      <c r="P4" s="117"/>
      <c r="Q4" s="117"/>
      <c r="R4" s="117"/>
      <c r="S4" s="117"/>
      <c r="T4" s="117"/>
      <c r="U4" s="117"/>
      <c r="V4" s="117"/>
      <c r="W4" s="117"/>
      <c r="X4" s="117"/>
      <c r="Y4" s="117"/>
      <c r="Z4" s="117"/>
    </row>
    <row r="5" spans="1:26" x14ac:dyDescent="0.25">
      <c r="A5" s="251">
        <v>1</v>
      </c>
      <c r="B5" s="108" t="s">
        <v>697</v>
      </c>
      <c r="C5" s="252" t="s">
        <v>407</v>
      </c>
      <c r="D5" s="108" t="str">
        <f>VLOOKUP(C5,'TS Gantry - AP47'!$C$8:$D$646,2,0)</f>
        <v>DA+0</v>
      </c>
      <c r="E5" s="123">
        <v>46104</v>
      </c>
      <c r="F5" s="123">
        <v>46104</v>
      </c>
      <c r="G5" s="108" t="s">
        <v>768</v>
      </c>
      <c r="H5" s="108" t="s">
        <v>769</v>
      </c>
      <c r="I5" s="143"/>
      <c r="J5" s="117"/>
      <c r="K5" s="117"/>
      <c r="L5" s="117"/>
      <c r="M5" s="117"/>
      <c r="N5" s="117"/>
      <c r="O5" s="117"/>
      <c r="P5" s="117"/>
      <c r="Q5" s="117"/>
      <c r="R5" s="117"/>
      <c r="S5" s="117"/>
      <c r="T5" s="117"/>
      <c r="U5" s="117"/>
      <c r="V5" s="117"/>
      <c r="W5" s="117"/>
      <c r="X5" s="117"/>
      <c r="Y5" s="117"/>
      <c r="Z5" s="117"/>
    </row>
    <row r="6" spans="1:26" x14ac:dyDescent="0.25">
      <c r="A6" s="253">
        <v>2</v>
      </c>
      <c r="B6" s="150" t="s">
        <v>697</v>
      </c>
      <c r="C6" s="176" t="s">
        <v>408</v>
      </c>
      <c r="D6" s="108" t="str">
        <f>VLOOKUP(C6,'TS Gantry - AP47'!$C$8:$D$646,2,0)</f>
        <v>DA+9</v>
      </c>
      <c r="E6" s="123">
        <v>46104</v>
      </c>
      <c r="F6" s="123">
        <v>46104</v>
      </c>
      <c r="G6" s="108" t="s">
        <v>768</v>
      </c>
      <c r="H6" s="108" t="s">
        <v>769</v>
      </c>
      <c r="I6" s="143"/>
      <c r="J6" s="117"/>
      <c r="K6" s="117"/>
      <c r="L6" s="117"/>
      <c r="M6" s="117"/>
      <c r="N6" s="117"/>
      <c r="O6" s="117"/>
      <c r="P6" s="117"/>
      <c r="Q6" s="117"/>
      <c r="R6" s="117"/>
      <c r="S6" s="117"/>
      <c r="T6" s="117"/>
      <c r="U6" s="117"/>
      <c r="V6" s="117"/>
      <c r="W6" s="117"/>
      <c r="X6" s="117"/>
      <c r="Y6" s="117"/>
      <c r="Z6" s="117"/>
    </row>
    <row r="7" spans="1:26" x14ac:dyDescent="0.25">
      <c r="A7" s="253">
        <v>3</v>
      </c>
      <c r="B7" s="150" t="s">
        <v>697</v>
      </c>
      <c r="C7" s="176" t="s">
        <v>409</v>
      </c>
      <c r="D7" s="108" t="str">
        <f>VLOOKUP(C7,'TS Gantry - AP47'!$C$8:$D$646,2,0)</f>
        <v>DA+0</v>
      </c>
      <c r="E7" s="123">
        <v>46105</v>
      </c>
      <c r="F7" s="123">
        <v>46105</v>
      </c>
      <c r="G7" s="108" t="s">
        <v>768</v>
      </c>
      <c r="H7" s="108" t="s">
        <v>769</v>
      </c>
      <c r="I7" s="143"/>
      <c r="J7" s="117"/>
      <c r="K7" s="117"/>
      <c r="L7" s="117"/>
      <c r="M7" s="117"/>
      <c r="N7" s="117"/>
      <c r="O7" s="117"/>
      <c r="P7" s="117"/>
      <c r="Q7" s="117"/>
      <c r="R7" s="117"/>
      <c r="S7" s="117"/>
      <c r="T7" s="117"/>
      <c r="U7" s="117"/>
      <c r="V7" s="117"/>
      <c r="W7" s="117"/>
      <c r="X7" s="117"/>
      <c r="Y7" s="117"/>
      <c r="Z7" s="117"/>
    </row>
    <row r="8" spans="1:26" ht="15.75" thickBot="1" x14ac:dyDescent="0.3">
      <c r="A8" s="254">
        <v>4</v>
      </c>
      <c r="B8" s="150" t="s">
        <v>697</v>
      </c>
      <c r="C8" s="176" t="s">
        <v>406</v>
      </c>
      <c r="D8" s="108" t="str">
        <f>VLOOKUP(C8,'TS Gantry - AP47'!$C$8:$D$646,2,0)</f>
        <v>DA+0</v>
      </c>
      <c r="E8" s="123">
        <v>46105</v>
      </c>
      <c r="F8" s="123">
        <v>46105</v>
      </c>
      <c r="G8" s="108" t="s">
        <v>768</v>
      </c>
      <c r="H8" s="108" t="s">
        <v>769</v>
      </c>
      <c r="I8" s="143"/>
      <c r="J8" s="117"/>
      <c r="K8" s="117"/>
      <c r="L8" s="117"/>
      <c r="M8" s="117"/>
      <c r="N8" s="117"/>
      <c r="O8" s="117"/>
      <c r="P8" s="117"/>
      <c r="Q8" s="117"/>
      <c r="R8" s="117"/>
      <c r="S8" s="117"/>
      <c r="T8" s="117"/>
      <c r="U8" s="117"/>
      <c r="V8" s="117"/>
      <c r="W8" s="117"/>
      <c r="X8" s="117"/>
      <c r="Y8" s="117"/>
      <c r="Z8" s="117"/>
    </row>
    <row r="9" spans="1:26" x14ac:dyDescent="0.25">
      <c r="A9" s="251">
        <v>5</v>
      </c>
      <c r="B9" s="150" t="s">
        <v>697</v>
      </c>
      <c r="C9" s="210" t="s">
        <v>405</v>
      </c>
      <c r="D9" s="108" t="str">
        <f>VLOOKUP(C9,'TS Gantry - AP47'!$C$8:$D$646,2,0)</f>
        <v>DA-3</v>
      </c>
      <c r="E9" s="123">
        <v>46106</v>
      </c>
      <c r="F9" s="123">
        <v>46106</v>
      </c>
      <c r="G9" s="108" t="s">
        <v>768</v>
      </c>
      <c r="H9" s="108" t="s">
        <v>769</v>
      </c>
      <c r="I9" s="143"/>
      <c r="J9" s="117"/>
      <c r="K9" s="117"/>
      <c r="L9" s="117"/>
      <c r="M9" s="117"/>
      <c r="N9" s="117"/>
      <c r="O9" s="117"/>
      <c r="P9" s="117"/>
      <c r="Q9" s="117"/>
      <c r="R9" s="117"/>
      <c r="S9" s="117"/>
      <c r="T9" s="117"/>
      <c r="U9" s="117"/>
      <c r="V9" s="117"/>
      <c r="W9" s="117"/>
      <c r="X9" s="117"/>
      <c r="Y9" s="117"/>
      <c r="Z9" s="117"/>
    </row>
    <row r="10" spans="1:26" x14ac:dyDescent="0.25">
      <c r="A10" s="253">
        <v>6</v>
      </c>
      <c r="B10" s="150" t="s">
        <v>697</v>
      </c>
      <c r="C10" s="210" t="s">
        <v>404</v>
      </c>
      <c r="D10" s="108" t="str">
        <f>VLOOKUP(C10,'TS Gantry - AP47'!$C$8:$D$646,2,0)</f>
        <v>DA+6</v>
      </c>
      <c r="E10" s="123">
        <v>46106</v>
      </c>
      <c r="F10" s="123">
        <v>46106</v>
      </c>
      <c r="G10" s="108" t="s">
        <v>768</v>
      </c>
      <c r="H10" s="108" t="s">
        <v>769</v>
      </c>
      <c r="I10" s="143"/>
      <c r="J10" s="117"/>
      <c r="K10" s="117"/>
      <c r="L10" s="117"/>
      <c r="M10" s="117"/>
      <c r="N10" s="117"/>
      <c r="O10" s="117"/>
      <c r="P10" s="117"/>
      <c r="Q10" s="117"/>
      <c r="R10" s="117"/>
      <c r="S10" s="117"/>
      <c r="T10" s="117"/>
      <c r="U10" s="117"/>
      <c r="V10" s="117"/>
      <c r="W10" s="117"/>
      <c r="X10" s="117"/>
      <c r="Y10" s="117"/>
      <c r="Z10" s="117"/>
    </row>
    <row r="11" spans="1:26" x14ac:dyDescent="0.25">
      <c r="A11" s="253">
        <v>7</v>
      </c>
      <c r="B11" s="150" t="s">
        <v>697</v>
      </c>
      <c r="C11" s="210" t="s">
        <v>403</v>
      </c>
      <c r="D11" s="108" t="str">
        <f>VLOOKUP(C11,'TS Gantry - AP47'!$C$8:$D$646,2,0)</f>
        <v>DA+6</v>
      </c>
      <c r="E11" s="123">
        <v>46107</v>
      </c>
      <c r="F11" s="123">
        <v>46107</v>
      </c>
      <c r="G11" s="108" t="s">
        <v>768</v>
      </c>
      <c r="H11" s="108" t="s">
        <v>769</v>
      </c>
      <c r="I11" s="143"/>
      <c r="J11" s="117"/>
      <c r="K11" s="117"/>
      <c r="L11" s="117"/>
      <c r="M11" s="117"/>
      <c r="N11" s="117"/>
      <c r="O11" s="117"/>
      <c r="P11" s="117"/>
      <c r="Q11" s="117"/>
      <c r="R11" s="117"/>
      <c r="S11" s="117"/>
      <c r="T11" s="117"/>
      <c r="U11" s="117"/>
      <c r="V11" s="117"/>
      <c r="W11" s="117"/>
      <c r="X11" s="117"/>
      <c r="Y11" s="117"/>
      <c r="Z11" s="117"/>
    </row>
    <row r="12" spans="1:26" x14ac:dyDescent="0.25">
      <c r="A12" s="253">
        <v>8</v>
      </c>
      <c r="B12" s="150" t="s">
        <v>697</v>
      </c>
      <c r="C12" s="210" t="s">
        <v>401</v>
      </c>
      <c r="D12" s="108" t="str">
        <f>VLOOKUP(C12,'TS Gantry - AP47'!$C$8:$D$646,2,0)</f>
        <v>DC1+6</v>
      </c>
      <c r="E12" s="123">
        <v>46108</v>
      </c>
      <c r="F12" s="123">
        <v>46108</v>
      </c>
      <c r="G12" s="108" t="s">
        <v>768</v>
      </c>
      <c r="H12" s="108" t="s">
        <v>769</v>
      </c>
      <c r="I12" s="143"/>
      <c r="J12" s="117"/>
      <c r="K12" s="117"/>
      <c r="L12" s="117"/>
      <c r="M12" s="117"/>
      <c r="N12" s="117"/>
      <c r="O12" s="117"/>
      <c r="P12" s="117"/>
      <c r="Q12" s="117"/>
      <c r="R12" s="117"/>
      <c r="S12" s="117"/>
      <c r="T12" s="117"/>
      <c r="U12" s="117"/>
      <c r="V12" s="117"/>
      <c r="W12" s="117"/>
      <c r="X12" s="117"/>
      <c r="Y12" s="117"/>
      <c r="Z12" s="117"/>
    </row>
    <row r="13" spans="1:26" x14ac:dyDescent="0.25">
      <c r="A13" s="253">
        <v>9</v>
      </c>
      <c r="B13" s="150" t="s">
        <v>697</v>
      </c>
      <c r="C13" s="210" t="s">
        <v>351</v>
      </c>
      <c r="D13" s="108" t="str">
        <f>VLOOKUP(C13,'TS Gantry - AP47'!$C$8:$D$646,2,0)</f>
        <v>DA-1.5</v>
      </c>
      <c r="E13" s="123">
        <v>46108</v>
      </c>
      <c r="F13" s="123">
        <v>46108</v>
      </c>
      <c r="G13" s="108" t="s">
        <v>768</v>
      </c>
      <c r="H13" s="108" t="s">
        <v>769</v>
      </c>
      <c r="I13" s="143"/>
      <c r="J13" s="117"/>
      <c r="K13" s="117"/>
      <c r="L13" s="117"/>
      <c r="M13" s="117"/>
      <c r="N13" s="117"/>
      <c r="O13" s="117"/>
      <c r="P13" s="117"/>
      <c r="Q13" s="117"/>
      <c r="R13" s="117"/>
      <c r="S13" s="117"/>
      <c r="T13" s="117"/>
      <c r="U13" s="117"/>
      <c r="V13" s="117"/>
      <c r="W13" s="117"/>
      <c r="X13" s="117"/>
      <c r="Y13" s="117"/>
      <c r="Z13" s="117"/>
    </row>
    <row r="14" spans="1:26" x14ac:dyDescent="0.25">
      <c r="A14" s="253">
        <v>10</v>
      </c>
      <c r="B14" s="150" t="s">
        <v>697</v>
      </c>
      <c r="C14" s="210" t="s">
        <v>352</v>
      </c>
      <c r="D14" s="108" t="str">
        <f>VLOOKUP(C14,'TS Gantry - AP47'!$C$8:$D$646,2,0)</f>
        <v>DA+3</v>
      </c>
      <c r="E14" s="123">
        <v>46109</v>
      </c>
      <c r="F14" s="123">
        <v>46109</v>
      </c>
      <c r="G14" s="108" t="s">
        <v>768</v>
      </c>
      <c r="H14" s="108" t="s">
        <v>769</v>
      </c>
      <c r="I14" s="143"/>
      <c r="J14" s="117"/>
      <c r="K14" s="117"/>
      <c r="L14" s="117"/>
      <c r="M14" s="117"/>
      <c r="N14" s="117"/>
      <c r="O14" s="117"/>
      <c r="P14" s="117"/>
      <c r="Q14" s="117"/>
      <c r="R14" s="117"/>
      <c r="S14" s="117"/>
      <c r="T14" s="117"/>
      <c r="U14" s="117"/>
      <c r="V14" s="117"/>
      <c r="W14" s="117"/>
      <c r="X14" s="117"/>
      <c r="Y14" s="117"/>
      <c r="Z14" s="117"/>
    </row>
    <row r="15" spans="1:26" x14ac:dyDescent="0.25">
      <c r="A15" s="253">
        <v>11</v>
      </c>
      <c r="B15" s="150" t="s">
        <v>697</v>
      </c>
      <c r="C15" s="210" t="s">
        <v>353</v>
      </c>
      <c r="D15" s="108" t="str">
        <f>VLOOKUP(C15,'TS Gantry - AP47'!$C$8:$D$646,2,0)</f>
        <v>DA+0</v>
      </c>
      <c r="E15" s="123">
        <v>46109</v>
      </c>
      <c r="F15" s="123">
        <v>46109</v>
      </c>
      <c r="G15" s="108" t="s">
        <v>768</v>
      </c>
      <c r="H15" s="108" t="s">
        <v>769</v>
      </c>
      <c r="I15" s="143"/>
      <c r="J15" s="117"/>
      <c r="K15" s="117"/>
      <c r="L15" s="117"/>
      <c r="M15" s="117"/>
      <c r="N15" s="117"/>
      <c r="O15" s="117"/>
      <c r="P15" s="117"/>
      <c r="Q15" s="117"/>
      <c r="R15" s="117"/>
      <c r="S15" s="117"/>
      <c r="T15" s="117"/>
      <c r="U15" s="117"/>
      <c r="V15" s="117"/>
      <c r="W15" s="117"/>
      <c r="X15" s="117"/>
      <c r="Y15" s="117"/>
      <c r="Z15" s="117"/>
    </row>
    <row r="16" spans="1:26" x14ac:dyDescent="0.25">
      <c r="A16" s="253">
        <v>12</v>
      </c>
      <c r="B16" s="150" t="s">
        <v>697</v>
      </c>
      <c r="C16" s="210" t="s">
        <v>356</v>
      </c>
      <c r="D16" s="108" t="str">
        <f>VLOOKUP(C16,'TS Gantry - AP47'!$C$8:$D$646,2,0)</f>
        <v>DA+3</v>
      </c>
      <c r="E16" s="123">
        <v>46110</v>
      </c>
      <c r="F16" s="123">
        <v>46110</v>
      </c>
      <c r="G16" s="108" t="s">
        <v>768</v>
      </c>
      <c r="H16" s="108" t="s">
        <v>769</v>
      </c>
      <c r="I16" s="143"/>
      <c r="J16" s="117"/>
      <c r="K16" s="117"/>
      <c r="L16" s="117"/>
      <c r="M16" s="117"/>
      <c r="N16" s="117"/>
      <c r="O16" s="117"/>
      <c r="P16" s="117"/>
      <c r="Q16" s="117"/>
      <c r="R16" s="117"/>
      <c r="S16" s="117"/>
      <c r="T16" s="117"/>
      <c r="U16" s="117"/>
      <c r="V16" s="117"/>
      <c r="W16" s="117"/>
      <c r="X16" s="117"/>
      <c r="Y16" s="117"/>
      <c r="Z16" s="117"/>
    </row>
    <row r="17" spans="1:26" x14ac:dyDescent="0.25">
      <c r="A17" s="253">
        <v>13</v>
      </c>
      <c r="B17" s="150" t="s">
        <v>697</v>
      </c>
      <c r="C17" s="210" t="s">
        <v>357</v>
      </c>
      <c r="D17" s="108" t="str">
        <f>VLOOKUP(C17,'TS Gantry - AP47'!$C$8:$D$646,2,0)</f>
        <v>DA-1.5</v>
      </c>
      <c r="E17" s="123">
        <v>46110</v>
      </c>
      <c r="F17" s="123">
        <v>46110</v>
      </c>
      <c r="G17" s="108" t="s">
        <v>768</v>
      </c>
      <c r="H17" s="108" t="s">
        <v>769</v>
      </c>
      <c r="I17" s="143"/>
      <c r="J17" s="117"/>
      <c r="K17" s="117"/>
      <c r="L17" s="117"/>
      <c r="M17" s="117"/>
      <c r="N17" s="117"/>
      <c r="O17" s="117"/>
      <c r="P17" s="117"/>
      <c r="Q17" s="117"/>
      <c r="R17" s="117"/>
      <c r="S17" s="117"/>
      <c r="T17" s="117"/>
      <c r="U17" s="117"/>
      <c r="V17" s="117"/>
      <c r="W17" s="117"/>
      <c r="X17" s="117"/>
      <c r="Y17" s="117"/>
      <c r="Z17" s="117"/>
    </row>
    <row r="18" spans="1:26" x14ac:dyDescent="0.25">
      <c r="A18" s="253">
        <v>14</v>
      </c>
      <c r="B18" s="150" t="s">
        <v>697</v>
      </c>
      <c r="C18" s="210" t="s">
        <v>396</v>
      </c>
      <c r="D18" s="108" t="str">
        <f>VLOOKUP(C18,'TS Gantry - AP47'!$C$8:$D$646,2,0)</f>
        <v>DA-1.5</v>
      </c>
      <c r="E18" s="123">
        <v>46111</v>
      </c>
      <c r="F18" s="123">
        <v>46111</v>
      </c>
      <c r="G18" s="108" t="s">
        <v>768</v>
      </c>
      <c r="H18" s="108" t="s">
        <v>769</v>
      </c>
      <c r="I18" s="143"/>
      <c r="J18" s="117"/>
      <c r="K18" s="117"/>
      <c r="L18" s="117"/>
      <c r="M18" s="117"/>
      <c r="N18" s="117"/>
      <c r="O18" s="117"/>
      <c r="P18" s="117"/>
      <c r="Q18" s="117"/>
      <c r="R18" s="117"/>
      <c r="S18" s="117"/>
      <c r="T18" s="117"/>
      <c r="U18" s="117"/>
      <c r="V18" s="117"/>
      <c r="W18" s="117"/>
      <c r="X18" s="117"/>
      <c r="Y18" s="117"/>
      <c r="Z18" s="117"/>
    </row>
    <row r="19" spans="1:26" x14ac:dyDescent="0.25">
      <c r="A19" s="253">
        <v>15</v>
      </c>
      <c r="B19" s="150" t="s">
        <v>697</v>
      </c>
      <c r="C19" s="176" t="s">
        <v>398</v>
      </c>
      <c r="D19" s="108" t="str">
        <f>VLOOKUP(C19,'TS Gantry - AP47'!$C$8:$D$646,2,0)</f>
        <v>DA+3</v>
      </c>
      <c r="E19" s="123">
        <v>46112</v>
      </c>
      <c r="F19" s="123">
        <v>46112</v>
      </c>
      <c r="G19" s="108" t="s">
        <v>768</v>
      </c>
      <c r="H19" s="108" t="s">
        <v>769</v>
      </c>
      <c r="I19" s="143"/>
      <c r="J19" s="117"/>
      <c r="K19" s="117"/>
      <c r="L19" s="117"/>
      <c r="M19" s="117"/>
      <c r="N19" s="117"/>
      <c r="O19" s="117"/>
      <c r="P19" s="117"/>
      <c r="Q19" s="117"/>
      <c r="R19" s="117"/>
      <c r="S19" s="117"/>
      <c r="T19" s="117"/>
      <c r="U19" s="117"/>
      <c r="V19" s="117"/>
      <c r="W19" s="117"/>
      <c r="X19" s="117"/>
      <c r="Y19" s="117"/>
      <c r="Z19" s="117"/>
    </row>
    <row r="20" spans="1:26" ht="15.75" thickBot="1" x14ac:dyDescent="0.3">
      <c r="A20" s="254">
        <v>16</v>
      </c>
      <c r="B20" s="184" t="s">
        <v>697</v>
      </c>
      <c r="C20" s="185" t="s">
        <v>388</v>
      </c>
      <c r="D20" s="112" t="str">
        <f>VLOOKUP(C20,'TS Gantry - AP47'!$C$8:$D$646,2,0)</f>
        <v>DA+3</v>
      </c>
      <c r="E20" s="147">
        <v>46112</v>
      </c>
      <c r="F20" s="147">
        <v>46112</v>
      </c>
      <c r="G20" s="112" t="s">
        <v>768</v>
      </c>
      <c r="H20" s="112" t="s">
        <v>769</v>
      </c>
      <c r="I20" s="166"/>
      <c r="J20" s="205"/>
      <c r="K20" s="205"/>
      <c r="L20" s="205"/>
      <c r="M20" s="205"/>
      <c r="N20" s="205"/>
      <c r="O20" s="205"/>
      <c r="P20" s="205"/>
      <c r="Q20" s="205"/>
      <c r="R20" s="205"/>
      <c r="S20" s="205"/>
      <c r="T20" s="205"/>
      <c r="U20" s="205"/>
      <c r="V20" s="205"/>
      <c r="W20" s="205"/>
      <c r="X20" s="205"/>
      <c r="Y20" s="205"/>
      <c r="Z20" s="205"/>
    </row>
    <row r="21" spans="1:26" ht="15.75" customHeight="1" x14ac:dyDescent="0.25">
      <c r="A21" s="150">
        <v>17</v>
      </c>
      <c r="B21" s="558" t="s">
        <v>698</v>
      </c>
      <c r="C21" s="221" t="s">
        <v>390</v>
      </c>
      <c r="D21" s="150" t="str">
        <f>VLOOKUP(C21,'TS Gantry - AP47'!$C$8:$D$646,2,0)</f>
        <v>DA+6</v>
      </c>
      <c r="E21" s="152">
        <v>46113</v>
      </c>
      <c r="F21" s="152">
        <v>46113</v>
      </c>
      <c r="G21" s="150" t="s">
        <v>768</v>
      </c>
      <c r="H21" s="108" t="s">
        <v>769</v>
      </c>
      <c r="I21" s="255"/>
      <c r="J21" s="117"/>
      <c r="K21" s="117"/>
      <c r="L21" s="117"/>
      <c r="M21" s="117"/>
      <c r="N21" s="117"/>
      <c r="O21" s="117"/>
      <c r="P21" s="117"/>
      <c r="Q21" s="117"/>
      <c r="R21" s="117"/>
      <c r="S21" s="117"/>
      <c r="T21" s="117"/>
      <c r="U21" s="117"/>
      <c r="V21" s="117"/>
      <c r="W21" s="117"/>
      <c r="X21" s="117"/>
      <c r="Y21" s="117"/>
      <c r="Z21" s="117"/>
    </row>
    <row r="22" spans="1:26" ht="15.75" customHeight="1" x14ac:dyDescent="0.25">
      <c r="A22" s="256">
        <v>18</v>
      </c>
      <c r="B22" s="546" t="s">
        <v>698</v>
      </c>
      <c r="C22" s="252" t="s">
        <v>391</v>
      </c>
      <c r="D22" s="150" t="str">
        <f>VLOOKUP(C22,'TS Gantry - AP47'!$C$8:$D$646,2,0)</f>
        <v>DA+6</v>
      </c>
      <c r="E22" s="123">
        <v>46113</v>
      </c>
      <c r="F22" s="123">
        <v>46113</v>
      </c>
      <c r="G22" s="150" t="s">
        <v>768</v>
      </c>
      <c r="H22" s="108" t="s">
        <v>769</v>
      </c>
      <c r="I22" s="143"/>
      <c r="J22" s="117"/>
      <c r="K22" s="117"/>
      <c r="L22" s="117"/>
      <c r="M22" s="117"/>
      <c r="N22" s="117"/>
      <c r="O22" s="117"/>
      <c r="P22" s="117"/>
      <c r="Q22" s="117"/>
      <c r="R22" s="117"/>
      <c r="S22" s="117"/>
      <c r="T22" s="117"/>
      <c r="U22" s="117"/>
      <c r="V22" s="117"/>
      <c r="W22" s="117"/>
      <c r="X22" s="117"/>
      <c r="Y22" s="117"/>
      <c r="Z22" s="117"/>
    </row>
    <row r="23" spans="1:26" ht="15.75" customHeight="1" x14ac:dyDescent="0.25">
      <c r="A23" s="253">
        <v>19</v>
      </c>
      <c r="B23" s="546" t="s">
        <v>698</v>
      </c>
      <c r="C23" s="557" t="s">
        <v>392</v>
      </c>
      <c r="D23" s="150" t="str">
        <f>VLOOKUP(C23,'TS Gantry - AP47'!$C$8:$D$646,2,0)</f>
        <v>DA+0</v>
      </c>
      <c r="E23" s="545">
        <v>46057</v>
      </c>
      <c r="F23" s="545">
        <v>46057</v>
      </c>
      <c r="G23" s="150" t="s">
        <v>768</v>
      </c>
      <c r="H23" s="108" t="s">
        <v>769</v>
      </c>
      <c r="I23" s="143"/>
      <c r="J23" s="117"/>
      <c r="K23" s="117"/>
      <c r="L23" s="117"/>
      <c r="M23" s="117"/>
      <c r="N23" s="117"/>
      <c r="O23" s="117"/>
      <c r="P23" s="117"/>
      <c r="Q23" s="117"/>
      <c r="R23" s="117"/>
      <c r="S23" s="117"/>
      <c r="T23" s="117"/>
      <c r="U23" s="117"/>
      <c r="V23" s="117"/>
      <c r="W23" s="117"/>
      <c r="X23" s="117"/>
      <c r="Y23" s="117"/>
      <c r="Z23" s="117"/>
    </row>
    <row r="24" spans="1:26" ht="15.75" customHeight="1" x14ac:dyDescent="0.25">
      <c r="A24" s="253">
        <v>20</v>
      </c>
      <c r="B24" s="546" t="s">
        <v>698</v>
      </c>
      <c r="C24" s="557" t="s">
        <v>395</v>
      </c>
      <c r="D24" s="150" t="str">
        <f>VLOOKUP(C24,'TS Gantry - AP47'!$C$8:$D$646,2,0)</f>
        <v>DA+6</v>
      </c>
      <c r="E24" s="545">
        <v>46057</v>
      </c>
      <c r="F24" s="545">
        <v>46057</v>
      </c>
      <c r="G24" s="150" t="s">
        <v>768</v>
      </c>
      <c r="H24" s="108" t="s">
        <v>769</v>
      </c>
      <c r="I24" s="143"/>
      <c r="J24" s="117"/>
      <c r="K24" s="117"/>
      <c r="L24" s="117"/>
      <c r="M24" s="117"/>
      <c r="N24" s="117"/>
      <c r="O24" s="117"/>
      <c r="P24" s="117"/>
      <c r="Q24" s="117"/>
      <c r="R24" s="117"/>
      <c r="S24" s="117"/>
      <c r="T24" s="117"/>
      <c r="U24" s="117"/>
      <c r="V24" s="117"/>
      <c r="W24" s="117"/>
      <c r="X24" s="117"/>
      <c r="Y24" s="117"/>
      <c r="Z24" s="117"/>
    </row>
    <row r="25" spans="1:26" ht="15.75" customHeight="1" x14ac:dyDescent="0.25">
      <c r="A25" s="253">
        <v>21</v>
      </c>
      <c r="B25" s="546" t="s">
        <v>698</v>
      </c>
      <c r="C25" s="252" t="s">
        <v>399</v>
      </c>
      <c r="D25" s="150" t="str">
        <f>VLOOKUP(C25,'TS Gantry - AP47'!$C$8:$D$646,2,0)</f>
        <v>DA+3</v>
      </c>
      <c r="E25" s="545">
        <v>46115</v>
      </c>
      <c r="F25" s="545">
        <v>46115</v>
      </c>
      <c r="G25" s="150" t="s">
        <v>768</v>
      </c>
      <c r="H25" s="108" t="s">
        <v>769</v>
      </c>
      <c r="I25" s="143"/>
      <c r="J25" s="117"/>
      <c r="K25" s="117"/>
      <c r="L25" s="117"/>
      <c r="M25" s="117"/>
      <c r="N25" s="117"/>
      <c r="O25" s="117"/>
      <c r="P25" s="117"/>
      <c r="Q25" s="117"/>
      <c r="R25" s="117"/>
      <c r="S25" s="117"/>
      <c r="T25" s="117"/>
      <c r="U25" s="117"/>
      <c r="V25" s="117"/>
      <c r="W25" s="117"/>
      <c r="X25" s="117"/>
      <c r="Y25" s="117"/>
      <c r="Z25" s="117"/>
    </row>
    <row r="26" spans="1:26" ht="15.75" customHeight="1" x14ac:dyDescent="0.25">
      <c r="A26" s="253">
        <v>22</v>
      </c>
      <c r="B26" s="546" t="s">
        <v>698</v>
      </c>
      <c r="C26" s="210" t="s">
        <v>400</v>
      </c>
      <c r="D26" s="150" t="str">
        <f>VLOOKUP(C26,'TS Gantry - AP47'!$C$8:$D$646,2,0)</f>
        <v>DA+6</v>
      </c>
      <c r="E26" s="545">
        <v>46116</v>
      </c>
      <c r="F26" s="545">
        <v>46116</v>
      </c>
      <c r="G26" s="150" t="s">
        <v>768</v>
      </c>
      <c r="H26" s="108" t="s">
        <v>769</v>
      </c>
      <c r="I26" s="143"/>
      <c r="J26" s="117"/>
      <c r="K26" s="117"/>
      <c r="L26" s="117"/>
      <c r="M26" s="117"/>
      <c r="N26" s="117"/>
      <c r="O26" s="117"/>
      <c r="P26" s="117"/>
      <c r="Q26" s="117"/>
      <c r="R26" s="117"/>
      <c r="S26" s="117"/>
      <c r="T26" s="117"/>
      <c r="U26" s="117"/>
      <c r="V26" s="117"/>
      <c r="W26" s="117"/>
      <c r="X26" s="117"/>
      <c r="Y26" s="117"/>
      <c r="Z26" s="117"/>
    </row>
    <row r="27" spans="1:26" ht="15.75" customHeight="1" x14ac:dyDescent="0.25">
      <c r="A27" s="253">
        <v>23</v>
      </c>
      <c r="B27" s="546" t="s">
        <v>698</v>
      </c>
      <c r="C27" s="210" t="s">
        <v>394</v>
      </c>
      <c r="D27" s="150" t="str">
        <f>VLOOKUP(C27,'TS Gantry - AP47'!$C$8:$D$646,2,0)</f>
        <v>DA+3</v>
      </c>
      <c r="E27" s="545">
        <v>46116</v>
      </c>
      <c r="F27" s="545">
        <v>46116</v>
      </c>
      <c r="G27" s="150" t="s">
        <v>768</v>
      </c>
      <c r="H27" s="108" t="s">
        <v>769</v>
      </c>
      <c r="I27" s="143"/>
      <c r="J27" s="117"/>
      <c r="K27" s="117"/>
      <c r="L27" s="117"/>
      <c r="M27" s="117"/>
      <c r="N27" s="117"/>
      <c r="O27" s="117"/>
      <c r="P27" s="117"/>
      <c r="Q27" s="117"/>
      <c r="R27" s="117"/>
      <c r="S27" s="117"/>
      <c r="T27" s="117"/>
      <c r="U27" s="117"/>
      <c r="V27" s="117"/>
      <c r="W27" s="117"/>
      <c r="X27" s="117"/>
      <c r="Y27" s="117"/>
      <c r="Z27" s="117"/>
    </row>
    <row r="28" spans="1:26" ht="15.75" customHeight="1" x14ac:dyDescent="0.25">
      <c r="A28" s="253">
        <v>24</v>
      </c>
      <c r="B28" s="546" t="s">
        <v>698</v>
      </c>
      <c r="C28" s="106" t="s">
        <v>397</v>
      </c>
      <c r="D28" s="150" t="str">
        <f>VLOOKUP(C28,'TS Gantry - AP47'!$C$8:$D$646,2,0)</f>
        <v>DA+9</v>
      </c>
      <c r="E28" s="545">
        <v>46117</v>
      </c>
      <c r="F28" s="545">
        <v>46117</v>
      </c>
      <c r="G28" s="150" t="s">
        <v>768</v>
      </c>
      <c r="H28" s="108" t="s">
        <v>769</v>
      </c>
      <c r="I28" s="143"/>
      <c r="J28" s="117"/>
      <c r="K28" s="117"/>
      <c r="L28" s="117"/>
      <c r="M28" s="117"/>
      <c r="N28" s="117"/>
      <c r="O28" s="117"/>
      <c r="P28" s="117"/>
      <c r="Q28" s="117"/>
      <c r="R28" s="117"/>
      <c r="S28" s="117"/>
      <c r="T28" s="117"/>
      <c r="U28" s="117"/>
      <c r="V28" s="117"/>
      <c r="W28" s="117"/>
      <c r="X28" s="117"/>
      <c r="Y28" s="117"/>
      <c r="Z28" s="117"/>
    </row>
    <row r="29" spans="1:26" ht="15.75" customHeight="1" x14ac:dyDescent="0.25">
      <c r="A29" s="253">
        <v>25</v>
      </c>
      <c r="B29" s="546" t="s">
        <v>698</v>
      </c>
      <c r="C29" s="106" t="s">
        <v>439</v>
      </c>
      <c r="D29" s="150" t="str">
        <f>VLOOKUP(C29,'TS Gantry - AP47'!$C$8:$D$646,2,0)</f>
        <v>DA+0</v>
      </c>
      <c r="E29" s="545">
        <v>46118</v>
      </c>
      <c r="F29" s="545">
        <v>46118</v>
      </c>
      <c r="G29" s="150" t="s">
        <v>768</v>
      </c>
      <c r="H29" s="108" t="s">
        <v>769</v>
      </c>
      <c r="I29" s="143"/>
      <c r="J29" s="117"/>
      <c r="K29" s="117"/>
      <c r="L29" s="117"/>
      <c r="M29" s="117"/>
      <c r="N29" s="117"/>
      <c r="O29" s="117"/>
      <c r="P29" s="117"/>
      <c r="Q29" s="117"/>
      <c r="R29" s="117"/>
      <c r="S29" s="117"/>
      <c r="T29" s="117"/>
      <c r="U29" s="117"/>
      <c r="V29" s="117"/>
      <c r="W29" s="117"/>
      <c r="X29" s="117"/>
      <c r="Y29" s="117"/>
      <c r="Z29" s="117"/>
    </row>
    <row r="30" spans="1:26" ht="15.75" customHeight="1" x14ac:dyDescent="0.25">
      <c r="A30" s="253">
        <v>26</v>
      </c>
      <c r="B30" s="546" t="s">
        <v>698</v>
      </c>
      <c r="C30" s="106" t="s">
        <v>441</v>
      </c>
      <c r="D30" s="150" t="str">
        <f>VLOOKUP(C30,'TS Gantry - AP47'!$C$8:$D$646,2,0)</f>
        <v>DA+0</v>
      </c>
      <c r="E30" s="545">
        <v>46118</v>
      </c>
      <c r="F30" s="545">
        <v>46118</v>
      </c>
      <c r="G30" s="150" t="s">
        <v>768</v>
      </c>
      <c r="H30" s="108" t="s">
        <v>769</v>
      </c>
      <c r="I30" s="143"/>
      <c r="J30" s="117"/>
      <c r="K30" s="117"/>
      <c r="L30" s="117"/>
      <c r="M30" s="117"/>
      <c r="N30" s="117"/>
      <c r="O30" s="117"/>
      <c r="P30" s="117"/>
      <c r="Q30" s="117"/>
      <c r="R30" s="117"/>
      <c r="S30" s="117"/>
      <c r="T30" s="117"/>
      <c r="U30" s="117"/>
      <c r="V30" s="117"/>
      <c r="W30" s="117"/>
      <c r="X30" s="117"/>
      <c r="Y30" s="117"/>
      <c r="Z30" s="117"/>
    </row>
    <row r="31" spans="1:26" ht="15.75" customHeight="1" x14ac:dyDescent="0.25">
      <c r="A31" s="253">
        <v>27</v>
      </c>
      <c r="B31" s="546" t="s">
        <v>698</v>
      </c>
      <c r="C31" s="560" t="s">
        <v>443</v>
      </c>
      <c r="D31" s="150" t="str">
        <f>VLOOKUP(C31,'TS Gantry - AP47'!$C$8:$D$646,2,0)</f>
        <v>DA+6</v>
      </c>
      <c r="E31" s="545">
        <v>46119</v>
      </c>
      <c r="F31" s="545">
        <v>46119</v>
      </c>
      <c r="G31" s="150" t="s">
        <v>768</v>
      </c>
      <c r="H31" s="108" t="s">
        <v>769</v>
      </c>
      <c r="I31" s="143"/>
      <c r="J31" s="117"/>
      <c r="K31" s="117"/>
      <c r="L31" s="117"/>
      <c r="M31" s="117"/>
      <c r="N31" s="117"/>
      <c r="O31" s="117"/>
      <c r="P31" s="117"/>
      <c r="Q31" s="117"/>
      <c r="R31" s="117"/>
      <c r="S31" s="117"/>
      <c r="T31" s="117"/>
      <c r="U31" s="117"/>
      <c r="V31" s="117"/>
      <c r="W31" s="117"/>
      <c r="X31" s="117"/>
      <c r="Y31" s="117"/>
      <c r="Z31" s="117"/>
    </row>
    <row r="32" spans="1:26" ht="15.75" customHeight="1" x14ac:dyDescent="0.25">
      <c r="A32" s="253">
        <v>28</v>
      </c>
      <c r="B32" s="546" t="s">
        <v>698</v>
      </c>
      <c r="C32" s="560" t="s">
        <v>452</v>
      </c>
      <c r="D32" s="150" t="str">
        <f>VLOOKUP(C32,'TS Gantry - AP47'!$C$8:$D$646,2,0)</f>
        <v>DA+3</v>
      </c>
      <c r="E32" s="545">
        <v>46120</v>
      </c>
      <c r="F32" s="545">
        <v>46120</v>
      </c>
      <c r="G32" s="150" t="s">
        <v>768</v>
      </c>
      <c r="H32" s="108" t="s">
        <v>769</v>
      </c>
      <c r="I32" s="143"/>
      <c r="J32" s="117"/>
      <c r="K32" s="117"/>
      <c r="L32" s="117"/>
      <c r="M32" s="117"/>
      <c r="N32" s="117"/>
      <c r="O32" s="117"/>
      <c r="P32" s="117"/>
      <c r="Q32" s="117"/>
      <c r="R32" s="117"/>
      <c r="S32" s="117"/>
      <c r="T32" s="117"/>
      <c r="U32" s="117"/>
      <c r="V32" s="117"/>
      <c r="W32" s="117"/>
      <c r="X32" s="117"/>
      <c r="Y32" s="117"/>
      <c r="Z32" s="117"/>
    </row>
    <row r="33" spans="1:26" ht="15.75" customHeight="1" x14ac:dyDescent="0.25">
      <c r="A33" s="253">
        <v>29</v>
      </c>
      <c r="B33" s="546" t="s">
        <v>698</v>
      </c>
      <c r="C33" s="106" t="s">
        <v>448</v>
      </c>
      <c r="D33" s="150" t="str">
        <f>VLOOKUP(C33,'TS Gantry - AP47'!$C$8:$D$646,2,0)</f>
        <v>DA+6</v>
      </c>
      <c r="E33" s="545">
        <v>46120</v>
      </c>
      <c r="F33" s="545">
        <v>46120</v>
      </c>
      <c r="G33" s="150" t="s">
        <v>768</v>
      </c>
      <c r="H33" s="108" t="s">
        <v>769</v>
      </c>
      <c r="I33" s="143"/>
      <c r="J33" s="117"/>
      <c r="K33" s="117"/>
      <c r="L33" s="117"/>
      <c r="M33" s="117"/>
      <c r="N33" s="117"/>
      <c r="O33" s="117"/>
      <c r="P33" s="117"/>
      <c r="Q33" s="117"/>
      <c r="R33" s="117"/>
      <c r="S33" s="117"/>
      <c r="T33" s="117"/>
      <c r="U33" s="117"/>
      <c r="V33" s="117"/>
      <c r="W33" s="117"/>
      <c r="X33" s="117"/>
      <c r="Y33" s="117"/>
      <c r="Z33" s="117"/>
    </row>
    <row r="34" spans="1:26" ht="15.75" customHeight="1" x14ac:dyDescent="0.25">
      <c r="A34" s="253">
        <v>30</v>
      </c>
      <c r="B34" s="546" t="s">
        <v>698</v>
      </c>
      <c r="C34" s="106" t="s">
        <v>360</v>
      </c>
      <c r="D34" s="150" t="str">
        <f>VLOOKUP(C34,'TS Gantry - AP47'!$C$8:$D$646,2,0)</f>
        <v>DA+3</v>
      </c>
      <c r="E34" s="545">
        <v>46121</v>
      </c>
      <c r="F34" s="545">
        <v>46121</v>
      </c>
      <c r="G34" s="150" t="s">
        <v>768</v>
      </c>
      <c r="H34" s="108" t="s">
        <v>769</v>
      </c>
      <c r="I34" s="143"/>
      <c r="J34" s="117"/>
      <c r="K34" s="117"/>
      <c r="L34" s="117"/>
      <c r="M34" s="117"/>
      <c r="N34" s="117"/>
      <c r="O34" s="117"/>
      <c r="P34" s="117"/>
      <c r="Q34" s="117"/>
      <c r="R34" s="117"/>
      <c r="S34" s="117"/>
      <c r="T34" s="117"/>
      <c r="U34" s="117"/>
      <c r="V34" s="117"/>
      <c r="W34" s="117"/>
      <c r="X34" s="117"/>
      <c r="Y34" s="117"/>
      <c r="Z34" s="117"/>
    </row>
    <row r="35" spans="1:26" ht="15.75" customHeight="1" x14ac:dyDescent="0.25">
      <c r="A35" s="253">
        <v>31</v>
      </c>
      <c r="B35" s="546" t="s">
        <v>698</v>
      </c>
      <c r="C35" s="106" t="s">
        <v>459</v>
      </c>
      <c r="D35" s="150" t="str">
        <f>VLOOKUP(C35,'TS Gantry - AP47'!$C$8:$D$646,2,0)</f>
        <v>DA+0</v>
      </c>
      <c r="E35" s="545">
        <v>46121</v>
      </c>
      <c r="F35" s="545">
        <v>46121</v>
      </c>
      <c r="G35" s="150" t="s">
        <v>768</v>
      </c>
      <c r="H35" s="108" t="s">
        <v>769</v>
      </c>
      <c r="I35" s="143"/>
      <c r="J35" s="117"/>
      <c r="K35" s="117"/>
      <c r="L35" s="117"/>
      <c r="M35" s="117"/>
      <c r="N35" s="117"/>
      <c r="O35" s="117"/>
      <c r="P35" s="117"/>
      <c r="Q35" s="117"/>
      <c r="R35" s="117"/>
      <c r="S35" s="117"/>
      <c r="T35" s="117"/>
      <c r="U35" s="117"/>
      <c r="V35" s="117"/>
      <c r="W35" s="117"/>
      <c r="X35" s="117"/>
      <c r="Y35" s="117"/>
      <c r="Z35" s="117"/>
    </row>
    <row r="36" spans="1:26" ht="15.75" customHeight="1" x14ac:dyDescent="0.25">
      <c r="A36" s="253">
        <v>32</v>
      </c>
      <c r="B36" s="546" t="s">
        <v>698</v>
      </c>
      <c r="C36" s="106" t="s">
        <v>468</v>
      </c>
      <c r="D36" s="150" t="str">
        <f>VLOOKUP(C36,'TS Gantry - AP47'!$C$8:$D$646,2,0)</f>
        <v>DA+0</v>
      </c>
      <c r="E36" s="545">
        <v>46123</v>
      </c>
      <c r="F36" s="545">
        <v>46123</v>
      </c>
      <c r="G36" s="150" t="s">
        <v>768</v>
      </c>
      <c r="H36" s="108" t="s">
        <v>769</v>
      </c>
      <c r="I36" s="143"/>
      <c r="J36" s="117"/>
      <c r="K36" s="117"/>
      <c r="L36" s="117"/>
      <c r="M36" s="117"/>
      <c r="N36" s="117"/>
      <c r="O36" s="117"/>
      <c r="P36" s="117"/>
      <c r="Q36" s="117"/>
      <c r="R36" s="117"/>
      <c r="S36" s="117"/>
      <c r="T36" s="117"/>
      <c r="U36" s="117"/>
      <c r="V36" s="117"/>
      <c r="W36" s="117"/>
      <c r="X36" s="117"/>
      <c r="Y36" s="117"/>
      <c r="Z36" s="117"/>
    </row>
    <row r="37" spans="1:26" ht="15.75" customHeight="1" x14ac:dyDescent="0.25">
      <c r="A37" s="253">
        <v>33</v>
      </c>
      <c r="B37" s="546" t="s">
        <v>698</v>
      </c>
      <c r="C37" s="176" t="s">
        <v>473</v>
      </c>
      <c r="D37" s="150" t="str">
        <f>VLOOKUP(C37,'TS Gantry - AP47'!$C$8:$D$646,2,0)</f>
        <v>DA+0</v>
      </c>
      <c r="E37" s="545">
        <v>46123</v>
      </c>
      <c r="F37" s="545">
        <v>46123</v>
      </c>
      <c r="G37" s="150" t="s">
        <v>768</v>
      </c>
      <c r="H37" s="108" t="s">
        <v>769</v>
      </c>
      <c r="I37" s="143"/>
      <c r="J37" s="117"/>
      <c r="K37" s="117"/>
      <c r="L37" s="117"/>
      <c r="M37" s="117"/>
      <c r="N37" s="117"/>
      <c r="O37" s="117"/>
      <c r="P37" s="117"/>
      <c r="Q37" s="117"/>
      <c r="R37" s="117"/>
      <c r="S37" s="117"/>
      <c r="T37" s="117"/>
      <c r="U37" s="117"/>
      <c r="V37" s="117"/>
      <c r="W37" s="117"/>
      <c r="X37" s="117"/>
      <c r="Y37" s="117"/>
      <c r="Z37" s="117"/>
    </row>
    <row r="38" spans="1:26" ht="15.75" customHeight="1" x14ac:dyDescent="0.25">
      <c r="A38" s="253">
        <v>34</v>
      </c>
      <c r="B38" s="546" t="s">
        <v>698</v>
      </c>
      <c r="C38" s="176" t="s">
        <v>319</v>
      </c>
      <c r="D38" s="150" t="str">
        <f>VLOOKUP(C38,'TS Gantry - AP47'!$C$8:$D$646,2,0)</f>
        <v>DA+6</v>
      </c>
      <c r="E38" s="545">
        <v>46125</v>
      </c>
      <c r="F38" s="545">
        <v>46125</v>
      </c>
      <c r="G38" s="150" t="s">
        <v>768</v>
      </c>
      <c r="H38" s="108" t="s">
        <v>769</v>
      </c>
      <c r="I38" s="143"/>
      <c r="J38" s="117"/>
      <c r="K38" s="117"/>
      <c r="L38" s="117"/>
      <c r="M38" s="117"/>
      <c r="N38" s="117"/>
      <c r="O38" s="117"/>
      <c r="P38" s="117"/>
      <c r="Q38" s="117"/>
      <c r="R38" s="117"/>
      <c r="S38" s="117"/>
      <c r="T38" s="117"/>
      <c r="U38" s="117"/>
      <c r="V38" s="117"/>
      <c r="W38" s="117"/>
      <c r="X38" s="117"/>
      <c r="Y38" s="117"/>
      <c r="Z38" s="117"/>
    </row>
    <row r="39" spans="1:26" ht="15.75" customHeight="1" x14ac:dyDescent="0.25">
      <c r="A39" s="618">
        <v>35</v>
      </c>
      <c r="B39" s="546" t="s">
        <v>698</v>
      </c>
      <c r="C39" s="176" t="s">
        <v>321</v>
      </c>
      <c r="D39" s="150" t="str">
        <f>VLOOKUP(C39,'TS Gantry - AP47'!$C$8:$D$646,2,0)</f>
        <v>DA+0</v>
      </c>
      <c r="E39" s="545">
        <v>46125</v>
      </c>
      <c r="F39" s="545">
        <v>46125</v>
      </c>
      <c r="G39" s="150" t="s">
        <v>768</v>
      </c>
      <c r="H39" s="108" t="s">
        <v>769</v>
      </c>
      <c r="I39" s="143"/>
      <c r="J39" s="117"/>
      <c r="K39" s="117"/>
      <c r="L39" s="117"/>
      <c r="M39" s="117"/>
      <c r="N39" s="117"/>
      <c r="O39" s="117"/>
      <c r="P39" s="117"/>
      <c r="Q39" s="117"/>
      <c r="R39" s="117"/>
      <c r="S39" s="117"/>
      <c r="T39" s="117"/>
      <c r="U39" s="117"/>
      <c r="V39" s="117"/>
      <c r="W39" s="117"/>
      <c r="X39" s="117"/>
      <c r="Y39" s="117"/>
      <c r="Z39" s="117"/>
    </row>
    <row r="40" spans="1:26" ht="15.75" customHeight="1" x14ac:dyDescent="0.25">
      <c r="A40" s="546">
        <v>36</v>
      </c>
      <c r="B40" s="617" t="s">
        <v>698</v>
      </c>
      <c r="C40" s="176" t="s">
        <v>322</v>
      </c>
      <c r="D40" s="150" t="str">
        <f>VLOOKUP(C40,'TS Gantry - AP47'!$C$8:$D$646,2,0)</f>
        <v>DA+0</v>
      </c>
      <c r="E40" s="545">
        <v>46126</v>
      </c>
      <c r="F40" s="545">
        <v>46126</v>
      </c>
      <c r="G40" s="150" t="s">
        <v>768</v>
      </c>
      <c r="H40" s="108" t="s">
        <v>769</v>
      </c>
      <c r="I40" s="143"/>
      <c r="J40" s="117"/>
      <c r="K40" s="117"/>
      <c r="L40" s="117"/>
      <c r="M40" s="117"/>
      <c r="N40" s="117"/>
      <c r="O40" s="117"/>
      <c r="P40" s="117"/>
      <c r="Q40" s="117"/>
      <c r="R40" s="117"/>
      <c r="S40" s="117"/>
      <c r="T40" s="117"/>
      <c r="U40" s="117"/>
      <c r="V40" s="117"/>
      <c r="W40" s="117"/>
      <c r="X40" s="117"/>
      <c r="Y40" s="117"/>
      <c r="Z40" s="117"/>
    </row>
    <row r="41" spans="1:26" ht="15.75" customHeight="1" x14ac:dyDescent="0.25">
      <c r="A41" s="546">
        <v>37</v>
      </c>
      <c r="B41" s="617" t="s">
        <v>698</v>
      </c>
      <c r="C41" s="176" t="s">
        <v>251</v>
      </c>
      <c r="D41" s="150" t="str">
        <f>VLOOKUP(C41,'TS Gantry - AP47'!$C$8:$D$646,2,0)</f>
        <v>DA+9</v>
      </c>
      <c r="E41" s="545">
        <v>46128</v>
      </c>
      <c r="F41" s="545">
        <v>46128</v>
      </c>
      <c r="G41" s="150" t="s">
        <v>768</v>
      </c>
      <c r="H41" s="108" t="s">
        <v>769</v>
      </c>
      <c r="I41" s="143"/>
      <c r="J41" s="117"/>
      <c r="K41" s="117"/>
      <c r="L41" s="117"/>
      <c r="M41" s="117"/>
      <c r="N41" s="117"/>
      <c r="O41" s="117"/>
      <c r="P41" s="117"/>
      <c r="Q41" s="117"/>
      <c r="R41" s="117"/>
      <c r="S41" s="117"/>
      <c r="T41" s="117"/>
      <c r="U41" s="117"/>
      <c r="V41" s="117"/>
      <c r="W41" s="117"/>
      <c r="X41" s="117"/>
      <c r="Y41" s="117"/>
      <c r="Z41" s="117"/>
    </row>
    <row r="42" spans="1:26" ht="15.75" customHeight="1" x14ac:dyDescent="0.25">
      <c r="A42" s="546">
        <v>38</v>
      </c>
      <c r="B42" s="617" t="s">
        <v>698</v>
      </c>
      <c r="C42" s="176" t="s">
        <v>323</v>
      </c>
      <c r="D42" s="150" t="str">
        <f>VLOOKUP(C42,'TS Gantry - AP47'!$C$8:$D$646,2,0)</f>
        <v>DA-1.5</v>
      </c>
      <c r="E42" s="545">
        <v>46130</v>
      </c>
      <c r="F42" s="545">
        <v>46130</v>
      </c>
      <c r="G42" s="150" t="s">
        <v>768</v>
      </c>
      <c r="H42" s="108" t="s">
        <v>769</v>
      </c>
      <c r="I42" s="143"/>
      <c r="J42" s="117"/>
      <c r="K42" s="117"/>
      <c r="L42" s="117"/>
      <c r="M42" s="117"/>
      <c r="N42" s="117"/>
      <c r="O42" s="117"/>
      <c r="P42" s="117"/>
      <c r="Q42" s="117"/>
      <c r="R42" s="117"/>
      <c r="S42" s="117"/>
      <c r="T42" s="117"/>
      <c r="U42" s="117"/>
      <c r="V42" s="117"/>
      <c r="W42" s="117"/>
      <c r="X42" s="117"/>
      <c r="Y42" s="117"/>
      <c r="Z42" s="117"/>
    </row>
    <row r="43" spans="1:26" ht="15.75" customHeight="1" x14ac:dyDescent="0.25">
      <c r="A43" s="546">
        <v>39</v>
      </c>
      <c r="B43" s="546" t="s">
        <v>698</v>
      </c>
      <c r="C43" s="252" t="s">
        <v>324</v>
      </c>
      <c r="D43" s="150" t="str">
        <f>VLOOKUP(C43,'TS Gantry - AP47'!$C$8:$D$646,2,0)</f>
        <v>DA+0</v>
      </c>
      <c r="E43" s="545">
        <v>46130</v>
      </c>
      <c r="F43" s="545">
        <v>46130</v>
      </c>
      <c r="G43" s="150" t="s">
        <v>768</v>
      </c>
      <c r="H43" s="108" t="s">
        <v>769</v>
      </c>
      <c r="I43" s="143"/>
      <c r="J43" s="117"/>
      <c r="K43" s="117"/>
      <c r="L43" s="117"/>
      <c r="M43" s="117"/>
      <c r="N43" s="117"/>
      <c r="O43" s="117"/>
      <c r="P43" s="117"/>
      <c r="Q43" s="117"/>
      <c r="R43" s="117"/>
      <c r="S43" s="117"/>
      <c r="T43" s="117"/>
      <c r="U43" s="117"/>
      <c r="V43" s="117"/>
      <c r="W43" s="117"/>
      <c r="X43" s="117"/>
      <c r="Y43" s="117"/>
      <c r="Z43" s="117"/>
    </row>
    <row r="44" spans="1:26" ht="15.75" customHeight="1" x14ac:dyDescent="0.25">
      <c r="A44" s="546">
        <v>40</v>
      </c>
      <c r="B44" s="546" t="s">
        <v>698</v>
      </c>
      <c r="C44" s="557" t="s">
        <v>325</v>
      </c>
      <c r="D44" s="150" t="str">
        <f>VLOOKUP(C44,'TS Gantry - AP47'!$C$8:$D$646,2,0)</f>
        <v>DA-1.5</v>
      </c>
      <c r="E44" s="545">
        <v>46131</v>
      </c>
      <c r="F44" s="545">
        <v>46131</v>
      </c>
      <c r="G44" s="150" t="s">
        <v>768</v>
      </c>
      <c r="H44" s="108" t="s">
        <v>769</v>
      </c>
      <c r="I44" s="143"/>
      <c r="J44" s="117"/>
      <c r="K44" s="117"/>
      <c r="L44" s="117"/>
      <c r="M44" s="117"/>
      <c r="N44" s="117"/>
      <c r="O44" s="117"/>
      <c r="P44" s="117"/>
      <c r="Q44" s="117"/>
      <c r="R44" s="117"/>
      <c r="S44" s="117"/>
      <c r="T44" s="117"/>
      <c r="U44" s="117"/>
      <c r="V44" s="117"/>
      <c r="W44" s="117"/>
      <c r="X44" s="117"/>
      <c r="Y44" s="117"/>
      <c r="Z44" s="117"/>
    </row>
    <row r="45" spans="1:26" ht="15.75" customHeight="1" x14ac:dyDescent="0.25">
      <c r="A45" s="256">
        <v>41</v>
      </c>
      <c r="B45" s="546" t="s">
        <v>698</v>
      </c>
      <c r="C45" s="210" t="s">
        <v>364</v>
      </c>
      <c r="D45" s="150" t="str">
        <f>VLOOKUP(C45,'TS Gantry - AP47'!$C$8:$D$646,2,0)</f>
        <v>DA+3</v>
      </c>
      <c r="E45" s="545">
        <v>46134</v>
      </c>
      <c r="F45" s="545">
        <v>46134</v>
      </c>
      <c r="G45" s="150" t="s">
        <v>768</v>
      </c>
      <c r="H45" s="108" t="s">
        <v>769</v>
      </c>
      <c r="I45" s="143"/>
      <c r="J45" s="117"/>
      <c r="K45" s="117"/>
      <c r="L45" s="117"/>
      <c r="M45" s="117"/>
      <c r="N45" s="117"/>
      <c r="O45" s="117"/>
      <c r="P45" s="117"/>
      <c r="Q45" s="117"/>
      <c r="R45" s="117"/>
      <c r="S45" s="117"/>
      <c r="T45" s="117"/>
      <c r="U45" s="117"/>
      <c r="V45" s="117"/>
      <c r="W45" s="117"/>
      <c r="X45" s="117"/>
      <c r="Y45" s="117"/>
      <c r="Z45" s="117"/>
    </row>
    <row r="46" spans="1:26" ht="15.75" customHeight="1" x14ac:dyDescent="0.25">
      <c r="A46" s="253">
        <v>42</v>
      </c>
      <c r="B46" s="546" t="s">
        <v>698</v>
      </c>
      <c r="C46" s="210" t="s">
        <v>371</v>
      </c>
      <c r="D46" s="150" t="str">
        <f>VLOOKUP(C46,'TS Gantry - AP47'!$C$8:$D$646,2,0)</f>
        <v>DA-1.5</v>
      </c>
      <c r="E46" s="545">
        <v>46134</v>
      </c>
      <c r="F46" s="545">
        <v>46134</v>
      </c>
      <c r="G46" s="150" t="s">
        <v>768</v>
      </c>
      <c r="H46" s="108" t="s">
        <v>769</v>
      </c>
      <c r="I46" s="143"/>
      <c r="J46" s="117"/>
      <c r="K46" s="117"/>
      <c r="L46" s="117"/>
      <c r="M46" s="117"/>
      <c r="N46" s="117"/>
      <c r="O46" s="117"/>
      <c r="P46" s="117"/>
      <c r="Q46" s="117"/>
      <c r="R46" s="117"/>
      <c r="S46" s="117"/>
      <c r="T46" s="117"/>
      <c r="U46" s="117"/>
      <c r="V46" s="117"/>
      <c r="W46" s="117"/>
      <c r="X46" s="117"/>
      <c r="Y46" s="117"/>
      <c r="Z46" s="117"/>
    </row>
    <row r="47" spans="1:26" ht="15.75" customHeight="1" x14ac:dyDescent="0.25">
      <c r="A47" s="253">
        <v>43</v>
      </c>
      <c r="B47" s="108"/>
      <c r="C47" s="212"/>
      <c r="D47" s="257"/>
      <c r="E47" s="108"/>
      <c r="F47" s="108"/>
      <c r="G47" s="108"/>
      <c r="H47" s="108"/>
      <c r="I47" s="143"/>
      <c r="J47" s="117"/>
      <c r="K47" s="117"/>
      <c r="L47" s="117"/>
      <c r="M47" s="117"/>
      <c r="N47" s="117"/>
      <c r="O47" s="117"/>
      <c r="P47" s="117"/>
      <c r="Q47" s="117"/>
      <c r="R47" s="117"/>
      <c r="S47" s="117"/>
      <c r="T47" s="117"/>
      <c r="U47" s="117"/>
      <c r="V47" s="117"/>
      <c r="W47" s="117"/>
      <c r="X47" s="117"/>
      <c r="Y47" s="117"/>
      <c r="Z47" s="117"/>
    </row>
    <row r="48" spans="1:26" ht="15.75" customHeight="1" x14ac:dyDescent="0.25">
      <c r="A48" s="253">
        <v>44</v>
      </c>
      <c r="B48" s="108"/>
      <c r="C48" s="212"/>
      <c r="D48" s="108"/>
      <c r="E48" s="108"/>
      <c r="F48" s="108"/>
      <c r="G48" s="108"/>
      <c r="H48" s="108"/>
      <c r="I48" s="143"/>
      <c r="J48" s="117"/>
      <c r="K48" s="117"/>
      <c r="L48" s="117"/>
      <c r="M48" s="117"/>
      <c r="N48" s="117"/>
      <c r="O48" s="117"/>
      <c r="P48" s="117"/>
      <c r="Q48" s="117"/>
      <c r="R48" s="117"/>
      <c r="S48" s="117"/>
      <c r="T48" s="117"/>
      <c r="U48" s="117"/>
      <c r="V48" s="117"/>
      <c r="W48" s="117"/>
      <c r="X48" s="117"/>
      <c r="Y48" s="117"/>
      <c r="Z48" s="117"/>
    </row>
    <row r="49" spans="1:26" ht="15.75" customHeight="1" x14ac:dyDescent="0.25">
      <c r="A49" s="253">
        <v>45</v>
      </c>
      <c r="B49" s="108"/>
      <c r="C49" s="108"/>
      <c r="D49" s="108"/>
      <c r="E49" s="108"/>
      <c r="F49" s="108"/>
      <c r="G49" s="108"/>
      <c r="H49" s="108"/>
      <c r="I49" s="143"/>
      <c r="J49" s="117"/>
      <c r="K49" s="117"/>
      <c r="L49" s="117"/>
      <c r="M49" s="117"/>
      <c r="N49" s="117"/>
      <c r="O49" s="117"/>
      <c r="P49" s="117"/>
      <c r="Q49" s="117"/>
      <c r="R49" s="117"/>
      <c r="S49" s="117"/>
      <c r="T49" s="117"/>
      <c r="U49" s="117"/>
      <c r="V49" s="117"/>
      <c r="W49" s="117"/>
      <c r="X49" s="117"/>
      <c r="Y49" s="117"/>
      <c r="Z49" s="117"/>
    </row>
    <row r="50" spans="1:26" ht="15.75" customHeight="1" thickBot="1" x14ac:dyDescent="0.3">
      <c r="A50" s="258">
        <v>46</v>
      </c>
      <c r="B50" s="108"/>
      <c r="C50" s="108"/>
      <c r="D50" s="108"/>
      <c r="E50" s="108"/>
      <c r="F50" s="108"/>
      <c r="G50" s="108"/>
      <c r="H50" s="108"/>
      <c r="I50" s="108"/>
      <c r="J50" s="117"/>
      <c r="K50" s="117"/>
      <c r="L50" s="117"/>
      <c r="M50" s="117"/>
      <c r="N50" s="117"/>
      <c r="O50" s="117"/>
      <c r="P50" s="117"/>
      <c r="Q50" s="117"/>
      <c r="R50" s="117"/>
      <c r="S50" s="117"/>
      <c r="T50" s="117"/>
      <c r="U50" s="117"/>
      <c r="V50" s="117"/>
      <c r="W50" s="117"/>
      <c r="X50" s="117"/>
      <c r="Y50" s="117"/>
      <c r="Z50" s="117"/>
    </row>
    <row r="51" spans="1:26" ht="15.75" customHeight="1" x14ac:dyDescent="0.25">
      <c r="A51" s="251">
        <v>47</v>
      </c>
      <c r="B51" s="108"/>
      <c r="C51" s="212"/>
      <c r="D51" s="108"/>
      <c r="E51" s="108"/>
      <c r="F51" s="108"/>
      <c r="G51" s="108"/>
      <c r="H51" s="108"/>
      <c r="I51" s="143"/>
      <c r="J51" s="117"/>
      <c r="K51" s="117"/>
      <c r="L51" s="117"/>
      <c r="M51" s="117"/>
      <c r="N51" s="117"/>
      <c r="O51" s="117"/>
      <c r="P51" s="117"/>
      <c r="Q51" s="117"/>
      <c r="R51" s="117"/>
      <c r="S51" s="117"/>
      <c r="T51" s="117"/>
      <c r="U51" s="117"/>
      <c r="V51" s="117"/>
      <c r="W51" s="117"/>
      <c r="X51" s="117"/>
      <c r="Y51" s="117"/>
      <c r="Z51" s="117"/>
    </row>
    <row r="52" spans="1:26" ht="15.75" customHeight="1" x14ac:dyDescent="0.25">
      <c r="A52" s="253">
        <v>48</v>
      </c>
      <c r="B52" s="108"/>
      <c r="C52" s="157"/>
      <c r="D52" s="212"/>
      <c r="E52" s="259"/>
      <c r="F52" s="259"/>
      <c r="G52" s="108"/>
      <c r="H52" s="108"/>
      <c r="I52" s="143"/>
      <c r="J52" s="117"/>
      <c r="K52" s="117"/>
      <c r="L52" s="117"/>
      <c r="M52" s="117"/>
      <c r="N52" s="117"/>
      <c r="O52" s="117"/>
      <c r="P52" s="117"/>
      <c r="Q52" s="117"/>
      <c r="R52" s="117"/>
      <c r="S52" s="117"/>
      <c r="T52" s="117"/>
      <c r="U52" s="117"/>
      <c r="V52" s="117"/>
      <c r="W52" s="117"/>
      <c r="X52" s="117"/>
      <c r="Y52" s="117"/>
      <c r="Z52" s="117"/>
    </row>
    <row r="53" spans="1:26" ht="15.75" customHeight="1" x14ac:dyDescent="0.25">
      <c r="A53" s="253">
        <v>49</v>
      </c>
      <c r="B53" s="108"/>
      <c r="C53" s="260"/>
      <c r="D53" s="212"/>
      <c r="E53" s="259"/>
      <c r="F53" s="259"/>
      <c r="G53" s="108"/>
      <c r="H53" s="108"/>
      <c r="I53" s="143"/>
      <c r="J53" s="117"/>
      <c r="K53" s="117"/>
      <c r="L53" s="117"/>
      <c r="M53" s="117"/>
      <c r="N53" s="117"/>
      <c r="O53" s="117"/>
      <c r="P53" s="117"/>
      <c r="Q53" s="117"/>
      <c r="R53" s="117"/>
      <c r="S53" s="117"/>
      <c r="T53" s="117"/>
      <c r="U53" s="117"/>
      <c r="V53" s="117"/>
      <c r="W53" s="117"/>
      <c r="X53" s="117"/>
      <c r="Y53" s="117"/>
      <c r="Z53" s="117"/>
    </row>
    <row r="54" spans="1:26" ht="15.75" customHeight="1" x14ac:dyDescent="0.25">
      <c r="A54" s="253">
        <v>50</v>
      </c>
      <c r="B54" s="108"/>
      <c r="C54" s="260"/>
      <c r="D54" s="212"/>
      <c r="E54" s="259"/>
      <c r="F54" s="259"/>
      <c r="G54" s="108"/>
      <c r="H54" s="108"/>
      <c r="I54" s="143"/>
      <c r="J54" s="117"/>
      <c r="K54" s="117"/>
      <c r="L54" s="117"/>
      <c r="M54" s="117"/>
      <c r="N54" s="117"/>
      <c r="O54" s="117"/>
      <c r="P54" s="117"/>
      <c r="Q54" s="117"/>
      <c r="R54" s="117"/>
      <c r="S54" s="117"/>
      <c r="T54" s="117"/>
      <c r="U54" s="117"/>
      <c r="V54" s="117"/>
      <c r="W54" s="117"/>
      <c r="X54" s="117"/>
      <c r="Y54" s="117"/>
      <c r="Z54" s="117"/>
    </row>
    <row r="55" spans="1:26" ht="15.75" customHeight="1" x14ac:dyDescent="0.25">
      <c r="A55" s="253">
        <v>51</v>
      </c>
      <c r="B55" s="108"/>
      <c r="C55" s="260"/>
      <c r="D55" s="212"/>
      <c r="E55" s="108"/>
      <c r="F55" s="108"/>
      <c r="G55" s="108"/>
      <c r="H55" s="108"/>
      <c r="I55" s="143"/>
      <c r="J55" s="117"/>
      <c r="K55" s="117"/>
      <c r="L55" s="117"/>
      <c r="M55" s="117"/>
      <c r="N55" s="117"/>
      <c r="O55" s="117"/>
      <c r="P55" s="117"/>
      <c r="Q55" s="117"/>
      <c r="R55" s="117"/>
      <c r="S55" s="117"/>
      <c r="T55" s="117"/>
      <c r="U55" s="117"/>
      <c r="V55" s="117"/>
      <c r="W55" s="117"/>
      <c r="X55" s="117"/>
      <c r="Y55" s="117"/>
      <c r="Z55" s="117"/>
    </row>
    <row r="56" spans="1:26" ht="15.75" customHeight="1" x14ac:dyDescent="0.25">
      <c r="A56" s="253">
        <v>52</v>
      </c>
      <c r="B56" s="108"/>
      <c r="C56" s="260"/>
      <c r="D56" s="212"/>
      <c r="E56" s="108"/>
      <c r="F56" s="108"/>
      <c r="G56" s="108"/>
      <c r="H56" s="108"/>
      <c r="I56" s="143"/>
      <c r="J56" s="117"/>
      <c r="K56" s="117"/>
      <c r="L56" s="117"/>
      <c r="M56" s="117"/>
      <c r="N56" s="117"/>
      <c r="O56" s="117"/>
      <c r="P56" s="117"/>
      <c r="Q56" s="117"/>
      <c r="R56" s="117"/>
      <c r="S56" s="117"/>
      <c r="T56" s="117"/>
      <c r="U56" s="117"/>
      <c r="V56" s="117"/>
      <c r="W56" s="117"/>
      <c r="X56" s="117"/>
      <c r="Y56" s="117"/>
      <c r="Z56" s="117"/>
    </row>
    <row r="57" spans="1:26" ht="15.75" customHeight="1" x14ac:dyDescent="0.25">
      <c r="A57" s="253">
        <v>53</v>
      </c>
      <c r="B57" s="108"/>
      <c r="C57" s="260"/>
      <c r="D57" s="212"/>
      <c r="E57" s="108"/>
      <c r="F57" s="108"/>
      <c r="G57" s="108"/>
      <c r="H57" s="108"/>
      <c r="I57" s="143"/>
      <c r="J57" s="117"/>
      <c r="K57" s="117"/>
      <c r="L57" s="117"/>
      <c r="M57" s="117"/>
      <c r="N57" s="117"/>
      <c r="O57" s="117"/>
      <c r="P57" s="117"/>
      <c r="Q57" s="117"/>
      <c r="R57" s="117"/>
      <c r="S57" s="117"/>
      <c r="T57" s="117"/>
      <c r="U57" s="117"/>
      <c r="V57" s="117"/>
      <c r="W57" s="117"/>
      <c r="X57" s="117"/>
      <c r="Y57" s="117"/>
      <c r="Z57" s="117"/>
    </row>
    <row r="58" spans="1:26" ht="15.75" customHeight="1" x14ac:dyDescent="0.25">
      <c r="A58" s="253">
        <v>54</v>
      </c>
      <c r="B58" s="108"/>
      <c r="C58" s="260"/>
      <c r="D58" s="212"/>
      <c r="E58" s="259"/>
      <c r="F58" s="259"/>
      <c r="G58" s="108"/>
      <c r="H58" s="108"/>
      <c r="I58" s="143"/>
      <c r="J58" s="117"/>
      <c r="K58" s="117"/>
      <c r="L58" s="117"/>
      <c r="M58" s="117"/>
      <c r="N58" s="117"/>
      <c r="O58" s="117"/>
      <c r="P58" s="117"/>
      <c r="Q58" s="117"/>
      <c r="R58" s="117"/>
      <c r="S58" s="117"/>
      <c r="T58" s="117"/>
      <c r="U58" s="117"/>
      <c r="V58" s="117"/>
      <c r="W58" s="117"/>
      <c r="X58" s="117"/>
      <c r="Y58" s="117"/>
      <c r="Z58" s="117"/>
    </row>
    <row r="59" spans="1:26" ht="15.75" customHeight="1" x14ac:dyDescent="0.25">
      <c r="A59" s="253">
        <v>55</v>
      </c>
      <c r="B59" s="108"/>
      <c r="C59" s="260"/>
      <c r="D59" s="212"/>
      <c r="E59" s="108"/>
      <c r="F59" s="108"/>
      <c r="G59" s="108"/>
      <c r="H59" s="108"/>
      <c r="I59" s="143"/>
      <c r="J59" s="117"/>
      <c r="K59" s="117"/>
      <c r="L59" s="117"/>
      <c r="M59" s="117"/>
      <c r="N59" s="117"/>
      <c r="O59" s="117"/>
      <c r="P59" s="117"/>
      <c r="Q59" s="117"/>
      <c r="R59" s="117"/>
      <c r="S59" s="117"/>
      <c r="T59" s="117"/>
      <c r="U59" s="117"/>
      <c r="V59" s="117"/>
      <c r="W59" s="117"/>
      <c r="X59" s="117"/>
      <c r="Y59" s="117"/>
      <c r="Z59" s="117"/>
    </row>
    <row r="60" spans="1:26" ht="15.75" customHeight="1" x14ac:dyDescent="0.25">
      <c r="A60" s="253">
        <v>56</v>
      </c>
      <c r="B60" s="108"/>
      <c r="C60" s="260"/>
      <c r="D60" s="212"/>
      <c r="E60" s="259"/>
      <c r="F60" s="259"/>
      <c r="G60" s="108"/>
      <c r="H60" s="108"/>
      <c r="I60" s="143"/>
      <c r="J60" s="117"/>
      <c r="K60" s="117"/>
      <c r="L60" s="117"/>
      <c r="M60" s="117"/>
      <c r="N60" s="117"/>
      <c r="O60" s="117"/>
      <c r="P60" s="117"/>
      <c r="Q60" s="117"/>
      <c r="R60" s="117"/>
      <c r="S60" s="117"/>
      <c r="T60" s="117"/>
      <c r="U60" s="117"/>
      <c r="V60" s="117"/>
      <c r="W60" s="117"/>
      <c r="X60" s="117"/>
      <c r="Y60" s="117"/>
      <c r="Z60" s="117"/>
    </row>
    <row r="61" spans="1:26" ht="15.75" customHeight="1" x14ac:dyDescent="0.25">
      <c r="A61" s="253">
        <v>57</v>
      </c>
      <c r="B61" s="108"/>
      <c r="C61" s="157"/>
      <c r="D61" s="212"/>
      <c r="E61" s="259"/>
      <c r="F61" s="259"/>
      <c r="G61" s="108"/>
      <c r="H61" s="108"/>
      <c r="I61" s="143"/>
      <c r="J61" s="117"/>
      <c r="K61" s="117"/>
      <c r="L61" s="117"/>
      <c r="M61" s="117"/>
      <c r="N61" s="117"/>
      <c r="O61" s="117"/>
      <c r="P61" s="117"/>
      <c r="Q61" s="117"/>
      <c r="R61" s="117"/>
      <c r="S61" s="117"/>
      <c r="T61" s="117"/>
      <c r="U61" s="117"/>
      <c r="V61" s="117"/>
      <c r="W61" s="117"/>
      <c r="X61" s="117"/>
      <c r="Y61" s="117"/>
      <c r="Z61" s="117"/>
    </row>
    <row r="62" spans="1:26" ht="15.75" customHeight="1" x14ac:dyDescent="0.25">
      <c r="A62" s="253">
        <v>58</v>
      </c>
      <c r="B62" s="108"/>
      <c r="C62" s="157"/>
      <c r="D62" s="212"/>
      <c r="E62" s="259"/>
      <c r="F62" s="259"/>
      <c r="G62" s="108"/>
      <c r="H62" s="108"/>
      <c r="I62" s="143"/>
      <c r="J62" s="117"/>
      <c r="K62" s="117"/>
      <c r="L62" s="117"/>
      <c r="M62" s="117"/>
      <c r="N62" s="117"/>
      <c r="O62" s="117"/>
      <c r="P62" s="117"/>
      <c r="Q62" s="117"/>
      <c r="R62" s="117"/>
      <c r="S62" s="117"/>
      <c r="T62" s="117"/>
      <c r="U62" s="117"/>
      <c r="V62" s="117"/>
      <c r="W62" s="117"/>
      <c r="X62" s="117"/>
      <c r="Y62" s="117"/>
      <c r="Z62" s="117"/>
    </row>
    <row r="63" spans="1:26" ht="15.75" customHeight="1" x14ac:dyDescent="0.25">
      <c r="A63" s="256">
        <v>59</v>
      </c>
      <c r="B63" s="108"/>
      <c r="C63" s="157"/>
      <c r="D63" s="212"/>
      <c r="E63" s="259"/>
      <c r="F63" s="259"/>
      <c r="G63" s="108"/>
      <c r="H63" s="108"/>
      <c r="I63" s="143"/>
      <c r="J63" s="117"/>
      <c r="K63" s="117"/>
      <c r="L63" s="117"/>
      <c r="M63" s="117"/>
      <c r="N63" s="117"/>
      <c r="O63" s="117"/>
      <c r="P63" s="117"/>
      <c r="Q63" s="117"/>
      <c r="R63" s="117"/>
      <c r="S63" s="117"/>
      <c r="T63" s="117"/>
      <c r="U63" s="117"/>
      <c r="V63" s="117"/>
      <c r="W63" s="117"/>
      <c r="X63" s="117"/>
      <c r="Y63" s="117"/>
      <c r="Z63" s="117"/>
    </row>
    <row r="64" spans="1:26" ht="15.75" customHeight="1" x14ac:dyDescent="0.25">
      <c r="A64" s="253">
        <v>60</v>
      </c>
      <c r="B64" s="108"/>
      <c r="C64" s="157"/>
      <c r="D64" s="212"/>
      <c r="E64" s="259"/>
      <c r="F64" s="259"/>
      <c r="G64" s="108"/>
      <c r="H64" s="108"/>
      <c r="I64" s="143"/>
      <c r="J64" s="117"/>
      <c r="K64" s="117"/>
      <c r="L64" s="117"/>
      <c r="M64" s="117"/>
      <c r="N64" s="117"/>
      <c r="O64" s="117"/>
      <c r="P64" s="117"/>
      <c r="Q64" s="117"/>
      <c r="R64" s="117"/>
      <c r="S64" s="117"/>
      <c r="T64" s="117"/>
      <c r="U64" s="117"/>
      <c r="V64" s="117"/>
      <c r="W64" s="117"/>
      <c r="X64" s="117"/>
      <c r="Y64" s="117"/>
      <c r="Z64" s="117"/>
    </row>
    <row r="65" spans="1:26" ht="15.75" customHeight="1" x14ac:dyDescent="0.25">
      <c r="A65" s="253">
        <v>61</v>
      </c>
      <c r="B65" s="108"/>
      <c r="C65" s="157"/>
      <c r="D65" s="212"/>
      <c r="E65" s="259"/>
      <c r="F65" s="108"/>
      <c r="G65" s="108"/>
      <c r="H65" s="108"/>
      <c r="I65" s="143"/>
      <c r="J65" s="117"/>
      <c r="K65" s="117"/>
      <c r="L65" s="117"/>
      <c r="M65" s="117"/>
      <c r="N65" s="117"/>
      <c r="O65" s="117"/>
      <c r="P65" s="117"/>
      <c r="Q65" s="117"/>
      <c r="R65" s="117"/>
      <c r="S65" s="117"/>
      <c r="T65" s="117"/>
      <c r="U65" s="117"/>
      <c r="V65" s="117"/>
      <c r="W65" s="117"/>
      <c r="X65" s="117"/>
      <c r="Y65" s="117"/>
      <c r="Z65" s="117"/>
    </row>
    <row r="66" spans="1:26" ht="15.75" customHeight="1" x14ac:dyDescent="0.25">
      <c r="A66" s="253">
        <v>62</v>
      </c>
      <c r="B66" s="108"/>
      <c r="C66" s="157"/>
      <c r="D66" s="212"/>
      <c r="E66" s="108"/>
      <c r="F66" s="108"/>
      <c r="G66" s="108"/>
      <c r="H66" s="108"/>
      <c r="I66" s="143"/>
      <c r="J66" s="117"/>
      <c r="K66" s="117"/>
      <c r="L66" s="117"/>
      <c r="M66" s="117"/>
      <c r="N66" s="117"/>
      <c r="O66" s="117"/>
      <c r="P66" s="117"/>
      <c r="Q66" s="117"/>
      <c r="R66" s="117"/>
      <c r="S66" s="117"/>
      <c r="T66" s="117"/>
      <c r="U66" s="117"/>
      <c r="V66" s="117"/>
      <c r="W66" s="117"/>
      <c r="X66" s="117"/>
      <c r="Y66" s="117"/>
      <c r="Z66" s="117"/>
    </row>
    <row r="67" spans="1:26" ht="15.75" customHeight="1" x14ac:dyDescent="0.25">
      <c r="A67" s="253">
        <v>63</v>
      </c>
      <c r="B67" s="108"/>
      <c r="C67" s="157"/>
      <c r="D67" s="212"/>
      <c r="E67" s="108"/>
      <c r="F67" s="108"/>
      <c r="G67" s="108"/>
      <c r="H67" s="108"/>
      <c r="I67" s="143"/>
      <c r="J67" s="117"/>
      <c r="K67" s="117"/>
      <c r="L67" s="117"/>
      <c r="M67" s="117"/>
      <c r="N67" s="117"/>
      <c r="O67" s="117"/>
      <c r="P67" s="117"/>
      <c r="Q67" s="117"/>
      <c r="R67" s="117"/>
      <c r="S67" s="117"/>
      <c r="T67" s="117"/>
      <c r="U67" s="117"/>
      <c r="V67" s="117"/>
      <c r="W67" s="117"/>
      <c r="X67" s="117"/>
      <c r="Y67" s="117"/>
      <c r="Z67" s="117"/>
    </row>
    <row r="68" spans="1:26" ht="15.75" customHeight="1" x14ac:dyDescent="0.25">
      <c r="A68" s="253">
        <v>64</v>
      </c>
      <c r="B68" s="108"/>
      <c r="C68" s="157"/>
      <c r="D68" s="212"/>
      <c r="E68" s="108"/>
      <c r="F68" s="108"/>
      <c r="G68" s="108"/>
      <c r="H68" s="108"/>
      <c r="I68" s="143"/>
      <c r="J68" s="117"/>
      <c r="K68" s="117"/>
      <c r="L68" s="117"/>
      <c r="M68" s="117"/>
      <c r="N68" s="117"/>
      <c r="O68" s="117"/>
      <c r="P68" s="117"/>
      <c r="Q68" s="117"/>
      <c r="R68" s="117"/>
      <c r="S68" s="117"/>
      <c r="T68" s="117"/>
      <c r="U68" s="117"/>
      <c r="V68" s="117"/>
      <c r="W68" s="117"/>
      <c r="X68" s="117"/>
      <c r="Y68" s="117"/>
      <c r="Z68" s="117"/>
    </row>
    <row r="69" spans="1:26" ht="15.75" customHeight="1" x14ac:dyDescent="0.25">
      <c r="A69" s="253">
        <v>65</v>
      </c>
      <c r="B69" s="108"/>
      <c r="C69" s="157"/>
      <c r="D69" s="212"/>
      <c r="E69" s="108"/>
      <c r="F69" s="108"/>
      <c r="G69" s="108"/>
      <c r="H69" s="108"/>
      <c r="I69" s="143"/>
      <c r="J69" s="117"/>
      <c r="K69" s="117"/>
      <c r="L69" s="117"/>
      <c r="M69" s="117"/>
      <c r="N69" s="117"/>
      <c r="O69" s="117"/>
      <c r="P69" s="117"/>
      <c r="Q69" s="117"/>
      <c r="R69" s="117"/>
      <c r="S69" s="117"/>
      <c r="T69" s="117"/>
      <c r="U69" s="117"/>
      <c r="V69" s="117"/>
      <c r="W69" s="117"/>
      <c r="X69" s="117"/>
      <c r="Y69" s="117"/>
      <c r="Z69" s="117"/>
    </row>
    <row r="70" spans="1:26" ht="15.75" customHeight="1" x14ac:dyDescent="0.25">
      <c r="A70" s="253">
        <v>66</v>
      </c>
      <c r="B70" s="108"/>
      <c r="C70" s="157"/>
      <c r="D70" s="212"/>
      <c r="E70" s="108"/>
      <c r="F70" s="108"/>
      <c r="G70" s="108"/>
      <c r="H70" s="108"/>
      <c r="I70" s="143"/>
      <c r="J70" s="117"/>
      <c r="K70" s="117"/>
      <c r="L70" s="117"/>
      <c r="M70" s="117"/>
      <c r="N70" s="117"/>
      <c r="O70" s="117"/>
      <c r="P70" s="117"/>
      <c r="Q70" s="117"/>
      <c r="R70" s="117"/>
      <c r="S70" s="117"/>
      <c r="T70" s="117"/>
      <c r="U70" s="117"/>
      <c r="V70" s="117"/>
      <c r="W70" s="117"/>
      <c r="X70" s="117"/>
      <c r="Y70" s="117"/>
      <c r="Z70" s="117"/>
    </row>
    <row r="71" spans="1:26" ht="15.75" customHeight="1" x14ac:dyDescent="0.25">
      <c r="A71" s="253">
        <v>67</v>
      </c>
      <c r="B71" s="108"/>
      <c r="C71" s="157"/>
      <c r="D71" s="212"/>
      <c r="E71" s="108"/>
      <c r="F71" s="108"/>
      <c r="G71" s="108"/>
      <c r="H71" s="108"/>
      <c r="I71" s="143"/>
      <c r="J71" s="117"/>
      <c r="K71" s="117"/>
      <c r="L71" s="117"/>
      <c r="M71" s="117"/>
      <c r="N71" s="117"/>
      <c r="O71" s="117"/>
      <c r="P71" s="117"/>
      <c r="Q71" s="117"/>
      <c r="R71" s="117"/>
      <c r="S71" s="117"/>
      <c r="T71" s="117"/>
      <c r="U71" s="117"/>
      <c r="V71" s="117"/>
      <c r="W71" s="117"/>
      <c r="X71" s="117"/>
      <c r="Y71" s="117"/>
      <c r="Z71" s="117"/>
    </row>
    <row r="72" spans="1:26" ht="15.75" customHeight="1" x14ac:dyDescent="0.25">
      <c r="A72" s="253">
        <v>68</v>
      </c>
      <c r="B72" s="108"/>
      <c r="C72" s="157"/>
      <c r="D72" s="212"/>
      <c r="E72" s="108"/>
      <c r="F72" s="108"/>
      <c r="G72" s="108"/>
      <c r="H72" s="108"/>
      <c r="I72" s="143"/>
      <c r="J72" s="117"/>
      <c r="K72" s="117"/>
      <c r="L72" s="117"/>
      <c r="M72" s="117"/>
      <c r="N72" s="117"/>
      <c r="O72" s="117"/>
      <c r="P72" s="117"/>
      <c r="Q72" s="117"/>
      <c r="R72" s="117"/>
      <c r="S72" s="117"/>
      <c r="T72" s="117"/>
      <c r="U72" s="117"/>
      <c r="V72" s="117"/>
      <c r="W72" s="117"/>
      <c r="X72" s="117"/>
      <c r="Y72" s="117"/>
      <c r="Z72" s="117"/>
    </row>
    <row r="73" spans="1:26" ht="15.75" customHeight="1" x14ac:dyDescent="0.25">
      <c r="A73" s="253">
        <v>69</v>
      </c>
      <c r="B73" s="108"/>
      <c r="C73" s="157"/>
      <c r="D73" s="212"/>
      <c r="E73" s="108"/>
      <c r="F73" s="108"/>
      <c r="G73" s="108"/>
      <c r="H73" s="108"/>
      <c r="I73" s="143"/>
      <c r="J73" s="117"/>
      <c r="K73" s="117"/>
      <c r="L73" s="117"/>
      <c r="M73" s="117"/>
      <c r="N73" s="117"/>
      <c r="O73" s="117"/>
      <c r="P73" s="117"/>
      <c r="Q73" s="117"/>
      <c r="R73" s="117"/>
      <c r="S73" s="117"/>
      <c r="T73" s="117"/>
      <c r="U73" s="117"/>
      <c r="V73" s="117"/>
      <c r="W73" s="117"/>
      <c r="X73" s="117"/>
      <c r="Y73" s="117"/>
      <c r="Z73" s="117"/>
    </row>
    <row r="74" spans="1:26" ht="15.75" customHeight="1" x14ac:dyDescent="0.25">
      <c r="A74" s="253">
        <v>70</v>
      </c>
      <c r="B74" s="108"/>
      <c r="C74" s="157"/>
      <c r="D74" s="212"/>
      <c r="E74" s="108"/>
      <c r="F74" s="108"/>
      <c r="G74" s="108"/>
      <c r="H74" s="108"/>
      <c r="I74" s="143"/>
      <c r="J74" s="117"/>
      <c r="K74" s="117"/>
      <c r="L74" s="117"/>
      <c r="M74" s="117"/>
      <c r="N74" s="117"/>
      <c r="O74" s="117"/>
      <c r="P74" s="117"/>
      <c r="Q74" s="117"/>
      <c r="R74" s="117"/>
      <c r="S74" s="117"/>
      <c r="T74" s="117"/>
      <c r="U74" s="117"/>
      <c r="V74" s="117"/>
      <c r="W74" s="117"/>
      <c r="X74" s="117"/>
      <c r="Y74" s="117"/>
      <c r="Z74" s="117"/>
    </row>
    <row r="75" spans="1:26" ht="15.75" customHeight="1" x14ac:dyDescent="0.25">
      <c r="A75" s="253">
        <v>71</v>
      </c>
      <c r="B75" s="108"/>
      <c r="C75" s="157"/>
      <c r="D75" s="212"/>
      <c r="E75" s="108"/>
      <c r="F75" s="108"/>
      <c r="G75" s="108"/>
      <c r="H75" s="108"/>
      <c r="I75" s="143"/>
      <c r="J75" s="117"/>
      <c r="K75" s="117"/>
      <c r="L75" s="117"/>
      <c r="M75" s="117"/>
      <c r="N75" s="117"/>
      <c r="O75" s="117"/>
      <c r="P75" s="117"/>
      <c r="Q75" s="117"/>
      <c r="R75" s="117"/>
      <c r="S75" s="117"/>
      <c r="T75" s="117"/>
      <c r="U75" s="117"/>
      <c r="V75" s="117"/>
      <c r="W75" s="117"/>
      <c r="X75" s="117"/>
      <c r="Y75" s="117"/>
      <c r="Z75" s="117"/>
    </row>
    <row r="76" spans="1:26" ht="15.75" customHeight="1" x14ac:dyDescent="0.25">
      <c r="A76" s="253">
        <v>72</v>
      </c>
      <c r="B76" s="108"/>
      <c r="C76" s="157"/>
      <c r="D76" s="212"/>
      <c r="E76" s="108"/>
      <c r="F76" s="108"/>
      <c r="G76" s="108"/>
      <c r="H76" s="108"/>
      <c r="I76" s="143"/>
      <c r="J76" s="117"/>
      <c r="K76" s="117"/>
      <c r="L76" s="117"/>
      <c r="M76" s="117"/>
      <c r="N76" s="117"/>
      <c r="O76" s="117"/>
      <c r="P76" s="117"/>
      <c r="Q76" s="117"/>
      <c r="R76" s="117"/>
      <c r="S76" s="117"/>
      <c r="T76" s="117"/>
      <c r="U76" s="117"/>
      <c r="V76" s="117"/>
      <c r="W76" s="117"/>
      <c r="X76" s="117"/>
      <c r="Y76" s="117"/>
      <c r="Z76" s="117"/>
    </row>
    <row r="77" spans="1:26" ht="15.75" customHeight="1" x14ac:dyDescent="0.25">
      <c r="A77" s="253">
        <v>73</v>
      </c>
      <c r="B77" s="108"/>
      <c r="C77" s="157"/>
      <c r="D77" s="212"/>
      <c r="E77" s="108"/>
      <c r="F77" s="108"/>
      <c r="G77" s="108"/>
      <c r="H77" s="108"/>
      <c r="I77" s="143"/>
      <c r="J77" s="117"/>
      <c r="K77" s="117"/>
      <c r="L77" s="117"/>
      <c r="M77" s="117"/>
      <c r="N77" s="117"/>
      <c r="O77" s="117"/>
      <c r="P77" s="117"/>
      <c r="Q77" s="117"/>
      <c r="R77" s="117"/>
      <c r="S77" s="117"/>
      <c r="T77" s="117"/>
      <c r="U77" s="117"/>
      <c r="V77" s="117"/>
      <c r="W77" s="117"/>
      <c r="X77" s="117"/>
      <c r="Y77" s="117"/>
      <c r="Z77" s="117"/>
    </row>
    <row r="78" spans="1:26" ht="15.75" customHeight="1" thickBot="1" x14ac:dyDescent="0.3">
      <c r="A78" s="254">
        <v>74</v>
      </c>
      <c r="B78" s="108"/>
      <c r="C78" s="212"/>
      <c r="D78" s="212"/>
      <c r="E78" s="108"/>
      <c r="F78" s="108"/>
      <c r="G78" s="108"/>
      <c r="H78" s="108"/>
      <c r="I78" s="143"/>
      <c r="J78" s="117"/>
      <c r="K78" s="117"/>
      <c r="L78" s="117"/>
      <c r="M78" s="117"/>
      <c r="N78" s="117"/>
      <c r="O78" s="117"/>
      <c r="P78" s="117"/>
      <c r="Q78" s="117"/>
      <c r="R78" s="117"/>
      <c r="S78" s="117"/>
      <c r="T78" s="117"/>
      <c r="U78" s="117"/>
      <c r="V78" s="117"/>
      <c r="W78" s="117"/>
      <c r="X78" s="117"/>
      <c r="Y78" s="117"/>
      <c r="Z78" s="117"/>
    </row>
    <row r="79" spans="1:26" ht="15.75" customHeight="1" x14ac:dyDescent="0.25">
      <c r="A79" s="251">
        <v>75</v>
      </c>
      <c r="B79" s="108"/>
      <c r="C79" s="212"/>
      <c r="D79" s="108"/>
      <c r="E79" s="261"/>
      <c r="F79" s="261"/>
      <c r="G79" s="108"/>
      <c r="H79" s="108"/>
      <c r="I79" s="143"/>
      <c r="J79" s="117"/>
      <c r="K79" s="117"/>
      <c r="L79" s="117"/>
      <c r="M79" s="117"/>
      <c r="N79" s="117"/>
      <c r="O79" s="117"/>
      <c r="P79" s="117"/>
      <c r="Q79" s="117"/>
      <c r="R79" s="117"/>
      <c r="S79" s="117"/>
      <c r="T79" s="117"/>
      <c r="U79" s="117"/>
      <c r="V79" s="117"/>
      <c r="W79" s="117"/>
      <c r="X79" s="117"/>
      <c r="Y79" s="117"/>
      <c r="Z79" s="117"/>
    </row>
    <row r="80" spans="1:26" ht="15.75" customHeight="1" x14ac:dyDescent="0.25">
      <c r="A80" s="253">
        <v>76</v>
      </c>
      <c r="B80" s="108"/>
      <c r="C80" s="212"/>
      <c r="D80" s="108"/>
      <c r="E80" s="261"/>
      <c r="F80" s="261"/>
      <c r="G80" s="108"/>
      <c r="H80" s="108"/>
      <c r="I80" s="143"/>
      <c r="J80" s="117"/>
      <c r="K80" s="117"/>
      <c r="L80" s="117"/>
      <c r="M80" s="117"/>
      <c r="N80" s="117"/>
      <c r="O80" s="117"/>
      <c r="P80" s="117"/>
      <c r="Q80" s="117"/>
      <c r="R80" s="117"/>
      <c r="S80" s="117"/>
      <c r="T80" s="117"/>
      <c r="U80" s="117"/>
      <c r="V80" s="117"/>
      <c r="W80" s="117"/>
      <c r="X80" s="117"/>
      <c r="Y80" s="117"/>
      <c r="Z80" s="117"/>
    </row>
    <row r="81" spans="1:26" ht="15.75" customHeight="1" x14ac:dyDescent="0.25">
      <c r="A81" s="253">
        <v>77</v>
      </c>
      <c r="B81" s="108"/>
      <c r="C81" s="212"/>
      <c r="D81" s="108"/>
      <c r="E81" s="261"/>
      <c r="F81" s="261"/>
      <c r="G81" s="108"/>
      <c r="H81" s="108"/>
      <c r="I81" s="143"/>
      <c r="J81" s="117"/>
      <c r="K81" s="117"/>
      <c r="L81" s="117"/>
      <c r="M81" s="117"/>
      <c r="N81" s="117"/>
      <c r="O81" s="117"/>
      <c r="P81" s="117"/>
      <c r="Q81" s="117"/>
      <c r="R81" s="117"/>
      <c r="S81" s="117"/>
      <c r="T81" s="117"/>
      <c r="U81" s="117"/>
      <c r="V81" s="117"/>
      <c r="W81" s="117"/>
      <c r="X81" s="117"/>
      <c r="Y81" s="117"/>
      <c r="Z81" s="117"/>
    </row>
    <row r="82" spans="1:26" ht="15.75" customHeight="1" x14ac:dyDescent="0.25">
      <c r="A82" s="253">
        <v>78</v>
      </c>
      <c r="B82" s="108"/>
      <c r="C82" s="212"/>
      <c r="D82" s="108"/>
      <c r="E82" s="108"/>
      <c r="F82" s="108"/>
      <c r="G82" s="108"/>
      <c r="H82" s="108"/>
      <c r="I82" s="143"/>
      <c r="J82" s="117"/>
      <c r="K82" s="117"/>
      <c r="L82" s="117"/>
      <c r="M82" s="117"/>
      <c r="N82" s="117"/>
      <c r="O82" s="117"/>
      <c r="P82" s="117"/>
      <c r="Q82" s="117"/>
      <c r="R82" s="117"/>
      <c r="S82" s="117"/>
      <c r="T82" s="117"/>
      <c r="U82" s="117"/>
      <c r="V82" s="117"/>
      <c r="W82" s="117"/>
      <c r="X82" s="117"/>
      <c r="Y82" s="117"/>
      <c r="Z82" s="117"/>
    </row>
    <row r="83" spans="1:26" ht="15.75" customHeight="1" x14ac:dyDescent="0.25">
      <c r="A83" s="253">
        <v>79</v>
      </c>
      <c r="B83" s="108"/>
      <c r="C83" s="212"/>
      <c r="D83" s="108"/>
      <c r="E83" s="108"/>
      <c r="F83" s="108"/>
      <c r="G83" s="108"/>
      <c r="H83" s="108"/>
      <c r="I83" s="143"/>
      <c r="J83" s="117"/>
      <c r="K83" s="117"/>
      <c r="L83" s="117"/>
      <c r="M83" s="117"/>
      <c r="N83" s="117"/>
      <c r="O83" s="117"/>
      <c r="P83" s="117"/>
      <c r="Q83" s="117"/>
      <c r="R83" s="117"/>
      <c r="S83" s="117"/>
      <c r="T83" s="117"/>
      <c r="U83" s="117"/>
      <c r="V83" s="117"/>
      <c r="W83" s="117"/>
      <c r="X83" s="117"/>
      <c r="Y83" s="117"/>
      <c r="Z83" s="117"/>
    </row>
    <row r="84" spans="1:26" ht="15.75" customHeight="1" x14ac:dyDescent="0.25">
      <c r="A84" s="253">
        <v>80</v>
      </c>
      <c r="B84" s="108"/>
      <c r="C84" s="212"/>
      <c r="D84" s="108"/>
      <c r="E84" s="261"/>
      <c r="F84" s="261"/>
      <c r="G84" s="108"/>
      <c r="H84" s="108"/>
      <c r="I84" s="143"/>
      <c r="J84" s="117"/>
      <c r="K84" s="117"/>
      <c r="L84" s="117"/>
      <c r="M84" s="117"/>
      <c r="N84" s="117"/>
      <c r="O84" s="117"/>
      <c r="P84" s="117"/>
      <c r="Q84" s="117"/>
      <c r="R84" s="117"/>
      <c r="S84" s="117"/>
      <c r="T84" s="117"/>
      <c r="U84" s="117"/>
      <c r="V84" s="117"/>
      <c r="W84" s="117"/>
      <c r="X84" s="117"/>
      <c r="Y84" s="117"/>
      <c r="Z84" s="117"/>
    </row>
    <row r="85" spans="1:26" ht="15.75" customHeight="1" x14ac:dyDescent="0.25">
      <c r="A85" s="253">
        <v>81</v>
      </c>
      <c r="B85" s="108"/>
      <c r="C85" s="212"/>
      <c r="D85" s="108"/>
      <c r="E85" s="108"/>
      <c r="F85" s="108"/>
      <c r="G85" s="108"/>
      <c r="H85" s="108"/>
      <c r="I85" s="143"/>
      <c r="J85" s="117"/>
      <c r="K85" s="117"/>
      <c r="L85" s="117"/>
      <c r="M85" s="117"/>
      <c r="N85" s="117"/>
      <c r="O85" s="117"/>
      <c r="P85" s="117"/>
      <c r="Q85" s="117"/>
      <c r="R85" s="117"/>
      <c r="S85" s="117"/>
      <c r="T85" s="117"/>
      <c r="U85" s="117"/>
      <c r="V85" s="117"/>
      <c r="W85" s="117"/>
      <c r="X85" s="117"/>
      <c r="Y85" s="117"/>
      <c r="Z85" s="117"/>
    </row>
    <row r="86" spans="1:26" ht="15.75" customHeight="1" x14ac:dyDescent="0.25">
      <c r="A86" s="253">
        <v>82</v>
      </c>
      <c r="B86" s="108"/>
      <c r="C86" s="212"/>
      <c r="D86" s="108"/>
      <c r="E86" s="108"/>
      <c r="F86" s="108"/>
      <c r="G86" s="108"/>
      <c r="H86" s="108"/>
      <c r="I86" s="143"/>
      <c r="J86" s="117"/>
      <c r="K86" s="117"/>
      <c r="L86" s="117"/>
      <c r="M86" s="117"/>
      <c r="N86" s="117"/>
      <c r="O86" s="117"/>
      <c r="P86" s="117"/>
      <c r="Q86" s="117"/>
      <c r="R86" s="117"/>
      <c r="S86" s="117"/>
      <c r="T86" s="117"/>
      <c r="U86" s="117"/>
      <c r="V86" s="117"/>
      <c r="W86" s="117"/>
      <c r="X86" s="117"/>
      <c r="Y86" s="117"/>
      <c r="Z86" s="117"/>
    </row>
    <row r="87" spans="1:26" ht="15.75" customHeight="1" x14ac:dyDescent="0.25">
      <c r="A87" s="253">
        <v>83</v>
      </c>
      <c r="B87" s="108"/>
      <c r="C87" s="212"/>
      <c r="D87" s="108"/>
      <c r="E87" s="261"/>
      <c r="F87" s="261"/>
      <c r="G87" s="108"/>
      <c r="H87" s="108"/>
      <c r="I87" s="143"/>
      <c r="J87" s="117"/>
      <c r="K87" s="117"/>
      <c r="L87" s="117"/>
      <c r="M87" s="117"/>
      <c r="N87" s="117"/>
      <c r="O87" s="117"/>
      <c r="P87" s="117"/>
      <c r="Q87" s="117"/>
      <c r="R87" s="117"/>
      <c r="S87" s="117"/>
      <c r="T87" s="117"/>
      <c r="U87" s="117"/>
      <c r="V87" s="117"/>
      <c r="W87" s="117"/>
      <c r="X87" s="117"/>
      <c r="Y87" s="117"/>
      <c r="Z87" s="117"/>
    </row>
    <row r="88" spans="1:26" ht="15.75" customHeight="1" x14ac:dyDescent="0.25">
      <c r="A88" s="253">
        <v>84</v>
      </c>
      <c r="B88" s="108"/>
      <c r="C88" s="212"/>
      <c r="D88" s="108"/>
      <c r="E88" s="261"/>
      <c r="F88" s="261"/>
      <c r="G88" s="108"/>
      <c r="H88" s="108"/>
      <c r="I88" s="143"/>
      <c r="J88" s="117"/>
      <c r="K88" s="117"/>
      <c r="L88" s="117"/>
      <c r="M88" s="117"/>
      <c r="N88" s="117"/>
      <c r="O88" s="117"/>
      <c r="P88" s="117"/>
      <c r="Q88" s="117"/>
      <c r="R88" s="117"/>
      <c r="S88" s="117"/>
      <c r="T88" s="117"/>
      <c r="U88" s="117"/>
      <c r="V88" s="117"/>
      <c r="W88" s="117"/>
      <c r="X88" s="117"/>
      <c r="Y88" s="117"/>
      <c r="Z88" s="117"/>
    </row>
    <row r="89" spans="1:26" ht="15.75" customHeight="1" x14ac:dyDescent="0.25">
      <c r="A89" s="253">
        <v>85</v>
      </c>
      <c r="B89" s="108"/>
      <c r="C89" s="212"/>
      <c r="D89" s="212"/>
      <c r="E89" s="108"/>
      <c r="F89" s="108"/>
      <c r="G89" s="108"/>
      <c r="H89" s="108"/>
      <c r="I89" s="143"/>
      <c r="J89" s="117"/>
      <c r="K89" s="117"/>
      <c r="L89" s="117"/>
      <c r="M89" s="117"/>
      <c r="N89" s="117"/>
      <c r="O89" s="117"/>
      <c r="P89" s="117"/>
      <c r="Q89" s="117"/>
      <c r="R89" s="117"/>
      <c r="S89" s="117"/>
      <c r="T89" s="117"/>
      <c r="U89" s="117"/>
      <c r="V89" s="117"/>
      <c r="W89" s="117"/>
      <c r="X89" s="117"/>
      <c r="Y89" s="117"/>
      <c r="Z89" s="117"/>
    </row>
    <row r="90" spans="1:26" ht="15.75" customHeight="1" x14ac:dyDescent="0.25">
      <c r="A90" s="253">
        <v>86</v>
      </c>
      <c r="B90" s="108"/>
      <c r="C90" s="212"/>
      <c r="D90" s="212"/>
      <c r="E90" s="108"/>
      <c r="F90" s="108"/>
      <c r="G90" s="108"/>
      <c r="H90" s="108"/>
      <c r="I90" s="143"/>
      <c r="J90" s="117"/>
      <c r="K90" s="117"/>
      <c r="L90" s="117"/>
      <c r="M90" s="117"/>
      <c r="N90" s="117"/>
      <c r="O90" s="117"/>
      <c r="P90" s="117"/>
      <c r="Q90" s="117"/>
      <c r="R90" s="117"/>
      <c r="S90" s="117"/>
      <c r="T90" s="117"/>
      <c r="U90" s="117"/>
      <c r="V90" s="117"/>
      <c r="W90" s="117"/>
      <c r="X90" s="117"/>
      <c r="Y90" s="117"/>
      <c r="Z90" s="117"/>
    </row>
    <row r="91" spans="1:26" ht="15.75" customHeight="1" x14ac:dyDescent="0.25">
      <c r="A91" s="253">
        <v>87</v>
      </c>
      <c r="B91" s="108"/>
      <c r="C91" s="212"/>
      <c r="D91" s="212"/>
      <c r="E91" s="108"/>
      <c r="F91" s="108"/>
      <c r="G91" s="108"/>
      <c r="H91" s="108"/>
      <c r="I91" s="143"/>
      <c r="J91" s="117"/>
      <c r="K91" s="117"/>
      <c r="L91" s="117"/>
      <c r="M91" s="117"/>
      <c r="N91" s="117"/>
      <c r="O91" s="117"/>
      <c r="P91" s="117"/>
      <c r="Q91" s="117"/>
      <c r="R91" s="117"/>
      <c r="S91" s="117"/>
      <c r="T91" s="117"/>
      <c r="U91" s="117"/>
      <c r="V91" s="117"/>
      <c r="W91" s="117"/>
      <c r="X91" s="117"/>
      <c r="Y91" s="117"/>
      <c r="Z91" s="117"/>
    </row>
    <row r="92" spans="1:26" ht="15.75" customHeight="1" x14ac:dyDescent="0.25">
      <c r="A92" s="253">
        <v>88</v>
      </c>
      <c r="B92" s="108"/>
      <c r="C92" s="212"/>
      <c r="D92" s="212"/>
      <c r="E92" s="108"/>
      <c r="F92" s="108"/>
      <c r="G92" s="108"/>
      <c r="H92" s="108"/>
      <c r="I92" s="143"/>
      <c r="J92" s="117"/>
      <c r="K92" s="117"/>
      <c r="L92" s="117"/>
      <c r="M92" s="117"/>
      <c r="N92" s="117"/>
      <c r="O92" s="117"/>
      <c r="P92" s="117"/>
      <c r="Q92" s="117"/>
      <c r="R92" s="117"/>
      <c r="S92" s="117"/>
      <c r="T92" s="117"/>
      <c r="U92" s="117"/>
      <c r="V92" s="117"/>
      <c r="W92" s="117"/>
      <c r="X92" s="117"/>
      <c r="Y92" s="117"/>
      <c r="Z92" s="117"/>
    </row>
    <row r="93" spans="1:26" ht="15.75" customHeight="1" x14ac:dyDescent="0.25">
      <c r="A93" s="253">
        <v>89</v>
      </c>
      <c r="B93" s="108"/>
      <c r="C93" s="212"/>
      <c r="D93" s="212"/>
      <c r="E93" s="108"/>
      <c r="F93" s="108"/>
      <c r="G93" s="108"/>
      <c r="H93" s="108"/>
      <c r="I93" s="143"/>
      <c r="J93" s="117"/>
      <c r="K93" s="117"/>
      <c r="L93" s="117"/>
      <c r="M93" s="117"/>
      <c r="N93" s="117"/>
      <c r="O93" s="117"/>
      <c r="P93" s="117"/>
      <c r="Q93" s="117"/>
      <c r="R93" s="117"/>
      <c r="S93" s="117"/>
      <c r="T93" s="117"/>
      <c r="U93" s="117"/>
      <c r="V93" s="117"/>
      <c r="W93" s="117"/>
      <c r="X93" s="117"/>
      <c r="Y93" s="117"/>
      <c r="Z93" s="117"/>
    </row>
    <row r="94" spans="1:26" ht="15.75" customHeight="1" x14ac:dyDescent="0.25">
      <c r="A94" s="253">
        <v>90</v>
      </c>
      <c r="B94" s="108"/>
      <c r="C94" s="157"/>
      <c r="D94" s="212"/>
      <c r="E94" s="108"/>
      <c r="F94" s="108"/>
      <c r="G94" s="108"/>
      <c r="H94" s="108"/>
      <c r="I94" s="143"/>
      <c r="J94" s="117"/>
      <c r="K94" s="117"/>
      <c r="L94" s="117"/>
      <c r="M94" s="117"/>
      <c r="N94" s="117"/>
      <c r="O94" s="117"/>
      <c r="P94" s="117"/>
      <c r="Q94" s="117"/>
      <c r="R94" s="117"/>
      <c r="S94" s="117"/>
      <c r="T94" s="117"/>
      <c r="U94" s="117"/>
      <c r="V94" s="117"/>
      <c r="W94" s="117"/>
      <c r="X94" s="117"/>
      <c r="Y94" s="117"/>
      <c r="Z94" s="117"/>
    </row>
    <row r="95" spans="1:26" ht="15.75" customHeight="1" x14ac:dyDescent="0.25">
      <c r="A95" s="253">
        <v>91</v>
      </c>
      <c r="B95" s="108"/>
      <c r="C95" s="108"/>
      <c r="D95" s="108"/>
      <c r="E95" s="108"/>
      <c r="F95" s="108"/>
      <c r="G95" s="108"/>
      <c r="H95" s="108"/>
      <c r="I95" s="143"/>
      <c r="J95" s="117"/>
      <c r="K95" s="117"/>
      <c r="L95" s="117"/>
      <c r="M95" s="117"/>
      <c r="N95" s="117"/>
      <c r="O95" s="117"/>
      <c r="P95" s="117"/>
      <c r="Q95" s="117"/>
      <c r="R95" s="117"/>
      <c r="S95" s="117"/>
      <c r="T95" s="117"/>
      <c r="U95" s="117"/>
      <c r="V95" s="117"/>
      <c r="W95" s="117"/>
      <c r="X95" s="117"/>
      <c r="Y95" s="117"/>
      <c r="Z95" s="117"/>
    </row>
    <row r="96" spans="1:26" ht="15.75" customHeight="1" thickBot="1" x14ac:dyDescent="0.3">
      <c r="A96" s="254">
        <v>92</v>
      </c>
      <c r="B96" s="108"/>
      <c r="C96" s="108"/>
      <c r="D96" s="108"/>
      <c r="E96" s="108"/>
      <c r="F96" s="108"/>
      <c r="G96" s="108"/>
      <c r="H96" s="108"/>
      <c r="I96" s="143"/>
      <c r="J96" s="117"/>
      <c r="K96" s="117"/>
      <c r="L96" s="117"/>
      <c r="M96" s="117"/>
      <c r="N96" s="117"/>
      <c r="O96" s="117"/>
      <c r="P96" s="117"/>
      <c r="Q96" s="117"/>
      <c r="R96" s="117"/>
      <c r="S96" s="117"/>
      <c r="T96" s="117"/>
      <c r="U96" s="117"/>
      <c r="V96" s="117"/>
      <c r="W96" s="117"/>
      <c r="X96" s="117"/>
      <c r="Y96" s="117"/>
      <c r="Z96" s="117"/>
    </row>
    <row r="97" spans="1:26" ht="15.75" customHeight="1" x14ac:dyDescent="0.25">
      <c r="A97" s="251">
        <v>93</v>
      </c>
      <c r="B97" s="108"/>
      <c r="C97" s="212"/>
      <c r="D97" s="212"/>
      <c r="E97" s="108"/>
      <c r="F97" s="108"/>
      <c r="G97" s="108"/>
      <c r="H97" s="108"/>
      <c r="I97" s="143"/>
      <c r="J97" s="117"/>
      <c r="K97" s="117"/>
      <c r="L97" s="117"/>
      <c r="M97" s="117"/>
      <c r="N97" s="117"/>
      <c r="O97" s="117"/>
      <c r="P97" s="117"/>
      <c r="Q97" s="117"/>
      <c r="R97" s="117"/>
      <c r="S97" s="117"/>
      <c r="T97" s="117"/>
      <c r="U97" s="117"/>
      <c r="V97" s="117"/>
      <c r="W97" s="117"/>
      <c r="X97" s="117"/>
      <c r="Y97" s="117"/>
      <c r="Z97" s="117"/>
    </row>
    <row r="98" spans="1:26" ht="15.75" customHeight="1" x14ac:dyDescent="0.25">
      <c r="A98" s="253">
        <v>94</v>
      </c>
      <c r="B98" s="108"/>
      <c r="C98" s="212"/>
      <c r="D98" s="212"/>
      <c r="E98" s="108"/>
      <c r="F98" s="108"/>
      <c r="G98" s="108"/>
      <c r="H98" s="108"/>
      <c r="I98" s="143"/>
      <c r="J98" s="117"/>
      <c r="K98" s="117"/>
      <c r="L98" s="117"/>
      <c r="M98" s="117"/>
      <c r="N98" s="117"/>
      <c r="O98" s="117"/>
      <c r="P98" s="117"/>
      <c r="Q98" s="117"/>
      <c r="R98" s="117"/>
      <c r="S98" s="117"/>
      <c r="T98" s="117"/>
      <c r="U98" s="117"/>
      <c r="V98" s="117"/>
      <c r="W98" s="117"/>
      <c r="X98" s="117"/>
      <c r="Y98" s="117"/>
      <c r="Z98" s="117"/>
    </row>
    <row r="99" spans="1:26" ht="15.75" customHeight="1" x14ac:dyDescent="0.25">
      <c r="A99" s="253">
        <v>95</v>
      </c>
      <c r="B99" s="108"/>
      <c r="C99" s="212"/>
      <c r="D99" s="108"/>
      <c r="E99" s="108"/>
      <c r="F99" s="108"/>
      <c r="G99" s="108"/>
      <c r="H99" s="108"/>
      <c r="I99" s="143"/>
      <c r="J99" s="117"/>
      <c r="K99" s="117"/>
      <c r="L99" s="117"/>
      <c r="M99" s="117"/>
      <c r="N99" s="117"/>
      <c r="O99" s="117"/>
      <c r="P99" s="117"/>
      <c r="Q99" s="117"/>
      <c r="R99" s="117"/>
      <c r="S99" s="117"/>
      <c r="T99" s="117"/>
      <c r="U99" s="117"/>
      <c r="V99" s="117"/>
      <c r="W99" s="117"/>
      <c r="X99" s="117"/>
      <c r="Y99" s="117"/>
      <c r="Z99" s="117"/>
    </row>
    <row r="100" spans="1:26" ht="15.75" customHeight="1" x14ac:dyDescent="0.25">
      <c r="A100" s="253">
        <v>96</v>
      </c>
      <c r="B100" s="108"/>
      <c r="C100" s="212"/>
      <c r="D100" s="212"/>
      <c r="E100" s="108"/>
      <c r="F100" s="108"/>
      <c r="G100" s="108"/>
      <c r="H100" s="108"/>
      <c r="I100" s="143"/>
      <c r="J100" s="117"/>
      <c r="K100" s="117"/>
      <c r="L100" s="117"/>
      <c r="M100" s="117"/>
      <c r="N100" s="117"/>
      <c r="O100" s="117"/>
      <c r="P100" s="117"/>
      <c r="Q100" s="117"/>
      <c r="R100" s="117"/>
      <c r="S100" s="117"/>
      <c r="T100" s="117"/>
      <c r="U100" s="117"/>
      <c r="V100" s="117"/>
      <c r="W100" s="117"/>
      <c r="X100" s="117"/>
      <c r="Y100" s="117"/>
      <c r="Z100" s="117"/>
    </row>
    <row r="101" spans="1:26" ht="15.75" customHeight="1" x14ac:dyDescent="0.25">
      <c r="A101" s="253">
        <v>97</v>
      </c>
      <c r="B101" s="108"/>
      <c r="C101" s="212"/>
      <c r="D101" s="212"/>
      <c r="E101" s="108"/>
      <c r="F101" s="108"/>
      <c r="G101" s="108"/>
      <c r="H101" s="108"/>
      <c r="I101" s="143"/>
      <c r="J101" s="117"/>
      <c r="K101" s="117"/>
      <c r="L101" s="117"/>
      <c r="M101" s="117"/>
      <c r="N101" s="117"/>
      <c r="O101" s="117"/>
      <c r="P101" s="117"/>
      <c r="Q101" s="117"/>
      <c r="R101" s="117"/>
      <c r="S101" s="117"/>
      <c r="T101" s="117"/>
      <c r="U101" s="117"/>
      <c r="V101" s="117"/>
      <c r="W101" s="117"/>
      <c r="X101" s="117"/>
      <c r="Y101" s="117"/>
      <c r="Z101" s="117"/>
    </row>
    <row r="102" spans="1:26" ht="15.75" customHeight="1" x14ac:dyDescent="0.25">
      <c r="A102" s="253">
        <v>98</v>
      </c>
      <c r="B102" s="108"/>
      <c r="C102" s="212"/>
      <c r="D102" s="212"/>
      <c r="E102" s="108"/>
      <c r="F102" s="108"/>
      <c r="G102" s="108"/>
      <c r="H102" s="108"/>
      <c r="I102" s="143"/>
      <c r="J102" s="117"/>
      <c r="K102" s="117"/>
      <c r="L102" s="117"/>
      <c r="M102" s="117"/>
      <c r="N102" s="117"/>
      <c r="O102" s="117"/>
      <c r="P102" s="117"/>
      <c r="Q102" s="117"/>
      <c r="R102" s="117"/>
      <c r="S102" s="117"/>
      <c r="T102" s="117"/>
      <c r="U102" s="117"/>
      <c r="V102" s="117"/>
      <c r="W102" s="117"/>
      <c r="X102" s="117"/>
      <c r="Y102" s="117"/>
      <c r="Z102" s="117"/>
    </row>
    <row r="103" spans="1:26" ht="15.75" customHeight="1" x14ac:dyDescent="0.25">
      <c r="A103" s="253">
        <v>99</v>
      </c>
      <c r="B103" s="108"/>
      <c r="C103" s="212"/>
      <c r="D103" s="212"/>
      <c r="E103" s="108"/>
      <c r="F103" s="108"/>
      <c r="G103" s="108"/>
      <c r="H103" s="108"/>
      <c r="I103" s="143"/>
      <c r="J103" s="117"/>
      <c r="K103" s="117"/>
      <c r="L103" s="117"/>
      <c r="M103" s="117"/>
      <c r="N103" s="117"/>
      <c r="O103" s="117"/>
      <c r="P103" s="117"/>
      <c r="Q103" s="117"/>
      <c r="R103" s="117"/>
      <c r="S103" s="117"/>
      <c r="T103" s="117"/>
      <c r="U103" s="117"/>
      <c r="V103" s="117"/>
      <c r="W103" s="117"/>
      <c r="X103" s="117"/>
      <c r="Y103" s="117"/>
      <c r="Z103" s="117"/>
    </row>
    <row r="104" spans="1:26" ht="15.75" customHeight="1" x14ac:dyDescent="0.25">
      <c r="A104" s="253">
        <v>100</v>
      </c>
      <c r="B104" s="108"/>
      <c r="C104" s="212"/>
      <c r="D104" s="212"/>
      <c r="E104" s="108"/>
      <c r="F104" s="108"/>
      <c r="G104" s="108"/>
      <c r="H104" s="108"/>
      <c r="I104" s="143"/>
      <c r="J104" s="117"/>
      <c r="K104" s="117"/>
      <c r="L104" s="117"/>
      <c r="M104" s="117"/>
      <c r="N104" s="117"/>
      <c r="O104" s="117"/>
      <c r="P104" s="117"/>
      <c r="Q104" s="117"/>
      <c r="R104" s="117"/>
      <c r="S104" s="117"/>
      <c r="T104" s="117"/>
      <c r="U104" s="117"/>
      <c r="V104" s="117"/>
      <c r="W104" s="117"/>
      <c r="X104" s="117"/>
      <c r="Y104" s="117"/>
      <c r="Z104" s="117"/>
    </row>
    <row r="105" spans="1:26" ht="15.75" customHeight="1" x14ac:dyDescent="0.25">
      <c r="A105" s="253">
        <v>101</v>
      </c>
      <c r="B105" s="108"/>
      <c r="C105" s="212"/>
      <c r="D105" s="212"/>
      <c r="E105" s="108"/>
      <c r="F105" s="108"/>
      <c r="G105" s="108"/>
      <c r="H105" s="108"/>
      <c r="I105" s="143"/>
      <c r="J105" s="117"/>
      <c r="K105" s="117"/>
      <c r="L105" s="117"/>
      <c r="M105" s="117"/>
      <c r="N105" s="117"/>
      <c r="O105" s="117"/>
      <c r="P105" s="117"/>
      <c r="Q105" s="117"/>
      <c r="R105" s="117"/>
      <c r="S105" s="117"/>
      <c r="T105" s="117"/>
      <c r="U105" s="117"/>
      <c r="V105" s="117"/>
      <c r="W105" s="117"/>
      <c r="X105" s="117"/>
      <c r="Y105" s="117"/>
      <c r="Z105" s="117"/>
    </row>
    <row r="106" spans="1:26" ht="15.75" customHeight="1" x14ac:dyDescent="0.25">
      <c r="A106" s="253">
        <v>102</v>
      </c>
      <c r="B106" s="108"/>
      <c r="C106" s="212"/>
      <c r="D106" s="212"/>
      <c r="E106" s="108"/>
      <c r="F106" s="108"/>
      <c r="G106" s="108"/>
      <c r="H106" s="108"/>
      <c r="I106" s="143"/>
      <c r="J106" s="117"/>
      <c r="K106" s="117"/>
      <c r="L106" s="117"/>
      <c r="M106" s="117"/>
      <c r="N106" s="117"/>
      <c r="O106" s="117"/>
      <c r="P106" s="117"/>
      <c r="Q106" s="117"/>
      <c r="R106" s="117"/>
      <c r="S106" s="117"/>
      <c r="T106" s="117"/>
      <c r="U106" s="117"/>
      <c r="V106" s="117"/>
      <c r="W106" s="117"/>
      <c r="X106" s="117"/>
      <c r="Y106" s="117"/>
      <c r="Z106" s="117"/>
    </row>
    <row r="107" spans="1:26" ht="15.75" customHeight="1" x14ac:dyDescent="0.25">
      <c r="A107" s="253">
        <v>103</v>
      </c>
      <c r="B107" s="108"/>
      <c r="C107" s="212"/>
      <c r="D107" s="212"/>
      <c r="E107" s="108"/>
      <c r="F107" s="108"/>
      <c r="G107" s="108"/>
      <c r="H107" s="108"/>
      <c r="I107" s="143"/>
      <c r="J107" s="117"/>
      <c r="K107" s="117"/>
      <c r="L107" s="117"/>
      <c r="M107" s="117"/>
      <c r="N107" s="117"/>
      <c r="O107" s="117"/>
      <c r="P107" s="117"/>
      <c r="Q107" s="117"/>
      <c r="R107" s="117"/>
      <c r="S107" s="117"/>
      <c r="T107" s="117"/>
      <c r="U107" s="117"/>
      <c r="V107" s="117"/>
      <c r="W107" s="117"/>
      <c r="X107" s="117"/>
      <c r="Y107" s="117"/>
      <c r="Z107" s="117"/>
    </row>
    <row r="108" spans="1:26" ht="15.75" customHeight="1" x14ac:dyDescent="0.25">
      <c r="A108" s="253">
        <v>104</v>
      </c>
      <c r="B108" s="108"/>
      <c r="C108" s="212"/>
      <c r="D108" s="212"/>
      <c r="E108" s="108"/>
      <c r="F108" s="108"/>
      <c r="G108" s="108"/>
      <c r="H108" s="108"/>
      <c r="I108" s="143"/>
      <c r="J108" s="117"/>
      <c r="K108" s="117"/>
      <c r="L108" s="117"/>
      <c r="M108" s="117"/>
      <c r="N108" s="117"/>
      <c r="O108" s="117"/>
      <c r="P108" s="117"/>
      <c r="Q108" s="117"/>
      <c r="R108" s="117"/>
      <c r="S108" s="117"/>
      <c r="T108" s="117"/>
      <c r="U108" s="117"/>
      <c r="V108" s="117"/>
      <c r="W108" s="117"/>
      <c r="X108" s="117"/>
      <c r="Y108" s="117"/>
      <c r="Z108" s="117"/>
    </row>
    <row r="109" spans="1:26" ht="15.75" customHeight="1" x14ac:dyDescent="0.25">
      <c r="A109" s="253">
        <v>105</v>
      </c>
      <c r="B109" s="108"/>
      <c r="C109" s="212"/>
      <c r="D109" s="212"/>
      <c r="E109" s="108"/>
      <c r="F109" s="108"/>
      <c r="G109" s="108"/>
      <c r="H109" s="108"/>
      <c r="I109" s="143"/>
      <c r="J109" s="117"/>
      <c r="K109" s="117"/>
      <c r="L109" s="117"/>
      <c r="M109" s="117"/>
      <c r="N109" s="117"/>
      <c r="O109" s="117"/>
      <c r="P109" s="117"/>
      <c r="Q109" s="117"/>
      <c r="R109" s="117"/>
      <c r="S109" s="117"/>
      <c r="T109" s="117"/>
      <c r="U109" s="117"/>
      <c r="V109" s="117"/>
      <c r="W109" s="117"/>
      <c r="X109" s="117"/>
      <c r="Y109" s="117"/>
      <c r="Z109" s="117"/>
    </row>
    <row r="110" spans="1:26" ht="15.75" customHeight="1" x14ac:dyDescent="0.25">
      <c r="A110" s="253">
        <v>106</v>
      </c>
      <c r="B110" s="108"/>
      <c r="C110" s="212"/>
      <c r="D110" s="212"/>
      <c r="E110" s="108"/>
      <c r="F110" s="108"/>
      <c r="G110" s="108"/>
      <c r="H110" s="108"/>
      <c r="I110" s="143"/>
      <c r="J110" s="117"/>
      <c r="K110" s="117"/>
      <c r="L110" s="117"/>
      <c r="M110" s="117"/>
      <c r="N110" s="117"/>
      <c r="O110" s="117"/>
      <c r="P110" s="117"/>
      <c r="Q110" s="117"/>
      <c r="R110" s="117"/>
      <c r="S110" s="117"/>
      <c r="T110" s="117"/>
      <c r="U110" s="117"/>
      <c r="V110" s="117"/>
      <c r="W110" s="117"/>
      <c r="X110" s="117"/>
      <c r="Y110" s="117"/>
      <c r="Z110" s="117"/>
    </row>
    <row r="111" spans="1:26" ht="15.75" customHeight="1" x14ac:dyDescent="0.25">
      <c r="A111" s="253">
        <v>107</v>
      </c>
      <c r="B111" s="108"/>
      <c r="C111" s="212"/>
      <c r="D111" s="212"/>
      <c r="E111" s="108"/>
      <c r="F111" s="108"/>
      <c r="G111" s="108"/>
      <c r="H111" s="108"/>
      <c r="I111" s="143"/>
      <c r="J111" s="117"/>
      <c r="K111" s="117"/>
      <c r="L111" s="117"/>
      <c r="M111" s="117"/>
      <c r="N111" s="117"/>
      <c r="O111" s="117"/>
      <c r="P111" s="117"/>
      <c r="Q111" s="117"/>
      <c r="R111" s="117"/>
      <c r="S111" s="117"/>
      <c r="T111" s="117"/>
      <c r="U111" s="117"/>
      <c r="V111" s="117"/>
      <c r="W111" s="117"/>
      <c r="X111" s="117"/>
      <c r="Y111" s="117"/>
      <c r="Z111" s="117"/>
    </row>
    <row r="112" spans="1:26" ht="15.75" customHeight="1" x14ac:dyDescent="0.25">
      <c r="A112" s="253">
        <v>108</v>
      </c>
      <c r="B112" s="108"/>
      <c r="C112" s="212"/>
      <c r="D112" s="212"/>
      <c r="E112" s="108"/>
      <c r="F112" s="108"/>
      <c r="G112" s="108"/>
      <c r="H112" s="108"/>
      <c r="I112" s="143"/>
      <c r="J112" s="117"/>
      <c r="K112" s="117"/>
      <c r="L112" s="117"/>
      <c r="M112" s="117"/>
      <c r="N112" s="117"/>
      <c r="O112" s="117"/>
      <c r="P112" s="117"/>
      <c r="Q112" s="117"/>
      <c r="R112" s="117"/>
      <c r="S112" s="117"/>
      <c r="T112" s="117"/>
      <c r="U112" s="117"/>
      <c r="V112" s="117"/>
      <c r="W112" s="117"/>
      <c r="X112" s="117"/>
      <c r="Y112" s="117"/>
      <c r="Z112" s="117"/>
    </row>
    <row r="113" spans="1:26" ht="15.75" customHeight="1" x14ac:dyDescent="0.25">
      <c r="A113" s="253">
        <v>109</v>
      </c>
      <c r="B113" s="108"/>
      <c r="C113" s="212"/>
      <c r="D113" s="212"/>
      <c r="E113" s="108"/>
      <c r="F113" s="108"/>
      <c r="G113" s="108"/>
      <c r="H113" s="108"/>
      <c r="I113" s="143"/>
      <c r="J113" s="117"/>
      <c r="K113" s="117"/>
      <c r="L113" s="117"/>
      <c r="M113" s="117"/>
      <c r="N113" s="117"/>
      <c r="O113" s="117"/>
      <c r="P113" s="117"/>
      <c r="Q113" s="117"/>
      <c r="R113" s="117"/>
      <c r="S113" s="117"/>
      <c r="T113" s="117"/>
      <c r="U113" s="117"/>
      <c r="V113" s="117"/>
      <c r="W113" s="117"/>
      <c r="X113" s="117"/>
      <c r="Y113" s="117"/>
      <c r="Z113" s="117"/>
    </row>
    <row r="114" spans="1:26" ht="15.75" customHeight="1" x14ac:dyDescent="0.25">
      <c r="A114" s="253">
        <v>110</v>
      </c>
      <c r="B114" s="108"/>
      <c r="C114" s="212"/>
      <c r="D114" s="212"/>
      <c r="E114" s="108"/>
      <c r="F114" s="108"/>
      <c r="G114" s="108"/>
      <c r="H114" s="108"/>
      <c r="I114" s="143"/>
      <c r="J114" s="117"/>
      <c r="K114" s="117"/>
      <c r="L114" s="117"/>
      <c r="M114" s="117"/>
      <c r="N114" s="117"/>
      <c r="O114" s="117"/>
      <c r="P114" s="117"/>
      <c r="Q114" s="117"/>
      <c r="R114" s="117"/>
      <c r="S114" s="117"/>
      <c r="T114" s="117"/>
      <c r="U114" s="117"/>
      <c r="V114" s="117"/>
      <c r="W114" s="117"/>
      <c r="X114" s="117"/>
      <c r="Y114" s="117"/>
      <c r="Z114" s="117"/>
    </row>
    <row r="115" spans="1:26" ht="15.75" customHeight="1" x14ac:dyDescent="0.25">
      <c r="A115" s="253">
        <v>111</v>
      </c>
      <c r="B115" s="108"/>
      <c r="C115" s="212"/>
      <c r="D115" s="212"/>
      <c r="E115" s="108"/>
      <c r="F115" s="108"/>
      <c r="G115" s="108"/>
      <c r="H115" s="108"/>
      <c r="I115" s="143"/>
      <c r="J115" s="117"/>
      <c r="K115" s="117"/>
      <c r="L115" s="117"/>
      <c r="M115" s="117"/>
      <c r="N115" s="117"/>
      <c r="O115" s="117"/>
      <c r="P115" s="117"/>
      <c r="Q115" s="117"/>
      <c r="R115" s="117"/>
      <c r="S115" s="117"/>
      <c r="T115" s="117"/>
      <c r="U115" s="117"/>
      <c r="V115" s="117"/>
      <c r="W115" s="117"/>
      <c r="X115" s="117"/>
      <c r="Y115" s="117"/>
      <c r="Z115" s="117"/>
    </row>
    <row r="116" spans="1:26" ht="15.75" customHeight="1" thickBot="1" x14ac:dyDescent="0.3">
      <c r="A116" s="254">
        <v>112</v>
      </c>
      <c r="B116" s="108"/>
      <c r="C116" s="212"/>
      <c r="D116" s="212"/>
      <c r="E116" s="108"/>
      <c r="F116" s="108"/>
      <c r="G116" s="108"/>
      <c r="H116" s="108"/>
      <c r="I116" s="143"/>
      <c r="J116" s="117"/>
      <c r="K116" s="117"/>
      <c r="L116" s="117"/>
      <c r="M116" s="117"/>
      <c r="N116" s="117"/>
      <c r="O116" s="117"/>
      <c r="P116" s="117"/>
      <c r="Q116" s="117"/>
      <c r="R116" s="117"/>
      <c r="S116" s="117"/>
      <c r="T116" s="117"/>
      <c r="U116" s="117"/>
      <c r="V116" s="117"/>
      <c r="W116" s="117"/>
      <c r="X116" s="117"/>
      <c r="Y116" s="117"/>
      <c r="Z116" s="117"/>
    </row>
    <row r="117" spans="1:26" ht="15.75" customHeight="1" x14ac:dyDescent="0.25">
      <c r="A117" s="256">
        <v>113</v>
      </c>
      <c r="B117" s="108"/>
      <c r="C117" s="212"/>
      <c r="D117" s="108"/>
      <c r="E117" s="108"/>
      <c r="F117" s="108"/>
      <c r="G117" s="108"/>
      <c r="H117" s="108"/>
      <c r="I117" s="143"/>
      <c r="J117" s="117"/>
      <c r="K117" s="117"/>
      <c r="L117" s="117"/>
      <c r="M117" s="117"/>
      <c r="N117" s="117"/>
      <c r="O117" s="117"/>
      <c r="P117" s="117"/>
      <c r="Q117" s="117"/>
      <c r="R117" s="117"/>
      <c r="S117" s="117"/>
      <c r="T117" s="117"/>
      <c r="U117" s="117"/>
      <c r="V117" s="117"/>
      <c r="W117" s="117"/>
      <c r="X117" s="117"/>
      <c r="Y117" s="117"/>
      <c r="Z117" s="117"/>
    </row>
    <row r="118" spans="1:26" ht="15.75" customHeight="1" x14ac:dyDescent="0.25">
      <c r="A118" s="253">
        <v>114</v>
      </c>
      <c r="B118" s="108"/>
      <c r="C118" s="212"/>
      <c r="D118" s="108"/>
      <c r="E118" s="108"/>
      <c r="F118" s="108"/>
      <c r="G118" s="108"/>
      <c r="H118" s="108"/>
      <c r="I118" s="143"/>
      <c r="J118" s="117"/>
      <c r="K118" s="117"/>
      <c r="L118" s="117"/>
      <c r="M118" s="117"/>
      <c r="N118" s="117"/>
      <c r="O118" s="117"/>
      <c r="P118" s="117"/>
      <c r="Q118" s="117"/>
      <c r="R118" s="117"/>
      <c r="S118" s="117"/>
      <c r="T118" s="117"/>
      <c r="U118" s="117"/>
      <c r="V118" s="117"/>
      <c r="W118" s="117"/>
      <c r="X118" s="117"/>
      <c r="Y118" s="117"/>
      <c r="Z118" s="117"/>
    </row>
    <row r="119" spans="1:26" ht="15.75" customHeight="1" x14ac:dyDescent="0.25">
      <c r="A119" s="253">
        <v>115</v>
      </c>
      <c r="B119" s="108"/>
      <c r="C119" s="212"/>
      <c r="D119" s="108"/>
      <c r="E119" s="108"/>
      <c r="F119" s="108"/>
      <c r="G119" s="108"/>
      <c r="H119" s="108"/>
      <c r="I119" s="143"/>
      <c r="J119" s="117"/>
      <c r="K119" s="117"/>
      <c r="L119" s="117"/>
      <c r="M119" s="117"/>
      <c r="N119" s="117"/>
      <c r="O119" s="117"/>
      <c r="P119" s="117"/>
      <c r="Q119" s="117"/>
      <c r="R119" s="117"/>
      <c r="S119" s="117"/>
      <c r="T119" s="117"/>
      <c r="U119" s="117"/>
      <c r="V119" s="117"/>
      <c r="W119" s="117"/>
      <c r="X119" s="117"/>
      <c r="Y119" s="117"/>
      <c r="Z119" s="117"/>
    </row>
    <row r="120" spans="1:26" ht="15.75" customHeight="1" x14ac:dyDescent="0.25">
      <c r="A120" s="253">
        <v>116</v>
      </c>
      <c r="B120" s="108"/>
      <c r="C120" s="212"/>
      <c r="D120" s="108"/>
      <c r="E120" s="108"/>
      <c r="F120" s="108"/>
      <c r="G120" s="108"/>
      <c r="H120" s="108"/>
      <c r="I120" s="143"/>
      <c r="J120" s="117"/>
      <c r="K120" s="117"/>
      <c r="L120" s="117"/>
      <c r="M120" s="117"/>
      <c r="N120" s="117"/>
      <c r="O120" s="117"/>
      <c r="P120" s="117"/>
      <c r="Q120" s="117"/>
      <c r="R120" s="117"/>
      <c r="S120" s="117"/>
      <c r="T120" s="117"/>
      <c r="U120" s="117"/>
      <c r="V120" s="117"/>
      <c r="W120" s="117"/>
      <c r="X120" s="117"/>
      <c r="Y120" s="117"/>
      <c r="Z120" s="117"/>
    </row>
    <row r="121" spans="1:26" ht="15.75" customHeight="1" x14ac:dyDescent="0.25">
      <c r="A121" s="253">
        <v>117</v>
      </c>
      <c r="B121" s="108"/>
      <c r="C121" s="157"/>
      <c r="D121" s="212"/>
      <c r="E121" s="108"/>
      <c r="F121" s="108"/>
      <c r="G121" s="108"/>
      <c r="H121" s="108"/>
      <c r="I121" s="143"/>
      <c r="J121" s="117"/>
      <c r="K121" s="117"/>
      <c r="L121" s="117"/>
      <c r="M121" s="117"/>
      <c r="N121" s="117"/>
      <c r="O121" s="117"/>
      <c r="P121" s="117"/>
      <c r="Q121" s="117"/>
      <c r="R121" s="117"/>
      <c r="S121" s="117"/>
      <c r="T121" s="117"/>
      <c r="U121" s="117"/>
      <c r="V121" s="117"/>
      <c r="W121" s="117"/>
      <c r="X121" s="117"/>
      <c r="Y121" s="117"/>
      <c r="Z121" s="117"/>
    </row>
    <row r="122" spans="1:26" ht="15.75" customHeight="1" x14ac:dyDescent="0.25">
      <c r="A122" s="253">
        <v>118</v>
      </c>
      <c r="B122" s="108"/>
      <c r="C122" s="157"/>
      <c r="D122" s="212"/>
      <c r="E122" s="108"/>
      <c r="F122" s="108"/>
      <c r="G122" s="108"/>
      <c r="H122" s="108"/>
      <c r="I122" s="143"/>
      <c r="J122" s="117"/>
      <c r="K122" s="117"/>
      <c r="L122" s="117"/>
      <c r="M122" s="117"/>
      <c r="N122" s="117"/>
      <c r="O122" s="117"/>
      <c r="P122" s="117"/>
      <c r="Q122" s="117"/>
      <c r="R122" s="117"/>
      <c r="S122" s="117"/>
      <c r="T122" s="117"/>
      <c r="U122" s="117"/>
      <c r="V122" s="117"/>
      <c r="W122" s="117"/>
      <c r="X122" s="117"/>
      <c r="Y122" s="117"/>
      <c r="Z122" s="117"/>
    </row>
    <row r="123" spans="1:26" ht="15.75" customHeight="1" x14ac:dyDescent="0.25">
      <c r="A123" s="253">
        <v>119</v>
      </c>
      <c r="B123" s="108"/>
      <c r="C123" s="157"/>
      <c r="D123" s="212"/>
      <c r="E123" s="108"/>
      <c r="F123" s="108"/>
      <c r="G123" s="108"/>
      <c r="H123" s="108"/>
      <c r="I123" s="143"/>
      <c r="J123" s="117"/>
      <c r="K123" s="117"/>
      <c r="L123" s="117"/>
      <c r="M123" s="117"/>
      <c r="N123" s="117"/>
      <c r="O123" s="117"/>
      <c r="P123" s="117"/>
      <c r="Q123" s="117"/>
      <c r="R123" s="117"/>
      <c r="S123" s="117"/>
      <c r="T123" s="117"/>
      <c r="U123" s="117"/>
      <c r="V123" s="117"/>
      <c r="W123" s="117"/>
      <c r="X123" s="117"/>
      <c r="Y123" s="117"/>
      <c r="Z123" s="117"/>
    </row>
    <row r="124" spans="1:26" ht="15.75" customHeight="1" x14ac:dyDescent="0.25">
      <c r="A124" s="253">
        <v>120</v>
      </c>
      <c r="B124" s="108"/>
      <c r="C124" s="212"/>
      <c r="D124" s="108"/>
      <c r="E124" s="108"/>
      <c r="F124" s="108"/>
      <c r="G124" s="108"/>
      <c r="H124" s="108"/>
      <c r="I124" s="143"/>
      <c r="J124" s="117"/>
      <c r="K124" s="117"/>
      <c r="L124" s="117"/>
      <c r="M124" s="117"/>
      <c r="N124" s="117"/>
      <c r="O124" s="117"/>
      <c r="P124" s="117"/>
      <c r="Q124" s="117"/>
      <c r="R124" s="117"/>
      <c r="S124" s="117"/>
      <c r="T124" s="117"/>
      <c r="U124" s="117"/>
      <c r="V124" s="117"/>
      <c r="W124" s="117"/>
      <c r="X124" s="117"/>
      <c r="Y124" s="117"/>
      <c r="Z124" s="117"/>
    </row>
    <row r="125" spans="1:26" ht="15.75" customHeight="1" x14ac:dyDescent="0.25">
      <c r="A125" s="253">
        <v>121</v>
      </c>
      <c r="B125" s="108"/>
      <c r="C125" s="212"/>
      <c r="D125" s="108"/>
      <c r="E125" s="108"/>
      <c r="F125" s="108"/>
      <c r="G125" s="108"/>
      <c r="H125" s="108"/>
      <c r="I125" s="143"/>
      <c r="J125" s="117"/>
      <c r="K125" s="117"/>
      <c r="L125" s="117"/>
      <c r="M125" s="117"/>
      <c r="N125" s="117"/>
      <c r="O125" s="117"/>
      <c r="P125" s="117"/>
      <c r="Q125" s="117"/>
      <c r="R125" s="117"/>
      <c r="S125" s="117"/>
      <c r="T125" s="117"/>
      <c r="U125" s="117"/>
      <c r="V125" s="117"/>
      <c r="W125" s="117"/>
      <c r="X125" s="117"/>
      <c r="Y125" s="117"/>
      <c r="Z125" s="117"/>
    </row>
    <row r="126" spans="1:26" ht="15.75" customHeight="1" x14ac:dyDescent="0.25">
      <c r="A126" s="253">
        <v>122</v>
      </c>
      <c r="B126" s="108"/>
      <c r="C126" s="212"/>
      <c r="D126" s="108"/>
      <c r="E126" s="108"/>
      <c r="F126" s="108"/>
      <c r="G126" s="108"/>
      <c r="H126" s="108"/>
      <c r="I126" s="143"/>
      <c r="J126" s="117"/>
      <c r="K126" s="117"/>
      <c r="L126" s="117"/>
      <c r="M126" s="117"/>
      <c r="N126" s="117"/>
      <c r="O126" s="117"/>
      <c r="P126" s="117"/>
      <c r="Q126" s="117"/>
      <c r="R126" s="117"/>
      <c r="S126" s="117"/>
      <c r="T126" s="117"/>
      <c r="U126" s="117"/>
      <c r="V126" s="117"/>
      <c r="W126" s="117"/>
      <c r="X126" s="117"/>
      <c r="Y126" s="117"/>
      <c r="Z126" s="117"/>
    </row>
    <row r="127" spans="1:26" ht="15.75" customHeight="1" x14ac:dyDescent="0.25">
      <c r="A127" s="253">
        <v>123</v>
      </c>
      <c r="B127" s="108"/>
      <c r="C127" s="212"/>
      <c r="D127" s="108"/>
      <c r="E127" s="108"/>
      <c r="F127" s="108"/>
      <c r="G127" s="108"/>
      <c r="H127" s="108"/>
      <c r="I127" s="143"/>
      <c r="J127" s="117"/>
      <c r="K127" s="117"/>
      <c r="L127" s="117"/>
      <c r="M127" s="117"/>
      <c r="N127" s="117"/>
      <c r="O127" s="117"/>
      <c r="P127" s="117"/>
      <c r="Q127" s="117"/>
      <c r="R127" s="117"/>
      <c r="S127" s="117"/>
      <c r="T127" s="117"/>
      <c r="U127" s="117"/>
      <c r="V127" s="117"/>
      <c r="W127" s="117"/>
      <c r="X127" s="117"/>
      <c r="Y127" s="117"/>
      <c r="Z127" s="117"/>
    </row>
    <row r="128" spans="1:26" ht="15.75" customHeight="1" x14ac:dyDescent="0.25">
      <c r="A128" s="253">
        <v>124</v>
      </c>
      <c r="B128" s="108"/>
      <c r="C128" s="212"/>
      <c r="D128" s="108"/>
      <c r="E128" s="108"/>
      <c r="F128" s="108"/>
      <c r="G128" s="108"/>
      <c r="H128" s="108"/>
      <c r="I128" s="143"/>
      <c r="J128" s="117"/>
      <c r="K128" s="117"/>
      <c r="L128" s="117"/>
      <c r="M128" s="117"/>
      <c r="N128" s="117"/>
      <c r="O128" s="117"/>
      <c r="P128" s="117"/>
      <c r="Q128" s="117"/>
      <c r="R128" s="117"/>
      <c r="S128" s="117"/>
      <c r="T128" s="117"/>
      <c r="U128" s="117"/>
      <c r="V128" s="117"/>
      <c r="W128" s="117"/>
      <c r="X128" s="117"/>
      <c r="Y128" s="117"/>
      <c r="Z128" s="117"/>
    </row>
    <row r="129" spans="1:26" ht="15.75" customHeight="1" x14ac:dyDescent="0.25">
      <c r="A129" s="253">
        <v>125</v>
      </c>
      <c r="B129" s="108"/>
      <c r="C129" s="212"/>
      <c r="D129" s="108"/>
      <c r="E129" s="108"/>
      <c r="F129" s="108"/>
      <c r="G129" s="108"/>
      <c r="H129" s="108"/>
      <c r="I129" s="143"/>
      <c r="J129" s="117"/>
      <c r="K129" s="117"/>
      <c r="L129" s="117"/>
      <c r="M129" s="117"/>
      <c r="N129" s="117"/>
      <c r="O129" s="117"/>
      <c r="P129" s="117"/>
      <c r="Q129" s="117"/>
      <c r="R129" s="117"/>
      <c r="S129" s="117"/>
      <c r="T129" s="117"/>
      <c r="U129" s="117"/>
      <c r="V129" s="117"/>
      <c r="W129" s="117"/>
      <c r="X129" s="117"/>
      <c r="Y129" s="117"/>
      <c r="Z129" s="117"/>
    </row>
    <row r="130" spans="1:26" ht="15.75" customHeight="1" x14ac:dyDescent="0.25">
      <c r="A130" s="253">
        <v>126</v>
      </c>
      <c r="B130" s="108"/>
      <c r="C130" s="157"/>
      <c r="D130" s="108"/>
      <c r="E130" s="108"/>
      <c r="F130" s="108"/>
      <c r="G130" s="108"/>
      <c r="H130" s="108"/>
      <c r="I130" s="143"/>
      <c r="J130" s="117"/>
      <c r="K130" s="117"/>
      <c r="L130" s="117"/>
      <c r="M130" s="117"/>
      <c r="N130" s="117"/>
      <c r="O130" s="117"/>
      <c r="P130" s="117"/>
      <c r="Q130" s="117"/>
      <c r="R130" s="117"/>
      <c r="S130" s="117"/>
      <c r="T130" s="117"/>
      <c r="U130" s="117"/>
      <c r="V130" s="117"/>
      <c r="W130" s="117"/>
      <c r="X130" s="117"/>
      <c r="Y130" s="117"/>
      <c r="Z130" s="117"/>
    </row>
    <row r="131" spans="1:26" ht="15.75" customHeight="1" x14ac:dyDescent="0.25">
      <c r="A131" s="253">
        <v>127</v>
      </c>
      <c r="B131" s="108"/>
      <c r="C131" s="157"/>
      <c r="D131" s="262"/>
      <c r="E131" s="108"/>
      <c r="F131" s="108"/>
      <c r="G131" s="108"/>
      <c r="H131" s="108"/>
      <c r="I131" s="143"/>
      <c r="J131" s="117"/>
      <c r="K131" s="117"/>
      <c r="L131" s="117"/>
      <c r="M131" s="117"/>
      <c r="N131" s="117"/>
      <c r="O131" s="117"/>
      <c r="P131" s="117"/>
      <c r="Q131" s="117"/>
      <c r="R131" s="117"/>
      <c r="S131" s="117"/>
      <c r="T131" s="117"/>
      <c r="U131" s="117"/>
      <c r="V131" s="117"/>
      <c r="W131" s="117"/>
      <c r="X131" s="117"/>
      <c r="Y131" s="117"/>
      <c r="Z131" s="117"/>
    </row>
    <row r="132" spans="1:26" ht="15.75" customHeight="1" x14ac:dyDescent="0.25">
      <c r="A132" s="253">
        <v>128</v>
      </c>
      <c r="B132" s="108"/>
      <c r="C132" s="157"/>
      <c r="D132" s="262"/>
      <c r="E132" s="108"/>
      <c r="F132" s="108"/>
      <c r="G132" s="108"/>
      <c r="H132" s="108"/>
      <c r="I132" s="143"/>
      <c r="J132" s="117"/>
      <c r="K132" s="117"/>
      <c r="L132" s="117"/>
      <c r="M132" s="117"/>
      <c r="N132" s="117"/>
      <c r="O132" s="117"/>
      <c r="P132" s="117"/>
      <c r="Q132" s="117"/>
      <c r="R132" s="117"/>
      <c r="S132" s="117"/>
      <c r="T132" s="117"/>
      <c r="U132" s="117"/>
      <c r="V132" s="117"/>
      <c r="W132" s="117"/>
      <c r="X132" s="117"/>
      <c r="Y132" s="117"/>
      <c r="Z132" s="117"/>
    </row>
    <row r="133" spans="1:26" ht="15.75" customHeight="1" x14ac:dyDescent="0.25">
      <c r="A133" s="253">
        <v>129</v>
      </c>
      <c r="B133" s="108"/>
      <c r="C133" s="212"/>
      <c r="D133" s="262"/>
      <c r="E133" s="108"/>
      <c r="F133" s="108"/>
      <c r="G133" s="108"/>
      <c r="H133" s="108"/>
      <c r="I133" s="143"/>
      <c r="J133" s="117"/>
      <c r="K133" s="117"/>
      <c r="L133" s="117"/>
      <c r="M133" s="117"/>
      <c r="N133" s="117"/>
      <c r="O133" s="117"/>
      <c r="P133" s="117"/>
      <c r="Q133" s="117"/>
      <c r="R133" s="117"/>
      <c r="S133" s="117"/>
      <c r="T133" s="117"/>
      <c r="U133" s="117"/>
      <c r="V133" s="117"/>
      <c r="W133" s="117"/>
      <c r="X133" s="117"/>
      <c r="Y133" s="117"/>
      <c r="Z133" s="117"/>
    </row>
    <row r="134" spans="1:26" ht="15.75" customHeight="1" x14ac:dyDescent="0.25">
      <c r="A134" s="253">
        <v>130</v>
      </c>
      <c r="B134" s="108"/>
      <c r="C134" s="212"/>
      <c r="D134" s="108"/>
      <c r="E134" s="108"/>
      <c r="F134" s="108"/>
      <c r="G134" s="108"/>
      <c r="H134" s="108"/>
      <c r="I134" s="143"/>
      <c r="J134" s="117"/>
      <c r="K134" s="117"/>
      <c r="L134" s="117"/>
      <c r="M134" s="117"/>
      <c r="N134" s="117"/>
      <c r="O134" s="117"/>
      <c r="P134" s="117"/>
      <c r="Q134" s="117"/>
      <c r="R134" s="117"/>
      <c r="S134" s="117"/>
      <c r="T134" s="117"/>
      <c r="U134" s="117"/>
      <c r="V134" s="117"/>
      <c r="W134" s="117"/>
      <c r="X134" s="117"/>
      <c r="Y134" s="117"/>
      <c r="Z134" s="117"/>
    </row>
    <row r="135" spans="1:26" ht="15.75" customHeight="1" x14ac:dyDescent="0.25">
      <c r="A135" s="253">
        <v>131</v>
      </c>
      <c r="B135" s="108"/>
      <c r="C135" s="157"/>
      <c r="D135" s="108"/>
      <c r="E135" s="108"/>
      <c r="F135" s="108"/>
      <c r="G135" s="108"/>
      <c r="H135" s="108"/>
      <c r="I135" s="143"/>
      <c r="J135" s="117"/>
      <c r="K135" s="117"/>
      <c r="L135" s="117"/>
      <c r="M135" s="117"/>
      <c r="N135" s="117"/>
      <c r="O135" s="117"/>
      <c r="P135" s="117"/>
      <c r="Q135" s="117"/>
      <c r="R135" s="117"/>
      <c r="S135" s="117"/>
      <c r="T135" s="117"/>
      <c r="U135" s="117"/>
      <c r="V135" s="117"/>
      <c r="W135" s="117"/>
      <c r="X135" s="117"/>
      <c r="Y135" s="117"/>
      <c r="Z135" s="117"/>
    </row>
    <row r="136" spans="1:26" ht="15.75" customHeight="1" x14ac:dyDescent="0.25">
      <c r="A136" s="253">
        <v>132</v>
      </c>
      <c r="B136" s="108"/>
      <c r="C136" s="157"/>
      <c r="D136" s="262"/>
      <c r="E136" s="108"/>
      <c r="F136" s="108"/>
      <c r="G136" s="108"/>
      <c r="H136" s="108"/>
      <c r="I136" s="143"/>
      <c r="J136" s="117"/>
      <c r="K136" s="117"/>
      <c r="L136" s="117"/>
      <c r="M136" s="117"/>
      <c r="N136" s="117"/>
      <c r="O136" s="117"/>
      <c r="P136" s="117"/>
      <c r="Q136" s="117"/>
      <c r="R136" s="117"/>
      <c r="S136" s="117"/>
      <c r="T136" s="117"/>
      <c r="U136" s="117"/>
      <c r="V136" s="117"/>
      <c r="W136" s="117"/>
      <c r="X136" s="117"/>
      <c r="Y136" s="117"/>
      <c r="Z136" s="117"/>
    </row>
    <row r="137" spans="1:26" ht="15.75" customHeight="1" x14ac:dyDescent="0.25">
      <c r="A137" s="253">
        <v>133</v>
      </c>
      <c r="B137" s="108"/>
      <c r="C137" s="212"/>
      <c r="D137" s="262"/>
      <c r="E137" s="108"/>
      <c r="F137" s="108"/>
      <c r="G137" s="108"/>
      <c r="H137" s="108"/>
      <c r="I137" s="143"/>
      <c r="J137" s="117"/>
      <c r="K137" s="117"/>
      <c r="L137" s="117"/>
      <c r="M137" s="117"/>
      <c r="N137" s="117"/>
      <c r="O137" s="117"/>
      <c r="P137" s="117"/>
      <c r="Q137" s="117"/>
      <c r="R137" s="117"/>
      <c r="S137" s="117"/>
      <c r="T137" s="117"/>
      <c r="U137" s="117"/>
      <c r="V137" s="117"/>
      <c r="W137" s="117"/>
      <c r="X137" s="117"/>
      <c r="Y137" s="117"/>
      <c r="Z137" s="117"/>
    </row>
    <row r="138" spans="1:26" ht="15.75" customHeight="1" x14ac:dyDescent="0.25">
      <c r="A138" s="253">
        <v>134</v>
      </c>
      <c r="B138" s="108"/>
      <c r="C138" s="212"/>
      <c r="D138" s="108"/>
      <c r="E138" s="108"/>
      <c r="F138" s="108"/>
      <c r="G138" s="108"/>
      <c r="H138" s="108"/>
      <c r="I138" s="143"/>
      <c r="J138" s="117"/>
      <c r="K138" s="117"/>
      <c r="L138" s="117"/>
      <c r="M138" s="117"/>
      <c r="N138" s="117"/>
      <c r="O138" s="117"/>
      <c r="P138" s="117"/>
      <c r="Q138" s="117"/>
      <c r="R138" s="117"/>
      <c r="S138" s="117"/>
      <c r="T138" s="117"/>
      <c r="U138" s="117"/>
      <c r="V138" s="117"/>
      <c r="W138" s="117"/>
      <c r="X138" s="117"/>
      <c r="Y138" s="117"/>
      <c r="Z138" s="117"/>
    </row>
    <row r="139" spans="1:26" ht="15.75" customHeight="1" x14ac:dyDescent="0.25">
      <c r="A139" s="253">
        <v>135</v>
      </c>
      <c r="B139" s="108"/>
      <c r="C139" s="157"/>
      <c r="D139" s="262"/>
      <c r="E139" s="108"/>
      <c r="F139" s="108"/>
      <c r="G139" s="108"/>
      <c r="H139" s="108"/>
      <c r="I139" s="143"/>
      <c r="J139" s="117"/>
      <c r="K139" s="117"/>
      <c r="L139" s="117"/>
      <c r="M139" s="117"/>
      <c r="N139" s="117"/>
      <c r="O139" s="117"/>
      <c r="P139" s="117"/>
      <c r="Q139" s="117"/>
      <c r="R139" s="117"/>
      <c r="S139" s="117"/>
      <c r="T139" s="117"/>
      <c r="U139" s="117"/>
      <c r="V139" s="117"/>
      <c r="W139" s="117"/>
      <c r="X139" s="117"/>
      <c r="Y139" s="117"/>
      <c r="Z139" s="117"/>
    </row>
    <row r="140" spans="1:26" ht="15.75" customHeight="1" x14ac:dyDescent="0.25">
      <c r="A140" s="253">
        <v>136</v>
      </c>
      <c r="B140" s="108"/>
      <c r="C140" s="212"/>
      <c r="D140" s="262"/>
      <c r="E140" s="108"/>
      <c r="F140" s="108"/>
      <c r="G140" s="108"/>
      <c r="H140" s="108"/>
      <c r="I140" s="143"/>
      <c r="J140" s="117"/>
      <c r="K140" s="117"/>
      <c r="L140" s="117"/>
      <c r="M140" s="117"/>
      <c r="N140" s="117"/>
      <c r="O140" s="117"/>
      <c r="P140" s="117"/>
      <c r="Q140" s="117"/>
      <c r="R140" s="117"/>
      <c r="S140" s="117"/>
      <c r="T140" s="117"/>
      <c r="U140" s="117"/>
      <c r="V140" s="117"/>
      <c r="W140" s="117"/>
      <c r="X140" s="117"/>
      <c r="Y140" s="117"/>
      <c r="Z140" s="117"/>
    </row>
    <row r="141" spans="1:26" ht="15.75" customHeight="1" x14ac:dyDescent="0.25">
      <c r="A141" s="253">
        <v>137</v>
      </c>
      <c r="B141" s="108"/>
      <c r="C141" s="212"/>
      <c r="D141" s="108"/>
      <c r="E141" s="108"/>
      <c r="F141" s="108"/>
      <c r="G141" s="108"/>
      <c r="H141" s="108"/>
      <c r="I141" s="143"/>
      <c r="J141" s="117"/>
      <c r="K141" s="117"/>
      <c r="L141" s="117"/>
      <c r="M141" s="117"/>
      <c r="N141" s="117"/>
      <c r="O141" s="117"/>
      <c r="P141" s="117"/>
      <c r="Q141" s="117"/>
      <c r="R141" s="117"/>
      <c r="S141" s="117"/>
      <c r="T141" s="117"/>
      <c r="U141" s="117"/>
      <c r="V141" s="117"/>
      <c r="W141" s="117"/>
      <c r="X141" s="117"/>
      <c r="Y141" s="117"/>
      <c r="Z141" s="117"/>
    </row>
    <row r="142" spans="1:26" ht="15.75" customHeight="1" x14ac:dyDescent="0.25">
      <c r="A142" s="253">
        <v>138</v>
      </c>
      <c r="B142" s="108"/>
      <c r="C142" s="157"/>
      <c r="D142" s="262"/>
      <c r="E142" s="108"/>
      <c r="F142" s="108"/>
      <c r="G142" s="108"/>
      <c r="H142" s="108"/>
      <c r="I142" s="143"/>
      <c r="J142" s="117"/>
      <c r="K142" s="117"/>
      <c r="L142" s="117"/>
      <c r="M142" s="117"/>
      <c r="N142" s="117"/>
      <c r="O142" s="117"/>
      <c r="P142" s="117"/>
      <c r="Q142" s="117"/>
      <c r="R142" s="117"/>
      <c r="S142" s="117"/>
      <c r="T142" s="117"/>
      <c r="U142" s="117"/>
      <c r="V142" s="117"/>
      <c r="W142" s="117"/>
      <c r="X142" s="117"/>
      <c r="Y142" s="117"/>
      <c r="Z142" s="117"/>
    </row>
    <row r="143" spans="1:26" ht="15.75" customHeight="1" x14ac:dyDescent="0.25">
      <c r="A143" s="253">
        <v>139</v>
      </c>
      <c r="B143" s="108"/>
      <c r="C143" s="212"/>
      <c r="D143" s="262"/>
      <c r="E143" s="108"/>
      <c r="F143" s="108"/>
      <c r="G143" s="108"/>
      <c r="H143" s="108"/>
      <c r="I143" s="143"/>
      <c r="J143" s="117"/>
      <c r="K143" s="117"/>
      <c r="L143" s="117"/>
      <c r="M143" s="117"/>
      <c r="N143" s="117"/>
      <c r="O143" s="117"/>
      <c r="P143" s="117"/>
      <c r="Q143" s="117"/>
      <c r="R143" s="117"/>
      <c r="S143" s="117"/>
      <c r="T143" s="117"/>
      <c r="U143" s="117"/>
      <c r="V143" s="117"/>
      <c r="W143" s="117"/>
      <c r="X143" s="117"/>
      <c r="Y143" s="117"/>
      <c r="Z143" s="117"/>
    </row>
    <row r="144" spans="1:26" ht="15.75" customHeight="1" x14ac:dyDescent="0.25">
      <c r="A144" s="253">
        <v>140</v>
      </c>
      <c r="B144" s="108"/>
      <c r="C144" s="212"/>
      <c r="D144" s="108"/>
      <c r="E144" s="108"/>
      <c r="F144" s="108"/>
      <c r="G144" s="108"/>
      <c r="H144" s="108"/>
      <c r="I144" s="143"/>
      <c r="J144" s="117"/>
      <c r="K144" s="117"/>
      <c r="L144" s="117"/>
      <c r="M144" s="117"/>
      <c r="N144" s="117"/>
      <c r="O144" s="117"/>
      <c r="P144" s="117"/>
      <c r="Q144" s="117"/>
      <c r="R144" s="117"/>
      <c r="S144" s="117"/>
      <c r="T144" s="117"/>
      <c r="U144" s="117"/>
      <c r="V144" s="117"/>
      <c r="W144" s="117"/>
      <c r="X144" s="117"/>
      <c r="Y144" s="117"/>
      <c r="Z144" s="117"/>
    </row>
    <row r="145" spans="1:26" ht="15.75" customHeight="1" x14ac:dyDescent="0.25">
      <c r="A145" s="253">
        <v>141</v>
      </c>
      <c r="B145" s="108"/>
      <c r="C145" s="157"/>
      <c r="D145" s="262"/>
      <c r="E145" s="108"/>
      <c r="F145" s="108"/>
      <c r="G145" s="108"/>
      <c r="H145" s="108"/>
      <c r="I145" s="143"/>
      <c r="J145" s="117"/>
      <c r="K145" s="117"/>
      <c r="L145" s="117"/>
      <c r="M145" s="117"/>
      <c r="N145" s="117"/>
      <c r="O145" s="117"/>
      <c r="P145" s="117"/>
      <c r="Q145" s="117"/>
      <c r="R145" s="117"/>
      <c r="S145" s="117"/>
      <c r="T145" s="117"/>
      <c r="U145" s="117"/>
      <c r="V145" s="117"/>
      <c r="W145" s="117"/>
      <c r="X145" s="117"/>
      <c r="Y145" s="117"/>
      <c r="Z145" s="117"/>
    </row>
    <row r="146" spans="1:26" ht="15.75" customHeight="1" x14ac:dyDescent="0.25">
      <c r="A146" s="253">
        <v>142</v>
      </c>
      <c r="B146" s="108"/>
      <c r="C146" s="212"/>
      <c r="D146" s="262"/>
      <c r="E146" s="108"/>
      <c r="F146" s="108"/>
      <c r="G146" s="108"/>
      <c r="H146" s="108"/>
      <c r="I146" s="143"/>
      <c r="J146" s="117"/>
      <c r="K146" s="117"/>
      <c r="L146" s="117"/>
      <c r="M146" s="117"/>
      <c r="N146" s="117"/>
      <c r="O146" s="117"/>
      <c r="P146" s="117"/>
      <c r="Q146" s="117"/>
      <c r="R146" s="117"/>
      <c r="S146" s="117"/>
      <c r="T146" s="117"/>
      <c r="U146" s="117"/>
      <c r="V146" s="117"/>
      <c r="W146" s="117"/>
      <c r="X146" s="117"/>
      <c r="Y146" s="117"/>
      <c r="Z146" s="117"/>
    </row>
    <row r="147" spans="1:26" ht="15.75" customHeight="1" x14ac:dyDescent="0.25">
      <c r="A147" s="253">
        <v>143</v>
      </c>
      <c r="B147" s="108"/>
      <c r="C147" s="212"/>
      <c r="D147" s="108"/>
      <c r="E147" s="108"/>
      <c r="F147" s="108"/>
      <c r="G147" s="108"/>
      <c r="H147" s="108"/>
      <c r="I147" s="143"/>
      <c r="J147" s="117"/>
      <c r="K147" s="117"/>
      <c r="L147" s="117"/>
      <c r="M147" s="117"/>
      <c r="N147" s="117"/>
      <c r="O147" s="117"/>
      <c r="P147" s="117"/>
      <c r="Q147" s="117"/>
      <c r="R147" s="117"/>
      <c r="S147" s="117"/>
      <c r="T147" s="117"/>
      <c r="U147" s="117"/>
      <c r="V147" s="117"/>
      <c r="W147" s="117"/>
      <c r="X147" s="117"/>
      <c r="Y147" s="117"/>
      <c r="Z147" s="117"/>
    </row>
    <row r="148" spans="1:26" ht="15.75" customHeight="1" x14ac:dyDescent="0.25">
      <c r="A148" s="253">
        <v>144</v>
      </c>
      <c r="B148" s="108"/>
      <c r="C148" s="157"/>
      <c r="D148" s="262"/>
      <c r="E148" s="108"/>
      <c r="F148" s="108"/>
      <c r="G148" s="108"/>
      <c r="H148" s="108"/>
      <c r="I148" s="143"/>
      <c r="J148" s="117"/>
      <c r="K148" s="117"/>
      <c r="L148" s="117"/>
      <c r="M148" s="117"/>
      <c r="N148" s="117"/>
      <c r="O148" s="117"/>
      <c r="P148" s="117"/>
      <c r="Q148" s="117"/>
      <c r="R148" s="117"/>
      <c r="S148" s="117"/>
      <c r="T148" s="117"/>
      <c r="U148" s="117"/>
      <c r="V148" s="117"/>
      <c r="W148" s="117"/>
      <c r="X148" s="117"/>
      <c r="Y148" s="117"/>
      <c r="Z148" s="117"/>
    </row>
    <row r="149" spans="1:26" ht="15.75" customHeight="1" x14ac:dyDescent="0.25">
      <c r="A149" s="253">
        <v>145</v>
      </c>
      <c r="B149" s="108"/>
      <c r="C149" s="157"/>
      <c r="D149" s="262"/>
      <c r="E149" s="108"/>
      <c r="F149" s="108"/>
      <c r="G149" s="108"/>
      <c r="H149" s="108"/>
      <c r="I149" s="143"/>
      <c r="J149" s="117"/>
      <c r="K149" s="117"/>
      <c r="L149" s="117"/>
      <c r="M149" s="117"/>
      <c r="N149" s="117"/>
      <c r="O149" s="117"/>
      <c r="P149" s="117"/>
      <c r="Q149" s="117"/>
      <c r="R149" s="117"/>
      <c r="S149" s="117"/>
      <c r="T149" s="117"/>
      <c r="U149" s="117"/>
      <c r="V149" s="117"/>
      <c r="W149" s="117"/>
      <c r="X149" s="117"/>
      <c r="Y149" s="117"/>
      <c r="Z149" s="117"/>
    </row>
    <row r="150" spans="1:26" ht="15.75" customHeight="1" x14ac:dyDescent="0.25">
      <c r="A150" s="253">
        <v>146</v>
      </c>
      <c r="B150" s="108"/>
      <c r="C150" s="157"/>
      <c r="D150" s="262"/>
      <c r="E150" s="108"/>
      <c r="F150" s="108"/>
      <c r="G150" s="108"/>
      <c r="H150" s="108"/>
      <c r="I150" s="143"/>
      <c r="J150" s="117"/>
      <c r="K150" s="117"/>
      <c r="L150" s="117"/>
      <c r="M150" s="117"/>
      <c r="N150" s="117"/>
      <c r="O150" s="117"/>
      <c r="P150" s="117"/>
      <c r="Q150" s="117"/>
      <c r="R150" s="117"/>
      <c r="S150" s="117"/>
      <c r="T150" s="117"/>
      <c r="U150" s="117"/>
      <c r="V150" s="117"/>
      <c r="W150" s="117"/>
      <c r="X150" s="117"/>
      <c r="Y150" s="117"/>
      <c r="Z150" s="117"/>
    </row>
    <row r="151" spans="1:26" ht="15.75" customHeight="1" x14ac:dyDescent="0.25">
      <c r="A151" s="253">
        <v>147</v>
      </c>
      <c r="B151" s="108"/>
      <c r="C151" s="262"/>
      <c r="D151" s="262"/>
      <c r="E151" s="108"/>
      <c r="F151" s="108"/>
      <c r="G151" s="108"/>
      <c r="H151" s="108"/>
      <c r="I151" s="143"/>
      <c r="J151" s="117"/>
      <c r="K151" s="117"/>
      <c r="L151" s="117"/>
      <c r="M151" s="117"/>
      <c r="N151" s="117"/>
      <c r="O151" s="117"/>
      <c r="P151" s="117"/>
      <c r="Q151" s="117"/>
      <c r="R151" s="117"/>
      <c r="S151" s="117"/>
      <c r="T151" s="117"/>
      <c r="U151" s="117"/>
      <c r="V151" s="117"/>
      <c r="W151" s="117"/>
      <c r="X151" s="117"/>
      <c r="Y151" s="117"/>
      <c r="Z151" s="117"/>
    </row>
    <row r="152" spans="1:26" ht="15.75" customHeight="1" x14ac:dyDescent="0.25">
      <c r="A152" s="253">
        <v>148</v>
      </c>
      <c r="B152" s="108"/>
      <c r="C152" s="262"/>
      <c r="D152" s="262"/>
      <c r="E152" s="108"/>
      <c r="F152" s="108"/>
      <c r="G152" s="108"/>
      <c r="H152" s="108"/>
      <c r="I152" s="143"/>
      <c r="J152" s="117"/>
      <c r="K152" s="117"/>
      <c r="L152" s="117"/>
      <c r="M152" s="117"/>
      <c r="N152" s="117"/>
      <c r="O152" s="117"/>
      <c r="P152" s="117"/>
      <c r="Q152" s="117"/>
      <c r="R152" s="117"/>
      <c r="S152" s="117"/>
      <c r="T152" s="117"/>
      <c r="U152" s="117"/>
      <c r="V152" s="117"/>
      <c r="W152" s="117"/>
      <c r="X152" s="117"/>
      <c r="Y152" s="117"/>
      <c r="Z152" s="117"/>
    </row>
    <row r="153" spans="1:26" ht="15.75" customHeight="1" x14ac:dyDescent="0.25">
      <c r="A153" s="253">
        <v>149</v>
      </c>
      <c r="B153" s="108"/>
      <c r="C153" s="262"/>
      <c r="D153" s="262"/>
      <c r="E153" s="108"/>
      <c r="F153" s="108"/>
      <c r="G153" s="108"/>
      <c r="H153" s="108"/>
      <c r="I153" s="143"/>
      <c r="J153" s="117"/>
      <c r="K153" s="117"/>
      <c r="L153" s="117"/>
      <c r="M153" s="117"/>
      <c r="N153" s="117"/>
      <c r="O153" s="117"/>
      <c r="P153" s="117"/>
      <c r="Q153" s="117"/>
      <c r="R153" s="117"/>
      <c r="S153" s="117"/>
      <c r="T153" s="117"/>
      <c r="U153" s="117"/>
      <c r="V153" s="117"/>
      <c r="W153" s="117"/>
      <c r="X153" s="117"/>
      <c r="Y153" s="117"/>
      <c r="Z153" s="117"/>
    </row>
    <row r="154" spans="1:26" ht="15.75" customHeight="1" x14ac:dyDescent="0.25">
      <c r="A154" s="253">
        <v>150</v>
      </c>
      <c r="B154" s="108"/>
      <c r="C154" s="262"/>
      <c r="D154" s="108"/>
      <c r="E154" s="108"/>
      <c r="F154" s="108"/>
      <c r="G154" s="108"/>
      <c r="H154" s="108"/>
      <c r="I154" s="143"/>
      <c r="J154" s="117"/>
      <c r="K154" s="117"/>
      <c r="L154" s="117"/>
      <c r="M154" s="117"/>
      <c r="N154" s="117"/>
      <c r="O154" s="117"/>
      <c r="P154" s="117"/>
      <c r="Q154" s="117"/>
      <c r="R154" s="117"/>
      <c r="S154" s="117"/>
      <c r="T154" s="117"/>
      <c r="U154" s="117"/>
      <c r="V154" s="117"/>
      <c r="W154" s="117"/>
      <c r="X154" s="117"/>
      <c r="Y154" s="117"/>
      <c r="Z154" s="117"/>
    </row>
    <row r="155" spans="1:26" ht="15.75" customHeight="1" x14ac:dyDescent="0.25">
      <c r="A155" s="253">
        <v>151</v>
      </c>
      <c r="B155" s="108"/>
      <c r="C155" s="262"/>
      <c r="D155" s="108"/>
      <c r="E155" s="108"/>
      <c r="F155" s="108"/>
      <c r="G155" s="108"/>
      <c r="H155" s="108"/>
      <c r="I155" s="143"/>
      <c r="J155" s="117"/>
      <c r="K155" s="117"/>
      <c r="L155" s="117"/>
      <c r="M155" s="117"/>
      <c r="N155" s="117"/>
      <c r="O155" s="117"/>
      <c r="P155" s="117"/>
      <c r="Q155" s="117"/>
      <c r="R155" s="117"/>
      <c r="S155" s="117"/>
      <c r="T155" s="117"/>
      <c r="U155" s="117"/>
      <c r="V155" s="117"/>
      <c r="W155" s="117"/>
      <c r="X155" s="117"/>
      <c r="Y155" s="117"/>
      <c r="Z155" s="117"/>
    </row>
    <row r="156" spans="1:26" ht="15.75" customHeight="1" x14ac:dyDescent="0.25">
      <c r="A156" s="253">
        <v>152</v>
      </c>
      <c r="B156" s="108"/>
      <c r="C156" s="262"/>
      <c r="D156" s="108"/>
      <c r="E156" s="108"/>
      <c r="F156" s="108"/>
      <c r="G156" s="108"/>
      <c r="H156" s="108"/>
      <c r="I156" s="143"/>
      <c r="J156" s="117"/>
      <c r="K156" s="117"/>
      <c r="L156" s="117"/>
      <c r="M156" s="117"/>
      <c r="N156" s="117"/>
      <c r="O156" s="117"/>
      <c r="P156" s="117"/>
      <c r="Q156" s="117"/>
      <c r="R156" s="117"/>
      <c r="S156" s="117"/>
      <c r="T156" s="117"/>
      <c r="U156" s="117"/>
      <c r="V156" s="117"/>
      <c r="W156" s="117"/>
      <c r="X156" s="117"/>
      <c r="Y156" s="117"/>
      <c r="Z156" s="117"/>
    </row>
    <row r="157" spans="1:26" ht="15.75" customHeight="1" x14ac:dyDescent="0.25">
      <c r="A157" s="253">
        <v>153</v>
      </c>
      <c r="B157" s="108"/>
      <c r="C157" s="262"/>
      <c r="D157" s="108"/>
      <c r="E157" s="108"/>
      <c r="F157" s="108"/>
      <c r="G157" s="108"/>
      <c r="H157" s="108"/>
      <c r="I157" s="143"/>
      <c r="J157" s="117"/>
      <c r="K157" s="117"/>
      <c r="L157" s="117"/>
      <c r="M157" s="117"/>
      <c r="N157" s="117"/>
      <c r="O157" s="117"/>
      <c r="P157" s="117"/>
      <c r="Q157" s="117"/>
      <c r="R157" s="117"/>
      <c r="S157" s="117"/>
      <c r="T157" s="117"/>
      <c r="U157" s="117"/>
      <c r="V157" s="117"/>
      <c r="W157" s="117"/>
      <c r="X157" s="117"/>
      <c r="Y157" s="117"/>
      <c r="Z157" s="117"/>
    </row>
    <row r="158" spans="1:26" ht="15.75" customHeight="1" x14ac:dyDescent="0.25">
      <c r="A158" s="253">
        <v>154</v>
      </c>
      <c r="B158" s="108"/>
      <c r="C158" s="262"/>
      <c r="D158" s="108"/>
      <c r="E158" s="108"/>
      <c r="F158" s="108"/>
      <c r="G158" s="108"/>
      <c r="H158" s="108"/>
      <c r="I158" s="143"/>
      <c r="J158" s="117"/>
      <c r="K158" s="117"/>
      <c r="L158" s="117"/>
      <c r="M158" s="117"/>
      <c r="N158" s="117"/>
      <c r="O158" s="117"/>
      <c r="P158" s="117"/>
      <c r="Q158" s="117"/>
      <c r="R158" s="117"/>
      <c r="S158" s="117"/>
      <c r="T158" s="117"/>
      <c r="U158" s="117"/>
      <c r="V158" s="117"/>
      <c r="W158" s="117"/>
      <c r="X158" s="117"/>
      <c r="Y158" s="117"/>
      <c r="Z158" s="117"/>
    </row>
    <row r="159" spans="1:26" ht="15.75" customHeight="1" x14ac:dyDescent="0.25">
      <c r="A159" s="253">
        <v>155</v>
      </c>
      <c r="B159" s="108"/>
      <c r="C159" s="262"/>
      <c r="D159" s="262"/>
      <c r="E159" s="108"/>
      <c r="F159" s="108"/>
      <c r="G159" s="108"/>
      <c r="H159" s="108"/>
      <c r="I159" s="143"/>
      <c r="J159" s="117"/>
      <c r="K159" s="117"/>
      <c r="L159" s="117"/>
      <c r="M159" s="117"/>
      <c r="N159" s="117"/>
      <c r="O159" s="117"/>
      <c r="P159" s="117"/>
      <c r="Q159" s="117"/>
      <c r="R159" s="117"/>
      <c r="S159" s="117"/>
      <c r="T159" s="117"/>
      <c r="U159" s="117"/>
      <c r="V159" s="117"/>
      <c r="W159" s="117"/>
      <c r="X159" s="117"/>
      <c r="Y159" s="117"/>
      <c r="Z159" s="117"/>
    </row>
    <row r="160" spans="1:26" ht="15.75" customHeight="1" x14ac:dyDescent="0.25">
      <c r="A160" s="253">
        <v>156</v>
      </c>
      <c r="B160" s="108"/>
      <c r="C160" s="262"/>
      <c r="D160" s="262"/>
      <c r="E160" s="108"/>
      <c r="F160" s="108"/>
      <c r="G160" s="108"/>
      <c r="H160" s="108"/>
      <c r="I160" s="143"/>
      <c r="J160" s="117"/>
      <c r="K160" s="117"/>
      <c r="L160" s="117"/>
      <c r="M160" s="117"/>
      <c r="N160" s="117"/>
      <c r="O160" s="117"/>
      <c r="P160" s="117"/>
      <c r="Q160" s="117"/>
      <c r="R160" s="117"/>
      <c r="S160" s="117"/>
      <c r="T160" s="117"/>
      <c r="U160" s="117"/>
      <c r="V160" s="117"/>
      <c r="W160" s="117"/>
      <c r="X160" s="117"/>
      <c r="Y160" s="117"/>
      <c r="Z160" s="117"/>
    </row>
    <row r="161" spans="1:26" ht="15.75" customHeight="1" x14ac:dyDescent="0.25">
      <c r="A161" s="253">
        <v>157</v>
      </c>
      <c r="B161" s="108"/>
      <c r="C161" s="262"/>
      <c r="D161" s="108"/>
      <c r="E161" s="108"/>
      <c r="F161" s="108"/>
      <c r="G161" s="108"/>
      <c r="H161" s="108"/>
      <c r="I161" s="143"/>
      <c r="J161" s="117"/>
      <c r="K161" s="117"/>
      <c r="L161" s="117"/>
      <c r="M161" s="117"/>
      <c r="N161" s="117"/>
      <c r="O161" s="117"/>
      <c r="P161" s="117"/>
      <c r="Q161" s="117"/>
      <c r="R161" s="117"/>
      <c r="S161" s="117"/>
      <c r="T161" s="117"/>
      <c r="U161" s="117"/>
      <c r="V161" s="117"/>
      <c r="W161" s="117"/>
      <c r="X161" s="117"/>
      <c r="Y161" s="117"/>
      <c r="Z161" s="117"/>
    </row>
    <row r="162" spans="1:26" ht="15.75" customHeight="1" x14ac:dyDescent="0.25">
      <c r="A162" s="253">
        <v>158</v>
      </c>
      <c r="B162" s="108"/>
      <c r="C162" s="262"/>
      <c r="D162" s="108"/>
      <c r="E162" s="108"/>
      <c r="F162" s="108"/>
      <c r="G162" s="108"/>
      <c r="H162" s="108"/>
      <c r="I162" s="143"/>
      <c r="J162" s="117"/>
      <c r="K162" s="117"/>
      <c r="L162" s="117"/>
      <c r="M162" s="117"/>
      <c r="N162" s="117"/>
      <c r="O162" s="117"/>
      <c r="P162" s="117"/>
      <c r="Q162" s="117"/>
      <c r="R162" s="117"/>
      <c r="S162" s="117"/>
      <c r="T162" s="117"/>
      <c r="U162" s="117"/>
      <c r="V162" s="117"/>
      <c r="W162" s="117"/>
      <c r="X162" s="117"/>
      <c r="Y162" s="117"/>
      <c r="Z162" s="117"/>
    </row>
    <row r="163" spans="1:26" ht="15.75" customHeight="1" x14ac:dyDescent="0.25">
      <c r="A163" s="253">
        <v>159</v>
      </c>
      <c r="B163" s="108"/>
      <c r="C163" s="262"/>
      <c r="D163" s="262"/>
      <c r="E163" s="108"/>
      <c r="F163" s="108"/>
      <c r="G163" s="108"/>
      <c r="H163" s="108"/>
      <c r="I163" s="143"/>
      <c r="J163" s="117"/>
      <c r="K163" s="117"/>
      <c r="L163" s="117"/>
      <c r="M163" s="117"/>
      <c r="N163" s="117"/>
      <c r="O163" s="117"/>
      <c r="P163" s="117"/>
      <c r="Q163" s="117"/>
      <c r="R163" s="117"/>
      <c r="S163" s="117"/>
      <c r="T163" s="117"/>
      <c r="U163" s="117"/>
      <c r="V163" s="117"/>
      <c r="W163" s="117"/>
      <c r="X163" s="117"/>
      <c r="Y163" s="117"/>
      <c r="Z163" s="117"/>
    </row>
    <row r="164" spans="1:26" ht="15.75" customHeight="1" x14ac:dyDescent="0.25">
      <c r="A164" s="253">
        <v>160</v>
      </c>
      <c r="B164" s="108"/>
      <c r="C164" s="262"/>
      <c r="D164" s="262"/>
      <c r="E164" s="108"/>
      <c r="F164" s="108"/>
      <c r="G164" s="108"/>
      <c r="H164" s="108"/>
      <c r="I164" s="143"/>
      <c r="J164" s="117"/>
      <c r="K164" s="117"/>
      <c r="L164" s="117"/>
      <c r="M164" s="117"/>
      <c r="N164" s="117"/>
      <c r="O164" s="117"/>
      <c r="P164" s="117"/>
      <c r="Q164" s="117"/>
      <c r="R164" s="117"/>
      <c r="S164" s="117"/>
      <c r="T164" s="117"/>
      <c r="U164" s="117"/>
      <c r="V164" s="117"/>
      <c r="W164" s="117"/>
      <c r="X164" s="117"/>
      <c r="Y164" s="117"/>
      <c r="Z164" s="117"/>
    </row>
    <row r="165" spans="1:26" ht="15.75" customHeight="1" x14ac:dyDescent="0.25">
      <c r="A165" s="253">
        <v>161</v>
      </c>
      <c r="B165" s="108"/>
      <c r="C165" s="212"/>
      <c r="D165" s="108"/>
      <c r="E165" s="108"/>
      <c r="F165" s="108"/>
      <c r="G165" s="108"/>
      <c r="H165" s="108"/>
      <c r="I165" s="143"/>
      <c r="J165" s="117"/>
      <c r="K165" s="117"/>
      <c r="L165" s="117"/>
      <c r="M165" s="117"/>
      <c r="N165" s="117"/>
      <c r="O165" s="117"/>
      <c r="P165" s="117"/>
      <c r="Q165" s="117"/>
      <c r="R165" s="117"/>
      <c r="S165" s="117"/>
      <c r="T165" s="117"/>
      <c r="U165" s="117"/>
      <c r="V165" s="117"/>
      <c r="W165" s="117"/>
      <c r="X165" s="117"/>
      <c r="Y165" s="117"/>
      <c r="Z165" s="117"/>
    </row>
    <row r="166" spans="1:26" ht="15.75" customHeight="1" x14ac:dyDescent="0.25">
      <c r="A166" s="253">
        <v>162</v>
      </c>
      <c r="B166" s="108"/>
      <c r="C166" s="212"/>
      <c r="D166" s="108"/>
      <c r="E166" s="108"/>
      <c r="F166" s="108"/>
      <c r="G166" s="108"/>
      <c r="H166" s="108"/>
      <c r="I166" s="143"/>
      <c r="J166" s="117"/>
      <c r="K166" s="117"/>
      <c r="L166" s="117"/>
      <c r="M166" s="117"/>
      <c r="N166" s="117"/>
      <c r="O166" s="117"/>
      <c r="P166" s="117"/>
      <c r="Q166" s="117"/>
      <c r="R166" s="117"/>
      <c r="S166" s="117"/>
      <c r="T166" s="117"/>
      <c r="U166" s="117"/>
      <c r="V166" s="117"/>
      <c r="W166" s="117"/>
      <c r="X166" s="117"/>
      <c r="Y166" s="117"/>
      <c r="Z166" s="117"/>
    </row>
    <row r="167" spans="1:26" ht="15.75" customHeight="1" x14ac:dyDescent="0.25">
      <c r="A167" s="253">
        <v>163</v>
      </c>
      <c r="B167" s="108"/>
      <c r="C167" s="212"/>
      <c r="D167" s="262"/>
      <c r="E167" s="108"/>
      <c r="F167" s="108"/>
      <c r="G167" s="108"/>
      <c r="H167" s="108"/>
      <c r="I167" s="143"/>
      <c r="J167" s="117"/>
      <c r="K167" s="117"/>
      <c r="L167" s="117"/>
      <c r="M167" s="117"/>
      <c r="N167" s="117"/>
      <c r="O167" s="117"/>
      <c r="P167" s="117"/>
      <c r="Q167" s="117"/>
      <c r="R167" s="117"/>
      <c r="S167" s="117"/>
      <c r="T167" s="117"/>
      <c r="U167" s="117"/>
      <c r="V167" s="117"/>
      <c r="W167" s="117"/>
      <c r="X167" s="117"/>
      <c r="Y167" s="117"/>
      <c r="Z167" s="117"/>
    </row>
    <row r="168" spans="1:26" ht="15.75" customHeight="1" x14ac:dyDescent="0.25">
      <c r="A168" s="253">
        <v>164</v>
      </c>
      <c r="B168" s="108"/>
      <c r="C168" s="108"/>
      <c r="D168" s="108"/>
      <c r="E168" s="108"/>
      <c r="F168" s="108"/>
      <c r="G168" s="108"/>
      <c r="H168" s="108"/>
      <c r="I168" s="143"/>
      <c r="J168" s="117"/>
      <c r="K168" s="117"/>
      <c r="L168" s="117"/>
      <c r="M168" s="117"/>
      <c r="N168" s="117"/>
      <c r="O168" s="117"/>
      <c r="P168" s="117"/>
      <c r="Q168" s="117"/>
      <c r="R168" s="117"/>
      <c r="S168" s="117"/>
      <c r="T168" s="117"/>
      <c r="U168" s="117"/>
      <c r="V168" s="117"/>
      <c r="W168" s="117"/>
      <c r="X168" s="117"/>
      <c r="Y168" s="117"/>
      <c r="Z168" s="117"/>
    </row>
    <row r="169" spans="1:26" ht="15.75" customHeight="1" x14ac:dyDescent="0.25">
      <c r="A169" s="253">
        <v>165</v>
      </c>
      <c r="B169" s="108"/>
      <c r="C169" s="108"/>
      <c r="D169" s="108"/>
      <c r="E169" s="108"/>
      <c r="F169" s="108"/>
      <c r="G169" s="108"/>
      <c r="H169" s="108"/>
      <c r="I169" s="143"/>
      <c r="J169" s="117"/>
      <c r="K169" s="117"/>
      <c r="L169" s="117"/>
      <c r="M169" s="117"/>
      <c r="N169" s="117"/>
      <c r="O169" s="117"/>
      <c r="P169" s="117"/>
      <c r="Q169" s="117"/>
      <c r="R169" s="117"/>
      <c r="S169" s="117"/>
      <c r="T169" s="117"/>
      <c r="U169" s="117"/>
      <c r="V169" s="117"/>
      <c r="W169" s="117"/>
      <c r="X169" s="117"/>
      <c r="Y169" s="117"/>
      <c r="Z169" s="117"/>
    </row>
    <row r="170" spans="1:26" ht="15.75" customHeight="1" x14ac:dyDescent="0.25">
      <c r="A170" s="253">
        <v>166</v>
      </c>
      <c r="B170" s="108"/>
      <c r="C170" s="108"/>
      <c r="D170" s="108"/>
      <c r="E170" s="107"/>
      <c r="F170" s="107"/>
      <c r="G170" s="108"/>
      <c r="H170" s="108"/>
      <c r="I170" s="143"/>
      <c r="J170" s="117"/>
      <c r="K170" s="117"/>
      <c r="L170" s="117"/>
      <c r="M170" s="117"/>
      <c r="N170" s="117"/>
      <c r="O170" s="117"/>
      <c r="P170" s="117"/>
      <c r="Q170" s="117"/>
      <c r="R170" s="117"/>
      <c r="S170" s="117"/>
      <c r="T170" s="117"/>
      <c r="U170" s="117"/>
      <c r="V170" s="117"/>
      <c r="W170" s="117"/>
      <c r="X170" s="117"/>
      <c r="Y170" s="117"/>
      <c r="Z170" s="117"/>
    </row>
    <row r="171" spans="1:26" ht="15.75" customHeight="1" x14ac:dyDescent="0.25">
      <c r="A171" s="253">
        <v>167</v>
      </c>
      <c r="B171" s="108"/>
      <c r="C171" s="212"/>
      <c r="D171" s="108"/>
      <c r="E171" s="107"/>
      <c r="F171" s="107"/>
      <c r="G171" s="108"/>
      <c r="H171" s="108"/>
      <c r="I171" s="143"/>
      <c r="J171" s="117"/>
      <c r="K171" s="117"/>
      <c r="L171" s="117"/>
      <c r="M171" s="117"/>
      <c r="N171" s="117"/>
      <c r="O171" s="117"/>
      <c r="P171" s="117"/>
      <c r="Q171" s="117"/>
      <c r="R171" s="117"/>
      <c r="S171" s="117"/>
      <c r="T171" s="117"/>
      <c r="U171" s="117"/>
      <c r="V171" s="117"/>
      <c r="W171" s="117"/>
      <c r="X171" s="117"/>
      <c r="Y171" s="117"/>
      <c r="Z171" s="117"/>
    </row>
    <row r="172" spans="1:26" ht="15.75" customHeight="1" x14ac:dyDescent="0.25">
      <c r="A172" s="253">
        <v>168</v>
      </c>
      <c r="B172" s="108"/>
      <c r="C172" s="157"/>
      <c r="D172" s="262"/>
      <c r="E172" s="108"/>
      <c r="F172" s="108"/>
      <c r="G172" s="108"/>
      <c r="H172" s="108"/>
      <c r="I172" s="143"/>
      <c r="J172" s="117"/>
      <c r="K172" s="117"/>
      <c r="L172" s="117"/>
      <c r="M172" s="117"/>
      <c r="N172" s="117"/>
      <c r="O172" s="117"/>
      <c r="P172" s="117"/>
      <c r="Q172" s="117"/>
      <c r="R172" s="117"/>
      <c r="S172" s="117"/>
      <c r="T172" s="117"/>
      <c r="U172" s="117"/>
      <c r="V172" s="117"/>
      <c r="W172" s="117"/>
      <c r="X172" s="117"/>
      <c r="Y172" s="117"/>
      <c r="Z172" s="117"/>
    </row>
    <row r="173" spans="1:26" ht="15.75" customHeight="1" x14ac:dyDescent="0.25">
      <c r="A173" s="253">
        <v>169</v>
      </c>
      <c r="B173" s="108"/>
      <c r="C173" s="108"/>
      <c r="D173" s="103"/>
      <c r="E173" s="107"/>
      <c r="F173" s="107"/>
      <c r="G173" s="108"/>
      <c r="H173" s="108"/>
      <c r="I173" s="143"/>
      <c r="J173" s="117"/>
      <c r="K173" s="117"/>
      <c r="L173" s="117"/>
      <c r="M173" s="117"/>
      <c r="N173" s="117"/>
      <c r="O173" s="117"/>
      <c r="P173" s="117"/>
      <c r="Q173" s="117"/>
      <c r="R173" s="117"/>
      <c r="S173" s="117"/>
      <c r="T173" s="117"/>
      <c r="U173" s="117"/>
      <c r="V173" s="117"/>
      <c r="W173" s="117"/>
      <c r="X173" s="117"/>
      <c r="Y173" s="117"/>
      <c r="Z173" s="117"/>
    </row>
    <row r="174" spans="1:26" ht="15.75" customHeight="1" x14ac:dyDescent="0.25">
      <c r="A174" s="253">
        <v>170</v>
      </c>
      <c r="B174" s="108"/>
      <c r="C174" s="212"/>
      <c r="D174" s="108"/>
      <c r="E174" s="107"/>
      <c r="F174" s="107"/>
      <c r="G174" s="108"/>
      <c r="H174" s="108"/>
      <c r="I174" s="143"/>
      <c r="J174" s="117"/>
      <c r="K174" s="117"/>
      <c r="L174" s="117"/>
      <c r="M174" s="117"/>
      <c r="N174" s="117"/>
      <c r="O174" s="117"/>
      <c r="P174" s="117"/>
      <c r="Q174" s="117"/>
      <c r="R174" s="117"/>
      <c r="S174" s="117"/>
      <c r="T174" s="117"/>
      <c r="U174" s="117"/>
      <c r="V174" s="117"/>
      <c r="W174" s="117"/>
      <c r="X174" s="117"/>
      <c r="Y174" s="117"/>
      <c r="Z174" s="117"/>
    </row>
    <row r="175" spans="1:26" ht="15.75" customHeight="1" x14ac:dyDescent="0.25">
      <c r="A175" s="253">
        <v>171</v>
      </c>
      <c r="B175" s="108"/>
      <c r="C175" s="108"/>
      <c r="D175" s="108"/>
      <c r="E175" s="107"/>
      <c r="F175" s="107"/>
      <c r="G175" s="108"/>
      <c r="H175" s="108"/>
      <c r="I175" s="143"/>
      <c r="J175" s="117"/>
      <c r="K175" s="117"/>
      <c r="L175" s="117"/>
      <c r="M175" s="117"/>
      <c r="N175" s="117"/>
      <c r="O175" s="117"/>
      <c r="P175" s="117"/>
      <c r="Q175" s="117"/>
      <c r="R175" s="117"/>
      <c r="S175" s="117"/>
      <c r="T175" s="117"/>
      <c r="U175" s="117"/>
      <c r="V175" s="117"/>
      <c r="W175" s="117"/>
      <c r="X175" s="117"/>
      <c r="Y175" s="117"/>
      <c r="Z175" s="117"/>
    </row>
    <row r="176" spans="1:26" ht="15.75" customHeight="1" x14ac:dyDescent="0.25">
      <c r="A176" s="253">
        <v>172</v>
      </c>
      <c r="B176" s="108"/>
      <c r="C176" s="108"/>
      <c r="D176" s="108"/>
      <c r="E176" s="107"/>
      <c r="F176" s="107"/>
      <c r="G176" s="108"/>
      <c r="H176" s="108"/>
      <c r="I176" s="143"/>
      <c r="J176" s="117"/>
      <c r="K176" s="117"/>
      <c r="L176" s="117"/>
      <c r="M176" s="117"/>
      <c r="N176" s="117"/>
      <c r="O176" s="117"/>
      <c r="P176" s="117"/>
      <c r="Q176" s="117"/>
      <c r="R176" s="117"/>
      <c r="S176" s="117"/>
      <c r="T176" s="117"/>
      <c r="U176" s="117"/>
      <c r="V176" s="117"/>
      <c r="W176" s="117"/>
      <c r="X176" s="117"/>
      <c r="Y176" s="117"/>
      <c r="Z176" s="117"/>
    </row>
    <row r="177" spans="1:26" ht="15.75" customHeight="1" x14ac:dyDescent="0.25">
      <c r="A177" s="253">
        <v>173</v>
      </c>
      <c r="B177" s="108"/>
      <c r="C177" s="108"/>
      <c r="D177" s="108"/>
      <c r="E177" s="107"/>
      <c r="F177" s="107"/>
      <c r="G177" s="108"/>
      <c r="H177" s="108"/>
      <c r="I177" s="143"/>
      <c r="J177" s="117"/>
      <c r="K177" s="117"/>
      <c r="L177" s="117"/>
      <c r="M177" s="117"/>
      <c r="N177" s="117"/>
      <c r="O177" s="117"/>
      <c r="P177" s="117"/>
      <c r="Q177" s="117"/>
      <c r="R177" s="117"/>
      <c r="S177" s="117"/>
      <c r="T177" s="117"/>
      <c r="U177" s="117"/>
      <c r="V177" s="117"/>
      <c r="W177" s="117"/>
      <c r="X177" s="117"/>
      <c r="Y177" s="117"/>
      <c r="Z177" s="117"/>
    </row>
    <row r="178" spans="1:26" ht="15.75" customHeight="1" x14ac:dyDescent="0.25">
      <c r="A178" s="253">
        <v>174</v>
      </c>
      <c r="B178" s="108"/>
      <c r="C178" s="108"/>
      <c r="D178" s="108"/>
      <c r="E178" s="107"/>
      <c r="F178" s="107"/>
      <c r="G178" s="108"/>
      <c r="H178" s="108"/>
      <c r="I178" s="143"/>
      <c r="J178" s="117"/>
      <c r="K178" s="117"/>
      <c r="L178" s="117"/>
      <c r="M178" s="117"/>
      <c r="N178" s="117"/>
      <c r="O178" s="117"/>
      <c r="P178" s="117"/>
      <c r="Q178" s="117"/>
      <c r="R178" s="117"/>
      <c r="S178" s="117"/>
      <c r="T178" s="117"/>
      <c r="U178" s="117"/>
      <c r="V178" s="117"/>
      <c r="W178" s="117"/>
      <c r="X178" s="117"/>
      <c r="Y178" s="117"/>
      <c r="Z178" s="117"/>
    </row>
    <row r="179" spans="1:26" ht="15.75" customHeight="1" x14ac:dyDescent="0.25">
      <c r="A179" s="253">
        <v>175</v>
      </c>
      <c r="B179" s="108"/>
      <c r="C179" s="157"/>
      <c r="D179" s="108"/>
      <c r="E179" s="107"/>
      <c r="F179" s="107"/>
      <c r="G179" s="108"/>
      <c r="H179" s="108"/>
      <c r="I179" s="143"/>
      <c r="J179" s="117"/>
      <c r="K179" s="117"/>
      <c r="L179" s="117"/>
      <c r="M179" s="117"/>
      <c r="N179" s="117"/>
      <c r="O179" s="117"/>
      <c r="P179" s="117"/>
      <c r="Q179" s="117"/>
      <c r="R179" s="117"/>
      <c r="S179" s="117"/>
      <c r="T179" s="117"/>
      <c r="U179" s="117"/>
      <c r="V179" s="117"/>
      <c r="W179" s="117"/>
      <c r="X179" s="117"/>
      <c r="Y179" s="117"/>
      <c r="Z179" s="117"/>
    </row>
    <row r="180" spans="1:26" ht="15.75" customHeight="1" x14ac:dyDescent="0.25">
      <c r="A180" s="253">
        <v>176</v>
      </c>
      <c r="B180" s="108"/>
      <c r="C180" s="157"/>
      <c r="D180" s="108"/>
      <c r="E180" s="108"/>
      <c r="F180" s="108"/>
      <c r="G180" s="108"/>
      <c r="H180" s="108"/>
      <c r="I180" s="143"/>
      <c r="J180" s="117"/>
      <c r="K180" s="117"/>
      <c r="L180" s="117"/>
      <c r="M180" s="117"/>
      <c r="N180" s="117"/>
      <c r="O180" s="117"/>
      <c r="P180" s="117"/>
      <c r="Q180" s="117"/>
      <c r="R180" s="117"/>
      <c r="S180" s="117"/>
      <c r="T180" s="117"/>
      <c r="U180" s="117"/>
      <c r="V180" s="117"/>
      <c r="W180" s="117"/>
      <c r="X180" s="117"/>
      <c r="Y180" s="117"/>
      <c r="Z180" s="117"/>
    </row>
    <row r="181" spans="1:26" ht="15.75" customHeight="1" x14ac:dyDescent="0.25">
      <c r="A181" s="253">
        <v>177</v>
      </c>
      <c r="B181" s="108"/>
      <c r="C181" s="157"/>
      <c r="D181" s="108"/>
      <c r="E181" s="108"/>
      <c r="F181" s="108"/>
      <c r="G181" s="108"/>
      <c r="H181" s="108"/>
      <c r="I181" s="143"/>
      <c r="J181" s="117"/>
      <c r="K181" s="117"/>
      <c r="L181" s="117"/>
      <c r="M181" s="117"/>
      <c r="N181" s="117"/>
      <c r="O181" s="117"/>
      <c r="P181" s="117"/>
      <c r="Q181" s="117"/>
      <c r="R181" s="117"/>
      <c r="S181" s="117"/>
      <c r="T181" s="117"/>
      <c r="U181" s="117"/>
      <c r="V181" s="117"/>
      <c r="W181" s="117"/>
      <c r="X181" s="117"/>
      <c r="Y181" s="117"/>
      <c r="Z181" s="117"/>
    </row>
    <row r="182" spans="1:26" ht="15.75" customHeight="1" x14ac:dyDescent="0.25">
      <c r="A182" s="253">
        <v>178</v>
      </c>
      <c r="B182" s="108"/>
      <c r="C182" s="108"/>
      <c r="D182" s="108"/>
      <c r="E182" s="108"/>
      <c r="F182" s="108"/>
      <c r="G182" s="108"/>
      <c r="H182" s="108"/>
      <c r="I182" s="143"/>
      <c r="J182" s="117"/>
      <c r="K182" s="117"/>
      <c r="L182" s="117"/>
      <c r="M182" s="117"/>
      <c r="N182" s="117"/>
      <c r="O182" s="117"/>
      <c r="P182" s="117"/>
      <c r="Q182" s="117"/>
      <c r="R182" s="117"/>
      <c r="S182" s="117"/>
      <c r="T182" s="117"/>
      <c r="U182" s="117"/>
      <c r="V182" s="117"/>
      <c r="W182" s="117"/>
      <c r="X182" s="117"/>
      <c r="Y182" s="117"/>
      <c r="Z182" s="117"/>
    </row>
    <row r="183" spans="1:26" ht="15.75" customHeight="1" x14ac:dyDescent="0.25">
      <c r="A183" s="253">
        <v>179</v>
      </c>
      <c r="B183" s="108"/>
      <c r="C183" s="108"/>
      <c r="D183" s="108"/>
      <c r="E183" s="108"/>
      <c r="F183" s="108"/>
      <c r="G183" s="108"/>
      <c r="H183" s="108"/>
      <c r="I183" s="143"/>
      <c r="J183" s="117"/>
      <c r="K183" s="117"/>
      <c r="L183" s="117"/>
      <c r="M183" s="117"/>
      <c r="N183" s="117"/>
      <c r="O183" s="117"/>
      <c r="P183" s="117"/>
      <c r="Q183" s="117"/>
      <c r="R183" s="117"/>
      <c r="S183" s="117"/>
      <c r="T183" s="117"/>
      <c r="U183" s="117"/>
      <c r="V183" s="117"/>
      <c r="W183" s="117"/>
      <c r="X183" s="117"/>
      <c r="Y183" s="117"/>
      <c r="Z183" s="117"/>
    </row>
    <row r="184" spans="1:26" ht="15.75" customHeight="1" x14ac:dyDescent="0.25">
      <c r="A184" s="253">
        <v>180</v>
      </c>
      <c r="B184" s="108"/>
      <c r="C184" s="108"/>
      <c r="D184" s="108"/>
      <c r="E184" s="108"/>
      <c r="F184" s="108"/>
      <c r="G184" s="108"/>
      <c r="H184" s="108"/>
      <c r="I184" s="143"/>
      <c r="J184" s="117"/>
      <c r="K184" s="117"/>
      <c r="L184" s="117"/>
      <c r="M184" s="117"/>
      <c r="N184" s="117"/>
      <c r="O184" s="117"/>
      <c r="P184" s="117"/>
      <c r="Q184" s="117"/>
      <c r="R184" s="117"/>
      <c r="S184" s="117"/>
      <c r="T184" s="117"/>
      <c r="U184" s="117"/>
      <c r="V184" s="117"/>
      <c r="W184" s="117"/>
      <c r="X184" s="117"/>
      <c r="Y184" s="117"/>
      <c r="Z184" s="117"/>
    </row>
    <row r="185" spans="1:26" ht="15.75" customHeight="1" x14ac:dyDescent="0.25">
      <c r="A185" s="253">
        <v>181</v>
      </c>
      <c r="B185" s="108"/>
      <c r="C185" s="108"/>
      <c r="D185" s="108"/>
      <c r="E185" s="108"/>
      <c r="F185" s="108"/>
      <c r="G185" s="108"/>
      <c r="H185" s="108"/>
      <c r="I185" s="143"/>
      <c r="J185" s="117"/>
      <c r="K185" s="117"/>
      <c r="L185" s="117"/>
      <c r="M185" s="117"/>
      <c r="N185" s="117"/>
      <c r="O185" s="117"/>
      <c r="P185" s="117"/>
      <c r="Q185" s="117"/>
      <c r="R185" s="117"/>
      <c r="S185" s="117"/>
      <c r="T185" s="117"/>
      <c r="U185" s="117"/>
      <c r="V185" s="117"/>
      <c r="W185" s="117"/>
      <c r="X185" s="117"/>
      <c r="Y185" s="117"/>
      <c r="Z185" s="117"/>
    </row>
    <row r="186" spans="1:26" ht="15.75" customHeight="1" x14ac:dyDescent="0.25">
      <c r="A186" s="253">
        <v>182</v>
      </c>
      <c r="B186" s="108"/>
      <c r="C186" s="108"/>
      <c r="D186" s="108"/>
      <c r="E186" s="108"/>
      <c r="F186" s="108"/>
      <c r="G186" s="108"/>
      <c r="H186" s="108"/>
      <c r="I186" s="143"/>
      <c r="J186" s="117"/>
      <c r="K186" s="117"/>
      <c r="L186" s="117"/>
      <c r="M186" s="117"/>
      <c r="N186" s="117"/>
      <c r="O186" s="117"/>
      <c r="P186" s="117"/>
      <c r="Q186" s="117"/>
      <c r="R186" s="117"/>
      <c r="S186" s="117"/>
      <c r="T186" s="117"/>
      <c r="U186" s="117"/>
      <c r="V186" s="117"/>
      <c r="W186" s="117"/>
      <c r="X186" s="117"/>
      <c r="Y186" s="117"/>
      <c r="Z186" s="117"/>
    </row>
    <row r="187" spans="1:26" ht="15.75" customHeight="1" x14ac:dyDescent="0.25">
      <c r="A187" s="253">
        <v>183</v>
      </c>
      <c r="B187" s="108"/>
      <c r="C187" s="108"/>
      <c r="D187" s="212"/>
      <c r="E187" s="108"/>
      <c r="F187" s="108"/>
      <c r="G187" s="108"/>
      <c r="H187" s="108"/>
      <c r="I187" s="143"/>
      <c r="J187" s="117"/>
      <c r="K187" s="117"/>
      <c r="L187" s="117"/>
      <c r="M187" s="117"/>
      <c r="N187" s="117"/>
      <c r="O187" s="117"/>
      <c r="P187" s="117"/>
      <c r="Q187" s="117"/>
      <c r="R187" s="117"/>
      <c r="S187" s="117"/>
      <c r="T187" s="117"/>
      <c r="U187" s="117"/>
      <c r="V187" s="117"/>
      <c r="W187" s="117"/>
      <c r="X187" s="117"/>
      <c r="Y187" s="117"/>
      <c r="Z187" s="117"/>
    </row>
    <row r="188" spans="1:26" ht="15.75" customHeight="1" x14ac:dyDescent="0.25">
      <c r="A188" s="253">
        <v>184</v>
      </c>
      <c r="B188" s="108"/>
      <c r="C188" s="108"/>
      <c r="D188" s="108"/>
      <c r="E188" s="108"/>
      <c r="F188" s="108"/>
      <c r="G188" s="108"/>
      <c r="H188" s="108"/>
      <c r="I188" s="143"/>
      <c r="J188" s="117"/>
      <c r="K188" s="117"/>
      <c r="L188" s="117"/>
      <c r="M188" s="117"/>
      <c r="N188" s="117"/>
      <c r="O188" s="117"/>
      <c r="P188" s="117"/>
      <c r="Q188" s="117"/>
      <c r="R188" s="117"/>
      <c r="S188" s="117"/>
      <c r="T188" s="117"/>
      <c r="U188" s="117"/>
      <c r="V188" s="117"/>
      <c r="W188" s="117"/>
      <c r="X188" s="117"/>
      <c r="Y188" s="117"/>
      <c r="Z188" s="117"/>
    </row>
    <row r="189" spans="1:26" ht="15.75" customHeight="1" x14ac:dyDescent="0.25">
      <c r="A189" s="253">
        <v>185</v>
      </c>
      <c r="B189" s="108"/>
      <c r="C189" s="108"/>
      <c r="D189" s="108"/>
      <c r="E189" s="108"/>
      <c r="F189" s="108"/>
      <c r="G189" s="108"/>
      <c r="H189" s="108"/>
      <c r="I189" s="143"/>
      <c r="J189" s="117"/>
      <c r="K189" s="117"/>
      <c r="L189" s="117"/>
      <c r="M189" s="117"/>
      <c r="N189" s="117"/>
      <c r="O189" s="117"/>
      <c r="P189" s="117"/>
      <c r="Q189" s="117"/>
      <c r="R189" s="117"/>
      <c r="S189" s="117"/>
      <c r="T189" s="117"/>
      <c r="U189" s="117"/>
      <c r="V189" s="117"/>
      <c r="W189" s="117"/>
      <c r="X189" s="117"/>
      <c r="Y189" s="117"/>
      <c r="Z189" s="117"/>
    </row>
    <row r="190" spans="1:26" ht="15.75" customHeight="1" x14ac:dyDescent="0.25">
      <c r="A190" s="253">
        <v>186</v>
      </c>
      <c r="B190" s="108"/>
      <c r="C190" s="108"/>
      <c r="D190" s="108"/>
      <c r="E190" s="108"/>
      <c r="F190" s="108"/>
      <c r="G190" s="108"/>
      <c r="H190" s="108"/>
      <c r="I190" s="143"/>
      <c r="J190" s="117"/>
      <c r="K190" s="117"/>
      <c r="L190" s="117"/>
      <c r="M190" s="117"/>
      <c r="N190" s="117"/>
      <c r="O190" s="117"/>
      <c r="P190" s="117"/>
      <c r="Q190" s="117"/>
      <c r="R190" s="117"/>
      <c r="S190" s="117"/>
      <c r="T190" s="117"/>
      <c r="U190" s="117"/>
      <c r="V190" s="117"/>
      <c r="W190" s="117"/>
      <c r="X190" s="117"/>
      <c r="Y190" s="117"/>
      <c r="Z190" s="117"/>
    </row>
    <row r="191" spans="1:26" ht="15.75" customHeight="1" x14ac:dyDescent="0.25">
      <c r="A191" s="253">
        <v>187</v>
      </c>
      <c r="B191" s="108"/>
      <c r="C191" s="108"/>
      <c r="D191" s="108"/>
      <c r="E191" s="108"/>
      <c r="F191" s="108"/>
      <c r="G191" s="108"/>
      <c r="H191" s="108"/>
      <c r="I191" s="143"/>
      <c r="J191" s="117"/>
      <c r="K191" s="117"/>
      <c r="L191" s="117"/>
      <c r="M191" s="117"/>
      <c r="N191" s="117"/>
      <c r="O191" s="117"/>
      <c r="P191" s="117"/>
      <c r="Q191" s="117"/>
      <c r="R191" s="117"/>
      <c r="S191" s="117"/>
      <c r="T191" s="117"/>
      <c r="U191" s="117"/>
      <c r="V191" s="117"/>
      <c r="W191" s="117"/>
      <c r="X191" s="117"/>
      <c r="Y191" s="117"/>
      <c r="Z191" s="117"/>
    </row>
    <row r="192" spans="1:26" ht="15.75" customHeight="1" x14ac:dyDescent="0.25">
      <c r="A192" s="253">
        <v>188</v>
      </c>
      <c r="B192" s="108"/>
      <c r="C192" s="212"/>
      <c r="D192" s="108"/>
      <c r="E192" s="108"/>
      <c r="F192" s="108"/>
      <c r="G192" s="108"/>
      <c r="H192" s="108"/>
      <c r="I192" s="143"/>
      <c r="J192" s="117"/>
      <c r="K192" s="117"/>
      <c r="L192" s="117"/>
      <c r="M192" s="117"/>
      <c r="N192" s="117"/>
      <c r="O192" s="117"/>
      <c r="P192" s="117"/>
      <c r="Q192" s="117"/>
      <c r="R192" s="117"/>
      <c r="S192" s="117"/>
      <c r="T192" s="117"/>
      <c r="U192" s="117"/>
      <c r="V192" s="117"/>
      <c r="W192" s="117"/>
      <c r="X192" s="117"/>
      <c r="Y192" s="117"/>
      <c r="Z192" s="117"/>
    </row>
    <row r="193" spans="1:26" ht="15.75" customHeight="1" x14ac:dyDescent="0.25">
      <c r="A193" s="253">
        <v>189</v>
      </c>
      <c r="B193" s="108"/>
      <c r="C193" s="108"/>
      <c r="D193" s="108"/>
      <c r="E193" s="108"/>
      <c r="F193" s="108"/>
      <c r="G193" s="108"/>
      <c r="H193" s="108"/>
      <c r="I193" s="143"/>
      <c r="J193" s="117"/>
      <c r="K193" s="117"/>
      <c r="L193" s="117"/>
      <c r="M193" s="117"/>
      <c r="N193" s="117"/>
      <c r="O193" s="117"/>
      <c r="P193" s="117"/>
      <c r="Q193" s="117"/>
      <c r="R193" s="117"/>
      <c r="S193" s="117"/>
      <c r="T193" s="117"/>
      <c r="U193" s="117"/>
      <c r="V193" s="117"/>
      <c r="W193" s="117"/>
      <c r="X193" s="117"/>
      <c r="Y193" s="117"/>
      <c r="Z193" s="117"/>
    </row>
    <row r="194" spans="1:26" ht="15.75" customHeight="1" x14ac:dyDescent="0.25">
      <c r="A194" s="253">
        <v>190</v>
      </c>
      <c r="B194" s="108"/>
      <c r="C194" s="212"/>
      <c r="D194" s="262"/>
      <c r="E194" s="108"/>
      <c r="F194" s="108"/>
      <c r="G194" s="108"/>
      <c r="H194" s="108"/>
      <c r="I194" s="143"/>
      <c r="J194" s="117"/>
      <c r="K194" s="117"/>
      <c r="L194" s="117"/>
      <c r="M194" s="117"/>
      <c r="N194" s="117"/>
      <c r="O194" s="117"/>
      <c r="P194" s="117"/>
      <c r="Q194" s="117"/>
      <c r="R194" s="117"/>
      <c r="S194" s="117"/>
      <c r="T194" s="117"/>
      <c r="U194" s="117"/>
      <c r="V194" s="117"/>
      <c r="W194" s="117"/>
      <c r="X194" s="117"/>
      <c r="Y194" s="117"/>
      <c r="Z194" s="117"/>
    </row>
    <row r="195" spans="1:26" ht="15.75" customHeight="1" x14ac:dyDescent="0.25">
      <c r="A195" s="253">
        <v>191</v>
      </c>
      <c r="B195" s="108"/>
      <c r="C195" s="108"/>
      <c r="D195" s="108"/>
      <c r="E195" s="108"/>
      <c r="F195" s="108"/>
      <c r="G195" s="108"/>
      <c r="H195" s="108"/>
      <c r="I195" s="143"/>
      <c r="J195" s="117"/>
      <c r="K195" s="117"/>
      <c r="L195" s="117"/>
      <c r="M195" s="117"/>
      <c r="N195" s="117"/>
      <c r="O195" s="117"/>
      <c r="P195" s="117"/>
      <c r="Q195" s="117"/>
      <c r="R195" s="117"/>
      <c r="S195" s="117"/>
      <c r="T195" s="117"/>
      <c r="U195" s="117"/>
      <c r="V195" s="117"/>
      <c r="W195" s="117"/>
      <c r="X195" s="117"/>
      <c r="Y195" s="117"/>
      <c r="Z195" s="117"/>
    </row>
    <row r="196" spans="1:26" ht="15.75" customHeight="1" x14ac:dyDescent="0.25">
      <c r="A196" s="253">
        <v>192</v>
      </c>
      <c r="B196" s="108"/>
      <c r="C196" s="108"/>
      <c r="D196" s="108"/>
      <c r="E196" s="108"/>
      <c r="F196" s="108"/>
      <c r="G196" s="108"/>
      <c r="H196" s="108"/>
      <c r="I196" s="143"/>
      <c r="J196" s="117"/>
      <c r="K196" s="117"/>
      <c r="L196" s="117"/>
      <c r="M196" s="117"/>
      <c r="N196" s="117"/>
      <c r="O196" s="117"/>
      <c r="P196" s="117"/>
      <c r="Q196" s="117"/>
      <c r="R196" s="117"/>
      <c r="S196" s="117"/>
      <c r="T196" s="117"/>
      <c r="U196" s="117"/>
      <c r="V196" s="117"/>
      <c r="W196" s="117"/>
      <c r="X196" s="117"/>
      <c r="Y196" s="117"/>
      <c r="Z196" s="117"/>
    </row>
    <row r="197" spans="1:26" ht="15.75" customHeight="1" x14ac:dyDescent="0.25">
      <c r="A197" s="253">
        <v>193</v>
      </c>
      <c r="B197" s="108"/>
      <c r="C197" s="108"/>
      <c r="D197" s="108"/>
      <c r="E197" s="108"/>
      <c r="F197" s="108"/>
      <c r="G197" s="108"/>
      <c r="H197" s="108"/>
      <c r="I197" s="143"/>
      <c r="J197" s="117"/>
      <c r="K197" s="117"/>
      <c r="L197" s="117"/>
      <c r="M197" s="117"/>
      <c r="N197" s="117"/>
      <c r="O197" s="117"/>
      <c r="P197" s="117"/>
      <c r="Q197" s="117"/>
      <c r="R197" s="117"/>
      <c r="S197" s="117"/>
      <c r="T197" s="117"/>
      <c r="U197" s="117"/>
      <c r="V197" s="117"/>
      <c r="W197" s="117"/>
      <c r="X197" s="117"/>
      <c r="Y197" s="117"/>
      <c r="Z197" s="117"/>
    </row>
    <row r="198" spans="1:26" ht="15.75" customHeight="1" x14ac:dyDescent="0.25">
      <c r="A198" s="253">
        <v>194</v>
      </c>
      <c r="B198" s="108"/>
      <c r="C198" s="108"/>
      <c r="D198" s="108"/>
      <c r="E198" s="108"/>
      <c r="F198" s="108"/>
      <c r="G198" s="108"/>
      <c r="H198" s="108"/>
      <c r="I198" s="143"/>
      <c r="J198" s="117"/>
      <c r="K198" s="117"/>
      <c r="L198" s="117"/>
      <c r="M198" s="117"/>
      <c r="N198" s="117"/>
      <c r="O198" s="117"/>
      <c r="P198" s="117"/>
      <c r="Q198" s="117"/>
      <c r="R198" s="117"/>
      <c r="S198" s="117"/>
      <c r="T198" s="117"/>
      <c r="U198" s="117"/>
      <c r="V198" s="117"/>
      <c r="W198" s="117"/>
      <c r="X198" s="117"/>
      <c r="Y198" s="117"/>
      <c r="Z198" s="117"/>
    </row>
    <row r="199" spans="1:26" ht="15.75" customHeight="1" x14ac:dyDescent="0.25">
      <c r="A199" s="253">
        <v>195</v>
      </c>
      <c r="B199" s="108"/>
      <c r="C199" s="108"/>
      <c r="D199" s="108"/>
      <c r="E199" s="108"/>
      <c r="F199" s="108"/>
      <c r="G199" s="108"/>
      <c r="H199" s="108"/>
      <c r="I199" s="143"/>
      <c r="J199" s="117"/>
      <c r="K199" s="117"/>
      <c r="L199" s="117"/>
      <c r="M199" s="117"/>
      <c r="N199" s="117"/>
      <c r="O199" s="117"/>
      <c r="P199" s="117"/>
      <c r="Q199" s="117"/>
      <c r="R199" s="117"/>
      <c r="S199" s="117"/>
      <c r="T199" s="117"/>
      <c r="U199" s="117"/>
      <c r="V199" s="117"/>
      <c r="W199" s="117"/>
      <c r="X199" s="117"/>
      <c r="Y199" s="117"/>
      <c r="Z199" s="117"/>
    </row>
    <row r="200" spans="1:26" ht="15.75" customHeight="1" x14ac:dyDescent="0.25">
      <c r="A200" s="253">
        <v>196</v>
      </c>
      <c r="B200" s="108"/>
      <c r="C200" s="212"/>
      <c r="D200" s="108"/>
      <c r="E200" s="108"/>
      <c r="F200" s="108"/>
      <c r="G200" s="108"/>
      <c r="H200" s="108"/>
      <c r="I200" s="143"/>
      <c r="J200" s="117"/>
      <c r="K200" s="117"/>
      <c r="L200" s="117"/>
      <c r="M200" s="117"/>
      <c r="N200" s="117"/>
      <c r="O200" s="117"/>
      <c r="P200" s="117"/>
      <c r="Q200" s="117"/>
      <c r="R200" s="117"/>
      <c r="S200" s="117"/>
      <c r="T200" s="117"/>
      <c r="U200" s="117"/>
      <c r="V200" s="117"/>
      <c r="W200" s="117"/>
      <c r="X200" s="117"/>
      <c r="Y200" s="117"/>
      <c r="Z200" s="117"/>
    </row>
    <row r="201" spans="1:26" ht="15.75" customHeight="1" x14ac:dyDescent="0.25">
      <c r="A201" s="253">
        <v>197</v>
      </c>
      <c r="B201" s="108"/>
      <c r="C201" s="108"/>
      <c r="D201" s="108"/>
      <c r="E201" s="108"/>
      <c r="F201" s="108"/>
      <c r="G201" s="108"/>
      <c r="H201" s="108"/>
      <c r="I201" s="143"/>
      <c r="J201" s="117"/>
      <c r="K201" s="117"/>
      <c r="L201" s="117"/>
      <c r="M201" s="117"/>
      <c r="N201" s="117"/>
      <c r="O201" s="117"/>
      <c r="P201" s="117"/>
      <c r="Q201" s="117"/>
      <c r="R201" s="117"/>
      <c r="S201" s="117"/>
      <c r="T201" s="117"/>
      <c r="U201" s="117"/>
      <c r="V201" s="117"/>
      <c r="W201" s="117"/>
      <c r="X201" s="117"/>
      <c r="Y201" s="117"/>
      <c r="Z201" s="117"/>
    </row>
    <row r="202" spans="1:26" ht="15.75" customHeight="1" x14ac:dyDescent="0.25">
      <c r="A202" s="253">
        <v>198</v>
      </c>
      <c r="B202" s="108"/>
      <c r="C202" s="108"/>
      <c r="D202" s="108"/>
      <c r="E202" s="108"/>
      <c r="F202" s="108"/>
      <c r="G202" s="108"/>
      <c r="H202" s="108"/>
      <c r="I202" s="143"/>
      <c r="J202" s="117"/>
      <c r="K202" s="117"/>
      <c r="L202" s="117"/>
      <c r="M202" s="117"/>
      <c r="N202" s="117"/>
      <c r="O202" s="117"/>
      <c r="P202" s="117"/>
      <c r="Q202" s="117"/>
      <c r="R202" s="117"/>
      <c r="S202" s="117"/>
      <c r="T202" s="117"/>
      <c r="U202" s="117"/>
      <c r="V202" s="117"/>
      <c r="W202" s="117"/>
      <c r="X202" s="117"/>
      <c r="Y202" s="117"/>
      <c r="Z202" s="117"/>
    </row>
    <row r="203" spans="1:26" ht="15.75" customHeight="1" x14ac:dyDescent="0.25">
      <c r="A203" s="253">
        <v>199</v>
      </c>
      <c r="B203" s="108"/>
      <c r="C203" s="108"/>
      <c r="D203" s="108"/>
      <c r="E203" s="108"/>
      <c r="F203" s="108"/>
      <c r="G203" s="108"/>
      <c r="H203" s="108"/>
      <c r="I203" s="143"/>
      <c r="J203" s="117"/>
      <c r="K203" s="117"/>
      <c r="L203" s="117"/>
      <c r="M203" s="117"/>
      <c r="N203" s="117"/>
      <c r="O203" s="117"/>
      <c r="P203" s="117"/>
      <c r="Q203" s="117"/>
      <c r="R203" s="117"/>
      <c r="S203" s="117"/>
      <c r="T203" s="117"/>
      <c r="U203" s="117"/>
      <c r="V203" s="117"/>
      <c r="W203" s="117"/>
      <c r="X203" s="117"/>
      <c r="Y203" s="117"/>
      <c r="Z203" s="117"/>
    </row>
    <row r="204" spans="1:26" ht="15.75" customHeight="1" x14ac:dyDescent="0.25">
      <c r="A204" s="253">
        <v>200</v>
      </c>
      <c r="B204" s="108"/>
      <c r="C204" s="108"/>
      <c r="D204" s="108"/>
      <c r="E204" s="108"/>
      <c r="F204" s="108"/>
      <c r="G204" s="108"/>
      <c r="H204" s="108"/>
      <c r="I204" s="143"/>
      <c r="J204" s="117"/>
      <c r="K204" s="117"/>
      <c r="L204" s="117"/>
      <c r="M204" s="117"/>
      <c r="N204" s="117"/>
      <c r="O204" s="117"/>
      <c r="P204" s="117"/>
      <c r="Q204" s="117"/>
      <c r="R204" s="117"/>
      <c r="S204" s="117"/>
      <c r="T204" s="117"/>
      <c r="U204" s="117"/>
      <c r="V204" s="117"/>
      <c r="W204" s="117"/>
      <c r="X204" s="117"/>
      <c r="Y204" s="117"/>
      <c r="Z204" s="117"/>
    </row>
    <row r="205" spans="1:26" ht="15.75" customHeight="1" x14ac:dyDescent="0.25">
      <c r="A205" s="253">
        <v>201</v>
      </c>
      <c r="B205" s="108"/>
      <c r="C205" s="108"/>
      <c r="D205" s="108"/>
      <c r="E205" s="108"/>
      <c r="F205" s="108"/>
      <c r="G205" s="108"/>
      <c r="H205" s="108"/>
      <c r="I205" s="143"/>
      <c r="J205" s="117"/>
      <c r="K205" s="117"/>
      <c r="L205" s="117"/>
      <c r="M205" s="117"/>
      <c r="N205" s="117"/>
      <c r="O205" s="117"/>
      <c r="P205" s="117"/>
      <c r="Q205" s="117"/>
      <c r="R205" s="117"/>
      <c r="S205" s="117"/>
      <c r="T205" s="117"/>
      <c r="U205" s="117"/>
      <c r="V205" s="117"/>
      <c r="W205" s="117"/>
      <c r="X205" s="117"/>
      <c r="Y205" s="117"/>
      <c r="Z205" s="117"/>
    </row>
    <row r="206" spans="1:26" ht="15.75" customHeight="1" x14ac:dyDescent="0.25">
      <c r="A206" s="253">
        <v>202</v>
      </c>
      <c r="B206" s="108"/>
      <c r="C206" s="108"/>
      <c r="D206" s="108"/>
      <c r="E206" s="108"/>
      <c r="F206" s="108"/>
      <c r="G206" s="108"/>
      <c r="H206" s="108"/>
      <c r="I206" s="143"/>
      <c r="J206" s="117"/>
      <c r="K206" s="117"/>
      <c r="L206" s="117"/>
      <c r="M206" s="117"/>
      <c r="N206" s="117"/>
      <c r="O206" s="117"/>
      <c r="P206" s="117"/>
      <c r="Q206" s="117"/>
      <c r="R206" s="117"/>
      <c r="S206" s="117"/>
      <c r="T206" s="117"/>
      <c r="U206" s="117"/>
      <c r="V206" s="117"/>
      <c r="W206" s="117"/>
      <c r="X206" s="117"/>
      <c r="Y206" s="117"/>
      <c r="Z206" s="117"/>
    </row>
    <row r="207" spans="1:26" ht="15.75" customHeight="1" x14ac:dyDescent="0.25">
      <c r="A207" s="253">
        <v>203</v>
      </c>
      <c r="B207" s="108"/>
      <c r="C207" s="108"/>
      <c r="D207" s="108"/>
      <c r="E207" s="108"/>
      <c r="F207" s="108"/>
      <c r="G207" s="108"/>
      <c r="H207" s="108"/>
      <c r="I207" s="143"/>
      <c r="J207" s="117"/>
      <c r="K207" s="117"/>
      <c r="L207" s="117"/>
      <c r="M207" s="117"/>
      <c r="N207" s="117"/>
      <c r="O207" s="117"/>
      <c r="P207" s="117"/>
      <c r="Q207" s="117"/>
      <c r="R207" s="117"/>
      <c r="S207" s="117"/>
      <c r="T207" s="117"/>
      <c r="U207" s="117"/>
      <c r="V207" s="117"/>
      <c r="W207" s="117"/>
      <c r="X207" s="117"/>
      <c r="Y207" s="117"/>
      <c r="Z207" s="117"/>
    </row>
    <row r="208" spans="1:26" ht="15.75" customHeight="1" x14ac:dyDescent="0.25">
      <c r="A208" s="253">
        <v>204</v>
      </c>
      <c r="B208" s="108"/>
      <c r="C208" s="108"/>
      <c r="D208" s="108"/>
      <c r="E208" s="108"/>
      <c r="F208" s="108"/>
      <c r="G208" s="108"/>
      <c r="H208" s="108"/>
      <c r="I208" s="143"/>
      <c r="J208" s="117"/>
      <c r="K208" s="117"/>
      <c r="L208" s="117"/>
      <c r="M208" s="117"/>
      <c r="N208" s="117"/>
      <c r="O208" s="117"/>
      <c r="P208" s="117"/>
      <c r="Q208" s="117"/>
      <c r="R208" s="117"/>
      <c r="S208" s="117"/>
      <c r="T208" s="117"/>
      <c r="U208" s="117"/>
      <c r="V208" s="117"/>
      <c r="W208" s="117"/>
      <c r="X208" s="117"/>
      <c r="Y208" s="117"/>
      <c r="Z208" s="117"/>
    </row>
    <row r="209" spans="1:26" ht="15.75" customHeight="1" x14ac:dyDescent="0.25">
      <c r="A209" s="253">
        <v>205</v>
      </c>
      <c r="B209" s="108"/>
      <c r="C209" s="108"/>
      <c r="D209" s="108"/>
      <c r="E209" s="108"/>
      <c r="F209" s="108"/>
      <c r="G209" s="108"/>
      <c r="H209" s="108"/>
      <c r="I209" s="143"/>
      <c r="J209" s="117"/>
      <c r="K209" s="117"/>
      <c r="L209" s="117"/>
      <c r="M209" s="117"/>
      <c r="N209" s="117"/>
      <c r="O209" s="117"/>
      <c r="P209" s="117"/>
      <c r="Q209" s="117"/>
      <c r="R209" s="117"/>
      <c r="S209" s="117"/>
      <c r="T209" s="117"/>
      <c r="U209" s="117"/>
      <c r="V209" s="117"/>
      <c r="W209" s="117"/>
      <c r="X209" s="117"/>
      <c r="Y209" s="117"/>
      <c r="Z209" s="117"/>
    </row>
    <row r="210" spans="1:26" ht="15.75" customHeight="1" x14ac:dyDescent="0.25">
      <c r="A210" s="253">
        <v>206</v>
      </c>
      <c r="B210" s="108"/>
      <c r="C210" s="108"/>
      <c r="D210" s="108"/>
      <c r="E210" s="108"/>
      <c r="F210" s="108"/>
      <c r="G210" s="108"/>
      <c r="H210" s="108"/>
      <c r="I210" s="143"/>
      <c r="J210" s="117"/>
      <c r="K210" s="117"/>
      <c r="L210" s="117"/>
      <c r="M210" s="117"/>
      <c r="N210" s="117"/>
      <c r="O210" s="117"/>
      <c r="P210" s="117"/>
      <c r="Q210" s="117"/>
      <c r="R210" s="117"/>
      <c r="S210" s="117"/>
      <c r="T210" s="117"/>
      <c r="U210" s="117"/>
      <c r="V210" s="117"/>
      <c r="W210" s="117"/>
      <c r="X210" s="117"/>
      <c r="Y210" s="117"/>
      <c r="Z210" s="117"/>
    </row>
    <row r="211" spans="1:26" ht="15.75" customHeight="1" x14ac:dyDescent="0.25">
      <c r="A211" s="253">
        <v>207</v>
      </c>
      <c r="B211" s="108"/>
      <c r="C211" s="212"/>
      <c r="D211" s="108"/>
      <c r="E211" s="108"/>
      <c r="F211" s="108"/>
      <c r="G211" s="108"/>
      <c r="H211" s="108"/>
      <c r="I211" s="143"/>
      <c r="J211" s="117"/>
      <c r="K211" s="117"/>
      <c r="L211" s="117"/>
      <c r="M211" s="117"/>
      <c r="N211" s="117"/>
      <c r="O211" s="117"/>
      <c r="P211" s="117"/>
      <c r="Q211" s="117"/>
      <c r="R211" s="117"/>
      <c r="S211" s="117"/>
      <c r="T211" s="117"/>
      <c r="U211" s="117"/>
      <c r="V211" s="117"/>
      <c r="W211" s="117"/>
      <c r="X211" s="117"/>
      <c r="Y211" s="117"/>
      <c r="Z211" s="117"/>
    </row>
    <row r="212" spans="1:26" ht="15.75" customHeight="1" x14ac:dyDescent="0.25">
      <c r="A212" s="253">
        <v>208</v>
      </c>
      <c r="B212" s="108"/>
      <c r="C212" s="212"/>
      <c r="D212" s="108"/>
      <c r="E212" s="108"/>
      <c r="F212" s="108"/>
      <c r="G212" s="108"/>
      <c r="H212" s="108"/>
      <c r="I212" s="143"/>
      <c r="J212" s="117"/>
      <c r="K212" s="117"/>
      <c r="L212" s="117"/>
      <c r="M212" s="117"/>
      <c r="N212" s="117"/>
      <c r="O212" s="117"/>
      <c r="P212" s="117"/>
      <c r="Q212" s="117"/>
      <c r="R212" s="117"/>
      <c r="S212" s="117"/>
      <c r="T212" s="117"/>
      <c r="U212" s="117"/>
      <c r="V212" s="117"/>
      <c r="W212" s="117"/>
      <c r="X212" s="117"/>
      <c r="Y212" s="117"/>
      <c r="Z212" s="117"/>
    </row>
    <row r="213" spans="1:26" ht="15.75" customHeight="1" x14ac:dyDescent="0.25">
      <c r="A213" s="253">
        <v>209</v>
      </c>
      <c r="B213" s="108"/>
      <c r="C213" s="108"/>
      <c r="D213" s="108"/>
      <c r="E213" s="108"/>
      <c r="F213" s="108"/>
      <c r="G213" s="108"/>
      <c r="H213" s="108"/>
      <c r="I213" s="143"/>
      <c r="J213" s="117"/>
      <c r="K213" s="117"/>
      <c r="L213" s="117"/>
      <c r="M213" s="117"/>
      <c r="N213" s="117"/>
      <c r="O213" s="117"/>
      <c r="P213" s="117"/>
      <c r="Q213" s="117"/>
      <c r="R213" s="117"/>
      <c r="S213" s="117"/>
      <c r="T213" s="117"/>
      <c r="U213" s="117"/>
      <c r="V213" s="117"/>
      <c r="W213" s="117"/>
      <c r="X213" s="117"/>
      <c r="Y213" s="117"/>
      <c r="Z213" s="117"/>
    </row>
    <row r="214" spans="1:26" ht="15.75" customHeight="1" x14ac:dyDescent="0.25">
      <c r="A214" s="253">
        <v>210</v>
      </c>
      <c r="B214" s="108"/>
      <c r="C214" s="108"/>
      <c r="D214" s="108"/>
      <c r="E214" s="108"/>
      <c r="F214" s="108"/>
      <c r="G214" s="108"/>
      <c r="H214" s="108"/>
      <c r="I214" s="143"/>
      <c r="J214" s="117"/>
      <c r="K214" s="117"/>
      <c r="L214" s="117"/>
      <c r="M214" s="117"/>
      <c r="N214" s="117"/>
      <c r="O214" s="117"/>
      <c r="P214" s="117"/>
      <c r="Q214" s="117"/>
      <c r="R214" s="117"/>
      <c r="S214" s="117"/>
      <c r="T214" s="117"/>
      <c r="U214" s="117"/>
      <c r="V214" s="117"/>
      <c r="W214" s="117"/>
      <c r="X214" s="117"/>
      <c r="Y214" s="117"/>
      <c r="Z214" s="117"/>
    </row>
    <row r="215" spans="1:26" ht="15.75" customHeight="1" x14ac:dyDescent="0.25">
      <c r="A215" s="253">
        <v>211</v>
      </c>
      <c r="B215" s="108"/>
      <c r="C215" s="108"/>
      <c r="D215" s="108"/>
      <c r="E215" s="108"/>
      <c r="F215" s="108"/>
      <c r="G215" s="108"/>
      <c r="H215" s="108"/>
      <c r="I215" s="143"/>
      <c r="J215" s="117"/>
      <c r="K215" s="117"/>
      <c r="L215" s="117"/>
      <c r="M215" s="117"/>
      <c r="N215" s="117"/>
      <c r="O215" s="117"/>
      <c r="P215" s="117"/>
      <c r="Q215" s="117"/>
      <c r="R215" s="117"/>
      <c r="S215" s="117"/>
      <c r="T215" s="117"/>
      <c r="U215" s="117"/>
      <c r="V215" s="117"/>
      <c r="W215" s="117"/>
      <c r="X215" s="117"/>
      <c r="Y215" s="117"/>
      <c r="Z215" s="117"/>
    </row>
    <row r="216" spans="1:26" ht="15.75" customHeight="1" x14ac:dyDescent="0.25">
      <c r="A216" s="253">
        <v>212</v>
      </c>
      <c r="B216" s="108"/>
      <c r="C216" s="108"/>
      <c r="D216" s="108"/>
      <c r="E216" s="108"/>
      <c r="F216" s="108"/>
      <c r="G216" s="108"/>
      <c r="H216" s="108"/>
      <c r="I216" s="108"/>
      <c r="J216" s="117"/>
      <c r="K216" s="117"/>
      <c r="L216" s="117"/>
      <c r="M216" s="117"/>
      <c r="N216" s="117"/>
      <c r="O216" s="117"/>
      <c r="P216" s="117"/>
      <c r="Q216" s="117"/>
      <c r="R216" s="117"/>
      <c r="S216" s="117"/>
      <c r="T216" s="117"/>
      <c r="U216" s="117"/>
      <c r="V216" s="117"/>
      <c r="W216" s="117"/>
      <c r="X216" s="117"/>
      <c r="Y216" s="117"/>
      <c r="Z216" s="117"/>
    </row>
    <row r="217" spans="1:26" ht="15.75" customHeight="1" x14ac:dyDescent="0.25">
      <c r="A217" s="253">
        <v>213</v>
      </c>
      <c r="B217" s="108"/>
      <c r="C217" s="108"/>
      <c r="D217" s="108"/>
      <c r="E217" s="108"/>
      <c r="F217" s="108"/>
      <c r="G217" s="108"/>
      <c r="H217" s="108"/>
      <c r="I217" s="108"/>
      <c r="J217" s="117"/>
      <c r="K217" s="117"/>
      <c r="L217" s="117"/>
      <c r="M217" s="117"/>
      <c r="N217" s="117"/>
      <c r="O217" s="117"/>
      <c r="P217" s="117"/>
      <c r="Q217" s="117"/>
      <c r="R217" s="117"/>
      <c r="S217" s="117"/>
      <c r="T217" s="117"/>
      <c r="U217" s="117"/>
      <c r="V217" s="117"/>
      <c r="W217" s="117"/>
      <c r="X217" s="117"/>
      <c r="Y217" s="117"/>
      <c r="Z217" s="117"/>
    </row>
    <row r="218" spans="1:26" ht="15.75" customHeight="1" x14ac:dyDescent="0.25">
      <c r="A218" s="253">
        <v>214</v>
      </c>
      <c r="B218" s="108"/>
      <c r="C218" s="212"/>
      <c r="D218" s="107"/>
      <c r="E218" s="108"/>
      <c r="F218" s="123"/>
      <c r="G218" s="108"/>
      <c r="H218" s="108"/>
      <c r="I218" s="108"/>
      <c r="J218" s="117"/>
      <c r="K218" s="117"/>
      <c r="L218" s="117"/>
      <c r="M218" s="117"/>
      <c r="N218" s="117"/>
      <c r="O218" s="117"/>
      <c r="P218" s="117"/>
      <c r="Q218" s="117"/>
      <c r="R218" s="117"/>
      <c r="S218" s="117"/>
      <c r="T218" s="117"/>
      <c r="U218" s="117"/>
      <c r="V218" s="117"/>
      <c r="W218" s="117"/>
      <c r="X218" s="117"/>
      <c r="Y218" s="117"/>
      <c r="Z218" s="117"/>
    </row>
    <row r="219" spans="1:26" ht="15.75" customHeight="1" x14ac:dyDescent="0.25">
      <c r="A219" s="253">
        <v>215</v>
      </c>
      <c r="B219" s="108"/>
      <c r="C219" s="212"/>
      <c r="D219" s="108"/>
      <c r="E219" s="108"/>
      <c r="F219" s="108"/>
      <c r="G219" s="108"/>
      <c r="H219" s="108"/>
      <c r="I219" s="108"/>
      <c r="J219" s="117"/>
      <c r="K219" s="117"/>
      <c r="L219" s="117"/>
      <c r="M219" s="117"/>
      <c r="N219" s="117"/>
      <c r="O219" s="117"/>
      <c r="P219" s="117"/>
      <c r="Q219" s="117"/>
      <c r="R219" s="117"/>
      <c r="S219" s="117"/>
      <c r="T219" s="117"/>
      <c r="U219" s="117"/>
      <c r="V219" s="117"/>
      <c r="W219" s="117"/>
      <c r="X219" s="117"/>
      <c r="Y219" s="117"/>
      <c r="Z219" s="117"/>
    </row>
    <row r="220" spans="1:26" ht="15.75" customHeight="1" x14ac:dyDescent="0.25">
      <c r="A220" s="253">
        <v>216</v>
      </c>
      <c r="B220" s="108"/>
      <c r="C220" s="212"/>
      <c r="D220" s="108"/>
      <c r="E220" s="108"/>
      <c r="F220" s="123"/>
      <c r="G220" s="108"/>
      <c r="H220" s="108"/>
      <c r="I220" s="108"/>
      <c r="J220" s="117"/>
      <c r="K220" s="117"/>
      <c r="L220" s="117"/>
      <c r="M220" s="117"/>
      <c r="N220" s="117"/>
      <c r="O220" s="117"/>
      <c r="P220" s="117"/>
      <c r="Q220" s="117"/>
      <c r="R220" s="117"/>
      <c r="S220" s="117"/>
      <c r="T220" s="117"/>
      <c r="U220" s="117"/>
      <c r="V220" s="117"/>
      <c r="W220" s="117"/>
      <c r="X220" s="117"/>
      <c r="Y220" s="117"/>
      <c r="Z220" s="117"/>
    </row>
    <row r="221" spans="1:26" ht="15.75" customHeight="1" x14ac:dyDescent="0.25">
      <c r="A221" s="253">
        <v>217</v>
      </c>
      <c r="B221" s="108"/>
      <c r="C221" s="212"/>
      <c r="D221" s="108"/>
      <c r="E221" s="108"/>
      <c r="F221" s="108"/>
      <c r="G221" s="108"/>
      <c r="H221" s="108"/>
      <c r="I221" s="108"/>
      <c r="J221" s="117"/>
      <c r="K221" s="117"/>
      <c r="L221" s="117"/>
      <c r="M221" s="117"/>
      <c r="N221" s="117"/>
      <c r="O221" s="117"/>
      <c r="P221" s="117"/>
      <c r="Q221" s="117"/>
      <c r="R221" s="117"/>
      <c r="S221" s="117"/>
      <c r="T221" s="117"/>
      <c r="U221" s="117"/>
      <c r="V221" s="117"/>
      <c r="W221" s="117"/>
      <c r="X221" s="117"/>
      <c r="Y221" s="117"/>
      <c r="Z221" s="117"/>
    </row>
    <row r="222" spans="1:26" ht="15.75" customHeight="1" x14ac:dyDescent="0.25">
      <c r="A222" s="253">
        <v>218</v>
      </c>
      <c r="B222" s="108"/>
      <c r="C222" s="108"/>
      <c r="D222" s="108"/>
      <c r="E222" s="123"/>
      <c r="F222" s="123"/>
      <c r="G222" s="108"/>
      <c r="H222" s="108"/>
      <c r="I222" s="108"/>
      <c r="J222" s="117"/>
      <c r="K222" s="117"/>
      <c r="L222" s="117"/>
      <c r="M222" s="117"/>
      <c r="N222" s="117"/>
      <c r="O222" s="117"/>
      <c r="P222" s="117"/>
      <c r="Q222" s="117"/>
      <c r="R222" s="117"/>
      <c r="S222" s="117"/>
      <c r="T222" s="117"/>
      <c r="U222" s="117"/>
      <c r="V222" s="117"/>
      <c r="W222" s="117"/>
      <c r="X222" s="117"/>
      <c r="Y222" s="117"/>
      <c r="Z222" s="117"/>
    </row>
    <row r="223" spans="1:26" ht="15.75" customHeight="1" x14ac:dyDescent="0.25">
      <c r="A223" s="253">
        <v>219</v>
      </c>
      <c r="B223" s="108"/>
      <c r="C223" s="108"/>
      <c r="D223" s="108"/>
      <c r="E223" s="108"/>
      <c r="F223" s="108"/>
      <c r="G223" s="108"/>
      <c r="H223" s="108"/>
      <c r="I223" s="108"/>
      <c r="J223" s="117"/>
      <c r="K223" s="117"/>
      <c r="L223" s="117"/>
      <c r="M223" s="117"/>
      <c r="N223" s="117"/>
      <c r="O223" s="117"/>
      <c r="P223" s="117"/>
      <c r="Q223" s="117"/>
      <c r="R223" s="117"/>
      <c r="S223" s="117"/>
      <c r="T223" s="117"/>
      <c r="U223" s="117"/>
      <c r="V223" s="117"/>
      <c r="W223" s="117"/>
      <c r="X223" s="117"/>
      <c r="Y223" s="117"/>
      <c r="Z223" s="117"/>
    </row>
    <row r="224" spans="1:26" ht="15.75" customHeight="1" x14ac:dyDescent="0.25">
      <c r="A224" s="117"/>
      <c r="B224" s="117"/>
      <c r="C224" s="117"/>
      <c r="D224" s="117"/>
      <c r="E224" s="117"/>
      <c r="F224" s="117"/>
      <c r="G224" s="117"/>
      <c r="H224" s="117"/>
      <c r="I224" s="117"/>
      <c r="J224" s="117"/>
      <c r="K224" s="117"/>
      <c r="L224" s="117"/>
      <c r="M224" s="117"/>
      <c r="N224" s="117"/>
      <c r="O224" s="117"/>
      <c r="P224" s="117"/>
      <c r="Q224" s="117"/>
      <c r="R224" s="117"/>
      <c r="S224" s="117"/>
      <c r="T224" s="117"/>
      <c r="U224" s="117"/>
      <c r="V224" s="117"/>
      <c r="W224" s="117"/>
      <c r="X224" s="117"/>
      <c r="Y224" s="117"/>
      <c r="Z224" s="117"/>
    </row>
    <row r="225" spans="1:26" ht="15.75" customHeight="1" x14ac:dyDescent="0.25">
      <c r="A225" s="117"/>
      <c r="B225" s="117"/>
      <c r="C225" s="117"/>
      <c r="D225" s="117"/>
      <c r="E225" s="117"/>
      <c r="F225" s="117"/>
      <c r="G225" s="117"/>
      <c r="H225" s="117"/>
      <c r="I225" s="117"/>
      <c r="J225" s="117"/>
      <c r="K225" s="117"/>
      <c r="L225" s="117"/>
      <c r="M225" s="117"/>
      <c r="N225" s="117"/>
      <c r="O225" s="117"/>
      <c r="P225" s="117"/>
      <c r="Q225" s="117"/>
      <c r="R225" s="117"/>
      <c r="S225" s="117"/>
      <c r="T225" s="117"/>
      <c r="U225" s="117"/>
      <c r="V225" s="117"/>
      <c r="W225" s="117"/>
      <c r="X225" s="117"/>
      <c r="Y225" s="117"/>
      <c r="Z225" s="117"/>
    </row>
    <row r="226" spans="1:26" ht="15.75" customHeight="1" x14ac:dyDescent="0.25">
      <c r="A226" s="117"/>
      <c r="B226" s="117"/>
      <c r="C226" s="117"/>
      <c r="D226" s="117"/>
      <c r="E226" s="117"/>
      <c r="F226" s="117"/>
      <c r="G226" s="117"/>
      <c r="H226" s="117"/>
      <c r="I226" s="117"/>
      <c r="J226" s="117"/>
      <c r="K226" s="117"/>
      <c r="L226" s="117"/>
      <c r="M226" s="117"/>
      <c r="N226" s="117"/>
      <c r="O226" s="117"/>
      <c r="P226" s="117"/>
      <c r="Q226" s="117"/>
      <c r="R226" s="117"/>
      <c r="S226" s="117"/>
      <c r="T226" s="117"/>
      <c r="U226" s="117"/>
      <c r="V226" s="117"/>
      <c r="W226" s="117"/>
      <c r="X226" s="117"/>
      <c r="Y226" s="117"/>
      <c r="Z226" s="117"/>
    </row>
    <row r="227" spans="1:26" ht="15.75" customHeight="1" x14ac:dyDescent="0.25">
      <c r="A227" s="117"/>
      <c r="B227" s="117"/>
      <c r="C227" s="117"/>
      <c r="D227" s="117"/>
      <c r="E227" s="117"/>
      <c r="F227" s="117"/>
      <c r="G227" s="117"/>
      <c r="H227" s="117"/>
      <c r="I227" s="117"/>
      <c r="J227" s="117"/>
      <c r="K227" s="117"/>
      <c r="L227" s="117"/>
      <c r="M227" s="117"/>
      <c r="N227" s="117"/>
      <c r="O227" s="117"/>
      <c r="P227" s="117"/>
      <c r="Q227" s="117"/>
      <c r="R227" s="117"/>
      <c r="S227" s="117"/>
      <c r="T227" s="117"/>
      <c r="U227" s="117"/>
      <c r="V227" s="117"/>
      <c r="W227" s="117"/>
      <c r="X227" s="117"/>
      <c r="Y227" s="117"/>
      <c r="Z227" s="117"/>
    </row>
    <row r="228" spans="1:26" ht="15.75" customHeight="1" x14ac:dyDescent="0.25">
      <c r="A228" s="117"/>
      <c r="B228" s="117"/>
      <c r="C228" s="117"/>
      <c r="D228" s="117"/>
      <c r="E228" s="117"/>
      <c r="F228" s="117"/>
      <c r="G228" s="117"/>
      <c r="H228" s="117"/>
      <c r="I228" s="117"/>
      <c r="J228" s="117"/>
      <c r="K228" s="117"/>
      <c r="L228" s="117"/>
      <c r="M228" s="117"/>
      <c r="N228" s="117"/>
      <c r="O228" s="117"/>
      <c r="P228" s="117"/>
      <c r="Q228" s="117"/>
      <c r="R228" s="117"/>
      <c r="S228" s="117"/>
      <c r="T228" s="117"/>
      <c r="U228" s="117"/>
      <c r="V228" s="117"/>
      <c r="W228" s="117"/>
      <c r="X228" s="117"/>
      <c r="Y228" s="117"/>
      <c r="Z228" s="117"/>
    </row>
    <row r="229" spans="1:26" ht="15.75" customHeight="1" x14ac:dyDescent="0.25">
      <c r="A229" s="117"/>
      <c r="B229" s="117"/>
      <c r="C229" s="117"/>
      <c r="D229" s="117"/>
      <c r="E229" s="117"/>
      <c r="F229" s="117"/>
      <c r="G229" s="117"/>
      <c r="H229" s="117"/>
      <c r="I229" s="117"/>
      <c r="J229" s="117"/>
      <c r="K229" s="117"/>
      <c r="L229" s="117"/>
      <c r="M229" s="117"/>
      <c r="N229" s="117"/>
      <c r="O229" s="117"/>
      <c r="P229" s="117"/>
      <c r="Q229" s="117"/>
      <c r="R229" s="117"/>
      <c r="S229" s="117"/>
      <c r="T229" s="117"/>
      <c r="U229" s="117"/>
      <c r="V229" s="117"/>
      <c r="W229" s="117"/>
      <c r="X229" s="117"/>
      <c r="Y229" s="117"/>
      <c r="Z229" s="117"/>
    </row>
    <row r="230" spans="1:26" ht="15.75" customHeight="1" x14ac:dyDescent="0.25">
      <c r="A230" s="117"/>
      <c r="B230" s="117"/>
      <c r="C230" s="117"/>
      <c r="D230" s="117"/>
      <c r="E230" s="117"/>
      <c r="F230" s="117"/>
      <c r="G230" s="117"/>
      <c r="H230" s="117"/>
      <c r="I230" s="117"/>
      <c r="J230" s="117"/>
      <c r="K230" s="117"/>
      <c r="L230" s="117"/>
      <c r="M230" s="117"/>
      <c r="N230" s="117"/>
      <c r="O230" s="117"/>
      <c r="P230" s="117"/>
      <c r="Q230" s="117"/>
      <c r="R230" s="117"/>
      <c r="S230" s="117"/>
      <c r="T230" s="117"/>
      <c r="U230" s="117"/>
      <c r="V230" s="117"/>
      <c r="W230" s="117"/>
      <c r="X230" s="117"/>
      <c r="Y230" s="117"/>
      <c r="Z230" s="117"/>
    </row>
    <row r="231" spans="1:26" ht="15.75" customHeight="1" x14ac:dyDescent="0.25">
      <c r="A231" s="117"/>
      <c r="B231" s="117"/>
      <c r="C231" s="117"/>
      <c r="D231" s="117"/>
      <c r="E231" s="117"/>
      <c r="F231" s="117"/>
      <c r="G231" s="117"/>
      <c r="H231" s="117"/>
      <c r="I231" s="117"/>
      <c r="J231" s="117"/>
      <c r="K231" s="117"/>
      <c r="L231" s="117"/>
      <c r="M231" s="117"/>
      <c r="N231" s="117"/>
      <c r="O231" s="117"/>
      <c r="P231" s="117"/>
      <c r="Q231" s="117"/>
      <c r="R231" s="117"/>
      <c r="S231" s="117"/>
      <c r="T231" s="117"/>
      <c r="U231" s="117"/>
      <c r="V231" s="117"/>
      <c r="W231" s="117"/>
      <c r="X231" s="117"/>
      <c r="Y231" s="117"/>
      <c r="Z231" s="117"/>
    </row>
    <row r="232" spans="1:26" ht="15.75" customHeight="1" x14ac:dyDescent="0.25">
      <c r="A232" s="117"/>
      <c r="B232" s="117"/>
      <c r="C232" s="117"/>
      <c r="D232" s="117"/>
      <c r="E232" s="117"/>
      <c r="F232" s="117"/>
      <c r="G232" s="117"/>
      <c r="H232" s="117"/>
      <c r="I232" s="117"/>
      <c r="J232" s="117"/>
      <c r="K232" s="117"/>
      <c r="L232" s="117"/>
      <c r="M232" s="117"/>
      <c r="N232" s="117"/>
      <c r="O232" s="117"/>
      <c r="P232" s="117"/>
      <c r="Q232" s="117"/>
      <c r="R232" s="117"/>
      <c r="S232" s="117"/>
      <c r="T232" s="117"/>
      <c r="U232" s="117"/>
      <c r="V232" s="117"/>
      <c r="W232" s="117"/>
      <c r="X232" s="117"/>
      <c r="Y232" s="117"/>
      <c r="Z232" s="117"/>
    </row>
    <row r="233" spans="1:26" ht="15.75" customHeight="1" x14ac:dyDescent="0.25">
      <c r="A233" s="117"/>
      <c r="B233" s="117"/>
      <c r="C233" s="117"/>
      <c r="D233" s="117"/>
      <c r="E233" s="117"/>
      <c r="F233" s="117"/>
      <c r="G233" s="117"/>
      <c r="H233" s="117"/>
      <c r="I233" s="117"/>
      <c r="J233" s="117"/>
      <c r="K233" s="117"/>
      <c r="L233" s="117"/>
      <c r="M233" s="117"/>
      <c r="N233" s="117"/>
      <c r="O233" s="117"/>
      <c r="P233" s="117"/>
      <c r="Q233" s="117"/>
      <c r="R233" s="117"/>
      <c r="S233" s="117"/>
      <c r="T233" s="117"/>
      <c r="U233" s="117"/>
      <c r="V233" s="117"/>
      <c r="W233" s="117"/>
      <c r="X233" s="117"/>
      <c r="Y233" s="117"/>
      <c r="Z233" s="117"/>
    </row>
    <row r="234" spans="1:26" ht="15.75" customHeight="1" x14ac:dyDescent="0.25">
      <c r="A234" s="117"/>
      <c r="B234" s="117"/>
      <c r="C234" s="117"/>
      <c r="D234" s="117"/>
      <c r="E234" s="117"/>
      <c r="F234" s="117"/>
      <c r="G234" s="117"/>
      <c r="H234" s="117"/>
      <c r="I234" s="117"/>
      <c r="J234" s="117"/>
      <c r="K234" s="117"/>
      <c r="L234" s="117"/>
      <c r="M234" s="117"/>
      <c r="N234" s="117"/>
      <c r="O234" s="117"/>
      <c r="P234" s="117"/>
      <c r="Q234" s="117"/>
      <c r="R234" s="117"/>
      <c r="S234" s="117"/>
      <c r="T234" s="117"/>
      <c r="U234" s="117"/>
      <c r="V234" s="117"/>
      <c r="W234" s="117"/>
      <c r="X234" s="117"/>
      <c r="Y234" s="117"/>
      <c r="Z234" s="117"/>
    </row>
    <row r="235" spans="1:26" ht="15.75" customHeight="1" x14ac:dyDescent="0.25">
      <c r="A235" s="117"/>
      <c r="B235" s="117"/>
      <c r="C235" s="117"/>
      <c r="D235" s="117"/>
      <c r="E235" s="117"/>
      <c r="F235" s="117"/>
      <c r="G235" s="117"/>
      <c r="H235" s="117"/>
      <c r="I235" s="117"/>
      <c r="J235" s="117"/>
      <c r="K235" s="117"/>
      <c r="L235" s="117"/>
      <c r="M235" s="117"/>
      <c r="N235" s="117"/>
      <c r="O235" s="117"/>
      <c r="P235" s="117"/>
      <c r="Q235" s="117"/>
      <c r="R235" s="117"/>
      <c r="S235" s="117"/>
      <c r="T235" s="117"/>
      <c r="U235" s="117"/>
      <c r="V235" s="117"/>
      <c r="W235" s="117"/>
      <c r="X235" s="117"/>
      <c r="Y235" s="117"/>
      <c r="Z235" s="117"/>
    </row>
    <row r="236" spans="1:26" ht="15.75" customHeight="1" x14ac:dyDescent="0.25">
      <c r="A236" s="117"/>
      <c r="B236" s="117"/>
      <c r="C236" s="117"/>
      <c r="D236" s="117"/>
      <c r="E236" s="117"/>
      <c r="F236" s="117"/>
      <c r="G236" s="117"/>
      <c r="H236" s="117"/>
      <c r="I236" s="117"/>
      <c r="J236" s="117"/>
      <c r="K236" s="117"/>
      <c r="L236" s="117"/>
      <c r="M236" s="117"/>
      <c r="N236" s="117"/>
      <c r="O236" s="117"/>
      <c r="P236" s="117"/>
      <c r="Q236" s="117"/>
      <c r="R236" s="117"/>
      <c r="S236" s="117"/>
      <c r="T236" s="117"/>
      <c r="U236" s="117"/>
      <c r="V236" s="117"/>
      <c r="W236" s="117"/>
      <c r="X236" s="117"/>
      <c r="Y236" s="117"/>
      <c r="Z236" s="117"/>
    </row>
    <row r="237" spans="1:26" ht="15.75" customHeight="1" x14ac:dyDescent="0.25">
      <c r="A237" s="117"/>
      <c r="B237" s="117"/>
      <c r="C237" s="117"/>
      <c r="D237" s="117"/>
      <c r="E237" s="117"/>
      <c r="F237" s="117"/>
      <c r="G237" s="117"/>
      <c r="H237" s="117"/>
      <c r="I237" s="117"/>
      <c r="J237" s="117"/>
      <c r="K237" s="117"/>
      <c r="L237" s="117"/>
      <c r="M237" s="117"/>
      <c r="N237" s="117"/>
      <c r="O237" s="117"/>
      <c r="P237" s="117"/>
      <c r="Q237" s="117"/>
      <c r="R237" s="117"/>
      <c r="S237" s="117"/>
      <c r="T237" s="117"/>
      <c r="U237" s="117"/>
      <c r="V237" s="117"/>
      <c r="W237" s="117"/>
      <c r="X237" s="117"/>
      <c r="Y237" s="117"/>
      <c r="Z237" s="117"/>
    </row>
    <row r="238" spans="1:26" ht="15.75" customHeight="1" x14ac:dyDescent="0.25">
      <c r="A238" s="117"/>
      <c r="B238" s="117"/>
      <c r="C238" s="117"/>
      <c r="D238" s="117"/>
      <c r="E238" s="117"/>
      <c r="F238" s="117"/>
      <c r="G238" s="117"/>
      <c r="H238" s="117"/>
      <c r="I238" s="117"/>
      <c r="J238" s="117"/>
      <c r="K238" s="117"/>
      <c r="L238" s="117"/>
      <c r="M238" s="117"/>
      <c r="N238" s="117"/>
      <c r="O238" s="117"/>
      <c r="P238" s="117"/>
      <c r="Q238" s="117"/>
      <c r="R238" s="117"/>
      <c r="S238" s="117"/>
      <c r="T238" s="117"/>
      <c r="U238" s="117"/>
      <c r="V238" s="117"/>
      <c r="W238" s="117"/>
      <c r="X238" s="117"/>
      <c r="Y238" s="117"/>
      <c r="Z238" s="117"/>
    </row>
    <row r="239" spans="1:26" ht="15.75" customHeight="1" x14ac:dyDescent="0.25">
      <c r="A239" s="117"/>
      <c r="B239" s="117"/>
      <c r="C239" s="117"/>
      <c r="D239" s="117"/>
      <c r="E239" s="117"/>
      <c r="F239" s="117"/>
      <c r="G239" s="117"/>
      <c r="H239" s="117"/>
      <c r="I239" s="117"/>
      <c r="J239" s="117"/>
      <c r="K239" s="117"/>
      <c r="L239" s="117"/>
      <c r="M239" s="117"/>
      <c r="N239" s="117"/>
      <c r="O239" s="117"/>
      <c r="P239" s="117"/>
      <c r="Q239" s="117"/>
      <c r="R239" s="117"/>
      <c r="S239" s="117"/>
      <c r="T239" s="117"/>
      <c r="U239" s="117"/>
      <c r="V239" s="117"/>
      <c r="W239" s="117"/>
      <c r="X239" s="117"/>
      <c r="Y239" s="117"/>
      <c r="Z239" s="117"/>
    </row>
    <row r="240" spans="1:26" ht="15.75" customHeight="1" x14ac:dyDescent="0.25">
      <c r="A240" s="117"/>
      <c r="B240" s="117"/>
      <c r="C240" s="117"/>
      <c r="D240" s="117"/>
      <c r="E240" s="117"/>
      <c r="F240" s="117"/>
      <c r="G240" s="117"/>
      <c r="H240" s="117"/>
      <c r="I240" s="117"/>
      <c r="J240" s="117"/>
      <c r="K240" s="117"/>
      <c r="L240" s="117"/>
      <c r="M240" s="117"/>
      <c r="N240" s="117"/>
      <c r="O240" s="117"/>
      <c r="P240" s="117"/>
      <c r="Q240" s="117"/>
      <c r="R240" s="117"/>
      <c r="S240" s="117"/>
      <c r="T240" s="117"/>
      <c r="U240" s="117"/>
      <c r="V240" s="117"/>
      <c r="W240" s="117"/>
      <c r="X240" s="117"/>
      <c r="Y240" s="117"/>
      <c r="Z240" s="117"/>
    </row>
    <row r="241" spans="1:26" ht="15.75" customHeight="1" x14ac:dyDescent="0.25">
      <c r="A241" s="117"/>
      <c r="B241" s="117"/>
      <c r="C241" s="117"/>
      <c r="D241" s="117"/>
      <c r="E241" s="117"/>
      <c r="F241" s="117"/>
      <c r="G241" s="117"/>
      <c r="H241" s="117"/>
      <c r="I241" s="117"/>
      <c r="J241" s="117"/>
      <c r="K241" s="117"/>
      <c r="L241" s="117"/>
      <c r="M241" s="117"/>
      <c r="N241" s="117"/>
      <c r="O241" s="117"/>
      <c r="P241" s="117"/>
      <c r="Q241" s="117"/>
      <c r="R241" s="117"/>
      <c r="S241" s="117"/>
      <c r="T241" s="117"/>
      <c r="U241" s="117"/>
      <c r="V241" s="117"/>
      <c r="W241" s="117"/>
      <c r="X241" s="117"/>
      <c r="Y241" s="117"/>
      <c r="Z241" s="117"/>
    </row>
    <row r="242" spans="1:26" ht="15.75" customHeight="1" x14ac:dyDescent="0.25">
      <c r="A242" s="117"/>
      <c r="B242" s="117"/>
      <c r="C242" s="117"/>
      <c r="D242" s="117"/>
      <c r="E242" s="117"/>
      <c r="F242" s="117"/>
      <c r="G242" s="117"/>
      <c r="H242" s="117"/>
      <c r="I242" s="117"/>
      <c r="J242" s="117"/>
      <c r="K242" s="117"/>
      <c r="L242" s="117"/>
      <c r="M242" s="117"/>
      <c r="N242" s="117"/>
      <c r="O242" s="117"/>
      <c r="P242" s="117"/>
      <c r="Q242" s="117"/>
      <c r="R242" s="117"/>
      <c r="S242" s="117"/>
      <c r="T242" s="117"/>
      <c r="U242" s="117"/>
      <c r="V242" s="117"/>
      <c r="W242" s="117"/>
      <c r="X242" s="117"/>
      <c r="Y242" s="117"/>
      <c r="Z242" s="117"/>
    </row>
    <row r="243" spans="1:26" ht="15.75" customHeight="1" x14ac:dyDescent="0.25">
      <c r="A243" s="117"/>
      <c r="B243" s="117"/>
      <c r="C243" s="117"/>
      <c r="D243" s="117"/>
      <c r="E243" s="117"/>
      <c r="F243" s="117"/>
      <c r="G243" s="117"/>
      <c r="H243" s="117"/>
      <c r="I243" s="117"/>
      <c r="J243" s="117"/>
      <c r="K243" s="117"/>
      <c r="L243" s="117"/>
      <c r="M243" s="117"/>
      <c r="N243" s="117"/>
      <c r="O243" s="117"/>
      <c r="P243" s="117"/>
      <c r="Q243" s="117"/>
      <c r="R243" s="117"/>
      <c r="S243" s="117"/>
      <c r="T243" s="117"/>
      <c r="U243" s="117"/>
      <c r="V243" s="117"/>
      <c r="W243" s="117"/>
      <c r="X243" s="117"/>
      <c r="Y243" s="117"/>
      <c r="Z243" s="117"/>
    </row>
    <row r="244" spans="1:26" ht="15.75" customHeight="1" x14ac:dyDescent="0.25">
      <c r="A244" s="117"/>
      <c r="B244" s="117"/>
      <c r="C244" s="117"/>
      <c r="D244" s="117"/>
      <c r="E244" s="117"/>
      <c r="F244" s="117"/>
      <c r="G244" s="117"/>
      <c r="H244" s="117"/>
      <c r="I244" s="117"/>
      <c r="J244" s="117"/>
      <c r="K244" s="117"/>
      <c r="L244" s="117"/>
      <c r="M244" s="117"/>
      <c r="N244" s="117"/>
      <c r="O244" s="117"/>
      <c r="P244" s="117"/>
      <c r="Q244" s="117"/>
      <c r="R244" s="117"/>
      <c r="S244" s="117"/>
      <c r="T244" s="117"/>
      <c r="U244" s="117"/>
      <c r="V244" s="117"/>
      <c r="W244" s="117"/>
      <c r="X244" s="117"/>
      <c r="Y244" s="117"/>
      <c r="Z244" s="117"/>
    </row>
    <row r="245" spans="1:26" ht="15.75" customHeight="1" x14ac:dyDescent="0.25">
      <c r="A245" s="117"/>
      <c r="B245" s="117"/>
      <c r="C245" s="117"/>
      <c r="D245" s="117"/>
      <c r="E245" s="117"/>
      <c r="F245" s="117"/>
      <c r="G245" s="117"/>
      <c r="H245" s="117"/>
      <c r="I245" s="117"/>
      <c r="J245" s="117"/>
      <c r="K245" s="117"/>
      <c r="L245" s="117"/>
      <c r="M245" s="117"/>
      <c r="N245" s="117"/>
      <c r="O245" s="117"/>
      <c r="P245" s="117"/>
      <c r="Q245" s="117"/>
      <c r="R245" s="117"/>
      <c r="S245" s="117"/>
      <c r="T245" s="117"/>
      <c r="U245" s="117"/>
      <c r="V245" s="117"/>
      <c r="W245" s="117"/>
      <c r="X245" s="117"/>
      <c r="Y245" s="117"/>
      <c r="Z245" s="117"/>
    </row>
    <row r="246" spans="1:26" ht="15.75" customHeight="1" x14ac:dyDescent="0.25">
      <c r="A246" s="117"/>
      <c r="B246" s="117"/>
      <c r="C246" s="117"/>
      <c r="D246" s="117"/>
      <c r="E246" s="117"/>
      <c r="F246" s="117"/>
      <c r="G246" s="117"/>
      <c r="H246" s="117"/>
      <c r="I246" s="117"/>
      <c r="J246" s="117"/>
      <c r="K246" s="117"/>
      <c r="L246" s="117"/>
      <c r="M246" s="117"/>
      <c r="N246" s="117"/>
      <c r="O246" s="117"/>
      <c r="P246" s="117"/>
      <c r="Q246" s="117"/>
      <c r="R246" s="117"/>
      <c r="S246" s="117"/>
      <c r="T246" s="117"/>
      <c r="U246" s="117"/>
      <c r="V246" s="117"/>
      <c r="W246" s="117"/>
      <c r="X246" s="117"/>
      <c r="Y246" s="117"/>
      <c r="Z246" s="117"/>
    </row>
    <row r="247" spans="1:26" ht="15.75" customHeight="1" x14ac:dyDescent="0.25">
      <c r="A247" s="117"/>
      <c r="B247" s="117"/>
      <c r="C247" s="117"/>
      <c r="D247" s="117"/>
      <c r="E247" s="117"/>
      <c r="F247" s="117"/>
      <c r="G247" s="117"/>
      <c r="H247" s="117"/>
      <c r="I247" s="117"/>
      <c r="J247" s="117"/>
      <c r="K247" s="117"/>
      <c r="L247" s="117"/>
      <c r="M247" s="117"/>
      <c r="N247" s="117"/>
      <c r="O247" s="117"/>
      <c r="P247" s="117"/>
      <c r="Q247" s="117"/>
      <c r="R247" s="117"/>
      <c r="S247" s="117"/>
      <c r="T247" s="117"/>
      <c r="U247" s="117"/>
      <c r="V247" s="117"/>
      <c r="W247" s="117"/>
      <c r="X247" s="117"/>
      <c r="Y247" s="117"/>
      <c r="Z247" s="117"/>
    </row>
    <row r="248" spans="1:26" ht="15.75" customHeight="1" x14ac:dyDescent="0.25">
      <c r="A248" s="117"/>
      <c r="B248" s="117"/>
      <c r="C248" s="117"/>
      <c r="D248" s="117"/>
      <c r="E248" s="117"/>
      <c r="F248" s="117"/>
      <c r="G248" s="117"/>
      <c r="H248" s="117"/>
      <c r="I248" s="117"/>
      <c r="J248" s="117"/>
      <c r="K248" s="117"/>
      <c r="L248" s="117"/>
      <c r="M248" s="117"/>
      <c r="N248" s="117"/>
      <c r="O248" s="117"/>
      <c r="P248" s="117"/>
      <c r="Q248" s="117"/>
      <c r="R248" s="117"/>
      <c r="S248" s="117"/>
      <c r="T248" s="117"/>
      <c r="U248" s="117"/>
      <c r="V248" s="117"/>
      <c r="W248" s="117"/>
      <c r="X248" s="117"/>
      <c r="Y248" s="117"/>
      <c r="Z248" s="117"/>
    </row>
    <row r="249" spans="1:26" ht="15.75" customHeight="1" x14ac:dyDescent="0.25">
      <c r="A249" s="117"/>
      <c r="B249" s="117"/>
      <c r="C249" s="117"/>
      <c r="D249" s="117"/>
      <c r="E249" s="117"/>
      <c r="F249" s="117"/>
      <c r="G249" s="117"/>
      <c r="H249" s="117"/>
      <c r="I249" s="117"/>
      <c r="J249" s="117"/>
      <c r="K249" s="117"/>
      <c r="L249" s="117"/>
      <c r="M249" s="117"/>
      <c r="N249" s="117"/>
      <c r="O249" s="117"/>
      <c r="P249" s="117"/>
      <c r="Q249" s="117"/>
      <c r="R249" s="117"/>
      <c r="S249" s="117"/>
      <c r="T249" s="117"/>
      <c r="U249" s="117"/>
      <c r="V249" s="117"/>
      <c r="W249" s="117"/>
      <c r="X249" s="117"/>
      <c r="Y249" s="117"/>
      <c r="Z249" s="117"/>
    </row>
    <row r="250" spans="1:26" ht="15.75" customHeight="1" x14ac:dyDescent="0.25">
      <c r="A250" s="117"/>
      <c r="B250" s="117"/>
      <c r="C250" s="117"/>
      <c r="D250" s="117"/>
      <c r="E250" s="117"/>
      <c r="F250" s="117"/>
      <c r="G250" s="117"/>
      <c r="H250" s="117"/>
      <c r="I250" s="117"/>
      <c r="J250" s="117"/>
      <c r="K250" s="117"/>
      <c r="L250" s="117"/>
      <c r="M250" s="117"/>
      <c r="N250" s="117"/>
      <c r="O250" s="117"/>
      <c r="P250" s="117"/>
      <c r="Q250" s="117"/>
      <c r="R250" s="117"/>
      <c r="S250" s="117"/>
      <c r="T250" s="117"/>
      <c r="U250" s="117"/>
      <c r="V250" s="117"/>
      <c r="W250" s="117"/>
      <c r="X250" s="117"/>
      <c r="Y250" s="117"/>
      <c r="Z250" s="117"/>
    </row>
    <row r="251" spans="1:26" ht="15.75" customHeight="1" x14ac:dyDescent="0.25">
      <c r="A251" s="117"/>
      <c r="B251" s="117"/>
      <c r="C251" s="117"/>
      <c r="D251" s="117"/>
      <c r="E251" s="117"/>
      <c r="F251" s="117"/>
      <c r="G251" s="117"/>
      <c r="H251" s="117"/>
      <c r="I251" s="117"/>
      <c r="J251" s="117"/>
      <c r="K251" s="117"/>
      <c r="L251" s="117"/>
      <c r="M251" s="117"/>
      <c r="N251" s="117"/>
      <c r="O251" s="117"/>
      <c r="P251" s="117"/>
      <c r="Q251" s="117"/>
      <c r="R251" s="117"/>
      <c r="S251" s="117"/>
      <c r="T251" s="117"/>
      <c r="U251" s="117"/>
      <c r="V251" s="117"/>
      <c r="W251" s="117"/>
      <c r="X251" s="117"/>
      <c r="Y251" s="117"/>
      <c r="Z251" s="117"/>
    </row>
    <row r="252" spans="1:26" ht="15.75" customHeight="1" x14ac:dyDescent="0.25">
      <c r="A252" s="117"/>
      <c r="B252" s="117"/>
      <c r="C252" s="117"/>
      <c r="D252" s="117"/>
      <c r="E252" s="117"/>
      <c r="F252" s="117"/>
      <c r="G252" s="117"/>
      <c r="H252" s="117"/>
      <c r="I252" s="117"/>
      <c r="J252" s="117"/>
      <c r="K252" s="117"/>
      <c r="L252" s="117"/>
      <c r="M252" s="117"/>
      <c r="N252" s="117"/>
      <c r="O252" s="117"/>
      <c r="P252" s="117"/>
      <c r="Q252" s="117"/>
      <c r="R252" s="117"/>
      <c r="S252" s="117"/>
      <c r="T252" s="117"/>
      <c r="U252" s="117"/>
      <c r="V252" s="117"/>
      <c r="W252" s="117"/>
      <c r="X252" s="117"/>
      <c r="Y252" s="117"/>
      <c r="Z252" s="117"/>
    </row>
    <row r="253" spans="1:26" ht="15.75" customHeight="1" x14ac:dyDescent="0.25">
      <c r="A253" s="117"/>
      <c r="B253" s="117"/>
      <c r="C253" s="117"/>
      <c r="D253" s="117"/>
      <c r="E253" s="117"/>
      <c r="F253" s="117"/>
      <c r="G253" s="117"/>
      <c r="H253" s="117"/>
      <c r="I253" s="117"/>
      <c r="J253" s="117"/>
      <c r="K253" s="117"/>
      <c r="L253" s="117"/>
      <c r="M253" s="117"/>
      <c r="N253" s="117"/>
      <c r="O253" s="117"/>
      <c r="P253" s="117"/>
      <c r="Q253" s="117"/>
      <c r="R253" s="117"/>
      <c r="S253" s="117"/>
      <c r="T253" s="117"/>
      <c r="U253" s="117"/>
      <c r="V253" s="117"/>
      <c r="W253" s="117"/>
      <c r="X253" s="117"/>
      <c r="Y253" s="117"/>
      <c r="Z253" s="117"/>
    </row>
    <row r="254" spans="1:26" ht="15.75" customHeight="1" x14ac:dyDescent="0.25">
      <c r="A254" s="117"/>
      <c r="B254" s="117"/>
      <c r="C254" s="117"/>
      <c r="D254" s="117"/>
      <c r="E254" s="117"/>
      <c r="F254" s="117"/>
      <c r="G254" s="117"/>
      <c r="H254" s="117"/>
      <c r="I254" s="117"/>
      <c r="J254" s="117"/>
      <c r="K254" s="117"/>
      <c r="L254" s="117"/>
      <c r="M254" s="117"/>
      <c r="N254" s="117"/>
      <c r="O254" s="117"/>
      <c r="P254" s="117"/>
      <c r="Q254" s="117"/>
      <c r="R254" s="117"/>
      <c r="S254" s="117"/>
      <c r="T254" s="117"/>
      <c r="U254" s="117"/>
      <c r="V254" s="117"/>
      <c r="W254" s="117"/>
      <c r="X254" s="117"/>
      <c r="Y254" s="117"/>
      <c r="Z254" s="117"/>
    </row>
    <row r="255" spans="1:26" ht="15.75" customHeight="1" x14ac:dyDescent="0.25">
      <c r="A255" s="117"/>
      <c r="B255" s="117"/>
      <c r="C255" s="117"/>
      <c r="D255" s="117"/>
      <c r="E255" s="117"/>
      <c r="F255" s="117"/>
      <c r="G255" s="117"/>
      <c r="H255" s="117"/>
      <c r="I255" s="117"/>
      <c r="J255" s="117"/>
      <c r="K255" s="117"/>
      <c r="L255" s="117"/>
      <c r="M255" s="117"/>
      <c r="N255" s="117"/>
      <c r="O255" s="117"/>
      <c r="P255" s="117"/>
      <c r="Q255" s="117"/>
      <c r="R255" s="117"/>
      <c r="S255" s="117"/>
      <c r="T255" s="117"/>
      <c r="U255" s="117"/>
      <c r="V255" s="117"/>
      <c r="W255" s="117"/>
      <c r="X255" s="117"/>
      <c r="Y255" s="117"/>
      <c r="Z255" s="117"/>
    </row>
    <row r="256" spans="1:26" ht="15.75" customHeight="1" x14ac:dyDescent="0.25">
      <c r="A256" s="117"/>
      <c r="B256" s="117"/>
      <c r="C256" s="117"/>
      <c r="D256" s="117"/>
      <c r="E256" s="117"/>
      <c r="F256" s="117"/>
      <c r="G256" s="117"/>
      <c r="H256" s="117"/>
      <c r="I256" s="117"/>
      <c r="J256" s="117"/>
      <c r="K256" s="117"/>
      <c r="L256" s="117"/>
      <c r="M256" s="117"/>
      <c r="N256" s="117"/>
      <c r="O256" s="117"/>
      <c r="P256" s="117"/>
      <c r="Q256" s="117"/>
      <c r="R256" s="117"/>
      <c r="S256" s="117"/>
      <c r="T256" s="117"/>
      <c r="U256" s="117"/>
      <c r="V256" s="117"/>
      <c r="W256" s="117"/>
      <c r="X256" s="117"/>
      <c r="Y256" s="117"/>
      <c r="Z256" s="117"/>
    </row>
    <row r="257" spans="1:26" ht="15.75" customHeight="1" x14ac:dyDescent="0.25">
      <c r="A257" s="117"/>
      <c r="B257" s="117"/>
      <c r="C257" s="117"/>
      <c r="D257" s="117"/>
      <c r="E257" s="117"/>
      <c r="F257" s="117"/>
      <c r="G257" s="117"/>
      <c r="H257" s="117"/>
      <c r="I257" s="117"/>
      <c r="J257" s="117"/>
      <c r="K257" s="117"/>
      <c r="L257" s="117"/>
      <c r="M257" s="117"/>
      <c r="N257" s="117"/>
      <c r="O257" s="117"/>
      <c r="P257" s="117"/>
      <c r="Q257" s="117"/>
      <c r="R257" s="117"/>
      <c r="S257" s="117"/>
      <c r="T257" s="117"/>
      <c r="U257" s="117"/>
      <c r="V257" s="117"/>
      <c r="W257" s="117"/>
      <c r="X257" s="117"/>
      <c r="Y257" s="117"/>
      <c r="Z257" s="117"/>
    </row>
    <row r="258" spans="1:26" ht="15.75" customHeight="1" x14ac:dyDescent="0.25">
      <c r="A258" s="117"/>
      <c r="B258" s="117"/>
      <c r="C258" s="117"/>
      <c r="D258" s="117"/>
      <c r="E258" s="117"/>
      <c r="F258" s="117"/>
      <c r="G258" s="117"/>
      <c r="H258" s="117"/>
      <c r="I258" s="117"/>
      <c r="J258" s="117"/>
      <c r="K258" s="117"/>
      <c r="L258" s="117"/>
      <c r="M258" s="117"/>
      <c r="N258" s="117"/>
      <c r="O258" s="117"/>
      <c r="P258" s="117"/>
      <c r="Q258" s="117"/>
      <c r="R258" s="117"/>
      <c r="S258" s="117"/>
      <c r="T258" s="117"/>
      <c r="U258" s="117"/>
      <c r="V258" s="117"/>
      <c r="W258" s="117"/>
      <c r="X258" s="117"/>
      <c r="Y258" s="117"/>
      <c r="Z258" s="117"/>
    </row>
    <row r="259" spans="1:26" ht="15.75" customHeight="1" x14ac:dyDescent="0.25">
      <c r="A259" s="117"/>
      <c r="B259" s="117"/>
      <c r="C259" s="117"/>
      <c r="D259" s="117"/>
      <c r="E259" s="117"/>
      <c r="F259" s="117"/>
      <c r="G259" s="117"/>
      <c r="H259" s="117"/>
      <c r="I259" s="117"/>
      <c r="J259" s="117"/>
      <c r="K259" s="117"/>
      <c r="L259" s="117"/>
      <c r="M259" s="117"/>
      <c r="N259" s="117"/>
      <c r="O259" s="117"/>
      <c r="P259" s="117"/>
      <c r="Q259" s="117"/>
      <c r="R259" s="117"/>
      <c r="S259" s="117"/>
      <c r="T259" s="117"/>
      <c r="U259" s="117"/>
      <c r="V259" s="117"/>
      <c r="W259" s="117"/>
      <c r="X259" s="117"/>
      <c r="Y259" s="117"/>
      <c r="Z259" s="117"/>
    </row>
    <row r="260" spans="1:26" ht="15.75" customHeight="1" x14ac:dyDescent="0.25">
      <c r="A260" s="117"/>
      <c r="B260" s="117"/>
      <c r="C260" s="117"/>
      <c r="D260" s="117"/>
      <c r="E260" s="117"/>
      <c r="F260" s="117"/>
      <c r="G260" s="117"/>
      <c r="H260" s="117"/>
      <c r="I260" s="117"/>
      <c r="J260" s="117"/>
      <c r="K260" s="117"/>
      <c r="L260" s="117"/>
      <c r="M260" s="117"/>
      <c r="N260" s="117"/>
      <c r="O260" s="117"/>
      <c r="P260" s="117"/>
      <c r="Q260" s="117"/>
      <c r="R260" s="117"/>
      <c r="S260" s="117"/>
      <c r="T260" s="117"/>
      <c r="U260" s="117"/>
      <c r="V260" s="117"/>
      <c r="W260" s="117"/>
      <c r="X260" s="117"/>
      <c r="Y260" s="117"/>
      <c r="Z260" s="117"/>
    </row>
    <row r="261" spans="1:26" ht="15.75" customHeight="1" x14ac:dyDescent="0.25">
      <c r="A261" s="117"/>
      <c r="B261" s="117"/>
      <c r="C261" s="117"/>
      <c r="D261" s="117"/>
      <c r="E261" s="117"/>
      <c r="F261" s="117"/>
      <c r="G261" s="117"/>
      <c r="H261" s="117"/>
      <c r="I261" s="117"/>
      <c r="J261" s="117"/>
      <c r="K261" s="117"/>
      <c r="L261" s="117"/>
      <c r="M261" s="117"/>
      <c r="N261" s="117"/>
      <c r="O261" s="117"/>
      <c r="P261" s="117"/>
      <c r="Q261" s="117"/>
      <c r="R261" s="117"/>
      <c r="S261" s="117"/>
      <c r="T261" s="117"/>
      <c r="U261" s="117"/>
      <c r="V261" s="117"/>
      <c r="W261" s="117"/>
      <c r="X261" s="117"/>
      <c r="Y261" s="117"/>
      <c r="Z261" s="117"/>
    </row>
    <row r="262" spans="1:26" ht="15.75" customHeight="1" x14ac:dyDescent="0.25">
      <c r="A262" s="117"/>
      <c r="B262" s="117"/>
      <c r="C262" s="117"/>
      <c r="D262" s="117"/>
      <c r="E262" s="117"/>
      <c r="F262" s="117"/>
      <c r="G262" s="117"/>
      <c r="H262" s="117"/>
      <c r="I262" s="117"/>
      <c r="J262" s="117"/>
      <c r="K262" s="117"/>
      <c r="L262" s="117"/>
      <c r="M262" s="117"/>
      <c r="N262" s="117"/>
      <c r="O262" s="117"/>
      <c r="P262" s="117"/>
      <c r="Q262" s="117"/>
      <c r="R262" s="117"/>
      <c r="S262" s="117"/>
      <c r="T262" s="117"/>
      <c r="U262" s="117"/>
      <c r="V262" s="117"/>
      <c r="W262" s="117"/>
      <c r="X262" s="117"/>
      <c r="Y262" s="117"/>
      <c r="Z262" s="117"/>
    </row>
    <row r="263" spans="1:26" ht="15.75" customHeight="1" x14ac:dyDescent="0.25">
      <c r="A263" s="117"/>
      <c r="B263" s="117"/>
      <c r="C263" s="117"/>
      <c r="D263" s="117"/>
      <c r="E263" s="117"/>
      <c r="F263" s="117"/>
      <c r="G263" s="117"/>
      <c r="H263" s="117"/>
      <c r="I263" s="117"/>
      <c r="J263" s="117"/>
      <c r="K263" s="117"/>
      <c r="L263" s="117"/>
      <c r="M263" s="117"/>
      <c r="N263" s="117"/>
      <c r="O263" s="117"/>
      <c r="P263" s="117"/>
      <c r="Q263" s="117"/>
      <c r="R263" s="117"/>
      <c r="S263" s="117"/>
      <c r="T263" s="117"/>
      <c r="U263" s="117"/>
      <c r="V263" s="117"/>
      <c r="W263" s="117"/>
      <c r="X263" s="117"/>
      <c r="Y263" s="117"/>
      <c r="Z263" s="117"/>
    </row>
    <row r="264" spans="1:26" ht="15.75" customHeight="1" x14ac:dyDescent="0.25">
      <c r="A264" s="117"/>
      <c r="B264" s="117"/>
      <c r="C264" s="117"/>
      <c r="D264" s="117"/>
      <c r="E264" s="117"/>
      <c r="F264" s="117"/>
      <c r="G264" s="117"/>
      <c r="H264" s="117"/>
      <c r="I264" s="117"/>
      <c r="J264" s="117"/>
      <c r="K264" s="117"/>
      <c r="L264" s="117"/>
      <c r="M264" s="117"/>
      <c r="N264" s="117"/>
      <c r="O264" s="117"/>
      <c r="P264" s="117"/>
      <c r="Q264" s="117"/>
      <c r="R264" s="117"/>
      <c r="S264" s="117"/>
      <c r="T264" s="117"/>
      <c r="U264" s="117"/>
      <c r="V264" s="117"/>
      <c r="W264" s="117"/>
      <c r="X264" s="117"/>
      <c r="Y264" s="117"/>
      <c r="Z264" s="117"/>
    </row>
    <row r="265" spans="1:26" ht="15.75" customHeight="1" x14ac:dyDescent="0.25">
      <c r="A265" s="117"/>
      <c r="B265" s="117"/>
      <c r="C265" s="117"/>
      <c r="D265" s="117"/>
      <c r="E265" s="117"/>
      <c r="F265" s="117"/>
      <c r="G265" s="117"/>
      <c r="H265" s="117"/>
      <c r="I265" s="117"/>
      <c r="J265" s="117"/>
      <c r="K265" s="117"/>
      <c r="L265" s="117"/>
      <c r="M265" s="117"/>
      <c r="N265" s="117"/>
      <c r="O265" s="117"/>
      <c r="P265" s="117"/>
      <c r="Q265" s="117"/>
      <c r="R265" s="117"/>
      <c r="S265" s="117"/>
      <c r="T265" s="117"/>
      <c r="U265" s="117"/>
      <c r="V265" s="117"/>
      <c r="W265" s="117"/>
      <c r="X265" s="117"/>
      <c r="Y265" s="117"/>
      <c r="Z265" s="117"/>
    </row>
    <row r="266" spans="1:26" ht="15.75" customHeight="1" x14ac:dyDescent="0.25">
      <c r="A266" s="117"/>
      <c r="B266" s="117"/>
      <c r="C266" s="117"/>
      <c r="D266" s="117"/>
      <c r="E266" s="117"/>
      <c r="F266" s="117"/>
      <c r="G266" s="117"/>
      <c r="H266" s="117"/>
      <c r="I266" s="117"/>
      <c r="J266" s="117"/>
      <c r="K266" s="117"/>
      <c r="L266" s="117"/>
      <c r="M266" s="117"/>
      <c r="N266" s="117"/>
      <c r="O266" s="117"/>
      <c r="P266" s="117"/>
      <c r="Q266" s="117"/>
      <c r="R266" s="117"/>
      <c r="S266" s="117"/>
      <c r="T266" s="117"/>
      <c r="U266" s="117"/>
      <c r="V266" s="117"/>
      <c r="W266" s="117"/>
      <c r="X266" s="117"/>
      <c r="Y266" s="117"/>
      <c r="Z266" s="117"/>
    </row>
    <row r="267" spans="1:26" ht="15.75" customHeight="1" x14ac:dyDescent="0.25">
      <c r="A267" s="117"/>
      <c r="B267" s="117"/>
      <c r="C267" s="117"/>
      <c r="D267" s="117"/>
      <c r="E267" s="117"/>
      <c r="F267" s="117"/>
      <c r="G267" s="117"/>
      <c r="H267" s="117"/>
      <c r="I267" s="117"/>
      <c r="J267" s="117"/>
      <c r="K267" s="117"/>
      <c r="L267" s="117"/>
      <c r="M267" s="117"/>
      <c r="N267" s="117"/>
      <c r="O267" s="117"/>
      <c r="P267" s="117"/>
      <c r="Q267" s="117"/>
      <c r="R267" s="117"/>
      <c r="S267" s="117"/>
      <c r="T267" s="117"/>
      <c r="U267" s="117"/>
      <c r="V267" s="117"/>
      <c r="W267" s="117"/>
      <c r="X267" s="117"/>
      <c r="Y267" s="117"/>
      <c r="Z267" s="117"/>
    </row>
    <row r="268" spans="1:26" ht="15.75" customHeight="1" x14ac:dyDescent="0.25">
      <c r="A268" s="117"/>
      <c r="B268" s="117"/>
      <c r="C268" s="117"/>
      <c r="D268" s="117"/>
      <c r="E268" s="117"/>
      <c r="F268" s="117"/>
      <c r="G268" s="117"/>
      <c r="H268" s="117"/>
      <c r="I268" s="117"/>
      <c r="J268" s="117"/>
      <c r="K268" s="117"/>
      <c r="L268" s="117"/>
      <c r="M268" s="117"/>
      <c r="N268" s="117"/>
      <c r="O268" s="117"/>
      <c r="P268" s="117"/>
      <c r="Q268" s="117"/>
      <c r="R268" s="117"/>
      <c r="S268" s="117"/>
      <c r="T268" s="117"/>
      <c r="U268" s="117"/>
      <c r="V268" s="117"/>
      <c r="W268" s="117"/>
      <c r="X268" s="117"/>
      <c r="Y268" s="117"/>
      <c r="Z268" s="117"/>
    </row>
    <row r="269" spans="1:26" ht="15.75" customHeight="1" x14ac:dyDescent="0.25">
      <c r="A269" s="117"/>
      <c r="B269" s="117"/>
      <c r="C269" s="117"/>
      <c r="D269" s="117"/>
      <c r="E269" s="117"/>
      <c r="F269" s="117"/>
      <c r="G269" s="117"/>
      <c r="H269" s="117"/>
      <c r="I269" s="117"/>
      <c r="J269" s="117"/>
      <c r="K269" s="117"/>
      <c r="L269" s="117"/>
      <c r="M269" s="117"/>
      <c r="N269" s="117"/>
      <c r="O269" s="117"/>
      <c r="P269" s="117"/>
      <c r="Q269" s="117"/>
      <c r="R269" s="117"/>
      <c r="S269" s="117"/>
      <c r="T269" s="117"/>
      <c r="U269" s="117"/>
      <c r="V269" s="117"/>
      <c r="W269" s="117"/>
      <c r="X269" s="117"/>
      <c r="Y269" s="117"/>
      <c r="Z269" s="117"/>
    </row>
    <row r="270" spans="1:26" ht="15.75" customHeight="1" x14ac:dyDescent="0.25">
      <c r="A270" s="117"/>
      <c r="B270" s="117"/>
      <c r="C270" s="117"/>
      <c r="D270" s="117"/>
      <c r="E270" s="117"/>
      <c r="F270" s="117"/>
      <c r="G270" s="117"/>
      <c r="H270" s="117"/>
      <c r="I270" s="117"/>
      <c r="J270" s="117"/>
      <c r="K270" s="117"/>
      <c r="L270" s="117"/>
      <c r="M270" s="117"/>
      <c r="N270" s="117"/>
      <c r="O270" s="117"/>
      <c r="P270" s="117"/>
      <c r="Q270" s="117"/>
      <c r="R270" s="117"/>
      <c r="S270" s="117"/>
      <c r="T270" s="117"/>
      <c r="U270" s="117"/>
      <c r="V270" s="117"/>
      <c r="W270" s="117"/>
      <c r="X270" s="117"/>
      <c r="Y270" s="117"/>
      <c r="Z270" s="117"/>
    </row>
    <row r="271" spans="1:26" ht="15.75" customHeight="1" x14ac:dyDescent="0.25">
      <c r="A271" s="117"/>
      <c r="B271" s="117"/>
      <c r="C271" s="117"/>
      <c r="D271" s="117"/>
      <c r="E271" s="117"/>
      <c r="F271" s="117"/>
      <c r="G271" s="117"/>
      <c r="H271" s="117"/>
      <c r="I271" s="117"/>
      <c r="J271" s="117"/>
      <c r="K271" s="117"/>
      <c r="L271" s="117"/>
      <c r="M271" s="117"/>
      <c r="N271" s="117"/>
      <c r="O271" s="117"/>
      <c r="P271" s="117"/>
      <c r="Q271" s="117"/>
      <c r="R271" s="117"/>
      <c r="S271" s="117"/>
      <c r="T271" s="117"/>
      <c r="U271" s="117"/>
      <c r="V271" s="117"/>
      <c r="W271" s="117"/>
      <c r="X271" s="117"/>
      <c r="Y271" s="117"/>
      <c r="Z271" s="117"/>
    </row>
    <row r="272" spans="1:26" ht="15.75" customHeight="1" x14ac:dyDescent="0.25">
      <c r="A272" s="117"/>
      <c r="B272" s="117"/>
      <c r="C272" s="117"/>
      <c r="D272" s="117"/>
      <c r="E272" s="117"/>
      <c r="F272" s="117"/>
      <c r="G272" s="117"/>
      <c r="H272" s="117"/>
      <c r="I272" s="117"/>
      <c r="J272" s="117"/>
      <c r="K272" s="117"/>
      <c r="L272" s="117"/>
      <c r="M272" s="117"/>
      <c r="N272" s="117"/>
      <c r="O272" s="117"/>
      <c r="P272" s="117"/>
      <c r="Q272" s="117"/>
      <c r="R272" s="117"/>
      <c r="S272" s="117"/>
      <c r="T272" s="117"/>
      <c r="U272" s="117"/>
      <c r="V272" s="117"/>
      <c r="W272" s="117"/>
      <c r="X272" s="117"/>
      <c r="Y272" s="117"/>
      <c r="Z272" s="117"/>
    </row>
    <row r="273" spans="1:26" ht="15.75" customHeight="1" x14ac:dyDescent="0.25">
      <c r="A273" s="117"/>
      <c r="B273" s="117"/>
      <c r="C273" s="117"/>
      <c r="D273" s="117"/>
      <c r="E273" s="117"/>
      <c r="F273" s="117"/>
      <c r="G273" s="117"/>
      <c r="H273" s="117"/>
      <c r="I273" s="117"/>
      <c r="J273" s="117"/>
      <c r="K273" s="117"/>
      <c r="L273" s="117"/>
      <c r="M273" s="117"/>
      <c r="N273" s="117"/>
      <c r="O273" s="117"/>
      <c r="P273" s="117"/>
      <c r="Q273" s="117"/>
      <c r="R273" s="117"/>
      <c r="S273" s="117"/>
      <c r="T273" s="117"/>
      <c r="U273" s="117"/>
      <c r="V273" s="117"/>
      <c r="W273" s="117"/>
      <c r="X273" s="117"/>
      <c r="Y273" s="117"/>
      <c r="Z273" s="117"/>
    </row>
    <row r="274" spans="1:26" ht="15.75" customHeight="1" x14ac:dyDescent="0.25">
      <c r="A274" s="117"/>
      <c r="B274" s="117"/>
      <c r="C274" s="117"/>
      <c r="D274" s="117"/>
      <c r="E274" s="117"/>
      <c r="F274" s="117"/>
      <c r="G274" s="117"/>
      <c r="H274" s="117"/>
      <c r="I274" s="117"/>
      <c r="J274" s="117"/>
      <c r="K274" s="117"/>
      <c r="L274" s="117"/>
      <c r="M274" s="117"/>
      <c r="N274" s="117"/>
      <c r="O274" s="117"/>
      <c r="P274" s="117"/>
      <c r="Q274" s="117"/>
      <c r="R274" s="117"/>
      <c r="S274" s="117"/>
      <c r="T274" s="117"/>
      <c r="U274" s="117"/>
      <c r="V274" s="117"/>
      <c r="W274" s="117"/>
      <c r="X274" s="117"/>
      <c r="Y274" s="117"/>
      <c r="Z274" s="117"/>
    </row>
    <row r="275" spans="1:26" ht="15.75" customHeight="1" x14ac:dyDescent="0.25">
      <c r="A275" s="117"/>
      <c r="B275" s="117"/>
      <c r="C275" s="117"/>
      <c r="D275" s="117"/>
      <c r="E275" s="117"/>
      <c r="F275" s="117"/>
      <c r="G275" s="117"/>
      <c r="H275" s="117"/>
      <c r="I275" s="117"/>
      <c r="J275" s="117"/>
      <c r="K275" s="117"/>
      <c r="L275" s="117"/>
      <c r="M275" s="117"/>
      <c r="N275" s="117"/>
      <c r="O275" s="117"/>
      <c r="P275" s="117"/>
      <c r="Q275" s="117"/>
      <c r="R275" s="117"/>
      <c r="S275" s="117"/>
      <c r="T275" s="117"/>
      <c r="U275" s="117"/>
      <c r="V275" s="117"/>
      <c r="W275" s="117"/>
      <c r="X275" s="117"/>
      <c r="Y275" s="117"/>
      <c r="Z275" s="117"/>
    </row>
    <row r="276" spans="1:26" ht="15.75" customHeight="1" x14ac:dyDescent="0.25">
      <c r="A276" s="117"/>
      <c r="B276" s="117"/>
      <c r="C276" s="117"/>
      <c r="D276" s="117"/>
      <c r="E276" s="117"/>
      <c r="F276" s="117"/>
      <c r="G276" s="117"/>
      <c r="H276" s="117"/>
      <c r="I276" s="117"/>
      <c r="J276" s="117"/>
      <c r="K276" s="117"/>
      <c r="L276" s="117"/>
      <c r="M276" s="117"/>
      <c r="N276" s="117"/>
      <c r="O276" s="117"/>
      <c r="P276" s="117"/>
      <c r="Q276" s="117"/>
      <c r="R276" s="117"/>
      <c r="S276" s="117"/>
      <c r="T276" s="117"/>
      <c r="U276" s="117"/>
      <c r="V276" s="117"/>
      <c r="W276" s="117"/>
      <c r="X276" s="117"/>
      <c r="Y276" s="117"/>
      <c r="Z276" s="117"/>
    </row>
    <row r="277" spans="1:26" ht="15.75" customHeight="1" x14ac:dyDescent="0.25">
      <c r="A277" s="117"/>
      <c r="B277" s="117"/>
      <c r="C277" s="117"/>
      <c r="D277" s="117"/>
      <c r="E277" s="117"/>
      <c r="F277" s="117"/>
      <c r="G277" s="117"/>
      <c r="H277" s="117"/>
      <c r="I277" s="117"/>
      <c r="J277" s="117"/>
      <c r="K277" s="117"/>
      <c r="L277" s="117"/>
      <c r="M277" s="117"/>
      <c r="N277" s="117"/>
      <c r="O277" s="117"/>
      <c r="P277" s="117"/>
      <c r="Q277" s="117"/>
      <c r="R277" s="117"/>
      <c r="S277" s="117"/>
      <c r="T277" s="117"/>
      <c r="U277" s="117"/>
      <c r="V277" s="117"/>
      <c r="W277" s="117"/>
      <c r="X277" s="117"/>
      <c r="Y277" s="117"/>
      <c r="Z277" s="117"/>
    </row>
    <row r="278" spans="1:26" ht="15.75" customHeight="1" x14ac:dyDescent="0.25">
      <c r="A278" s="117"/>
      <c r="B278" s="117"/>
      <c r="C278" s="117"/>
      <c r="D278" s="117"/>
      <c r="E278" s="117"/>
      <c r="F278" s="117"/>
      <c r="G278" s="117"/>
      <c r="H278" s="117"/>
      <c r="I278" s="117"/>
      <c r="J278" s="117"/>
      <c r="K278" s="117"/>
      <c r="L278" s="117"/>
      <c r="M278" s="117"/>
      <c r="N278" s="117"/>
      <c r="O278" s="117"/>
      <c r="P278" s="117"/>
      <c r="Q278" s="117"/>
      <c r="R278" s="117"/>
      <c r="S278" s="117"/>
      <c r="T278" s="117"/>
      <c r="U278" s="117"/>
      <c r="V278" s="117"/>
      <c r="W278" s="117"/>
      <c r="X278" s="117"/>
      <c r="Y278" s="117"/>
      <c r="Z278" s="117"/>
    </row>
    <row r="279" spans="1:26" ht="15.75" customHeight="1" x14ac:dyDescent="0.25">
      <c r="A279" s="117"/>
      <c r="B279" s="117"/>
      <c r="C279" s="117"/>
      <c r="D279" s="117"/>
      <c r="E279" s="117"/>
      <c r="F279" s="117"/>
      <c r="G279" s="117"/>
      <c r="H279" s="117"/>
      <c r="I279" s="117"/>
      <c r="J279" s="117"/>
      <c r="K279" s="117"/>
      <c r="L279" s="117"/>
      <c r="M279" s="117"/>
      <c r="N279" s="117"/>
      <c r="O279" s="117"/>
      <c r="P279" s="117"/>
      <c r="Q279" s="117"/>
      <c r="R279" s="117"/>
      <c r="S279" s="117"/>
      <c r="T279" s="117"/>
      <c r="U279" s="117"/>
      <c r="V279" s="117"/>
      <c r="W279" s="117"/>
      <c r="X279" s="117"/>
      <c r="Y279" s="117"/>
      <c r="Z279" s="117"/>
    </row>
    <row r="280" spans="1:26" ht="15.75" customHeight="1" x14ac:dyDescent="0.25">
      <c r="A280" s="117"/>
      <c r="B280" s="117"/>
      <c r="C280" s="117"/>
      <c r="D280" s="117"/>
      <c r="E280" s="117"/>
      <c r="F280" s="117"/>
      <c r="G280" s="117"/>
      <c r="H280" s="117"/>
      <c r="I280" s="117"/>
      <c r="J280" s="117"/>
      <c r="K280" s="117"/>
      <c r="L280" s="117"/>
      <c r="M280" s="117"/>
      <c r="N280" s="117"/>
      <c r="O280" s="117"/>
      <c r="P280" s="117"/>
      <c r="Q280" s="117"/>
      <c r="R280" s="117"/>
      <c r="S280" s="117"/>
      <c r="T280" s="117"/>
      <c r="U280" s="117"/>
      <c r="V280" s="117"/>
      <c r="W280" s="117"/>
      <c r="X280" s="117"/>
      <c r="Y280" s="117"/>
      <c r="Z280" s="117"/>
    </row>
    <row r="281" spans="1:26" ht="15.75" customHeight="1" x14ac:dyDescent="0.25">
      <c r="A281" s="117"/>
      <c r="B281" s="117"/>
      <c r="C281" s="117"/>
      <c r="D281" s="117"/>
      <c r="E281" s="117"/>
      <c r="F281" s="117"/>
      <c r="G281" s="117"/>
      <c r="H281" s="117"/>
      <c r="I281" s="117"/>
      <c r="J281" s="117"/>
      <c r="K281" s="117"/>
      <c r="L281" s="117"/>
      <c r="M281" s="117"/>
      <c r="N281" s="117"/>
      <c r="O281" s="117"/>
      <c r="P281" s="117"/>
      <c r="Q281" s="117"/>
      <c r="R281" s="117"/>
      <c r="S281" s="117"/>
      <c r="T281" s="117"/>
      <c r="U281" s="117"/>
      <c r="V281" s="117"/>
      <c r="W281" s="117"/>
      <c r="X281" s="117"/>
      <c r="Y281" s="117"/>
      <c r="Z281" s="117"/>
    </row>
    <row r="282" spans="1:26" ht="15.75" customHeight="1" x14ac:dyDescent="0.25">
      <c r="A282" s="117"/>
      <c r="B282" s="117"/>
      <c r="C282" s="117"/>
      <c r="D282" s="117"/>
      <c r="E282" s="117"/>
      <c r="F282" s="117"/>
      <c r="G282" s="117"/>
      <c r="H282" s="117"/>
      <c r="I282" s="117"/>
      <c r="J282" s="117"/>
      <c r="K282" s="117"/>
      <c r="L282" s="117"/>
      <c r="M282" s="117"/>
      <c r="N282" s="117"/>
      <c r="O282" s="117"/>
      <c r="P282" s="117"/>
      <c r="Q282" s="117"/>
      <c r="R282" s="117"/>
      <c r="S282" s="117"/>
      <c r="T282" s="117"/>
      <c r="U282" s="117"/>
      <c r="V282" s="117"/>
      <c r="W282" s="117"/>
      <c r="X282" s="117"/>
      <c r="Y282" s="117"/>
      <c r="Z282" s="117"/>
    </row>
    <row r="283" spans="1:26" ht="15.75" customHeight="1" x14ac:dyDescent="0.25">
      <c r="A283" s="117"/>
      <c r="B283" s="117"/>
      <c r="C283" s="117"/>
      <c r="D283" s="117"/>
      <c r="E283" s="117"/>
      <c r="F283" s="117"/>
      <c r="G283" s="117"/>
      <c r="H283" s="117"/>
      <c r="I283" s="117"/>
      <c r="J283" s="117"/>
      <c r="K283" s="117"/>
      <c r="L283" s="117"/>
      <c r="M283" s="117"/>
      <c r="N283" s="117"/>
      <c r="O283" s="117"/>
      <c r="P283" s="117"/>
      <c r="Q283" s="117"/>
      <c r="R283" s="117"/>
      <c r="S283" s="117"/>
      <c r="T283" s="117"/>
      <c r="U283" s="117"/>
      <c r="V283" s="117"/>
      <c r="W283" s="117"/>
      <c r="X283" s="117"/>
      <c r="Y283" s="117"/>
      <c r="Z283" s="117"/>
    </row>
    <row r="284" spans="1:26" ht="15.75" customHeight="1" x14ac:dyDescent="0.25">
      <c r="A284" s="117"/>
      <c r="B284" s="117"/>
      <c r="C284" s="117"/>
      <c r="D284" s="117"/>
      <c r="E284" s="117"/>
      <c r="F284" s="117"/>
      <c r="G284" s="117"/>
      <c r="H284" s="117"/>
      <c r="I284" s="117"/>
      <c r="J284" s="117"/>
      <c r="K284" s="117"/>
      <c r="L284" s="117"/>
      <c r="M284" s="117"/>
      <c r="N284" s="117"/>
      <c r="O284" s="117"/>
      <c r="P284" s="117"/>
      <c r="Q284" s="117"/>
      <c r="R284" s="117"/>
      <c r="S284" s="117"/>
      <c r="T284" s="117"/>
      <c r="U284" s="117"/>
      <c r="V284" s="117"/>
      <c r="W284" s="117"/>
      <c r="X284" s="117"/>
      <c r="Y284" s="117"/>
      <c r="Z284" s="117"/>
    </row>
    <row r="285" spans="1:26" ht="15.75" customHeight="1" x14ac:dyDescent="0.25">
      <c r="A285" s="117"/>
      <c r="B285" s="117"/>
      <c r="C285" s="117"/>
      <c r="D285" s="117"/>
      <c r="E285" s="117"/>
      <c r="F285" s="117"/>
      <c r="G285" s="117"/>
      <c r="H285" s="117"/>
      <c r="I285" s="117"/>
      <c r="J285" s="117"/>
      <c r="K285" s="117"/>
      <c r="L285" s="117"/>
      <c r="M285" s="117"/>
      <c r="N285" s="117"/>
      <c r="O285" s="117"/>
      <c r="P285" s="117"/>
      <c r="Q285" s="117"/>
      <c r="R285" s="117"/>
      <c r="S285" s="117"/>
      <c r="T285" s="117"/>
      <c r="U285" s="117"/>
      <c r="V285" s="117"/>
      <c r="W285" s="117"/>
      <c r="X285" s="117"/>
      <c r="Y285" s="117"/>
      <c r="Z285" s="117"/>
    </row>
    <row r="286" spans="1:26" ht="15.75" customHeight="1" x14ac:dyDescent="0.25">
      <c r="A286" s="117"/>
      <c r="B286" s="117"/>
      <c r="C286" s="117"/>
      <c r="D286" s="117"/>
      <c r="E286" s="117"/>
      <c r="F286" s="117"/>
      <c r="G286" s="117"/>
      <c r="H286" s="117"/>
      <c r="I286" s="117"/>
      <c r="J286" s="117"/>
      <c r="K286" s="117"/>
      <c r="L286" s="117"/>
      <c r="M286" s="117"/>
      <c r="N286" s="117"/>
      <c r="O286" s="117"/>
      <c r="P286" s="117"/>
      <c r="Q286" s="117"/>
      <c r="R286" s="117"/>
      <c r="S286" s="117"/>
      <c r="T286" s="117"/>
      <c r="U286" s="117"/>
      <c r="V286" s="117"/>
      <c r="W286" s="117"/>
      <c r="X286" s="117"/>
      <c r="Y286" s="117"/>
      <c r="Z286" s="117"/>
    </row>
    <row r="287" spans="1:26" ht="15.75" customHeight="1" x14ac:dyDescent="0.25">
      <c r="A287" s="117"/>
      <c r="B287" s="117"/>
      <c r="C287" s="117"/>
      <c r="D287" s="117"/>
      <c r="E287" s="117"/>
      <c r="F287" s="117"/>
      <c r="G287" s="117"/>
      <c r="H287" s="117"/>
      <c r="I287" s="117"/>
      <c r="J287" s="117"/>
      <c r="K287" s="117"/>
      <c r="L287" s="117"/>
      <c r="M287" s="117"/>
      <c r="N287" s="117"/>
      <c r="O287" s="117"/>
      <c r="P287" s="117"/>
      <c r="Q287" s="117"/>
      <c r="R287" s="117"/>
      <c r="S287" s="117"/>
      <c r="T287" s="117"/>
      <c r="U287" s="117"/>
      <c r="V287" s="117"/>
      <c r="W287" s="117"/>
      <c r="X287" s="117"/>
      <c r="Y287" s="117"/>
      <c r="Z287" s="117"/>
    </row>
    <row r="288" spans="1:26" ht="15.75" customHeight="1" x14ac:dyDescent="0.25">
      <c r="A288" s="117"/>
      <c r="B288" s="117"/>
      <c r="C288" s="117"/>
      <c r="D288" s="117"/>
      <c r="E288" s="117"/>
      <c r="F288" s="117"/>
      <c r="G288" s="117"/>
      <c r="H288" s="117"/>
      <c r="I288" s="117"/>
      <c r="J288" s="117"/>
      <c r="K288" s="117"/>
      <c r="L288" s="117"/>
      <c r="M288" s="117"/>
      <c r="N288" s="117"/>
      <c r="O288" s="117"/>
      <c r="P288" s="117"/>
      <c r="Q288" s="117"/>
      <c r="R288" s="117"/>
      <c r="S288" s="117"/>
      <c r="T288" s="117"/>
      <c r="U288" s="117"/>
      <c r="V288" s="117"/>
      <c r="W288" s="117"/>
      <c r="X288" s="117"/>
      <c r="Y288" s="117"/>
      <c r="Z288" s="117"/>
    </row>
    <row r="289" spans="1:26" ht="15.75" customHeight="1" x14ac:dyDescent="0.25">
      <c r="A289" s="117"/>
      <c r="B289" s="117"/>
      <c r="C289" s="117"/>
      <c r="D289" s="117"/>
      <c r="E289" s="117"/>
      <c r="F289" s="117"/>
      <c r="G289" s="117"/>
      <c r="H289" s="117"/>
      <c r="I289" s="117"/>
      <c r="J289" s="117"/>
      <c r="K289" s="117"/>
      <c r="L289" s="117"/>
      <c r="M289" s="117"/>
      <c r="N289" s="117"/>
      <c r="O289" s="117"/>
      <c r="P289" s="117"/>
      <c r="Q289" s="117"/>
      <c r="R289" s="117"/>
      <c r="S289" s="117"/>
      <c r="T289" s="117"/>
      <c r="U289" s="117"/>
      <c r="V289" s="117"/>
      <c r="W289" s="117"/>
      <c r="X289" s="117"/>
      <c r="Y289" s="117"/>
      <c r="Z289" s="117"/>
    </row>
    <row r="290" spans="1:26" ht="15.75" customHeight="1" x14ac:dyDescent="0.25">
      <c r="A290" s="117"/>
      <c r="B290" s="117"/>
      <c r="C290" s="117"/>
      <c r="D290" s="117"/>
      <c r="E290" s="117"/>
      <c r="F290" s="117"/>
      <c r="G290" s="117"/>
      <c r="H290" s="117"/>
      <c r="I290" s="117"/>
      <c r="J290" s="117"/>
      <c r="K290" s="117"/>
      <c r="L290" s="117"/>
      <c r="M290" s="117"/>
      <c r="N290" s="117"/>
      <c r="O290" s="117"/>
      <c r="P290" s="117"/>
      <c r="Q290" s="117"/>
      <c r="R290" s="117"/>
      <c r="S290" s="117"/>
      <c r="T290" s="117"/>
      <c r="U290" s="117"/>
      <c r="V290" s="117"/>
      <c r="W290" s="117"/>
      <c r="X290" s="117"/>
      <c r="Y290" s="117"/>
      <c r="Z290" s="117"/>
    </row>
    <row r="291" spans="1:26" ht="15.75" customHeight="1" x14ac:dyDescent="0.25">
      <c r="A291" s="117"/>
      <c r="B291" s="117"/>
      <c r="C291" s="117"/>
      <c r="D291" s="117"/>
      <c r="E291" s="117"/>
      <c r="F291" s="117"/>
      <c r="G291" s="117"/>
      <c r="H291" s="117"/>
      <c r="I291" s="117"/>
      <c r="J291" s="117"/>
      <c r="K291" s="117"/>
      <c r="L291" s="117"/>
      <c r="M291" s="117"/>
      <c r="N291" s="117"/>
      <c r="O291" s="117"/>
      <c r="P291" s="117"/>
      <c r="Q291" s="117"/>
      <c r="R291" s="117"/>
      <c r="S291" s="117"/>
      <c r="T291" s="117"/>
      <c r="U291" s="117"/>
      <c r="V291" s="117"/>
      <c r="W291" s="117"/>
      <c r="X291" s="117"/>
      <c r="Y291" s="117"/>
      <c r="Z291" s="117"/>
    </row>
    <row r="292" spans="1:26" ht="15.75" customHeight="1" x14ac:dyDescent="0.25">
      <c r="A292" s="117"/>
      <c r="B292" s="117"/>
      <c r="C292" s="117"/>
      <c r="D292" s="117"/>
      <c r="E292" s="117"/>
      <c r="F292" s="117"/>
      <c r="G292" s="117"/>
      <c r="H292" s="117"/>
      <c r="I292" s="117"/>
      <c r="J292" s="117"/>
      <c r="K292" s="117"/>
      <c r="L292" s="117"/>
      <c r="M292" s="117"/>
      <c r="N292" s="117"/>
      <c r="O292" s="117"/>
      <c r="P292" s="117"/>
      <c r="Q292" s="117"/>
      <c r="R292" s="117"/>
      <c r="S292" s="117"/>
      <c r="T292" s="117"/>
      <c r="U292" s="117"/>
      <c r="V292" s="117"/>
      <c r="W292" s="117"/>
      <c r="X292" s="117"/>
      <c r="Y292" s="117"/>
      <c r="Z292" s="117"/>
    </row>
    <row r="293" spans="1:26" ht="15.75" customHeight="1" x14ac:dyDescent="0.25">
      <c r="A293" s="117"/>
      <c r="B293" s="117"/>
      <c r="C293" s="117"/>
      <c r="D293" s="117"/>
      <c r="E293" s="117"/>
      <c r="F293" s="117"/>
      <c r="G293" s="117"/>
      <c r="H293" s="117"/>
      <c r="I293" s="117"/>
      <c r="J293" s="117"/>
      <c r="K293" s="117"/>
      <c r="L293" s="117"/>
      <c r="M293" s="117"/>
      <c r="N293" s="117"/>
      <c r="O293" s="117"/>
      <c r="P293" s="117"/>
      <c r="Q293" s="117"/>
      <c r="R293" s="117"/>
      <c r="S293" s="117"/>
      <c r="T293" s="117"/>
      <c r="U293" s="117"/>
      <c r="V293" s="117"/>
      <c r="W293" s="117"/>
      <c r="X293" s="117"/>
      <c r="Y293" s="117"/>
      <c r="Z293" s="117"/>
    </row>
    <row r="294" spans="1:26" ht="15.75" customHeight="1" x14ac:dyDescent="0.25">
      <c r="A294" s="117"/>
      <c r="B294" s="117"/>
      <c r="C294" s="117"/>
      <c r="D294" s="117"/>
      <c r="E294" s="117"/>
      <c r="F294" s="117"/>
      <c r="G294" s="117"/>
      <c r="H294" s="117"/>
      <c r="I294" s="117"/>
      <c r="J294" s="117"/>
      <c r="K294" s="117"/>
      <c r="L294" s="117"/>
      <c r="M294" s="117"/>
      <c r="N294" s="117"/>
      <c r="O294" s="117"/>
      <c r="P294" s="117"/>
      <c r="Q294" s="117"/>
      <c r="R294" s="117"/>
      <c r="S294" s="117"/>
      <c r="T294" s="117"/>
      <c r="U294" s="117"/>
      <c r="V294" s="117"/>
      <c r="W294" s="117"/>
      <c r="X294" s="117"/>
      <c r="Y294" s="117"/>
      <c r="Z294" s="117"/>
    </row>
    <row r="295" spans="1:26" ht="15.75" customHeight="1" x14ac:dyDescent="0.25">
      <c r="A295" s="117"/>
      <c r="B295" s="117"/>
      <c r="C295" s="117"/>
      <c r="D295" s="117"/>
      <c r="E295" s="117"/>
      <c r="F295" s="117"/>
      <c r="G295" s="117"/>
      <c r="H295" s="117"/>
      <c r="I295" s="117"/>
      <c r="J295" s="117"/>
      <c r="K295" s="117"/>
      <c r="L295" s="117"/>
      <c r="M295" s="117"/>
      <c r="N295" s="117"/>
      <c r="O295" s="117"/>
      <c r="P295" s="117"/>
      <c r="Q295" s="117"/>
      <c r="R295" s="117"/>
      <c r="S295" s="117"/>
      <c r="T295" s="117"/>
      <c r="U295" s="117"/>
      <c r="V295" s="117"/>
      <c r="W295" s="117"/>
      <c r="X295" s="117"/>
      <c r="Y295" s="117"/>
      <c r="Z295" s="117"/>
    </row>
    <row r="296" spans="1:26" ht="15.75" customHeight="1" x14ac:dyDescent="0.25">
      <c r="A296" s="117"/>
      <c r="B296" s="117"/>
      <c r="C296" s="117"/>
      <c r="D296" s="117"/>
      <c r="E296" s="117"/>
      <c r="F296" s="117"/>
      <c r="G296" s="117"/>
      <c r="H296" s="117"/>
      <c r="I296" s="117"/>
      <c r="J296" s="117"/>
      <c r="K296" s="117"/>
      <c r="L296" s="117"/>
      <c r="M296" s="117"/>
      <c r="N296" s="117"/>
      <c r="O296" s="117"/>
      <c r="P296" s="117"/>
      <c r="Q296" s="117"/>
      <c r="R296" s="117"/>
      <c r="S296" s="117"/>
      <c r="T296" s="117"/>
      <c r="U296" s="117"/>
      <c r="V296" s="117"/>
      <c r="W296" s="117"/>
      <c r="X296" s="117"/>
      <c r="Y296" s="117"/>
      <c r="Z296" s="117"/>
    </row>
    <row r="297" spans="1:26" ht="15.75" customHeight="1" x14ac:dyDescent="0.25">
      <c r="A297" s="117"/>
      <c r="B297" s="117"/>
      <c r="C297" s="117"/>
      <c r="D297" s="117"/>
      <c r="E297" s="117"/>
      <c r="F297" s="117"/>
      <c r="G297" s="117"/>
      <c r="H297" s="117"/>
      <c r="I297" s="117"/>
      <c r="J297" s="117"/>
      <c r="K297" s="117"/>
      <c r="L297" s="117"/>
      <c r="M297" s="117"/>
      <c r="N297" s="117"/>
      <c r="O297" s="117"/>
      <c r="P297" s="117"/>
      <c r="Q297" s="117"/>
      <c r="R297" s="117"/>
      <c r="S297" s="117"/>
      <c r="T297" s="117"/>
      <c r="U297" s="117"/>
      <c r="V297" s="117"/>
      <c r="W297" s="117"/>
      <c r="X297" s="117"/>
      <c r="Y297" s="117"/>
      <c r="Z297" s="117"/>
    </row>
    <row r="298" spans="1:26" ht="15.75" customHeight="1" x14ac:dyDescent="0.25">
      <c r="A298" s="117"/>
      <c r="B298" s="117"/>
      <c r="C298" s="117"/>
      <c r="D298" s="117"/>
      <c r="E298" s="117"/>
      <c r="F298" s="117"/>
      <c r="G298" s="117"/>
      <c r="H298" s="117"/>
      <c r="I298" s="117"/>
      <c r="J298" s="117"/>
      <c r="K298" s="117"/>
      <c r="L298" s="117"/>
      <c r="M298" s="117"/>
      <c r="N298" s="117"/>
      <c r="O298" s="117"/>
      <c r="P298" s="117"/>
      <c r="Q298" s="117"/>
      <c r="R298" s="117"/>
      <c r="S298" s="117"/>
      <c r="T298" s="117"/>
      <c r="U298" s="117"/>
      <c r="V298" s="117"/>
      <c r="W298" s="117"/>
      <c r="X298" s="117"/>
      <c r="Y298" s="117"/>
      <c r="Z298" s="117"/>
    </row>
    <row r="299" spans="1:26" ht="15.75" customHeight="1" x14ac:dyDescent="0.25">
      <c r="A299" s="117"/>
      <c r="B299" s="117"/>
      <c r="C299" s="117"/>
      <c r="D299" s="117"/>
      <c r="E299" s="117"/>
      <c r="F299" s="117"/>
      <c r="G299" s="117"/>
      <c r="H299" s="117"/>
      <c r="I299" s="117"/>
      <c r="J299" s="117"/>
      <c r="K299" s="117"/>
      <c r="L299" s="117"/>
      <c r="M299" s="117"/>
      <c r="N299" s="117"/>
      <c r="O299" s="117"/>
      <c r="P299" s="117"/>
      <c r="Q299" s="117"/>
      <c r="R299" s="117"/>
      <c r="S299" s="117"/>
      <c r="T299" s="117"/>
      <c r="U299" s="117"/>
      <c r="V299" s="117"/>
      <c r="W299" s="117"/>
      <c r="X299" s="117"/>
      <c r="Y299" s="117"/>
      <c r="Z299" s="117"/>
    </row>
    <row r="300" spans="1:26" ht="15.75" customHeight="1" x14ac:dyDescent="0.25">
      <c r="A300" s="117"/>
      <c r="B300" s="117"/>
      <c r="C300" s="117"/>
      <c r="D300" s="117"/>
      <c r="E300" s="117"/>
      <c r="F300" s="117"/>
      <c r="G300" s="117"/>
      <c r="H300" s="117"/>
      <c r="I300" s="117"/>
      <c r="J300" s="117"/>
      <c r="K300" s="117"/>
      <c r="L300" s="117"/>
      <c r="M300" s="117"/>
      <c r="N300" s="117"/>
      <c r="O300" s="117"/>
      <c r="P300" s="117"/>
      <c r="Q300" s="117"/>
      <c r="R300" s="117"/>
      <c r="S300" s="117"/>
      <c r="T300" s="117"/>
      <c r="U300" s="117"/>
      <c r="V300" s="117"/>
      <c r="W300" s="117"/>
      <c r="X300" s="117"/>
      <c r="Y300" s="117"/>
      <c r="Z300" s="117"/>
    </row>
    <row r="301" spans="1:26" ht="15.75" customHeight="1" x14ac:dyDescent="0.25">
      <c r="A301" s="117"/>
      <c r="B301" s="117"/>
      <c r="C301" s="117"/>
      <c r="D301" s="117"/>
      <c r="E301" s="117"/>
      <c r="F301" s="117"/>
      <c r="G301" s="117"/>
      <c r="H301" s="117"/>
      <c r="I301" s="117"/>
      <c r="J301" s="117"/>
      <c r="K301" s="117"/>
      <c r="L301" s="117"/>
      <c r="M301" s="117"/>
      <c r="N301" s="117"/>
      <c r="O301" s="117"/>
      <c r="P301" s="117"/>
      <c r="Q301" s="117"/>
      <c r="R301" s="117"/>
      <c r="S301" s="117"/>
      <c r="T301" s="117"/>
      <c r="U301" s="117"/>
      <c r="V301" s="117"/>
      <c r="W301" s="117"/>
      <c r="X301" s="117"/>
      <c r="Y301" s="117"/>
      <c r="Z301" s="117"/>
    </row>
    <row r="302" spans="1:26" ht="15.75" customHeight="1" x14ac:dyDescent="0.25">
      <c r="A302" s="117"/>
      <c r="B302" s="117"/>
      <c r="C302" s="117"/>
      <c r="D302" s="117"/>
      <c r="E302" s="117"/>
      <c r="F302" s="117"/>
      <c r="G302" s="117"/>
      <c r="H302" s="117"/>
      <c r="I302" s="117"/>
      <c r="J302" s="117"/>
      <c r="K302" s="117"/>
      <c r="L302" s="117"/>
      <c r="M302" s="117"/>
      <c r="N302" s="117"/>
      <c r="O302" s="117"/>
      <c r="P302" s="117"/>
      <c r="Q302" s="117"/>
      <c r="R302" s="117"/>
      <c r="S302" s="117"/>
      <c r="T302" s="117"/>
      <c r="U302" s="117"/>
      <c r="V302" s="117"/>
      <c r="W302" s="117"/>
      <c r="X302" s="117"/>
      <c r="Y302" s="117"/>
      <c r="Z302" s="117"/>
    </row>
    <row r="303" spans="1:26" ht="15.75" customHeight="1" x14ac:dyDescent="0.25">
      <c r="A303" s="117"/>
      <c r="B303" s="117"/>
      <c r="C303" s="117"/>
      <c r="D303" s="117"/>
      <c r="E303" s="117"/>
      <c r="F303" s="117"/>
      <c r="G303" s="117"/>
      <c r="H303" s="117"/>
      <c r="I303" s="117"/>
      <c r="J303" s="117"/>
      <c r="K303" s="117"/>
      <c r="L303" s="117"/>
      <c r="M303" s="117"/>
      <c r="N303" s="117"/>
      <c r="O303" s="117"/>
      <c r="P303" s="117"/>
      <c r="Q303" s="117"/>
      <c r="R303" s="117"/>
      <c r="S303" s="117"/>
      <c r="T303" s="117"/>
      <c r="U303" s="117"/>
      <c r="V303" s="117"/>
      <c r="W303" s="117"/>
      <c r="X303" s="117"/>
      <c r="Y303" s="117"/>
      <c r="Z303" s="117"/>
    </row>
    <row r="304" spans="1:26" ht="15.75" customHeight="1" x14ac:dyDescent="0.25">
      <c r="A304" s="117"/>
      <c r="B304" s="117"/>
      <c r="C304" s="117"/>
      <c r="D304" s="117"/>
      <c r="E304" s="117"/>
      <c r="F304" s="117"/>
      <c r="G304" s="117"/>
      <c r="H304" s="117"/>
      <c r="I304" s="117"/>
      <c r="J304" s="117"/>
      <c r="K304" s="117"/>
      <c r="L304" s="117"/>
      <c r="M304" s="117"/>
      <c r="N304" s="117"/>
      <c r="O304" s="117"/>
      <c r="P304" s="117"/>
      <c r="Q304" s="117"/>
      <c r="R304" s="117"/>
      <c r="S304" s="117"/>
      <c r="T304" s="117"/>
      <c r="U304" s="117"/>
      <c r="V304" s="117"/>
      <c r="W304" s="117"/>
      <c r="X304" s="117"/>
      <c r="Y304" s="117"/>
      <c r="Z304" s="117"/>
    </row>
    <row r="305" spans="1:26" ht="15.75" customHeight="1" x14ac:dyDescent="0.25">
      <c r="A305" s="117"/>
      <c r="B305" s="117"/>
      <c r="C305" s="117"/>
      <c r="D305" s="117"/>
      <c r="E305" s="117"/>
      <c r="F305" s="117"/>
      <c r="G305" s="117"/>
      <c r="H305" s="117"/>
      <c r="I305" s="117"/>
      <c r="J305" s="117"/>
      <c r="K305" s="117"/>
      <c r="L305" s="117"/>
      <c r="M305" s="117"/>
      <c r="N305" s="117"/>
      <c r="O305" s="117"/>
      <c r="P305" s="117"/>
      <c r="Q305" s="117"/>
      <c r="R305" s="117"/>
      <c r="S305" s="117"/>
      <c r="T305" s="117"/>
      <c r="U305" s="117"/>
      <c r="V305" s="117"/>
      <c r="W305" s="117"/>
      <c r="X305" s="117"/>
      <c r="Y305" s="117"/>
      <c r="Z305" s="117"/>
    </row>
    <row r="306" spans="1:26" ht="15.75" customHeight="1" x14ac:dyDescent="0.25">
      <c r="A306" s="117"/>
      <c r="B306" s="117"/>
      <c r="C306" s="117"/>
      <c r="D306" s="117"/>
      <c r="E306" s="117"/>
      <c r="F306" s="117"/>
      <c r="G306" s="117"/>
      <c r="H306" s="117"/>
      <c r="I306" s="117"/>
      <c r="J306" s="117"/>
      <c r="K306" s="117"/>
      <c r="L306" s="117"/>
      <c r="M306" s="117"/>
      <c r="N306" s="117"/>
      <c r="O306" s="117"/>
      <c r="P306" s="117"/>
      <c r="Q306" s="117"/>
      <c r="R306" s="117"/>
      <c r="S306" s="117"/>
      <c r="T306" s="117"/>
      <c r="U306" s="117"/>
      <c r="V306" s="117"/>
      <c r="W306" s="117"/>
      <c r="X306" s="117"/>
      <c r="Y306" s="117"/>
      <c r="Z306" s="117"/>
    </row>
    <row r="307" spans="1:26" ht="15.75" customHeight="1" x14ac:dyDescent="0.25">
      <c r="A307" s="117"/>
      <c r="B307" s="117"/>
      <c r="C307" s="117"/>
      <c r="D307" s="117"/>
      <c r="E307" s="117"/>
      <c r="F307" s="117"/>
      <c r="G307" s="117"/>
      <c r="H307" s="117"/>
      <c r="I307" s="117"/>
      <c r="J307" s="117"/>
      <c r="K307" s="117"/>
      <c r="L307" s="117"/>
      <c r="M307" s="117"/>
      <c r="N307" s="117"/>
      <c r="O307" s="117"/>
      <c r="P307" s="117"/>
      <c r="Q307" s="117"/>
      <c r="R307" s="117"/>
      <c r="S307" s="117"/>
      <c r="T307" s="117"/>
      <c r="U307" s="117"/>
      <c r="V307" s="117"/>
      <c r="W307" s="117"/>
      <c r="X307" s="117"/>
      <c r="Y307" s="117"/>
      <c r="Z307" s="117"/>
    </row>
    <row r="308" spans="1:26" ht="15.75" customHeight="1" x14ac:dyDescent="0.25">
      <c r="A308" s="117"/>
      <c r="B308" s="117"/>
      <c r="C308" s="117"/>
      <c r="D308" s="117"/>
      <c r="E308" s="117"/>
      <c r="F308" s="117"/>
      <c r="G308" s="117"/>
      <c r="H308" s="117"/>
      <c r="I308" s="117"/>
      <c r="J308" s="117"/>
      <c r="K308" s="117"/>
      <c r="L308" s="117"/>
      <c r="M308" s="117"/>
      <c r="N308" s="117"/>
      <c r="O308" s="117"/>
      <c r="P308" s="117"/>
      <c r="Q308" s="117"/>
      <c r="R308" s="117"/>
      <c r="S308" s="117"/>
      <c r="T308" s="117"/>
      <c r="U308" s="117"/>
      <c r="V308" s="117"/>
      <c r="W308" s="117"/>
      <c r="X308" s="117"/>
      <c r="Y308" s="117"/>
      <c r="Z308" s="117"/>
    </row>
    <row r="309" spans="1:26" ht="15.75" customHeight="1" x14ac:dyDescent="0.25">
      <c r="A309" s="117"/>
      <c r="B309" s="117"/>
      <c r="C309" s="117"/>
      <c r="D309" s="117"/>
      <c r="E309" s="117"/>
      <c r="F309" s="117"/>
      <c r="G309" s="117"/>
      <c r="H309" s="117"/>
      <c r="I309" s="117"/>
      <c r="J309" s="117"/>
      <c r="K309" s="117"/>
      <c r="L309" s="117"/>
      <c r="M309" s="117"/>
      <c r="N309" s="117"/>
      <c r="O309" s="117"/>
      <c r="P309" s="117"/>
      <c r="Q309" s="117"/>
      <c r="R309" s="117"/>
      <c r="S309" s="117"/>
      <c r="T309" s="117"/>
      <c r="U309" s="117"/>
      <c r="V309" s="117"/>
      <c r="W309" s="117"/>
      <c r="X309" s="117"/>
      <c r="Y309" s="117"/>
      <c r="Z309" s="117"/>
    </row>
    <row r="310" spans="1:26" ht="15.75" customHeight="1" x14ac:dyDescent="0.25">
      <c r="A310" s="117"/>
      <c r="B310" s="117"/>
      <c r="C310" s="117"/>
      <c r="D310" s="117"/>
      <c r="E310" s="117"/>
      <c r="F310" s="117"/>
      <c r="G310" s="117"/>
      <c r="H310" s="117"/>
      <c r="I310" s="117"/>
      <c r="J310" s="117"/>
      <c r="K310" s="117"/>
      <c r="L310" s="117"/>
      <c r="M310" s="117"/>
      <c r="N310" s="117"/>
      <c r="O310" s="117"/>
      <c r="P310" s="117"/>
      <c r="Q310" s="117"/>
      <c r="R310" s="117"/>
      <c r="S310" s="117"/>
      <c r="T310" s="117"/>
      <c r="U310" s="117"/>
      <c r="V310" s="117"/>
      <c r="W310" s="117"/>
      <c r="X310" s="117"/>
      <c r="Y310" s="117"/>
      <c r="Z310" s="117"/>
    </row>
    <row r="311" spans="1:26" ht="15.75" customHeight="1" x14ac:dyDescent="0.25">
      <c r="A311" s="117"/>
      <c r="B311" s="117"/>
      <c r="C311" s="117"/>
      <c r="D311" s="117"/>
      <c r="E311" s="117"/>
      <c r="F311" s="117"/>
      <c r="G311" s="117"/>
      <c r="H311" s="117"/>
      <c r="I311" s="117"/>
      <c r="J311" s="117"/>
      <c r="K311" s="117"/>
      <c r="L311" s="117"/>
      <c r="M311" s="117"/>
      <c r="N311" s="117"/>
      <c r="O311" s="117"/>
      <c r="P311" s="117"/>
      <c r="Q311" s="117"/>
      <c r="R311" s="117"/>
      <c r="S311" s="117"/>
      <c r="T311" s="117"/>
      <c r="U311" s="117"/>
      <c r="V311" s="117"/>
      <c r="W311" s="117"/>
      <c r="X311" s="117"/>
      <c r="Y311" s="117"/>
      <c r="Z311" s="117"/>
    </row>
    <row r="312" spans="1:26" ht="15.75" customHeight="1" x14ac:dyDescent="0.25">
      <c r="A312" s="117"/>
      <c r="B312" s="117"/>
      <c r="C312" s="117"/>
      <c r="D312" s="117"/>
      <c r="E312" s="117"/>
      <c r="F312" s="117"/>
      <c r="G312" s="117"/>
      <c r="H312" s="117"/>
      <c r="I312" s="117"/>
      <c r="J312" s="117"/>
      <c r="K312" s="117"/>
      <c r="L312" s="117"/>
      <c r="M312" s="117"/>
      <c r="N312" s="117"/>
      <c r="O312" s="117"/>
      <c r="P312" s="117"/>
      <c r="Q312" s="117"/>
      <c r="R312" s="117"/>
      <c r="S312" s="117"/>
      <c r="T312" s="117"/>
      <c r="U312" s="117"/>
      <c r="V312" s="117"/>
      <c r="W312" s="117"/>
      <c r="X312" s="117"/>
      <c r="Y312" s="117"/>
      <c r="Z312" s="117"/>
    </row>
    <row r="313" spans="1:26" ht="15.75" customHeight="1" x14ac:dyDescent="0.25">
      <c r="A313" s="117"/>
      <c r="B313" s="117"/>
      <c r="C313" s="117"/>
      <c r="D313" s="117"/>
      <c r="E313" s="117"/>
      <c r="F313" s="117"/>
      <c r="G313" s="117"/>
      <c r="H313" s="117"/>
      <c r="I313" s="117"/>
      <c r="J313" s="117"/>
      <c r="K313" s="117"/>
      <c r="L313" s="117"/>
      <c r="M313" s="117"/>
      <c r="N313" s="117"/>
      <c r="O313" s="117"/>
      <c r="P313" s="117"/>
      <c r="Q313" s="117"/>
      <c r="R313" s="117"/>
      <c r="S313" s="117"/>
      <c r="T313" s="117"/>
      <c r="U313" s="117"/>
      <c r="V313" s="117"/>
      <c r="W313" s="117"/>
      <c r="X313" s="117"/>
      <c r="Y313" s="117"/>
      <c r="Z313" s="117"/>
    </row>
    <row r="314" spans="1:26" ht="15.75" customHeight="1" x14ac:dyDescent="0.25">
      <c r="A314" s="117"/>
      <c r="B314" s="117"/>
      <c r="C314" s="117"/>
      <c r="D314" s="117"/>
      <c r="E314" s="117"/>
      <c r="F314" s="117"/>
      <c r="G314" s="117"/>
      <c r="H314" s="117"/>
      <c r="I314" s="117"/>
      <c r="J314" s="117"/>
      <c r="K314" s="117"/>
      <c r="L314" s="117"/>
      <c r="M314" s="117"/>
      <c r="N314" s="117"/>
      <c r="O314" s="117"/>
      <c r="P314" s="117"/>
      <c r="Q314" s="117"/>
      <c r="R314" s="117"/>
      <c r="S314" s="117"/>
      <c r="T314" s="117"/>
      <c r="U314" s="117"/>
      <c r="V314" s="117"/>
      <c r="W314" s="117"/>
      <c r="X314" s="117"/>
      <c r="Y314" s="117"/>
      <c r="Z314" s="117"/>
    </row>
    <row r="315" spans="1:26" ht="15.75" customHeight="1" x14ac:dyDescent="0.25">
      <c r="A315" s="117"/>
      <c r="B315" s="117"/>
      <c r="C315" s="117"/>
      <c r="D315" s="117"/>
      <c r="E315" s="117"/>
      <c r="F315" s="117"/>
      <c r="G315" s="117"/>
      <c r="H315" s="117"/>
      <c r="I315" s="117"/>
      <c r="J315" s="117"/>
      <c r="K315" s="117"/>
      <c r="L315" s="117"/>
      <c r="M315" s="117"/>
      <c r="N315" s="117"/>
      <c r="O315" s="117"/>
      <c r="P315" s="117"/>
      <c r="Q315" s="117"/>
      <c r="R315" s="117"/>
      <c r="S315" s="117"/>
      <c r="T315" s="117"/>
      <c r="U315" s="117"/>
      <c r="V315" s="117"/>
      <c r="W315" s="117"/>
      <c r="X315" s="117"/>
      <c r="Y315" s="117"/>
      <c r="Z315" s="117"/>
    </row>
    <row r="316" spans="1:26" ht="15.75" customHeight="1" x14ac:dyDescent="0.25">
      <c r="A316" s="117"/>
      <c r="B316" s="117"/>
      <c r="C316" s="117"/>
      <c r="D316" s="117"/>
      <c r="E316" s="117"/>
      <c r="F316" s="117"/>
      <c r="G316" s="117"/>
      <c r="H316" s="117"/>
      <c r="I316" s="117"/>
      <c r="J316" s="117"/>
      <c r="K316" s="117"/>
      <c r="L316" s="117"/>
      <c r="M316" s="117"/>
      <c r="N316" s="117"/>
      <c r="O316" s="117"/>
      <c r="P316" s="117"/>
      <c r="Q316" s="117"/>
      <c r="R316" s="117"/>
      <c r="S316" s="117"/>
      <c r="T316" s="117"/>
      <c r="U316" s="117"/>
      <c r="V316" s="117"/>
      <c r="W316" s="117"/>
      <c r="X316" s="117"/>
      <c r="Y316" s="117"/>
      <c r="Z316" s="117"/>
    </row>
    <row r="317" spans="1:26" ht="15.75" customHeight="1" x14ac:dyDescent="0.25">
      <c r="A317" s="117"/>
      <c r="B317" s="117"/>
      <c r="C317" s="117"/>
      <c r="D317" s="117"/>
      <c r="E317" s="117"/>
      <c r="F317" s="117"/>
      <c r="G317" s="117"/>
      <c r="H317" s="117"/>
      <c r="I317" s="117"/>
      <c r="J317" s="117"/>
      <c r="K317" s="117"/>
      <c r="L317" s="117"/>
      <c r="M317" s="117"/>
      <c r="N317" s="117"/>
      <c r="O317" s="117"/>
      <c r="P317" s="117"/>
      <c r="Q317" s="117"/>
      <c r="R317" s="117"/>
      <c r="S317" s="117"/>
      <c r="T317" s="117"/>
      <c r="U317" s="117"/>
      <c r="V317" s="117"/>
      <c r="W317" s="117"/>
      <c r="X317" s="117"/>
      <c r="Y317" s="117"/>
      <c r="Z317" s="117"/>
    </row>
    <row r="318" spans="1:26" ht="15.75" customHeight="1" x14ac:dyDescent="0.25">
      <c r="A318" s="117"/>
      <c r="B318" s="117"/>
      <c r="C318" s="117"/>
      <c r="D318" s="117"/>
      <c r="E318" s="117"/>
      <c r="F318" s="117"/>
      <c r="G318" s="117"/>
      <c r="H318" s="117"/>
      <c r="I318" s="117"/>
      <c r="J318" s="117"/>
      <c r="K318" s="117"/>
      <c r="L318" s="117"/>
      <c r="M318" s="117"/>
      <c r="N318" s="117"/>
      <c r="O318" s="117"/>
      <c r="P318" s="117"/>
      <c r="Q318" s="117"/>
      <c r="R318" s="117"/>
      <c r="S318" s="117"/>
      <c r="T318" s="117"/>
      <c r="U318" s="117"/>
      <c r="V318" s="117"/>
      <c r="W318" s="117"/>
      <c r="X318" s="117"/>
      <c r="Y318" s="117"/>
      <c r="Z318" s="117"/>
    </row>
    <row r="319" spans="1:26" ht="15.75" customHeight="1" x14ac:dyDescent="0.25">
      <c r="A319" s="117"/>
      <c r="B319" s="117"/>
      <c r="C319" s="117"/>
      <c r="D319" s="117"/>
      <c r="E319" s="117"/>
      <c r="F319" s="117"/>
      <c r="G319" s="117"/>
      <c r="H319" s="117"/>
      <c r="I319" s="117"/>
      <c r="J319" s="117"/>
      <c r="K319" s="117"/>
      <c r="L319" s="117"/>
      <c r="M319" s="117"/>
      <c r="N319" s="117"/>
      <c r="O319" s="117"/>
      <c r="P319" s="117"/>
      <c r="Q319" s="117"/>
      <c r="R319" s="117"/>
      <c r="S319" s="117"/>
      <c r="T319" s="117"/>
      <c r="U319" s="117"/>
      <c r="V319" s="117"/>
      <c r="W319" s="117"/>
      <c r="X319" s="117"/>
      <c r="Y319" s="117"/>
      <c r="Z319" s="117"/>
    </row>
    <row r="320" spans="1:26" ht="15.75" customHeight="1" x14ac:dyDescent="0.25">
      <c r="A320" s="117"/>
      <c r="B320" s="117"/>
      <c r="C320" s="117"/>
      <c r="D320" s="117"/>
      <c r="E320" s="117"/>
      <c r="F320" s="117"/>
      <c r="G320" s="117"/>
      <c r="H320" s="117"/>
      <c r="I320" s="117"/>
      <c r="J320" s="117"/>
      <c r="K320" s="117"/>
      <c r="L320" s="117"/>
      <c r="M320" s="117"/>
      <c r="N320" s="117"/>
      <c r="O320" s="117"/>
      <c r="P320" s="117"/>
      <c r="Q320" s="117"/>
      <c r="R320" s="117"/>
      <c r="S320" s="117"/>
      <c r="T320" s="117"/>
      <c r="U320" s="117"/>
      <c r="V320" s="117"/>
      <c r="W320" s="117"/>
      <c r="X320" s="117"/>
      <c r="Y320" s="117"/>
      <c r="Z320" s="117"/>
    </row>
    <row r="321" spans="1:26" ht="15.75" customHeight="1" x14ac:dyDescent="0.25">
      <c r="A321" s="117"/>
      <c r="B321" s="117"/>
      <c r="C321" s="117"/>
      <c r="D321" s="117"/>
      <c r="E321" s="117"/>
      <c r="F321" s="117"/>
      <c r="G321" s="117"/>
      <c r="H321" s="117"/>
      <c r="I321" s="117"/>
      <c r="J321" s="117"/>
      <c r="K321" s="117"/>
      <c r="L321" s="117"/>
      <c r="M321" s="117"/>
      <c r="N321" s="117"/>
      <c r="O321" s="117"/>
      <c r="P321" s="117"/>
      <c r="Q321" s="117"/>
      <c r="R321" s="117"/>
      <c r="S321" s="117"/>
      <c r="T321" s="117"/>
      <c r="U321" s="117"/>
      <c r="V321" s="117"/>
      <c r="W321" s="117"/>
      <c r="X321" s="117"/>
      <c r="Y321" s="117"/>
      <c r="Z321" s="117"/>
    </row>
    <row r="322" spans="1:26" ht="15.75" customHeight="1" x14ac:dyDescent="0.25">
      <c r="A322" s="117"/>
      <c r="B322" s="117"/>
      <c r="C322" s="117"/>
      <c r="D322" s="117"/>
      <c r="E322" s="117"/>
      <c r="F322" s="117"/>
      <c r="G322" s="117"/>
      <c r="H322" s="117"/>
      <c r="I322" s="117"/>
      <c r="J322" s="117"/>
      <c r="K322" s="117"/>
      <c r="L322" s="117"/>
      <c r="M322" s="117"/>
      <c r="N322" s="117"/>
      <c r="O322" s="117"/>
      <c r="P322" s="117"/>
      <c r="Q322" s="117"/>
      <c r="R322" s="117"/>
      <c r="S322" s="117"/>
      <c r="T322" s="117"/>
      <c r="U322" s="117"/>
      <c r="V322" s="117"/>
      <c r="W322" s="117"/>
      <c r="X322" s="117"/>
      <c r="Y322" s="117"/>
      <c r="Z322" s="117"/>
    </row>
    <row r="323" spans="1:26" ht="15.75" customHeight="1" x14ac:dyDescent="0.25">
      <c r="A323" s="117"/>
      <c r="B323" s="117"/>
      <c r="C323" s="117"/>
      <c r="D323" s="117"/>
      <c r="E323" s="117"/>
      <c r="F323" s="117"/>
      <c r="G323" s="117"/>
      <c r="H323" s="117"/>
      <c r="I323" s="117"/>
      <c r="J323" s="117"/>
      <c r="K323" s="117"/>
      <c r="L323" s="117"/>
      <c r="M323" s="117"/>
      <c r="N323" s="117"/>
      <c r="O323" s="117"/>
      <c r="P323" s="117"/>
      <c r="Q323" s="117"/>
      <c r="R323" s="117"/>
      <c r="S323" s="117"/>
      <c r="T323" s="117"/>
      <c r="U323" s="117"/>
      <c r="V323" s="117"/>
      <c r="W323" s="117"/>
      <c r="X323" s="117"/>
      <c r="Y323" s="117"/>
      <c r="Z323" s="117"/>
    </row>
    <row r="324" spans="1:26" ht="15.75" customHeight="1" x14ac:dyDescent="0.25">
      <c r="A324" s="117"/>
      <c r="B324" s="117"/>
      <c r="C324" s="117"/>
      <c r="D324" s="117"/>
      <c r="E324" s="117"/>
      <c r="F324" s="117"/>
      <c r="G324" s="117"/>
      <c r="H324" s="117"/>
      <c r="I324" s="117"/>
      <c r="J324" s="117"/>
      <c r="K324" s="117"/>
      <c r="L324" s="117"/>
      <c r="M324" s="117"/>
      <c r="N324" s="117"/>
      <c r="O324" s="117"/>
      <c r="P324" s="117"/>
      <c r="Q324" s="117"/>
      <c r="R324" s="117"/>
      <c r="S324" s="117"/>
      <c r="T324" s="117"/>
      <c r="U324" s="117"/>
      <c r="V324" s="117"/>
      <c r="W324" s="117"/>
      <c r="X324" s="117"/>
      <c r="Y324" s="117"/>
      <c r="Z324" s="117"/>
    </row>
    <row r="325" spans="1:26" ht="15.75" customHeight="1" x14ac:dyDescent="0.25">
      <c r="A325" s="117"/>
      <c r="B325" s="117"/>
      <c r="C325" s="117"/>
      <c r="D325" s="117"/>
      <c r="E325" s="117"/>
      <c r="F325" s="117"/>
      <c r="G325" s="117"/>
      <c r="H325" s="117"/>
      <c r="I325" s="117"/>
      <c r="J325" s="117"/>
      <c r="K325" s="117"/>
      <c r="L325" s="117"/>
      <c r="M325" s="117"/>
      <c r="N325" s="117"/>
      <c r="O325" s="117"/>
      <c r="P325" s="117"/>
      <c r="Q325" s="117"/>
      <c r="R325" s="117"/>
      <c r="S325" s="117"/>
      <c r="T325" s="117"/>
      <c r="U325" s="117"/>
      <c r="V325" s="117"/>
      <c r="W325" s="117"/>
      <c r="X325" s="117"/>
      <c r="Y325" s="117"/>
      <c r="Z325" s="117"/>
    </row>
    <row r="326" spans="1:26" ht="15.75" customHeight="1" x14ac:dyDescent="0.25">
      <c r="A326" s="117"/>
      <c r="B326" s="117"/>
      <c r="C326" s="117"/>
      <c r="D326" s="117"/>
      <c r="E326" s="117"/>
      <c r="F326" s="117"/>
      <c r="G326" s="117"/>
      <c r="H326" s="117"/>
      <c r="I326" s="117"/>
      <c r="J326" s="117"/>
      <c r="K326" s="117"/>
      <c r="L326" s="117"/>
      <c r="M326" s="117"/>
      <c r="N326" s="117"/>
      <c r="O326" s="117"/>
      <c r="P326" s="117"/>
      <c r="Q326" s="117"/>
      <c r="R326" s="117"/>
      <c r="S326" s="117"/>
      <c r="T326" s="117"/>
      <c r="U326" s="117"/>
      <c r="V326" s="117"/>
      <c r="W326" s="117"/>
      <c r="X326" s="117"/>
      <c r="Y326" s="117"/>
      <c r="Z326" s="117"/>
    </row>
    <row r="327" spans="1:26" ht="15.75" customHeight="1" x14ac:dyDescent="0.25">
      <c r="A327" s="117"/>
      <c r="B327" s="117"/>
      <c r="C327" s="117"/>
      <c r="D327" s="117"/>
      <c r="E327" s="117"/>
      <c r="F327" s="117"/>
      <c r="G327" s="117"/>
      <c r="H327" s="117"/>
      <c r="I327" s="117"/>
      <c r="J327" s="117"/>
      <c r="K327" s="117"/>
      <c r="L327" s="117"/>
      <c r="M327" s="117"/>
      <c r="N327" s="117"/>
      <c r="O327" s="117"/>
      <c r="P327" s="117"/>
      <c r="Q327" s="117"/>
      <c r="R327" s="117"/>
      <c r="S327" s="117"/>
      <c r="T327" s="117"/>
      <c r="U327" s="117"/>
      <c r="V327" s="117"/>
      <c r="W327" s="117"/>
      <c r="X327" s="117"/>
      <c r="Y327" s="117"/>
      <c r="Z327" s="117"/>
    </row>
    <row r="328" spans="1:26" ht="15.75" customHeight="1" x14ac:dyDescent="0.25">
      <c r="A328" s="117"/>
      <c r="B328" s="117"/>
      <c r="C328" s="117"/>
      <c r="D328" s="117"/>
      <c r="E328" s="117"/>
      <c r="F328" s="117"/>
      <c r="G328" s="117"/>
      <c r="H328" s="117"/>
      <c r="I328" s="117"/>
      <c r="J328" s="117"/>
      <c r="K328" s="117"/>
      <c r="L328" s="117"/>
      <c r="M328" s="117"/>
      <c r="N328" s="117"/>
      <c r="O328" s="117"/>
      <c r="P328" s="117"/>
      <c r="Q328" s="117"/>
      <c r="R328" s="117"/>
      <c r="S328" s="117"/>
      <c r="T328" s="117"/>
      <c r="U328" s="117"/>
      <c r="V328" s="117"/>
      <c r="W328" s="117"/>
      <c r="X328" s="117"/>
      <c r="Y328" s="117"/>
      <c r="Z328" s="117"/>
    </row>
    <row r="329" spans="1:26" ht="15.75" customHeight="1" x14ac:dyDescent="0.25">
      <c r="A329" s="117"/>
      <c r="B329" s="117"/>
      <c r="C329" s="117"/>
      <c r="D329" s="117"/>
      <c r="E329" s="117"/>
      <c r="F329" s="117"/>
      <c r="G329" s="117"/>
      <c r="H329" s="117"/>
      <c r="I329" s="117"/>
      <c r="J329" s="117"/>
      <c r="K329" s="117"/>
      <c r="L329" s="117"/>
      <c r="M329" s="117"/>
      <c r="N329" s="117"/>
      <c r="O329" s="117"/>
      <c r="P329" s="117"/>
      <c r="Q329" s="117"/>
      <c r="R329" s="117"/>
      <c r="S329" s="117"/>
      <c r="T329" s="117"/>
      <c r="U329" s="117"/>
      <c r="V329" s="117"/>
      <c r="W329" s="117"/>
      <c r="X329" s="117"/>
      <c r="Y329" s="117"/>
      <c r="Z329" s="117"/>
    </row>
    <row r="330" spans="1:26" ht="15.75" customHeight="1" x14ac:dyDescent="0.25">
      <c r="A330" s="117"/>
      <c r="B330" s="117"/>
      <c r="C330" s="117"/>
      <c r="D330" s="117"/>
      <c r="E330" s="117"/>
      <c r="F330" s="117"/>
      <c r="G330" s="117"/>
      <c r="H330" s="117"/>
      <c r="I330" s="117"/>
      <c r="J330" s="117"/>
      <c r="K330" s="117"/>
      <c r="L330" s="117"/>
      <c r="M330" s="117"/>
      <c r="N330" s="117"/>
      <c r="O330" s="117"/>
      <c r="P330" s="117"/>
      <c r="Q330" s="117"/>
      <c r="R330" s="117"/>
      <c r="S330" s="117"/>
      <c r="T330" s="117"/>
      <c r="U330" s="117"/>
      <c r="V330" s="117"/>
      <c r="W330" s="117"/>
      <c r="X330" s="117"/>
      <c r="Y330" s="117"/>
      <c r="Z330" s="117"/>
    </row>
    <row r="331" spans="1:26" ht="15.75" customHeight="1" x14ac:dyDescent="0.25">
      <c r="A331" s="117"/>
      <c r="B331" s="117"/>
      <c r="C331" s="117"/>
      <c r="D331" s="117"/>
      <c r="E331" s="117"/>
      <c r="F331" s="117"/>
      <c r="G331" s="117"/>
      <c r="H331" s="117"/>
      <c r="I331" s="117"/>
      <c r="J331" s="117"/>
      <c r="K331" s="117"/>
      <c r="L331" s="117"/>
      <c r="M331" s="117"/>
      <c r="N331" s="117"/>
      <c r="O331" s="117"/>
      <c r="P331" s="117"/>
      <c r="Q331" s="117"/>
      <c r="R331" s="117"/>
      <c r="S331" s="117"/>
      <c r="T331" s="117"/>
      <c r="U331" s="117"/>
      <c r="V331" s="117"/>
      <c r="W331" s="117"/>
      <c r="X331" s="117"/>
      <c r="Y331" s="117"/>
      <c r="Z331" s="117"/>
    </row>
    <row r="332" spans="1:26" ht="15.75" customHeight="1" x14ac:dyDescent="0.25">
      <c r="A332" s="117"/>
      <c r="B332" s="117"/>
      <c r="C332" s="117"/>
      <c r="D332" s="117"/>
      <c r="E332" s="117"/>
      <c r="F332" s="117"/>
      <c r="G332" s="117"/>
      <c r="H332" s="117"/>
      <c r="I332" s="117"/>
      <c r="J332" s="117"/>
      <c r="K332" s="117"/>
      <c r="L332" s="117"/>
      <c r="M332" s="117"/>
      <c r="N332" s="117"/>
      <c r="O332" s="117"/>
      <c r="P332" s="117"/>
      <c r="Q332" s="117"/>
      <c r="R332" s="117"/>
      <c r="S332" s="117"/>
      <c r="T332" s="117"/>
      <c r="U332" s="117"/>
      <c r="V332" s="117"/>
      <c r="W332" s="117"/>
      <c r="X332" s="117"/>
      <c r="Y332" s="117"/>
      <c r="Z332" s="117"/>
    </row>
    <row r="333" spans="1:26" ht="15.75" customHeight="1" x14ac:dyDescent="0.25">
      <c r="A333" s="117"/>
      <c r="B333" s="117"/>
      <c r="C333" s="117"/>
      <c r="D333" s="117"/>
      <c r="E333" s="117"/>
      <c r="F333" s="117"/>
      <c r="G333" s="117"/>
      <c r="H333" s="117"/>
      <c r="I333" s="117"/>
      <c r="J333" s="117"/>
      <c r="K333" s="117"/>
      <c r="L333" s="117"/>
      <c r="M333" s="117"/>
      <c r="N333" s="117"/>
      <c r="O333" s="117"/>
      <c r="P333" s="117"/>
      <c r="Q333" s="117"/>
      <c r="R333" s="117"/>
      <c r="S333" s="117"/>
      <c r="T333" s="117"/>
      <c r="U333" s="117"/>
      <c r="V333" s="117"/>
      <c r="W333" s="117"/>
      <c r="X333" s="117"/>
      <c r="Y333" s="117"/>
      <c r="Z333" s="117"/>
    </row>
    <row r="334" spans="1:26" ht="15.75" customHeight="1" x14ac:dyDescent="0.25">
      <c r="A334" s="117"/>
      <c r="B334" s="117"/>
      <c r="C334" s="117"/>
      <c r="D334" s="117"/>
      <c r="E334" s="117"/>
      <c r="F334" s="117"/>
      <c r="G334" s="117"/>
      <c r="H334" s="117"/>
      <c r="I334" s="117"/>
      <c r="J334" s="117"/>
      <c r="K334" s="117"/>
      <c r="L334" s="117"/>
      <c r="M334" s="117"/>
      <c r="N334" s="117"/>
      <c r="O334" s="117"/>
      <c r="P334" s="117"/>
      <c r="Q334" s="117"/>
      <c r="R334" s="117"/>
      <c r="S334" s="117"/>
      <c r="T334" s="117"/>
      <c r="U334" s="117"/>
      <c r="V334" s="117"/>
      <c r="W334" s="117"/>
      <c r="X334" s="117"/>
      <c r="Y334" s="117"/>
      <c r="Z334" s="117"/>
    </row>
    <row r="335" spans="1:26" ht="15.75" customHeight="1" x14ac:dyDescent="0.25">
      <c r="A335" s="117"/>
      <c r="B335" s="117"/>
      <c r="C335" s="117"/>
      <c r="D335" s="117"/>
      <c r="E335" s="117"/>
      <c r="F335" s="117"/>
      <c r="G335" s="117"/>
      <c r="H335" s="117"/>
      <c r="I335" s="117"/>
      <c r="J335" s="117"/>
      <c r="K335" s="117"/>
      <c r="L335" s="117"/>
      <c r="M335" s="117"/>
      <c r="N335" s="117"/>
      <c r="O335" s="117"/>
      <c r="P335" s="117"/>
      <c r="Q335" s="117"/>
      <c r="R335" s="117"/>
      <c r="S335" s="117"/>
      <c r="T335" s="117"/>
      <c r="U335" s="117"/>
      <c r="V335" s="117"/>
      <c r="W335" s="117"/>
      <c r="X335" s="117"/>
      <c r="Y335" s="117"/>
      <c r="Z335" s="117"/>
    </row>
    <row r="336" spans="1:26" ht="15.75" customHeight="1" x14ac:dyDescent="0.25">
      <c r="A336" s="117"/>
      <c r="B336" s="117"/>
      <c r="C336" s="117"/>
      <c r="D336" s="117"/>
      <c r="E336" s="117"/>
      <c r="F336" s="117"/>
      <c r="G336" s="117"/>
      <c r="H336" s="117"/>
      <c r="I336" s="117"/>
      <c r="J336" s="117"/>
      <c r="K336" s="117"/>
      <c r="L336" s="117"/>
      <c r="M336" s="117"/>
      <c r="N336" s="117"/>
      <c r="O336" s="117"/>
      <c r="P336" s="117"/>
      <c r="Q336" s="117"/>
      <c r="R336" s="117"/>
      <c r="S336" s="117"/>
      <c r="T336" s="117"/>
      <c r="U336" s="117"/>
      <c r="V336" s="117"/>
      <c r="W336" s="117"/>
      <c r="X336" s="117"/>
      <c r="Y336" s="117"/>
      <c r="Z336" s="117"/>
    </row>
    <row r="337" spans="1:26" ht="15.75" customHeight="1" x14ac:dyDescent="0.25">
      <c r="A337" s="117"/>
      <c r="B337" s="117"/>
      <c r="C337" s="117"/>
      <c r="D337" s="117"/>
      <c r="E337" s="117"/>
      <c r="F337" s="117"/>
      <c r="G337" s="117"/>
      <c r="H337" s="117"/>
      <c r="I337" s="117"/>
      <c r="J337" s="117"/>
      <c r="K337" s="117"/>
      <c r="L337" s="117"/>
      <c r="M337" s="117"/>
      <c r="N337" s="117"/>
      <c r="O337" s="117"/>
      <c r="P337" s="117"/>
      <c r="Q337" s="117"/>
      <c r="R337" s="117"/>
      <c r="S337" s="117"/>
      <c r="T337" s="117"/>
      <c r="U337" s="117"/>
      <c r="V337" s="117"/>
      <c r="W337" s="117"/>
      <c r="X337" s="117"/>
      <c r="Y337" s="117"/>
      <c r="Z337" s="117"/>
    </row>
    <row r="338" spans="1:26" ht="15.75" customHeight="1" x14ac:dyDescent="0.25">
      <c r="A338" s="117"/>
      <c r="B338" s="117"/>
      <c r="C338" s="117"/>
      <c r="D338" s="117"/>
      <c r="E338" s="117"/>
      <c r="F338" s="117"/>
      <c r="G338" s="117"/>
      <c r="H338" s="117"/>
      <c r="I338" s="117"/>
      <c r="J338" s="117"/>
      <c r="K338" s="117"/>
      <c r="L338" s="117"/>
      <c r="M338" s="117"/>
      <c r="N338" s="117"/>
      <c r="O338" s="117"/>
      <c r="P338" s="117"/>
      <c r="Q338" s="117"/>
      <c r="R338" s="117"/>
      <c r="S338" s="117"/>
      <c r="T338" s="117"/>
      <c r="U338" s="117"/>
      <c r="V338" s="117"/>
      <c r="W338" s="117"/>
      <c r="X338" s="117"/>
      <c r="Y338" s="117"/>
      <c r="Z338" s="117"/>
    </row>
    <row r="339" spans="1:26" ht="15.75" customHeight="1" x14ac:dyDescent="0.25">
      <c r="A339" s="117"/>
      <c r="B339" s="117"/>
      <c r="C339" s="117"/>
      <c r="D339" s="117"/>
      <c r="E339" s="117"/>
      <c r="F339" s="117"/>
      <c r="G339" s="117"/>
      <c r="H339" s="117"/>
      <c r="I339" s="117"/>
      <c r="J339" s="117"/>
      <c r="K339" s="117"/>
      <c r="L339" s="117"/>
      <c r="M339" s="117"/>
      <c r="N339" s="117"/>
      <c r="O339" s="117"/>
      <c r="P339" s="117"/>
      <c r="Q339" s="117"/>
      <c r="R339" s="117"/>
      <c r="S339" s="117"/>
      <c r="T339" s="117"/>
      <c r="U339" s="117"/>
      <c r="V339" s="117"/>
      <c r="W339" s="117"/>
      <c r="X339" s="117"/>
      <c r="Y339" s="117"/>
      <c r="Z339" s="117"/>
    </row>
    <row r="340" spans="1:26" ht="15.75" customHeight="1" x14ac:dyDescent="0.25">
      <c r="A340" s="117"/>
      <c r="B340" s="117"/>
      <c r="C340" s="117"/>
      <c r="D340" s="117"/>
      <c r="E340" s="117"/>
      <c r="F340" s="117"/>
      <c r="G340" s="117"/>
      <c r="H340" s="117"/>
      <c r="I340" s="117"/>
      <c r="J340" s="117"/>
      <c r="K340" s="117"/>
      <c r="L340" s="117"/>
      <c r="M340" s="117"/>
      <c r="N340" s="117"/>
      <c r="O340" s="117"/>
      <c r="P340" s="117"/>
      <c r="Q340" s="117"/>
      <c r="R340" s="117"/>
      <c r="S340" s="117"/>
      <c r="T340" s="117"/>
      <c r="U340" s="117"/>
      <c r="V340" s="117"/>
      <c r="W340" s="117"/>
      <c r="X340" s="117"/>
      <c r="Y340" s="117"/>
      <c r="Z340" s="117"/>
    </row>
    <row r="341" spans="1:26" ht="15.75" customHeight="1" x14ac:dyDescent="0.25">
      <c r="A341" s="117"/>
      <c r="B341" s="117"/>
      <c r="C341" s="117"/>
      <c r="D341" s="117"/>
      <c r="E341" s="117"/>
      <c r="F341" s="117"/>
      <c r="G341" s="117"/>
      <c r="H341" s="117"/>
      <c r="I341" s="117"/>
      <c r="J341" s="117"/>
      <c r="K341" s="117"/>
      <c r="L341" s="117"/>
      <c r="M341" s="117"/>
      <c r="N341" s="117"/>
      <c r="O341" s="117"/>
      <c r="P341" s="117"/>
      <c r="Q341" s="117"/>
      <c r="R341" s="117"/>
      <c r="S341" s="117"/>
      <c r="T341" s="117"/>
      <c r="U341" s="117"/>
      <c r="V341" s="117"/>
      <c r="W341" s="117"/>
      <c r="X341" s="117"/>
      <c r="Y341" s="117"/>
      <c r="Z341" s="117"/>
    </row>
    <row r="342" spans="1:26" ht="15.75" customHeight="1" x14ac:dyDescent="0.25">
      <c r="A342" s="117"/>
      <c r="B342" s="117"/>
      <c r="C342" s="117"/>
      <c r="D342" s="117"/>
      <c r="E342" s="117"/>
      <c r="F342" s="117"/>
      <c r="G342" s="117"/>
      <c r="H342" s="117"/>
      <c r="I342" s="117"/>
      <c r="J342" s="117"/>
      <c r="K342" s="117"/>
      <c r="L342" s="117"/>
      <c r="M342" s="117"/>
      <c r="N342" s="117"/>
      <c r="O342" s="117"/>
      <c r="P342" s="117"/>
      <c r="Q342" s="117"/>
      <c r="R342" s="117"/>
      <c r="S342" s="117"/>
      <c r="T342" s="117"/>
      <c r="U342" s="117"/>
      <c r="V342" s="117"/>
      <c r="W342" s="117"/>
      <c r="X342" s="117"/>
      <c r="Y342" s="117"/>
      <c r="Z342" s="117"/>
    </row>
    <row r="343" spans="1:26" ht="15.75" customHeight="1" x14ac:dyDescent="0.25">
      <c r="A343" s="117"/>
      <c r="B343" s="117"/>
      <c r="C343" s="117"/>
      <c r="D343" s="117"/>
      <c r="E343" s="117"/>
      <c r="F343" s="117"/>
      <c r="G343" s="117"/>
      <c r="H343" s="117"/>
      <c r="I343" s="117"/>
      <c r="J343" s="117"/>
      <c r="K343" s="117"/>
      <c r="L343" s="117"/>
      <c r="M343" s="117"/>
      <c r="N343" s="117"/>
      <c r="O343" s="117"/>
      <c r="P343" s="117"/>
      <c r="Q343" s="117"/>
      <c r="R343" s="117"/>
      <c r="S343" s="117"/>
      <c r="T343" s="117"/>
      <c r="U343" s="117"/>
      <c r="V343" s="117"/>
      <c r="W343" s="117"/>
      <c r="X343" s="117"/>
      <c r="Y343" s="117"/>
      <c r="Z343" s="117"/>
    </row>
    <row r="344" spans="1:26" ht="15.75" customHeight="1" x14ac:dyDescent="0.25">
      <c r="A344" s="117"/>
      <c r="B344" s="117"/>
      <c r="C344" s="117"/>
      <c r="D344" s="117"/>
      <c r="E344" s="117"/>
      <c r="F344" s="117"/>
      <c r="G344" s="117"/>
      <c r="H344" s="117"/>
      <c r="I344" s="117"/>
      <c r="J344" s="117"/>
      <c r="K344" s="117"/>
      <c r="L344" s="117"/>
      <c r="M344" s="117"/>
      <c r="N344" s="117"/>
      <c r="O344" s="117"/>
      <c r="P344" s="117"/>
      <c r="Q344" s="117"/>
      <c r="R344" s="117"/>
      <c r="S344" s="117"/>
      <c r="T344" s="117"/>
      <c r="U344" s="117"/>
      <c r="V344" s="117"/>
      <c r="W344" s="117"/>
      <c r="X344" s="117"/>
      <c r="Y344" s="117"/>
      <c r="Z344" s="117"/>
    </row>
    <row r="345" spans="1:26" ht="15.75" customHeight="1" x14ac:dyDescent="0.25">
      <c r="A345" s="117"/>
      <c r="B345" s="117"/>
      <c r="C345" s="117"/>
      <c r="D345" s="117"/>
      <c r="E345" s="117"/>
      <c r="F345" s="117"/>
      <c r="G345" s="117"/>
      <c r="H345" s="117"/>
      <c r="I345" s="117"/>
      <c r="J345" s="117"/>
      <c r="K345" s="117"/>
      <c r="L345" s="117"/>
      <c r="M345" s="117"/>
      <c r="N345" s="117"/>
      <c r="O345" s="117"/>
      <c r="P345" s="117"/>
      <c r="Q345" s="117"/>
      <c r="R345" s="117"/>
      <c r="S345" s="117"/>
      <c r="T345" s="117"/>
      <c r="U345" s="117"/>
      <c r="V345" s="117"/>
      <c r="W345" s="117"/>
      <c r="X345" s="117"/>
      <c r="Y345" s="117"/>
      <c r="Z345" s="117"/>
    </row>
    <row r="346" spans="1:26" ht="15.75" customHeight="1" x14ac:dyDescent="0.25">
      <c r="A346" s="117"/>
      <c r="B346" s="117"/>
      <c r="C346" s="117"/>
      <c r="D346" s="117"/>
      <c r="E346" s="117"/>
      <c r="F346" s="117"/>
      <c r="G346" s="117"/>
      <c r="H346" s="117"/>
      <c r="I346" s="117"/>
      <c r="J346" s="117"/>
      <c r="K346" s="117"/>
      <c r="L346" s="117"/>
      <c r="M346" s="117"/>
      <c r="N346" s="117"/>
      <c r="O346" s="117"/>
      <c r="P346" s="117"/>
      <c r="Q346" s="117"/>
      <c r="R346" s="117"/>
      <c r="S346" s="117"/>
      <c r="T346" s="117"/>
      <c r="U346" s="117"/>
      <c r="V346" s="117"/>
      <c r="W346" s="117"/>
      <c r="X346" s="117"/>
      <c r="Y346" s="117"/>
      <c r="Z346" s="117"/>
    </row>
    <row r="347" spans="1:26" ht="15.75" customHeight="1" x14ac:dyDescent="0.25">
      <c r="A347" s="117"/>
      <c r="B347" s="117"/>
      <c r="C347" s="117"/>
      <c r="D347" s="117"/>
      <c r="E347" s="117"/>
      <c r="F347" s="117"/>
      <c r="G347" s="117"/>
      <c r="H347" s="117"/>
      <c r="I347" s="117"/>
      <c r="J347" s="117"/>
      <c r="K347" s="117"/>
      <c r="L347" s="117"/>
      <c r="M347" s="117"/>
      <c r="N347" s="117"/>
      <c r="O347" s="117"/>
      <c r="P347" s="117"/>
      <c r="Q347" s="117"/>
      <c r="R347" s="117"/>
      <c r="S347" s="117"/>
      <c r="T347" s="117"/>
      <c r="U347" s="117"/>
      <c r="V347" s="117"/>
      <c r="W347" s="117"/>
      <c r="X347" s="117"/>
      <c r="Y347" s="117"/>
      <c r="Z347" s="117"/>
    </row>
    <row r="348" spans="1:26" ht="15.75" customHeight="1" x14ac:dyDescent="0.25">
      <c r="A348" s="117"/>
      <c r="B348" s="117"/>
      <c r="C348" s="117"/>
      <c r="D348" s="117"/>
      <c r="E348" s="117"/>
      <c r="F348" s="117"/>
      <c r="G348" s="117"/>
      <c r="H348" s="117"/>
      <c r="I348" s="117"/>
      <c r="J348" s="117"/>
      <c r="K348" s="117"/>
      <c r="L348" s="117"/>
      <c r="M348" s="117"/>
      <c r="N348" s="117"/>
      <c r="O348" s="117"/>
      <c r="P348" s="117"/>
      <c r="Q348" s="117"/>
      <c r="R348" s="117"/>
      <c r="S348" s="117"/>
      <c r="T348" s="117"/>
      <c r="U348" s="117"/>
      <c r="V348" s="117"/>
      <c r="W348" s="117"/>
      <c r="X348" s="117"/>
      <c r="Y348" s="117"/>
      <c r="Z348" s="117"/>
    </row>
    <row r="349" spans="1:26" ht="15.75" customHeight="1" x14ac:dyDescent="0.25">
      <c r="A349" s="117"/>
      <c r="B349" s="117"/>
      <c r="C349" s="117"/>
      <c r="D349" s="117"/>
      <c r="E349" s="117"/>
      <c r="F349" s="117"/>
      <c r="G349" s="117"/>
      <c r="H349" s="117"/>
      <c r="I349" s="117"/>
      <c r="J349" s="117"/>
      <c r="K349" s="117"/>
      <c r="L349" s="117"/>
      <c r="M349" s="117"/>
      <c r="N349" s="117"/>
      <c r="O349" s="117"/>
      <c r="P349" s="117"/>
      <c r="Q349" s="117"/>
      <c r="R349" s="117"/>
      <c r="S349" s="117"/>
      <c r="T349" s="117"/>
      <c r="U349" s="117"/>
      <c r="V349" s="117"/>
      <c r="W349" s="117"/>
      <c r="X349" s="117"/>
      <c r="Y349" s="117"/>
      <c r="Z349" s="117"/>
    </row>
    <row r="350" spans="1:26" ht="15.75" customHeight="1" x14ac:dyDescent="0.25">
      <c r="A350" s="117"/>
      <c r="B350" s="117"/>
      <c r="C350" s="117"/>
      <c r="D350" s="117"/>
      <c r="E350" s="117"/>
      <c r="F350" s="117"/>
      <c r="G350" s="117"/>
      <c r="H350" s="117"/>
      <c r="I350" s="117"/>
      <c r="J350" s="117"/>
      <c r="K350" s="117"/>
      <c r="L350" s="117"/>
      <c r="M350" s="117"/>
      <c r="N350" s="117"/>
      <c r="O350" s="117"/>
      <c r="P350" s="117"/>
      <c r="Q350" s="117"/>
      <c r="R350" s="117"/>
      <c r="S350" s="117"/>
      <c r="T350" s="117"/>
      <c r="U350" s="117"/>
      <c r="V350" s="117"/>
      <c r="W350" s="117"/>
      <c r="X350" s="117"/>
      <c r="Y350" s="117"/>
      <c r="Z350" s="117"/>
    </row>
    <row r="351" spans="1:26" ht="15.75" customHeight="1" x14ac:dyDescent="0.25">
      <c r="A351" s="117"/>
      <c r="B351" s="117"/>
      <c r="C351" s="117"/>
      <c r="D351" s="117"/>
      <c r="E351" s="117"/>
      <c r="F351" s="117"/>
      <c r="G351" s="117"/>
      <c r="H351" s="117"/>
      <c r="I351" s="117"/>
      <c r="J351" s="117"/>
      <c r="K351" s="117"/>
      <c r="L351" s="117"/>
      <c r="M351" s="117"/>
      <c r="N351" s="117"/>
      <c r="O351" s="117"/>
      <c r="P351" s="117"/>
      <c r="Q351" s="117"/>
      <c r="R351" s="117"/>
      <c r="S351" s="117"/>
      <c r="T351" s="117"/>
      <c r="U351" s="117"/>
      <c r="V351" s="117"/>
      <c r="W351" s="117"/>
      <c r="X351" s="117"/>
      <c r="Y351" s="117"/>
      <c r="Z351" s="117"/>
    </row>
    <row r="352" spans="1:26" ht="15.75" customHeight="1" x14ac:dyDescent="0.25">
      <c r="A352" s="117"/>
      <c r="B352" s="117"/>
      <c r="C352" s="117"/>
      <c r="D352" s="117"/>
      <c r="E352" s="117"/>
      <c r="F352" s="117"/>
      <c r="G352" s="117"/>
      <c r="H352" s="117"/>
      <c r="I352" s="117"/>
      <c r="J352" s="117"/>
      <c r="K352" s="117"/>
      <c r="L352" s="117"/>
      <c r="M352" s="117"/>
      <c r="N352" s="117"/>
      <c r="O352" s="117"/>
      <c r="P352" s="117"/>
      <c r="Q352" s="117"/>
      <c r="R352" s="117"/>
      <c r="S352" s="117"/>
      <c r="T352" s="117"/>
      <c r="U352" s="117"/>
      <c r="V352" s="117"/>
      <c r="W352" s="117"/>
      <c r="X352" s="117"/>
      <c r="Y352" s="117"/>
      <c r="Z352" s="117"/>
    </row>
    <row r="353" spans="1:26" ht="15.75" customHeight="1" x14ac:dyDescent="0.25">
      <c r="A353" s="117"/>
      <c r="B353" s="117"/>
      <c r="C353" s="117"/>
      <c r="D353" s="117"/>
      <c r="E353" s="117"/>
      <c r="F353" s="117"/>
      <c r="G353" s="117"/>
      <c r="H353" s="117"/>
      <c r="I353" s="117"/>
      <c r="J353" s="117"/>
      <c r="K353" s="117"/>
      <c r="L353" s="117"/>
      <c r="M353" s="117"/>
      <c r="N353" s="117"/>
      <c r="O353" s="117"/>
      <c r="P353" s="117"/>
      <c r="Q353" s="117"/>
      <c r="R353" s="117"/>
      <c r="S353" s="117"/>
      <c r="T353" s="117"/>
      <c r="U353" s="117"/>
      <c r="V353" s="117"/>
      <c r="W353" s="117"/>
      <c r="X353" s="117"/>
      <c r="Y353" s="117"/>
      <c r="Z353" s="117"/>
    </row>
    <row r="354" spans="1:26" ht="15.75" customHeight="1" x14ac:dyDescent="0.25">
      <c r="A354" s="117"/>
      <c r="B354" s="117"/>
      <c r="C354" s="117"/>
      <c r="D354" s="117"/>
      <c r="E354" s="117"/>
      <c r="F354" s="117"/>
      <c r="G354" s="117"/>
      <c r="H354" s="117"/>
      <c r="I354" s="117"/>
      <c r="J354" s="117"/>
      <c r="K354" s="117"/>
      <c r="L354" s="117"/>
      <c r="M354" s="117"/>
      <c r="N354" s="117"/>
      <c r="O354" s="117"/>
      <c r="P354" s="117"/>
      <c r="Q354" s="117"/>
      <c r="R354" s="117"/>
      <c r="S354" s="117"/>
      <c r="T354" s="117"/>
      <c r="U354" s="117"/>
      <c r="V354" s="117"/>
      <c r="W354" s="117"/>
      <c r="X354" s="117"/>
      <c r="Y354" s="117"/>
      <c r="Z354" s="117"/>
    </row>
    <row r="355" spans="1:26" ht="15.75" customHeight="1" x14ac:dyDescent="0.25">
      <c r="A355" s="117"/>
      <c r="B355" s="117"/>
      <c r="C355" s="117"/>
      <c r="D355" s="117"/>
      <c r="E355" s="117"/>
      <c r="F355" s="117"/>
      <c r="G355" s="117"/>
      <c r="H355" s="117"/>
      <c r="I355" s="117"/>
      <c r="J355" s="117"/>
      <c r="K355" s="117"/>
      <c r="L355" s="117"/>
      <c r="M355" s="117"/>
      <c r="N355" s="117"/>
      <c r="O355" s="117"/>
      <c r="P355" s="117"/>
      <c r="Q355" s="117"/>
      <c r="R355" s="117"/>
      <c r="S355" s="117"/>
      <c r="T355" s="117"/>
      <c r="U355" s="117"/>
      <c r="V355" s="117"/>
      <c r="W355" s="117"/>
      <c r="X355" s="117"/>
      <c r="Y355" s="117"/>
      <c r="Z355" s="117"/>
    </row>
    <row r="356" spans="1:26" ht="15.75" customHeight="1" x14ac:dyDescent="0.25">
      <c r="A356" s="117"/>
      <c r="B356" s="117"/>
      <c r="C356" s="117"/>
      <c r="D356" s="117"/>
      <c r="E356" s="117"/>
      <c r="F356" s="117"/>
      <c r="G356" s="117"/>
      <c r="H356" s="117"/>
      <c r="I356" s="117"/>
      <c r="J356" s="117"/>
      <c r="K356" s="117"/>
      <c r="L356" s="117"/>
      <c r="M356" s="117"/>
      <c r="N356" s="117"/>
      <c r="O356" s="117"/>
      <c r="P356" s="117"/>
      <c r="Q356" s="117"/>
      <c r="R356" s="117"/>
      <c r="S356" s="117"/>
      <c r="T356" s="117"/>
      <c r="U356" s="117"/>
      <c r="V356" s="117"/>
      <c r="W356" s="117"/>
      <c r="X356" s="117"/>
      <c r="Y356" s="117"/>
      <c r="Z356" s="117"/>
    </row>
    <row r="357" spans="1:26" ht="15.75" customHeight="1" x14ac:dyDescent="0.25">
      <c r="A357" s="117"/>
      <c r="B357" s="117"/>
      <c r="C357" s="117"/>
      <c r="D357" s="117"/>
      <c r="E357" s="117"/>
      <c r="F357" s="117"/>
      <c r="G357" s="117"/>
      <c r="H357" s="117"/>
      <c r="I357" s="117"/>
      <c r="J357" s="117"/>
      <c r="K357" s="117"/>
      <c r="L357" s="117"/>
      <c r="M357" s="117"/>
      <c r="N357" s="117"/>
      <c r="O357" s="117"/>
      <c r="P357" s="117"/>
      <c r="Q357" s="117"/>
      <c r="R357" s="117"/>
      <c r="S357" s="117"/>
      <c r="T357" s="117"/>
      <c r="U357" s="117"/>
      <c r="V357" s="117"/>
      <c r="W357" s="117"/>
      <c r="X357" s="117"/>
      <c r="Y357" s="117"/>
      <c r="Z357" s="117"/>
    </row>
    <row r="358" spans="1:26" ht="15.75" customHeight="1" x14ac:dyDescent="0.25">
      <c r="A358" s="117"/>
      <c r="B358" s="117"/>
      <c r="C358" s="117"/>
      <c r="D358" s="117"/>
      <c r="E358" s="117"/>
      <c r="F358" s="117"/>
      <c r="G358" s="117"/>
      <c r="H358" s="117"/>
      <c r="I358" s="117"/>
      <c r="J358" s="117"/>
      <c r="K358" s="117"/>
      <c r="L358" s="117"/>
      <c r="M358" s="117"/>
      <c r="N358" s="117"/>
      <c r="O358" s="117"/>
      <c r="P358" s="117"/>
      <c r="Q358" s="117"/>
      <c r="R358" s="117"/>
      <c r="S358" s="117"/>
      <c r="T358" s="117"/>
      <c r="U358" s="117"/>
      <c r="V358" s="117"/>
      <c r="W358" s="117"/>
      <c r="X358" s="117"/>
      <c r="Y358" s="117"/>
      <c r="Z358" s="117"/>
    </row>
    <row r="359" spans="1:26" ht="15.75" customHeight="1" x14ac:dyDescent="0.25">
      <c r="A359" s="117"/>
      <c r="B359" s="117"/>
      <c r="C359" s="117"/>
      <c r="D359" s="117"/>
      <c r="E359" s="117"/>
      <c r="F359" s="117"/>
      <c r="G359" s="117"/>
      <c r="H359" s="117"/>
      <c r="I359" s="117"/>
      <c r="J359" s="117"/>
      <c r="K359" s="117"/>
      <c r="L359" s="117"/>
      <c r="M359" s="117"/>
      <c r="N359" s="117"/>
      <c r="O359" s="117"/>
      <c r="P359" s="117"/>
      <c r="Q359" s="117"/>
      <c r="R359" s="117"/>
      <c r="S359" s="117"/>
      <c r="T359" s="117"/>
      <c r="U359" s="117"/>
      <c r="V359" s="117"/>
      <c r="W359" s="117"/>
      <c r="X359" s="117"/>
      <c r="Y359" s="117"/>
      <c r="Z359" s="117"/>
    </row>
    <row r="360" spans="1:26" ht="15.75" customHeight="1" x14ac:dyDescent="0.25">
      <c r="A360" s="117"/>
      <c r="B360" s="117"/>
      <c r="C360" s="117"/>
      <c r="D360" s="117"/>
      <c r="E360" s="117"/>
      <c r="F360" s="117"/>
      <c r="G360" s="117"/>
      <c r="H360" s="117"/>
      <c r="I360" s="117"/>
      <c r="J360" s="117"/>
      <c r="K360" s="117"/>
      <c r="L360" s="117"/>
      <c r="M360" s="117"/>
      <c r="N360" s="117"/>
      <c r="O360" s="117"/>
      <c r="P360" s="117"/>
      <c r="Q360" s="117"/>
      <c r="R360" s="117"/>
      <c r="S360" s="117"/>
      <c r="T360" s="117"/>
      <c r="U360" s="117"/>
      <c r="V360" s="117"/>
      <c r="W360" s="117"/>
      <c r="X360" s="117"/>
      <c r="Y360" s="117"/>
      <c r="Z360" s="117"/>
    </row>
    <row r="361" spans="1:26" ht="15.75" customHeight="1" x14ac:dyDescent="0.25">
      <c r="A361" s="117"/>
      <c r="B361" s="117"/>
      <c r="C361" s="117"/>
      <c r="D361" s="117"/>
      <c r="E361" s="117"/>
      <c r="F361" s="117"/>
      <c r="G361" s="117"/>
      <c r="H361" s="117"/>
      <c r="I361" s="117"/>
      <c r="J361" s="117"/>
      <c r="K361" s="117"/>
      <c r="L361" s="117"/>
      <c r="M361" s="117"/>
      <c r="N361" s="117"/>
      <c r="O361" s="117"/>
      <c r="P361" s="117"/>
      <c r="Q361" s="117"/>
      <c r="R361" s="117"/>
      <c r="S361" s="117"/>
      <c r="T361" s="117"/>
      <c r="U361" s="117"/>
      <c r="V361" s="117"/>
      <c r="W361" s="117"/>
      <c r="X361" s="117"/>
      <c r="Y361" s="117"/>
      <c r="Z361" s="117"/>
    </row>
    <row r="362" spans="1:26" ht="15.75" customHeight="1" x14ac:dyDescent="0.25">
      <c r="A362" s="117"/>
      <c r="B362" s="117"/>
      <c r="C362" s="117"/>
      <c r="D362" s="117"/>
      <c r="E362" s="117"/>
      <c r="F362" s="117"/>
      <c r="G362" s="117"/>
      <c r="H362" s="117"/>
      <c r="I362" s="117"/>
      <c r="J362" s="117"/>
      <c r="K362" s="117"/>
      <c r="L362" s="117"/>
      <c r="M362" s="117"/>
      <c r="N362" s="117"/>
      <c r="O362" s="117"/>
      <c r="P362" s="117"/>
      <c r="Q362" s="117"/>
      <c r="R362" s="117"/>
      <c r="S362" s="117"/>
      <c r="T362" s="117"/>
      <c r="U362" s="117"/>
      <c r="V362" s="117"/>
      <c r="W362" s="117"/>
      <c r="X362" s="117"/>
      <c r="Y362" s="117"/>
      <c r="Z362" s="117"/>
    </row>
    <row r="363" spans="1:26" ht="15.75" customHeight="1" x14ac:dyDescent="0.25">
      <c r="A363" s="117"/>
      <c r="B363" s="117"/>
      <c r="C363" s="117"/>
      <c r="D363" s="117"/>
      <c r="E363" s="117"/>
      <c r="F363" s="117"/>
      <c r="G363" s="117"/>
      <c r="H363" s="117"/>
      <c r="I363" s="117"/>
      <c r="J363" s="117"/>
      <c r="K363" s="117"/>
      <c r="L363" s="117"/>
      <c r="M363" s="117"/>
      <c r="N363" s="117"/>
      <c r="O363" s="117"/>
      <c r="P363" s="117"/>
      <c r="Q363" s="117"/>
      <c r="R363" s="117"/>
      <c r="S363" s="117"/>
      <c r="T363" s="117"/>
      <c r="U363" s="117"/>
      <c r="V363" s="117"/>
      <c r="W363" s="117"/>
      <c r="X363" s="117"/>
      <c r="Y363" s="117"/>
      <c r="Z363" s="117"/>
    </row>
    <row r="364" spans="1:26" ht="15.75" customHeight="1" x14ac:dyDescent="0.25">
      <c r="A364" s="117"/>
      <c r="B364" s="117"/>
      <c r="C364" s="117"/>
      <c r="D364" s="117"/>
      <c r="E364" s="117"/>
      <c r="F364" s="117"/>
      <c r="G364" s="117"/>
      <c r="H364" s="117"/>
      <c r="I364" s="117"/>
      <c r="J364" s="117"/>
      <c r="K364" s="117"/>
      <c r="L364" s="117"/>
      <c r="M364" s="117"/>
      <c r="N364" s="117"/>
      <c r="O364" s="117"/>
      <c r="P364" s="117"/>
      <c r="Q364" s="117"/>
      <c r="R364" s="117"/>
      <c r="S364" s="117"/>
      <c r="T364" s="117"/>
      <c r="U364" s="117"/>
      <c r="V364" s="117"/>
      <c r="W364" s="117"/>
      <c r="X364" s="117"/>
      <c r="Y364" s="117"/>
      <c r="Z364" s="117"/>
    </row>
    <row r="365" spans="1:26" ht="15.75" customHeight="1" x14ac:dyDescent="0.25">
      <c r="A365" s="117"/>
      <c r="B365" s="117"/>
      <c r="C365" s="117"/>
      <c r="D365" s="117"/>
      <c r="E365" s="117"/>
      <c r="F365" s="117"/>
      <c r="G365" s="117"/>
      <c r="H365" s="117"/>
      <c r="I365" s="117"/>
      <c r="J365" s="117"/>
      <c r="K365" s="117"/>
      <c r="L365" s="117"/>
      <c r="M365" s="117"/>
      <c r="N365" s="117"/>
      <c r="O365" s="117"/>
      <c r="P365" s="117"/>
      <c r="Q365" s="117"/>
      <c r="R365" s="117"/>
      <c r="S365" s="117"/>
      <c r="T365" s="117"/>
      <c r="U365" s="117"/>
      <c r="V365" s="117"/>
      <c r="W365" s="117"/>
      <c r="X365" s="117"/>
      <c r="Y365" s="117"/>
      <c r="Z365" s="117"/>
    </row>
    <row r="366" spans="1:26" ht="15.75" customHeight="1" x14ac:dyDescent="0.25">
      <c r="A366" s="117"/>
      <c r="B366" s="117"/>
      <c r="C366" s="117"/>
      <c r="D366" s="117"/>
      <c r="E366" s="117"/>
      <c r="F366" s="117"/>
      <c r="G366" s="117"/>
      <c r="H366" s="117"/>
      <c r="I366" s="117"/>
      <c r="J366" s="117"/>
      <c r="K366" s="117"/>
      <c r="L366" s="117"/>
      <c r="M366" s="117"/>
      <c r="N366" s="117"/>
      <c r="O366" s="117"/>
      <c r="P366" s="117"/>
      <c r="Q366" s="117"/>
      <c r="R366" s="117"/>
      <c r="S366" s="117"/>
      <c r="T366" s="117"/>
      <c r="U366" s="117"/>
      <c r="V366" s="117"/>
      <c r="W366" s="117"/>
      <c r="X366" s="117"/>
      <c r="Y366" s="117"/>
      <c r="Z366" s="117"/>
    </row>
    <row r="367" spans="1:26" ht="15.75" customHeight="1" x14ac:dyDescent="0.25">
      <c r="A367" s="117"/>
      <c r="B367" s="117"/>
      <c r="C367" s="117"/>
      <c r="D367" s="117"/>
      <c r="E367" s="117"/>
      <c r="F367" s="117"/>
      <c r="G367" s="117"/>
      <c r="H367" s="117"/>
      <c r="I367" s="117"/>
      <c r="J367" s="117"/>
      <c r="K367" s="117"/>
      <c r="L367" s="117"/>
      <c r="M367" s="117"/>
      <c r="N367" s="117"/>
      <c r="O367" s="117"/>
      <c r="P367" s="117"/>
      <c r="Q367" s="117"/>
      <c r="R367" s="117"/>
      <c r="S367" s="117"/>
      <c r="T367" s="117"/>
      <c r="U367" s="117"/>
      <c r="V367" s="117"/>
      <c r="W367" s="117"/>
      <c r="X367" s="117"/>
      <c r="Y367" s="117"/>
      <c r="Z367" s="117"/>
    </row>
    <row r="368" spans="1:26" ht="15.75" customHeight="1" x14ac:dyDescent="0.25">
      <c r="A368" s="117"/>
      <c r="B368" s="117"/>
      <c r="C368" s="117"/>
      <c r="D368" s="117"/>
      <c r="E368" s="117"/>
      <c r="F368" s="117"/>
      <c r="G368" s="117"/>
      <c r="H368" s="117"/>
      <c r="I368" s="117"/>
      <c r="J368" s="117"/>
      <c r="K368" s="117"/>
      <c r="L368" s="117"/>
      <c r="M368" s="117"/>
      <c r="N368" s="117"/>
      <c r="O368" s="117"/>
      <c r="P368" s="117"/>
      <c r="Q368" s="117"/>
      <c r="R368" s="117"/>
      <c r="S368" s="117"/>
      <c r="T368" s="117"/>
      <c r="U368" s="117"/>
      <c r="V368" s="117"/>
      <c r="W368" s="117"/>
      <c r="X368" s="117"/>
      <c r="Y368" s="117"/>
      <c r="Z368" s="117"/>
    </row>
    <row r="369" spans="1:26" ht="15.75" customHeight="1" x14ac:dyDescent="0.25">
      <c r="A369" s="117"/>
      <c r="B369" s="117"/>
      <c r="C369" s="117"/>
      <c r="D369" s="117"/>
      <c r="E369" s="117"/>
      <c r="F369" s="117"/>
      <c r="G369" s="117"/>
      <c r="H369" s="117"/>
      <c r="I369" s="117"/>
      <c r="J369" s="117"/>
      <c r="K369" s="117"/>
      <c r="L369" s="117"/>
      <c r="M369" s="117"/>
      <c r="N369" s="117"/>
      <c r="O369" s="117"/>
      <c r="P369" s="117"/>
      <c r="Q369" s="117"/>
      <c r="R369" s="117"/>
      <c r="S369" s="117"/>
      <c r="T369" s="117"/>
      <c r="U369" s="117"/>
      <c r="V369" s="117"/>
      <c r="W369" s="117"/>
      <c r="X369" s="117"/>
      <c r="Y369" s="117"/>
      <c r="Z369" s="117"/>
    </row>
    <row r="370" spans="1:26" ht="15.75" customHeight="1" x14ac:dyDescent="0.25">
      <c r="A370" s="117"/>
      <c r="B370" s="117"/>
      <c r="C370" s="117"/>
      <c r="D370" s="117"/>
      <c r="E370" s="117"/>
      <c r="F370" s="117"/>
      <c r="G370" s="117"/>
      <c r="H370" s="117"/>
      <c r="I370" s="117"/>
      <c r="J370" s="117"/>
      <c r="K370" s="117"/>
      <c r="L370" s="117"/>
      <c r="M370" s="117"/>
      <c r="N370" s="117"/>
      <c r="O370" s="117"/>
      <c r="P370" s="117"/>
      <c r="Q370" s="117"/>
      <c r="R370" s="117"/>
      <c r="S370" s="117"/>
      <c r="T370" s="117"/>
      <c r="U370" s="117"/>
      <c r="V370" s="117"/>
      <c r="W370" s="117"/>
      <c r="X370" s="117"/>
      <c r="Y370" s="117"/>
      <c r="Z370" s="117"/>
    </row>
    <row r="371" spans="1:26" ht="15.75" customHeight="1" x14ac:dyDescent="0.25">
      <c r="A371" s="117"/>
      <c r="B371" s="117"/>
      <c r="C371" s="117"/>
      <c r="D371" s="117"/>
      <c r="E371" s="117"/>
      <c r="F371" s="117"/>
      <c r="G371" s="117"/>
      <c r="H371" s="117"/>
      <c r="I371" s="117"/>
      <c r="J371" s="117"/>
      <c r="K371" s="117"/>
      <c r="L371" s="117"/>
      <c r="M371" s="117"/>
      <c r="N371" s="117"/>
      <c r="O371" s="117"/>
      <c r="P371" s="117"/>
      <c r="Q371" s="117"/>
      <c r="R371" s="117"/>
      <c r="S371" s="117"/>
      <c r="T371" s="117"/>
      <c r="U371" s="117"/>
      <c r="V371" s="117"/>
      <c r="W371" s="117"/>
      <c r="X371" s="117"/>
      <c r="Y371" s="117"/>
      <c r="Z371" s="117"/>
    </row>
    <row r="372" spans="1:26" ht="15.75" customHeight="1" x14ac:dyDescent="0.25">
      <c r="A372" s="117"/>
      <c r="B372" s="117"/>
      <c r="C372" s="117"/>
      <c r="D372" s="117"/>
      <c r="E372" s="117"/>
      <c r="F372" s="117"/>
      <c r="G372" s="117"/>
      <c r="H372" s="117"/>
      <c r="I372" s="117"/>
      <c r="J372" s="117"/>
      <c r="K372" s="117"/>
      <c r="L372" s="117"/>
      <c r="M372" s="117"/>
      <c r="N372" s="117"/>
      <c r="O372" s="117"/>
      <c r="P372" s="117"/>
      <c r="Q372" s="117"/>
      <c r="R372" s="117"/>
      <c r="S372" s="117"/>
      <c r="T372" s="117"/>
      <c r="U372" s="117"/>
      <c r="V372" s="117"/>
      <c r="W372" s="117"/>
      <c r="X372" s="117"/>
      <c r="Y372" s="117"/>
      <c r="Z372" s="117"/>
    </row>
    <row r="373" spans="1:26" ht="15.75" customHeight="1" x14ac:dyDescent="0.25">
      <c r="A373" s="117"/>
      <c r="B373" s="117"/>
      <c r="C373" s="117"/>
      <c r="D373" s="117"/>
      <c r="E373" s="117"/>
      <c r="F373" s="117"/>
      <c r="G373" s="117"/>
      <c r="H373" s="117"/>
      <c r="I373" s="117"/>
      <c r="J373" s="117"/>
      <c r="K373" s="117"/>
      <c r="L373" s="117"/>
      <c r="M373" s="117"/>
      <c r="N373" s="117"/>
      <c r="O373" s="117"/>
      <c r="P373" s="117"/>
      <c r="Q373" s="117"/>
      <c r="R373" s="117"/>
      <c r="S373" s="117"/>
      <c r="T373" s="117"/>
      <c r="U373" s="117"/>
      <c r="V373" s="117"/>
      <c r="W373" s="117"/>
      <c r="X373" s="117"/>
      <c r="Y373" s="117"/>
      <c r="Z373" s="117"/>
    </row>
    <row r="374" spans="1:26" ht="15.75" customHeight="1" x14ac:dyDescent="0.25">
      <c r="A374" s="117"/>
      <c r="B374" s="117"/>
      <c r="C374" s="117"/>
      <c r="D374" s="117"/>
      <c r="E374" s="117"/>
      <c r="F374" s="117"/>
      <c r="G374" s="117"/>
      <c r="H374" s="117"/>
      <c r="I374" s="117"/>
      <c r="J374" s="117"/>
      <c r="K374" s="117"/>
      <c r="L374" s="117"/>
      <c r="M374" s="117"/>
      <c r="N374" s="117"/>
      <c r="O374" s="117"/>
      <c r="P374" s="117"/>
      <c r="Q374" s="117"/>
      <c r="R374" s="117"/>
      <c r="S374" s="117"/>
      <c r="T374" s="117"/>
      <c r="U374" s="117"/>
      <c r="V374" s="117"/>
      <c r="W374" s="117"/>
      <c r="X374" s="117"/>
      <c r="Y374" s="117"/>
      <c r="Z374" s="117"/>
    </row>
    <row r="375" spans="1:26" ht="15.75" customHeight="1" x14ac:dyDescent="0.25">
      <c r="A375" s="117"/>
      <c r="B375" s="117"/>
      <c r="C375" s="117"/>
      <c r="D375" s="117"/>
      <c r="E375" s="117"/>
      <c r="F375" s="117"/>
      <c r="G375" s="117"/>
      <c r="H375" s="117"/>
      <c r="I375" s="117"/>
      <c r="J375" s="117"/>
      <c r="K375" s="117"/>
      <c r="L375" s="117"/>
      <c r="M375" s="117"/>
      <c r="N375" s="117"/>
      <c r="O375" s="117"/>
      <c r="P375" s="117"/>
      <c r="Q375" s="117"/>
      <c r="R375" s="117"/>
      <c r="S375" s="117"/>
      <c r="T375" s="117"/>
      <c r="U375" s="117"/>
      <c r="V375" s="117"/>
      <c r="W375" s="117"/>
      <c r="X375" s="117"/>
      <c r="Y375" s="117"/>
      <c r="Z375" s="117"/>
    </row>
    <row r="376" spans="1:26" ht="15.75" customHeight="1" x14ac:dyDescent="0.25">
      <c r="A376" s="117"/>
      <c r="B376" s="117"/>
      <c r="C376" s="117"/>
      <c r="D376" s="117"/>
      <c r="E376" s="117"/>
      <c r="F376" s="117"/>
      <c r="G376" s="117"/>
      <c r="H376" s="117"/>
      <c r="I376" s="117"/>
      <c r="J376" s="117"/>
      <c r="K376" s="117"/>
      <c r="L376" s="117"/>
      <c r="M376" s="117"/>
      <c r="N376" s="117"/>
      <c r="O376" s="117"/>
      <c r="P376" s="117"/>
      <c r="Q376" s="117"/>
      <c r="R376" s="117"/>
      <c r="S376" s="117"/>
      <c r="T376" s="117"/>
      <c r="U376" s="117"/>
      <c r="V376" s="117"/>
      <c r="W376" s="117"/>
      <c r="X376" s="117"/>
      <c r="Y376" s="117"/>
      <c r="Z376" s="117"/>
    </row>
    <row r="377" spans="1:26" ht="15.75" customHeight="1" x14ac:dyDescent="0.25">
      <c r="A377" s="117"/>
      <c r="B377" s="117"/>
      <c r="C377" s="117"/>
      <c r="D377" s="117"/>
      <c r="E377" s="117"/>
      <c r="F377" s="117"/>
      <c r="G377" s="117"/>
      <c r="H377" s="117"/>
      <c r="I377" s="117"/>
      <c r="J377" s="117"/>
      <c r="K377" s="117"/>
      <c r="L377" s="117"/>
      <c r="M377" s="117"/>
      <c r="N377" s="117"/>
      <c r="O377" s="117"/>
      <c r="P377" s="117"/>
      <c r="Q377" s="117"/>
      <c r="R377" s="117"/>
      <c r="S377" s="117"/>
      <c r="T377" s="117"/>
      <c r="U377" s="117"/>
      <c r="V377" s="117"/>
      <c r="W377" s="117"/>
      <c r="X377" s="117"/>
      <c r="Y377" s="117"/>
      <c r="Z377" s="117"/>
    </row>
    <row r="378" spans="1:26" ht="15.75" customHeight="1" x14ac:dyDescent="0.25">
      <c r="A378" s="117"/>
      <c r="B378" s="117"/>
      <c r="C378" s="117"/>
      <c r="D378" s="117"/>
      <c r="E378" s="117"/>
      <c r="F378" s="117"/>
      <c r="G378" s="117"/>
      <c r="H378" s="117"/>
      <c r="I378" s="117"/>
      <c r="J378" s="117"/>
      <c r="K378" s="117"/>
      <c r="L378" s="117"/>
      <c r="M378" s="117"/>
      <c r="N378" s="117"/>
      <c r="O378" s="117"/>
      <c r="P378" s="117"/>
      <c r="Q378" s="117"/>
      <c r="R378" s="117"/>
      <c r="S378" s="117"/>
      <c r="T378" s="117"/>
      <c r="U378" s="117"/>
      <c r="V378" s="117"/>
      <c r="W378" s="117"/>
      <c r="X378" s="117"/>
      <c r="Y378" s="117"/>
      <c r="Z378" s="117"/>
    </row>
    <row r="379" spans="1:26" ht="15.75" customHeight="1" x14ac:dyDescent="0.25">
      <c r="A379" s="117"/>
      <c r="B379" s="117"/>
      <c r="C379" s="117"/>
      <c r="D379" s="117"/>
      <c r="E379" s="117"/>
      <c r="F379" s="117"/>
      <c r="G379" s="117"/>
      <c r="H379" s="117"/>
      <c r="I379" s="117"/>
      <c r="J379" s="117"/>
      <c r="K379" s="117"/>
      <c r="L379" s="117"/>
      <c r="M379" s="117"/>
      <c r="N379" s="117"/>
      <c r="O379" s="117"/>
      <c r="P379" s="117"/>
      <c r="Q379" s="117"/>
      <c r="R379" s="117"/>
      <c r="S379" s="117"/>
      <c r="T379" s="117"/>
      <c r="U379" s="117"/>
      <c r="V379" s="117"/>
      <c r="W379" s="117"/>
      <c r="X379" s="117"/>
      <c r="Y379" s="117"/>
      <c r="Z379" s="117"/>
    </row>
    <row r="380" spans="1:26" ht="15.75" customHeight="1" x14ac:dyDescent="0.25">
      <c r="A380" s="117"/>
      <c r="B380" s="117"/>
      <c r="C380" s="117"/>
      <c r="D380" s="117"/>
      <c r="E380" s="117"/>
      <c r="F380" s="117"/>
      <c r="G380" s="117"/>
      <c r="H380" s="117"/>
      <c r="I380" s="117"/>
      <c r="J380" s="117"/>
      <c r="K380" s="117"/>
      <c r="L380" s="117"/>
      <c r="M380" s="117"/>
      <c r="N380" s="117"/>
      <c r="O380" s="117"/>
      <c r="P380" s="117"/>
      <c r="Q380" s="117"/>
      <c r="R380" s="117"/>
      <c r="S380" s="117"/>
      <c r="T380" s="117"/>
      <c r="U380" s="117"/>
      <c r="V380" s="117"/>
      <c r="W380" s="117"/>
      <c r="X380" s="117"/>
      <c r="Y380" s="117"/>
      <c r="Z380" s="117"/>
    </row>
    <row r="381" spans="1:26" ht="15.75" customHeight="1" x14ac:dyDescent="0.25">
      <c r="A381" s="117"/>
      <c r="B381" s="117"/>
      <c r="C381" s="117"/>
      <c r="D381" s="117"/>
      <c r="E381" s="117"/>
      <c r="F381" s="117"/>
      <c r="G381" s="117"/>
      <c r="H381" s="117"/>
      <c r="I381" s="117"/>
      <c r="J381" s="117"/>
      <c r="K381" s="117"/>
      <c r="L381" s="117"/>
      <c r="M381" s="117"/>
      <c r="N381" s="117"/>
      <c r="O381" s="117"/>
      <c r="P381" s="117"/>
      <c r="Q381" s="117"/>
      <c r="R381" s="117"/>
      <c r="S381" s="117"/>
      <c r="T381" s="117"/>
      <c r="U381" s="117"/>
      <c r="V381" s="117"/>
      <c r="W381" s="117"/>
      <c r="X381" s="117"/>
      <c r="Y381" s="117"/>
      <c r="Z381" s="117"/>
    </row>
    <row r="382" spans="1:26" ht="15.75" customHeight="1" x14ac:dyDescent="0.25">
      <c r="A382" s="117"/>
      <c r="B382" s="117"/>
      <c r="C382" s="117"/>
      <c r="D382" s="117"/>
      <c r="E382" s="117"/>
      <c r="F382" s="117"/>
      <c r="G382" s="117"/>
      <c r="H382" s="117"/>
      <c r="I382" s="117"/>
      <c r="J382" s="117"/>
      <c r="K382" s="117"/>
      <c r="L382" s="117"/>
      <c r="M382" s="117"/>
      <c r="N382" s="117"/>
      <c r="O382" s="117"/>
      <c r="P382" s="117"/>
      <c r="Q382" s="117"/>
      <c r="R382" s="117"/>
      <c r="S382" s="117"/>
      <c r="T382" s="117"/>
      <c r="U382" s="117"/>
      <c r="V382" s="117"/>
      <c r="W382" s="117"/>
      <c r="X382" s="117"/>
      <c r="Y382" s="117"/>
      <c r="Z382" s="117"/>
    </row>
    <row r="383" spans="1:26" ht="15.75" customHeight="1" x14ac:dyDescent="0.25">
      <c r="A383" s="117"/>
      <c r="B383" s="117"/>
      <c r="C383" s="117"/>
      <c r="D383" s="117"/>
      <c r="E383" s="117"/>
      <c r="F383" s="117"/>
      <c r="G383" s="117"/>
      <c r="H383" s="117"/>
      <c r="I383" s="117"/>
      <c r="J383" s="117"/>
      <c r="K383" s="117"/>
      <c r="L383" s="117"/>
      <c r="M383" s="117"/>
      <c r="N383" s="117"/>
      <c r="O383" s="117"/>
      <c r="P383" s="117"/>
      <c r="Q383" s="117"/>
      <c r="R383" s="117"/>
      <c r="S383" s="117"/>
      <c r="T383" s="117"/>
      <c r="U383" s="117"/>
      <c r="V383" s="117"/>
      <c r="W383" s="117"/>
      <c r="X383" s="117"/>
      <c r="Y383" s="117"/>
      <c r="Z383" s="117"/>
    </row>
    <row r="384" spans="1:26" ht="15.75" customHeight="1" x14ac:dyDescent="0.25">
      <c r="A384" s="117"/>
      <c r="B384" s="117"/>
      <c r="C384" s="117"/>
      <c r="D384" s="117"/>
      <c r="E384" s="117"/>
      <c r="F384" s="117"/>
      <c r="G384" s="117"/>
      <c r="H384" s="117"/>
      <c r="I384" s="117"/>
      <c r="J384" s="117"/>
      <c r="K384" s="117"/>
      <c r="L384" s="117"/>
      <c r="M384" s="117"/>
      <c r="N384" s="117"/>
      <c r="O384" s="117"/>
      <c r="P384" s="117"/>
      <c r="Q384" s="117"/>
      <c r="R384" s="117"/>
      <c r="S384" s="117"/>
      <c r="T384" s="117"/>
      <c r="U384" s="117"/>
      <c r="V384" s="117"/>
      <c r="W384" s="117"/>
      <c r="X384" s="117"/>
      <c r="Y384" s="117"/>
      <c r="Z384" s="117"/>
    </row>
    <row r="385" spans="1:26" ht="15.75" customHeight="1" x14ac:dyDescent="0.25">
      <c r="A385" s="117"/>
      <c r="B385" s="117"/>
      <c r="C385" s="117"/>
      <c r="D385" s="117"/>
      <c r="E385" s="117"/>
      <c r="F385" s="117"/>
      <c r="G385" s="117"/>
      <c r="H385" s="117"/>
      <c r="I385" s="117"/>
      <c r="J385" s="117"/>
      <c r="K385" s="117"/>
      <c r="L385" s="117"/>
      <c r="M385" s="117"/>
      <c r="N385" s="117"/>
      <c r="O385" s="117"/>
      <c r="P385" s="117"/>
      <c r="Q385" s="117"/>
      <c r="R385" s="117"/>
      <c r="S385" s="117"/>
      <c r="T385" s="117"/>
      <c r="U385" s="117"/>
      <c r="V385" s="117"/>
      <c r="W385" s="117"/>
      <c r="X385" s="117"/>
      <c r="Y385" s="117"/>
      <c r="Z385" s="117"/>
    </row>
    <row r="386" spans="1:26" ht="15.75" customHeight="1" x14ac:dyDescent="0.25">
      <c r="A386" s="117"/>
      <c r="B386" s="117"/>
      <c r="C386" s="117"/>
      <c r="D386" s="117"/>
      <c r="E386" s="117"/>
      <c r="F386" s="117"/>
      <c r="G386" s="117"/>
      <c r="H386" s="117"/>
      <c r="I386" s="117"/>
      <c r="J386" s="117"/>
      <c r="K386" s="117"/>
      <c r="L386" s="117"/>
      <c r="M386" s="117"/>
      <c r="N386" s="117"/>
      <c r="O386" s="117"/>
      <c r="P386" s="117"/>
      <c r="Q386" s="117"/>
      <c r="R386" s="117"/>
      <c r="S386" s="117"/>
      <c r="T386" s="117"/>
      <c r="U386" s="117"/>
      <c r="V386" s="117"/>
      <c r="W386" s="117"/>
      <c r="X386" s="117"/>
      <c r="Y386" s="117"/>
      <c r="Z386" s="117"/>
    </row>
    <row r="387" spans="1:26" ht="15.75" customHeight="1" x14ac:dyDescent="0.25">
      <c r="A387" s="117"/>
      <c r="B387" s="117"/>
      <c r="C387" s="117"/>
      <c r="D387" s="117"/>
      <c r="E387" s="117"/>
      <c r="F387" s="117"/>
      <c r="G387" s="117"/>
      <c r="H387" s="117"/>
      <c r="I387" s="117"/>
      <c r="J387" s="117"/>
      <c r="K387" s="117"/>
      <c r="L387" s="117"/>
      <c r="M387" s="117"/>
      <c r="N387" s="117"/>
      <c r="O387" s="117"/>
      <c r="P387" s="117"/>
      <c r="Q387" s="117"/>
      <c r="R387" s="117"/>
      <c r="S387" s="117"/>
      <c r="T387" s="117"/>
      <c r="U387" s="117"/>
      <c r="V387" s="117"/>
      <c r="W387" s="117"/>
      <c r="X387" s="117"/>
      <c r="Y387" s="117"/>
      <c r="Z387" s="117"/>
    </row>
    <row r="388" spans="1:26" ht="15.75" customHeight="1" x14ac:dyDescent="0.25">
      <c r="A388" s="117"/>
      <c r="B388" s="117"/>
      <c r="C388" s="117"/>
      <c r="D388" s="117"/>
      <c r="E388" s="117"/>
      <c r="F388" s="117"/>
      <c r="G388" s="117"/>
      <c r="H388" s="117"/>
      <c r="I388" s="117"/>
      <c r="J388" s="117"/>
      <c r="K388" s="117"/>
      <c r="L388" s="117"/>
      <c r="M388" s="117"/>
      <c r="N388" s="117"/>
      <c r="O388" s="117"/>
      <c r="P388" s="117"/>
      <c r="Q388" s="117"/>
      <c r="R388" s="117"/>
      <c r="S388" s="117"/>
      <c r="T388" s="117"/>
      <c r="U388" s="117"/>
      <c r="V388" s="117"/>
      <c r="W388" s="117"/>
      <c r="X388" s="117"/>
      <c r="Y388" s="117"/>
      <c r="Z388" s="117"/>
    </row>
    <row r="389" spans="1:26" ht="15.75" customHeight="1" x14ac:dyDescent="0.25">
      <c r="A389" s="117"/>
      <c r="B389" s="117"/>
      <c r="C389" s="117"/>
      <c r="D389" s="117"/>
      <c r="E389" s="117"/>
      <c r="F389" s="117"/>
      <c r="G389" s="117"/>
      <c r="H389" s="117"/>
      <c r="I389" s="117"/>
      <c r="J389" s="117"/>
      <c r="K389" s="117"/>
      <c r="L389" s="117"/>
      <c r="M389" s="117"/>
      <c r="N389" s="117"/>
      <c r="O389" s="117"/>
      <c r="P389" s="117"/>
      <c r="Q389" s="117"/>
      <c r="R389" s="117"/>
      <c r="S389" s="117"/>
      <c r="T389" s="117"/>
      <c r="U389" s="117"/>
      <c r="V389" s="117"/>
      <c r="W389" s="117"/>
      <c r="X389" s="117"/>
      <c r="Y389" s="117"/>
      <c r="Z389" s="117"/>
    </row>
    <row r="390" spans="1:26" ht="15.75" customHeight="1" x14ac:dyDescent="0.25">
      <c r="A390" s="117"/>
      <c r="B390" s="117"/>
      <c r="C390" s="117"/>
      <c r="D390" s="117"/>
      <c r="E390" s="117"/>
      <c r="F390" s="117"/>
      <c r="G390" s="117"/>
      <c r="H390" s="117"/>
      <c r="I390" s="117"/>
      <c r="J390" s="117"/>
      <c r="K390" s="117"/>
      <c r="L390" s="117"/>
      <c r="M390" s="117"/>
      <c r="N390" s="117"/>
      <c r="O390" s="117"/>
      <c r="P390" s="117"/>
      <c r="Q390" s="117"/>
      <c r="R390" s="117"/>
      <c r="S390" s="117"/>
      <c r="T390" s="117"/>
      <c r="U390" s="117"/>
      <c r="V390" s="117"/>
      <c r="W390" s="117"/>
      <c r="X390" s="117"/>
      <c r="Y390" s="117"/>
      <c r="Z390" s="117"/>
    </row>
    <row r="391" spans="1:26" ht="15.75" customHeight="1" x14ac:dyDescent="0.25">
      <c r="A391" s="117"/>
      <c r="B391" s="117"/>
      <c r="C391" s="117"/>
      <c r="D391" s="117"/>
      <c r="E391" s="117"/>
      <c r="F391" s="117"/>
      <c r="G391" s="117"/>
      <c r="H391" s="117"/>
      <c r="I391" s="117"/>
      <c r="J391" s="117"/>
      <c r="K391" s="117"/>
      <c r="L391" s="117"/>
      <c r="M391" s="117"/>
      <c r="N391" s="117"/>
      <c r="O391" s="117"/>
      <c r="P391" s="117"/>
      <c r="Q391" s="117"/>
      <c r="R391" s="117"/>
      <c r="S391" s="117"/>
      <c r="T391" s="117"/>
      <c r="U391" s="117"/>
      <c r="V391" s="117"/>
      <c r="W391" s="117"/>
      <c r="X391" s="117"/>
      <c r="Y391" s="117"/>
      <c r="Z391" s="117"/>
    </row>
    <row r="392" spans="1:26" ht="15.75" customHeight="1" x14ac:dyDescent="0.25">
      <c r="A392" s="117"/>
      <c r="B392" s="117"/>
      <c r="C392" s="117"/>
      <c r="D392" s="117"/>
      <c r="E392" s="117"/>
      <c r="F392" s="117"/>
      <c r="G392" s="117"/>
      <c r="H392" s="117"/>
      <c r="I392" s="117"/>
      <c r="J392" s="117"/>
      <c r="K392" s="117"/>
      <c r="L392" s="117"/>
      <c r="M392" s="117"/>
      <c r="N392" s="117"/>
      <c r="O392" s="117"/>
      <c r="P392" s="117"/>
      <c r="Q392" s="117"/>
      <c r="R392" s="117"/>
      <c r="S392" s="117"/>
      <c r="T392" s="117"/>
      <c r="U392" s="117"/>
      <c r="V392" s="117"/>
      <c r="W392" s="117"/>
      <c r="X392" s="117"/>
      <c r="Y392" s="117"/>
      <c r="Z392" s="117"/>
    </row>
    <row r="393" spans="1:26" ht="15.75" customHeight="1" x14ac:dyDescent="0.25">
      <c r="A393" s="117"/>
      <c r="B393" s="117"/>
      <c r="C393" s="117"/>
      <c r="D393" s="117"/>
      <c r="E393" s="117"/>
      <c r="F393" s="117"/>
      <c r="G393" s="117"/>
      <c r="H393" s="117"/>
      <c r="I393" s="117"/>
      <c r="J393" s="117"/>
      <c r="K393" s="117"/>
      <c r="L393" s="117"/>
      <c r="M393" s="117"/>
      <c r="N393" s="117"/>
      <c r="O393" s="117"/>
      <c r="P393" s="117"/>
      <c r="Q393" s="117"/>
      <c r="R393" s="117"/>
      <c r="S393" s="117"/>
      <c r="T393" s="117"/>
      <c r="U393" s="117"/>
      <c r="V393" s="117"/>
      <c r="W393" s="117"/>
      <c r="X393" s="117"/>
      <c r="Y393" s="117"/>
      <c r="Z393" s="117"/>
    </row>
    <row r="394" spans="1:26" ht="15.75" customHeight="1" x14ac:dyDescent="0.25">
      <c r="A394" s="117"/>
      <c r="B394" s="117"/>
      <c r="C394" s="117"/>
      <c r="D394" s="117"/>
      <c r="E394" s="117"/>
      <c r="F394" s="117"/>
      <c r="G394" s="117"/>
      <c r="H394" s="117"/>
      <c r="I394" s="117"/>
      <c r="J394" s="117"/>
      <c r="K394" s="117"/>
      <c r="L394" s="117"/>
      <c r="M394" s="117"/>
      <c r="N394" s="117"/>
      <c r="O394" s="117"/>
      <c r="P394" s="117"/>
      <c r="Q394" s="117"/>
      <c r="R394" s="117"/>
      <c r="S394" s="117"/>
      <c r="T394" s="117"/>
      <c r="U394" s="117"/>
      <c r="V394" s="117"/>
      <c r="W394" s="117"/>
      <c r="X394" s="117"/>
      <c r="Y394" s="117"/>
      <c r="Z394" s="117"/>
    </row>
    <row r="395" spans="1:26" ht="15.75" customHeight="1" x14ac:dyDescent="0.25">
      <c r="A395" s="117"/>
      <c r="B395" s="117"/>
      <c r="C395" s="117"/>
      <c r="D395" s="117"/>
      <c r="E395" s="117"/>
      <c r="F395" s="117"/>
      <c r="G395" s="117"/>
      <c r="H395" s="117"/>
      <c r="I395" s="117"/>
      <c r="J395" s="117"/>
      <c r="K395" s="117"/>
      <c r="L395" s="117"/>
      <c r="M395" s="117"/>
      <c r="N395" s="117"/>
      <c r="O395" s="117"/>
      <c r="P395" s="117"/>
      <c r="Q395" s="117"/>
      <c r="R395" s="117"/>
      <c r="S395" s="117"/>
      <c r="T395" s="117"/>
      <c r="U395" s="117"/>
      <c r="V395" s="117"/>
      <c r="W395" s="117"/>
      <c r="X395" s="117"/>
      <c r="Y395" s="117"/>
      <c r="Z395" s="117"/>
    </row>
    <row r="396" spans="1:26" ht="15.75" customHeight="1" x14ac:dyDescent="0.25">
      <c r="A396" s="117"/>
      <c r="B396" s="117"/>
      <c r="C396" s="117"/>
      <c r="D396" s="117"/>
      <c r="E396" s="117"/>
      <c r="F396" s="117"/>
      <c r="G396" s="117"/>
      <c r="H396" s="117"/>
      <c r="I396" s="117"/>
      <c r="J396" s="117"/>
      <c r="K396" s="117"/>
      <c r="L396" s="117"/>
      <c r="M396" s="117"/>
      <c r="N396" s="117"/>
      <c r="O396" s="117"/>
      <c r="P396" s="117"/>
      <c r="Q396" s="117"/>
      <c r="R396" s="117"/>
      <c r="S396" s="117"/>
      <c r="T396" s="117"/>
      <c r="U396" s="117"/>
      <c r="V396" s="117"/>
      <c r="W396" s="117"/>
      <c r="X396" s="117"/>
      <c r="Y396" s="117"/>
      <c r="Z396" s="117"/>
    </row>
    <row r="397" spans="1:26" ht="15.75" customHeight="1" x14ac:dyDescent="0.25">
      <c r="A397" s="117"/>
      <c r="B397" s="117"/>
      <c r="C397" s="117"/>
      <c r="D397" s="117"/>
      <c r="E397" s="117"/>
      <c r="F397" s="117"/>
      <c r="G397" s="117"/>
      <c r="H397" s="117"/>
      <c r="I397" s="117"/>
      <c r="J397" s="117"/>
      <c r="K397" s="117"/>
      <c r="L397" s="117"/>
      <c r="M397" s="117"/>
      <c r="N397" s="117"/>
      <c r="O397" s="117"/>
      <c r="P397" s="117"/>
      <c r="Q397" s="117"/>
      <c r="R397" s="117"/>
      <c r="S397" s="117"/>
      <c r="T397" s="117"/>
      <c r="U397" s="117"/>
      <c r="V397" s="117"/>
      <c r="W397" s="117"/>
      <c r="X397" s="117"/>
      <c r="Y397" s="117"/>
      <c r="Z397" s="117"/>
    </row>
    <row r="398" spans="1:26" ht="15.75" customHeight="1" x14ac:dyDescent="0.25">
      <c r="A398" s="117"/>
      <c r="B398" s="117"/>
      <c r="C398" s="117"/>
      <c r="D398" s="117"/>
      <c r="E398" s="117"/>
      <c r="F398" s="117"/>
      <c r="G398" s="117"/>
      <c r="H398" s="117"/>
      <c r="I398" s="117"/>
      <c r="J398" s="117"/>
      <c r="K398" s="117"/>
      <c r="L398" s="117"/>
      <c r="M398" s="117"/>
      <c r="N398" s="117"/>
      <c r="O398" s="117"/>
      <c r="P398" s="117"/>
      <c r="Q398" s="117"/>
      <c r="R398" s="117"/>
      <c r="S398" s="117"/>
      <c r="T398" s="117"/>
      <c r="U398" s="117"/>
      <c r="V398" s="117"/>
      <c r="W398" s="117"/>
      <c r="X398" s="117"/>
      <c r="Y398" s="117"/>
      <c r="Z398" s="117"/>
    </row>
    <row r="399" spans="1:26" ht="15.75" customHeight="1" x14ac:dyDescent="0.25">
      <c r="A399" s="117"/>
      <c r="B399" s="117"/>
      <c r="C399" s="117"/>
      <c r="D399" s="117"/>
      <c r="E399" s="117"/>
      <c r="F399" s="117"/>
      <c r="G399" s="117"/>
      <c r="H399" s="117"/>
      <c r="I399" s="117"/>
      <c r="J399" s="117"/>
      <c r="K399" s="117"/>
      <c r="L399" s="117"/>
      <c r="M399" s="117"/>
      <c r="N399" s="117"/>
      <c r="O399" s="117"/>
      <c r="P399" s="117"/>
      <c r="Q399" s="117"/>
      <c r="R399" s="117"/>
      <c r="S399" s="117"/>
      <c r="T399" s="117"/>
      <c r="U399" s="117"/>
      <c r="V399" s="117"/>
      <c r="W399" s="117"/>
      <c r="X399" s="117"/>
      <c r="Y399" s="117"/>
      <c r="Z399" s="117"/>
    </row>
    <row r="400" spans="1:26" ht="15.75" customHeight="1" x14ac:dyDescent="0.25">
      <c r="A400" s="117"/>
      <c r="B400" s="117"/>
      <c r="C400" s="117"/>
      <c r="D400" s="117"/>
      <c r="E400" s="117"/>
      <c r="F400" s="117"/>
      <c r="G400" s="117"/>
      <c r="H400" s="117"/>
      <c r="I400" s="117"/>
      <c r="J400" s="117"/>
      <c r="K400" s="117"/>
      <c r="L400" s="117"/>
      <c r="M400" s="117"/>
      <c r="N400" s="117"/>
      <c r="O400" s="117"/>
      <c r="P400" s="117"/>
      <c r="Q400" s="117"/>
      <c r="R400" s="117"/>
      <c r="S400" s="117"/>
      <c r="T400" s="117"/>
      <c r="U400" s="117"/>
      <c r="V400" s="117"/>
      <c r="W400" s="117"/>
      <c r="X400" s="117"/>
      <c r="Y400" s="117"/>
      <c r="Z400" s="117"/>
    </row>
    <row r="401" spans="1:26" ht="15.75" customHeight="1" x14ac:dyDescent="0.25">
      <c r="A401" s="117"/>
      <c r="B401" s="117"/>
      <c r="C401" s="117"/>
      <c r="D401" s="117"/>
      <c r="E401" s="117"/>
      <c r="F401" s="117"/>
      <c r="G401" s="117"/>
      <c r="H401" s="117"/>
      <c r="I401" s="117"/>
      <c r="J401" s="117"/>
      <c r="K401" s="117"/>
      <c r="L401" s="117"/>
      <c r="M401" s="117"/>
      <c r="N401" s="117"/>
      <c r="O401" s="117"/>
      <c r="P401" s="117"/>
      <c r="Q401" s="117"/>
      <c r="R401" s="117"/>
      <c r="S401" s="117"/>
      <c r="T401" s="117"/>
      <c r="U401" s="117"/>
      <c r="V401" s="117"/>
      <c r="W401" s="117"/>
      <c r="X401" s="117"/>
      <c r="Y401" s="117"/>
      <c r="Z401" s="117"/>
    </row>
    <row r="402" spans="1:26" ht="15.75" customHeight="1" x14ac:dyDescent="0.25">
      <c r="A402" s="117"/>
      <c r="B402" s="117"/>
      <c r="C402" s="117"/>
      <c r="D402" s="117"/>
      <c r="E402" s="117"/>
      <c r="F402" s="117"/>
      <c r="G402" s="117"/>
      <c r="H402" s="117"/>
      <c r="I402" s="117"/>
      <c r="J402" s="117"/>
      <c r="K402" s="117"/>
      <c r="L402" s="117"/>
      <c r="M402" s="117"/>
      <c r="N402" s="117"/>
      <c r="O402" s="117"/>
      <c r="P402" s="117"/>
      <c r="Q402" s="117"/>
      <c r="R402" s="117"/>
      <c r="S402" s="117"/>
      <c r="T402" s="117"/>
      <c r="U402" s="117"/>
      <c r="V402" s="117"/>
      <c r="W402" s="117"/>
      <c r="X402" s="117"/>
      <c r="Y402" s="117"/>
      <c r="Z402" s="117"/>
    </row>
    <row r="403" spans="1:26" ht="15.75" customHeight="1" x14ac:dyDescent="0.25">
      <c r="A403" s="117"/>
      <c r="B403" s="117"/>
      <c r="C403" s="117"/>
      <c r="D403" s="117"/>
      <c r="E403" s="117"/>
      <c r="F403" s="117"/>
      <c r="G403" s="117"/>
      <c r="H403" s="117"/>
      <c r="I403" s="117"/>
      <c r="J403" s="117"/>
      <c r="K403" s="117"/>
      <c r="L403" s="117"/>
      <c r="M403" s="117"/>
      <c r="N403" s="117"/>
      <c r="O403" s="117"/>
      <c r="P403" s="117"/>
      <c r="Q403" s="117"/>
      <c r="R403" s="117"/>
      <c r="S403" s="117"/>
      <c r="T403" s="117"/>
      <c r="U403" s="117"/>
      <c r="V403" s="117"/>
      <c r="W403" s="117"/>
      <c r="X403" s="117"/>
      <c r="Y403" s="117"/>
      <c r="Z403" s="117"/>
    </row>
    <row r="404" spans="1:26" ht="15.75" customHeight="1" x14ac:dyDescent="0.25">
      <c r="A404" s="117"/>
      <c r="B404" s="117"/>
      <c r="C404" s="117"/>
      <c r="D404" s="117"/>
      <c r="E404" s="117"/>
      <c r="F404" s="117"/>
      <c r="G404" s="117"/>
      <c r="H404" s="117"/>
      <c r="I404" s="117"/>
      <c r="J404" s="117"/>
      <c r="K404" s="117"/>
      <c r="L404" s="117"/>
      <c r="M404" s="117"/>
      <c r="N404" s="117"/>
      <c r="O404" s="117"/>
      <c r="P404" s="117"/>
      <c r="Q404" s="117"/>
      <c r="R404" s="117"/>
      <c r="S404" s="117"/>
      <c r="T404" s="117"/>
      <c r="U404" s="117"/>
      <c r="V404" s="117"/>
      <c r="W404" s="117"/>
      <c r="X404" s="117"/>
      <c r="Y404" s="117"/>
      <c r="Z404" s="117"/>
    </row>
    <row r="405" spans="1:26" ht="15.75" customHeight="1" x14ac:dyDescent="0.25">
      <c r="A405" s="117"/>
      <c r="B405" s="117"/>
      <c r="C405" s="117"/>
      <c r="D405" s="117"/>
      <c r="E405" s="117"/>
      <c r="F405" s="117"/>
      <c r="G405" s="117"/>
      <c r="H405" s="117"/>
      <c r="I405" s="117"/>
      <c r="J405" s="117"/>
      <c r="K405" s="117"/>
      <c r="L405" s="117"/>
      <c r="M405" s="117"/>
      <c r="N405" s="117"/>
      <c r="O405" s="117"/>
      <c r="P405" s="117"/>
      <c r="Q405" s="117"/>
      <c r="R405" s="117"/>
      <c r="S405" s="117"/>
      <c r="T405" s="117"/>
      <c r="U405" s="117"/>
      <c r="V405" s="117"/>
      <c r="W405" s="117"/>
      <c r="X405" s="117"/>
      <c r="Y405" s="117"/>
      <c r="Z405" s="117"/>
    </row>
    <row r="406" spans="1:26" ht="15.75" customHeight="1" x14ac:dyDescent="0.25">
      <c r="A406" s="117"/>
      <c r="B406" s="117"/>
      <c r="C406" s="117"/>
      <c r="D406" s="117"/>
      <c r="E406" s="117"/>
      <c r="F406" s="117"/>
      <c r="G406" s="117"/>
      <c r="H406" s="117"/>
      <c r="I406" s="117"/>
      <c r="J406" s="117"/>
      <c r="K406" s="117"/>
      <c r="L406" s="117"/>
      <c r="M406" s="117"/>
      <c r="N406" s="117"/>
      <c r="O406" s="117"/>
      <c r="P406" s="117"/>
      <c r="Q406" s="117"/>
      <c r="R406" s="117"/>
      <c r="S406" s="117"/>
      <c r="T406" s="117"/>
      <c r="U406" s="117"/>
      <c r="V406" s="117"/>
      <c r="W406" s="117"/>
      <c r="X406" s="117"/>
      <c r="Y406" s="117"/>
      <c r="Z406" s="117"/>
    </row>
    <row r="407" spans="1:26" ht="15.75" customHeight="1" x14ac:dyDescent="0.25">
      <c r="A407" s="117"/>
      <c r="B407" s="117"/>
      <c r="C407" s="117"/>
      <c r="D407" s="117"/>
      <c r="E407" s="117"/>
      <c r="F407" s="117"/>
      <c r="G407" s="117"/>
      <c r="H407" s="117"/>
      <c r="I407" s="117"/>
      <c r="J407" s="117"/>
      <c r="K407" s="117"/>
      <c r="L407" s="117"/>
      <c r="M407" s="117"/>
      <c r="N407" s="117"/>
      <c r="O407" s="117"/>
      <c r="P407" s="117"/>
      <c r="Q407" s="117"/>
      <c r="R407" s="117"/>
      <c r="S407" s="117"/>
      <c r="T407" s="117"/>
      <c r="U407" s="117"/>
      <c r="V407" s="117"/>
      <c r="W407" s="117"/>
      <c r="X407" s="117"/>
      <c r="Y407" s="117"/>
      <c r="Z407" s="117"/>
    </row>
    <row r="408" spans="1:26" ht="15.75" customHeight="1" x14ac:dyDescent="0.25">
      <c r="A408" s="117"/>
      <c r="B408" s="117"/>
      <c r="C408" s="117"/>
      <c r="D408" s="117"/>
      <c r="E408" s="117"/>
      <c r="F408" s="117"/>
      <c r="G408" s="117"/>
      <c r="H408" s="117"/>
      <c r="I408" s="117"/>
      <c r="J408" s="117"/>
      <c r="K408" s="117"/>
      <c r="L408" s="117"/>
      <c r="M408" s="117"/>
      <c r="N408" s="117"/>
      <c r="O408" s="117"/>
      <c r="P408" s="117"/>
      <c r="Q408" s="117"/>
      <c r="R408" s="117"/>
      <c r="S408" s="117"/>
      <c r="T408" s="117"/>
      <c r="U408" s="117"/>
      <c r="V408" s="117"/>
      <c r="W408" s="117"/>
      <c r="X408" s="117"/>
      <c r="Y408" s="117"/>
      <c r="Z408" s="117"/>
    </row>
    <row r="409" spans="1:26" ht="15.75" customHeight="1" x14ac:dyDescent="0.25">
      <c r="A409" s="117"/>
      <c r="B409" s="117"/>
      <c r="C409" s="117"/>
      <c r="D409" s="117"/>
      <c r="E409" s="117"/>
      <c r="F409" s="117"/>
      <c r="G409" s="117"/>
      <c r="H409" s="117"/>
      <c r="I409" s="117"/>
      <c r="J409" s="117"/>
      <c r="K409" s="117"/>
      <c r="L409" s="117"/>
      <c r="M409" s="117"/>
      <c r="N409" s="117"/>
      <c r="O409" s="117"/>
      <c r="P409" s="117"/>
      <c r="Q409" s="117"/>
      <c r="R409" s="117"/>
      <c r="S409" s="117"/>
      <c r="T409" s="117"/>
      <c r="U409" s="117"/>
      <c r="V409" s="117"/>
      <c r="W409" s="117"/>
      <c r="X409" s="117"/>
      <c r="Y409" s="117"/>
      <c r="Z409" s="117"/>
    </row>
    <row r="410" spans="1:26" ht="15.75" customHeight="1" x14ac:dyDescent="0.25">
      <c r="A410" s="117"/>
      <c r="B410" s="117"/>
      <c r="C410" s="117"/>
      <c r="D410" s="117"/>
      <c r="E410" s="117"/>
      <c r="F410" s="117"/>
      <c r="G410" s="117"/>
      <c r="H410" s="117"/>
      <c r="I410" s="117"/>
      <c r="J410" s="117"/>
      <c r="K410" s="117"/>
      <c r="L410" s="117"/>
      <c r="M410" s="117"/>
      <c r="N410" s="117"/>
      <c r="O410" s="117"/>
      <c r="P410" s="117"/>
      <c r="Q410" s="117"/>
      <c r="R410" s="117"/>
      <c r="S410" s="117"/>
      <c r="T410" s="117"/>
      <c r="U410" s="117"/>
      <c r="V410" s="117"/>
      <c r="W410" s="117"/>
      <c r="X410" s="117"/>
      <c r="Y410" s="117"/>
      <c r="Z410" s="117"/>
    </row>
    <row r="411" spans="1:26" ht="15.75" customHeight="1" x14ac:dyDescent="0.25">
      <c r="A411" s="117"/>
      <c r="B411" s="117"/>
      <c r="C411" s="117"/>
      <c r="D411" s="117"/>
      <c r="E411" s="117"/>
      <c r="F411" s="117"/>
      <c r="G411" s="117"/>
      <c r="H411" s="117"/>
      <c r="I411" s="117"/>
      <c r="J411" s="117"/>
      <c r="K411" s="117"/>
      <c r="L411" s="117"/>
      <c r="M411" s="117"/>
      <c r="N411" s="117"/>
      <c r="O411" s="117"/>
      <c r="P411" s="117"/>
      <c r="Q411" s="117"/>
      <c r="R411" s="117"/>
      <c r="S411" s="117"/>
      <c r="T411" s="117"/>
      <c r="U411" s="117"/>
      <c r="V411" s="117"/>
      <c r="W411" s="117"/>
      <c r="X411" s="117"/>
      <c r="Y411" s="117"/>
      <c r="Z411" s="117"/>
    </row>
    <row r="412" spans="1:26" ht="15.75" customHeight="1" x14ac:dyDescent="0.25">
      <c r="A412" s="117"/>
      <c r="B412" s="117"/>
      <c r="C412" s="117"/>
      <c r="D412" s="117"/>
      <c r="E412" s="117"/>
      <c r="F412" s="117"/>
      <c r="G412" s="117"/>
      <c r="H412" s="117"/>
      <c r="I412" s="117"/>
      <c r="J412" s="117"/>
      <c r="K412" s="117"/>
      <c r="L412" s="117"/>
      <c r="M412" s="117"/>
      <c r="N412" s="117"/>
      <c r="O412" s="117"/>
      <c r="P412" s="117"/>
      <c r="Q412" s="117"/>
      <c r="R412" s="117"/>
      <c r="S412" s="117"/>
      <c r="T412" s="117"/>
      <c r="U412" s="117"/>
      <c r="V412" s="117"/>
      <c r="W412" s="117"/>
      <c r="X412" s="117"/>
      <c r="Y412" s="117"/>
      <c r="Z412" s="117"/>
    </row>
    <row r="413" spans="1:26" ht="15.75" customHeight="1" x14ac:dyDescent="0.25">
      <c r="A413" s="117"/>
      <c r="B413" s="117"/>
      <c r="C413" s="117"/>
      <c r="D413" s="117"/>
      <c r="E413" s="117"/>
      <c r="F413" s="117"/>
      <c r="G413" s="117"/>
      <c r="H413" s="117"/>
      <c r="I413" s="117"/>
      <c r="J413" s="117"/>
      <c r="K413" s="117"/>
      <c r="L413" s="117"/>
      <c r="M413" s="117"/>
      <c r="N413" s="117"/>
      <c r="O413" s="117"/>
      <c r="P413" s="117"/>
      <c r="Q413" s="117"/>
      <c r="R413" s="117"/>
      <c r="S413" s="117"/>
      <c r="T413" s="117"/>
      <c r="U413" s="117"/>
      <c r="V413" s="117"/>
      <c r="W413" s="117"/>
      <c r="X413" s="117"/>
      <c r="Y413" s="117"/>
      <c r="Z413" s="117"/>
    </row>
    <row r="414" spans="1:26" ht="15.75" customHeight="1" x14ac:dyDescent="0.25">
      <c r="A414" s="117"/>
      <c r="B414" s="117"/>
      <c r="C414" s="117"/>
      <c r="D414" s="117"/>
      <c r="E414" s="117"/>
      <c r="F414" s="117"/>
      <c r="G414" s="117"/>
      <c r="H414" s="117"/>
      <c r="I414" s="117"/>
      <c r="J414" s="117"/>
      <c r="K414" s="117"/>
      <c r="L414" s="117"/>
      <c r="M414" s="117"/>
      <c r="N414" s="117"/>
      <c r="O414" s="117"/>
      <c r="P414" s="117"/>
      <c r="Q414" s="117"/>
      <c r="R414" s="117"/>
      <c r="S414" s="117"/>
      <c r="T414" s="117"/>
      <c r="U414" s="117"/>
      <c r="V414" s="117"/>
      <c r="W414" s="117"/>
      <c r="X414" s="117"/>
      <c r="Y414" s="117"/>
      <c r="Z414" s="117"/>
    </row>
    <row r="415" spans="1:26" ht="15.75" customHeight="1" x14ac:dyDescent="0.25">
      <c r="A415" s="117"/>
      <c r="B415" s="117"/>
      <c r="C415" s="117"/>
      <c r="D415" s="117"/>
      <c r="E415" s="117"/>
      <c r="F415" s="117"/>
      <c r="G415" s="117"/>
      <c r="H415" s="117"/>
      <c r="I415" s="117"/>
      <c r="J415" s="117"/>
      <c r="K415" s="117"/>
      <c r="L415" s="117"/>
      <c r="M415" s="117"/>
      <c r="N415" s="117"/>
      <c r="O415" s="117"/>
      <c r="P415" s="117"/>
      <c r="Q415" s="117"/>
      <c r="R415" s="117"/>
      <c r="S415" s="117"/>
      <c r="T415" s="117"/>
      <c r="U415" s="117"/>
      <c r="V415" s="117"/>
      <c r="W415" s="117"/>
      <c r="X415" s="117"/>
      <c r="Y415" s="117"/>
      <c r="Z415" s="117"/>
    </row>
    <row r="416" spans="1:26" ht="15.75" customHeight="1" x14ac:dyDescent="0.25">
      <c r="A416" s="117"/>
      <c r="B416" s="117"/>
      <c r="C416" s="117"/>
      <c r="D416" s="117"/>
      <c r="E416" s="117"/>
      <c r="F416" s="117"/>
      <c r="G416" s="117"/>
      <c r="H416" s="117"/>
      <c r="I416" s="117"/>
      <c r="J416" s="117"/>
      <c r="K416" s="117"/>
      <c r="L416" s="117"/>
      <c r="M416" s="117"/>
      <c r="N416" s="117"/>
      <c r="O416" s="117"/>
      <c r="P416" s="117"/>
      <c r="Q416" s="117"/>
      <c r="R416" s="117"/>
      <c r="S416" s="117"/>
      <c r="T416" s="117"/>
      <c r="U416" s="117"/>
      <c r="V416" s="117"/>
      <c r="W416" s="117"/>
      <c r="X416" s="117"/>
      <c r="Y416" s="117"/>
      <c r="Z416" s="117"/>
    </row>
    <row r="417" spans="1:26" ht="15.75" customHeight="1" x14ac:dyDescent="0.25">
      <c r="A417" s="117"/>
      <c r="B417" s="117"/>
      <c r="C417" s="117"/>
      <c r="D417" s="117"/>
      <c r="E417" s="117"/>
      <c r="F417" s="117"/>
      <c r="G417" s="117"/>
      <c r="H417" s="117"/>
      <c r="I417" s="117"/>
      <c r="J417" s="117"/>
      <c r="K417" s="117"/>
      <c r="L417" s="117"/>
      <c r="M417" s="117"/>
      <c r="N417" s="117"/>
      <c r="O417" s="117"/>
      <c r="P417" s="117"/>
      <c r="Q417" s="117"/>
      <c r="R417" s="117"/>
      <c r="S417" s="117"/>
      <c r="T417" s="117"/>
      <c r="U417" s="117"/>
      <c r="V417" s="117"/>
      <c r="W417" s="117"/>
      <c r="X417" s="117"/>
      <c r="Y417" s="117"/>
      <c r="Z417" s="117"/>
    </row>
    <row r="418" spans="1:26" ht="15.75" customHeight="1" x14ac:dyDescent="0.25">
      <c r="A418" s="117"/>
      <c r="B418" s="117"/>
      <c r="C418" s="117"/>
      <c r="D418" s="117"/>
      <c r="E418" s="117"/>
      <c r="F418" s="117"/>
      <c r="G418" s="117"/>
      <c r="H418" s="117"/>
      <c r="I418" s="117"/>
      <c r="J418" s="117"/>
      <c r="K418" s="117"/>
      <c r="L418" s="117"/>
      <c r="M418" s="117"/>
      <c r="N418" s="117"/>
      <c r="O418" s="117"/>
      <c r="P418" s="117"/>
      <c r="Q418" s="117"/>
      <c r="R418" s="117"/>
      <c r="S418" s="117"/>
      <c r="T418" s="117"/>
      <c r="U418" s="117"/>
      <c r="V418" s="117"/>
      <c r="W418" s="117"/>
      <c r="X418" s="117"/>
      <c r="Y418" s="117"/>
      <c r="Z418" s="117"/>
    </row>
    <row r="419" spans="1:26" ht="15.75" customHeight="1" x14ac:dyDescent="0.25">
      <c r="A419" s="117"/>
      <c r="B419" s="117"/>
      <c r="C419" s="117"/>
      <c r="D419" s="117"/>
      <c r="E419" s="117"/>
      <c r="F419" s="117"/>
      <c r="G419" s="117"/>
      <c r="H419" s="117"/>
      <c r="I419" s="117"/>
      <c r="J419" s="117"/>
      <c r="K419" s="117"/>
      <c r="L419" s="117"/>
      <c r="M419" s="117"/>
      <c r="N419" s="117"/>
      <c r="O419" s="117"/>
      <c r="P419" s="117"/>
      <c r="Q419" s="117"/>
      <c r="R419" s="117"/>
      <c r="S419" s="117"/>
      <c r="T419" s="117"/>
      <c r="U419" s="117"/>
      <c r="V419" s="117"/>
      <c r="W419" s="117"/>
      <c r="X419" s="117"/>
      <c r="Y419" s="117"/>
      <c r="Z419" s="117"/>
    </row>
    <row r="420" spans="1:26" ht="15.75" customHeight="1" x14ac:dyDescent="0.25">
      <c r="A420" s="117"/>
      <c r="B420" s="117"/>
      <c r="C420" s="117"/>
      <c r="D420" s="117"/>
      <c r="E420" s="117"/>
      <c r="F420" s="117"/>
      <c r="G420" s="117"/>
      <c r="H420" s="117"/>
      <c r="I420" s="117"/>
      <c r="J420" s="117"/>
      <c r="K420" s="117"/>
      <c r="L420" s="117"/>
      <c r="M420" s="117"/>
      <c r="N420" s="117"/>
      <c r="O420" s="117"/>
      <c r="P420" s="117"/>
      <c r="Q420" s="117"/>
      <c r="R420" s="117"/>
      <c r="S420" s="117"/>
      <c r="T420" s="117"/>
      <c r="U420" s="117"/>
      <c r="V420" s="117"/>
      <c r="W420" s="117"/>
      <c r="X420" s="117"/>
      <c r="Y420" s="117"/>
      <c r="Z420" s="117"/>
    </row>
    <row r="421" spans="1:26" ht="15.75" customHeight="1" x14ac:dyDescent="0.25">
      <c r="A421" s="117"/>
      <c r="B421" s="117"/>
      <c r="C421" s="117"/>
      <c r="D421" s="117"/>
      <c r="E421" s="117"/>
      <c r="F421" s="117"/>
      <c r="G421" s="117"/>
      <c r="H421" s="117"/>
      <c r="I421" s="117"/>
      <c r="J421" s="117"/>
      <c r="K421" s="117"/>
      <c r="L421" s="117"/>
      <c r="M421" s="117"/>
      <c r="N421" s="117"/>
      <c r="O421" s="117"/>
      <c r="P421" s="117"/>
      <c r="Q421" s="117"/>
      <c r="R421" s="117"/>
      <c r="S421" s="117"/>
      <c r="T421" s="117"/>
      <c r="U421" s="117"/>
      <c r="V421" s="117"/>
      <c r="W421" s="117"/>
      <c r="X421" s="117"/>
      <c r="Y421" s="117"/>
      <c r="Z421" s="117"/>
    </row>
    <row r="422" spans="1:26" ht="15.75" customHeight="1" x14ac:dyDescent="0.25">
      <c r="A422" s="117"/>
      <c r="B422" s="117"/>
      <c r="C422" s="117"/>
      <c r="D422" s="117"/>
      <c r="E422" s="117"/>
      <c r="F422" s="117"/>
      <c r="G422" s="117"/>
      <c r="H422" s="117"/>
      <c r="I422" s="117"/>
      <c r="J422" s="117"/>
      <c r="K422" s="117"/>
      <c r="L422" s="117"/>
      <c r="M422" s="117"/>
      <c r="N422" s="117"/>
      <c r="O422" s="117"/>
      <c r="P422" s="117"/>
      <c r="Q422" s="117"/>
      <c r="R422" s="117"/>
      <c r="S422" s="117"/>
      <c r="T422" s="117"/>
      <c r="U422" s="117"/>
      <c r="V422" s="117"/>
      <c r="W422" s="117"/>
      <c r="X422" s="117"/>
      <c r="Y422" s="117"/>
      <c r="Z422" s="117"/>
    </row>
    <row r="423" spans="1:26" ht="15.75" customHeight="1" x14ac:dyDescent="0.25">
      <c r="A423" s="117"/>
      <c r="B423" s="117"/>
      <c r="C423" s="117"/>
      <c r="D423" s="117"/>
      <c r="E423" s="117"/>
      <c r="F423" s="117"/>
      <c r="G423" s="117"/>
      <c r="H423" s="117"/>
      <c r="I423" s="117"/>
      <c r="J423" s="117"/>
      <c r="K423" s="117"/>
      <c r="L423" s="117"/>
      <c r="M423" s="117"/>
      <c r="N423" s="117"/>
      <c r="O423" s="117"/>
      <c r="P423" s="117"/>
      <c r="Q423" s="117"/>
      <c r="R423" s="117"/>
      <c r="S423" s="117"/>
      <c r="T423" s="117"/>
      <c r="U423" s="117"/>
      <c r="V423" s="117"/>
      <c r="W423" s="117"/>
      <c r="X423" s="117"/>
      <c r="Y423" s="117"/>
      <c r="Z423" s="117"/>
    </row>
    <row r="424" spans="1:26" ht="15.75" customHeight="1" x14ac:dyDescent="0.25"/>
    <row r="425" spans="1:26" ht="15.75" customHeight="1" x14ac:dyDescent="0.25"/>
    <row r="426" spans="1:26" ht="15.75" customHeight="1" x14ac:dyDescent="0.25"/>
    <row r="427" spans="1:26" ht="15.75" customHeight="1" x14ac:dyDescent="0.25"/>
    <row r="428" spans="1:26" ht="15.75" customHeight="1" x14ac:dyDescent="0.25"/>
    <row r="429" spans="1:26" ht="15.75" customHeight="1" x14ac:dyDescent="0.25"/>
    <row r="430" spans="1:26" ht="15.75" customHeight="1" x14ac:dyDescent="0.25"/>
    <row r="431" spans="1:26" ht="15.75" customHeight="1" x14ac:dyDescent="0.25"/>
    <row r="432" spans="1:26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autoFilter ref="A4:I223" xr:uid="{00000000-0009-0000-0000-00000A000000}"/>
  <mergeCells count="3">
    <mergeCell ref="A1:I1"/>
    <mergeCell ref="A2:I2"/>
    <mergeCell ref="A3:H3"/>
  </mergeCells>
  <pageMargins left="0.7" right="0.7" top="0.75" bottom="0.75" header="0" footer="0"/>
  <pageSetup orientation="portrait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tabColor rgb="FFFF0000"/>
  </sheetPr>
  <dimension ref="A1:AY1000"/>
  <sheetViews>
    <sheetView showGridLines="0" topLeftCell="A71" workbookViewId="0">
      <selection activeCell="Y18" sqref="Y18"/>
    </sheetView>
  </sheetViews>
  <sheetFormatPr defaultColWidth="14.42578125" defaultRowHeight="15" customHeight="1" x14ac:dyDescent="0.25"/>
  <cols>
    <col min="1" max="1" width="3.5703125" customWidth="1"/>
    <col min="2" max="2" width="5.42578125" customWidth="1"/>
    <col min="3" max="3" width="6.28515625" customWidth="1"/>
    <col min="4" max="4" width="7.7109375" customWidth="1"/>
    <col min="5" max="5" width="6.28515625" customWidth="1"/>
    <col min="6" max="6" width="7.7109375" customWidth="1"/>
    <col min="7" max="7" width="6.28515625" customWidth="1"/>
    <col min="8" max="8" width="7.7109375" customWidth="1"/>
    <col min="9" max="9" width="6.28515625" customWidth="1"/>
    <col min="10" max="10" width="7.7109375" customWidth="1"/>
    <col min="11" max="11" width="6.28515625" customWidth="1"/>
    <col min="12" max="12" width="7.7109375" customWidth="1"/>
    <col min="13" max="13" width="6.28515625" customWidth="1"/>
    <col min="14" max="14" width="7.7109375" customWidth="1"/>
    <col min="15" max="15" width="6.28515625" customWidth="1"/>
    <col min="16" max="16" width="7.7109375" customWidth="1"/>
    <col min="17" max="17" width="6.28515625" customWidth="1"/>
    <col min="18" max="18" width="7.7109375" customWidth="1"/>
    <col min="19" max="19" width="6.28515625" customWidth="1"/>
    <col min="20" max="20" width="7.7109375" customWidth="1"/>
    <col min="21" max="21" width="6.28515625" customWidth="1"/>
    <col min="22" max="22" width="7.7109375" customWidth="1"/>
    <col min="23" max="23" width="6.28515625" customWidth="1"/>
    <col min="24" max="24" width="7.7109375" customWidth="1"/>
    <col min="25" max="25" width="6.28515625" customWidth="1"/>
    <col min="26" max="26" width="7.7109375" customWidth="1"/>
    <col min="27" max="27" width="6.28515625" customWidth="1"/>
    <col min="28" max="28" width="7.7109375" customWidth="1"/>
    <col min="29" max="29" width="6.28515625" customWidth="1"/>
    <col min="30" max="30" width="7.7109375" customWidth="1"/>
    <col min="31" max="31" width="6.28515625" customWidth="1"/>
    <col min="32" max="32" width="7.7109375" customWidth="1"/>
    <col min="33" max="33" width="6.28515625" customWidth="1"/>
    <col min="34" max="34" width="7.7109375" customWidth="1"/>
    <col min="35" max="35" width="6.28515625" customWidth="1"/>
    <col min="36" max="36" width="7.7109375" customWidth="1"/>
    <col min="37" max="37" width="6.28515625" customWidth="1"/>
    <col min="38" max="38" width="7.7109375" customWidth="1"/>
    <col min="39" max="39" width="6.28515625" customWidth="1"/>
    <col min="40" max="40" width="7.7109375" customWidth="1"/>
    <col min="41" max="41" width="6.28515625" customWidth="1"/>
    <col min="42" max="42" width="7.7109375" customWidth="1"/>
    <col min="43" max="43" width="6.28515625" customWidth="1"/>
    <col min="44" max="44" width="7.7109375" customWidth="1"/>
    <col min="45" max="45" width="6.28515625" customWidth="1"/>
    <col min="46" max="46" width="7.7109375" customWidth="1"/>
    <col min="47" max="47" width="5.7109375" customWidth="1"/>
    <col min="48" max="51" width="4" hidden="1" customWidth="1"/>
  </cols>
  <sheetData>
    <row r="1" spans="1:51" ht="34.5" thickBot="1" x14ac:dyDescent="0.3">
      <c r="A1" s="263"/>
      <c r="B1" s="697" t="s">
        <v>770</v>
      </c>
      <c r="C1" s="698"/>
      <c r="D1" s="698"/>
      <c r="E1" s="698"/>
      <c r="F1" s="698"/>
      <c r="G1" s="698"/>
      <c r="H1" s="698"/>
      <c r="I1" s="698"/>
      <c r="J1" s="698"/>
      <c r="K1" s="698"/>
      <c r="L1" s="698"/>
      <c r="M1" s="698"/>
      <c r="N1" s="698"/>
      <c r="O1" s="698"/>
      <c r="P1" s="698"/>
      <c r="Q1" s="698"/>
      <c r="R1" s="698"/>
      <c r="S1" s="698"/>
      <c r="T1" s="698"/>
      <c r="U1" s="698"/>
      <c r="V1" s="698"/>
      <c r="W1" s="698"/>
      <c r="X1" s="698"/>
      <c r="Y1" s="698"/>
      <c r="Z1" s="698"/>
      <c r="AA1" s="698"/>
      <c r="AB1" s="698"/>
      <c r="AC1" s="698"/>
      <c r="AD1" s="698"/>
      <c r="AE1" s="698"/>
      <c r="AF1" s="698"/>
      <c r="AG1" s="698"/>
      <c r="AH1" s="698"/>
      <c r="AI1" s="698"/>
      <c r="AJ1" s="698"/>
      <c r="AK1" s="698"/>
      <c r="AL1" s="698"/>
      <c r="AM1" s="698"/>
      <c r="AN1" s="698"/>
      <c r="AO1" s="698"/>
      <c r="AP1" s="698"/>
      <c r="AQ1" s="698"/>
      <c r="AR1" s="698"/>
      <c r="AS1" s="698"/>
      <c r="AT1" s="699"/>
      <c r="AU1" s="263"/>
      <c r="AV1" s="263"/>
      <c r="AW1" s="263"/>
      <c r="AX1" s="263"/>
      <c r="AY1" s="263"/>
    </row>
    <row r="2" spans="1:51" ht="20.25" customHeight="1" thickBot="1" x14ac:dyDescent="0.4">
      <c r="A2" s="263"/>
      <c r="B2" s="264" t="s">
        <v>771</v>
      </c>
      <c r="C2" s="265"/>
      <c r="D2" s="265"/>
      <c r="E2" s="265"/>
      <c r="F2" s="265"/>
      <c r="G2" s="265"/>
      <c r="H2" s="265"/>
      <c r="I2" s="265"/>
      <c r="J2" s="265"/>
      <c r="K2" s="265"/>
      <c r="L2" s="265"/>
      <c r="M2" s="265"/>
      <c r="N2" s="265"/>
      <c r="O2" s="265"/>
      <c r="P2" s="265"/>
      <c r="Q2" s="265"/>
      <c r="R2" s="265"/>
      <c r="S2" s="265"/>
      <c r="T2" s="265"/>
      <c r="U2" s="265"/>
      <c r="V2" s="266" t="s">
        <v>772</v>
      </c>
      <c r="W2" s="265"/>
      <c r="X2" s="265"/>
      <c r="Y2" s="265"/>
      <c r="Z2" s="267"/>
      <c r="AA2" s="267"/>
      <c r="AB2" s="267"/>
      <c r="AC2" s="267"/>
      <c r="AD2" s="267"/>
      <c r="AE2" s="267"/>
      <c r="AF2" s="267"/>
      <c r="AG2" s="267"/>
      <c r="AH2" s="267"/>
      <c r="AI2" s="267"/>
      <c r="AJ2" s="267"/>
      <c r="AK2" s="267"/>
      <c r="AL2" s="267"/>
      <c r="AM2" s="267"/>
      <c r="AN2" s="267"/>
      <c r="AO2" s="267"/>
      <c r="AP2" s="267"/>
      <c r="AQ2" s="700">
        <f ca="1">TODAY()-1</f>
        <v>46134</v>
      </c>
      <c r="AR2" s="638"/>
      <c r="AS2" s="638"/>
      <c r="AT2" s="268"/>
      <c r="AU2" s="263"/>
      <c r="AV2" s="263"/>
      <c r="AW2" s="263"/>
      <c r="AX2" s="263"/>
      <c r="AY2" s="263"/>
    </row>
    <row r="3" spans="1:51" ht="15.75" customHeight="1" x14ac:dyDescent="0.25">
      <c r="A3" s="263"/>
      <c r="B3" s="269"/>
      <c r="C3" s="270"/>
      <c r="D3" s="270"/>
      <c r="E3" s="270"/>
      <c r="F3" s="270"/>
      <c r="G3" s="270"/>
      <c r="H3" s="270"/>
      <c r="I3" s="270"/>
      <c r="J3" s="270"/>
      <c r="K3" s="270"/>
      <c r="L3" s="270"/>
      <c r="M3" s="270"/>
      <c r="N3" s="270"/>
      <c r="O3" s="270"/>
      <c r="P3" s="270"/>
      <c r="Q3" s="270"/>
      <c r="R3" s="270"/>
      <c r="S3" s="270"/>
      <c r="T3" s="270"/>
      <c r="U3" s="270"/>
      <c r="V3" s="270"/>
      <c r="W3" s="270"/>
      <c r="X3" s="270"/>
      <c r="Y3" s="271"/>
      <c r="Z3" s="271"/>
      <c r="AA3" s="271"/>
      <c r="AB3" s="271"/>
      <c r="AC3" s="271"/>
      <c r="AD3" s="271"/>
      <c r="AE3" s="271"/>
      <c r="AF3" s="271"/>
      <c r="AG3" s="271"/>
      <c r="AH3" s="271"/>
      <c r="AI3" s="271"/>
      <c r="AJ3" s="271"/>
      <c r="AK3" s="271"/>
      <c r="AL3" s="271"/>
      <c r="AM3" s="271"/>
      <c r="AN3" s="271"/>
      <c r="AO3" s="271"/>
      <c r="AP3" s="271"/>
      <c r="AQ3" s="271"/>
      <c r="AR3" s="270"/>
      <c r="AS3" s="270"/>
      <c r="AT3" s="272"/>
      <c r="AU3" s="263"/>
      <c r="AV3" s="263"/>
      <c r="AW3" s="263"/>
      <c r="AX3" s="263"/>
      <c r="AY3" s="263"/>
    </row>
    <row r="4" spans="1:51" ht="15" customHeight="1" x14ac:dyDescent="0.25">
      <c r="A4" s="263"/>
      <c r="B4" s="273"/>
      <c r="C4" s="701" t="s">
        <v>773</v>
      </c>
      <c r="D4" s="621"/>
      <c r="E4" s="701" t="s">
        <v>774</v>
      </c>
      <c r="F4" s="620"/>
      <c r="G4" s="620"/>
      <c r="H4" s="621"/>
      <c r="I4" s="701" t="s">
        <v>775</v>
      </c>
      <c r="J4" s="621"/>
      <c r="K4" s="701" t="s">
        <v>776</v>
      </c>
      <c r="L4" s="621"/>
      <c r="M4" s="701" t="s">
        <v>235</v>
      </c>
      <c r="N4" s="620"/>
      <c r="O4" s="621"/>
      <c r="P4" s="701" t="s">
        <v>11</v>
      </c>
      <c r="Q4" s="621"/>
      <c r="R4" s="274"/>
      <c r="S4" s="274"/>
      <c r="T4" s="274" t="s">
        <v>777</v>
      </c>
      <c r="U4" s="274"/>
      <c r="V4" s="274"/>
      <c r="W4" s="274"/>
      <c r="X4" s="274"/>
      <c r="Y4" s="263"/>
      <c r="Z4" s="275"/>
      <c r="AA4" s="276"/>
      <c r="AB4" s="263"/>
      <c r="AC4" s="705" t="s">
        <v>778</v>
      </c>
      <c r="AD4" s="620"/>
      <c r="AE4" s="620"/>
      <c r="AF4" s="621"/>
      <c r="AG4" s="263"/>
      <c r="AH4" s="263"/>
      <c r="AI4" s="275"/>
      <c r="AJ4" s="276"/>
      <c r="AK4" s="263"/>
      <c r="AL4" s="702" t="s">
        <v>779</v>
      </c>
      <c r="AM4" s="620"/>
      <c r="AN4" s="620"/>
      <c r="AO4" s="620"/>
      <c r="AP4" s="620"/>
      <c r="AQ4" s="621"/>
      <c r="AR4" s="274"/>
      <c r="AS4" s="274"/>
      <c r="AT4" s="277"/>
      <c r="AU4" s="263"/>
      <c r="AV4" s="263"/>
      <c r="AW4" s="263"/>
      <c r="AX4" s="263"/>
      <c r="AY4" s="263"/>
    </row>
    <row r="5" spans="1:51" ht="15" customHeight="1" x14ac:dyDescent="0.25">
      <c r="A5" s="263"/>
      <c r="B5" s="273"/>
      <c r="C5" s="701">
        <v>1</v>
      </c>
      <c r="D5" s="621"/>
      <c r="E5" s="702" t="s">
        <v>780</v>
      </c>
      <c r="F5" s="620"/>
      <c r="G5" s="620"/>
      <c r="H5" s="621"/>
      <c r="I5" s="701" t="s">
        <v>781</v>
      </c>
      <c r="J5" s="621"/>
      <c r="K5" s="703">
        <v>319</v>
      </c>
      <c r="L5" s="621"/>
      <c r="M5" s="701">
        <f>AU141</f>
        <v>298</v>
      </c>
      <c r="N5" s="620"/>
      <c r="O5" s="621"/>
      <c r="P5" s="703">
        <f t="shared" ref="P5:P10" si="0">K5-M5</f>
        <v>21</v>
      </c>
      <c r="Q5" s="621"/>
      <c r="R5" s="274"/>
      <c r="S5" s="274"/>
      <c r="T5" s="274"/>
      <c r="U5" s="274"/>
      <c r="V5" s="274"/>
      <c r="W5" s="274"/>
      <c r="X5" s="274"/>
      <c r="Y5" s="263"/>
      <c r="Z5" s="275"/>
      <c r="AA5" s="275"/>
      <c r="AB5" s="263"/>
      <c r="AC5" s="705" t="s">
        <v>782</v>
      </c>
      <c r="AD5" s="620"/>
      <c r="AE5" s="620"/>
      <c r="AF5" s="621"/>
      <c r="AG5" s="263"/>
      <c r="AH5" s="263"/>
      <c r="AI5" s="275"/>
      <c r="AJ5" s="275"/>
      <c r="AK5" s="263"/>
      <c r="AL5" s="702" t="s">
        <v>783</v>
      </c>
      <c r="AM5" s="620"/>
      <c r="AN5" s="620"/>
      <c r="AO5" s="620"/>
      <c r="AP5" s="620"/>
      <c r="AQ5" s="621"/>
      <c r="AR5" s="274"/>
      <c r="AS5" s="274"/>
      <c r="AT5" s="277"/>
      <c r="AU5" s="263"/>
      <c r="AV5" s="263"/>
      <c r="AW5" s="263"/>
      <c r="AX5" s="263"/>
      <c r="AY5" s="263"/>
    </row>
    <row r="6" spans="1:51" x14ac:dyDescent="0.25">
      <c r="A6" s="263"/>
      <c r="B6" s="273"/>
      <c r="C6" s="701">
        <v>2</v>
      </c>
      <c r="D6" s="621"/>
      <c r="E6" s="702" t="s">
        <v>784</v>
      </c>
      <c r="F6" s="620"/>
      <c r="G6" s="620"/>
      <c r="H6" s="621"/>
      <c r="I6" s="701" t="s">
        <v>781</v>
      </c>
      <c r="J6" s="621"/>
      <c r="K6" s="703">
        <v>319</v>
      </c>
      <c r="L6" s="621"/>
      <c r="M6" s="701">
        <f>M5</f>
        <v>298</v>
      </c>
      <c r="N6" s="620"/>
      <c r="O6" s="621"/>
      <c r="P6" s="703">
        <f t="shared" si="0"/>
        <v>21</v>
      </c>
      <c r="Q6" s="621"/>
      <c r="R6" s="274"/>
      <c r="S6" s="274"/>
      <c r="T6" s="274" t="s">
        <v>785</v>
      </c>
      <c r="U6" s="274"/>
      <c r="V6" s="274"/>
      <c r="W6" s="274"/>
      <c r="X6" s="274"/>
      <c r="Y6" s="263"/>
      <c r="Z6" s="706"/>
      <c r="AA6" s="275"/>
      <c r="AB6" s="706"/>
      <c r="AC6" s="705" t="s">
        <v>786</v>
      </c>
      <c r="AD6" s="620"/>
      <c r="AE6" s="620"/>
      <c r="AF6" s="621"/>
      <c r="AG6" s="263"/>
      <c r="AH6" s="263"/>
      <c r="AI6" s="706"/>
      <c r="AJ6" s="275">
        <v>4</v>
      </c>
      <c r="AK6" s="706"/>
      <c r="AL6" s="702" t="s">
        <v>787</v>
      </c>
      <c r="AM6" s="620"/>
      <c r="AN6" s="620"/>
      <c r="AO6" s="620"/>
      <c r="AP6" s="620"/>
      <c r="AQ6" s="621"/>
      <c r="AR6" s="274"/>
      <c r="AS6" s="274"/>
      <c r="AT6" s="277"/>
      <c r="AU6" s="263"/>
      <c r="AV6" s="263"/>
      <c r="AW6" s="263"/>
      <c r="AX6" s="263"/>
      <c r="AY6" s="263"/>
    </row>
    <row r="7" spans="1:51" x14ac:dyDescent="0.25">
      <c r="A7" s="263"/>
      <c r="B7" s="273"/>
      <c r="C7" s="701">
        <v>3</v>
      </c>
      <c r="D7" s="621"/>
      <c r="E7" s="712" t="s">
        <v>788</v>
      </c>
      <c r="F7" s="620"/>
      <c r="G7" s="620"/>
      <c r="H7" s="621"/>
      <c r="I7" s="701" t="s">
        <v>781</v>
      </c>
      <c r="J7" s="621"/>
      <c r="K7" s="703">
        <v>319</v>
      </c>
      <c r="L7" s="621"/>
      <c r="M7" s="701">
        <v>269</v>
      </c>
      <c r="N7" s="620"/>
      <c r="O7" s="621"/>
      <c r="P7" s="703">
        <f t="shared" si="0"/>
        <v>50</v>
      </c>
      <c r="Q7" s="621"/>
      <c r="R7" s="274"/>
      <c r="S7" s="274"/>
      <c r="T7" s="274"/>
      <c r="U7" s="274"/>
      <c r="V7" s="274"/>
      <c r="W7" s="274"/>
      <c r="X7" s="274"/>
      <c r="Y7" s="263"/>
      <c r="Z7" s="707"/>
      <c r="AA7" s="708">
        <v>1</v>
      </c>
      <c r="AB7" s="707"/>
      <c r="AC7" s="705" t="s">
        <v>789</v>
      </c>
      <c r="AD7" s="620"/>
      <c r="AE7" s="620"/>
      <c r="AF7" s="621"/>
      <c r="AG7" s="263"/>
      <c r="AH7" s="263"/>
      <c r="AI7" s="707"/>
      <c r="AJ7" s="278"/>
      <c r="AK7" s="707"/>
      <c r="AL7" s="702" t="s">
        <v>790</v>
      </c>
      <c r="AM7" s="620"/>
      <c r="AN7" s="620"/>
      <c r="AO7" s="620"/>
      <c r="AP7" s="620"/>
      <c r="AQ7" s="621"/>
      <c r="AR7" s="274"/>
      <c r="AS7" s="274"/>
      <c r="AT7" s="277"/>
      <c r="AU7" s="263"/>
      <c r="AV7" s="263"/>
      <c r="AW7" s="263"/>
      <c r="AX7" s="263"/>
      <c r="AY7" s="263"/>
    </row>
    <row r="8" spans="1:51" ht="15" customHeight="1" x14ac:dyDescent="0.25">
      <c r="A8" s="263"/>
      <c r="B8" s="273"/>
      <c r="C8" s="701">
        <v>4</v>
      </c>
      <c r="D8" s="621"/>
      <c r="E8" s="702" t="s">
        <v>791</v>
      </c>
      <c r="F8" s="620"/>
      <c r="G8" s="620"/>
      <c r="H8" s="621"/>
      <c r="I8" s="701" t="s">
        <v>781</v>
      </c>
      <c r="J8" s="621"/>
      <c r="K8" s="701">
        <v>319</v>
      </c>
      <c r="L8" s="621"/>
      <c r="M8" s="704">
        <v>211</v>
      </c>
      <c r="N8" s="620"/>
      <c r="O8" s="621"/>
      <c r="P8" s="703">
        <f t="shared" si="0"/>
        <v>108</v>
      </c>
      <c r="Q8" s="621"/>
      <c r="R8" s="274"/>
      <c r="S8" s="274"/>
      <c r="T8" s="274" t="s">
        <v>792</v>
      </c>
      <c r="U8" s="274"/>
      <c r="V8" s="274"/>
      <c r="W8" s="274"/>
      <c r="X8" s="274"/>
      <c r="Y8" s="263"/>
      <c r="Z8" s="707"/>
      <c r="AA8" s="656"/>
      <c r="AB8" s="707"/>
      <c r="AC8" s="705" t="s">
        <v>793</v>
      </c>
      <c r="AD8" s="620"/>
      <c r="AE8" s="620"/>
      <c r="AF8" s="621"/>
      <c r="AG8" s="263"/>
      <c r="AH8" s="263"/>
      <c r="AI8" s="707"/>
      <c r="AJ8" s="279">
        <v>3</v>
      </c>
      <c r="AK8" s="707"/>
      <c r="AL8" s="702" t="s">
        <v>793</v>
      </c>
      <c r="AM8" s="620"/>
      <c r="AN8" s="620"/>
      <c r="AO8" s="620"/>
      <c r="AP8" s="620"/>
      <c r="AQ8" s="621"/>
      <c r="AR8" s="274"/>
      <c r="AS8" s="274"/>
      <c r="AT8" s="277"/>
      <c r="AU8" s="263"/>
      <c r="AV8" s="263"/>
      <c r="AW8" s="263"/>
      <c r="AX8" s="263"/>
      <c r="AY8" s="263"/>
    </row>
    <row r="9" spans="1:51" ht="15" customHeight="1" x14ac:dyDescent="0.25">
      <c r="A9" s="263"/>
      <c r="B9" s="273"/>
      <c r="C9" s="701">
        <v>5</v>
      </c>
      <c r="D9" s="621"/>
      <c r="E9" s="702" t="s">
        <v>794</v>
      </c>
      <c r="F9" s="620"/>
      <c r="G9" s="620"/>
      <c r="H9" s="621"/>
      <c r="I9" s="701" t="s">
        <v>795</v>
      </c>
      <c r="J9" s="621"/>
      <c r="K9" s="703">
        <v>124.657</v>
      </c>
      <c r="L9" s="621"/>
      <c r="M9" s="703"/>
      <c r="N9" s="620"/>
      <c r="O9" s="621"/>
      <c r="P9" s="703">
        <f t="shared" si="0"/>
        <v>124.657</v>
      </c>
      <c r="Q9" s="621"/>
      <c r="R9" s="274"/>
      <c r="S9" s="274"/>
      <c r="T9" s="274"/>
      <c r="U9" s="274"/>
      <c r="V9" s="274"/>
      <c r="W9" s="274"/>
      <c r="X9" s="274"/>
      <c r="Y9" s="263"/>
      <c r="Z9" s="707"/>
      <c r="AA9" s="280">
        <v>1</v>
      </c>
      <c r="AB9" s="707"/>
      <c r="AC9" s="705" t="s">
        <v>796</v>
      </c>
      <c r="AD9" s="620"/>
      <c r="AE9" s="620"/>
      <c r="AF9" s="621"/>
      <c r="AG9" s="263"/>
      <c r="AH9" s="263"/>
      <c r="AI9" s="707"/>
      <c r="AJ9" s="281">
        <v>2</v>
      </c>
      <c r="AK9" s="707"/>
      <c r="AL9" s="702" t="s">
        <v>797</v>
      </c>
      <c r="AM9" s="620"/>
      <c r="AN9" s="620"/>
      <c r="AO9" s="620"/>
      <c r="AP9" s="620"/>
      <c r="AQ9" s="621"/>
      <c r="AR9" s="274"/>
      <c r="AS9" s="274"/>
      <c r="AT9" s="277"/>
      <c r="AU9" s="263"/>
      <c r="AV9" s="263"/>
      <c r="AW9" s="263"/>
      <c r="AX9" s="263"/>
      <c r="AY9" s="263"/>
    </row>
    <row r="10" spans="1:51" ht="15" customHeight="1" x14ac:dyDescent="0.25">
      <c r="A10" s="263"/>
      <c r="B10" s="273"/>
      <c r="C10" s="701">
        <v>6</v>
      </c>
      <c r="D10" s="621"/>
      <c r="E10" s="702" t="s">
        <v>798</v>
      </c>
      <c r="F10" s="620"/>
      <c r="G10" s="620"/>
      <c r="H10" s="621"/>
      <c r="I10" s="701" t="s">
        <v>795</v>
      </c>
      <c r="J10" s="621"/>
      <c r="K10" s="703">
        <v>124.657</v>
      </c>
      <c r="L10" s="621"/>
      <c r="M10" s="703"/>
      <c r="N10" s="620"/>
      <c r="O10" s="621"/>
      <c r="P10" s="703">
        <f t="shared" si="0"/>
        <v>124.657</v>
      </c>
      <c r="Q10" s="621"/>
      <c r="R10" s="274"/>
      <c r="S10" s="274"/>
      <c r="T10" s="274" t="s">
        <v>799</v>
      </c>
      <c r="U10" s="274"/>
      <c r="V10" s="274"/>
      <c r="W10" s="274"/>
      <c r="X10" s="274"/>
      <c r="Y10" s="263"/>
      <c r="Z10" s="275"/>
      <c r="AA10" s="275"/>
      <c r="AB10" s="263"/>
      <c r="AC10" s="694"/>
      <c r="AD10" s="620"/>
      <c r="AE10" s="620"/>
      <c r="AF10" s="621"/>
      <c r="AG10" s="263"/>
      <c r="AH10" s="263"/>
      <c r="AI10" s="275"/>
      <c r="AJ10" s="275"/>
      <c r="AK10" s="263"/>
      <c r="AL10" s="702" t="s">
        <v>800</v>
      </c>
      <c r="AM10" s="620"/>
      <c r="AN10" s="620"/>
      <c r="AO10" s="620"/>
      <c r="AP10" s="620"/>
      <c r="AQ10" s="621"/>
      <c r="AR10" s="274"/>
      <c r="AS10" s="274"/>
      <c r="AT10" s="277"/>
      <c r="AU10" s="263"/>
      <c r="AV10" s="263"/>
      <c r="AW10" s="263"/>
      <c r="AX10" s="263"/>
      <c r="AY10" s="263"/>
    </row>
    <row r="11" spans="1:51" ht="15" customHeight="1" x14ac:dyDescent="0.25">
      <c r="A11" s="263"/>
      <c r="B11" s="273"/>
      <c r="C11" s="274"/>
      <c r="D11" s="274"/>
      <c r="E11" s="274"/>
      <c r="F11" s="274"/>
      <c r="G11" s="274"/>
      <c r="H11" s="274"/>
      <c r="I11" s="274"/>
      <c r="J11" s="274"/>
      <c r="K11" s="274"/>
      <c r="L11" s="274"/>
      <c r="M11" s="274"/>
      <c r="N11" s="274"/>
      <c r="O11" s="274"/>
      <c r="P11" s="715"/>
      <c r="Q11" s="707"/>
      <c r="R11" s="274"/>
      <c r="S11" s="274"/>
      <c r="T11" s="274"/>
      <c r="U11" s="274"/>
      <c r="V11" s="274"/>
      <c r="W11" s="274"/>
      <c r="X11" s="274"/>
      <c r="Y11" s="274"/>
      <c r="Z11" s="274"/>
      <c r="AA11" s="274"/>
      <c r="AB11" s="274"/>
      <c r="AC11" s="274"/>
      <c r="AD11" s="274"/>
      <c r="AE11" s="274"/>
      <c r="AF11" s="274"/>
      <c r="AG11" s="274"/>
      <c r="AH11" s="274"/>
      <c r="AI11" s="274"/>
      <c r="AJ11" s="274"/>
      <c r="AK11" s="274"/>
      <c r="AL11" s="274"/>
      <c r="AM11" s="274"/>
      <c r="AN11" s="274"/>
      <c r="AO11" s="274"/>
      <c r="AP11" s="274"/>
      <c r="AQ11" s="274"/>
      <c r="AR11" s="274"/>
      <c r="AS11" s="274"/>
      <c r="AT11" s="277"/>
      <c r="AU11" s="263"/>
      <c r="AV11" s="263"/>
      <c r="AW11" s="263"/>
      <c r="AX11" s="263"/>
      <c r="AY11" s="263"/>
    </row>
    <row r="12" spans="1:51" ht="18" customHeight="1" x14ac:dyDescent="0.25">
      <c r="A12" s="263"/>
      <c r="B12" s="283"/>
      <c r="C12" s="282"/>
      <c r="D12" s="284"/>
      <c r="E12" s="282"/>
      <c r="F12" s="282"/>
      <c r="G12" s="282"/>
      <c r="H12" s="285"/>
      <c r="I12" s="282"/>
      <c r="J12" s="285"/>
      <c r="K12" s="282"/>
      <c r="L12" s="282"/>
      <c r="M12" s="282"/>
      <c r="N12" s="285"/>
      <c r="O12" s="282"/>
      <c r="P12" s="285"/>
      <c r="Q12" s="282"/>
      <c r="R12" s="282"/>
      <c r="S12" s="282">
        <v>1</v>
      </c>
      <c r="T12" s="282"/>
      <c r="U12" s="282">
        <v>2</v>
      </c>
      <c r="V12" s="282"/>
      <c r="W12" s="282">
        <f>U12+1</f>
        <v>3</v>
      </c>
      <c r="X12" s="282"/>
      <c r="Y12" s="282">
        <f>W12+1</f>
        <v>4</v>
      </c>
      <c r="Z12" s="282"/>
      <c r="AA12" s="282">
        <f>Y12+1</f>
        <v>5</v>
      </c>
      <c r="AB12" s="282"/>
      <c r="AC12" s="282">
        <f>AA12+1</f>
        <v>6</v>
      </c>
      <c r="AD12" s="282"/>
      <c r="AE12" s="282">
        <f>AC12+1</f>
        <v>7</v>
      </c>
      <c r="AF12" s="282"/>
      <c r="AG12" s="282">
        <f>AE12+1</f>
        <v>8</v>
      </c>
      <c r="AH12" s="282"/>
      <c r="AI12" s="282">
        <f>AG12+1</f>
        <v>9</v>
      </c>
      <c r="AJ12" s="282"/>
      <c r="AK12" s="282">
        <f>AI12+1</f>
        <v>10</v>
      </c>
      <c r="AL12" s="282"/>
      <c r="AM12" s="282">
        <f>AK12+1</f>
        <v>11</v>
      </c>
      <c r="AN12" s="282"/>
      <c r="AO12" s="282">
        <f>AM12+1</f>
        <v>12</v>
      </c>
      <c r="AP12" s="282"/>
      <c r="AQ12" s="282">
        <f>AO12+1</f>
        <v>13</v>
      </c>
      <c r="AR12" s="282"/>
      <c r="AS12" s="282">
        <f>AQ12+1</f>
        <v>14</v>
      </c>
      <c r="AT12" s="286"/>
      <c r="AU12" s="263"/>
      <c r="AV12" s="263"/>
      <c r="AW12" s="263"/>
      <c r="AX12" s="263"/>
      <c r="AY12" s="263"/>
    </row>
    <row r="13" spans="1:51" ht="18" customHeight="1" x14ac:dyDescent="0.25">
      <c r="A13" s="263"/>
      <c r="B13" s="283"/>
      <c r="C13" s="282"/>
      <c r="D13" s="287" t="s">
        <v>801</v>
      </c>
      <c r="E13" s="282"/>
      <c r="F13" s="284"/>
      <c r="G13" s="284"/>
      <c r="H13" s="287" t="s">
        <v>802</v>
      </c>
      <c r="I13" s="282"/>
      <c r="J13" s="284"/>
      <c r="K13" s="284"/>
      <c r="L13" s="284"/>
      <c r="M13" s="114"/>
      <c r="N13" s="287" t="s">
        <v>803</v>
      </c>
      <c r="O13" s="282"/>
      <c r="P13" s="282"/>
      <c r="Q13" s="288" t="s">
        <v>804</v>
      </c>
      <c r="R13" s="289"/>
      <c r="S13" s="289" t="str">
        <f>VLOOKUP(S12,'TS Gantry - AP47'!$A$8:$C$638,3,FALSE)</f>
        <v>1/0</v>
      </c>
      <c r="T13" s="285"/>
      <c r="U13" s="289" t="str">
        <f>VLOOKUP(U12,'TS Gantry - AP47'!$A$10:$C$638,3,FALSE)</f>
        <v>1/1</v>
      </c>
      <c r="V13" s="289"/>
      <c r="W13" s="289" t="str">
        <f>VLOOKUP(W12,'TS Gantry - AP47'!$A$10:$C$638,3,FALSE)</f>
        <v>1/2</v>
      </c>
      <c r="X13" s="289"/>
      <c r="Y13" s="289" t="str">
        <f>VLOOKUP(Y12,'TS Gantry - AP47'!$A$10:$C$638,3,FALSE)</f>
        <v>1A/0</v>
      </c>
      <c r="Z13" s="289"/>
      <c r="AA13" s="289" t="str">
        <f>VLOOKUP(AA12,'TS Gantry - AP47'!$A$10:$C$638,3,FALSE)</f>
        <v>1A/1</v>
      </c>
      <c r="AB13" s="289"/>
      <c r="AC13" s="289" t="str">
        <f>VLOOKUP(AC12,'TS Gantry - AP47'!$A$10:$C$638,3,FALSE)</f>
        <v>1A/2</v>
      </c>
      <c r="AD13" s="289"/>
      <c r="AE13" s="289" t="str">
        <f>VLOOKUP(AE12,'TS Gantry - AP47'!$A$10:$C$638,3,FALSE)</f>
        <v>1A/3</v>
      </c>
      <c r="AF13" s="289"/>
      <c r="AG13" s="289" t="str">
        <f>VLOOKUP(AG12,'TS Gantry - AP47'!$A$10:$C$638,3,FALSE)</f>
        <v>2/0</v>
      </c>
      <c r="AH13" s="289"/>
      <c r="AI13" s="289" t="str">
        <f>VLOOKUP(AI12,'TS Gantry - AP47'!$A$10:$C$638,3,FALSE)</f>
        <v>2/1</v>
      </c>
      <c r="AJ13" s="289"/>
      <c r="AK13" s="289" t="str">
        <f>VLOOKUP(AK12,'TS Gantry - AP47'!$A$10:$C$638,3,FALSE)</f>
        <v>2/2</v>
      </c>
      <c r="AL13" s="289"/>
      <c r="AM13" s="289" t="str">
        <f>VLOOKUP(AM12,'TS Gantry - AP47'!$A$10:$C$638,3,FALSE)</f>
        <v>2/3</v>
      </c>
      <c r="AN13" s="289"/>
      <c r="AO13" s="289" t="str">
        <f>VLOOKUP(AO12,'TS Gantry - AP47'!$A$10:$C$638,3,FALSE)</f>
        <v>2/4</v>
      </c>
      <c r="AP13" s="289"/>
      <c r="AQ13" s="289" t="str">
        <f>VLOOKUP(AQ12,'TS Gantry - AP47'!$A$10:$C$638,3,FALSE)</f>
        <v>2/5</v>
      </c>
      <c r="AR13" s="289"/>
      <c r="AS13" s="289" t="str">
        <f>VLOOKUP(AS12,'TS Gantry - AP47'!$A$10:$C$638,3,FALSE)</f>
        <v>2/6</v>
      </c>
      <c r="AT13" s="286"/>
      <c r="AU13" s="263"/>
      <c r="AV13" s="263"/>
      <c r="AW13" s="263"/>
      <c r="AX13" s="263"/>
      <c r="AY13" s="263"/>
    </row>
    <row r="14" spans="1:51" ht="15" customHeight="1" x14ac:dyDescent="0.25">
      <c r="A14" s="263"/>
      <c r="B14" s="290"/>
      <c r="C14" s="263"/>
      <c r="D14" s="263"/>
      <c r="E14" s="263"/>
      <c r="F14" s="263"/>
      <c r="G14" s="263"/>
      <c r="H14" s="263"/>
      <c r="I14" s="263"/>
      <c r="J14" s="263"/>
      <c r="K14" s="263"/>
      <c r="L14" s="263"/>
      <c r="M14" s="263"/>
      <c r="N14" s="263"/>
      <c r="O14" s="263"/>
      <c r="P14" s="263"/>
      <c r="Q14" s="263"/>
      <c r="R14" s="263"/>
      <c r="S14" s="263"/>
      <c r="T14" s="291" t="s">
        <v>805</v>
      </c>
      <c r="U14" s="263"/>
      <c r="V14" s="275"/>
      <c r="W14" s="263"/>
      <c r="X14" s="275"/>
      <c r="Y14" s="263"/>
      <c r="Z14" s="275"/>
      <c r="AA14" s="263"/>
      <c r="AB14" s="275"/>
      <c r="AC14" s="263"/>
      <c r="AD14" s="275"/>
      <c r="AE14" s="263"/>
      <c r="AF14" s="275"/>
      <c r="AG14" s="263"/>
      <c r="AH14" s="275"/>
      <c r="AI14" s="263"/>
      <c r="AJ14" s="275"/>
      <c r="AK14" s="263"/>
      <c r="AL14" s="275"/>
      <c r="AM14" s="263"/>
      <c r="AN14" s="275"/>
      <c r="AO14" s="263"/>
      <c r="AP14" s="275"/>
      <c r="AQ14" s="263"/>
      <c r="AR14" s="275"/>
      <c r="AS14" s="263"/>
      <c r="AT14" s="286"/>
      <c r="AU14" s="263"/>
      <c r="AV14" s="263"/>
      <c r="AW14" s="263"/>
      <c r="AX14" s="263"/>
      <c r="AY14" s="263"/>
    </row>
    <row r="15" spans="1:51" ht="15" customHeight="1" x14ac:dyDescent="0.25">
      <c r="A15" s="263"/>
      <c r="B15" s="709"/>
      <c r="C15" s="263"/>
      <c r="D15" s="287" t="s">
        <v>806</v>
      </c>
      <c r="E15" s="263"/>
      <c r="F15" s="263"/>
      <c r="G15" s="263"/>
      <c r="H15" s="293"/>
      <c r="I15" s="263"/>
      <c r="J15" s="263"/>
      <c r="K15" s="263"/>
      <c r="L15" s="263"/>
      <c r="M15" s="263"/>
      <c r="N15" s="263"/>
      <c r="O15" s="263"/>
      <c r="P15" s="263"/>
      <c r="Q15" s="263"/>
      <c r="R15" s="263"/>
      <c r="S15" s="263"/>
      <c r="T15" s="291" t="s">
        <v>807</v>
      </c>
      <c r="U15" s="263"/>
      <c r="V15" s="263"/>
      <c r="W15" s="263"/>
      <c r="X15" s="263"/>
      <c r="Y15" s="263"/>
      <c r="Z15" s="263"/>
      <c r="AA15" s="263"/>
      <c r="AB15" s="263"/>
      <c r="AC15" s="263"/>
      <c r="AD15" s="263"/>
      <c r="AE15" s="263"/>
      <c r="AF15" s="263"/>
      <c r="AG15" s="263"/>
      <c r="AH15" s="263"/>
      <c r="AI15" s="263"/>
      <c r="AJ15" s="263"/>
      <c r="AK15" s="263"/>
      <c r="AL15" s="263"/>
      <c r="AM15" s="263"/>
      <c r="AN15" s="263"/>
      <c r="AO15" s="263"/>
      <c r="AP15" s="263"/>
      <c r="AQ15" s="263"/>
      <c r="AR15" s="263"/>
      <c r="AS15" s="263"/>
      <c r="AT15" s="286"/>
      <c r="AU15" s="263"/>
      <c r="AV15" s="263"/>
      <c r="AW15" s="263"/>
      <c r="AX15" s="263"/>
      <c r="AY15" s="263"/>
    </row>
    <row r="16" spans="1:51" ht="19.5" customHeight="1" x14ac:dyDescent="0.25">
      <c r="A16" s="263"/>
      <c r="B16" s="710"/>
      <c r="C16" s="263"/>
      <c r="D16" s="263"/>
      <c r="E16" s="263"/>
      <c r="F16" s="263"/>
      <c r="G16" s="263"/>
      <c r="H16" s="263"/>
      <c r="I16" s="294"/>
      <c r="J16" s="263"/>
      <c r="K16" s="263"/>
      <c r="L16" s="263"/>
      <c r="M16" s="295" t="s">
        <v>808</v>
      </c>
      <c r="N16" s="263"/>
      <c r="O16" s="263"/>
      <c r="P16" s="275"/>
      <c r="Q16" s="296"/>
      <c r="R16" s="297">
        <f>VLOOKUP(Q13,'TS Gantry - AP47'!$C$8:$E$638,3,FALSE)</f>
        <v>146</v>
      </c>
      <c r="S16" s="298"/>
      <c r="T16" s="297">
        <f>VLOOKUP(S13,'TS Gantry - AP47'!$C$8:$E$638,3,FALSE)</f>
        <v>289</v>
      </c>
      <c r="U16" s="298"/>
      <c r="V16" s="297">
        <f>VLOOKUP(U13,'TS Gantry - AP47'!$C$8:$E$638,3,FALSE)</f>
        <v>408</v>
      </c>
      <c r="W16" s="298"/>
      <c r="X16" s="297">
        <f>VLOOKUP(W13,'TS Gantry - AP47'!$C$8:$E$638,3,FALSE)</f>
        <v>382.11799999999999</v>
      </c>
      <c r="Y16" s="298"/>
      <c r="Z16" s="297">
        <f>VLOOKUP(Y13,'TS Gantry - AP47'!$C$8:$E$638,3,FALSE)</f>
        <v>360</v>
      </c>
      <c r="AA16" s="298">
        <v>3</v>
      </c>
      <c r="AB16" s="297">
        <f>VLOOKUP(AA13,'TS Gantry - AP47'!$C$8:$E$638,3,FALSE)</f>
        <v>384</v>
      </c>
      <c r="AC16" s="298">
        <v>3</v>
      </c>
      <c r="AD16" s="297">
        <f>VLOOKUP(AC13,'TS Gantry - AP47'!$C$8:$E$638,3,FALSE)</f>
        <v>385</v>
      </c>
      <c r="AE16" s="298">
        <v>3</v>
      </c>
      <c r="AF16" s="297">
        <f>VLOOKUP(AE13,'TS Gantry - AP47'!$C$8:$E$638,3,FALSE)</f>
        <v>370.34699999999998</v>
      </c>
      <c r="AG16" s="298">
        <v>3</v>
      </c>
      <c r="AH16" s="297">
        <f>VLOOKUP(AG13,'TS Gantry - AP47'!$C$8:$E$638,3,FALSE)</f>
        <v>351</v>
      </c>
      <c r="AI16" s="298">
        <v>3</v>
      </c>
      <c r="AJ16" s="297">
        <f>VLOOKUP(AI13,'TS Gantry - AP47'!$C$8:$E$638,3,FALSE)</f>
        <v>420</v>
      </c>
      <c r="AK16" s="298">
        <v>3</v>
      </c>
      <c r="AL16" s="297">
        <f>VLOOKUP(AK13,'TS Gantry - AP47'!$C$8:$E$638,3,FALSE)</f>
        <v>419</v>
      </c>
      <c r="AM16" s="298">
        <v>3</v>
      </c>
      <c r="AN16" s="297">
        <f>VLOOKUP(AM13,'TS Gantry - AP47'!$C$8:$E$638,3,FALSE)</f>
        <v>350</v>
      </c>
      <c r="AO16" s="298">
        <v>3</v>
      </c>
      <c r="AP16" s="297">
        <f>VLOOKUP(AO13,'TS Gantry - AP47'!$C$8:$E$638,3,FALSE)</f>
        <v>445</v>
      </c>
      <c r="AQ16" s="298">
        <v>3</v>
      </c>
      <c r="AR16" s="297">
        <f>VLOOKUP(AQ13,'TS Gantry - AP47'!$C$8:$E$638,3,FALSE)</f>
        <v>384</v>
      </c>
      <c r="AS16" s="298">
        <v>3</v>
      </c>
      <c r="AT16" s="299">
        <f>VLOOKUP(AS13,'TS Gantry - AP47'!$C$8:$E$638,3,FALSE)</f>
        <v>440.89800000000002</v>
      </c>
      <c r="AU16" s="263">
        <f>COUNTIF(P16:AT16,"3")</f>
        <v>10</v>
      </c>
      <c r="AV16" s="263"/>
      <c r="AW16" s="263"/>
      <c r="AX16" s="263"/>
      <c r="AY16" s="263"/>
    </row>
    <row r="17" spans="1:51" ht="19.5" customHeight="1" x14ac:dyDescent="0.25">
      <c r="A17" s="263"/>
      <c r="B17" s="710"/>
      <c r="C17" s="282"/>
      <c r="D17" s="287" t="s">
        <v>809</v>
      </c>
      <c r="E17" s="274"/>
      <c r="F17" s="300"/>
      <c r="G17" s="282"/>
      <c r="H17" s="287" t="s">
        <v>810</v>
      </c>
      <c r="I17" s="282"/>
      <c r="J17" s="282"/>
      <c r="K17" s="263"/>
      <c r="L17" s="282"/>
      <c r="M17" s="263"/>
      <c r="N17" s="263"/>
      <c r="O17" s="263"/>
      <c r="P17" s="282"/>
      <c r="Q17" s="301"/>
      <c r="R17" s="263"/>
      <c r="S17" s="302"/>
      <c r="T17" s="263"/>
      <c r="U17" s="302"/>
      <c r="V17" s="263"/>
      <c r="W17" s="302"/>
      <c r="X17" s="263"/>
      <c r="Y17" s="302">
        <v>1</v>
      </c>
      <c r="Z17" s="263"/>
      <c r="AA17" s="302">
        <v>2</v>
      </c>
      <c r="AB17" s="263"/>
      <c r="AC17" s="302">
        <v>2</v>
      </c>
      <c r="AD17" s="263"/>
      <c r="AE17" s="302">
        <v>2</v>
      </c>
      <c r="AF17" s="263"/>
      <c r="AG17" s="302">
        <v>2</v>
      </c>
      <c r="AH17" s="263"/>
      <c r="AI17" s="302">
        <v>2</v>
      </c>
      <c r="AJ17" s="263"/>
      <c r="AK17" s="302">
        <v>2</v>
      </c>
      <c r="AL17" s="263"/>
      <c r="AM17" s="302">
        <v>2</v>
      </c>
      <c r="AN17" s="263"/>
      <c r="AO17" s="302">
        <v>2</v>
      </c>
      <c r="AP17" s="263"/>
      <c r="AQ17" s="302">
        <v>2</v>
      </c>
      <c r="AR17" s="263"/>
      <c r="AS17" s="302">
        <v>2</v>
      </c>
      <c r="AT17" s="286"/>
      <c r="AU17" s="263"/>
      <c r="AV17" s="263"/>
      <c r="AW17" s="263"/>
      <c r="AX17" s="263"/>
      <c r="AY17" s="263"/>
    </row>
    <row r="18" spans="1:51" ht="18" customHeight="1" x14ac:dyDescent="0.25">
      <c r="A18" s="263"/>
      <c r="B18" s="292"/>
      <c r="C18" s="282"/>
      <c r="D18" s="282"/>
      <c r="E18" s="282"/>
      <c r="F18" s="282"/>
      <c r="G18" s="282"/>
      <c r="H18" s="282"/>
      <c r="I18" s="282"/>
      <c r="J18" s="282"/>
      <c r="K18" s="282"/>
      <c r="L18" s="282"/>
      <c r="M18" s="263"/>
      <c r="N18" s="263"/>
      <c r="O18" s="275"/>
      <c r="P18" s="282"/>
      <c r="Q18" s="275" t="str">
        <f>VLOOKUP(Q13,'TS Gantry - AP47'!$C$8:$D$638,2,FALSE)</f>
        <v>Gantry</v>
      </c>
      <c r="R18" s="282"/>
      <c r="S18" s="275" t="str">
        <f>VLOOKUP(S13,'TS Gantry - AP47'!$C$8:$D$638,2,FALSE)</f>
        <v>DD60+3</v>
      </c>
      <c r="T18" s="303"/>
      <c r="U18" s="275" t="str">
        <f>VLOOKUP(U13,'TS Gantry - AP47'!$C$8:$D$638,2,FALSE)</f>
        <v>DB1+18</v>
      </c>
      <c r="V18" s="303"/>
      <c r="W18" s="275" t="str">
        <f>VLOOKUP(W13,'TS Gantry - AP47'!$C$8:$D$638,2,FALSE)</f>
        <v>DA+0</v>
      </c>
      <c r="X18" s="303"/>
      <c r="Y18" s="275" t="str">
        <f>VLOOKUP(Y13,'TS Gantry - AP47'!$C$8:$D$638,2,FALSE)</f>
        <v>DD45+0</v>
      </c>
      <c r="Z18" s="303"/>
      <c r="AA18" s="275" t="str">
        <f>VLOOKUP(AA13,'TS Gantry - AP47'!$C$8:$D$638,2,FALSE)</f>
        <v>DA-1.5</v>
      </c>
      <c r="AB18" s="275"/>
      <c r="AC18" s="275" t="str">
        <f>VLOOKUP(AC13,'TS Gantry - AP47'!$C$8:$D$638,2,FALSE)</f>
        <v>DA-1.5</v>
      </c>
      <c r="AD18" s="275"/>
      <c r="AE18" s="275" t="str">
        <f>VLOOKUP(AE13,'TS Gantry - AP47'!$C$8:$D$638,2,FALSE)</f>
        <v>DA-3</v>
      </c>
      <c r="AF18" s="275"/>
      <c r="AG18" s="275" t="str">
        <f>VLOOKUP(AG13,'TS Gantry - AP47'!$C$8:$D$638,2,FALSE)</f>
        <v>DD60+3</v>
      </c>
      <c r="AH18" s="303"/>
      <c r="AI18" s="275" t="str">
        <f>VLOOKUP(AI13,'TS Gantry - AP47'!$C$8:$D$638,2,FALSE)</f>
        <v>DA+6</v>
      </c>
      <c r="AJ18" s="303"/>
      <c r="AK18" s="275" t="str">
        <f>VLOOKUP(AK13,'TS Gantry - AP47'!$C$8:$D$638,2,FALSE)</f>
        <v>DA+9</v>
      </c>
      <c r="AL18" s="303"/>
      <c r="AM18" s="275" t="str">
        <f>VLOOKUP(AM13,'TS Gantry - AP47'!$C$8:$D$638,2,FALSE)</f>
        <v>DA+9</v>
      </c>
      <c r="AN18" s="275"/>
      <c r="AO18" s="275" t="str">
        <f>VLOOKUP(AO13,'TS Gantry - AP47'!$C$8:$D$638,2,FALSE)</f>
        <v>DA+9</v>
      </c>
      <c r="AP18" s="303"/>
      <c r="AQ18" s="275" t="str">
        <f>VLOOKUP(AQ13,'TS Gantry - AP47'!$C$8:$D$638,2,FALSE)</f>
        <v>DA+0</v>
      </c>
      <c r="AR18" s="263"/>
      <c r="AS18" s="275" t="str">
        <f>VLOOKUP(AS13,'TS Gantry - AP47'!$C$8:$D$638,2,FALSE)</f>
        <v>DA+9</v>
      </c>
      <c r="AT18" s="304"/>
      <c r="AU18" s="263"/>
      <c r="AV18" s="263"/>
      <c r="AW18" s="263"/>
      <c r="AX18" s="263"/>
      <c r="AY18" s="263"/>
    </row>
    <row r="19" spans="1:51" ht="15" customHeight="1" x14ac:dyDescent="0.25">
      <c r="A19" s="263"/>
      <c r="B19" s="292"/>
      <c r="C19" s="282"/>
      <c r="D19" s="282"/>
      <c r="E19" s="282"/>
      <c r="F19" s="282"/>
      <c r="G19" s="282"/>
      <c r="H19" s="282"/>
      <c r="I19" s="282"/>
      <c r="J19" s="282"/>
      <c r="K19" s="282"/>
      <c r="L19" s="282"/>
      <c r="M19" s="282"/>
      <c r="N19" s="282"/>
      <c r="O19" s="282"/>
      <c r="P19" s="282"/>
      <c r="Q19" s="275"/>
      <c r="R19" s="303"/>
      <c r="S19" s="275"/>
      <c r="T19" s="303"/>
      <c r="U19" s="275"/>
      <c r="V19" s="303"/>
      <c r="W19" s="275"/>
      <c r="X19" s="303"/>
      <c r="Y19" s="305"/>
      <c r="Z19" s="303"/>
      <c r="AA19" s="275"/>
      <c r="AB19" s="303"/>
      <c r="AC19" s="275"/>
      <c r="AD19" s="303"/>
      <c r="AE19" s="275"/>
      <c r="AF19" s="303"/>
      <c r="AG19" s="306"/>
      <c r="AH19" s="306"/>
      <c r="AI19" s="306"/>
      <c r="AJ19" s="306"/>
      <c r="AK19" s="306"/>
      <c r="AL19" s="306"/>
      <c r="AM19" s="306"/>
      <c r="AN19" s="306"/>
      <c r="AO19" s="306"/>
      <c r="AP19" s="306"/>
      <c r="AQ19" s="306"/>
      <c r="AR19" s="306"/>
      <c r="AS19" s="306"/>
      <c r="AT19" s="286"/>
      <c r="AU19" s="263"/>
      <c r="AV19" s="263"/>
      <c r="AW19" s="263"/>
      <c r="AX19" s="263"/>
      <c r="AY19" s="263"/>
    </row>
    <row r="20" spans="1:51" ht="18" customHeight="1" x14ac:dyDescent="0.25">
      <c r="A20" s="263"/>
      <c r="B20" s="307"/>
      <c r="C20" s="305">
        <f>AS12+1</f>
        <v>15</v>
      </c>
      <c r="D20" s="305"/>
      <c r="E20" s="305">
        <f>C20+1</f>
        <v>16</v>
      </c>
      <c r="F20" s="305"/>
      <c r="G20" s="305">
        <f>E20+1</f>
        <v>17</v>
      </c>
      <c r="H20" s="305"/>
      <c r="I20" s="305">
        <f>G20+1</f>
        <v>18</v>
      </c>
      <c r="J20" s="305"/>
      <c r="K20" s="305">
        <f>I20+1</f>
        <v>19</v>
      </c>
      <c r="L20" s="305"/>
      <c r="M20" s="305">
        <f>K20+1</f>
        <v>20</v>
      </c>
      <c r="N20" s="305"/>
      <c r="O20" s="305">
        <f>M20+1</f>
        <v>21</v>
      </c>
      <c r="P20" s="305"/>
      <c r="Q20" s="305">
        <f>O20+1</f>
        <v>22</v>
      </c>
      <c r="R20" s="305"/>
      <c r="S20" s="305">
        <f>Q20+1</f>
        <v>23</v>
      </c>
      <c r="T20" s="305"/>
      <c r="U20" s="305">
        <f>S20+1</f>
        <v>24</v>
      </c>
      <c r="V20" s="305"/>
      <c r="W20" s="305">
        <f>U20+1</f>
        <v>25</v>
      </c>
      <c r="X20" s="305"/>
      <c r="Y20" s="305">
        <f>W20+1</f>
        <v>26</v>
      </c>
      <c r="Z20" s="305"/>
      <c r="AA20" s="305">
        <f>Y20+1</f>
        <v>27</v>
      </c>
      <c r="AB20" s="305"/>
      <c r="AC20" s="305">
        <f>AA20+1</f>
        <v>28</v>
      </c>
      <c r="AD20" s="305"/>
      <c r="AE20" s="305">
        <f>AC20+1</f>
        <v>29</v>
      </c>
      <c r="AF20" s="305"/>
      <c r="AG20" s="305">
        <f>AE20+1</f>
        <v>30</v>
      </c>
      <c r="AH20" s="305"/>
      <c r="AI20" s="305">
        <f>AG20+1</f>
        <v>31</v>
      </c>
      <c r="AJ20" s="305"/>
      <c r="AK20" s="305">
        <f>AI20+1</f>
        <v>32</v>
      </c>
      <c r="AL20" s="305"/>
      <c r="AM20" s="305">
        <f>AK20+1</f>
        <v>33</v>
      </c>
      <c r="AN20" s="305"/>
      <c r="AO20" s="305">
        <f>AM20+1</f>
        <v>34</v>
      </c>
      <c r="AP20" s="305"/>
      <c r="AQ20" s="305">
        <f>AO20+1</f>
        <v>35</v>
      </c>
      <c r="AR20" s="305"/>
      <c r="AS20" s="305">
        <f>AQ20+1</f>
        <v>36</v>
      </c>
      <c r="AT20" s="286"/>
      <c r="AU20" s="263"/>
      <c r="AV20" s="263"/>
      <c r="AW20" s="263"/>
      <c r="AX20" s="263"/>
      <c r="AY20" s="263"/>
    </row>
    <row r="21" spans="1:51" ht="18" customHeight="1" x14ac:dyDescent="0.25">
      <c r="A21" s="284"/>
      <c r="B21" s="308"/>
      <c r="C21" s="289" t="str">
        <f>VLOOKUP(C20,'TS Gantry - AP47'!$A$8:$C$638,3,FALSE)</f>
        <v>2A/0</v>
      </c>
      <c r="D21" s="289"/>
      <c r="E21" s="289" t="str">
        <f>VLOOKUP(E20,'TS Gantry - AP47'!$A$8:$C$638,3,FALSE)</f>
        <v>2A/1</v>
      </c>
      <c r="F21" s="289"/>
      <c r="G21" s="289" t="str">
        <f>VLOOKUP(G20,'TS Gantry - AP47'!$A$8:$C$638,3,FALSE)</f>
        <v>2A/2</v>
      </c>
      <c r="H21" s="289"/>
      <c r="I21" s="289" t="str">
        <f>VLOOKUP(I20,'TS Gantry - AP47'!$A$8:$C$638,3,FALSE)</f>
        <v>2A/3</v>
      </c>
      <c r="J21" s="289"/>
      <c r="K21" s="289" t="str">
        <f>VLOOKUP(K20,'TS Gantry - AP47'!$A$8:$C$638,3,FALSE)</f>
        <v>2A/4</v>
      </c>
      <c r="L21" s="289"/>
      <c r="M21" s="289" t="str">
        <f>VLOOKUP(M20,'TS Gantry - AP47'!$A$8:$C$638,3,FALSE)</f>
        <v>2A/5</v>
      </c>
      <c r="N21" s="289"/>
      <c r="O21" s="289" t="str">
        <f>VLOOKUP(O20,'TS Gantry - AP47'!$A$8:$C$638,3,FALSE)</f>
        <v>3/0</v>
      </c>
      <c r="P21" s="289"/>
      <c r="Q21" s="289" t="str">
        <f>VLOOKUP(Q20,'TS Gantry - AP47'!$A$8:$C$638,3,FALSE)</f>
        <v>3/1</v>
      </c>
      <c r="R21" s="289"/>
      <c r="S21" s="289" t="str">
        <f>VLOOKUP(S20,'TS Gantry - AP47'!$A$8:$C$638,3,FALSE)</f>
        <v>3/2</v>
      </c>
      <c r="T21" s="289"/>
      <c r="U21" s="289" t="str">
        <f>VLOOKUP(U20,'TS Gantry - AP47'!$A$8:$C$638,3,FALSE)</f>
        <v>3/3</v>
      </c>
      <c r="V21" s="289"/>
      <c r="W21" s="289" t="str">
        <f>VLOOKUP(W20,'TS Gantry - AP47'!$A$8:$C$638,3,FALSE)</f>
        <v>3/4</v>
      </c>
      <c r="X21" s="289"/>
      <c r="Y21" s="289" t="str">
        <f>VLOOKUP(Y20,'TS Gantry - AP47'!$A$8:$C$638,3,FALSE)</f>
        <v>3/5</v>
      </c>
      <c r="Z21" s="289"/>
      <c r="AA21" s="289" t="str">
        <f>VLOOKUP(AA20,'TS Gantry - AP47'!$A$8:$C$638,3,FALSE)</f>
        <v>3/6</v>
      </c>
      <c r="AB21" s="289"/>
      <c r="AC21" s="289" t="str">
        <f>VLOOKUP(AC20,'TS Gantry - AP47'!$A$8:$C$638,3,FALSE)</f>
        <v>3/7</v>
      </c>
      <c r="AD21" s="289"/>
      <c r="AE21" s="289" t="str">
        <f>VLOOKUP(AE20,'TS Gantry - AP47'!$A$8:$C$638,3,FALSE)</f>
        <v>3A/0</v>
      </c>
      <c r="AF21" s="289"/>
      <c r="AG21" s="289" t="str">
        <f>VLOOKUP(AG20,'TS Gantry - AP47'!$A$8:$C$638,3,FALSE)</f>
        <v>3A/1</v>
      </c>
      <c r="AH21" s="289"/>
      <c r="AI21" s="289" t="str">
        <f>VLOOKUP(AI20,'TS Gantry - AP47'!$A$8:$C$638,3,FALSE)</f>
        <v>3A/2</v>
      </c>
      <c r="AJ21" s="289"/>
      <c r="AK21" s="289" t="str">
        <f>VLOOKUP(AK20,'TS Gantry - AP47'!$A$8:$C$638,3,FALSE)</f>
        <v>3A/3</v>
      </c>
      <c r="AL21" s="289"/>
      <c r="AM21" s="289" t="str">
        <f>VLOOKUP(AM20,'TS Gantry - AP47'!$A$8:$C$638,3,FALSE)</f>
        <v>4/0</v>
      </c>
      <c r="AN21" s="289"/>
      <c r="AO21" s="289" t="str">
        <f>VLOOKUP(AO20,'TS Gantry - AP47'!$A$8:$C$638,3,FALSE)</f>
        <v>4/1</v>
      </c>
      <c r="AP21" s="289"/>
      <c r="AQ21" s="289" t="str">
        <f>VLOOKUP(AQ20,'TS Gantry - AP47'!$A$8:$C$638,3,FALSE)</f>
        <v>4/2</v>
      </c>
      <c r="AR21" s="289"/>
      <c r="AS21" s="289" t="str">
        <f>VLOOKUP(AS20,'TS Gantry - AP47'!$A$8:$C$638,3,FALSE)</f>
        <v>4/3</v>
      </c>
      <c r="AT21" s="309"/>
      <c r="AU21" s="289"/>
      <c r="AV21" s="284"/>
      <c r="AW21" s="284"/>
      <c r="AX21" s="284"/>
      <c r="AY21" s="284"/>
    </row>
    <row r="22" spans="1:51" ht="15" customHeight="1" x14ac:dyDescent="0.25">
      <c r="A22" s="263"/>
      <c r="B22" s="290"/>
      <c r="C22" s="263"/>
      <c r="D22" s="263"/>
      <c r="E22" s="263"/>
      <c r="F22" s="263"/>
      <c r="G22" s="263"/>
      <c r="H22" s="263"/>
      <c r="I22" s="263"/>
      <c r="J22" s="263"/>
      <c r="K22" s="263"/>
      <c r="L22" s="263"/>
      <c r="M22" s="263"/>
      <c r="N22" s="263"/>
      <c r="O22" s="263"/>
      <c r="P22" s="263"/>
      <c r="Q22" s="263"/>
      <c r="R22" s="263"/>
      <c r="S22" s="263"/>
      <c r="T22" s="275"/>
      <c r="U22" s="263"/>
      <c r="V22" s="275"/>
      <c r="W22" s="263"/>
      <c r="X22" s="275"/>
      <c r="Y22" s="263"/>
      <c r="Z22" s="275"/>
      <c r="AA22" s="263"/>
      <c r="AB22" s="275"/>
      <c r="AC22" s="263"/>
      <c r="AD22" s="275"/>
      <c r="AE22" s="263"/>
      <c r="AF22" s="275"/>
      <c r="AG22" s="263"/>
      <c r="AH22" s="275"/>
      <c r="AI22" s="263"/>
      <c r="AJ22" s="275"/>
      <c r="AK22" s="263"/>
      <c r="AL22" s="275"/>
      <c r="AM22" s="263"/>
      <c r="AN22" s="275"/>
      <c r="AO22" s="263"/>
      <c r="AP22" s="275"/>
      <c r="AQ22" s="263"/>
      <c r="AR22" s="275"/>
      <c r="AS22" s="263"/>
      <c r="AT22" s="286"/>
      <c r="AU22" s="263"/>
      <c r="AV22" s="263"/>
      <c r="AW22" s="263"/>
      <c r="AX22" s="263"/>
      <c r="AY22" s="263"/>
    </row>
    <row r="23" spans="1:51" ht="15" customHeight="1" x14ac:dyDescent="0.25">
      <c r="A23" s="263"/>
      <c r="B23" s="709"/>
      <c r="C23" s="263"/>
      <c r="D23" s="263"/>
      <c r="E23" s="263"/>
      <c r="F23" s="263"/>
      <c r="G23" s="263"/>
      <c r="H23" s="263"/>
      <c r="I23" s="263"/>
      <c r="J23" s="263"/>
      <c r="K23" s="263"/>
      <c r="L23" s="263"/>
      <c r="M23" s="263"/>
      <c r="N23" s="263"/>
      <c r="O23" s="263"/>
      <c r="P23" s="263"/>
      <c r="Q23" s="263"/>
      <c r="R23" s="263"/>
      <c r="S23" s="263"/>
      <c r="T23" s="263"/>
      <c r="U23" s="263"/>
      <c r="V23" s="263"/>
      <c r="W23" s="263"/>
      <c r="X23" s="263"/>
      <c r="Y23" s="263"/>
      <c r="Z23" s="263"/>
      <c r="AA23" s="263"/>
      <c r="AB23" s="263"/>
      <c r="AC23" s="263"/>
      <c r="AD23" s="263"/>
      <c r="AE23" s="263"/>
      <c r="AF23" s="263"/>
      <c r="AG23" s="263"/>
      <c r="AH23" s="263"/>
      <c r="AI23" s="263"/>
      <c r="AJ23" s="263"/>
      <c r="AK23" s="263"/>
      <c r="AL23" s="263"/>
      <c r="AM23" s="263"/>
      <c r="AN23" s="263"/>
      <c r="AO23" s="263"/>
      <c r="AP23" s="263"/>
      <c r="AQ23" s="263"/>
      <c r="AR23" s="263"/>
      <c r="AS23" s="263"/>
      <c r="AT23" s="286"/>
      <c r="AU23" s="263"/>
      <c r="AV23" s="263"/>
      <c r="AW23" s="263"/>
      <c r="AX23" s="263"/>
      <c r="AY23" s="263"/>
    </row>
    <row r="24" spans="1:51" ht="19.5" customHeight="1" x14ac:dyDescent="0.25">
      <c r="A24" s="263"/>
      <c r="B24" s="710"/>
      <c r="C24" s="298">
        <v>3</v>
      </c>
      <c r="D24" s="297">
        <f>VLOOKUP(C21,'TS Gantry - AP47'!$C$8:$E$638,3,FALSE)</f>
        <v>367</v>
      </c>
      <c r="E24" s="298">
        <v>3</v>
      </c>
      <c r="F24" s="297">
        <f>VLOOKUP(E21,'TS Gantry - AP47'!$C$8:$E$638,3,FALSE)</f>
        <v>412</v>
      </c>
      <c r="G24" s="298">
        <v>3</v>
      </c>
      <c r="H24" s="297">
        <f>VLOOKUP(G21,'TS Gantry - AP47'!$C$8:$E$638,3,FALSE)</f>
        <v>426</v>
      </c>
      <c r="I24" s="298">
        <v>3</v>
      </c>
      <c r="J24" s="297">
        <f>VLOOKUP(I21,'TS Gantry - AP47'!$C$8:$E$638,3,FALSE)</f>
        <v>414</v>
      </c>
      <c r="K24" s="298">
        <v>3</v>
      </c>
      <c r="L24" s="297">
        <f>VLOOKUP(K21,'TS Gantry - AP47'!$C$8:$E$638,3,FALSE)</f>
        <v>400</v>
      </c>
      <c r="M24" s="298">
        <v>3</v>
      </c>
      <c r="N24" s="297">
        <f>VLOOKUP(M21,'TS Gantry - AP47'!$C$8:$E$638,3,FALSE)</f>
        <v>434.96899999999999</v>
      </c>
      <c r="O24" s="298">
        <v>3</v>
      </c>
      <c r="P24" s="297">
        <f>VLOOKUP(O21,'TS Gantry - AP47'!$C$8:$E$638,3,FALSE)</f>
        <v>480</v>
      </c>
      <c r="Q24" s="298">
        <v>3</v>
      </c>
      <c r="R24" s="297">
        <f>VLOOKUP(Q21,'TS Gantry - AP47'!$C$8:$E$638,3,FALSE)</f>
        <v>482</v>
      </c>
      <c r="S24" s="298">
        <v>3</v>
      </c>
      <c r="T24" s="297">
        <f>VLOOKUP(S21,'TS Gantry - AP47'!$C$8:$E$638,3,FALSE)</f>
        <v>358</v>
      </c>
      <c r="U24" s="298">
        <v>3</v>
      </c>
      <c r="V24" s="297">
        <f>VLOOKUP(U21,'TS Gantry - AP47'!$C$8:$E$638,3,FALSE)</f>
        <v>325</v>
      </c>
      <c r="W24" s="298">
        <v>3</v>
      </c>
      <c r="X24" s="297">
        <f>VLOOKUP(W21,'TS Gantry - AP47'!$C$8:$E$638,3,FALSE)</f>
        <v>406</v>
      </c>
      <c r="Y24" s="298">
        <v>3</v>
      </c>
      <c r="Z24" s="297">
        <f>VLOOKUP(Y21,'TS Gantry - AP47'!$C$8:$E$638,3,FALSE)</f>
        <v>385</v>
      </c>
      <c r="AA24" s="298">
        <v>3</v>
      </c>
      <c r="AB24" s="297">
        <f>VLOOKUP(AA21,'TS Gantry - AP47'!$C$8:$E$638,3,FALSE)</f>
        <v>404</v>
      </c>
      <c r="AC24" s="298">
        <v>3</v>
      </c>
      <c r="AD24" s="297">
        <f>VLOOKUP(AC21,'TS Gantry - AP47'!$C$8:$E$638,3,FALSE)</f>
        <v>409.26900000000001</v>
      </c>
      <c r="AE24" s="298">
        <v>3</v>
      </c>
      <c r="AF24" s="297">
        <f>VLOOKUP(AE21,'TS Gantry - AP47'!$C$8:$E$638,3,FALSE)</f>
        <v>359</v>
      </c>
      <c r="AG24" s="298">
        <v>3</v>
      </c>
      <c r="AH24" s="297">
        <f>VLOOKUP(AG21,'TS Gantry - AP47'!$C$8:$E$638,3,FALSE)</f>
        <v>349</v>
      </c>
      <c r="AI24" s="298">
        <v>3</v>
      </c>
      <c r="AJ24" s="297">
        <f>VLOOKUP(AI21,'TS Gantry - AP47'!$C$8:$E$638,3,FALSE)</f>
        <v>347</v>
      </c>
      <c r="AK24" s="298">
        <v>3</v>
      </c>
      <c r="AL24" s="297">
        <f>VLOOKUP(AK21,'TS Gantry - AP47'!$C$8:$E$638,3,FALSE)</f>
        <v>378.99200000000002</v>
      </c>
      <c r="AM24" s="298">
        <v>3</v>
      </c>
      <c r="AN24" s="297">
        <f>VLOOKUP(AM21,'TS Gantry - AP47'!$C$8:$E$638,3,FALSE)</f>
        <v>367</v>
      </c>
      <c r="AO24" s="298">
        <v>3</v>
      </c>
      <c r="AP24" s="297">
        <f>VLOOKUP(AO21,'TS Gantry - AP47'!$C$8:$E$638,3,FALSE)</f>
        <v>406</v>
      </c>
      <c r="AQ24" s="298">
        <v>3</v>
      </c>
      <c r="AR24" s="297">
        <f>VLOOKUP(AQ21,'TS Gantry - AP47'!$C$8:$E$638,3,FALSE)</f>
        <v>434</v>
      </c>
      <c r="AS24" s="298">
        <v>3</v>
      </c>
      <c r="AT24" s="299">
        <f>VLOOKUP(AS21,'TS Gantry - AP47'!$C$8:$E$638,3,FALSE)</f>
        <v>404</v>
      </c>
      <c r="AU24" s="263">
        <f>COUNTIF(B24:AT24,"3")</f>
        <v>22</v>
      </c>
      <c r="AV24" s="263"/>
      <c r="AW24" s="263"/>
      <c r="AX24" s="263"/>
      <c r="AY24" s="263"/>
    </row>
    <row r="25" spans="1:51" ht="19.5" customHeight="1" x14ac:dyDescent="0.25">
      <c r="A25" s="263"/>
      <c r="B25" s="710"/>
      <c r="C25" s="302">
        <v>2</v>
      </c>
      <c r="D25" s="263"/>
      <c r="E25" s="302">
        <v>2</v>
      </c>
      <c r="F25" s="263"/>
      <c r="G25" s="302">
        <v>2</v>
      </c>
      <c r="H25" s="263"/>
      <c r="I25" s="302">
        <v>2</v>
      </c>
      <c r="J25" s="263"/>
      <c r="K25" s="302">
        <v>2</v>
      </c>
      <c r="L25" s="263"/>
      <c r="M25" s="302">
        <v>2</v>
      </c>
      <c r="N25" s="263"/>
      <c r="O25" s="302">
        <v>2</v>
      </c>
      <c r="P25" s="263"/>
      <c r="Q25" s="302">
        <v>2</v>
      </c>
      <c r="R25" s="263"/>
      <c r="S25" s="302">
        <v>2</v>
      </c>
      <c r="T25" s="263"/>
      <c r="U25" s="302">
        <v>2</v>
      </c>
      <c r="V25" s="263"/>
      <c r="W25" s="302">
        <v>2</v>
      </c>
      <c r="X25" s="263"/>
      <c r="Y25" s="302">
        <v>2</v>
      </c>
      <c r="Z25" s="263"/>
      <c r="AA25" s="302">
        <v>2</v>
      </c>
      <c r="AB25" s="263"/>
      <c r="AC25" s="302">
        <v>2</v>
      </c>
      <c r="AD25" s="263"/>
      <c r="AE25" s="302">
        <v>2</v>
      </c>
      <c r="AF25" s="263"/>
      <c r="AG25" s="302">
        <v>2</v>
      </c>
      <c r="AH25" s="263"/>
      <c r="AI25" s="302">
        <v>2</v>
      </c>
      <c r="AJ25" s="263"/>
      <c r="AK25" s="302">
        <v>2</v>
      </c>
      <c r="AL25" s="263"/>
      <c r="AM25" s="302">
        <v>2</v>
      </c>
      <c r="AN25" s="263"/>
      <c r="AO25" s="302">
        <v>2</v>
      </c>
      <c r="AP25" s="263"/>
      <c r="AQ25" s="302">
        <v>2</v>
      </c>
      <c r="AR25" s="263"/>
      <c r="AS25" s="302">
        <v>2</v>
      </c>
      <c r="AT25" s="286"/>
      <c r="AU25" s="263"/>
      <c r="AV25" s="263"/>
      <c r="AW25" s="263"/>
      <c r="AX25" s="263"/>
      <c r="AY25" s="263"/>
    </row>
    <row r="26" spans="1:51" ht="18" customHeight="1" x14ac:dyDescent="0.25">
      <c r="A26" s="263"/>
      <c r="B26" s="290"/>
      <c r="C26" s="275" t="str">
        <f>VLOOKUP(C21,'TS Gantry - AP47'!$C$8:$D$638,2,FALSE)</f>
        <v>DB2+3</v>
      </c>
      <c r="D26" s="275"/>
      <c r="E26" s="275" t="str">
        <f>VLOOKUP(E21,'TS Gantry - AP47'!$C$8:$D$638,2,FALSE)</f>
        <v>DA+9</v>
      </c>
      <c r="F26" s="275"/>
      <c r="G26" s="275" t="str">
        <f>VLOOKUP(G21,'TS Gantry - AP47'!$C$8:$D$638,2,FALSE)</f>
        <v>DA-1.5</v>
      </c>
      <c r="H26" s="275"/>
      <c r="I26" s="275" t="str">
        <f>VLOOKUP(I21,'TS Gantry - AP47'!$C$8:$D$638,2,FALSE)</f>
        <v>DA+3</v>
      </c>
      <c r="J26" s="275"/>
      <c r="K26" s="275" t="str">
        <f>VLOOKUP(K21,'TS Gantry - AP47'!$C$8:$D$638,2,FALSE)</f>
        <v>DA+9</v>
      </c>
      <c r="L26" s="275"/>
      <c r="M26" s="275" t="str">
        <f>VLOOKUP(M21,'TS Gantry - AP47'!$C$8:$D$638,2,FALSE)</f>
        <v>DA+9</v>
      </c>
      <c r="N26" s="275"/>
      <c r="O26" s="275" t="str">
        <f>VLOOKUP(O21,'TS Gantry - AP47'!$C$8:$D$638,2,FALSE)</f>
        <v>DC2+9</v>
      </c>
      <c r="P26" s="275"/>
      <c r="Q26" s="275" t="str">
        <f>VLOOKUP(Q21,'TS Gantry - AP47'!$C$8:$D$638,2,FALSE)</f>
        <v>DB1+9</v>
      </c>
      <c r="R26" s="275"/>
      <c r="S26" s="275" t="str">
        <f>VLOOKUP(S21,'TS Gantry - AP47'!$C$8:$D$638,2,FALSE)</f>
        <v>DA+9</v>
      </c>
      <c r="T26" s="275"/>
      <c r="U26" s="275" t="str">
        <f>VLOOKUP(U21,'TS Gantry - AP47'!$C$8:$D$638,2,FALSE)</f>
        <v>DA+9</v>
      </c>
      <c r="V26" s="275"/>
      <c r="W26" s="275" t="str">
        <f>VLOOKUP(W21,'TS Gantry - AP47'!$C$8:$D$638,2,FALSE)</f>
        <v>DA-1.5</v>
      </c>
      <c r="X26" s="275"/>
      <c r="Y26" s="275" t="str">
        <f>VLOOKUP(Y21,'TS Gantry - AP47'!$C$8:$D$638,2,FALSE)</f>
        <v>DA+6</v>
      </c>
      <c r="Z26" s="275"/>
      <c r="AA26" s="275" t="str">
        <f>VLOOKUP(AA21,'TS Gantry - AP47'!$C$8:$D$638,2,FALSE)</f>
        <v>DA+3</v>
      </c>
      <c r="AB26" s="275"/>
      <c r="AC26" s="275" t="str">
        <f>VLOOKUP(AC21,'TS Gantry - AP47'!$C$8:$D$638,2,FALSE)</f>
        <v>DA+3</v>
      </c>
      <c r="AD26" s="275"/>
      <c r="AE26" s="275" t="str">
        <f>VLOOKUP(AE21,'TS Gantry - AP47'!$C$8:$D$638,2,FALSE)</f>
        <v>DD45+0</v>
      </c>
      <c r="AF26" s="275"/>
      <c r="AG26" s="275" t="str">
        <f>VLOOKUP(AG21,'TS Gantry - AP47'!$C$8:$D$638,2,FALSE)</f>
        <v>DA+0</v>
      </c>
      <c r="AH26" s="275"/>
      <c r="AI26" s="275" t="str">
        <f>VLOOKUP(AI21,'TS Gantry - AP47'!$C$8:$D$638,2,FALSE)</f>
        <v>DA-1.5</v>
      </c>
      <c r="AJ26" s="275"/>
      <c r="AK26" s="275" t="str">
        <f>VLOOKUP(AK21,'TS Gantry - AP47'!$C$8:$D$638,2,FALSE)</f>
        <v>DA-1.5</v>
      </c>
      <c r="AL26" s="275"/>
      <c r="AM26" s="275" t="str">
        <f>VLOOKUP(AM21,'TS Gantry - AP47'!$C$8:$D$638,2,FALSE)</f>
        <v>DB2+0</v>
      </c>
      <c r="AN26" s="275"/>
      <c r="AO26" s="275" t="str">
        <f>VLOOKUP(AO21,'TS Gantry - AP47'!$C$8:$D$638,2,FALSE)</f>
        <v>DA-3</v>
      </c>
      <c r="AP26" s="275"/>
      <c r="AQ26" s="275" t="str">
        <f>VLOOKUP(AQ21,'TS Gantry - AP47'!$C$8:$D$638,2,FALSE)</f>
        <v>DA+6</v>
      </c>
      <c r="AR26" s="275"/>
      <c r="AS26" s="275" t="str">
        <f>VLOOKUP(AS21,'TS Gantry - AP47'!$C$8:$D$638,2,FALSE)</f>
        <v>DA-3</v>
      </c>
      <c r="AT26" s="304"/>
      <c r="AU26" s="263"/>
      <c r="AV26" s="263"/>
      <c r="AW26" s="263"/>
      <c r="AX26" s="263"/>
      <c r="AY26" s="263"/>
    </row>
    <row r="27" spans="1:51" ht="15" customHeight="1" x14ac:dyDescent="0.25">
      <c r="A27" s="263"/>
      <c r="B27" s="711"/>
      <c r="C27" s="707"/>
      <c r="D27" s="707"/>
      <c r="E27" s="285"/>
      <c r="F27" s="310"/>
      <c r="G27" s="285"/>
      <c r="H27" s="310"/>
      <c r="I27" s="285"/>
      <c r="J27" s="310"/>
      <c r="K27" s="285"/>
      <c r="L27" s="285"/>
      <c r="M27" s="285"/>
      <c r="N27" s="285"/>
      <c r="O27" s="275"/>
      <c r="P27" s="275"/>
      <c r="Q27" s="275"/>
      <c r="R27" s="275"/>
      <c r="S27" s="275"/>
      <c r="T27" s="275"/>
      <c r="U27" s="275"/>
      <c r="V27" s="275"/>
      <c r="W27" s="275"/>
      <c r="X27" s="275"/>
      <c r="Y27" s="275"/>
      <c r="Z27" s="275"/>
      <c r="AA27" s="275"/>
      <c r="AB27" s="275"/>
      <c r="AC27" s="275"/>
      <c r="AD27" s="275"/>
      <c r="AE27" s="275"/>
      <c r="AF27" s="275"/>
      <c r="AG27" s="275"/>
      <c r="AH27" s="275"/>
      <c r="AI27" s="275"/>
      <c r="AJ27" s="275"/>
      <c r="AK27" s="275"/>
      <c r="AL27" s="263"/>
      <c r="AM27" s="275"/>
      <c r="AN27" s="263"/>
      <c r="AO27" s="263"/>
      <c r="AP27" s="263"/>
      <c r="AQ27" s="263"/>
      <c r="AR27" s="263"/>
      <c r="AS27" s="263"/>
      <c r="AT27" s="286"/>
      <c r="AU27" s="263"/>
      <c r="AV27" s="263"/>
      <c r="AW27" s="263"/>
      <c r="AX27" s="263"/>
      <c r="AY27" s="263"/>
    </row>
    <row r="28" spans="1:51" ht="18" customHeight="1" x14ac:dyDescent="0.25">
      <c r="A28" s="263"/>
      <c r="B28" s="307"/>
      <c r="C28" s="305">
        <f>AS20+1</f>
        <v>37</v>
      </c>
      <c r="D28" s="305"/>
      <c r="E28" s="305">
        <f>C28+1</f>
        <v>38</v>
      </c>
      <c r="F28" s="305"/>
      <c r="G28" s="305">
        <f>E28+1</f>
        <v>39</v>
      </c>
      <c r="H28" s="305"/>
      <c r="I28" s="305">
        <f>G28+1</f>
        <v>40</v>
      </c>
      <c r="J28" s="305"/>
      <c r="K28" s="305">
        <f>I28+1</f>
        <v>41</v>
      </c>
      <c r="L28" s="305"/>
      <c r="M28" s="305">
        <f>K28+1</f>
        <v>42</v>
      </c>
      <c r="N28" s="305"/>
      <c r="O28" s="305">
        <f>M28+1</f>
        <v>43</v>
      </c>
      <c r="P28" s="305"/>
      <c r="Q28" s="305">
        <f>O28+1</f>
        <v>44</v>
      </c>
      <c r="R28" s="305"/>
      <c r="S28" s="305">
        <f>Q28+1</f>
        <v>45</v>
      </c>
      <c r="T28" s="305"/>
      <c r="U28" s="305">
        <f>S28+1</f>
        <v>46</v>
      </c>
      <c r="V28" s="305"/>
      <c r="W28" s="305">
        <f>U28+1</f>
        <v>47</v>
      </c>
      <c r="X28" s="305"/>
      <c r="Y28" s="305">
        <f>W28+1</f>
        <v>48</v>
      </c>
      <c r="Z28" s="305"/>
      <c r="AA28" s="305">
        <f>Y28+1</f>
        <v>49</v>
      </c>
      <c r="AB28" s="305"/>
      <c r="AC28" s="305">
        <f>AA28+1</f>
        <v>50</v>
      </c>
      <c r="AD28" s="305"/>
      <c r="AE28" s="305">
        <f>AC28+1</f>
        <v>51</v>
      </c>
      <c r="AF28" s="305"/>
      <c r="AG28" s="305">
        <f>AE28+1</f>
        <v>52</v>
      </c>
      <c r="AH28" s="305"/>
      <c r="AI28" s="305">
        <f>AG28+1</f>
        <v>53</v>
      </c>
      <c r="AJ28" s="305"/>
      <c r="AK28" s="305">
        <f>AI28+1</f>
        <v>54</v>
      </c>
      <c r="AL28" s="305"/>
      <c r="AM28" s="305">
        <f>AK28+1</f>
        <v>55</v>
      </c>
      <c r="AN28" s="305"/>
      <c r="AO28" s="305">
        <f>AM28+1</f>
        <v>56</v>
      </c>
      <c r="AP28" s="305"/>
      <c r="AQ28" s="305">
        <f>AO28+1</f>
        <v>57</v>
      </c>
      <c r="AR28" s="305"/>
      <c r="AS28" s="305">
        <f>AQ28+1</f>
        <v>58</v>
      </c>
      <c r="AT28" s="286"/>
      <c r="AU28" s="263"/>
      <c r="AV28" s="263"/>
      <c r="AW28" s="263"/>
      <c r="AX28" s="263"/>
      <c r="AY28" s="263"/>
    </row>
    <row r="29" spans="1:51" ht="18" customHeight="1" x14ac:dyDescent="0.25">
      <c r="A29" s="311"/>
      <c r="B29" s="308"/>
      <c r="C29" s="289" t="str">
        <f>VLOOKUP(C28,'TS Gantry - AP47'!$A$8:$C$638,3,FALSE)</f>
        <v>4/4</v>
      </c>
      <c r="D29" s="289"/>
      <c r="E29" s="289" t="str">
        <f>VLOOKUP(E28,'TS Gantry - AP47'!$A$8:$C$638,3,FALSE)</f>
        <v>4/5</v>
      </c>
      <c r="F29" s="289"/>
      <c r="G29" s="289" t="str">
        <f>VLOOKUP(G28,'TS Gantry - AP47'!$A$8:$C$638,3,FALSE)</f>
        <v>4/6</v>
      </c>
      <c r="H29" s="289"/>
      <c r="I29" s="289" t="str">
        <f>VLOOKUP(I28,'TS Gantry - AP47'!$A$8:$C$638,3,FALSE)</f>
        <v>4/7</v>
      </c>
      <c r="J29" s="289"/>
      <c r="K29" s="289" t="str">
        <f>VLOOKUP(K28,'TS Gantry - AP47'!$A$8:$C$638,3,FALSE)</f>
        <v>4/8</v>
      </c>
      <c r="L29" s="289"/>
      <c r="M29" s="289" t="str">
        <f>VLOOKUP(M28,'TS Gantry - AP47'!$A$8:$C$638,3,FALSE)</f>
        <v>4/9</v>
      </c>
      <c r="N29" s="289"/>
      <c r="O29" s="289" t="str">
        <f>VLOOKUP(O28,'TS Gantry - AP47'!$A$8:$C$638,3,FALSE)</f>
        <v>4/10</v>
      </c>
      <c r="P29" s="289"/>
      <c r="Q29" s="289" t="str">
        <f>VLOOKUP(Q28,'TS Gantry - AP47'!$A$8:$C$638,3,FALSE)</f>
        <v>4/11</v>
      </c>
      <c r="R29" s="275"/>
      <c r="S29" s="289" t="str">
        <f>VLOOKUP(S28,'TS Gantry - AP47'!$A$8:$C$638,3,FALSE)</f>
        <v>4/12</v>
      </c>
      <c r="T29" s="289"/>
      <c r="U29" s="289" t="str">
        <f>VLOOKUP(U28,'TS Gantry - AP47'!$A$8:$C$638,3,FALSE)</f>
        <v>4/13</v>
      </c>
      <c r="V29" s="289"/>
      <c r="W29" s="289" t="str">
        <f>VLOOKUP(W28,'TS Gantry - AP47'!$A$8:$C$638,3,FALSE)</f>
        <v>4/14</v>
      </c>
      <c r="X29" s="289"/>
      <c r="Y29" s="289" t="str">
        <f>VLOOKUP(Y28,'TS Gantry - AP47'!$A$8:$C$638,3,FALSE)</f>
        <v>5/0</v>
      </c>
      <c r="Z29" s="289"/>
      <c r="AA29" s="289" t="str">
        <f>VLOOKUP(AA28,'TS Gantry - AP47'!$A$8:$C$638,3,FALSE)</f>
        <v>5/1</v>
      </c>
      <c r="AB29" s="289"/>
      <c r="AC29" s="289" t="str">
        <f>VLOOKUP(AC28,'TS Gantry - AP47'!$A$8:$C$638,3,FALSE)</f>
        <v>5/2</v>
      </c>
      <c r="AD29" s="289"/>
      <c r="AE29" s="289" t="str">
        <f>VLOOKUP(AE28,'TS Gantry - AP47'!$A$8:$C$638,3,FALSE)</f>
        <v>5/3</v>
      </c>
      <c r="AF29" s="289"/>
      <c r="AG29" s="289" t="str">
        <f>VLOOKUP(AG28,'TS Gantry - AP47'!$A$8:$C$638,3,FALSE)</f>
        <v>5/4</v>
      </c>
      <c r="AH29" s="289"/>
      <c r="AI29" s="289" t="str">
        <f>VLOOKUP(AI28,'TS Gantry - AP47'!$A$8:$C$638,3,FALSE)</f>
        <v>5/5</v>
      </c>
      <c r="AJ29" s="289"/>
      <c r="AK29" s="289" t="str">
        <f>VLOOKUP(AK28,'TS Gantry - AP47'!$A$8:$C$638,3,FALSE)</f>
        <v>5/6</v>
      </c>
      <c r="AL29" s="289"/>
      <c r="AM29" s="289" t="str">
        <f>VLOOKUP(AM28,'TS Gantry - AP47'!$A$8:$C$638,3,FALSE)</f>
        <v>5/7</v>
      </c>
      <c r="AN29" s="289"/>
      <c r="AO29" s="289" t="str">
        <f>VLOOKUP(AO28,'TS Gantry - AP47'!$A$8:$C$638,3,FALSE)</f>
        <v>5/8</v>
      </c>
      <c r="AP29" s="289"/>
      <c r="AQ29" s="289" t="str">
        <f>VLOOKUP(AQ28,'TS Gantry - AP47'!$A$8:$C$638,3,FALSE)</f>
        <v>5/9</v>
      </c>
      <c r="AR29" s="289"/>
      <c r="AS29" s="289" t="str">
        <f>VLOOKUP(AS28,'TS Gantry - AP47'!$A$8:$C$638,3,FALSE)</f>
        <v>5/10</v>
      </c>
      <c r="AT29" s="312"/>
      <c r="AU29" s="311"/>
      <c r="AV29" s="311"/>
      <c r="AW29" s="311"/>
      <c r="AX29" s="311"/>
      <c r="AY29" s="311"/>
    </row>
    <row r="30" spans="1:51" ht="15" customHeight="1" x14ac:dyDescent="0.25">
      <c r="A30" s="263"/>
      <c r="B30" s="308"/>
      <c r="C30" s="263"/>
      <c r="D30" s="263"/>
      <c r="E30" s="263"/>
      <c r="F30" s="263"/>
      <c r="G30" s="263"/>
      <c r="H30" s="263"/>
      <c r="I30" s="263"/>
      <c r="J30" s="263"/>
      <c r="K30" s="263"/>
      <c r="L30" s="263"/>
      <c r="M30" s="263"/>
      <c r="N30" s="263"/>
      <c r="O30" s="263"/>
      <c r="P30" s="263"/>
      <c r="Q30" s="263"/>
      <c r="R30" s="263"/>
      <c r="S30" s="263"/>
      <c r="T30" s="275"/>
      <c r="U30" s="263"/>
      <c r="V30" s="275"/>
      <c r="W30" s="263"/>
      <c r="X30" s="275"/>
      <c r="Y30" s="263"/>
      <c r="Z30" s="275"/>
      <c r="AA30" s="263"/>
      <c r="AB30" s="275"/>
      <c r="AC30" s="263"/>
      <c r="AD30" s="275"/>
      <c r="AE30" s="263"/>
      <c r="AF30" s="275"/>
      <c r="AG30" s="263"/>
      <c r="AH30" s="275"/>
      <c r="AI30" s="263"/>
      <c r="AJ30" s="275"/>
      <c r="AK30" s="263"/>
      <c r="AL30" s="275"/>
      <c r="AM30" s="263"/>
      <c r="AN30" s="275"/>
      <c r="AO30" s="263"/>
      <c r="AP30" s="275"/>
      <c r="AQ30" s="263"/>
      <c r="AR30" s="275"/>
      <c r="AS30" s="263"/>
      <c r="AT30" s="286"/>
      <c r="AU30" s="263"/>
      <c r="AV30" s="263"/>
      <c r="AW30" s="263"/>
      <c r="AX30" s="263"/>
      <c r="AY30" s="263"/>
    </row>
    <row r="31" spans="1:51" ht="15" customHeight="1" x14ac:dyDescent="0.25">
      <c r="A31" s="263"/>
      <c r="B31" s="308"/>
      <c r="C31" s="263"/>
      <c r="D31" s="263"/>
      <c r="E31" s="263"/>
      <c r="F31" s="263"/>
      <c r="G31" s="263"/>
      <c r="H31" s="263"/>
      <c r="I31" s="263"/>
      <c r="J31" s="263"/>
      <c r="K31" s="263"/>
      <c r="L31" s="263"/>
      <c r="M31" s="263"/>
      <c r="N31" s="263"/>
      <c r="O31" s="263"/>
      <c r="P31" s="263"/>
      <c r="Q31" s="263"/>
      <c r="R31" s="263"/>
      <c r="S31" s="263"/>
      <c r="T31" s="263"/>
      <c r="U31" s="263"/>
      <c r="V31" s="263"/>
      <c r="W31" s="263"/>
      <c r="X31" s="263"/>
      <c r="Y31" s="263"/>
      <c r="Z31" s="263"/>
      <c r="AA31" s="263"/>
      <c r="AB31" s="263"/>
      <c r="AC31" s="263"/>
      <c r="AD31" s="263"/>
      <c r="AE31" s="263"/>
      <c r="AF31" s="263"/>
      <c r="AG31" s="263"/>
      <c r="AH31" s="263"/>
      <c r="AI31" s="263"/>
      <c r="AJ31" s="263"/>
      <c r="AK31" s="263"/>
      <c r="AL31" s="263"/>
      <c r="AM31" s="263"/>
      <c r="AN31" s="263"/>
      <c r="AO31" s="263"/>
      <c r="AP31" s="263"/>
      <c r="AQ31" s="263"/>
      <c r="AR31" s="263"/>
      <c r="AS31" s="263"/>
      <c r="AT31" s="286"/>
      <c r="AU31" s="263"/>
      <c r="AV31" s="263"/>
      <c r="AW31" s="263"/>
      <c r="AX31" s="263"/>
      <c r="AY31" s="263"/>
    </row>
    <row r="32" spans="1:51" ht="19.5" customHeight="1" x14ac:dyDescent="0.25">
      <c r="A32" s="263"/>
      <c r="B32" s="313"/>
      <c r="C32" s="298">
        <v>3</v>
      </c>
      <c r="D32" s="297">
        <f>VLOOKUP(C29,'TS Gantry - AP47'!$C$8:$E$638,3,FALSE)</f>
        <v>387</v>
      </c>
      <c r="E32" s="298">
        <v>3</v>
      </c>
      <c r="F32" s="297">
        <f>VLOOKUP(E29,'TS Gantry - AP47'!$C$8:$E$638,3,FALSE)</f>
        <v>442</v>
      </c>
      <c r="G32" s="298">
        <v>3</v>
      </c>
      <c r="H32" s="297">
        <f>VLOOKUP(G29,'TS Gantry - AP47'!$C$8:$E$638,3,FALSE)</f>
        <v>398</v>
      </c>
      <c r="I32" s="298">
        <v>3</v>
      </c>
      <c r="J32" s="297">
        <f>VLOOKUP(I29,'TS Gantry - AP47'!$C$8:$E$638,3,FALSE)</f>
        <v>442</v>
      </c>
      <c r="K32" s="298">
        <v>3</v>
      </c>
      <c r="L32" s="297">
        <f>VLOOKUP(K29,'TS Gantry - AP47'!$C$8:$E$638,3,FALSE)</f>
        <v>376</v>
      </c>
      <c r="M32" s="298">
        <v>3</v>
      </c>
      <c r="N32" s="297">
        <f>VLOOKUP(M29,'TS Gantry - AP47'!$C$8:$E$638,3,FALSE)</f>
        <v>464</v>
      </c>
      <c r="O32" s="298">
        <v>3</v>
      </c>
      <c r="P32" s="297">
        <f>VLOOKUP(O29,'TS Gantry - AP47'!$C$8:$E$638,3,FALSE)</f>
        <v>365</v>
      </c>
      <c r="Q32" s="298">
        <v>3</v>
      </c>
      <c r="R32" s="297">
        <f>VLOOKUP(Q29,'TS Gantry - AP47'!$C$8:$E$638,3,FALSE)</f>
        <v>406</v>
      </c>
      <c r="S32" s="298">
        <v>3</v>
      </c>
      <c r="T32" s="297">
        <f>VLOOKUP(S29,'TS Gantry - AP47'!$C$8:$E$638,3,FALSE)</f>
        <v>419</v>
      </c>
      <c r="U32" s="298">
        <v>3</v>
      </c>
      <c r="V32" s="297">
        <f>VLOOKUP(U29,'TS Gantry - AP47'!$C$8:$E$638,3,FALSE)</f>
        <v>400</v>
      </c>
      <c r="W32" s="298">
        <v>3</v>
      </c>
      <c r="X32" s="297">
        <f>VLOOKUP(W29,'TS Gantry - AP47'!$C$8:$E$638,3,FALSE)</f>
        <v>379.42399999999998</v>
      </c>
      <c r="Y32" s="298">
        <v>3</v>
      </c>
      <c r="Z32" s="297">
        <f>VLOOKUP(Y29,'TS Gantry - AP47'!$C$8:$E$638,3,FALSE)</f>
        <v>420</v>
      </c>
      <c r="AA32" s="298">
        <v>3</v>
      </c>
      <c r="AB32" s="297">
        <f>VLOOKUP(AA29,'TS Gantry - AP47'!$C$8:$E$638,3,FALSE)</f>
        <v>419</v>
      </c>
      <c r="AC32" s="298">
        <v>3</v>
      </c>
      <c r="AD32" s="297">
        <f>VLOOKUP(AC29,'TS Gantry - AP47'!$C$8:$E$638,3,FALSE)</f>
        <v>421</v>
      </c>
      <c r="AE32" s="298">
        <v>3</v>
      </c>
      <c r="AF32" s="297">
        <f>VLOOKUP(AE29,'TS Gantry - AP47'!$C$8:$E$638,3,FALSE)</f>
        <v>417</v>
      </c>
      <c r="AG32" s="298">
        <v>3</v>
      </c>
      <c r="AH32" s="297">
        <f>VLOOKUP(AG29,'TS Gantry - AP47'!$C$8:$E$638,3,FALSE)</f>
        <v>419</v>
      </c>
      <c r="AI32" s="298">
        <v>3</v>
      </c>
      <c r="AJ32" s="297">
        <f>VLOOKUP(AI29,'TS Gantry - AP47'!$C$8:$E$638,3,FALSE)</f>
        <v>419</v>
      </c>
      <c r="AK32" s="298">
        <v>3</v>
      </c>
      <c r="AL32" s="297">
        <f>VLOOKUP(AK29,'TS Gantry - AP47'!$C$8:$E$638,3,FALSE)</f>
        <v>420</v>
      </c>
      <c r="AM32" s="298">
        <v>3</v>
      </c>
      <c r="AN32" s="297">
        <f>VLOOKUP(AM29,'TS Gantry - AP47'!$C$8:$E$638,3,FALSE)</f>
        <v>419</v>
      </c>
      <c r="AO32" s="298">
        <v>3</v>
      </c>
      <c r="AP32" s="297">
        <f>VLOOKUP(AO29,'TS Gantry - AP47'!$C$8:$E$638,3,FALSE)</f>
        <v>420</v>
      </c>
      <c r="AQ32" s="298">
        <v>3</v>
      </c>
      <c r="AR32" s="297">
        <f>VLOOKUP(AQ29,'TS Gantry - AP47'!$C$8:$E$638,3,FALSE)</f>
        <v>419</v>
      </c>
      <c r="AS32" s="298">
        <v>3</v>
      </c>
      <c r="AT32" s="299">
        <f>VLOOKUP(AS29,'TS Gantry - AP47'!$C$8:$E$638,3,FALSE)</f>
        <v>419</v>
      </c>
      <c r="AU32" s="263">
        <f>COUNTIF(B32:AT32,"3")</f>
        <v>22</v>
      </c>
      <c r="AV32" s="263"/>
      <c r="AW32" s="263"/>
      <c r="AX32" s="263"/>
      <c r="AY32" s="263"/>
    </row>
    <row r="33" spans="1:51" ht="19.5" customHeight="1" x14ac:dyDescent="0.25">
      <c r="A33" s="263"/>
      <c r="B33" s="314"/>
      <c r="C33" s="302">
        <v>2</v>
      </c>
      <c r="D33" s="263"/>
      <c r="E33" s="302">
        <v>2</v>
      </c>
      <c r="F33" s="263"/>
      <c r="G33" s="302">
        <v>2</v>
      </c>
      <c r="H33" s="263"/>
      <c r="I33" s="302">
        <v>2</v>
      </c>
      <c r="J33" s="263"/>
      <c r="K33" s="302">
        <v>2</v>
      </c>
      <c r="L33" s="263"/>
      <c r="M33" s="302">
        <v>2</v>
      </c>
      <c r="N33" s="263"/>
      <c r="O33" s="302">
        <v>2</v>
      </c>
      <c r="P33" s="263"/>
      <c r="Q33" s="302">
        <v>2</v>
      </c>
      <c r="R33" s="263"/>
      <c r="S33" s="302">
        <v>2</v>
      </c>
      <c r="T33" s="263"/>
      <c r="U33" s="302">
        <v>2</v>
      </c>
      <c r="V33" s="263"/>
      <c r="W33" s="302">
        <v>2</v>
      </c>
      <c r="X33" s="263"/>
      <c r="Y33" s="302">
        <v>2</v>
      </c>
      <c r="Z33" s="263"/>
      <c r="AA33" s="302">
        <v>2</v>
      </c>
      <c r="AB33" s="263"/>
      <c r="AC33" s="302">
        <v>2</v>
      </c>
      <c r="AD33" s="263"/>
      <c r="AE33" s="302">
        <v>2</v>
      </c>
      <c r="AF33" s="263"/>
      <c r="AG33" s="302">
        <v>2</v>
      </c>
      <c r="AH33" s="263"/>
      <c r="AI33" s="302">
        <v>2</v>
      </c>
      <c r="AJ33" s="263"/>
      <c r="AK33" s="302">
        <v>2</v>
      </c>
      <c r="AL33" s="263"/>
      <c r="AM33" s="302">
        <v>2</v>
      </c>
      <c r="AN33" s="263"/>
      <c r="AO33" s="302">
        <v>2</v>
      </c>
      <c r="AP33" s="263"/>
      <c r="AQ33" s="302">
        <v>2</v>
      </c>
      <c r="AR33" s="263"/>
      <c r="AS33" s="302">
        <v>2</v>
      </c>
      <c r="AT33" s="286"/>
      <c r="AU33" s="263"/>
      <c r="AV33" s="263"/>
      <c r="AW33" s="263"/>
      <c r="AX33" s="263"/>
      <c r="AY33" s="263"/>
    </row>
    <row r="34" spans="1:51" ht="18" customHeight="1" x14ac:dyDescent="0.25">
      <c r="A34" s="263"/>
      <c r="B34" s="290"/>
      <c r="C34" s="275" t="str">
        <f>VLOOKUP(C29,'TS Gantry - AP47'!$C$8:$D$638,2,FALSE)</f>
        <v>DA+9</v>
      </c>
      <c r="D34" s="275"/>
      <c r="E34" s="275" t="str">
        <f>VLOOKUP(E29,'TS Gantry - AP47'!$C$8:$D$638,2,FALSE)</f>
        <v>DA+9</v>
      </c>
      <c r="F34" s="275"/>
      <c r="G34" s="275" t="str">
        <f>VLOOKUP(G29,'TS Gantry - AP47'!$C$8:$D$638,2,FALSE)</f>
        <v>DA+3</v>
      </c>
      <c r="H34" s="275"/>
      <c r="I34" s="275" t="str">
        <f>VLOOKUP(I29,'TS Gantry - AP47'!$C$8:$D$638,2,FALSE)</f>
        <v>DB1+0</v>
      </c>
      <c r="J34" s="275"/>
      <c r="K34" s="275" t="str">
        <f>VLOOKUP(K29,'TS Gantry - AP47'!$C$8:$D$638,2,FALSE)</f>
        <v>DA+9</v>
      </c>
      <c r="L34" s="275"/>
      <c r="M34" s="275" t="str">
        <f>VLOOKUP(M29,'TS Gantry - AP47'!$C$8:$D$638,2,FALSE)</f>
        <v>DA+3</v>
      </c>
      <c r="N34" s="275"/>
      <c r="O34" s="275" t="str">
        <f>VLOOKUP(O29,'TS Gantry - AP47'!$C$8:$D$638,2,FALSE)</f>
        <v>DA-1.5</v>
      </c>
      <c r="P34" s="275"/>
      <c r="Q34" s="275" t="str">
        <f>VLOOKUP(Q29,'TS Gantry - AP47'!$C$8:$D$638,2,FALSE)</f>
        <v>DA+0</v>
      </c>
      <c r="R34" s="275"/>
      <c r="S34" s="275" t="str">
        <f>VLOOKUP(S29,'TS Gantry - AP47'!$C$8:$D$638,2,FALSE)</f>
        <v>DA+3</v>
      </c>
      <c r="T34" s="275"/>
      <c r="U34" s="275" t="str">
        <f>VLOOKUP(U29,'TS Gantry - AP47'!$C$8:$D$638,2,FALSE)</f>
        <v>DA+0</v>
      </c>
      <c r="V34" s="275"/>
      <c r="W34" s="275" t="str">
        <f>VLOOKUP(W29,'TS Gantry - AP47'!$C$8:$D$638,2,FALSE)</f>
        <v>DA+3</v>
      </c>
      <c r="X34" s="275"/>
      <c r="Y34" s="275" t="str">
        <f>VLOOKUP(Y29,'TS Gantry - AP47'!$C$8:$D$638,2,FALSE)</f>
        <v>DB1+0</v>
      </c>
      <c r="Z34" s="275"/>
      <c r="AA34" s="275" t="str">
        <f>VLOOKUP(AA29,'TS Gantry - AP47'!$C$8:$D$638,2,FALSE)</f>
        <v>DA+6</v>
      </c>
      <c r="AB34" s="275"/>
      <c r="AC34" s="275" t="str">
        <f>VLOOKUP(AC29,'TS Gantry - AP47'!$C$8:$D$638,2,FALSE)</f>
        <v>DA+0</v>
      </c>
      <c r="AD34" s="275"/>
      <c r="AE34" s="275" t="str">
        <f>VLOOKUP(AE29,'TS Gantry - AP47'!$C$8:$D$638,2,FALSE)</f>
        <v>DA+3</v>
      </c>
      <c r="AF34" s="275"/>
      <c r="AG34" s="275" t="str">
        <f>VLOOKUP(AG29,'TS Gantry - AP47'!$C$8:$D$638,2,FALSE)</f>
        <v>DA+3</v>
      </c>
      <c r="AH34" s="275"/>
      <c r="AI34" s="275" t="str">
        <f>VLOOKUP(AI29,'TS Gantry - AP47'!$C$8:$D$638,2,FALSE)</f>
        <v>DA+6</v>
      </c>
      <c r="AJ34" s="275"/>
      <c r="AK34" s="275" t="str">
        <f>VLOOKUP(AK29,'TS Gantry - AP47'!$C$8:$D$638,2,FALSE)</f>
        <v>DA+6</v>
      </c>
      <c r="AL34" s="275"/>
      <c r="AM34" s="275" t="str">
        <f>VLOOKUP(AM29,'TS Gantry - AP47'!$C$8:$D$638,2,FALSE)</f>
        <v>DB1+3</v>
      </c>
      <c r="AN34" s="275"/>
      <c r="AO34" s="275" t="str">
        <f>VLOOKUP(AO29,'TS Gantry - AP47'!$C$8:$D$638,2,FALSE)</f>
        <v>DA+6</v>
      </c>
      <c r="AP34" s="275"/>
      <c r="AQ34" s="275" t="str">
        <f>VLOOKUP(AQ29,'TS Gantry - AP47'!$C$8:$D$638,2,FALSE)</f>
        <v>DA+3</v>
      </c>
      <c r="AR34" s="275"/>
      <c r="AS34" s="275" t="str">
        <f>VLOOKUP(AS29,'TS Gantry - AP47'!$C$8:$D$638,2,FALSE)</f>
        <v>DA+3</v>
      </c>
      <c r="AT34" s="304"/>
      <c r="AU34" s="263"/>
      <c r="AV34" s="263"/>
      <c r="AW34" s="263"/>
      <c r="AX34" s="263"/>
      <c r="AY34" s="263"/>
    </row>
    <row r="35" spans="1:51" ht="15" customHeight="1" x14ac:dyDescent="0.25">
      <c r="A35" s="263"/>
      <c r="B35" s="290"/>
      <c r="C35" s="275"/>
      <c r="D35" s="275"/>
      <c r="E35" s="275"/>
      <c r="F35" s="275"/>
      <c r="G35" s="275"/>
      <c r="H35" s="275"/>
      <c r="I35" s="275"/>
      <c r="J35" s="275"/>
      <c r="K35" s="275"/>
      <c r="L35" s="275"/>
      <c r="M35" s="275"/>
      <c r="N35" s="275"/>
      <c r="O35" s="275"/>
      <c r="P35" s="275"/>
      <c r="Q35" s="275"/>
      <c r="R35" s="275"/>
      <c r="S35" s="275"/>
      <c r="T35" s="275"/>
      <c r="U35" s="275"/>
      <c r="V35" s="275"/>
      <c r="W35" s="275"/>
      <c r="X35" s="275"/>
      <c r="Y35" s="275"/>
      <c r="Z35" s="275"/>
      <c r="AA35" s="275"/>
      <c r="AB35" s="275"/>
      <c r="AC35" s="275"/>
      <c r="AD35" s="275"/>
      <c r="AE35" s="275"/>
      <c r="AF35" s="275"/>
      <c r="AG35" s="275"/>
      <c r="AH35" s="275"/>
      <c r="AI35" s="275"/>
      <c r="AJ35" s="275"/>
      <c r="AK35" s="275"/>
      <c r="AL35" s="275"/>
      <c r="AM35" s="275"/>
      <c r="AN35" s="275"/>
      <c r="AO35" s="275"/>
      <c r="AP35" s="275"/>
      <c r="AQ35" s="275"/>
      <c r="AR35" s="275"/>
      <c r="AS35" s="275"/>
      <c r="AT35" s="304"/>
      <c r="AU35" s="263"/>
      <c r="AV35" s="263"/>
      <c r="AW35" s="263"/>
      <c r="AX35" s="263"/>
      <c r="AY35" s="263"/>
    </row>
    <row r="36" spans="1:51" ht="18" customHeight="1" x14ac:dyDescent="0.25">
      <c r="A36" s="263"/>
      <c r="B36" s="307"/>
      <c r="C36" s="305">
        <f>AS28+1</f>
        <v>59</v>
      </c>
      <c r="D36" s="285"/>
      <c r="E36" s="305">
        <f>C36+1</f>
        <v>60</v>
      </c>
      <c r="F36" s="285"/>
      <c r="G36" s="305">
        <f>E36+1</f>
        <v>61</v>
      </c>
      <c r="H36" s="285"/>
      <c r="I36" s="305">
        <f>G36+1</f>
        <v>62</v>
      </c>
      <c r="J36" s="285"/>
      <c r="K36" s="305">
        <f>I36+1</f>
        <v>63</v>
      </c>
      <c r="L36" s="285"/>
      <c r="M36" s="305">
        <f>K36+1</f>
        <v>64</v>
      </c>
      <c r="N36" s="285"/>
      <c r="O36" s="305">
        <f>M36+1</f>
        <v>65</v>
      </c>
      <c r="P36" s="285"/>
      <c r="Q36" s="305">
        <f>O36+1</f>
        <v>66</v>
      </c>
      <c r="R36" s="285"/>
      <c r="S36" s="305">
        <f>Q36+1</f>
        <v>67</v>
      </c>
      <c r="T36" s="285"/>
      <c r="U36" s="305">
        <f>S36+1</f>
        <v>68</v>
      </c>
      <c r="V36" s="285"/>
      <c r="W36" s="305">
        <f>U36+1</f>
        <v>69</v>
      </c>
      <c r="X36" s="285"/>
      <c r="Y36" s="305">
        <f>W36+1</f>
        <v>70</v>
      </c>
      <c r="Z36" s="285"/>
      <c r="AA36" s="305">
        <f>Y36+1</f>
        <v>71</v>
      </c>
      <c r="AB36" s="285"/>
      <c r="AC36" s="305">
        <f>AA36+1</f>
        <v>72</v>
      </c>
      <c r="AD36" s="285"/>
      <c r="AE36" s="305">
        <f>AC36+1</f>
        <v>73</v>
      </c>
      <c r="AF36" s="285"/>
      <c r="AG36" s="305">
        <f>AE36+1</f>
        <v>74</v>
      </c>
      <c r="AH36" s="285"/>
      <c r="AI36" s="305">
        <f>AG36+1</f>
        <v>75</v>
      </c>
      <c r="AJ36" s="285"/>
      <c r="AK36" s="305">
        <f>AI36+1</f>
        <v>76</v>
      </c>
      <c r="AL36" s="285"/>
      <c r="AM36" s="305">
        <f>AK36+1</f>
        <v>77</v>
      </c>
      <c r="AN36" s="285"/>
      <c r="AO36" s="305">
        <f>AM36+1</f>
        <v>78</v>
      </c>
      <c r="AP36" s="285"/>
      <c r="AQ36" s="305">
        <f>AO36+1</f>
        <v>79</v>
      </c>
      <c r="AR36" s="285"/>
      <c r="AS36" s="305">
        <f>AQ36+1</f>
        <v>80</v>
      </c>
      <c r="AT36" s="315"/>
      <c r="AU36" s="263"/>
      <c r="AV36" s="263"/>
      <c r="AW36" s="263"/>
      <c r="AX36" s="263"/>
      <c r="AY36" s="263"/>
    </row>
    <row r="37" spans="1:51" ht="18" customHeight="1" x14ac:dyDescent="0.25">
      <c r="A37" s="311"/>
      <c r="B37" s="308"/>
      <c r="C37" s="289" t="str">
        <f>VLOOKUP(C36,'TS Gantry - AP47'!$A$8:$C$638,3,FALSE)</f>
        <v>5/11</v>
      </c>
      <c r="D37" s="289"/>
      <c r="E37" s="289" t="str">
        <f>VLOOKUP(E36,'TS Gantry - AP47'!$A$8:$C$638,3,FALSE)</f>
        <v>6/0</v>
      </c>
      <c r="F37" s="289"/>
      <c r="G37" s="289" t="str">
        <f>VLOOKUP(G36,'TS Gantry - AP47'!$A$8:$C$638,3,FALSE)</f>
        <v>6/1</v>
      </c>
      <c r="H37" s="289"/>
      <c r="I37" s="289" t="str">
        <f>VLOOKUP(I36,'TS Gantry - AP47'!$A$8:$C$638,3,FALSE)</f>
        <v>6/2</v>
      </c>
      <c r="J37" s="289"/>
      <c r="K37" s="289" t="str">
        <f>VLOOKUP(K36,'TS Gantry - AP47'!$A$8:$C$638,3,FALSE)</f>
        <v>6/3</v>
      </c>
      <c r="L37" s="289"/>
      <c r="M37" s="289" t="str">
        <f>VLOOKUP(M36,'TS Gantry - AP47'!$A$8:$C$638,3,FALSE)</f>
        <v>6/4</v>
      </c>
      <c r="N37" s="289"/>
      <c r="O37" s="289" t="str">
        <f>VLOOKUP(O36,'TS Gantry - AP47'!$A$8:$C$638,3,FALSE)</f>
        <v>6/5</v>
      </c>
      <c r="P37" s="289"/>
      <c r="Q37" s="289" t="str">
        <f>VLOOKUP(Q36,'TS Gantry - AP47'!$A$8:$C$638,3,FALSE)</f>
        <v>6/6</v>
      </c>
      <c r="R37" s="289"/>
      <c r="S37" s="289" t="str">
        <f>VLOOKUP(S36,'TS Gantry - AP47'!$A$8:$C$638,3,FALSE)</f>
        <v>6/7</v>
      </c>
      <c r="T37" s="289"/>
      <c r="U37" s="289" t="str">
        <f>VLOOKUP(U36,'TS Gantry - AP47'!$A$8:$C$638,3,FALSE)</f>
        <v>6/8</v>
      </c>
      <c r="V37" s="289"/>
      <c r="W37" s="289" t="str">
        <f>VLOOKUP(W36,'TS Gantry - AP47'!$A$8:$C$638,3,FALSE)</f>
        <v>6/9</v>
      </c>
      <c r="X37" s="289"/>
      <c r="Y37" s="289" t="str">
        <f>VLOOKUP(Y36,'TS Gantry - AP47'!$A$8:$C$638,3,FALSE)</f>
        <v>6/10</v>
      </c>
      <c r="Z37" s="289"/>
      <c r="AA37" s="289" t="str">
        <f>VLOOKUP(AA36,'TS Gantry - AP47'!$A$8:$C$638,3,FALSE)</f>
        <v>7/0</v>
      </c>
      <c r="AB37" s="289"/>
      <c r="AC37" s="289" t="str">
        <f>VLOOKUP(AC36,'TS Gantry - AP47'!$A$8:$C$638,3,FALSE)</f>
        <v>7/1</v>
      </c>
      <c r="AD37" s="289"/>
      <c r="AE37" s="289" t="str">
        <f>VLOOKUP(AE36,'TS Gantry - AP47'!$A$8:$C$638,3,FALSE)</f>
        <v>7/2</v>
      </c>
      <c r="AF37" s="289"/>
      <c r="AG37" s="289" t="str">
        <f>VLOOKUP(AG36,'TS Gantry - AP47'!$A$8:$C$638,3,FALSE)</f>
        <v>7/3</v>
      </c>
      <c r="AH37" s="289"/>
      <c r="AI37" s="289" t="str">
        <f>VLOOKUP(AI36,'TS Gantry - AP47'!$A$8:$C$638,3,FALSE)</f>
        <v>7/4</v>
      </c>
      <c r="AJ37" s="289"/>
      <c r="AK37" s="289" t="str">
        <f>VLOOKUP(AK36,'TS Gantry - AP47'!$A$8:$C$638,3,FALSE)</f>
        <v>7/5</v>
      </c>
      <c r="AL37" s="285"/>
      <c r="AM37" s="289" t="str">
        <f>VLOOKUP(AM36,'TS Gantry - AP47'!$A$8:$C$638,3,FALSE)</f>
        <v>7/6</v>
      </c>
      <c r="AN37" s="289"/>
      <c r="AO37" s="289" t="str">
        <f>VLOOKUP(AO36,'TS Gantry - AP47'!$A$8:$C$638,3,FALSE)</f>
        <v>7/7</v>
      </c>
      <c r="AP37" s="289"/>
      <c r="AQ37" s="289" t="str">
        <f>VLOOKUP(AQ36,'TS Gantry - AP47'!$A$8:$C$638,3,FALSE)</f>
        <v>7/8</v>
      </c>
      <c r="AR37" s="289"/>
      <c r="AS37" s="289" t="str">
        <f>VLOOKUP(AS36,'TS Gantry - AP47'!$A$8:$C$638,3,FALSE)</f>
        <v>7/9</v>
      </c>
      <c r="AT37" s="316"/>
      <c r="AU37" s="311"/>
      <c r="AV37" s="311"/>
      <c r="AW37" s="311"/>
      <c r="AX37" s="311"/>
      <c r="AY37" s="311"/>
    </row>
    <row r="38" spans="1:51" ht="15" customHeight="1" x14ac:dyDescent="0.25">
      <c r="A38" s="285"/>
      <c r="B38" s="290"/>
      <c r="C38" s="285"/>
      <c r="D38" s="285"/>
      <c r="E38" s="285"/>
      <c r="F38" s="285"/>
      <c r="G38" s="285"/>
      <c r="H38" s="285"/>
      <c r="I38" s="285"/>
      <c r="J38" s="285"/>
      <c r="K38" s="285"/>
      <c r="L38" s="282"/>
      <c r="M38" s="285"/>
      <c r="N38" s="285"/>
      <c r="O38" s="285"/>
      <c r="P38" s="285"/>
      <c r="Q38" s="285"/>
      <c r="R38" s="285"/>
      <c r="S38" s="285"/>
      <c r="T38" s="285"/>
      <c r="U38" s="285"/>
      <c r="V38" s="285"/>
      <c r="W38" s="285"/>
      <c r="X38" s="285"/>
      <c r="Y38" s="285"/>
      <c r="Z38" s="285"/>
      <c r="AA38" s="285"/>
      <c r="AB38" s="285"/>
      <c r="AC38" s="285"/>
      <c r="AD38" s="285"/>
      <c r="AE38" s="285"/>
      <c r="AF38" s="285"/>
      <c r="AG38" s="285"/>
      <c r="AH38" s="285"/>
      <c r="AI38" s="285"/>
      <c r="AJ38" s="285"/>
      <c r="AK38" s="285"/>
      <c r="AM38" s="285"/>
      <c r="AN38" s="285"/>
      <c r="AO38" s="285"/>
      <c r="AP38" s="285"/>
      <c r="AQ38" s="285"/>
      <c r="AR38" s="282"/>
      <c r="AS38" s="285"/>
      <c r="AT38" s="315"/>
      <c r="AU38" s="285"/>
      <c r="AV38" s="285"/>
      <c r="AW38" s="285"/>
      <c r="AX38" s="285"/>
      <c r="AY38" s="285"/>
    </row>
    <row r="39" spans="1:51" ht="15" customHeight="1" x14ac:dyDescent="0.25">
      <c r="A39" s="263"/>
      <c r="B39" s="313"/>
      <c r="C39" s="263"/>
      <c r="D39" s="263"/>
      <c r="E39" s="263"/>
      <c r="F39" s="263"/>
      <c r="G39" s="263"/>
      <c r="H39" s="263"/>
      <c r="I39" s="263"/>
      <c r="J39" s="263"/>
      <c r="K39" s="263"/>
      <c r="L39" s="263"/>
      <c r="M39" s="263"/>
      <c r="N39" s="263"/>
      <c r="O39" s="263"/>
      <c r="P39" s="263"/>
      <c r="Q39" s="263"/>
      <c r="R39" s="263"/>
      <c r="S39" s="263"/>
      <c r="T39" s="263"/>
      <c r="U39" s="263"/>
      <c r="V39" s="263"/>
      <c r="W39" s="263"/>
      <c r="X39" s="263"/>
      <c r="Y39" s="263"/>
      <c r="Z39" s="263"/>
      <c r="AA39" s="263"/>
      <c r="AB39" s="263"/>
      <c r="AC39" s="263"/>
      <c r="AD39" s="263"/>
      <c r="AE39" s="263"/>
      <c r="AF39" s="263"/>
      <c r="AG39" s="263"/>
      <c r="AH39" s="263"/>
      <c r="AI39" s="263"/>
      <c r="AJ39" s="263"/>
      <c r="AK39" s="263"/>
      <c r="AL39" s="263"/>
      <c r="AM39" s="263"/>
      <c r="AN39" s="263"/>
      <c r="AO39" s="263"/>
      <c r="AP39" s="263"/>
      <c r="AQ39" s="263"/>
      <c r="AR39" s="263"/>
      <c r="AS39" s="263"/>
      <c r="AT39" s="286"/>
      <c r="AU39" s="263"/>
      <c r="AV39" s="263"/>
      <c r="AW39" s="263"/>
      <c r="AX39" s="263"/>
      <c r="AY39" s="263"/>
    </row>
    <row r="40" spans="1:51" ht="19.5" customHeight="1" x14ac:dyDescent="0.25">
      <c r="A40" s="263"/>
      <c r="B40" s="313"/>
      <c r="C40" s="298">
        <v>3</v>
      </c>
      <c r="D40" s="297">
        <f>VLOOKUP(C37,'TS Gantry - AP47'!$C$8:$E$638,3,FALSE)</f>
        <v>419.40600000000001</v>
      </c>
      <c r="E40" s="298">
        <v>3</v>
      </c>
      <c r="F40" s="297">
        <f>VLOOKUP(E37,'TS Gantry - AP47'!$C$8:$E$638,3,FALSE)</f>
        <v>403</v>
      </c>
      <c r="G40" s="298">
        <v>3</v>
      </c>
      <c r="H40" s="297">
        <f>VLOOKUP(G37,'TS Gantry - AP47'!$C$8:$E$638,3,FALSE)</f>
        <v>437</v>
      </c>
      <c r="I40" s="298">
        <v>3</v>
      </c>
      <c r="J40" s="297">
        <f>VLOOKUP(I37,'TS Gantry - AP47'!$C$8:$E$638,3,FALSE)</f>
        <v>403</v>
      </c>
      <c r="K40" s="298">
        <v>3</v>
      </c>
      <c r="L40" s="297">
        <f>VLOOKUP(K37,'TS Gantry - AP47'!$C$8:$E$638,3,FALSE)</f>
        <v>437</v>
      </c>
      <c r="M40" s="298">
        <v>3</v>
      </c>
      <c r="N40" s="297">
        <f>VLOOKUP(M37,'TS Gantry - AP47'!$C$8:$E$638,3,FALSE)</f>
        <v>363</v>
      </c>
      <c r="O40" s="298">
        <v>3</v>
      </c>
      <c r="P40" s="297">
        <f>VLOOKUP(O37,'TS Gantry - AP47'!$C$8:$E$638,3,FALSE)</f>
        <v>469</v>
      </c>
      <c r="Q40" s="298">
        <v>3</v>
      </c>
      <c r="R40" s="297">
        <f>VLOOKUP(Q37,'TS Gantry - AP47'!$C$8:$E$638,3,FALSE)</f>
        <v>403</v>
      </c>
      <c r="S40" s="298">
        <v>3</v>
      </c>
      <c r="T40" s="297">
        <f>VLOOKUP(S37,'TS Gantry - AP47'!$C$8:$E$638,3,FALSE)</f>
        <v>432</v>
      </c>
      <c r="U40" s="298">
        <v>3</v>
      </c>
      <c r="V40" s="297">
        <f>VLOOKUP(U37,'TS Gantry - AP47'!$C$8:$E$638,3,FALSE)</f>
        <v>407</v>
      </c>
      <c r="W40" s="298">
        <v>3</v>
      </c>
      <c r="X40" s="297">
        <f>VLOOKUP(W37,'TS Gantry - AP47'!$C$8:$E$638,3,FALSE)</f>
        <v>427</v>
      </c>
      <c r="Y40" s="298">
        <v>3</v>
      </c>
      <c r="Z40" s="297">
        <f>VLOOKUP(Y37,'TS Gantry - AP47'!$C$8:$E$638,3,FALSE)</f>
        <v>385.06700000000001</v>
      </c>
      <c r="AA40" s="298">
        <v>3</v>
      </c>
      <c r="AB40" s="297">
        <f>VLOOKUP(AA37,'TS Gantry - AP47'!$C$8:$E$638,3,FALSE)</f>
        <v>444</v>
      </c>
      <c r="AC40" s="298">
        <v>3</v>
      </c>
      <c r="AD40" s="297">
        <f>VLOOKUP(AC37,'TS Gantry - AP47'!$C$8:$E$638,3,FALSE)</f>
        <v>394</v>
      </c>
      <c r="AE40" s="298">
        <v>3</v>
      </c>
      <c r="AF40" s="297">
        <f>VLOOKUP(AE37,'TS Gantry - AP47'!$C$8:$E$638,3,FALSE)</f>
        <v>367</v>
      </c>
      <c r="AG40" s="298">
        <v>3</v>
      </c>
      <c r="AH40" s="297">
        <f>VLOOKUP(AG37,'TS Gantry - AP47'!$C$8:$E$638,3,FALSE)</f>
        <v>388</v>
      </c>
      <c r="AI40" s="298">
        <v>3</v>
      </c>
      <c r="AJ40" s="297">
        <f>VLOOKUP(AI37,'TS Gantry - AP47'!$C$8:$E$638,3,FALSE)</f>
        <v>389</v>
      </c>
      <c r="AK40" s="298">
        <v>3</v>
      </c>
      <c r="AL40" s="297">
        <f>VLOOKUP(AK37,'TS Gantry - AP47'!$C$8:$E$638,3,FALSE)</f>
        <v>385</v>
      </c>
      <c r="AM40" s="317">
        <v>3</v>
      </c>
      <c r="AN40" s="297">
        <f>VLOOKUP(AM37,'TS Gantry - AP47'!$C$8:$E$638,3,FALSE)</f>
        <v>389</v>
      </c>
      <c r="AO40" s="298">
        <v>3</v>
      </c>
      <c r="AP40" s="297">
        <f>VLOOKUP(AO37,'TS Gantry - AP47'!$C$8:$E$638,3,FALSE)</f>
        <v>395</v>
      </c>
      <c r="AQ40" s="298">
        <v>3</v>
      </c>
      <c r="AR40" s="297">
        <f>VLOOKUP(AQ37,'TS Gantry - AP47'!$C$8:$E$638,3,FALSE)</f>
        <v>432</v>
      </c>
      <c r="AS40" s="298">
        <v>3</v>
      </c>
      <c r="AT40" s="299">
        <f>VLOOKUP(AS37,'TS Gantry - AP47'!$C$8:$E$638,3,FALSE)</f>
        <v>371</v>
      </c>
      <c r="AU40" s="263">
        <f>COUNTIF(B40:AT40,"3")</f>
        <v>22</v>
      </c>
      <c r="AV40" s="263"/>
      <c r="AW40" s="263"/>
      <c r="AX40" s="263"/>
      <c r="AY40" s="263"/>
    </row>
    <row r="41" spans="1:51" ht="19.5" customHeight="1" x14ac:dyDescent="0.25">
      <c r="A41" s="263"/>
      <c r="B41" s="313"/>
      <c r="C41" s="302">
        <v>2</v>
      </c>
      <c r="D41" s="263"/>
      <c r="E41" s="302">
        <v>2</v>
      </c>
      <c r="F41" s="263"/>
      <c r="G41" s="302">
        <v>2</v>
      </c>
      <c r="H41" s="263"/>
      <c r="I41" s="302">
        <v>2</v>
      </c>
      <c r="J41" s="263"/>
      <c r="K41" s="302">
        <v>2</v>
      </c>
      <c r="L41" s="263"/>
      <c r="M41" s="302">
        <v>2</v>
      </c>
      <c r="N41" s="263"/>
      <c r="O41" s="302">
        <v>2</v>
      </c>
      <c r="P41" s="263"/>
      <c r="Q41" s="302">
        <v>2</v>
      </c>
      <c r="R41" s="263"/>
      <c r="S41" s="302">
        <v>2</v>
      </c>
      <c r="T41" s="263"/>
      <c r="U41" s="302">
        <v>2</v>
      </c>
      <c r="V41" s="263"/>
      <c r="W41" s="302">
        <v>2</v>
      </c>
      <c r="X41" s="263"/>
      <c r="Y41" s="302">
        <v>2</v>
      </c>
      <c r="Z41" s="263"/>
      <c r="AA41" s="318">
        <v>2</v>
      </c>
      <c r="AB41" s="263"/>
      <c r="AC41" s="302">
        <v>2</v>
      </c>
      <c r="AD41" s="263"/>
      <c r="AE41" s="302">
        <v>2</v>
      </c>
      <c r="AF41" s="263"/>
      <c r="AG41" s="302">
        <v>2</v>
      </c>
      <c r="AH41" s="263"/>
      <c r="AI41" s="302">
        <v>2</v>
      </c>
      <c r="AJ41" s="263"/>
      <c r="AK41" s="302">
        <v>2</v>
      </c>
      <c r="AL41" s="263"/>
      <c r="AM41" s="302">
        <v>2</v>
      </c>
      <c r="AN41" s="263"/>
      <c r="AO41" s="302">
        <v>2</v>
      </c>
      <c r="AP41" s="263"/>
      <c r="AQ41" s="302">
        <v>2</v>
      </c>
      <c r="AR41" s="263"/>
      <c r="AS41" s="302">
        <v>2</v>
      </c>
      <c r="AT41" s="286"/>
      <c r="AU41" s="263"/>
      <c r="AV41" s="263"/>
      <c r="AW41" s="263"/>
      <c r="AX41" s="263"/>
      <c r="AY41" s="263"/>
    </row>
    <row r="42" spans="1:51" ht="18" customHeight="1" x14ac:dyDescent="0.25">
      <c r="A42" s="263"/>
      <c r="B42" s="290"/>
      <c r="C42" s="275" t="str">
        <f>VLOOKUP(C37,'TS Gantry - AP47'!$C$8:$D$638,2,FALSE)</f>
        <v>DA+9</v>
      </c>
      <c r="D42" s="275"/>
      <c r="E42" s="275" t="str">
        <f>VLOOKUP(E37,'TS Gantry - AP47'!$C$8:$D$638,2,FALSE)</f>
        <v>DB1+0</v>
      </c>
      <c r="F42" s="275"/>
      <c r="G42" s="275" t="str">
        <f>VLOOKUP(G37,'TS Gantry - AP47'!$C$8:$D$638,2,FALSE)</f>
        <v>DA+3</v>
      </c>
      <c r="H42" s="275"/>
      <c r="I42" s="275" t="str">
        <f>VLOOKUP(I37,'TS Gantry - AP47'!$C$8:$D$638,2,FALSE)</f>
        <v>DA+3</v>
      </c>
      <c r="J42" s="275"/>
      <c r="K42" s="275" t="str">
        <f>VLOOKUP(K37,'TS Gantry - AP47'!$C$8:$D$638,2,FALSE)</f>
        <v>DA+6</v>
      </c>
      <c r="L42" s="275"/>
      <c r="M42" s="275" t="str">
        <f>VLOOKUP(M37,'TS Gantry - AP47'!$C$8:$D$638,2,FALSE)</f>
        <v>DA+3</v>
      </c>
      <c r="N42" s="275"/>
      <c r="O42" s="275" t="str">
        <f>VLOOKUP(O37,'TS Gantry - AP47'!$C$8:$D$638,2,FALSE)</f>
        <v>DA+9</v>
      </c>
      <c r="P42" s="275"/>
      <c r="Q42" s="275" t="str">
        <f>VLOOKUP(Q37,'TS Gantry - AP47'!$C$8:$D$638,2,FALSE)</f>
        <v>DB1+3</v>
      </c>
      <c r="R42" s="275"/>
      <c r="S42" s="275" t="str">
        <f>VLOOKUP(S37,'TS Gantry - AP47'!$C$8:$D$638,2,FALSE)</f>
        <v>DA+0</v>
      </c>
      <c r="T42" s="275"/>
      <c r="U42" s="275" t="str">
        <f>VLOOKUP(U37,'TS Gantry - AP47'!$C$8:$D$638,2,FALSE)</f>
        <v>DA+6</v>
      </c>
      <c r="V42" s="275"/>
      <c r="W42" s="275" t="str">
        <f>VLOOKUP(W37,'TS Gantry - AP47'!$C$8:$D$638,2,FALSE)</f>
        <v>DA+3</v>
      </c>
      <c r="X42" s="275"/>
      <c r="Y42" s="275" t="str">
        <f>VLOOKUP(Y37,'TS Gantry - AP47'!$C$8:$D$638,2,FALSE)</f>
        <v>DA+6</v>
      </c>
      <c r="Z42" s="275"/>
      <c r="AA42" s="275" t="str">
        <f>VLOOKUP(AA37,'TS Gantry - AP47'!$C$8:$D$638,2,FALSE)</f>
        <v>DB1+3</v>
      </c>
      <c r="AB42" s="275"/>
      <c r="AC42" s="275" t="str">
        <f>VLOOKUP(AC37,'TS Gantry - AP47'!$C$8:$D$638,2,FALSE)</f>
        <v>DA+6</v>
      </c>
      <c r="AD42" s="275"/>
      <c r="AE42" s="275" t="str">
        <f>VLOOKUP(AE37,'TS Gantry - AP47'!$C$8:$D$638,2,FALSE)</f>
        <v>DA-1.5</v>
      </c>
      <c r="AF42" s="275"/>
      <c r="AG42" s="275" t="str">
        <f>VLOOKUP(AG37,'TS Gantry - AP47'!$C$8:$D$638,2,FALSE)</f>
        <v>DA+0</v>
      </c>
      <c r="AH42" s="275"/>
      <c r="AI42" s="275" t="str">
        <f>VLOOKUP(AI37,'TS Gantry - AP47'!$C$8:$D$638,2,FALSE)</f>
        <v>DA+0</v>
      </c>
      <c r="AJ42" s="275"/>
      <c r="AK42" s="275" t="str">
        <f>VLOOKUP(AK37,'TS Gantry - AP47'!$C$8:$D$638,2,FALSE)</f>
        <v>DA-1.5</v>
      </c>
      <c r="AL42" s="275"/>
      <c r="AM42" s="275" t="str">
        <f>VLOOKUP(AM37,'TS Gantry - AP47'!$C$8:$D$638,2,FALSE)</f>
        <v>DA+0</v>
      </c>
      <c r="AN42" s="275"/>
      <c r="AO42" s="275" t="str">
        <f>VLOOKUP(AO37,'TS Gantry - AP47'!$C$8:$D$638,2,FALSE)</f>
        <v>DA-1.5</v>
      </c>
      <c r="AP42" s="275"/>
      <c r="AQ42" s="275" t="str">
        <f>VLOOKUP(AQ37,'TS Gantry - AP47'!$C$8:$D$638,2,FALSE)</f>
        <v>DA+3</v>
      </c>
      <c r="AR42" s="275"/>
      <c r="AS42" s="275" t="str">
        <f>VLOOKUP(AS37,'TS Gantry - AP47'!$C$8:$D$638,2,FALSE)</f>
        <v>DA+3</v>
      </c>
      <c r="AT42" s="304"/>
      <c r="AU42" s="263"/>
      <c r="AV42" s="263"/>
      <c r="AW42" s="263"/>
      <c r="AX42" s="263"/>
      <c r="AY42" s="263"/>
    </row>
    <row r="43" spans="1:51" ht="15" customHeight="1" x14ac:dyDescent="0.25">
      <c r="A43" s="263"/>
      <c r="B43" s="290"/>
      <c r="C43" s="275"/>
      <c r="D43" s="275"/>
      <c r="E43" s="275"/>
      <c r="F43" s="275"/>
      <c r="G43" s="275"/>
      <c r="H43" s="275"/>
      <c r="I43" s="275"/>
      <c r="J43" s="275"/>
      <c r="K43" s="275"/>
      <c r="L43" s="275"/>
      <c r="M43" s="275"/>
      <c r="N43" s="275"/>
      <c r="O43" s="275"/>
      <c r="P43" s="275"/>
      <c r="Q43" s="275"/>
      <c r="R43" s="275"/>
      <c r="S43" s="275"/>
      <c r="T43" s="275"/>
      <c r="U43" s="275"/>
      <c r="V43" s="275"/>
      <c r="W43" s="275"/>
      <c r="X43" s="275"/>
      <c r="Y43" s="275"/>
      <c r="Z43" s="275"/>
      <c r="AA43" s="275"/>
      <c r="AB43" s="275"/>
      <c r="AC43" s="275"/>
      <c r="AD43" s="275"/>
      <c r="AE43" s="275"/>
      <c r="AF43" s="275"/>
      <c r="AG43" s="275"/>
      <c r="AH43" s="275"/>
      <c r="AI43" s="275"/>
      <c r="AJ43" s="275"/>
      <c r="AK43" s="275"/>
      <c r="AL43" s="275"/>
      <c r="AM43" s="275"/>
      <c r="AN43" s="275"/>
      <c r="AO43" s="275"/>
      <c r="AP43" s="275"/>
      <c r="AQ43" s="275"/>
      <c r="AR43" s="285"/>
      <c r="AS43" s="275"/>
      <c r="AT43" s="304"/>
      <c r="AU43" s="263"/>
      <c r="AV43" s="263"/>
      <c r="AW43" s="263"/>
      <c r="AX43" s="263"/>
      <c r="AY43" s="263"/>
    </row>
    <row r="44" spans="1:51" ht="18" customHeight="1" x14ac:dyDescent="0.25">
      <c r="A44" s="263"/>
      <c r="B44" s="307"/>
      <c r="C44" s="305">
        <f>AS36+1</f>
        <v>81</v>
      </c>
      <c r="D44" s="285"/>
      <c r="E44" s="305">
        <f>C44+1</f>
        <v>82</v>
      </c>
      <c r="F44" s="285"/>
      <c r="G44" s="305">
        <f>E44+1</f>
        <v>83</v>
      </c>
      <c r="H44" s="285"/>
      <c r="I44" s="305">
        <f>G44+1</f>
        <v>84</v>
      </c>
      <c r="J44" s="285"/>
      <c r="K44" s="305">
        <f>I44+1</f>
        <v>85</v>
      </c>
      <c r="L44" s="285"/>
      <c r="M44" s="305">
        <f>K44+1</f>
        <v>86</v>
      </c>
      <c r="N44" s="285"/>
      <c r="O44" s="305">
        <f>M44+1</f>
        <v>87</v>
      </c>
      <c r="P44" s="285"/>
      <c r="Q44" s="305">
        <f>O44+1</f>
        <v>88</v>
      </c>
      <c r="R44" s="285"/>
      <c r="S44" s="305">
        <f>Q44+1</f>
        <v>89</v>
      </c>
      <c r="T44" s="285"/>
      <c r="U44" s="305">
        <f>S44+1</f>
        <v>90</v>
      </c>
      <c r="V44" s="285"/>
      <c r="W44" s="305">
        <f>U44+1</f>
        <v>91</v>
      </c>
      <c r="X44" s="285"/>
      <c r="Y44" s="305">
        <f>W44+1</f>
        <v>92</v>
      </c>
      <c r="Z44" s="285"/>
      <c r="AA44" s="305">
        <f>Y44+1</f>
        <v>93</v>
      </c>
      <c r="AB44" s="285"/>
      <c r="AC44" s="305">
        <f>AA44+1</f>
        <v>94</v>
      </c>
      <c r="AD44" s="285"/>
      <c r="AE44" s="305">
        <f>AC44+1</f>
        <v>95</v>
      </c>
      <c r="AF44" s="285"/>
      <c r="AG44" s="305">
        <f>AE44+1</f>
        <v>96</v>
      </c>
      <c r="AH44" s="285"/>
      <c r="AI44" s="305">
        <f>AG44+1</f>
        <v>97</v>
      </c>
      <c r="AJ44" s="285"/>
      <c r="AK44" s="305">
        <f>AI44+1</f>
        <v>98</v>
      </c>
      <c r="AL44" s="285"/>
      <c r="AM44" s="305">
        <f>AK44+1</f>
        <v>99</v>
      </c>
      <c r="AN44" s="285"/>
      <c r="AO44" s="305">
        <f>AM44+1</f>
        <v>100</v>
      </c>
      <c r="AP44" s="285"/>
      <c r="AQ44" s="305">
        <f>AO44+1</f>
        <v>101</v>
      </c>
      <c r="AR44" s="263"/>
      <c r="AS44" s="305">
        <f>AQ44+1</f>
        <v>102</v>
      </c>
      <c r="AT44" s="315"/>
      <c r="AU44" s="263"/>
      <c r="AV44" s="263"/>
      <c r="AW44" s="263"/>
      <c r="AX44" s="263"/>
      <c r="AY44" s="263"/>
    </row>
    <row r="45" spans="1:51" ht="18" customHeight="1" x14ac:dyDescent="0.25">
      <c r="A45" s="319"/>
      <c r="B45" s="320"/>
      <c r="C45" s="289" t="str">
        <f>VLOOKUP(C44,'TS Gantry - AP47'!$A$8:$C$638,3,FALSE)</f>
        <v>7/10</v>
      </c>
      <c r="D45" s="289"/>
      <c r="E45" s="289" t="str">
        <f>VLOOKUP(E44,'TS Gantry - AP47'!$A$8:$C$638,3,FALSE)</f>
        <v>7/11</v>
      </c>
      <c r="F45" s="289"/>
      <c r="G45" s="289" t="str">
        <f>VLOOKUP(G44,'TS Gantry - AP47'!$A$8:$C$638,3,FALSE)</f>
        <v>8/0</v>
      </c>
      <c r="H45" s="289"/>
      <c r="I45" s="289" t="str">
        <f>VLOOKUP(I44,'TS Gantry - AP47'!$A$8:$C$638,3,FALSE)</f>
        <v>8/1</v>
      </c>
      <c r="J45" s="289"/>
      <c r="K45" s="289" t="str">
        <f>VLOOKUP(K44,'TS Gantry - AP47'!$A$8:$C$638,3,FALSE)</f>
        <v>8/2</v>
      </c>
      <c r="L45" s="289"/>
      <c r="M45" s="289" t="str">
        <f>VLOOKUP(M44,'TS Gantry - AP47'!$A$8:$C$638,3,FALSE)</f>
        <v>8/3</v>
      </c>
      <c r="N45" s="289"/>
      <c r="O45" s="289" t="str">
        <f>VLOOKUP(O44,'TS Gantry - AP47'!$A$8:$C$638,3,FALSE)</f>
        <v>8/4</v>
      </c>
      <c r="P45" s="289"/>
      <c r="Q45" s="289" t="str">
        <f>VLOOKUP(Q44,'TS Gantry - AP47'!$A$8:$C$638,3,FALSE)</f>
        <v>8/5</v>
      </c>
      <c r="R45" s="289"/>
      <c r="S45" s="289" t="str">
        <f>VLOOKUP(S44,'TS Gantry - AP47'!$A$8:$C$638,3,FALSE)</f>
        <v>8/6</v>
      </c>
      <c r="T45" s="289"/>
      <c r="U45" s="289" t="str">
        <f>VLOOKUP(U44,'TS Gantry - AP47'!$A$8:$C$638,3,FALSE)</f>
        <v>8/7</v>
      </c>
      <c r="V45" s="289"/>
      <c r="W45" s="289" t="str">
        <f>VLOOKUP(W44,'TS Gantry - AP47'!$A$8:$C$638,3,FALSE)</f>
        <v>8/8</v>
      </c>
      <c r="X45" s="289"/>
      <c r="Y45" s="289" t="str">
        <f>VLOOKUP(Y44,'TS Gantry - AP47'!$A$8:$C$638,3,FALSE)</f>
        <v>9/0</v>
      </c>
      <c r="Z45" s="289"/>
      <c r="AA45" s="289" t="str">
        <f>VLOOKUP(AA44,'TS Gantry - AP47'!$A$8:$C$638,3,FALSE)</f>
        <v>9/1</v>
      </c>
      <c r="AB45" s="289"/>
      <c r="AC45" s="289" t="str">
        <f>VLOOKUP(AC44,'TS Gantry - AP47'!$A$8:$C$638,3,FALSE)</f>
        <v>9/2</v>
      </c>
      <c r="AD45" s="289"/>
      <c r="AE45" s="289" t="str">
        <f>VLOOKUP(AE44,'TS Gantry - AP47'!$A$8:$C$638,3,FALSE)</f>
        <v>9/3</v>
      </c>
      <c r="AF45" s="289"/>
      <c r="AG45" s="289" t="str">
        <f>VLOOKUP(AG44,'TS Gantry - AP47'!$A$8:$C$638,3,FALSE)</f>
        <v>9/4</v>
      </c>
      <c r="AH45" s="289"/>
      <c r="AI45" s="289" t="str">
        <f>VLOOKUP(AI44,'TS Gantry - AP47'!$A$8:$C$638,3,FALSE)</f>
        <v>10/0</v>
      </c>
      <c r="AJ45" s="289"/>
      <c r="AK45" s="289" t="str">
        <f>VLOOKUP(AK44,'TS Gantry - AP47'!$A$8:$C$638,3,FALSE)</f>
        <v>11/0</v>
      </c>
      <c r="AL45" s="289"/>
      <c r="AM45" s="289" t="str">
        <f>VLOOKUP(AM44,'TS Gantry - AP47'!$A$8:$C$638,3,FALSE)</f>
        <v>11/1</v>
      </c>
      <c r="AN45" s="289"/>
      <c r="AO45" s="289" t="str">
        <f>VLOOKUP(AO44,'TS Gantry - AP47'!$A$8:$C$638,3,FALSE)</f>
        <v>11/2</v>
      </c>
      <c r="AP45" s="289"/>
      <c r="AQ45" s="321" t="s">
        <v>353</v>
      </c>
      <c r="AR45" s="289"/>
      <c r="AS45" s="289" t="str">
        <f>VLOOKUP(AS44,'TS Gantry - AP47'!$A$8:$C$638,3,FALSE)</f>
        <v>11/4</v>
      </c>
      <c r="AT45" s="316"/>
      <c r="AU45" s="319"/>
      <c r="AV45" s="319"/>
      <c r="AW45" s="319"/>
      <c r="AX45" s="319"/>
      <c r="AY45" s="319"/>
    </row>
    <row r="46" spans="1:51" ht="15" customHeight="1" x14ac:dyDescent="0.25">
      <c r="A46" s="285"/>
      <c r="B46" s="290"/>
      <c r="C46" s="285"/>
      <c r="D46" s="285"/>
      <c r="E46" s="285"/>
      <c r="F46" s="285"/>
      <c r="G46" s="285"/>
      <c r="H46" s="285"/>
      <c r="I46" s="285"/>
      <c r="J46" s="285"/>
      <c r="K46" s="285"/>
      <c r="L46" s="285"/>
      <c r="M46" s="285"/>
      <c r="N46" s="285"/>
      <c r="O46" s="285"/>
      <c r="P46" s="285"/>
      <c r="Q46" s="285"/>
      <c r="R46" s="282"/>
      <c r="S46" s="285"/>
      <c r="T46" s="285"/>
      <c r="U46" s="285"/>
      <c r="V46" s="285"/>
      <c r="W46" s="285"/>
      <c r="X46" s="285"/>
      <c r="Y46" s="285"/>
      <c r="Z46" s="285"/>
      <c r="AA46" s="285"/>
      <c r="AB46" s="285"/>
      <c r="AC46" s="285"/>
      <c r="AD46" s="282"/>
      <c r="AE46" s="285"/>
      <c r="AF46" s="285"/>
      <c r="AG46" s="285"/>
      <c r="AH46" s="285"/>
      <c r="AI46" s="285"/>
      <c r="AJ46" s="322" t="s">
        <v>811</v>
      </c>
      <c r="AK46" s="285"/>
      <c r="AL46" s="285"/>
      <c r="AM46" s="285"/>
      <c r="AN46" s="285"/>
      <c r="AO46" s="285"/>
      <c r="AP46" s="285"/>
      <c r="AQ46" s="285"/>
      <c r="AR46" s="285"/>
      <c r="AS46" s="285"/>
      <c r="AT46" s="315"/>
      <c r="AU46" s="285"/>
      <c r="AV46" s="285"/>
      <c r="AW46" s="285"/>
      <c r="AX46" s="285"/>
      <c r="AY46" s="285"/>
    </row>
    <row r="47" spans="1:51" ht="15" customHeight="1" x14ac:dyDescent="0.25">
      <c r="A47" s="263"/>
      <c r="B47" s="313"/>
      <c r="C47" s="263"/>
      <c r="D47" s="263"/>
      <c r="E47" s="263"/>
      <c r="F47" s="263"/>
      <c r="G47" s="263"/>
      <c r="H47" s="263"/>
      <c r="I47" s="263"/>
      <c r="J47" s="263"/>
      <c r="K47" s="263"/>
      <c r="L47" s="263"/>
      <c r="M47" s="263"/>
      <c r="N47" s="263"/>
      <c r="O47" s="263"/>
      <c r="P47" s="263"/>
      <c r="Q47" s="263"/>
      <c r="R47" s="263"/>
      <c r="S47" s="263"/>
      <c r="T47" s="263"/>
      <c r="U47" s="263"/>
      <c r="V47" s="263"/>
      <c r="W47" s="263"/>
      <c r="X47" s="263"/>
      <c r="Y47" s="263"/>
      <c r="Z47" s="263"/>
      <c r="AA47" s="263"/>
      <c r="AB47" s="263"/>
      <c r="AC47" s="263"/>
      <c r="AD47" s="285"/>
      <c r="AE47" s="263"/>
      <c r="AF47" s="263"/>
      <c r="AG47" s="263"/>
      <c r="AH47" s="263"/>
      <c r="AI47" s="263"/>
      <c r="AJ47" s="323" t="s">
        <v>807</v>
      </c>
      <c r="AK47" s="263"/>
      <c r="AL47" s="263"/>
      <c r="AM47" s="263"/>
      <c r="AN47" s="263"/>
      <c r="AO47" s="263"/>
      <c r="AP47" s="263"/>
      <c r="AQ47" s="263"/>
      <c r="AR47" s="263"/>
      <c r="AS47" s="263"/>
      <c r="AT47" s="286"/>
      <c r="AU47" s="263"/>
      <c r="AV47" s="263"/>
      <c r="AW47" s="263"/>
      <c r="AX47" s="263"/>
      <c r="AY47" s="263"/>
    </row>
    <row r="48" spans="1:51" ht="19.5" customHeight="1" x14ac:dyDescent="0.25">
      <c r="A48" s="263"/>
      <c r="B48" s="313"/>
      <c r="C48" s="298">
        <v>3</v>
      </c>
      <c r="D48" s="297">
        <f>VLOOKUP(C45,'TS Gantry - AP47'!$C$8:$E$638,3,FALSE)</f>
        <v>385</v>
      </c>
      <c r="E48" s="298">
        <v>3</v>
      </c>
      <c r="F48" s="297">
        <f>VLOOKUP(E45,'TS Gantry - AP47'!$C$8:$E$638,3,FALSE)</f>
        <v>408.06200000000001</v>
      </c>
      <c r="G48" s="298">
        <v>3</v>
      </c>
      <c r="H48" s="297">
        <f>VLOOKUP(G45,'TS Gantry - AP47'!$C$8:$E$638,3,FALSE)</f>
        <v>372</v>
      </c>
      <c r="I48" s="298">
        <v>3</v>
      </c>
      <c r="J48" s="297">
        <f>VLOOKUP(I45,'TS Gantry - AP47'!$C$8:$E$638,3,FALSE)</f>
        <v>383</v>
      </c>
      <c r="K48" s="298">
        <v>3</v>
      </c>
      <c r="L48" s="297">
        <f>VLOOKUP(K45,'TS Gantry - AP47'!$C$8:$E$638,3,FALSE)</f>
        <v>427</v>
      </c>
      <c r="M48" s="298">
        <v>3</v>
      </c>
      <c r="N48" s="297">
        <f>VLOOKUP(M45,'TS Gantry - AP47'!$C$8:$E$638,3,FALSE)</f>
        <v>402</v>
      </c>
      <c r="O48" s="298">
        <v>3</v>
      </c>
      <c r="P48" s="297">
        <f>VLOOKUP(O45,'TS Gantry - AP47'!$C$8:$E$638,3,FALSE)</f>
        <v>388</v>
      </c>
      <c r="Q48" s="298">
        <v>3</v>
      </c>
      <c r="R48" s="297">
        <f>VLOOKUP(Q45,'TS Gantry - AP47'!$C$8:$E$638,3,FALSE)</f>
        <v>365</v>
      </c>
      <c r="S48" s="298">
        <v>3</v>
      </c>
      <c r="T48" s="297">
        <f>VLOOKUP(S45,'TS Gantry - AP47'!$C$8:$E$638,3,FALSE)</f>
        <v>422</v>
      </c>
      <c r="U48" s="298">
        <v>3</v>
      </c>
      <c r="V48" s="297">
        <f>VLOOKUP(U45,'TS Gantry - AP47'!$C$8:$E$638,3,FALSE)</f>
        <v>384</v>
      </c>
      <c r="W48" s="298">
        <v>3</v>
      </c>
      <c r="X48" s="297">
        <f>VLOOKUP(W45,'TS Gantry - AP47'!$C$8:$E$638,3,FALSE)</f>
        <v>380.38799999999998</v>
      </c>
      <c r="Y48" s="298">
        <v>3</v>
      </c>
      <c r="Z48" s="297">
        <f>VLOOKUP(Y45,'TS Gantry - AP47'!$C$8:$E$638,3,FALSE)</f>
        <v>329</v>
      </c>
      <c r="AA48" s="298">
        <v>3</v>
      </c>
      <c r="AB48" s="297">
        <f>VLOOKUP(AA45,'TS Gantry - AP47'!$C$8:$E$638,3,FALSE)</f>
        <v>429</v>
      </c>
      <c r="AC48" s="298">
        <v>3</v>
      </c>
      <c r="AD48" s="297">
        <f>VLOOKUP(AC45,'TS Gantry - AP47'!$C$8:$E$638,3,FALSE)</f>
        <v>411</v>
      </c>
      <c r="AE48" s="298">
        <v>3</v>
      </c>
      <c r="AF48" s="297">
        <f>VLOOKUP(AE45,'TS Gantry - AP47'!$C$8:$E$638,3,FALSE)</f>
        <v>394</v>
      </c>
      <c r="AG48" s="298">
        <v>3</v>
      </c>
      <c r="AH48" s="297">
        <f>VLOOKUP(AG45,'TS Gantry - AP47'!$C$8:$E$638,3,FALSE)</f>
        <v>445.87099999999998</v>
      </c>
      <c r="AI48" s="298">
        <v>3</v>
      </c>
      <c r="AJ48" s="297">
        <f>VLOOKUP(AI45,'TS Gantry - AP47'!$C$8:$E$638,3,FALSE)</f>
        <v>200.429</v>
      </c>
      <c r="AK48" s="298"/>
      <c r="AL48" s="297">
        <f>VLOOKUP(AK45,'TS Gantry - AP47'!$C$8:$E$638,3,FALSE)</f>
        <v>453</v>
      </c>
      <c r="AM48" s="298">
        <v>3</v>
      </c>
      <c r="AN48" s="297">
        <f>VLOOKUP(AM45,'TS Gantry - AP47'!$C$8:$E$638,3,FALSE)</f>
        <v>387</v>
      </c>
      <c r="AO48" s="298">
        <v>3</v>
      </c>
      <c r="AP48" s="297">
        <f>VLOOKUP(AO45,'TS Gantry - AP47'!$C$8:$E$638,3,FALSE)</f>
        <v>383</v>
      </c>
      <c r="AQ48" s="298">
        <v>3</v>
      </c>
      <c r="AR48" s="297">
        <f>VLOOKUP(AQ45,'TS Gantry - AP47'!$C$8:$E$638,3,FALSE)</f>
        <v>399</v>
      </c>
      <c r="AS48" s="298">
        <v>3</v>
      </c>
      <c r="AT48" s="299">
        <f>VLOOKUP(AS45,'TS Gantry - AP47'!$C$8:$E$638,3,FALSE)</f>
        <v>385</v>
      </c>
      <c r="AU48" s="263">
        <f>COUNTIF(B48:AT48,"3")</f>
        <v>21</v>
      </c>
      <c r="AV48" s="263"/>
      <c r="AW48" s="263"/>
      <c r="AX48" s="263"/>
      <c r="AY48" s="263"/>
    </row>
    <row r="49" spans="1:51" ht="19.5" customHeight="1" x14ac:dyDescent="0.25">
      <c r="A49" s="263"/>
      <c r="B49" s="313"/>
      <c r="C49" s="302">
        <v>2</v>
      </c>
      <c r="D49" s="263"/>
      <c r="E49" s="318">
        <v>2</v>
      </c>
      <c r="F49" s="263"/>
      <c r="G49" s="318">
        <v>2</v>
      </c>
      <c r="H49" s="263"/>
      <c r="I49" s="318">
        <v>2</v>
      </c>
      <c r="J49" s="263"/>
      <c r="K49" s="302">
        <v>2</v>
      </c>
      <c r="L49" s="263"/>
      <c r="M49" s="302">
        <v>2</v>
      </c>
      <c r="N49" s="263"/>
      <c r="O49" s="302">
        <v>2</v>
      </c>
      <c r="P49" s="263"/>
      <c r="Q49" s="302">
        <v>2</v>
      </c>
      <c r="R49" s="263"/>
      <c r="S49" s="302">
        <v>2</v>
      </c>
      <c r="T49" s="263"/>
      <c r="U49" s="318">
        <v>2</v>
      </c>
      <c r="V49" s="263"/>
      <c r="W49" s="302">
        <v>2</v>
      </c>
      <c r="X49" s="263"/>
      <c r="Y49" s="318">
        <v>2</v>
      </c>
      <c r="Z49" s="263"/>
      <c r="AA49" s="318">
        <v>2</v>
      </c>
      <c r="AB49" s="263"/>
      <c r="AC49" s="302">
        <v>2</v>
      </c>
      <c r="AD49" s="263"/>
      <c r="AE49" s="302">
        <v>2</v>
      </c>
      <c r="AF49" s="263"/>
      <c r="AG49" s="302">
        <v>2</v>
      </c>
      <c r="AH49" s="263"/>
      <c r="AI49" s="302">
        <v>2</v>
      </c>
      <c r="AJ49" s="263"/>
      <c r="AK49" s="302"/>
      <c r="AL49" s="263"/>
      <c r="AM49" s="302">
        <v>2</v>
      </c>
      <c r="AN49" s="263"/>
      <c r="AO49" s="302">
        <v>2</v>
      </c>
      <c r="AP49" s="263"/>
      <c r="AQ49" s="318">
        <v>2</v>
      </c>
      <c r="AR49" s="263"/>
      <c r="AS49" s="318">
        <v>2</v>
      </c>
      <c r="AT49" s="286"/>
      <c r="AU49" s="263"/>
      <c r="AV49" s="263"/>
      <c r="AW49" s="263"/>
      <c r="AX49" s="263"/>
      <c r="AY49" s="263"/>
    </row>
    <row r="50" spans="1:51" ht="18" customHeight="1" x14ac:dyDescent="0.25">
      <c r="A50" s="263"/>
      <c r="B50" s="290"/>
      <c r="C50" s="275" t="str">
        <f>VLOOKUP(C45,'TS Gantry - AP47'!$C$8:$D$638,2,FALSE)</f>
        <v>DA+0</v>
      </c>
      <c r="D50" s="275"/>
      <c r="E50" s="275" t="str">
        <f>VLOOKUP(E45,'TS Gantry - AP47'!$C$8:$D$638,2,FALSE)</f>
        <v>DA+3</v>
      </c>
      <c r="F50" s="275"/>
      <c r="G50" s="275" t="str">
        <f>VLOOKUP(G45,'TS Gantry - AP47'!$C$8:$D$638,2,FALSE)</f>
        <v>DC1+0</v>
      </c>
      <c r="H50" s="275"/>
      <c r="I50" s="275" t="str">
        <f>VLOOKUP(I45,'TS Gantry - AP47'!$C$8:$D$638,2,FALSE)</f>
        <v>DA-1.5</v>
      </c>
      <c r="J50" s="275"/>
      <c r="K50" s="275" t="str">
        <f>VLOOKUP(K45,'TS Gantry - AP47'!$C$8:$D$638,2,FALSE)</f>
        <v>DA+3</v>
      </c>
      <c r="L50" s="275"/>
      <c r="M50" s="275" t="str">
        <f>VLOOKUP(M45,'TS Gantry - AP47'!$C$8:$D$638,2,FALSE)</f>
        <v>DA+6</v>
      </c>
      <c r="N50" s="275"/>
      <c r="O50" s="275" t="str">
        <f>VLOOKUP(O45,'TS Gantry - AP47'!$C$8:$D$638,2,FALSE)</f>
        <v>DA+3</v>
      </c>
      <c r="P50" s="275"/>
      <c r="Q50" s="275" t="str">
        <f>VLOOKUP(Q45,'TS Gantry - AP47'!$C$8:$D$638,2,FALSE)</f>
        <v>DA+0</v>
      </c>
      <c r="R50" s="275"/>
      <c r="S50" s="275" t="str">
        <f>VLOOKUP(S45,'TS Gantry - AP47'!$C$8:$D$638,2,FALSE)</f>
        <v>DA+0</v>
      </c>
      <c r="T50" s="275"/>
      <c r="U50" s="275" t="str">
        <f>VLOOKUP(U45,'TS Gantry - AP47'!$C$8:$D$638,2,FALSE)</f>
        <v>DA+3</v>
      </c>
      <c r="V50" s="275"/>
      <c r="W50" s="275" t="str">
        <f>VLOOKUP(W45,'TS Gantry - AP47'!$C$8:$D$638,2,FALSE)</f>
        <v>DA+0</v>
      </c>
      <c r="X50" s="275"/>
      <c r="Y50" s="275" t="str">
        <f>VLOOKUP(Y45,'TS Gantry - AP47'!$C$8:$D$638,2,FALSE)</f>
        <v>DB1+0</v>
      </c>
      <c r="Z50" s="275"/>
      <c r="AA50" s="275" t="str">
        <f>VLOOKUP(AA45,'TS Gantry - AP47'!$C$8:$D$638,2,FALSE)</f>
        <v>DA+0</v>
      </c>
      <c r="AB50" s="275"/>
      <c r="AC50" s="275" t="str">
        <f>VLOOKUP(AC45,'TS Gantry - AP47'!$C$8:$D$638,2,FALSE)</f>
        <v>DA+6</v>
      </c>
      <c r="AD50" s="275"/>
      <c r="AE50" s="275" t="str">
        <f>VLOOKUP(AE45,'TS Gantry - AP47'!$C$8:$D$638,2,FALSE)</f>
        <v>DA+0</v>
      </c>
      <c r="AF50" s="275"/>
      <c r="AG50" s="275" t="str">
        <f>VLOOKUP(AG45,'TS Gantry - AP47'!$C$8:$D$638,2,FALSE)</f>
        <v>DA+3</v>
      </c>
      <c r="AH50" s="275"/>
      <c r="AI50" s="275" t="str">
        <f>VLOOKUP(AI45,'TS Gantry - AP47'!$C$8:$D$638,2,FALSE)</f>
        <v>DD60+25</v>
      </c>
      <c r="AJ50" s="275"/>
      <c r="AK50" s="275" t="str">
        <f>VLOOKUP(AK45,'TS Gantry - AP47'!$C$8:$D$638,2,FALSE)</f>
        <v>DD60+18</v>
      </c>
      <c r="AL50" s="275"/>
      <c r="AM50" s="275" t="str">
        <f>VLOOKUP(AM45,'TS Gantry - AP47'!$C$8:$D$638,2,FALSE)</f>
        <v>DA-1.5</v>
      </c>
      <c r="AN50" s="275"/>
      <c r="AO50" s="275" t="str">
        <f>VLOOKUP(AO45,'TS Gantry - AP47'!$C$8:$D$638,2,FALSE)</f>
        <v>DA+3</v>
      </c>
      <c r="AP50" s="275"/>
      <c r="AQ50" s="275" t="str">
        <f>VLOOKUP(AQ45,'TS Gantry - AP47'!$C$8:$D$638,2,FALSE)</f>
        <v>DA+0</v>
      </c>
      <c r="AR50" s="275"/>
      <c r="AS50" s="275" t="str">
        <f>VLOOKUP(AS45,'TS Gantry - AP47'!$C$8:$D$638,2,FALSE)</f>
        <v>DA+3</v>
      </c>
      <c r="AT50" s="304"/>
      <c r="AU50" s="263"/>
      <c r="AV50" s="263"/>
      <c r="AW50" s="263"/>
      <c r="AX50" s="263"/>
      <c r="AY50" s="263"/>
    </row>
    <row r="51" spans="1:51" ht="18" customHeight="1" x14ac:dyDescent="0.25">
      <c r="A51" s="263"/>
      <c r="B51" s="290"/>
      <c r="C51" s="275"/>
      <c r="D51" s="275"/>
      <c r="E51" s="275"/>
      <c r="F51" s="275"/>
      <c r="G51" s="275"/>
      <c r="H51" s="275"/>
      <c r="I51" s="275"/>
      <c r="J51" s="275"/>
      <c r="K51" s="275"/>
      <c r="L51" s="275"/>
      <c r="M51" s="275"/>
      <c r="N51" s="275"/>
      <c r="O51" s="275"/>
      <c r="P51" s="275"/>
      <c r="Q51" s="275"/>
      <c r="R51" s="275"/>
      <c r="S51" s="275"/>
      <c r="T51" s="275"/>
      <c r="U51" s="275"/>
      <c r="V51" s="275"/>
      <c r="W51" s="275"/>
      <c r="X51" s="275"/>
      <c r="Y51" s="275"/>
      <c r="Z51" s="275"/>
      <c r="AA51" s="275"/>
      <c r="AB51" s="275"/>
      <c r="AC51" s="275"/>
      <c r="AD51" s="275"/>
      <c r="AE51" s="275"/>
      <c r="AF51" s="275"/>
      <c r="AG51" s="275"/>
      <c r="AH51" s="275"/>
      <c r="AI51" s="305"/>
      <c r="AJ51" s="275"/>
      <c r="AK51" s="305" t="s">
        <v>812</v>
      </c>
      <c r="AL51" s="275"/>
      <c r="AM51" s="275"/>
      <c r="AN51" s="275"/>
      <c r="AO51" s="275"/>
      <c r="AP51" s="275"/>
      <c r="AQ51" s="275"/>
      <c r="AR51" s="275"/>
      <c r="AS51" s="275"/>
      <c r="AT51" s="304"/>
      <c r="AU51" s="263"/>
      <c r="AV51" s="263"/>
      <c r="AW51" s="263"/>
      <c r="AX51" s="263"/>
      <c r="AY51" s="263"/>
    </row>
    <row r="52" spans="1:51" ht="18" customHeight="1" x14ac:dyDescent="0.25">
      <c r="A52" s="263"/>
      <c r="B52" s="290"/>
      <c r="C52" s="275"/>
      <c r="D52" s="275"/>
      <c r="E52" s="275"/>
      <c r="F52" s="275"/>
      <c r="G52" s="275"/>
      <c r="H52" s="275"/>
      <c r="I52" s="275"/>
      <c r="J52" s="275"/>
      <c r="K52" s="275"/>
      <c r="L52" s="275"/>
      <c r="M52" s="275"/>
      <c r="N52" s="275"/>
      <c r="O52" s="275"/>
      <c r="P52" s="275"/>
      <c r="Q52" s="275"/>
      <c r="R52" s="275"/>
      <c r="S52" s="275"/>
      <c r="T52" s="275"/>
      <c r="U52" s="275"/>
      <c r="V52" s="275"/>
      <c r="W52" s="275"/>
      <c r="X52" s="275"/>
      <c r="Y52" s="275"/>
      <c r="Z52" s="275"/>
      <c r="AA52" s="275"/>
      <c r="AB52" s="275"/>
      <c r="AC52" s="275"/>
      <c r="AD52" s="275"/>
      <c r="AE52" s="275"/>
      <c r="AF52" s="275"/>
      <c r="AG52" s="275"/>
      <c r="AH52" s="275"/>
      <c r="AI52" s="324"/>
      <c r="AJ52" s="291" t="s">
        <v>813</v>
      </c>
      <c r="AK52" s="324"/>
      <c r="AL52" s="275"/>
      <c r="AM52" s="275"/>
      <c r="AN52" s="275"/>
      <c r="AO52" s="275"/>
      <c r="AP52" s="275"/>
      <c r="AQ52" s="275"/>
      <c r="AR52" s="275"/>
      <c r="AS52" s="275"/>
      <c r="AT52" s="304"/>
      <c r="AU52" s="263"/>
      <c r="AV52" s="263"/>
      <c r="AW52" s="263"/>
      <c r="AX52" s="263"/>
      <c r="AY52" s="263"/>
    </row>
    <row r="53" spans="1:51" ht="15" customHeight="1" x14ac:dyDescent="0.25">
      <c r="A53" s="263"/>
      <c r="B53" s="290"/>
      <c r="C53" s="275"/>
      <c r="D53" s="275"/>
      <c r="E53" s="275"/>
      <c r="F53" s="275"/>
      <c r="G53" s="275"/>
      <c r="H53" s="275"/>
      <c r="I53" s="275"/>
      <c r="J53" s="275"/>
      <c r="K53" s="275"/>
      <c r="L53" s="275"/>
      <c r="M53" s="275"/>
      <c r="N53" s="275"/>
      <c r="O53" s="275"/>
      <c r="P53" s="275"/>
      <c r="Q53" s="275"/>
      <c r="R53" s="275"/>
      <c r="S53" s="275"/>
      <c r="T53" s="275"/>
      <c r="U53" s="275"/>
      <c r="V53" s="275"/>
      <c r="W53" s="275"/>
      <c r="X53" s="275"/>
      <c r="Y53" s="275"/>
      <c r="Z53" s="275"/>
      <c r="AA53" s="275"/>
      <c r="AB53" s="275"/>
      <c r="AC53" s="275"/>
      <c r="AD53" s="275"/>
      <c r="AE53" s="275"/>
      <c r="AF53" s="275"/>
      <c r="AG53" s="275"/>
      <c r="AH53" s="275"/>
      <c r="AI53" s="275"/>
      <c r="AJ53" s="275"/>
      <c r="AK53" s="275"/>
      <c r="AL53" s="275"/>
      <c r="AM53" s="275"/>
      <c r="AN53" s="275"/>
      <c r="AO53" s="275"/>
      <c r="AP53" s="275"/>
      <c r="AQ53" s="275"/>
      <c r="AR53" s="275"/>
      <c r="AS53" s="275"/>
      <c r="AT53" s="304"/>
      <c r="AU53" s="263"/>
      <c r="AV53" s="263"/>
      <c r="AW53" s="263"/>
      <c r="AX53" s="263"/>
      <c r="AY53" s="263"/>
    </row>
    <row r="54" spans="1:51" ht="18" customHeight="1" x14ac:dyDescent="0.25">
      <c r="A54" s="263"/>
      <c r="B54" s="307"/>
      <c r="C54" s="305">
        <f>AS44+1</f>
        <v>103</v>
      </c>
      <c r="D54" s="285"/>
      <c r="E54" s="305">
        <f>C54+1</f>
        <v>104</v>
      </c>
      <c r="F54" s="285"/>
      <c r="G54" s="305">
        <f>E54+1</f>
        <v>105</v>
      </c>
      <c r="H54" s="285"/>
      <c r="I54" s="305">
        <f>G54+1</f>
        <v>106</v>
      </c>
      <c r="J54" s="285"/>
      <c r="K54" s="305">
        <f>I54+1</f>
        <v>107</v>
      </c>
      <c r="L54" s="285"/>
      <c r="M54" s="305">
        <f>K54+1</f>
        <v>108</v>
      </c>
      <c r="N54" s="285"/>
      <c r="O54" s="305">
        <f>M54+1</f>
        <v>109</v>
      </c>
      <c r="P54" s="285"/>
      <c r="Q54" s="305">
        <f>O54+1</f>
        <v>110</v>
      </c>
      <c r="R54" s="285"/>
      <c r="S54" s="305">
        <f>Q54+1</f>
        <v>111</v>
      </c>
      <c r="T54" s="285"/>
      <c r="U54" s="305">
        <f>S54+1</f>
        <v>112</v>
      </c>
      <c r="V54" s="285"/>
      <c r="W54" s="305">
        <f>U54+1</f>
        <v>113</v>
      </c>
      <c r="X54" s="285"/>
      <c r="Y54" s="305">
        <f>W54+1</f>
        <v>114</v>
      </c>
      <c r="Z54" s="285"/>
      <c r="AA54" s="305">
        <f>Y54+1</f>
        <v>115</v>
      </c>
      <c r="AB54" s="285"/>
      <c r="AC54" s="305">
        <f>AA54+1</f>
        <v>116</v>
      </c>
      <c r="AD54" s="285"/>
      <c r="AE54" s="305">
        <f>AC54+1</f>
        <v>117</v>
      </c>
      <c r="AF54" s="285"/>
      <c r="AG54" s="305">
        <f>AE54+1</f>
        <v>118</v>
      </c>
      <c r="AH54" s="285"/>
      <c r="AI54" s="305">
        <f>AG54+1</f>
        <v>119</v>
      </c>
      <c r="AJ54" s="285"/>
      <c r="AK54" s="305">
        <f>AI54+1</f>
        <v>120</v>
      </c>
      <c r="AL54" s="285"/>
      <c r="AM54" s="305">
        <f>AK54+1</f>
        <v>121</v>
      </c>
      <c r="AN54" s="285"/>
      <c r="AO54" s="305">
        <f>AM54+1</f>
        <v>122</v>
      </c>
      <c r="AP54" s="285"/>
      <c r="AQ54" s="305">
        <f>AO54+1</f>
        <v>123</v>
      </c>
      <c r="AR54" s="285"/>
      <c r="AS54" s="305">
        <f>AQ54+1</f>
        <v>124</v>
      </c>
      <c r="AT54" s="315"/>
      <c r="AU54" s="263"/>
      <c r="AV54" s="263"/>
      <c r="AW54" s="263"/>
      <c r="AX54" s="263"/>
      <c r="AY54" s="263"/>
    </row>
    <row r="55" spans="1:51" ht="18" customHeight="1" x14ac:dyDescent="0.25">
      <c r="A55" s="319"/>
      <c r="B55" s="320"/>
      <c r="C55" s="289" t="str">
        <f>VLOOKUP(C54,'TS Gantry - AP47'!$A$8:$C$638,3,FALSE)</f>
        <v>11/5</v>
      </c>
      <c r="D55" s="289"/>
      <c r="E55" s="289" t="str">
        <f>VLOOKUP(E54,'TS Gantry - AP47'!$A$8:$C$638,3,FALSE)</f>
        <v>11/6</v>
      </c>
      <c r="F55" s="289"/>
      <c r="G55" s="289" t="str">
        <f>VLOOKUP(G54,'TS Gantry - AP47'!$A$8:$C$638,3,FALSE)</f>
        <v>11/7</v>
      </c>
      <c r="H55" s="289"/>
      <c r="I55" s="289" t="str">
        <f>VLOOKUP(I54,'TS Gantry - AP47'!$A$8:$C$638,3,FALSE)</f>
        <v>11/8</v>
      </c>
      <c r="J55" s="289"/>
      <c r="K55" s="289" t="str">
        <f>VLOOKUP(K54,'TS Gantry - AP47'!$A$8:$C$638,3,FALSE)</f>
        <v>12/0</v>
      </c>
      <c r="L55" s="289"/>
      <c r="M55" s="289" t="str">
        <f>VLOOKUP(M54,'TS Gantry - AP47'!$A$8:$C$638,3,FALSE)</f>
        <v>12/1</v>
      </c>
      <c r="N55" s="289"/>
      <c r="O55" s="289" t="str">
        <f>VLOOKUP(O54,'TS Gantry - AP47'!$A$8:$C$638,3,FALSE)</f>
        <v>12/2</v>
      </c>
      <c r="P55" s="289"/>
      <c r="Q55" s="289" t="str">
        <f>VLOOKUP(Q54,'TS Gantry - AP47'!$A$8:$C$638,3,FALSE)</f>
        <v>12/3</v>
      </c>
      <c r="R55" s="289"/>
      <c r="S55" s="289" t="str">
        <f>VLOOKUP(S54,'TS Gantry - AP47'!$A$8:$C$638,3,FALSE)</f>
        <v>12/4</v>
      </c>
      <c r="T55" s="289"/>
      <c r="U55" s="289" t="str">
        <f>VLOOKUP(U54,'TS Gantry - AP47'!$A$8:$C$638,3,FALSE)</f>
        <v>12/5</v>
      </c>
      <c r="V55" s="289"/>
      <c r="W55" s="289" t="str">
        <f>VLOOKUP(W54,'TS Gantry - AP47'!$A$8:$C$638,3,FALSE)</f>
        <v>13/0</v>
      </c>
      <c r="X55" s="289"/>
      <c r="Y55" s="289" t="str">
        <f>VLOOKUP(Y54,'TS Gantry - AP47'!$A$8:$C$638,3,FALSE)</f>
        <v>13/1</v>
      </c>
      <c r="Z55" s="289"/>
      <c r="AA55" s="289" t="str">
        <f>VLOOKUP(AA54,'TS Gantry - AP47'!$A$8:$C$638,3,FALSE)</f>
        <v>14/0</v>
      </c>
      <c r="AB55" s="289"/>
      <c r="AC55" s="289" t="str">
        <f>VLOOKUP(AC54,'TS Gantry - AP47'!$A$8:$C$638,3,FALSE)</f>
        <v>15/0</v>
      </c>
      <c r="AD55" s="289"/>
      <c r="AE55" s="289" t="str">
        <f>VLOOKUP(AE54,'TS Gantry - AP47'!$A$8:$C$638,3,FALSE)</f>
        <v>16/0</v>
      </c>
      <c r="AF55" s="289"/>
      <c r="AG55" s="289" t="str">
        <f>VLOOKUP(AG54,'TS Gantry - AP47'!$A$8:$C$638,3,FALSE)</f>
        <v>16/1</v>
      </c>
      <c r="AH55" s="289"/>
      <c r="AI55" s="289" t="str">
        <f>VLOOKUP(AI54,'TS Gantry - AP47'!$A$8:$C$638,3,FALSE)</f>
        <v>16/2</v>
      </c>
      <c r="AJ55" s="289"/>
      <c r="AK55" s="289" t="str">
        <f>VLOOKUP(AK54,'TS Gantry - AP47'!$A$8:$C$638,3,FALSE)</f>
        <v>16/3</v>
      </c>
      <c r="AL55" s="289"/>
      <c r="AM55" s="289" t="str">
        <f>VLOOKUP(AM54,'TS Gantry - AP47'!$A$8:$C$638,3,FALSE)</f>
        <v>17/0</v>
      </c>
      <c r="AN55" s="289"/>
      <c r="AO55" s="289" t="str">
        <f>VLOOKUP(AO54,'TS Gantry - AP47'!$A$8:$C$638,3,FALSE)</f>
        <v>18/0</v>
      </c>
      <c r="AP55" s="289"/>
      <c r="AQ55" s="289" t="str">
        <f>VLOOKUP(AQ54,'TS Gantry - AP47'!$A$8:$C$638,3,FALSE)</f>
        <v>18/1</v>
      </c>
      <c r="AR55" s="289"/>
      <c r="AS55" s="289" t="str">
        <f>VLOOKUP(AS54,'TS Gantry - AP47'!$A$8:$C$638,3,FALSE)</f>
        <v>18/2</v>
      </c>
      <c r="AT55" s="316"/>
      <c r="AU55" s="319"/>
      <c r="AV55" s="319"/>
      <c r="AW55" s="319"/>
      <c r="AX55" s="319"/>
      <c r="AY55" s="319"/>
    </row>
    <row r="56" spans="1:51" ht="15" customHeight="1" x14ac:dyDescent="0.25">
      <c r="A56" s="263"/>
      <c r="B56" s="325"/>
      <c r="C56" s="263"/>
      <c r="D56" s="263"/>
      <c r="E56" s="263"/>
      <c r="F56" s="263"/>
      <c r="G56" s="263"/>
      <c r="H56" s="263"/>
      <c r="I56" s="263"/>
      <c r="J56" s="263"/>
      <c r="K56" s="263"/>
      <c r="L56" s="263"/>
      <c r="M56" s="263"/>
      <c r="N56" s="282"/>
      <c r="O56" s="263"/>
      <c r="P56" s="263"/>
      <c r="Q56" s="263"/>
      <c r="R56" s="282"/>
      <c r="S56" s="263"/>
      <c r="T56" s="282"/>
      <c r="U56" s="263"/>
      <c r="V56" s="263"/>
      <c r="W56" s="263"/>
      <c r="X56" s="263"/>
      <c r="Y56" s="263"/>
      <c r="Z56" s="263"/>
      <c r="AA56" s="263"/>
      <c r="AB56" s="263"/>
      <c r="AC56" s="263"/>
      <c r="AD56" s="291" t="s">
        <v>805</v>
      </c>
      <c r="AE56" s="263"/>
      <c r="AF56" s="263"/>
      <c r="AG56" s="263"/>
      <c r="AH56" s="263"/>
      <c r="AI56" s="263"/>
      <c r="AJ56" s="263"/>
      <c r="AK56" s="263"/>
      <c r="AL56" s="263"/>
      <c r="AM56" s="263"/>
      <c r="AN56" s="263"/>
      <c r="AO56" s="263"/>
      <c r="AP56" s="284"/>
      <c r="AQ56" s="263"/>
      <c r="AR56" s="282"/>
      <c r="AS56" s="263"/>
      <c r="AT56" s="286"/>
      <c r="AU56" s="263"/>
      <c r="AV56" s="263"/>
      <c r="AW56" s="263"/>
      <c r="AX56" s="263"/>
      <c r="AY56" s="263"/>
    </row>
    <row r="57" spans="1:51" ht="15" customHeight="1" x14ac:dyDescent="0.25">
      <c r="A57" s="285"/>
      <c r="B57" s="292"/>
      <c r="C57" s="285"/>
      <c r="D57" s="285"/>
      <c r="E57" s="285"/>
      <c r="F57" s="285"/>
      <c r="G57" s="285"/>
      <c r="H57" s="285"/>
      <c r="I57" s="285"/>
      <c r="J57" s="285"/>
      <c r="K57" s="285"/>
      <c r="L57" s="285"/>
      <c r="M57" s="285"/>
      <c r="N57" s="285"/>
      <c r="O57" s="285"/>
      <c r="P57" s="285"/>
      <c r="Q57" s="285"/>
      <c r="R57" s="285"/>
      <c r="S57" s="285"/>
      <c r="T57" s="282"/>
      <c r="U57" s="285"/>
      <c r="V57" s="285"/>
      <c r="W57" s="285"/>
      <c r="X57" s="285"/>
      <c r="Y57" s="285"/>
      <c r="Z57" s="285"/>
      <c r="AA57" s="285"/>
      <c r="AB57" s="285"/>
      <c r="AC57" s="285"/>
      <c r="AD57" s="291" t="s">
        <v>807</v>
      </c>
      <c r="AE57" s="285"/>
      <c r="AF57" s="285"/>
      <c r="AG57" s="285"/>
      <c r="AH57" s="285"/>
      <c r="AI57" s="285"/>
      <c r="AJ57" s="285"/>
      <c r="AK57" s="285"/>
      <c r="AL57" s="285"/>
      <c r="AM57" s="285"/>
      <c r="AN57" s="285"/>
      <c r="AO57" s="285"/>
      <c r="AP57" s="285"/>
      <c r="AQ57" s="285"/>
      <c r="AR57" s="284"/>
      <c r="AS57" s="285"/>
      <c r="AT57" s="315"/>
      <c r="AU57" s="285"/>
      <c r="AV57" s="285"/>
      <c r="AW57" s="285"/>
      <c r="AX57" s="285"/>
      <c r="AY57" s="285"/>
    </row>
    <row r="58" spans="1:51" ht="19.5" customHeight="1" x14ac:dyDescent="0.25">
      <c r="A58" s="263"/>
      <c r="B58" s="313"/>
      <c r="C58" s="298">
        <v>3</v>
      </c>
      <c r="D58" s="297">
        <f>VLOOKUP(C55,'TS Gantry - AP47'!$C$8:$E$638,3,FALSE)</f>
        <v>389</v>
      </c>
      <c r="E58" s="298">
        <v>3</v>
      </c>
      <c r="F58" s="297">
        <f>VLOOKUP(E55,'TS Gantry - AP47'!$C$8:$E$638,3,FALSE)</f>
        <v>403</v>
      </c>
      <c r="G58" s="298"/>
      <c r="H58" s="297">
        <f>VLOOKUP(G55,'TS Gantry - AP47'!$C$8:$E$638,3,FALSE)</f>
        <v>398</v>
      </c>
      <c r="I58" s="298">
        <v>3</v>
      </c>
      <c r="J58" s="297">
        <f>VLOOKUP(I55,'TS Gantry - AP47'!$C$8:$E$638,3,FALSE)</f>
        <v>402.053</v>
      </c>
      <c r="K58" s="298">
        <v>3</v>
      </c>
      <c r="L58" s="297">
        <f>VLOOKUP(K55,'TS Gantry - AP47'!$C$8:$E$638,3,FALSE)</f>
        <v>359</v>
      </c>
      <c r="M58" s="298">
        <v>3</v>
      </c>
      <c r="N58" s="297">
        <f>VLOOKUP(M55,'TS Gantry - AP47'!$C$8:$E$638,3,FALSE)</f>
        <v>381</v>
      </c>
      <c r="O58" s="298">
        <v>3</v>
      </c>
      <c r="P58" s="297">
        <f>VLOOKUP(O55,'TS Gantry - AP47'!$C$8:$E$638,3,FALSE)</f>
        <v>399</v>
      </c>
      <c r="Q58" s="298">
        <v>3</v>
      </c>
      <c r="R58" s="297">
        <f>VLOOKUP(Q55,'TS Gantry - AP47'!$C$8:$E$638,3,FALSE)</f>
        <v>427</v>
      </c>
      <c r="S58" s="298">
        <v>3</v>
      </c>
      <c r="T58" s="297">
        <f>VLOOKUP(S55,'TS Gantry - AP47'!$C$8:$E$638,3,FALSE)</f>
        <v>413</v>
      </c>
      <c r="U58" s="298">
        <v>3</v>
      </c>
      <c r="V58" s="297">
        <f>VLOOKUP(U55,'TS Gantry - AP47'!$C$8:$E$638,3,FALSE)</f>
        <v>409.52699999999999</v>
      </c>
      <c r="W58" s="298">
        <v>3</v>
      </c>
      <c r="X58" s="297">
        <f>VLOOKUP(W55,'TS Gantry - AP47'!$C$8:$E$638,3,FALSE)</f>
        <v>311</v>
      </c>
      <c r="Y58" s="298">
        <v>3</v>
      </c>
      <c r="Z58" s="297">
        <f>VLOOKUP(Y55,'TS Gantry - AP47'!$C$8:$E$638,3,FALSE)</f>
        <v>458.7</v>
      </c>
      <c r="AA58" s="298"/>
      <c r="AB58" s="297">
        <f>VLOOKUP(AA55,'TS Gantry - AP47'!$C$8:$E$638,3,FALSE)</f>
        <v>242.447</v>
      </c>
      <c r="AC58" s="298"/>
      <c r="AD58" s="297">
        <f>VLOOKUP(AC55,'TS Gantry - AP47'!$C$8:$E$638,3,FALSE)</f>
        <v>226.42400000000001</v>
      </c>
      <c r="AE58" s="298">
        <v>1</v>
      </c>
      <c r="AF58" s="297">
        <f>VLOOKUP(AE55,'TS Gantry - AP47'!$C$8:$E$638,3,FALSE)</f>
        <v>353</v>
      </c>
      <c r="AG58" s="298">
        <v>3</v>
      </c>
      <c r="AH58" s="297">
        <f>VLOOKUP(AG55,'TS Gantry - AP47'!$C$8:$E$638,3,FALSE)</f>
        <v>365</v>
      </c>
      <c r="AI58" s="298">
        <v>3</v>
      </c>
      <c r="AJ58" s="297">
        <f>VLOOKUP(AI55,'TS Gantry - AP47'!$C$8:$E$638,3,FALSE)</f>
        <v>344</v>
      </c>
      <c r="AK58" s="298">
        <v>3</v>
      </c>
      <c r="AL58" s="297">
        <f>VLOOKUP(AK55,'TS Gantry - AP47'!$C$8:$E$638,3,FALSE)</f>
        <v>363.58499999999998</v>
      </c>
      <c r="AM58" s="298">
        <v>3</v>
      </c>
      <c r="AN58" s="297">
        <f>VLOOKUP(AM55,'TS Gantry - AP47'!$C$8:$E$638,3,FALSE)</f>
        <v>244.245</v>
      </c>
      <c r="AO58" s="298">
        <v>3</v>
      </c>
      <c r="AP58" s="297">
        <f>VLOOKUP(AO55,'TS Gantry - AP47'!$C$8:$E$638,3,FALSE)</f>
        <v>432</v>
      </c>
      <c r="AQ58" s="298">
        <v>3</v>
      </c>
      <c r="AR58" s="297">
        <f>VLOOKUP(AQ55,'TS Gantry - AP47'!$C$8:$E$638,3,FALSE)</f>
        <v>366</v>
      </c>
      <c r="AS58" s="298">
        <v>3</v>
      </c>
      <c r="AT58" s="299">
        <f>VLOOKUP(AS55,'TS Gantry - AP47'!$C$8:$E$638,3,FALSE)</f>
        <v>424</v>
      </c>
      <c r="AU58" s="263">
        <f>COUNTIF(B58:AT58,"3")</f>
        <v>18</v>
      </c>
      <c r="AV58" s="263"/>
      <c r="AW58" s="263"/>
      <c r="AX58" s="263"/>
      <c r="AY58" s="263"/>
    </row>
    <row r="59" spans="1:51" ht="19.5" customHeight="1" x14ac:dyDescent="0.25">
      <c r="A59" s="263"/>
      <c r="B59" s="313"/>
      <c r="C59" s="302">
        <v>2</v>
      </c>
      <c r="D59" s="263"/>
      <c r="E59" s="302">
        <v>2</v>
      </c>
      <c r="F59" s="263"/>
      <c r="G59" s="302"/>
      <c r="H59" s="263"/>
      <c r="I59" s="302">
        <v>2</v>
      </c>
      <c r="J59" s="263"/>
      <c r="K59" s="302">
        <v>2</v>
      </c>
      <c r="L59" s="263"/>
      <c r="M59" s="302">
        <v>2</v>
      </c>
      <c r="N59" s="263"/>
      <c r="O59" s="302">
        <v>2</v>
      </c>
      <c r="P59" s="263"/>
      <c r="Q59" s="302">
        <v>2</v>
      </c>
      <c r="R59" s="263"/>
      <c r="S59" s="302">
        <v>2</v>
      </c>
      <c r="T59" s="263"/>
      <c r="U59" s="302">
        <v>2</v>
      </c>
      <c r="V59" s="263"/>
      <c r="W59" s="302">
        <v>2</v>
      </c>
      <c r="X59" s="263"/>
      <c r="Y59" s="302">
        <v>2</v>
      </c>
      <c r="Z59" s="263"/>
      <c r="AA59" s="302"/>
      <c r="AB59" s="263"/>
      <c r="AC59" s="302"/>
      <c r="AD59" s="263"/>
      <c r="AE59" s="302">
        <v>2</v>
      </c>
      <c r="AF59" s="263"/>
      <c r="AG59" s="302">
        <v>2</v>
      </c>
      <c r="AH59" s="263"/>
      <c r="AI59" s="302">
        <v>2</v>
      </c>
      <c r="AJ59" s="263"/>
      <c r="AK59" s="302">
        <v>2</v>
      </c>
      <c r="AL59" s="263"/>
      <c r="AM59" s="302">
        <v>2</v>
      </c>
      <c r="AN59" s="263"/>
      <c r="AO59" s="302">
        <v>2</v>
      </c>
      <c r="AP59" s="263"/>
      <c r="AQ59" s="302">
        <v>2</v>
      </c>
      <c r="AR59" s="263"/>
      <c r="AS59" s="302">
        <v>2</v>
      </c>
      <c r="AT59" s="286"/>
      <c r="AU59" s="263"/>
      <c r="AV59" s="263"/>
      <c r="AW59" s="263"/>
      <c r="AX59" s="263"/>
      <c r="AY59" s="263"/>
    </row>
    <row r="60" spans="1:51" ht="18" customHeight="1" x14ac:dyDescent="0.25">
      <c r="A60" s="263"/>
      <c r="B60" s="290"/>
      <c r="C60" s="275" t="str">
        <f>VLOOKUP(C55,'TS Gantry - AP47'!$C$8:$D$638,2,FALSE)</f>
        <v>DA-1.5</v>
      </c>
      <c r="D60" s="275"/>
      <c r="E60" s="275" t="str">
        <f>VLOOKUP(E55,'TS Gantry - AP47'!$C$8:$D$638,2,FALSE)</f>
        <v>DA+3</v>
      </c>
      <c r="F60" s="275"/>
      <c r="G60" s="275" t="str">
        <f>VLOOKUP(G55,'TS Gantry - AP47'!$C$8:$D$638,2,FALSE)</f>
        <v>DA+3</v>
      </c>
      <c r="H60" s="275"/>
      <c r="I60" s="275" t="str">
        <f>VLOOKUP(I55,'TS Gantry - AP47'!$C$8:$D$638,2,FALSE)</f>
        <v>DA+3</v>
      </c>
      <c r="J60" s="275"/>
      <c r="K60" s="275" t="str">
        <f>VLOOKUP(K55,'TS Gantry - AP47'!$C$8:$D$638,2,FALSE)</f>
        <v>DC2+0</v>
      </c>
      <c r="L60" s="275"/>
      <c r="M60" s="275" t="str">
        <f>VLOOKUP(M55,'TS Gantry - AP47'!$C$8:$D$638,2,FALSE)</f>
        <v>DA+3</v>
      </c>
      <c r="N60" s="275"/>
      <c r="O60" s="275" t="str">
        <f>VLOOKUP(O55,'TS Gantry - AP47'!$C$8:$D$638,2,FALSE)</f>
        <v>DA-1.5</v>
      </c>
      <c r="P60" s="275"/>
      <c r="Q60" s="275" t="str">
        <f>VLOOKUP(Q55,'TS Gantry - AP47'!$C$8:$D$638,2,FALSE)</f>
        <v>DA+9</v>
      </c>
      <c r="R60" s="275"/>
      <c r="S60" s="275" t="str">
        <f>VLOOKUP(S55,'TS Gantry - AP47'!$C$8:$D$638,2,FALSE)</f>
        <v>DA+9</v>
      </c>
      <c r="T60" s="275"/>
      <c r="U60" s="275" t="str">
        <f>VLOOKUP(U55,'TS Gantry - AP47'!$C$8:$D$638,2,FALSE)</f>
        <v>DA+9</v>
      </c>
      <c r="V60" s="275"/>
      <c r="W60" s="275" t="str">
        <f>VLOOKUP(W55,'TS Gantry - AP47'!$C$8:$D$638,2,FALSE)</f>
        <v>DC1+3</v>
      </c>
      <c r="X60" s="275"/>
      <c r="Y60" s="275" t="str">
        <f>VLOOKUP(Y55,'TS Gantry - AP47'!$C$8:$D$638,2,FALSE)</f>
        <v>DA+6</v>
      </c>
      <c r="Z60" s="275"/>
      <c r="AA60" s="275" t="str">
        <f>VLOOKUP(AA55,'TS Gantry - AP47'!$C$8:$D$638,2,FALSE)</f>
        <v>DC1+0</v>
      </c>
      <c r="AB60" s="275"/>
      <c r="AC60" s="275" t="str">
        <f>VLOOKUP(AC55,'TS Gantry - AP47'!$C$8:$D$638,2,FALSE)</f>
        <v>DC1+0</v>
      </c>
      <c r="AD60" s="275"/>
      <c r="AE60" s="275" t="str">
        <f>VLOOKUP(AE55,'TS Gantry - AP47'!$C$8:$D$638,2,FALSE)</f>
        <v>DB2+0</v>
      </c>
      <c r="AF60" s="275"/>
      <c r="AG60" s="275" t="str">
        <f>VLOOKUP(AG55,'TS Gantry - AP47'!$C$8:$D$638,2,FALSE)</f>
        <v>DA+3</v>
      </c>
      <c r="AH60" s="275"/>
      <c r="AI60" s="275" t="str">
        <f>VLOOKUP(AI55,'TS Gantry - AP47'!$C$8:$D$638,2,FALSE)</f>
        <v>DA+0</v>
      </c>
      <c r="AJ60" s="275"/>
      <c r="AK60" s="275" t="str">
        <f>VLOOKUP(AK55,'TS Gantry - AP47'!$C$8:$D$638,2,FALSE)</f>
        <v>DA+0</v>
      </c>
      <c r="AL60" s="275"/>
      <c r="AM60" s="275" t="str">
        <f>VLOOKUP(AM55,'TS Gantry - AP47'!$C$8:$D$638,2,FALSE)</f>
        <v>DD60+0</v>
      </c>
      <c r="AN60" s="275"/>
      <c r="AO60" s="275" t="str">
        <f>VLOOKUP(AO55,'TS Gantry - AP47'!$C$8:$D$638,2,FALSE)</f>
        <v>DD60+0</v>
      </c>
      <c r="AP60" s="275"/>
      <c r="AQ60" s="275" t="str">
        <f>VLOOKUP(AQ55,'TS Gantry - AP47'!$C$8:$D$638,2,FALSE)</f>
        <v>DA+6</v>
      </c>
      <c r="AR60" s="275"/>
      <c r="AS60" s="275" t="str">
        <f>VLOOKUP(AS55,'TS Gantry - AP47'!$C$8:$D$638,2,FALSE)</f>
        <v>DA+3</v>
      </c>
      <c r="AT60" s="326"/>
      <c r="AU60" s="263"/>
      <c r="AV60" s="263"/>
      <c r="AW60" s="263"/>
      <c r="AX60" s="263"/>
      <c r="AY60" s="263"/>
    </row>
    <row r="61" spans="1:51" ht="18" customHeight="1" x14ac:dyDescent="0.25">
      <c r="A61" s="263"/>
      <c r="B61" s="290"/>
      <c r="C61" s="275"/>
      <c r="D61" s="275"/>
      <c r="E61" s="275"/>
      <c r="F61" s="275"/>
      <c r="G61" s="275"/>
      <c r="H61" s="275"/>
      <c r="I61" s="275"/>
      <c r="J61" s="275"/>
      <c r="K61" s="275"/>
      <c r="L61" s="275"/>
      <c r="M61" s="275"/>
      <c r="N61" s="275"/>
      <c r="O61" s="275"/>
      <c r="P61" s="275"/>
      <c r="Q61" s="275"/>
      <c r="R61" s="275"/>
      <c r="S61" s="275"/>
      <c r="T61" s="275"/>
      <c r="U61" s="275"/>
      <c r="V61" s="275"/>
      <c r="W61" s="275"/>
      <c r="X61" s="275"/>
      <c r="Y61" s="275"/>
      <c r="Z61" s="275"/>
      <c r="AA61" s="275"/>
      <c r="AB61" s="275"/>
      <c r="AC61" s="275"/>
      <c r="AD61" s="275"/>
      <c r="AE61" s="305" t="s">
        <v>814</v>
      </c>
      <c r="AF61" s="275"/>
      <c r="AG61" s="275"/>
      <c r="AH61" s="275"/>
      <c r="AI61" s="275"/>
      <c r="AJ61" s="275"/>
      <c r="AK61" s="275"/>
      <c r="AL61" s="275"/>
      <c r="AM61" s="305" t="s">
        <v>814</v>
      </c>
      <c r="AN61" s="275"/>
      <c r="AO61" s="275"/>
      <c r="AP61" s="275"/>
      <c r="AQ61" s="275"/>
      <c r="AR61" s="275"/>
      <c r="AS61" s="275"/>
      <c r="AT61" s="326"/>
      <c r="AU61" s="263"/>
      <c r="AV61" s="263"/>
      <c r="AW61" s="263"/>
      <c r="AX61" s="263"/>
      <c r="AY61" s="263"/>
    </row>
    <row r="62" spans="1:51" ht="18" customHeight="1" x14ac:dyDescent="0.25">
      <c r="A62" s="263"/>
      <c r="B62" s="290"/>
      <c r="C62" s="275"/>
      <c r="D62" s="275"/>
      <c r="E62" s="275"/>
      <c r="F62" s="275"/>
      <c r="G62" s="275"/>
      <c r="H62" s="275"/>
      <c r="I62" s="275"/>
      <c r="J62" s="275"/>
      <c r="K62" s="275"/>
      <c r="L62" s="275"/>
      <c r="M62" s="275"/>
      <c r="N62" s="275"/>
      <c r="O62" s="275"/>
      <c r="P62" s="275"/>
      <c r="Q62" s="275"/>
      <c r="R62" s="275"/>
      <c r="S62" s="275"/>
      <c r="T62" s="275"/>
      <c r="U62" s="275"/>
      <c r="V62" s="327" t="s">
        <v>815</v>
      </c>
      <c r="W62" s="275"/>
      <c r="X62" s="275"/>
      <c r="Y62" s="275"/>
      <c r="Z62" s="275"/>
      <c r="AA62" s="275"/>
      <c r="AB62" s="327" t="s">
        <v>815</v>
      </c>
      <c r="AC62" s="324"/>
      <c r="AD62" s="291" t="s">
        <v>816</v>
      </c>
      <c r="AE62" s="324"/>
      <c r="AF62" s="275"/>
      <c r="AG62" s="275"/>
      <c r="AH62" s="275"/>
      <c r="AI62" s="275"/>
      <c r="AJ62" s="275"/>
      <c r="AK62" s="275"/>
      <c r="AL62" s="275"/>
      <c r="AM62" s="324"/>
      <c r="AN62" s="291" t="s">
        <v>817</v>
      </c>
      <c r="AO62" s="324"/>
      <c r="AP62" s="275"/>
      <c r="AQ62" s="275"/>
      <c r="AR62" s="275"/>
      <c r="AS62" s="275"/>
      <c r="AT62" s="326"/>
      <c r="AU62" s="263"/>
      <c r="AV62" s="263"/>
      <c r="AW62" s="263"/>
      <c r="AX62" s="263"/>
      <c r="AY62" s="263"/>
    </row>
    <row r="63" spans="1:51" ht="15" customHeight="1" x14ac:dyDescent="0.25">
      <c r="A63" s="285"/>
      <c r="B63" s="290"/>
      <c r="C63" s="275"/>
      <c r="D63" s="275"/>
      <c r="E63" s="275"/>
      <c r="F63" s="275"/>
      <c r="G63" s="275"/>
      <c r="H63" s="275"/>
      <c r="I63" s="275"/>
      <c r="J63" s="275"/>
      <c r="K63" s="275"/>
      <c r="L63" s="275"/>
      <c r="M63" s="275"/>
      <c r="N63" s="285"/>
      <c r="O63" s="275"/>
      <c r="P63" s="275"/>
      <c r="Q63" s="275"/>
      <c r="R63" s="275"/>
      <c r="S63" s="275"/>
      <c r="T63" s="285"/>
      <c r="U63" s="324"/>
      <c r="V63" s="291" t="s">
        <v>818</v>
      </c>
      <c r="W63" s="324"/>
      <c r="X63" s="275"/>
      <c r="Y63" s="275"/>
      <c r="Z63" s="275"/>
      <c r="AA63" s="324"/>
      <c r="AB63" s="291" t="s">
        <v>819</v>
      </c>
      <c r="AC63" s="324"/>
      <c r="AD63" s="275"/>
      <c r="AE63" s="285"/>
      <c r="AF63" s="285"/>
      <c r="AG63" s="285"/>
      <c r="AH63" s="275"/>
      <c r="AI63" s="275"/>
      <c r="AJ63" s="275"/>
      <c r="AK63" s="275"/>
      <c r="AL63" s="275"/>
      <c r="AM63" s="275"/>
      <c r="AN63" s="275"/>
      <c r="AO63" s="275"/>
      <c r="AP63" s="275"/>
      <c r="AQ63" s="275"/>
      <c r="AR63" s="275"/>
      <c r="AS63" s="275"/>
      <c r="AT63" s="304"/>
      <c r="AU63" s="285"/>
      <c r="AV63" s="285"/>
      <c r="AW63" s="285"/>
      <c r="AX63" s="285"/>
      <c r="AY63" s="285"/>
    </row>
    <row r="64" spans="1:51" ht="18" customHeight="1" x14ac:dyDescent="0.25">
      <c r="A64" s="263"/>
      <c r="B64" s="307"/>
      <c r="C64" s="305">
        <f>AS54+1</f>
        <v>125</v>
      </c>
      <c r="D64" s="285"/>
      <c r="E64" s="305">
        <f>C64+1</f>
        <v>126</v>
      </c>
      <c r="F64" s="285"/>
      <c r="G64" s="305">
        <f>E64+1</f>
        <v>127</v>
      </c>
      <c r="H64" s="285"/>
      <c r="I64" s="305">
        <f>G64+1</f>
        <v>128</v>
      </c>
      <c r="J64" s="285"/>
      <c r="K64" s="305">
        <f>I64+1</f>
        <v>129</v>
      </c>
      <c r="L64" s="285"/>
      <c r="M64" s="305">
        <f>K64+1</f>
        <v>130</v>
      </c>
      <c r="N64" s="285"/>
      <c r="O64" s="305">
        <f>M64+1</f>
        <v>131</v>
      </c>
      <c r="P64" s="285"/>
      <c r="Q64" s="305">
        <f>O64+1</f>
        <v>132</v>
      </c>
      <c r="R64" s="285"/>
      <c r="S64" s="305">
        <f>Q64+1</f>
        <v>133</v>
      </c>
      <c r="T64" s="285"/>
      <c r="U64" s="305">
        <f>S64+1</f>
        <v>134</v>
      </c>
      <c r="V64" s="285"/>
      <c r="W64" s="305">
        <f>U64+1</f>
        <v>135</v>
      </c>
      <c r="X64" s="285"/>
      <c r="Y64" s="305">
        <f>W64+1</f>
        <v>136</v>
      </c>
      <c r="Z64" s="285"/>
      <c r="AA64" s="305">
        <f>Y64+1</f>
        <v>137</v>
      </c>
      <c r="AB64" s="285"/>
      <c r="AC64" s="305">
        <f>AA64+1</f>
        <v>138</v>
      </c>
      <c r="AD64" s="285"/>
      <c r="AE64" s="305">
        <f>AC64+1</f>
        <v>139</v>
      </c>
      <c r="AF64" s="285"/>
      <c r="AG64" s="305">
        <f>AE64+1</f>
        <v>140</v>
      </c>
      <c r="AH64" s="285"/>
      <c r="AI64" s="305">
        <f>AG64+1</f>
        <v>141</v>
      </c>
      <c r="AJ64" s="285"/>
      <c r="AK64" s="305">
        <f>AI64+1</f>
        <v>142</v>
      </c>
      <c r="AL64" s="285"/>
      <c r="AM64" s="305">
        <f>AK64+1</f>
        <v>143</v>
      </c>
      <c r="AN64" s="285"/>
      <c r="AO64" s="305">
        <f>AM64+1</f>
        <v>144</v>
      </c>
      <c r="AP64" s="285"/>
      <c r="AQ64" s="305">
        <f>AO64+1</f>
        <v>145</v>
      </c>
      <c r="AR64" s="285"/>
      <c r="AS64" s="305">
        <f>AQ64+1</f>
        <v>146</v>
      </c>
      <c r="AT64" s="315"/>
      <c r="AU64" s="263"/>
      <c r="AV64" s="263"/>
      <c r="AW64" s="263"/>
      <c r="AX64" s="263"/>
      <c r="AY64" s="263"/>
    </row>
    <row r="65" spans="1:51" ht="18" customHeight="1" x14ac:dyDescent="0.25">
      <c r="A65" s="311"/>
      <c r="B65" s="308"/>
      <c r="C65" s="289" t="str">
        <f>VLOOKUP(C64,'TS Gantry - AP47'!$A$8:$C$638,3,FALSE)</f>
        <v>18/3</v>
      </c>
      <c r="D65" s="289"/>
      <c r="E65" s="289" t="str">
        <f>VLOOKUP(E64,'TS Gantry - AP47'!$A$8:$C$638,3,FALSE)</f>
        <v>18/4</v>
      </c>
      <c r="F65" s="289"/>
      <c r="G65" s="289" t="str">
        <f>VLOOKUP(G64,'TS Gantry - AP47'!$A$8:$C$638,3,FALSE)</f>
        <v>18/5</v>
      </c>
      <c r="H65" s="289"/>
      <c r="I65" s="289" t="str">
        <f>VLOOKUP(I64,'TS Gantry - AP47'!$A$8:$C$638,3,FALSE)</f>
        <v>19/0</v>
      </c>
      <c r="J65" s="289"/>
      <c r="K65" s="289" t="str">
        <f>VLOOKUP(K64,'TS Gantry - AP47'!$A$8:$C$638,3,FALSE)</f>
        <v>19/1</v>
      </c>
      <c r="L65" s="289"/>
      <c r="M65" s="289" t="str">
        <f>VLOOKUP(M64,'TS Gantry - AP47'!$A$8:$C$638,3,FALSE)</f>
        <v>19/2</v>
      </c>
      <c r="N65" s="289"/>
      <c r="O65" s="289" t="str">
        <f>VLOOKUP(O64,'TS Gantry - AP47'!$A$8:$C$638,3,FALSE)</f>
        <v>19/3</v>
      </c>
      <c r="P65" s="289"/>
      <c r="Q65" s="289" t="str">
        <f>VLOOKUP(Q64,'TS Gantry - AP47'!$A$8:$C$638,3,FALSE)</f>
        <v>19/4</v>
      </c>
      <c r="R65" s="289"/>
      <c r="S65" s="289" t="str">
        <f>VLOOKUP(S64,'TS Gantry - AP47'!$A$8:$C$638,3,FALSE)</f>
        <v>19/5</v>
      </c>
      <c r="T65" s="289"/>
      <c r="U65" s="289" t="str">
        <f>VLOOKUP(U64,'TS Gantry - AP47'!$A$8:$C$638,3,FALSE)</f>
        <v>19/6</v>
      </c>
      <c r="V65" s="289"/>
      <c r="W65" s="289" t="str">
        <f>VLOOKUP(W64,'TS Gantry - AP47'!$A$8:$C$638,3,FALSE)</f>
        <v>19/7</v>
      </c>
      <c r="X65" s="289"/>
      <c r="Y65" s="289" t="str">
        <f>VLOOKUP(Y64,'TS Gantry - AP47'!$A$8:$C$638,3,FALSE)</f>
        <v>20/0</v>
      </c>
      <c r="Z65" s="289"/>
      <c r="AA65" s="289" t="str">
        <f>VLOOKUP(AA64,'TS Gantry - AP47'!$A$8:$C$638,3,FALSE)</f>
        <v>20/1</v>
      </c>
      <c r="AB65" s="289"/>
      <c r="AC65" s="289" t="str">
        <f>VLOOKUP(AC64,'TS Gantry - AP47'!$A$8:$C$638,3,FALSE)</f>
        <v>20/2</v>
      </c>
      <c r="AD65" s="289"/>
      <c r="AE65" s="289" t="str">
        <f>VLOOKUP(AE64,'TS Gantry - AP47'!$A$8:$C$638,3,FALSE)</f>
        <v>20/3</v>
      </c>
      <c r="AF65" s="289"/>
      <c r="AG65" s="289" t="str">
        <f>VLOOKUP(AG64,'TS Gantry - AP47'!$A$8:$C$638,3,FALSE)</f>
        <v>20/4</v>
      </c>
      <c r="AH65" s="289"/>
      <c r="AI65" s="289" t="str">
        <f>VLOOKUP(AI64,'TS Gantry - AP47'!$A$8:$C$638,3,FALSE)</f>
        <v>20/5</v>
      </c>
      <c r="AJ65" s="289"/>
      <c r="AK65" s="289" t="str">
        <f>VLOOKUP(AK64,'TS Gantry - AP47'!$A$8:$C$638,3,FALSE)</f>
        <v>20/6</v>
      </c>
      <c r="AL65" s="289"/>
      <c r="AM65" s="289" t="str">
        <f>VLOOKUP(AM64,'TS Gantry - AP47'!$A$8:$C$638,3,FALSE)</f>
        <v>20/7</v>
      </c>
      <c r="AN65" s="289"/>
      <c r="AO65" s="289" t="str">
        <f>VLOOKUP(AO64,'TS Gantry - AP47'!$A$8:$C$638,3,FALSE)</f>
        <v>20A/0</v>
      </c>
      <c r="AP65" s="289"/>
      <c r="AQ65" s="289" t="str">
        <f>VLOOKUP(AQ64,'TS Gantry - AP47'!$A$8:$C$638,3,FALSE)</f>
        <v>21/0</v>
      </c>
      <c r="AR65" s="289"/>
      <c r="AS65" s="289" t="str">
        <f>VLOOKUP(AS64,'TS Gantry - AP47'!$A$8:$C$638,3,FALSE)</f>
        <v>22/0</v>
      </c>
      <c r="AT65" s="316"/>
      <c r="AU65" s="311"/>
      <c r="AV65" s="311"/>
      <c r="AW65" s="311"/>
      <c r="AX65" s="311"/>
      <c r="AY65" s="311"/>
    </row>
    <row r="66" spans="1:51" ht="15" customHeight="1" x14ac:dyDescent="0.25">
      <c r="A66" s="263"/>
      <c r="B66" s="328"/>
      <c r="C66" s="263"/>
      <c r="D66" s="263"/>
      <c r="E66" s="263"/>
      <c r="F66" s="263"/>
      <c r="G66" s="263"/>
      <c r="H66" s="263"/>
      <c r="I66" s="263"/>
      <c r="J66" s="263"/>
      <c r="K66" s="263"/>
      <c r="L66" s="263"/>
      <c r="M66" s="263"/>
      <c r="N66" s="263"/>
      <c r="O66" s="263"/>
      <c r="P66" s="263"/>
      <c r="Q66" s="263"/>
      <c r="R66" s="263"/>
      <c r="S66" s="263"/>
      <c r="T66" s="263"/>
      <c r="U66" s="263"/>
      <c r="V66" s="263"/>
      <c r="W66" s="263"/>
      <c r="X66" s="263"/>
      <c r="Y66" s="263"/>
      <c r="Z66" s="263"/>
      <c r="AA66" s="263"/>
      <c r="AB66" s="263"/>
      <c r="AC66" s="263"/>
      <c r="AD66" s="263"/>
      <c r="AE66" s="263"/>
      <c r="AF66" s="275"/>
      <c r="AG66" s="263"/>
      <c r="AH66" s="282"/>
      <c r="AI66" s="263"/>
      <c r="AJ66" s="263"/>
      <c r="AK66" s="263"/>
      <c r="AL66" s="263"/>
      <c r="AM66" s="263"/>
      <c r="AN66" s="263"/>
      <c r="AO66" s="263"/>
      <c r="AP66" s="291" t="s">
        <v>820</v>
      </c>
      <c r="AQ66" s="263"/>
      <c r="AR66" s="263"/>
      <c r="AS66" s="263"/>
      <c r="AT66" s="329" t="s">
        <v>811</v>
      </c>
      <c r="AU66" s="263"/>
      <c r="AV66" s="263"/>
      <c r="AW66" s="263"/>
      <c r="AX66" s="263"/>
      <c r="AY66" s="263"/>
    </row>
    <row r="67" spans="1:51" ht="15" customHeight="1" x14ac:dyDescent="0.25">
      <c r="A67" s="263"/>
      <c r="B67" s="313"/>
      <c r="C67" s="263"/>
      <c r="D67" s="263"/>
      <c r="E67" s="263"/>
      <c r="F67" s="263"/>
      <c r="G67" s="263"/>
      <c r="H67" s="263"/>
      <c r="I67" s="263"/>
      <c r="J67" s="263"/>
      <c r="K67" s="263"/>
      <c r="L67" s="263"/>
      <c r="M67" s="263"/>
      <c r="N67" s="263"/>
      <c r="O67" s="263"/>
      <c r="P67" s="263"/>
      <c r="Q67" s="263"/>
      <c r="R67" s="263"/>
      <c r="S67" s="263"/>
      <c r="T67" s="263"/>
      <c r="U67" s="263"/>
      <c r="V67" s="263"/>
      <c r="W67" s="263"/>
      <c r="X67" s="263"/>
      <c r="Y67" s="263"/>
      <c r="Z67" s="263"/>
      <c r="AA67" s="263"/>
      <c r="AB67" s="263"/>
      <c r="AC67" s="263"/>
      <c r="AD67" s="263"/>
      <c r="AE67" s="263"/>
      <c r="AF67" s="263"/>
      <c r="AG67" s="263"/>
      <c r="AH67" s="263"/>
      <c r="AI67" s="263"/>
      <c r="AJ67" s="263"/>
      <c r="AK67" s="263"/>
      <c r="AL67" s="263"/>
      <c r="AM67" s="263"/>
      <c r="AN67" s="263"/>
      <c r="AO67" s="263"/>
      <c r="AP67" s="291" t="s">
        <v>807</v>
      </c>
      <c r="AQ67" s="263"/>
      <c r="AR67" s="263"/>
      <c r="AS67" s="263"/>
      <c r="AT67" s="329" t="s">
        <v>807</v>
      </c>
      <c r="AU67" s="263"/>
      <c r="AV67" s="263"/>
      <c r="AW67" s="263"/>
      <c r="AX67" s="263"/>
      <c r="AY67" s="263"/>
    </row>
    <row r="68" spans="1:51" ht="19.5" customHeight="1" x14ac:dyDescent="0.25">
      <c r="A68" s="263"/>
      <c r="B68" s="313"/>
      <c r="C68" s="298">
        <v>3</v>
      </c>
      <c r="D68" s="297">
        <f>VLOOKUP(C65,'TS Gantry - AP47'!$C$8:$E$638,3,FALSE)</f>
        <v>407</v>
      </c>
      <c r="E68" s="298">
        <v>3</v>
      </c>
      <c r="F68" s="297">
        <f>VLOOKUP(E65,'TS Gantry - AP47'!$C$8:$E$638,3,FALSE)</f>
        <v>373</v>
      </c>
      <c r="G68" s="298">
        <v>3</v>
      </c>
      <c r="H68" s="297">
        <f>VLOOKUP(G65,'TS Gantry - AP47'!$C$8:$E$638,3,FALSE)</f>
        <v>353.45600000000002</v>
      </c>
      <c r="I68" s="298">
        <v>3</v>
      </c>
      <c r="J68" s="297">
        <f>VLOOKUP(I65,'TS Gantry - AP47'!$C$8:$E$638,3,FALSE)</f>
        <v>380</v>
      </c>
      <c r="K68" s="298">
        <v>3</v>
      </c>
      <c r="L68" s="297">
        <f>VLOOKUP(K65,'TS Gantry - AP47'!$C$8:$E$638,3,FALSE)</f>
        <v>449</v>
      </c>
      <c r="M68" s="298">
        <v>3</v>
      </c>
      <c r="N68" s="297">
        <f>VLOOKUP(M65,'TS Gantry - AP47'!$C$8:$E$638,3,FALSE)</f>
        <v>391</v>
      </c>
      <c r="O68" s="298">
        <v>3</v>
      </c>
      <c r="P68" s="297">
        <f>VLOOKUP(O65,'TS Gantry - AP47'!$C$8:$E$638,3,FALSE)</f>
        <v>397</v>
      </c>
      <c r="Q68" s="298">
        <v>3</v>
      </c>
      <c r="R68" s="297">
        <f>VLOOKUP(Q65,'TS Gantry - AP47'!$C$8:$E$638,3,FALSE)</f>
        <v>425</v>
      </c>
      <c r="S68" s="298">
        <v>3</v>
      </c>
      <c r="T68" s="297">
        <f>VLOOKUP(S65,'TS Gantry - AP47'!$C$8:$E$638,3,FALSE)</f>
        <v>409</v>
      </c>
      <c r="U68" s="298">
        <v>3</v>
      </c>
      <c r="V68" s="297">
        <f>VLOOKUP(U65,'TS Gantry - AP47'!$C$8:$E$638,3,FALSE)</f>
        <v>381</v>
      </c>
      <c r="W68" s="298">
        <v>3</v>
      </c>
      <c r="X68" s="297">
        <f>VLOOKUP(W65,'TS Gantry - AP47'!$C$8:$E$638,3,FALSE)</f>
        <v>392.00099999999998</v>
      </c>
      <c r="Y68" s="298">
        <v>3</v>
      </c>
      <c r="Z68" s="297">
        <f>VLOOKUP(Y65,'TS Gantry - AP47'!$C$8:$E$638,3,FALSE)</f>
        <v>420</v>
      </c>
      <c r="AA68" s="298">
        <v>3</v>
      </c>
      <c r="AB68" s="297">
        <f>VLOOKUP(AA65,'TS Gantry - AP47'!$C$8:$E$638,3,FALSE)</f>
        <v>361</v>
      </c>
      <c r="AC68" s="298">
        <v>3</v>
      </c>
      <c r="AD68" s="297">
        <f>VLOOKUP(AC65,'TS Gantry - AP47'!$C$8:$E$638,3,FALSE)</f>
        <v>393</v>
      </c>
      <c r="AE68" s="298">
        <v>3</v>
      </c>
      <c r="AF68" s="297">
        <f>VLOOKUP(AE65,'TS Gantry - AP47'!$C$8:$E$638,3,FALSE)</f>
        <v>384</v>
      </c>
      <c r="AG68" s="298">
        <v>3</v>
      </c>
      <c r="AH68" s="297">
        <f>VLOOKUP(AG65,'TS Gantry - AP47'!$C$8:$E$638,3,FALSE)</f>
        <v>345</v>
      </c>
      <c r="AI68" s="298">
        <v>3</v>
      </c>
      <c r="AJ68" s="297">
        <f>VLOOKUP(AI65,'TS Gantry - AP47'!$C$8:$E$638,3,FALSE)</f>
        <v>396</v>
      </c>
      <c r="AK68" s="298">
        <v>3</v>
      </c>
      <c r="AL68" s="297">
        <f>VLOOKUP(AK65,'TS Gantry - AP47'!$C$8:$E$638,3,FALSE)</f>
        <v>370</v>
      </c>
      <c r="AM68" s="298">
        <v>3</v>
      </c>
      <c r="AN68" s="297">
        <f>VLOOKUP(AM65,'TS Gantry - AP47'!$C$8:$E$638,3,FALSE)</f>
        <v>443.47399999999999</v>
      </c>
      <c r="AO68" s="298">
        <v>3</v>
      </c>
      <c r="AP68" s="297">
        <f>VLOOKUP(AO65,'TS Gantry - AP47'!$C$8:$E$638,3,FALSE)</f>
        <v>226.80699999999999</v>
      </c>
      <c r="AQ68" s="298">
        <v>3</v>
      </c>
      <c r="AR68" s="297">
        <f>VLOOKUP(AQ65,'TS Gantry - AP47'!$C$8:$E$638,3,FALSE)</f>
        <v>275.25</v>
      </c>
      <c r="AS68" s="298">
        <v>3</v>
      </c>
      <c r="AT68" s="299">
        <f>VLOOKUP(AS65,'TS Gantry - AP47'!$C$8:$E$638,3,FALSE)</f>
        <v>198.077</v>
      </c>
      <c r="AU68" s="263">
        <f>COUNTIF(B68:AT68,"3")</f>
        <v>22</v>
      </c>
      <c r="AV68" s="263"/>
      <c r="AW68" s="263"/>
      <c r="AX68" s="263"/>
      <c r="AY68" s="263"/>
    </row>
    <row r="69" spans="1:51" ht="19.5" customHeight="1" x14ac:dyDescent="0.25">
      <c r="A69" s="263"/>
      <c r="B69" s="313"/>
      <c r="C69" s="302">
        <v>2</v>
      </c>
      <c r="D69" s="263"/>
      <c r="E69" s="302">
        <v>2</v>
      </c>
      <c r="F69" s="263"/>
      <c r="G69" s="302">
        <v>2</v>
      </c>
      <c r="H69" s="263"/>
      <c r="I69" s="302">
        <v>2</v>
      </c>
      <c r="J69" s="263"/>
      <c r="K69" s="302">
        <v>2</v>
      </c>
      <c r="L69" s="263"/>
      <c r="M69" s="302">
        <v>2</v>
      </c>
      <c r="N69" s="263"/>
      <c r="O69" s="302">
        <v>2</v>
      </c>
      <c r="P69" s="263"/>
      <c r="Q69" s="302">
        <v>2</v>
      </c>
      <c r="R69" s="263"/>
      <c r="S69" s="302">
        <v>2</v>
      </c>
      <c r="T69" s="263"/>
      <c r="U69" s="302">
        <v>2</v>
      </c>
      <c r="V69" s="263"/>
      <c r="W69" s="302">
        <v>2</v>
      </c>
      <c r="X69" s="263"/>
      <c r="Y69" s="302">
        <v>2</v>
      </c>
      <c r="Z69" s="263"/>
      <c r="AA69" s="302">
        <v>2</v>
      </c>
      <c r="AB69" s="263"/>
      <c r="AC69" s="302">
        <v>2</v>
      </c>
      <c r="AD69" s="263"/>
      <c r="AE69" s="302">
        <v>2</v>
      </c>
      <c r="AF69" s="263"/>
      <c r="AG69" s="302">
        <v>2</v>
      </c>
      <c r="AH69" s="263"/>
      <c r="AI69" s="302">
        <v>2</v>
      </c>
      <c r="AJ69" s="263"/>
      <c r="AK69" s="302">
        <v>2</v>
      </c>
      <c r="AL69" s="263"/>
      <c r="AM69" s="302">
        <v>2</v>
      </c>
      <c r="AN69" s="263"/>
      <c r="AO69" s="302">
        <v>2</v>
      </c>
      <c r="AP69" s="263"/>
      <c r="AQ69" s="302">
        <v>2</v>
      </c>
      <c r="AR69" s="263"/>
      <c r="AS69" s="302">
        <v>2</v>
      </c>
      <c r="AT69" s="286"/>
      <c r="AU69" s="263"/>
      <c r="AV69" s="263"/>
      <c r="AW69" s="263"/>
      <c r="AX69" s="263"/>
      <c r="AY69" s="263"/>
    </row>
    <row r="70" spans="1:51" ht="18" customHeight="1" x14ac:dyDescent="0.25">
      <c r="A70" s="263"/>
      <c r="B70" s="290"/>
      <c r="C70" s="275" t="str">
        <f>VLOOKUP(C65,'TS Gantry - AP47'!$C$8:$D$638,2,FALSE)</f>
        <v>DA+6</v>
      </c>
      <c r="D70" s="275"/>
      <c r="E70" s="275" t="str">
        <f>VLOOKUP(E65,'TS Gantry - AP47'!$C$8:$D$638,2,FALSE)</f>
        <v>DA+6</v>
      </c>
      <c r="F70" s="275"/>
      <c r="G70" s="275" t="str">
        <f>VLOOKUP(G65,'TS Gantry - AP47'!$C$8:$D$638,2,FALSE)</f>
        <v>DA+0</v>
      </c>
      <c r="H70" s="275"/>
      <c r="I70" s="275" t="str">
        <f>VLOOKUP(I65,'TS Gantry - AP47'!$C$8:$D$638,2,FALSE)</f>
        <v>DC2+0</v>
      </c>
      <c r="J70" s="275"/>
      <c r="K70" s="275" t="str">
        <f>VLOOKUP(K65,'TS Gantry - AP47'!$C$8:$D$638,2,FALSE)</f>
        <v>DA+3</v>
      </c>
      <c r="L70" s="275"/>
      <c r="M70" s="275" t="str">
        <f>VLOOKUP(M65,'TS Gantry - AP47'!$C$8:$D$638,2,FALSE)</f>
        <v>DA+6</v>
      </c>
      <c r="N70" s="275"/>
      <c r="O70" s="275" t="str">
        <f>VLOOKUP(O65,'TS Gantry - AP47'!$C$8:$D$638,2,FALSE)</f>
        <v>DA-1.5</v>
      </c>
      <c r="P70" s="275"/>
      <c r="Q70" s="275" t="str">
        <f>VLOOKUP(Q65,'TS Gantry - AP47'!$C$8:$D$638,2,FALSE)</f>
        <v>DA+9</v>
      </c>
      <c r="R70" s="275"/>
      <c r="S70" s="275" t="str">
        <f>VLOOKUP(S65,'TS Gantry - AP47'!$C$8:$D$638,2,FALSE)</f>
        <v>DA+3</v>
      </c>
      <c r="T70" s="275"/>
      <c r="U70" s="275" t="str">
        <f>VLOOKUP(U65,'TS Gantry - AP47'!$C$8:$D$638,2,FALSE)</f>
        <v>DA+3</v>
      </c>
      <c r="V70" s="275"/>
      <c r="W70" s="275" t="str">
        <f>VLOOKUP(W65,'TS Gantry - AP47'!$C$8:$D$638,2,FALSE)</f>
        <v>DA+6</v>
      </c>
      <c r="X70" s="275"/>
      <c r="Y70" s="275" t="str">
        <f>VLOOKUP(Y65,'TS Gantry - AP47'!$C$8:$D$638,2,FALSE)</f>
        <v>DC1+6</v>
      </c>
      <c r="Z70" s="275"/>
      <c r="AA70" s="275" t="str">
        <f>VLOOKUP(AA65,'TS Gantry - AP47'!$C$8:$D$638,2,FALSE)</f>
        <v>DA+6</v>
      </c>
      <c r="AB70" s="275"/>
      <c r="AC70" s="275" t="str">
        <f>VLOOKUP(AC65,'TS Gantry - AP47'!$C$8:$D$638,2,FALSE)</f>
        <v>DA+6</v>
      </c>
      <c r="AD70" s="275"/>
      <c r="AE70" s="275" t="str">
        <f>VLOOKUP(AE65,'TS Gantry - AP47'!$C$8:$D$638,2,FALSE)</f>
        <v>DA-3</v>
      </c>
      <c r="AF70" s="275"/>
      <c r="AG70" s="275" t="str">
        <f>VLOOKUP(AG65,'TS Gantry - AP47'!$C$8:$D$638,2,FALSE)</f>
        <v>DA+0</v>
      </c>
      <c r="AH70" s="275"/>
      <c r="AI70" s="275" t="str">
        <f>VLOOKUP(AI65,'TS Gantry - AP47'!$C$8:$D$638,2,FALSE)</f>
        <v>DA+0</v>
      </c>
      <c r="AJ70" s="275"/>
      <c r="AK70" s="275" t="str">
        <f>VLOOKUP(AK65,'TS Gantry - AP47'!$C$8:$D$638,2,FALSE)</f>
        <v>DA+9</v>
      </c>
      <c r="AL70" s="275"/>
      <c r="AM70" s="275" t="str">
        <f>VLOOKUP(AM65,'TS Gantry - AP47'!$C$8:$D$638,2,FALSE)</f>
        <v>DA+0</v>
      </c>
      <c r="AN70" s="275"/>
      <c r="AO70" s="275" t="str">
        <f>VLOOKUP(AO65,'TS Gantry - AP47'!$C$8:$D$638,2,FALSE)</f>
        <v>DD45+9</v>
      </c>
      <c r="AP70" s="275"/>
      <c r="AQ70" s="275" t="str">
        <f>VLOOKUP(AQ65,'TS Gantry - AP47'!$C$8:$D$638,2,FALSE)</f>
        <v>DC2+3</v>
      </c>
      <c r="AR70" s="275"/>
      <c r="AS70" s="275" t="str">
        <f>VLOOKUP(AS65,'TS Gantry - AP47'!$C$8:$D$638,2,FALSE)</f>
        <v>DD60+6</v>
      </c>
      <c r="AT70" s="326"/>
      <c r="AU70" s="263"/>
      <c r="AV70" s="263"/>
      <c r="AW70" s="263"/>
      <c r="AX70" s="263"/>
      <c r="AY70" s="263"/>
    </row>
    <row r="71" spans="1:51" ht="18" customHeight="1" thickBot="1" x14ac:dyDescent="0.3">
      <c r="A71" s="263"/>
      <c r="B71" s="330"/>
      <c r="C71" s="331"/>
      <c r="D71" s="331"/>
      <c r="E71" s="331"/>
      <c r="F71" s="331"/>
      <c r="G71" s="331"/>
      <c r="H71" s="331"/>
      <c r="I71" s="331"/>
      <c r="J71" s="331"/>
      <c r="K71" s="331"/>
      <c r="L71" s="331"/>
      <c r="M71" s="331"/>
      <c r="N71" s="331"/>
      <c r="O71" s="331"/>
      <c r="P71" s="331"/>
      <c r="Q71" s="331"/>
      <c r="R71" s="331"/>
      <c r="S71" s="331"/>
      <c r="T71" s="331"/>
      <c r="U71" s="331"/>
      <c r="V71" s="331"/>
      <c r="W71" s="331"/>
      <c r="X71" s="331"/>
      <c r="Y71" s="331"/>
      <c r="Z71" s="331"/>
      <c r="AA71" s="331"/>
      <c r="AB71" s="331"/>
      <c r="AC71" s="331"/>
      <c r="AD71" s="331"/>
      <c r="AE71" s="331"/>
      <c r="AF71" s="331"/>
      <c r="AG71" s="331"/>
      <c r="AH71" s="331"/>
      <c r="AI71" s="331"/>
      <c r="AJ71" s="331"/>
      <c r="AK71" s="331"/>
      <c r="AL71" s="331"/>
      <c r="AM71" s="331"/>
      <c r="AN71" s="331"/>
      <c r="AO71" s="332"/>
      <c r="AP71" s="333" t="s">
        <v>816</v>
      </c>
      <c r="AQ71" s="332"/>
      <c r="AR71" s="331"/>
      <c r="AS71" s="332"/>
      <c r="AT71" s="334" t="s">
        <v>816</v>
      </c>
      <c r="AU71" s="263"/>
      <c r="AV71" s="263"/>
      <c r="AW71" s="263"/>
      <c r="AX71" s="263"/>
      <c r="AY71" s="263"/>
    </row>
    <row r="72" spans="1:51" ht="15" customHeight="1" x14ac:dyDescent="0.25">
      <c r="A72" s="263"/>
      <c r="B72" s="283"/>
      <c r="C72" s="275"/>
      <c r="D72" s="275"/>
      <c r="E72" s="275"/>
      <c r="F72" s="275"/>
      <c r="G72" s="275"/>
      <c r="H72" s="275"/>
      <c r="I72" s="275"/>
      <c r="J72" s="275"/>
      <c r="K72" s="275"/>
      <c r="L72" s="275"/>
      <c r="M72" s="275"/>
      <c r="N72" s="275"/>
      <c r="O72" s="275"/>
      <c r="P72" s="275"/>
      <c r="Q72" s="275"/>
      <c r="R72" s="275"/>
      <c r="S72" s="275"/>
      <c r="T72" s="275"/>
      <c r="U72" s="275"/>
      <c r="V72" s="275"/>
      <c r="W72" s="275"/>
      <c r="X72" s="275"/>
      <c r="Y72" s="275"/>
      <c r="Z72" s="275"/>
      <c r="AA72" s="275"/>
      <c r="AB72" s="275"/>
      <c r="AC72" s="275"/>
      <c r="AD72" s="275"/>
      <c r="AE72" s="275"/>
      <c r="AF72" s="275"/>
      <c r="AG72" s="275"/>
      <c r="AH72" s="275"/>
      <c r="AI72" s="275"/>
      <c r="AJ72" s="275"/>
      <c r="AK72" s="275"/>
      <c r="AL72" s="275"/>
      <c r="AM72" s="275"/>
      <c r="AN72" s="275"/>
      <c r="AO72" s="275"/>
      <c r="AP72" s="275"/>
      <c r="AQ72" s="275"/>
      <c r="AR72" s="275"/>
      <c r="AS72" s="275"/>
      <c r="AT72" s="304"/>
      <c r="AU72" s="263"/>
      <c r="AV72" s="263"/>
      <c r="AW72" s="263"/>
      <c r="AX72" s="263"/>
      <c r="AY72" s="263"/>
    </row>
    <row r="73" spans="1:51" ht="18" customHeight="1" x14ac:dyDescent="0.25">
      <c r="A73" s="263"/>
      <c r="B73" s="307"/>
      <c r="C73" s="305">
        <f>AS64+1</f>
        <v>147</v>
      </c>
      <c r="D73" s="285"/>
      <c r="E73" s="305">
        <f>C73+1</f>
        <v>148</v>
      </c>
      <c r="F73" s="285"/>
      <c r="G73" s="305">
        <f>E73+1</f>
        <v>149</v>
      </c>
      <c r="H73" s="285"/>
      <c r="I73" s="305">
        <f>G73+1</f>
        <v>150</v>
      </c>
      <c r="J73" s="285"/>
      <c r="K73" s="305">
        <f>I73+1</f>
        <v>151</v>
      </c>
      <c r="L73" s="285"/>
      <c r="M73" s="305">
        <f>K73+1</f>
        <v>152</v>
      </c>
      <c r="N73" s="285"/>
      <c r="O73" s="305">
        <f>M73+1</f>
        <v>153</v>
      </c>
      <c r="P73" s="285"/>
      <c r="Q73" s="305">
        <f>O73+1</f>
        <v>154</v>
      </c>
      <c r="R73" s="285"/>
      <c r="S73" s="305">
        <f>Q73+1</f>
        <v>155</v>
      </c>
      <c r="T73" s="285"/>
      <c r="U73" s="305">
        <f>S73+1</f>
        <v>156</v>
      </c>
      <c r="V73" s="285"/>
      <c r="W73" s="305">
        <f>U73+1</f>
        <v>157</v>
      </c>
      <c r="X73" s="285"/>
      <c r="Y73" s="305">
        <f>W73+1</f>
        <v>158</v>
      </c>
      <c r="Z73" s="285"/>
      <c r="AA73" s="305">
        <f>Y73+1</f>
        <v>159</v>
      </c>
      <c r="AB73" s="285"/>
      <c r="AC73" s="305">
        <f>AA73+1</f>
        <v>160</v>
      </c>
      <c r="AD73" s="285"/>
      <c r="AE73" s="305">
        <f>AC73+1</f>
        <v>161</v>
      </c>
      <c r="AF73" s="285"/>
      <c r="AG73" s="305">
        <f>AE73+1</f>
        <v>162</v>
      </c>
      <c r="AH73" s="285"/>
      <c r="AI73" s="305">
        <f>AG73+1</f>
        <v>163</v>
      </c>
      <c r="AJ73" s="285"/>
      <c r="AK73" s="305">
        <f>AI73+1</f>
        <v>164</v>
      </c>
      <c r="AL73" s="285"/>
      <c r="AM73" s="305">
        <f>AK73+1</f>
        <v>165</v>
      </c>
      <c r="AN73" s="285"/>
      <c r="AO73" s="305">
        <f>AM73+1</f>
        <v>166</v>
      </c>
      <c r="AP73" s="285"/>
      <c r="AQ73" s="305">
        <f>AO73+1</f>
        <v>167</v>
      </c>
      <c r="AR73" s="285"/>
      <c r="AS73" s="305">
        <f>AQ73+1</f>
        <v>168</v>
      </c>
      <c r="AT73" s="315"/>
      <c r="AU73" s="263"/>
      <c r="AV73" s="263"/>
      <c r="AW73" s="263"/>
      <c r="AX73" s="263"/>
      <c r="AY73" s="263"/>
    </row>
    <row r="74" spans="1:51" ht="18" customHeight="1" x14ac:dyDescent="0.25">
      <c r="A74" s="311"/>
      <c r="B74" s="308"/>
      <c r="C74" s="289" t="str">
        <f>VLOOKUP(C73,'TS Gantry - AP47'!$A$8:$C$638,3,FALSE)</f>
        <v>23/0</v>
      </c>
      <c r="D74" s="289"/>
      <c r="E74" s="289" t="str">
        <f>VLOOKUP(E73,'TS Gantry - AP47'!$A$8:$C$638,3,FALSE)</f>
        <v>23/1</v>
      </c>
      <c r="F74" s="289"/>
      <c r="G74" s="289" t="str">
        <f>VLOOKUP(G73,'TS Gantry - AP47'!$A$8:$C$638,3,FALSE)</f>
        <v>23/2</v>
      </c>
      <c r="H74" s="289"/>
      <c r="I74" s="289" t="str">
        <f>VLOOKUP(I73,'TS Gantry - AP47'!$A$8:$C$638,3,FALSE)</f>
        <v>23/3</v>
      </c>
      <c r="J74" s="289"/>
      <c r="K74" s="289" t="str">
        <f>VLOOKUP(K73,'TS Gantry - AP47'!$A$8:$C$638,3,FALSE)</f>
        <v>23/4</v>
      </c>
      <c r="L74" s="289"/>
      <c r="M74" s="289" t="str">
        <f>VLOOKUP(M73,'TS Gantry - AP47'!$A$8:$C$638,3,FALSE)</f>
        <v>24/0</v>
      </c>
      <c r="N74" s="289"/>
      <c r="O74" s="289" t="str">
        <f>VLOOKUP(O73,'TS Gantry - AP47'!$A$8:$C$638,3,FALSE)</f>
        <v>25/0</v>
      </c>
      <c r="P74" s="289"/>
      <c r="Q74" s="289" t="str">
        <f>VLOOKUP(Q73,'TS Gantry - AP47'!$A$8:$C$638,3,FALSE)</f>
        <v>25/1</v>
      </c>
      <c r="R74" s="289"/>
      <c r="S74" s="289" t="str">
        <f>VLOOKUP(S73,'TS Gantry - AP47'!$A$8:$C$638,3,FALSE)</f>
        <v>26/0</v>
      </c>
      <c r="T74" s="289"/>
      <c r="U74" s="289" t="str">
        <f>VLOOKUP(U73,'TS Gantry - AP47'!$A$8:$C$638,3,FALSE)</f>
        <v>27/0</v>
      </c>
      <c r="V74" s="289"/>
      <c r="W74" s="289" t="str">
        <f>VLOOKUP(W73,'TS Gantry - AP47'!$A$8:$C$638,3,FALSE)</f>
        <v>27/1</v>
      </c>
      <c r="X74" s="289"/>
      <c r="Y74" s="289" t="str">
        <f>VLOOKUP(Y73,'TS Gantry - AP47'!$A$8:$C$638,3,FALSE)</f>
        <v>27/2</v>
      </c>
      <c r="Z74" s="289"/>
      <c r="AA74" s="289" t="str">
        <f>VLOOKUP(AA73,'TS Gantry - AP47'!$A$8:$C$638,3,FALSE)</f>
        <v>27/3</v>
      </c>
      <c r="AB74" s="289"/>
      <c r="AC74" s="289" t="str">
        <f>VLOOKUP(AC73,'TS Gantry - AP47'!$A$8:$C$638,3,FALSE)</f>
        <v>28/0</v>
      </c>
      <c r="AD74" s="289"/>
      <c r="AE74" s="289" t="str">
        <f>VLOOKUP(AE73,'TS Gantry - AP47'!$A$8:$C$638,3,FALSE)</f>
        <v>28/1</v>
      </c>
      <c r="AF74" s="289"/>
      <c r="AG74" s="289" t="str">
        <f>VLOOKUP(AG73,'TS Gantry - AP47'!$A$8:$C$638,3,FALSE)</f>
        <v>28/2</v>
      </c>
      <c r="AH74" s="289"/>
      <c r="AI74" s="289" t="str">
        <f>VLOOKUP(AI73,'TS Gantry - AP47'!$A$8:$C$638,3,FALSE)</f>
        <v>28/3</v>
      </c>
      <c r="AJ74" s="289"/>
      <c r="AK74" s="289" t="str">
        <f>VLOOKUP(AK73,'TS Gantry - AP47'!$A$8:$C$638,3,FALSE)</f>
        <v>28/4</v>
      </c>
      <c r="AL74" s="289"/>
      <c r="AM74" s="289" t="str">
        <f>VLOOKUP(AM73,'TS Gantry - AP47'!$A$8:$C$638,3,FALSE)</f>
        <v>28/5</v>
      </c>
      <c r="AN74" s="289"/>
      <c r="AO74" s="289" t="str">
        <f>VLOOKUP(AO73,'TS Gantry - AP47'!$A$8:$C$638,3,FALSE)</f>
        <v>28/6</v>
      </c>
      <c r="AP74" s="289"/>
      <c r="AQ74" s="289" t="str">
        <f>VLOOKUP(AQ73,'TS Gantry - AP47'!$A$8:$C$638,3,FALSE)</f>
        <v>28/7</v>
      </c>
      <c r="AR74" s="289"/>
      <c r="AS74" s="289" t="str">
        <f>VLOOKUP(AS73,'TS Gantry - AP47'!$A$8:$C$638,3,FALSE)</f>
        <v>29/0</v>
      </c>
      <c r="AT74" s="316"/>
      <c r="AU74" s="311"/>
      <c r="AV74" s="311"/>
      <c r="AW74" s="311"/>
      <c r="AX74" s="311"/>
      <c r="AY74" s="311"/>
    </row>
    <row r="75" spans="1:51" ht="15" customHeight="1" x14ac:dyDescent="0.25">
      <c r="A75" s="263"/>
      <c r="B75" s="290"/>
      <c r="C75" s="263"/>
      <c r="D75" s="284"/>
      <c r="E75" s="263"/>
      <c r="F75" s="284"/>
      <c r="G75" s="263"/>
      <c r="H75" s="284"/>
      <c r="I75" s="263"/>
      <c r="J75" s="284"/>
      <c r="K75" s="263"/>
      <c r="L75" s="282"/>
      <c r="M75" s="263"/>
      <c r="N75" s="284"/>
      <c r="O75" s="263"/>
      <c r="P75" s="282"/>
      <c r="Q75" s="263"/>
      <c r="R75" s="284"/>
      <c r="S75" s="263"/>
      <c r="T75" s="291" t="s">
        <v>821</v>
      </c>
      <c r="U75" s="263"/>
      <c r="V75" s="282"/>
      <c r="W75" s="263"/>
      <c r="X75" s="284"/>
      <c r="Y75" s="263"/>
      <c r="Z75" s="284"/>
      <c r="AA75" s="263"/>
      <c r="AB75" s="282"/>
      <c r="AC75" s="263"/>
      <c r="AD75" s="284"/>
      <c r="AE75" s="263"/>
      <c r="AF75" s="284"/>
      <c r="AG75" s="263"/>
      <c r="AH75" s="284"/>
      <c r="AI75" s="263"/>
      <c r="AJ75" s="284"/>
      <c r="AK75" s="263"/>
      <c r="AL75" s="284"/>
      <c r="AM75" s="263"/>
      <c r="AN75" s="284"/>
      <c r="AO75" s="263"/>
      <c r="AP75" s="284"/>
      <c r="AQ75" s="263"/>
      <c r="AR75" s="284"/>
      <c r="AS75" s="263"/>
      <c r="AT75" s="335"/>
      <c r="AU75" s="263"/>
      <c r="AV75" s="263"/>
      <c r="AW75" s="263"/>
      <c r="AX75" s="263"/>
      <c r="AY75" s="263"/>
    </row>
    <row r="76" spans="1:51" ht="15" customHeight="1" x14ac:dyDescent="0.25">
      <c r="A76" s="263"/>
      <c r="B76" s="313"/>
      <c r="C76" s="263"/>
      <c r="D76" s="263"/>
      <c r="E76" s="263"/>
      <c r="F76" s="263"/>
      <c r="G76" s="263"/>
      <c r="H76" s="263"/>
      <c r="I76" s="263"/>
      <c r="J76" s="263"/>
      <c r="K76" s="263"/>
      <c r="L76" s="263"/>
      <c r="M76" s="263"/>
      <c r="N76" s="263"/>
      <c r="O76" s="263"/>
      <c r="P76" s="263"/>
      <c r="Q76" s="263"/>
      <c r="R76" s="263"/>
      <c r="S76" s="263"/>
      <c r="T76" s="291" t="s">
        <v>807</v>
      </c>
      <c r="U76" s="263"/>
      <c r="V76" s="282"/>
      <c r="W76" s="263"/>
      <c r="X76" s="263"/>
      <c r="Y76" s="263"/>
      <c r="Z76" s="263"/>
      <c r="AA76" s="263"/>
      <c r="AB76" s="263"/>
      <c r="AC76" s="263"/>
      <c r="AD76" s="263"/>
      <c r="AE76" s="263"/>
      <c r="AF76" s="263"/>
      <c r="AG76" s="263"/>
      <c r="AH76" s="263"/>
      <c r="AI76" s="263"/>
      <c r="AJ76" s="263"/>
      <c r="AK76" s="263"/>
      <c r="AL76" s="263"/>
      <c r="AM76" s="263"/>
      <c r="AN76" s="263"/>
      <c r="AO76" s="263"/>
      <c r="AP76" s="263"/>
      <c r="AQ76" s="263"/>
      <c r="AR76" s="263"/>
      <c r="AS76" s="263"/>
      <c r="AT76" s="286"/>
      <c r="AU76" s="263"/>
      <c r="AV76" s="263"/>
      <c r="AW76" s="263"/>
      <c r="AX76" s="263"/>
      <c r="AY76" s="263"/>
    </row>
    <row r="77" spans="1:51" ht="19.5" customHeight="1" x14ac:dyDescent="0.25">
      <c r="A77" s="263"/>
      <c r="B77" s="313"/>
      <c r="C77" s="298">
        <v>3</v>
      </c>
      <c r="D77" s="297">
        <f>VLOOKUP(C74,'TS Gantry - AP47'!$C$8:$E$638,3,FALSE)</f>
        <v>327.99900000000002</v>
      </c>
      <c r="E77" s="298">
        <v>3</v>
      </c>
      <c r="F77" s="297">
        <f>VLOOKUP(E74,'TS Gantry - AP47'!$C$8:$E$638,3,FALSE)</f>
        <v>318</v>
      </c>
      <c r="G77" s="298">
        <v>3</v>
      </c>
      <c r="H77" s="297">
        <f>VLOOKUP(G74,'TS Gantry - AP47'!$C$8:$E$638,3,FALSE)</f>
        <v>379</v>
      </c>
      <c r="I77" s="298">
        <v>3</v>
      </c>
      <c r="J77" s="297">
        <f>VLOOKUP(I74,'TS Gantry - AP47'!$C$8:$E$638,3,FALSE)</f>
        <v>382</v>
      </c>
      <c r="K77" s="298"/>
      <c r="L77" s="297">
        <f>VLOOKUP(K74,'TS Gantry - AP47'!$C$8:$E$638,3,FALSE)</f>
        <v>353.64499999999998</v>
      </c>
      <c r="M77" s="298"/>
      <c r="N77" s="297">
        <f>VLOOKUP(M74,'TS Gantry - AP47'!$C$8:$E$638,3,FALSE)</f>
        <v>247.381</v>
      </c>
      <c r="O77" s="298"/>
      <c r="P77" s="297">
        <f>VLOOKUP(O74,'TS Gantry - AP47'!$C$8:$E$638,3,FALSE)</f>
        <v>258</v>
      </c>
      <c r="Q77" s="298"/>
      <c r="R77" s="297">
        <f>VLOOKUP(Q74,'TS Gantry - AP47'!$C$8:$E$638,3,FALSE)</f>
        <v>452.89400000000001</v>
      </c>
      <c r="S77" s="298"/>
      <c r="T77" s="297">
        <f>VLOOKUP(S74,'TS Gantry - AP47'!$C$8:$E$638,3,FALSE)</f>
        <v>217.36799999999999</v>
      </c>
      <c r="U77" s="298"/>
      <c r="V77" s="297">
        <f>VLOOKUP(U74,'TS Gantry - AP47'!$C$8:$E$638,3,FALSE)</f>
        <v>368</v>
      </c>
      <c r="W77" s="298">
        <v>3</v>
      </c>
      <c r="X77" s="297">
        <f>VLOOKUP(W74,'TS Gantry - AP47'!$C$8:$E$638,3,FALSE)</f>
        <v>397</v>
      </c>
      <c r="Y77" s="298">
        <v>3</v>
      </c>
      <c r="Z77" s="297">
        <f>VLOOKUP(Y74,'TS Gantry - AP47'!$C$8:$E$638,3,FALSE)</f>
        <v>332</v>
      </c>
      <c r="AA77" s="298">
        <v>3</v>
      </c>
      <c r="AB77" s="297">
        <f>VLOOKUP(AA74,'TS Gantry - AP47'!$C$8:$E$638,3,FALSE)</f>
        <v>338.64299999999997</v>
      </c>
      <c r="AC77" s="298">
        <v>3</v>
      </c>
      <c r="AD77" s="297">
        <f>VLOOKUP(AC74,'TS Gantry - AP47'!$C$8:$E$638,3,FALSE)</f>
        <v>421</v>
      </c>
      <c r="AE77" s="298">
        <v>3</v>
      </c>
      <c r="AF77" s="297">
        <f>VLOOKUP(AE74,'TS Gantry - AP47'!$C$8:$E$638,3,FALSE)</f>
        <v>400</v>
      </c>
      <c r="AG77" s="298">
        <v>3</v>
      </c>
      <c r="AH77" s="297">
        <f>VLOOKUP(AG74,'TS Gantry - AP47'!$C$8:$E$638,3,FALSE)</f>
        <v>396</v>
      </c>
      <c r="AI77" s="298">
        <v>3</v>
      </c>
      <c r="AJ77" s="297">
        <f>VLOOKUP(AI74,'TS Gantry - AP47'!$C$8:$E$638,3,FALSE)</f>
        <v>378</v>
      </c>
      <c r="AK77" s="298">
        <v>3</v>
      </c>
      <c r="AL77" s="297">
        <f>VLOOKUP(AK74,'TS Gantry - AP47'!$C$8:$E$638,3,FALSE)</f>
        <v>386</v>
      </c>
      <c r="AM77" s="298">
        <v>3</v>
      </c>
      <c r="AN77" s="297">
        <f>VLOOKUP(AM74,'TS Gantry - AP47'!$C$8:$E$638,3,FALSE)</f>
        <v>388</v>
      </c>
      <c r="AO77" s="298">
        <v>3</v>
      </c>
      <c r="AP77" s="297">
        <f>VLOOKUP(AO74,'TS Gantry - AP47'!$C$8:$E$638,3,FALSE)</f>
        <v>393</v>
      </c>
      <c r="AQ77" s="298">
        <v>3</v>
      </c>
      <c r="AR77" s="297">
        <f>VLOOKUP(AQ74,'TS Gantry - AP47'!$C$8:$E$638,3,FALSE)</f>
        <v>417.12400000000002</v>
      </c>
      <c r="AS77" s="298">
        <v>3</v>
      </c>
      <c r="AT77" s="299">
        <f>VLOOKUP(AS74,'TS Gantry - AP47'!$C$8:$E$638,3,FALSE)</f>
        <v>424</v>
      </c>
      <c r="AU77" s="263">
        <f>COUNTIF(B77:AT77,"3")</f>
        <v>16</v>
      </c>
      <c r="AV77" s="263"/>
      <c r="AW77" s="263"/>
      <c r="AX77" s="263"/>
      <c r="AY77" s="263"/>
    </row>
    <row r="78" spans="1:51" ht="19.5" customHeight="1" x14ac:dyDescent="0.25">
      <c r="A78" s="263"/>
      <c r="B78" s="313"/>
      <c r="C78" s="302">
        <v>2</v>
      </c>
      <c r="D78" s="263"/>
      <c r="E78" s="302">
        <v>2</v>
      </c>
      <c r="F78" s="263"/>
      <c r="G78" s="302">
        <v>2</v>
      </c>
      <c r="H78" s="263"/>
      <c r="I78" s="302">
        <v>2</v>
      </c>
      <c r="J78" s="263"/>
      <c r="K78" s="302"/>
      <c r="L78" s="263"/>
      <c r="M78" s="302"/>
      <c r="N78" s="263"/>
      <c r="O78" s="302"/>
      <c r="P78" s="263"/>
      <c r="Q78" s="302"/>
      <c r="R78" s="263"/>
      <c r="S78" s="302"/>
      <c r="T78" s="263"/>
      <c r="U78" s="302"/>
      <c r="V78" s="263"/>
      <c r="W78" s="302">
        <v>2</v>
      </c>
      <c r="X78" s="263"/>
      <c r="Y78" s="302">
        <v>2</v>
      </c>
      <c r="Z78" s="263"/>
      <c r="AA78" s="302">
        <v>2</v>
      </c>
      <c r="AB78" s="263"/>
      <c r="AC78" s="302">
        <v>2</v>
      </c>
      <c r="AD78" s="263"/>
      <c r="AE78" s="302">
        <v>2</v>
      </c>
      <c r="AF78" s="263"/>
      <c r="AG78" s="302">
        <v>2</v>
      </c>
      <c r="AH78" s="263"/>
      <c r="AI78" s="302">
        <v>2</v>
      </c>
      <c r="AJ78" s="263"/>
      <c r="AK78" s="302">
        <v>2</v>
      </c>
      <c r="AL78" s="263"/>
      <c r="AM78" s="302">
        <v>2</v>
      </c>
      <c r="AN78" s="263"/>
      <c r="AO78" s="302">
        <v>2</v>
      </c>
      <c r="AP78" s="263"/>
      <c r="AQ78" s="302">
        <v>2</v>
      </c>
      <c r="AR78" s="263"/>
      <c r="AS78" s="302">
        <v>2</v>
      </c>
      <c r="AT78" s="286"/>
      <c r="AU78" s="263"/>
      <c r="AV78" s="263"/>
      <c r="AW78" s="263"/>
      <c r="AX78" s="263"/>
      <c r="AY78" s="263"/>
    </row>
    <row r="79" spans="1:51" ht="18" customHeight="1" x14ac:dyDescent="0.25">
      <c r="A79" s="336"/>
      <c r="B79" s="337"/>
      <c r="C79" s="275" t="str">
        <f>VLOOKUP(C74,'TS Gantry - AP47'!$C$8:$D$638,2,FALSE)</f>
        <v>DD60+9</v>
      </c>
      <c r="D79" s="275"/>
      <c r="E79" s="275" t="str">
        <f>VLOOKUP(E74,'TS Gantry - AP47'!$C$8:$D$638,2,FALSE)</f>
        <v>DA-1.5</v>
      </c>
      <c r="F79" s="275"/>
      <c r="G79" s="275" t="str">
        <f>VLOOKUP(G74,'TS Gantry - AP47'!$C$8:$D$638,2,FALSE)</f>
        <v>DA+3</v>
      </c>
      <c r="H79" s="275"/>
      <c r="I79" s="275" t="str">
        <f>VLOOKUP(I74,'TS Gantry - AP47'!$C$8:$D$638,2,FALSE)</f>
        <v>DA+0</v>
      </c>
      <c r="J79" s="275"/>
      <c r="K79" s="275" t="str">
        <f>VLOOKUP(K74,'TS Gantry - AP47'!$C$8:$D$638,2,FALSE)</f>
        <v>DA+0</v>
      </c>
      <c r="L79" s="275"/>
      <c r="M79" s="275" t="str">
        <f>VLOOKUP(M74,'TS Gantry - AP47'!$C$8:$D$638,2,FALSE)</f>
        <v>DC2+0</v>
      </c>
      <c r="N79" s="275"/>
      <c r="O79" s="275" t="str">
        <f>VLOOKUP(O74,'TS Gantry - AP47'!$C$8:$D$638,2,FALSE)</f>
        <v>DC2+0</v>
      </c>
      <c r="P79" s="275"/>
      <c r="Q79" s="275" t="str">
        <f>VLOOKUP(Q74,'TS Gantry - AP47'!$C$8:$D$638,2,FALSE)</f>
        <v>DA+9</v>
      </c>
      <c r="R79" s="275"/>
      <c r="S79" s="275" t="str">
        <f>VLOOKUP(S74,'TS Gantry - AP47'!$C$8:$D$638,2,FALSE)</f>
        <v>DD60+35</v>
      </c>
      <c r="T79" s="275"/>
      <c r="U79" s="275" t="str">
        <f>VLOOKUP(U74,'TS Gantry - AP47'!$C$8:$D$638,2,FALSE)</f>
        <v>DD60+35</v>
      </c>
      <c r="V79" s="275"/>
      <c r="W79" s="275" t="str">
        <f>VLOOKUP(W74,'TS Gantry - AP47'!$C$8:$D$638,2,FALSE)</f>
        <v>DB1+9</v>
      </c>
      <c r="X79" s="275"/>
      <c r="Y79" s="275" t="str">
        <f>VLOOKUP(Y74,'TS Gantry - AP47'!$C$8:$D$638,2,FALSE)</f>
        <v>DA-1.5</v>
      </c>
      <c r="Z79" s="275"/>
      <c r="AA79" s="275" t="str">
        <f>VLOOKUP(AA74,'TS Gantry - AP47'!$C$8:$D$638,2,FALSE)</f>
        <v>DA-3</v>
      </c>
      <c r="AB79" s="275"/>
      <c r="AC79" s="275" t="str">
        <f>VLOOKUP(AC74,'TS Gantry - AP47'!$C$8:$D$638,2,FALSE)</f>
        <v>DB2+0</v>
      </c>
      <c r="AD79" s="275"/>
      <c r="AE79" s="275" t="str">
        <f>VLOOKUP(AE74,'TS Gantry - AP47'!$C$8:$D$638,2,FALSE)</f>
        <v>DA+6</v>
      </c>
      <c r="AF79" s="275"/>
      <c r="AG79" s="275" t="str">
        <f>VLOOKUP(AG74,'TS Gantry - AP47'!$C$8:$D$638,2,FALSE)</f>
        <v>DA+3</v>
      </c>
      <c r="AH79" s="275"/>
      <c r="AI79" s="275" t="str">
        <f>VLOOKUP(AI74,'TS Gantry - AP47'!$C$8:$D$638,2,FALSE)</f>
        <v>DA+0</v>
      </c>
      <c r="AJ79" s="275"/>
      <c r="AK79" s="275" t="str">
        <f>VLOOKUP(AK74,'TS Gantry - AP47'!$C$8:$D$638,2,FALSE)</f>
        <v>DA+0</v>
      </c>
      <c r="AL79" s="275"/>
      <c r="AM79" s="275" t="str">
        <f>VLOOKUP(AM74,'TS Gantry - AP47'!$C$8:$D$638,2,FALSE)</f>
        <v>DA+0</v>
      </c>
      <c r="AN79" s="275"/>
      <c r="AO79" s="275" t="str">
        <f>VLOOKUP(AO74,'TS Gantry - AP47'!$C$8:$D$638,2,FALSE)</f>
        <v>DA+0</v>
      </c>
      <c r="AP79" s="275"/>
      <c r="AQ79" s="275" t="str">
        <f>VLOOKUP(AQ74,'TS Gantry - AP47'!$C$8:$D$638,2,FALSE)</f>
        <v>DA+6</v>
      </c>
      <c r="AR79" s="275"/>
      <c r="AS79" s="275" t="str">
        <f>VLOOKUP(AS74,'TS Gantry - AP47'!$C$8:$D$638,2,FALSE)</f>
        <v>DB2+0</v>
      </c>
      <c r="AT79" s="326"/>
      <c r="AU79" s="336"/>
      <c r="AV79" s="336"/>
      <c r="AW79" s="336"/>
      <c r="AX79" s="336"/>
      <c r="AY79" s="336"/>
    </row>
    <row r="80" spans="1:51" ht="18" customHeight="1" x14ac:dyDescent="0.25">
      <c r="A80" s="336"/>
      <c r="B80" s="337"/>
      <c r="C80" s="275"/>
      <c r="D80" s="275"/>
      <c r="E80" s="275"/>
      <c r="F80" s="275"/>
      <c r="G80" s="275"/>
      <c r="H80" s="275"/>
      <c r="I80" s="275"/>
      <c r="J80" s="275"/>
      <c r="K80" s="275"/>
      <c r="L80" s="275"/>
      <c r="M80" s="275"/>
      <c r="N80" s="275"/>
      <c r="O80" s="275"/>
      <c r="P80" s="275"/>
      <c r="Q80" s="275"/>
      <c r="R80" s="275"/>
      <c r="S80" s="305" t="s">
        <v>812</v>
      </c>
      <c r="T80" s="275"/>
      <c r="U80" s="305" t="s">
        <v>812</v>
      </c>
      <c r="V80" s="275"/>
      <c r="W80" s="275"/>
      <c r="X80" s="275"/>
      <c r="Y80" s="275"/>
      <c r="Z80" s="275"/>
      <c r="AA80" s="275"/>
      <c r="AB80" s="275"/>
      <c r="AC80" s="275"/>
      <c r="AD80" s="275"/>
      <c r="AE80" s="275"/>
      <c r="AF80" s="275"/>
      <c r="AG80" s="275"/>
      <c r="AH80" s="275"/>
      <c r="AI80" s="275"/>
      <c r="AJ80" s="275"/>
      <c r="AK80" s="275"/>
      <c r="AL80" s="275"/>
      <c r="AM80" s="275"/>
      <c r="AN80" s="275"/>
      <c r="AO80" s="275"/>
      <c r="AP80" s="275"/>
      <c r="AQ80" s="275"/>
      <c r="AR80" s="275"/>
      <c r="AS80" s="275"/>
      <c r="AT80" s="326"/>
      <c r="AU80" s="336"/>
      <c r="AV80" s="336"/>
      <c r="AW80" s="336"/>
      <c r="AX80" s="336"/>
      <c r="AY80" s="336"/>
    </row>
    <row r="81" spans="1:51" ht="15" customHeight="1" x14ac:dyDescent="0.25">
      <c r="A81" s="263"/>
      <c r="B81" s="338"/>
      <c r="C81" s="275"/>
      <c r="D81" s="275"/>
      <c r="E81" s="305"/>
      <c r="F81" s="305"/>
      <c r="G81" s="275"/>
      <c r="H81" s="275"/>
      <c r="I81" s="275"/>
      <c r="J81" s="275"/>
      <c r="K81" s="275"/>
      <c r="L81" s="275"/>
      <c r="M81" s="291"/>
      <c r="N81" s="291" t="s">
        <v>822</v>
      </c>
      <c r="O81" s="324"/>
      <c r="P81" s="275"/>
      <c r="Q81" s="275"/>
      <c r="R81" s="275"/>
      <c r="S81" s="324"/>
      <c r="T81" s="291" t="s">
        <v>823</v>
      </c>
      <c r="U81" s="324"/>
      <c r="V81" s="275"/>
      <c r="W81" s="275"/>
      <c r="X81" s="275"/>
      <c r="Y81" s="275"/>
      <c r="Z81" s="275"/>
      <c r="AA81" s="275"/>
      <c r="AB81" s="275"/>
      <c r="AC81" s="275"/>
      <c r="AD81" s="291" t="s">
        <v>824</v>
      </c>
      <c r="AE81" s="275"/>
      <c r="AF81" s="275"/>
      <c r="AG81" s="275"/>
      <c r="AH81" s="275"/>
      <c r="AI81" s="275"/>
      <c r="AJ81" s="275"/>
      <c r="AK81" s="275"/>
      <c r="AL81" s="275"/>
      <c r="AM81" s="275"/>
      <c r="AN81" s="275"/>
      <c r="AO81" s="275"/>
      <c r="AP81" s="275"/>
      <c r="AQ81" s="275"/>
      <c r="AR81" s="275"/>
      <c r="AS81" s="275"/>
      <c r="AT81" s="304"/>
      <c r="AU81" s="263"/>
      <c r="AV81" s="263"/>
      <c r="AW81" s="263"/>
      <c r="AX81" s="263"/>
      <c r="AY81" s="263"/>
    </row>
    <row r="82" spans="1:51" ht="18" customHeight="1" x14ac:dyDescent="0.25">
      <c r="A82" s="263"/>
      <c r="B82" s="307"/>
      <c r="C82" s="305">
        <f>AS73+1</f>
        <v>169</v>
      </c>
      <c r="D82" s="285"/>
      <c r="E82" s="305">
        <f>C82+1</f>
        <v>170</v>
      </c>
      <c r="F82" s="285"/>
      <c r="G82" s="305">
        <f>E82+1</f>
        <v>171</v>
      </c>
      <c r="H82" s="285"/>
      <c r="I82" s="305">
        <f>G82+1</f>
        <v>172</v>
      </c>
      <c r="J82" s="285"/>
      <c r="K82" s="305">
        <f>I82+1</f>
        <v>173</v>
      </c>
      <c r="L82" s="285"/>
      <c r="M82" s="305">
        <f>K82+1</f>
        <v>174</v>
      </c>
      <c r="N82" s="285"/>
      <c r="O82" s="305">
        <f>M82+1</f>
        <v>175</v>
      </c>
      <c r="P82" s="285"/>
      <c r="Q82" s="305">
        <f>O82+1</f>
        <v>176</v>
      </c>
      <c r="R82" s="285"/>
      <c r="S82" s="305">
        <f>Q82+1</f>
        <v>177</v>
      </c>
      <c r="T82" s="285"/>
      <c r="U82" s="305">
        <f>S82+1</f>
        <v>178</v>
      </c>
      <c r="V82" s="285"/>
      <c r="W82" s="305">
        <f>U82+1</f>
        <v>179</v>
      </c>
      <c r="X82" s="285"/>
      <c r="Y82" s="305">
        <f>W82+1</f>
        <v>180</v>
      </c>
      <c r="Z82" s="285"/>
      <c r="AA82" s="305">
        <f>Y82+1</f>
        <v>181</v>
      </c>
      <c r="AB82" s="285"/>
      <c r="AC82" s="305">
        <f>AA82+1</f>
        <v>182</v>
      </c>
      <c r="AD82" s="285"/>
      <c r="AE82" s="305">
        <f>AC82+1</f>
        <v>183</v>
      </c>
      <c r="AF82" s="285"/>
      <c r="AG82" s="305">
        <f>AE82+1</f>
        <v>184</v>
      </c>
      <c r="AH82" s="285"/>
      <c r="AI82" s="305">
        <f>AG82+1</f>
        <v>185</v>
      </c>
      <c r="AJ82" s="285"/>
      <c r="AK82" s="305">
        <f>AI82+1</f>
        <v>186</v>
      </c>
      <c r="AL82" s="285"/>
      <c r="AM82" s="305">
        <f>AK82+1</f>
        <v>187</v>
      </c>
      <c r="AN82" s="285"/>
      <c r="AO82" s="305">
        <f>AM82+1</f>
        <v>188</v>
      </c>
      <c r="AP82" s="285"/>
      <c r="AQ82" s="305">
        <f>AO82+1</f>
        <v>189</v>
      </c>
      <c r="AR82" s="285"/>
      <c r="AS82" s="305">
        <f>AQ82+1</f>
        <v>190</v>
      </c>
      <c r="AT82" s="315"/>
      <c r="AU82" s="263"/>
      <c r="AV82" s="263"/>
      <c r="AW82" s="263"/>
      <c r="AX82" s="263"/>
      <c r="AY82" s="263"/>
    </row>
    <row r="83" spans="1:51" ht="18" customHeight="1" x14ac:dyDescent="0.25">
      <c r="A83" s="319"/>
      <c r="B83" s="320"/>
      <c r="C83" s="289" t="str">
        <f>VLOOKUP(C82,'TS Gantry - AP47'!$A$8:$C$638,3,FALSE)</f>
        <v>29/1</v>
      </c>
      <c r="D83" s="289"/>
      <c r="E83" s="289" t="str">
        <f>VLOOKUP(E82,'TS Gantry - AP47'!$A$8:$C$638,3,FALSE)</f>
        <v>29/2</v>
      </c>
      <c r="F83" s="289"/>
      <c r="G83" s="289" t="str">
        <f>VLOOKUP(G82,'TS Gantry - AP47'!$A$8:$C$638,3,FALSE)</f>
        <v>29/3</v>
      </c>
      <c r="H83" s="289"/>
      <c r="I83" s="289" t="str">
        <f>VLOOKUP(I82,'TS Gantry - AP47'!$A$8:$C$638,3,FALSE)</f>
        <v>29/4</v>
      </c>
      <c r="J83" s="289"/>
      <c r="K83" s="289" t="str">
        <f>VLOOKUP(K82,'TS Gantry - AP47'!$A$8:$C$638,3,FALSE)</f>
        <v>29/5</v>
      </c>
      <c r="L83" s="289"/>
      <c r="M83" s="289" t="str">
        <f>VLOOKUP(M82,'TS Gantry - AP47'!$A$8:$C$638,3,FALSE)</f>
        <v>29/6</v>
      </c>
      <c r="N83" s="289"/>
      <c r="O83" s="289" t="str">
        <f>VLOOKUP(O82,'TS Gantry - AP47'!$A$8:$C$638,3,FALSE)</f>
        <v>29/7</v>
      </c>
      <c r="P83" s="289"/>
      <c r="Q83" s="289" t="str">
        <f>VLOOKUP(Q82,'TS Gantry - AP47'!$A$8:$C$638,3,FALSE)</f>
        <v>29/8</v>
      </c>
      <c r="R83" s="289"/>
      <c r="S83" s="289" t="str">
        <f>VLOOKUP(S82,'TS Gantry - AP47'!$A$8:$C$638,3,FALSE)</f>
        <v>29/9</v>
      </c>
      <c r="T83" s="289"/>
      <c r="U83" s="289" t="str">
        <f>VLOOKUP(U82,'TS Gantry - AP47'!$A$8:$C$638,3,FALSE)</f>
        <v>29/10</v>
      </c>
      <c r="V83" s="289"/>
      <c r="W83" s="289" t="str">
        <f>VLOOKUP(W82,'TS Gantry - AP47'!$A$8:$C$638,3,FALSE)</f>
        <v>29/11</v>
      </c>
      <c r="X83" s="289"/>
      <c r="Y83" s="289" t="str">
        <f>VLOOKUP(Y82,'TS Gantry - AP47'!$A$8:$C$638,3,FALSE)</f>
        <v>29/12</v>
      </c>
      <c r="Z83" s="289"/>
      <c r="AA83" s="289" t="str">
        <f>VLOOKUP(AA82,'TS Gantry - AP47'!$A$8:$C$638,3,FALSE)</f>
        <v>29/13</v>
      </c>
      <c r="AB83" s="289"/>
      <c r="AC83" s="289" t="str">
        <f>VLOOKUP(AC82,'TS Gantry - AP47'!$A$8:$C$638,3,FALSE)</f>
        <v>29/14</v>
      </c>
      <c r="AD83" s="289"/>
      <c r="AE83" s="289" t="str">
        <f>VLOOKUP(AE82,'TS Gantry - AP47'!$A$8:$C$638,3,FALSE)</f>
        <v>29/15</v>
      </c>
      <c r="AF83" s="289"/>
      <c r="AG83" s="289" t="str">
        <f>VLOOKUP(AG82,'TS Gantry - AP47'!$A$8:$C$638,3,FALSE)</f>
        <v>29/16</v>
      </c>
      <c r="AH83" s="289"/>
      <c r="AI83" s="289" t="str">
        <f>VLOOKUP(AI82,'TS Gantry - AP47'!$A$8:$C$638,3,FALSE)</f>
        <v>29/17</v>
      </c>
      <c r="AJ83" s="289"/>
      <c r="AK83" s="289" t="str">
        <f>VLOOKUP(AK82,'TS Gantry - AP47'!$A$8:$C$638,3,FALSE)</f>
        <v>29/18</v>
      </c>
      <c r="AL83" s="289"/>
      <c r="AM83" s="289" t="str">
        <f>VLOOKUP(AM82,'TS Gantry - AP47'!$A$8:$C$638,3,FALSE)</f>
        <v>29/19</v>
      </c>
      <c r="AN83" s="289"/>
      <c r="AO83" s="289" t="str">
        <f>VLOOKUP(AO82,'TS Gantry - AP47'!$A$8:$C$638,3,FALSE)</f>
        <v>29/20</v>
      </c>
      <c r="AP83" s="289"/>
      <c r="AQ83" s="289" t="str">
        <f>VLOOKUP(AQ82,'TS Gantry - AP47'!$A$8:$C$638,3,FALSE)</f>
        <v>29/21</v>
      </c>
      <c r="AR83" s="289"/>
      <c r="AS83" s="289" t="str">
        <f>VLOOKUP(AS82,'TS Gantry - AP47'!$A$8:$C$638,3,FALSE)</f>
        <v>29/22</v>
      </c>
      <c r="AT83" s="316"/>
      <c r="AU83" s="319"/>
      <c r="AV83" s="319"/>
      <c r="AW83" s="319"/>
      <c r="AX83" s="319"/>
      <c r="AY83" s="319"/>
    </row>
    <row r="84" spans="1:51" x14ac:dyDescent="0.25">
      <c r="A84" s="263"/>
      <c r="B84" s="290"/>
      <c r="C84" s="263"/>
      <c r="D84" s="263"/>
      <c r="E84" s="263"/>
      <c r="F84" s="263"/>
      <c r="G84" s="263"/>
      <c r="H84" s="263"/>
      <c r="I84" s="263"/>
      <c r="J84" s="263"/>
      <c r="K84" s="263"/>
      <c r="L84" s="263"/>
      <c r="M84" s="263"/>
      <c r="N84" s="263"/>
      <c r="O84" s="263"/>
      <c r="P84" s="263"/>
      <c r="Q84" s="263"/>
      <c r="R84" s="263"/>
      <c r="S84" s="263"/>
      <c r="T84" s="263"/>
      <c r="U84" s="263"/>
      <c r="V84" s="263"/>
      <c r="W84" s="263"/>
      <c r="X84" s="263"/>
      <c r="Y84" s="263"/>
      <c r="Z84" s="263"/>
      <c r="AA84" s="263"/>
      <c r="AB84" s="282"/>
      <c r="AC84" s="263"/>
      <c r="AD84" s="263"/>
      <c r="AE84" s="263"/>
      <c r="AF84" s="282"/>
      <c r="AG84" s="263"/>
      <c r="AH84" s="263"/>
      <c r="AI84" s="263"/>
      <c r="AJ84" s="263"/>
      <c r="AK84" s="263"/>
      <c r="AL84" s="263"/>
      <c r="AM84" s="263"/>
      <c r="AN84" s="263"/>
      <c r="AO84" s="263"/>
      <c r="AP84" s="263"/>
      <c r="AQ84" s="263"/>
      <c r="AR84" s="263"/>
      <c r="AS84" s="263"/>
      <c r="AT84" s="286"/>
      <c r="AU84" s="263"/>
      <c r="AV84" s="263"/>
      <c r="AW84" s="263"/>
      <c r="AX84" s="263"/>
      <c r="AY84" s="263"/>
    </row>
    <row r="85" spans="1:51" x14ac:dyDescent="0.25">
      <c r="A85" s="263"/>
      <c r="B85" s="313"/>
      <c r="C85" s="263"/>
      <c r="D85" s="263"/>
      <c r="E85" s="263"/>
      <c r="F85" s="263"/>
      <c r="G85" s="263"/>
      <c r="H85" s="263"/>
      <c r="I85" s="263"/>
      <c r="J85" s="263"/>
      <c r="K85" s="263"/>
      <c r="L85" s="263"/>
      <c r="M85" s="263"/>
      <c r="N85" s="263"/>
      <c r="O85" s="263"/>
      <c r="P85" s="263"/>
      <c r="Q85" s="263"/>
      <c r="R85" s="263"/>
      <c r="S85" s="263"/>
      <c r="T85" s="263"/>
      <c r="U85" s="263"/>
      <c r="V85" s="263"/>
      <c r="W85" s="263"/>
      <c r="X85" s="263"/>
      <c r="Y85" s="263"/>
      <c r="Z85" s="263"/>
      <c r="AA85" s="263"/>
      <c r="AB85" s="263"/>
      <c r="AC85" s="263"/>
      <c r="AD85" s="263"/>
      <c r="AE85" s="263"/>
      <c r="AF85" s="263"/>
      <c r="AG85" s="263"/>
      <c r="AH85" s="263"/>
      <c r="AI85" s="263"/>
      <c r="AJ85" s="263"/>
      <c r="AK85" s="263"/>
      <c r="AL85" s="263"/>
      <c r="AM85" s="263"/>
      <c r="AN85" s="263"/>
      <c r="AO85" s="263"/>
      <c r="AP85" s="263"/>
      <c r="AQ85" s="263"/>
      <c r="AR85" s="263"/>
      <c r="AS85" s="263"/>
      <c r="AT85" s="286"/>
      <c r="AU85" s="263"/>
      <c r="AV85" s="263"/>
      <c r="AW85" s="263"/>
      <c r="AX85" s="263"/>
      <c r="AY85" s="263"/>
    </row>
    <row r="86" spans="1:51" ht="19.5" customHeight="1" x14ac:dyDescent="0.25">
      <c r="A86" s="263"/>
      <c r="B86" s="313"/>
      <c r="C86" s="298">
        <v>3</v>
      </c>
      <c r="D86" s="297">
        <f>VLOOKUP(C83,'TS Gantry - AP47'!$C$8:$E$638,3,FALSE)</f>
        <v>416</v>
      </c>
      <c r="E86" s="298">
        <v>3</v>
      </c>
      <c r="F86" s="297">
        <f>VLOOKUP(E83,'TS Gantry - AP47'!$C$8:$E$638,3,FALSE)</f>
        <v>424</v>
      </c>
      <c r="G86" s="298">
        <v>3</v>
      </c>
      <c r="H86" s="297">
        <f>VLOOKUP(G83,'TS Gantry - AP47'!$C$8:$E$638,3,FALSE)</f>
        <v>412</v>
      </c>
      <c r="I86" s="298">
        <v>3</v>
      </c>
      <c r="J86" s="297">
        <f>VLOOKUP(I83,'TS Gantry - AP47'!$C$8:$E$638,3,FALSE)</f>
        <v>409</v>
      </c>
      <c r="K86" s="298">
        <v>3</v>
      </c>
      <c r="L86" s="297">
        <f>VLOOKUP(K83,'TS Gantry - AP47'!$C$8:$E$638,3,FALSE)</f>
        <v>396</v>
      </c>
      <c r="M86" s="298">
        <v>3</v>
      </c>
      <c r="N86" s="297">
        <f>VLOOKUP(M83,'TS Gantry - AP47'!$C$8:$E$638,3,FALSE)</f>
        <v>419</v>
      </c>
      <c r="O86" s="298">
        <v>3</v>
      </c>
      <c r="P86" s="297">
        <f>VLOOKUP(O83,'TS Gantry - AP47'!$C$8:$E$638,3,FALSE)</f>
        <v>421</v>
      </c>
      <c r="Q86" s="298">
        <v>3</v>
      </c>
      <c r="R86" s="297">
        <f>VLOOKUP(Q83,'TS Gantry - AP47'!$C$8:$E$638,3,FALSE)</f>
        <v>415</v>
      </c>
      <c r="S86" s="298">
        <v>3</v>
      </c>
      <c r="T86" s="297">
        <f>VLOOKUP(S83,'TS Gantry - AP47'!$C$8:$E$638,3,FALSE)</f>
        <v>388</v>
      </c>
      <c r="U86" s="298">
        <v>3</v>
      </c>
      <c r="V86" s="297">
        <f>VLOOKUP(U83,'TS Gantry - AP47'!$C$8:$E$638,3,FALSE)</f>
        <v>393</v>
      </c>
      <c r="W86" s="298">
        <v>3</v>
      </c>
      <c r="X86" s="297">
        <f>VLOOKUP(W83,'TS Gantry - AP47'!$C$8:$E$638,3,FALSE)</f>
        <v>371</v>
      </c>
      <c r="Y86" s="298">
        <v>3</v>
      </c>
      <c r="Z86" s="297">
        <f>VLOOKUP(Y83,'TS Gantry - AP47'!$C$8:$E$638,3,FALSE)</f>
        <v>386</v>
      </c>
      <c r="AA86" s="298">
        <v>3</v>
      </c>
      <c r="AB86" s="297">
        <f>VLOOKUP(AA83,'TS Gantry - AP47'!$C$8:$E$638,3,FALSE)</f>
        <v>390</v>
      </c>
      <c r="AC86" s="298">
        <v>3</v>
      </c>
      <c r="AD86" s="297">
        <f>VLOOKUP(AC83,'TS Gantry - AP47'!$C$8:$E$638,3,FALSE)</f>
        <v>385</v>
      </c>
      <c r="AE86" s="298">
        <v>3</v>
      </c>
      <c r="AF86" s="297">
        <f>VLOOKUP(AE83,'TS Gantry - AP47'!$C$8:$E$638,3,FALSE)</f>
        <v>343</v>
      </c>
      <c r="AG86" s="298">
        <v>3</v>
      </c>
      <c r="AH86" s="297">
        <f>VLOOKUP(AG83,'TS Gantry - AP47'!$C$8:$E$638,3,FALSE)</f>
        <v>385</v>
      </c>
      <c r="AI86" s="298">
        <v>3</v>
      </c>
      <c r="AJ86" s="297">
        <f>VLOOKUP(AI83,'TS Gantry - AP47'!$C$8:$E$638,3,FALSE)</f>
        <v>445</v>
      </c>
      <c r="AK86" s="298">
        <v>3</v>
      </c>
      <c r="AL86" s="297">
        <f>VLOOKUP(AK83,'TS Gantry - AP47'!$C$8:$E$638,3,FALSE)</f>
        <v>395</v>
      </c>
      <c r="AM86" s="298">
        <v>3</v>
      </c>
      <c r="AN86" s="297">
        <f>VLOOKUP(AM83,'TS Gantry - AP47'!$C$8:$E$638,3,FALSE)</f>
        <v>416</v>
      </c>
      <c r="AO86" s="298">
        <v>3</v>
      </c>
      <c r="AP86" s="297">
        <f>VLOOKUP(AO83,'TS Gantry - AP47'!$C$8:$E$638,3,FALSE)</f>
        <v>411</v>
      </c>
      <c r="AQ86" s="298">
        <v>3</v>
      </c>
      <c r="AR86" s="297">
        <f>VLOOKUP(AQ83,'TS Gantry - AP47'!$C$8:$E$638,3,FALSE)</f>
        <v>429</v>
      </c>
      <c r="AS86" s="298">
        <v>3</v>
      </c>
      <c r="AT86" s="299">
        <f>VLOOKUP(AS83,'TS Gantry - AP47'!$C$8:$E$638,3,FALSE)</f>
        <v>392.64299999999997</v>
      </c>
      <c r="AU86" s="263">
        <f>COUNTIF(B86:AT86,"3")</f>
        <v>22</v>
      </c>
      <c r="AV86" s="263"/>
      <c r="AW86" s="263"/>
      <c r="AX86" s="263"/>
      <c r="AY86" s="263"/>
    </row>
    <row r="87" spans="1:51" ht="19.5" customHeight="1" x14ac:dyDescent="0.25">
      <c r="A87" s="263"/>
      <c r="B87" s="313"/>
      <c r="C87" s="302">
        <v>2</v>
      </c>
      <c r="D87" s="263"/>
      <c r="E87" s="302">
        <v>2</v>
      </c>
      <c r="F87" s="263"/>
      <c r="G87" s="302">
        <v>2</v>
      </c>
      <c r="H87" s="263"/>
      <c r="I87" s="302">
        <v>2</v>
      </c>
      <c r="J87" s="263"/>
      <c r="K87" s="302">
        <v>2</v>
      </c>
      <c r="L87" s="263"/>
      <c r="M87" s="302">
        <v>2</v>
      </c>
      <c r="N87" s="263"/>
      <c r="O87" s="302">
        <v>2</v>
      </c>
      <c r="P87" s="263"/>
      <c r="Q87" s="302">
        <v>2</v>
      </c>
      <c r="R87" s="263"/>
      <c r="S87" s="302">
        <v>2</v>
      </c>
      <c r="T87" s="263"/>
      <c r="U87" s="302">
        <v>2</v>
      </c>
      <c r="V87" s="263"/>
      <c r="W87" s="302">
        <v>2</v>
      </c>
      <c r="X87" s="263"/>
      <c r="Y87" s="302">
        <v>2</v>
      </c>
      <c r="Z87" s="263"/>
      <c r="AA87" s="302">
        <v>2</v>
      </c>
      <c r="AB87" s="263"/>
      <c r="AC87" s="302">
        <v>2</v>
      </c>
      <c r="AD87" s="263"/>
      <c r="AE87" s="302">
        <v>2</v>
      </c>
      <c r="AF87" s="263"/>
      <c r="AG87" s="302">
        <v>2</v>
      </c>
      <c r="AH87" s="263"/>
      <c r="AI87" s="302">
        <v>2</v>
      </c>
      <c r="AJ87" s="263"/>
      <c r="AK87" s="302">
        <v>2</v>
      </c>
      <c r="AL87" s="263"/>
      <c r="AM87" s="302">
        <v>2</v>
      </c>
      <c r="AN87" s="263"/>
      <c r="AO87" s="302">
        <v>2</v>
      </c>
      <c r="AP87" s="263"/>
      <c r="AQ87" s="302">
        <v>2</v>
      </c>
      <c r="AR87" s="263"/>
      <c r="AS87" s="302">
        <v>2</v>
      </c>
      <c r="AT87" s="286"/>
      <c r="AU87" s="263"/>
      <c r="AV87" s="263"/>
      <c r="AW87" s="263"/>
      <c r="AX87" s="263"/>
      <c r="AY87" s="263"/>
    </row>
    <row r="88" spans="1:51" ht="18" customHeight="1" x14ac:dyDescent="0.25">
      <c r="A88" s="263"/>
      <c r="B88" s="290"/>
      <c r="C88" s="275" t="str">
        <f>VLOOKUP(C83,'TS Gantry - AP47'!$C$8:$D$638,2,FALSE)</f>
        <v>DA+6</v>
      </c>
      <c r="D88" s="275"/>
      <c r="E88" s="275" t="str">
        <f>VLOOKUP(E83,'TS Gantry - AP47'!$C$8:$D$638,2,FALSE)</f>
        <v>DA+3</v>
      </c>
      <c r="F88" s="275"/>
      <c r="G88" s="275" t="str">
        <f>VLOOKUP(G83,'TS Gantry - AP47'!$C$8:$D$638,2,FALSE)</f>
        <v>DA+6</v>
      </c>
      <c r="H88" s="275"/>
      <c r="I88" s="275" t="str">
        <f>VLOOKUP(I83,'TS Gantry - AP47'!$C$8:$D$638,2,FALSE)</f>
        <v>DA+0</v>
      </c>
      <c r="J88" s="275"/>
      <c r="K88" s="275" t="str">
        <f>VLOOKUP(K83,'TS Gantry - AP47'!$C$8:$D$638,2,FALSE)</f>
        <v>DA+3</v>
      </c>
      <c r="L88" s="275"/>
      <c r="M88" s="275" t="str">
        <f>VLOOKUP(M83,'TS Gantry - AP47'!$C$8:$D$638,2,FALSE)</f>
        <v>DA+0</v>
      </c>
      <c r="N88" s="275"/>
      <c r="O88" s="275" t="str">
        <f>VLOOKUP(O83,'TS Gantry - AP47'!$C$8:$D$638,2,FALSE)</f>
        <v>DA+6</v>
      </c>
      <c r="P88" s="275"/>
      <c r="Q88" s="275" t="str">
        <f>VLOOKUP(Q83,'TS Gantry - AP47'!$C$8:$D$638,2,FALSE)</f>
        <v>DA+0</v>
      </c>
      <c r="R88" s="275"/>
      <c r="S88" s="275" t="str">
        <f>VLOOKUP(S83,'TS Gantry - AP47'!$C$8:$D$638,2,FALSE)</f>
        <v>DA+0</v>
      </c>
      <c r="T88" s="275"/>
      <c r="U88" s="275" t="str">
        <f>VLOOKUP(U83,'TS Gantry - AP47'!$C$8:$D$638,2,FALSE)</f>
        <v>DA+0</v>
      </c>
      <c r="V88" s="275"/>
      <c r="W88" s="275" t="str">
        <f>VLOOKUP(W83,'TS Gantry - AP47'!$C$8:$D$638,2,FALSE)</f>
        <v>DA+0</v>
      </c>
      <c r="X88" s="275"/>
      <c r="Y88" s="275" t="str">
        <f>VLOOKUP(Y83,'TS Gantry - AP47'!$C$8:$D$638,2,FALSE)</f>
        <v>DB1+0</v>
      </c>
      <c r="Z88" s="275"/>
      <c r="AA88" s="275" t="str">
        <f>VLOOKUP(AA83,'TS Gantry - AP47'!$C$8:$D$638,2,FALSE)</f>
        <v>DA+0</v>
      </c>
      <c r="AB88" s="275"/>
      <c r="AC88" s="275" t="str">
        <f>VLOOKUP(AC83,'TS Gantry - AP47'!$C$8:$D$638,2,FALSE)</f>
        <v>DA+0</v>
      </c>
      <c r="AD88" s="275"/>
      <c r="AE88" s="275" t="str">
        <f>VLOOKUP(AE83,'TS Gantry - AP47'!$C$8:$D$638,2,FALSE)</f>
        <v>DA+0</v>
      </c>
      <c r="AF88" s="275"/>
      <c r="AG88" s="275" t="str">
        <f>VLOOKUP(AG83,'TS Gantry - AP47'!$C$8:$D$638,2,FALSE)</f>
        <v>DA+0</v>
      </c>
      <c r="AH88" s="275"/>
      <c r="AI88" s="275" t="str">
        <f>VLOOKUP(AI83,'TS Gantry - AP47'!$C$8:$D$638,2,FALSE)</f>
        <v>DA+0</v>
      </c>
      <c r="AJ88" s="275"/>
      <c r="AK88" s="275" t="str">
        <f>VLOOKUP(AK83,'TS Gantry - AP47'!$C$8:$D$638,2,FALSE)</f>
        <v>DA+3</v>
      </c>
      <c r="AL88" s="275"/>
      <c r="AM88" s="275" t="str">
        <f>VLOOKUP(AM83,'TS Gantry - AP47'!$C$8:$D$638,2,FALSE)</f>
        <v>DA+3</v>
      </c>
      <c r="AN88" s="275"/>
      <c r="AO88" s="275" t="str">
        <f>VLOOKUP(AO83,'TS Gantry - AP47'!$C$8:$D$638,2,FALSE)</f>
        <v>DA+0</v>
      </c>
      <c r="AP88" s="275"/>
      <c r="AQ88" s="275" t="str">
        <f>VLOOKUP(AQ83,'TS Gantry - AP47'!$C$8:$D$638,2,FALSE)</f>
        <v>DA+3</v>
      </c>
      <c r="AR88" s="275"/>
      <c r="AS88" s="275" t="str">
        <f>VLOOKUP(AS83,'TS Gantry - AP47'!$C$8:$D$638,2,FALSE)</f>
        <v>DA+3</v>
      </c>
      <c r="AT88" s="326"/>
      <c r="AU88" s="263"/>
      <c r="AV88" s="263"/>
      <c r="AW88" s="263"/>
      <c r="AX88" s="263"/>
      <c r="AY88" s="263"/>
    </row>
    <row r="89" spans="1:51" ht="15" customHeight="1" x14ac:dyDescent="0.25">
      <c r="A89" s="263"/>
      <c r="B89" s="307"/>
      <c r="C89" s="275"/>
      <c r="D89" s="275"/>
      <c r="E89" s="275"/>
      <c r="F89" s="275"/>
      <c r="G89" s="275"/>
      <c r="H89" s="275"/>
      <c r="I89" s="275"/>
      <c r="J89" s="275"/>
      <c r="K89" s="275"/>
      <c r="L89" s="275"/>
      <c r="M89" s="275"/>
      <c r="N89" s="275"/>
      <c r="O89" s="275"/>
      <c r="P89" s="275"/>
      <c r="Q89" s="275"/>
      <c r="R89" s="275"/>
      <c r="S89" s="275"/>
      <c r="T89" s="275"/>
      <c r="U89" s="275"/>
      <c r="V89" s="275"/>
      <c r="W89" s="275"/>
      <c r="X89" s="275"/>
      <c r="Y89" s="275"/>
      <c r="Z89" s="275"/>
      <c r="AA89" s="275"/>
      <c r="AB89" s="275"/>
      <c r="AC89" s="275"/>
      <c r="AD89" s="275"/>
      <c r="AE89" s="275"/>
      <c r="AF89" s="275"/>
      <c r="AG89" s="275"/>
      <c r="AH89" s="275"/>
      <c r="AI89" s="275"/>
      <c r="AJ89" s="275"/>
      <c r="AK89" s="275"/>
      <c r="AL89" s="275"/>
      <c r="AM89" s="305"/>
      <c r="AN89" s="275"/>
      <c r="AO89" s="275"/>
      <c r="AP89" s="275"/>
      <c r="AQ89" s="275"/>
      <c r="AR89" s="275"/>
      <c r="AS89" s="305"/>
      <c r="AT89" s="304"/>
      <c r="AU89" s="263"/>
      <c r="AV89" s="263"/>
      <c r="AW89" s="263"/>
      <c r="AX89" s="263"/>
      <c r="AY89" s="263"/>
    </row>
    <row r="90" spans="1:51" ht="18" customHeight="1" x14ac:dyDescent="0.25">
      <c r="A90" s="263"/>
      <c r="B90" s="307"/>
      <c r="C90" s="305">
        <f>AS82+1</f>
        <v>191</v>
      </c>
      <c r="D90" s="285"/>
      <c r="E90" s="305">
        <f>C90+1</f>
        <v>192</v>
      </c>
      <c r="F90" s="285"/>
      <c r="G90" s="305">
        <f>E90+1</f>
        <v>193</v>
      </c>
      <c r="H90" s="285"/>
      <c r="I90" s="305">
        <f>G90+1</f>
        <v>194</v>
      </c>
      <c r="J90" s="285"/>
      <c r="K90" s="305">
        <f>I90+1</f>
        <v>195</v>
      </c>
      <c r="L90" s="285"/>
      <c r="M90" s="305">
        <f>K90+1</f>
        <v>196</v>
      </c>
      <c r="N90" s="285"/>
      <c r="O90" s="305">
        <f>M90+1</f>
        <v>197</v>
      </c>
      <c r="P90" s="285"/>
      <c r="Q90" s="305">
        <f>O90+1</f>
        <v>198</v>
      </c>
      <c r="R90" s="285"/>
      <c r="S90" s="305">
        <f>Q90+1</f>
        <v>199</v>
      </c>
      <c r="T90" s="285"/>
      <c r="U90" s="305">
        <f>S90+1</f>
        <v>200</v>
      </c>
      <c r="V90" s="285"/>
      <c r="W90" s="305">
        <f>U90+1</f>
        <v>201</v>
      </c>
      <c r="X90" s="285"/>
      <c r="Y90" s="305">
        <f>W90+1</f>
        <v>202</v>
      </c>
      <c r="Z90" s="285"/>
      <c r="AA90" s="305">
        <f>Y90+1</f>
        <v>203</v>
      </c>
      <c r="AB90" s="285"/>
      <c r="AC90" s="305">
        <f>AA90+1</f>
        <v>204</v>
      </c>
      <c r="AD90" s="285"/>
      <c r="AE90" s="305">
        <f>AC90+1</f>
        <v>205</v>
      </c>
      <c r="AF90" s="285"/>
      <c r="AG90" s="305">
        <f>AE90+1</f>
        <v>206</v>
      </c>
      <c r="AH90" s="285"/>
      <c r="AI90" s="305">
        <f>AG90+1</f>
        <v>207</v>
      </c>
      <c r="AJ90" s="285"/>
      <c r="AK90" s="305">
        <f>AI90+1</f>
        <v>208</v>
      </c>
      <c r="AL90" s="285"/>
      <c r="AM90" s="305">
        <f>AK90+1</f>
        <v>209</v>
      </c>
      <c r="AN90" s="285"/>
      <c r="AO90" s="305">
        <f>AM90+1</f>
        <v>210</v>
      </c>
      <c r="AP90" s="285"/>
      <c r="AQ90" s="305">
        <f>AO90+1</f>
        <v>211</v>
      </c>
      <c r="AR90" s="285"/>
      <c r="AS90" s="305">
        <f>AQ90+1</f>
        <v>212</v>
      </c>
      <c r="AT90" s="315"/>
      <c r="AU90" s="263"/>
      <c r="AV90" s="263"/>
      <c r="AW90" s="263"/>
      <c r="AX90" s="263"/>
      <c r="AY90" s="263"/>
    </row>
    <row r="91" spans="1:51" ht="18" customHeight="1" x14ac:dyDescent="0.25">
      <c r="A91" s="319"/>
      <c r="B91" s="320"/>
      <c r="C91" s="289" t="str">
        <f>VLOOKUP(C90,'TS Gantry - AP47'!$A$8:$C$638,3,FALSE)</f>
        <v>30/0</v>
      </c>
      <c r="D91" s="289"/>
      <c r="E91" s="289" t="str">
        <f>VLOOKUP(E90,'TS Gantry - AP47'!$A$8:$C$638,3,FALSE)</f>
        <v>30/1</v>
      </c>
      <c r="F91" s="289"/>
      <c r="G91" s="289" t="str">
        <f>VLOOKUP(G90,'TS Gantry - AP47'!$A$8:$C$638,3,FALSE)</f>
        <v>30/2</v>
      </c>
      <c r="H91" s="289"/>
      <c r="I91" s="289" t="str">
        <f>VLOOKUP(I90,'TS Gantry - AP47'!$A$8:$C$638,3,FALSE)</f>
        <v>30/3</v>
      </c>
      <c r="J91" s="289"/>
      <c r="K91" s="289" t="str">
        <f>VLOOKUP(K90,'TS Gantry - AP47'!$A$8:$C$638,3,FALSE)</f>
        <v>30/4</v>
      </c>
      <c r="L91" s="289"/>
      <c r="M91" s="289" t="str">
        <f>VLOOKUP(M90,'TS Gantry - AP47'!$A$8:$C$638,3,FALSE)</f>
        <v>30/5</v>
      </c>
      <c r="N91" s="289"/>
      <c r="O91" s="289" t="str">
        <f>VLOOKUP(O90,'TS Gantry - AP47'!$A$8:$C$638,3,FALSE)</f>
        <v>30/6</v>
      </c>
      <c r="P91" s="289"/>
      <c r="Q91" s="289" t="str">
        <f>VLOOKUP(Q90,'TS Gantry - AP47'!$A$8:$C$638,3,FALSE)</f>
        <v>30/7</v>
      </c>
      <c r="R91" s="289"/>
      <c r="S91" s="289" t="str">
        <f>VLOOKUP(S90,'TS Gantry - AP47'!$A$8:$C$638,3,FALSE)</f>
        <v>30/8</v>
      </c>
      <c r="T91" s="289"/>
      <c r="U91" s="289" t="str">
        <f>VLOOKUP(U90,'TS Gantry - AP47'!$A$8:$C$638,3,FALSE)</f>
        <v>30/9</v>
      </c>
      <c r="V91" s="289"/>
      <c r="W91" s="289" t="str">
        <f>VLOOKUP(W90,'TS Gantry - AP47'!$A$8:$C$638,3,FALSE)</f>
        <v>30/10</v>
      </c>
      <c r="X91" s="289"/>
      <c r="Y91" s="289" t="str">
        <f>VLOOKUP(Y90,'TS Gantry - AP47'!$A$8:$C$638,3,FALSE)</f>
        <v>30/11</v>
      </c>
      <c r="Z91" s="289"/>
      <c r="AA91" s="289" t="str">
        <f>VLOOKUP(AA90,'TS Gantry - AP47'!$A$8:$C$638,3,FALSE)</f>
        <v>30/12</v>
      </c>
      <c r="AB91" s="289"/>
      <c r="AC91" s="289" t="str">
        <f>VLOOKUP(AC90,'TS Gantry - AP47'!$A$8:$C$638,3,FALSE)</f>
        <v>30/13</v>
      </c>
      <c r="AD91" s="289"/>
      <c r="AE91" s="289" t="str">
        <f>VLOOKUP(AE90,'TS Gantry - AP47'!$A$8:$C$638,3,FALSE)</f>
        <v>30/14</v>
      </c>
      <c r="AF91" s="289"/>
      <c r="AG91" s="289" t="str">
        <f>VLOOKUP(AG90,'TS Gantry - AP47'!$A$8:$C$638,3,FALSE)</f>
        <v>30/15</v>
      </c>
      <c r="AH91" s="289"/>
      <c r="AI91" s="289" t="str">
        <f>VLOOKUP(AI90,'TS Gantry - AP47'!$A$8:$C$638,3,FALSE)</f>
        <v>30/16</v>
      </c>
      <c r="AJ91" s="289"/>
      <c r="AK91" s="289" t="str">
        <f>VLOOKUP(AK90,'TS Gantry - AP47'!$A$8:$C$638,3,FALSE)</f>
        <v>30/17</v>
      </c>
      <c r="AL91" s="289"/>
      <c r="AM91" s="289" t="str">
        <f>VLOOKUP(AM90,'TS Gantry - AP47'!$A$8:$C$638,3,FALSE)</f>
        <v>30/18</v>
      </c>
      <c r="AN91" s="289"/>
      <c r="AO91" s="289" t="str">
        <f>VLOOKUP(AO90,'TS Gantry - AP47'!$A$8:$C$638,3,FALSE)</f>
        <v>31/0</v>
      </c>
      <c r="AP91" s="289"/>
      <c r="AQ91" s="289" t="str">
        <f>VLOOKUP(AQ90,'TS Gantry - AP47'!$A$8:$C$638,3,FALSE)</f>
        <v>31/1</v>
      </c>
      <c r="AR91" s="289"/>
      <c r="AS91" s="289" t="str">
        <f>VLOOKUP(AS90,'TS Gantry - AP47'!$A$8:$C$638,3,FALSE)</f>
        <v>31/2</v>
      </c>
      <c r="AT91" s="316"/>
      <c r="AU91" s="319"/>
      <c r="AV91" s="319"/>
      <c r="AW91" s="319"/>
      <c r="AX91" s="319"/>
      <c r="AY91" s="319"/>
    </row>
    <row r="92" spans="1:51" ht="15" customHeight="1" x14ac:dyDescent="0.25">
      <c r="A92" s="263"/>
      <c r="B92" s="290"/>
      <c r="C92" s="263"/>
      <c r="D92" s="263"/>
      <c r="E92" s="263"/>
      <c r="F92" s="263"/>
      <c r="G92" s="263"/>
      <c r="H92" s="263"/>
      <c r="I92" s="263"/>
      <c r="J92" s="263"/>
      <c r="K92" s="263"/>
      <c r="L92" s="263"/>
      <c r="M92" s="263"/>
      <c r="N92" s="263"/>
      <c r="O92" s="263"/>
      <c r="P92" s="263"/>
      <c r="Q92" s="263"/>
      <c r="R92" s="263"/>
      <c r="S92" s="263"/>
      <c r="T92" s="263"/>
      <c r="U92" s="263"/>
      <c r="V92" s="263"/>
      <c r="W92" s="263"/>
      <c r="X92" s="263"/>
      <c r="Y92" s="263"/>
      <c r="Z92" s="263"/>
      <c r="AA92" s="263"/>
      <c r="AB92" s="263"/>
      <c r="AC92" s="263"/>
      <c r="AD92" s="263"/>
      <c r="AE92" s="263"/>
      <c r="AF92" s="263"/>
      <c r="AG92" s="263"/>
      <c r="AH92" s="263"/>
      <c r="AI92" s="263"/>
      <c r="AJ92" s="263"/>
      <c r="AK92" s="263"/>
      <c r="AL92" s="263"/>
      <c r="AM92" s="263"/>
      <c r="AN92" s="282"/>
      <c r="AO92" s="263"/>
      <c r="AP92" s="282"/>
      <c r="AQ92" s="263"/>
      <c r="AR92" s="263"/>
      <c r="AS92" s="263"/>
      <c r="AT92" s="286"/>
      <c r="AU92" s="263"/>
      <c r="AV92" s="263"/>
      <c r="AW92" s="263"/>
      <c r="AX92" s="263"/>
      <c r="AY92" s="263"/>
    </row>
    <row r="93" spans="1:51" ht="15" customHeight="1" x14ac:dyDescent="0.25">
      <c r="A93" s="263"/>
      <c r="B93" s="313"/>
      <c r="C93" s="263"/>
      <c r="D93" s="263"/>
      <c r="E93" s="263"/>
      <c r="F93" s="263"/>
      <c r="G93" s="263"/>
      <c r="H93" s="263"/>
      <c r="I93" s="263"/>
      <c r="J93" s="263"/>
      <c r="K93" s="263"/>
      <c r="L93" s="263"/>
      <c r="M93" s="263"/>
      <c r="N93" s="263"/>
      <c r="O93" s="263"/>
      <c r="P93" s="263"/>
      <c r="Q93" s="263"/>
      <c r="R93" s="263"/>
      <c r="S93" s="263"/>
      <c r="T93" s="263"/>
      <c r="U93" s="263"/>
      <c r="V93" s="263"/>
      <c r="W93" s="263"/>
      <c r="X93" s="263"/>
      <c r="Y93" s="263"/>
      <c r="Z93" s="263"/>
      <c r="AA93" s="263"/>
      <c r="AB93" s="263"/>
      <c r="AC93" s="263"/>
      <c r="AD93" s="263"/>
      <c r="AE93" s="263"/>
      <c r="AF93" s="263"/>
      <c r="AG93" s="263"/>
      <c r="AH93" s="263"/>
      <c r="AI93" s="263"/>
      <c r="AJ93" s="263"/>
      <c r="AK93" s="263"/>
      <c r="AL93" s="263"/>
      <c r="AM93" s="263"/>
      <c r="AN93" s="263"/>
      <c r="AO93" s="263"/>
      <c r="AP93" s="263"/>
      <c r="AQ93" s="263"/>
      <c r="AR93" s="263"/>
      <c r="AS93" s="263"/>
      <c r="AT93" s="286"/>
      <c r="AU93" s="263"/>
      <c r="AV93" s="263"/>
      <c r="AW93" s="263"/>
      <c r="AX93" s="263"/>
      <c r="AY93" s="263"/>
    </row>
    <row r="94" spans="1:51" ht="19.5" customHeight="1" x14ac:dyDescent="0.25">
      <c r="A94" s="263"/>
      <c r="B94" s="313"/>
      <c r="C94" s="298">
        <v>3</v>
      </c>
      <c r="D94" s="297">
        <f>VLOOKUP(C91,'TS Gantry - AP47'!$C$8:$E$638,3,FALSE)</f>
        <v>400.99900000000002</v>
      </c>
      <c r="E94" s="298">
        <v>3</v>
      </c>
      <c r="F94" s="297">
        <f>VLOOKUP(E91,'TS Gantry - AP47'!$C$8:$E$638,3,FALSE)</f>
        <v>437</v>
      </c>
      <c r="G94" s="298">
        <v>3</v>
      </c>
      <c r="H94" s="297">
        <f>VLOOKUP(G91,'TS Gantry - AP47'!$C$8:$E$638,3,FALSE)</f>
        <v>403</v>
      </c>
      <c r="I94" s="298">
        <v>3</v>
      </c>
      <c r="J94" s="297">
        <f>VLOOKUP(I91,'TS Gantry - AP47'!$C$8:$E$638,3,FALSE)</f>
        <v>412</v>
      </c>
      <c r="K94" s="298">
        <v>3</v>
      </c>
      <c r="L94" s="297">
        <f>VLOOKUP(K91,'TS Gantry - AP47'!$C$8:$E$638,3,FALSE)</f>
        <v>424</v>
      </c>
      <c r="M94" s="298">
        <v>3</v>
      </c>
      <c r="N94" s="297">
        <f>VLOOKUP(M91,'TS Gantry - AP47'!$C$8:$E$638,3,FALSE)</f>
        <v>416</v>
      </c>
      <c r="O94" s="298">
        <v>3</v>
      </c>
      <c r="P94" s="297">
        <f>VLOOKUP(O91,'TS Gantry - AP47'!$C$8:$E$638,3,FALSE)</f>
        <v>410</v>
      </c>
      <c r="Q94" s="298">
        <v>3</v>
      </c>
      <c r="R94" s="297">
        <f>VLOOKUP(Q91,'TS Gantry - AP47'!$C$8:$E$638,3,FALSE)</f>
        <v>415</v>
      </c>
      <c r="S94" s="298">
        <v>3</v>
      </c>
      <c r="T94" s="297">
        <f>VLOOKUP(S91,'TS Gantry - AP47'!$C$8:$E$638,3,FALSE)</f>
        <v>412</v>
      </c>
      <c r="U94" s="298">
        <v>3</v>
      </c>
      <c r="V94" s="297">
        <f>VLOOKUP(U91,'TS Gantry - AP47'!$C$8:$E$638,3,FALSE)</f>
        <v>409</v>
      </c>
      <c r="W94" s="298">
        <v>3</v>
      </c>
      <c r="X94" s="297">
        <f>VLOOKUP(W91,'TS Gantry - AP47'!$C$8:$E$638,3,FALSE)</f>
        <v>426</v>
      </c>
      <c r="Y94" s="298">
        <v>3</v>
      </c>
      <c r="Z94" s="297">
        <f>VLOOKUP(Y91,'TS Gantry - AP47'!$C$8:$E$638,3,FALSE)</f>
        <v>414</v>
      </c>
      <c r="AA94" s="298">
        <v>3</v>
      </c>
      <c r="AB94" s="297">
        <f>VLOOKUP(AA91,'TS Gantry - AP47'!$C$8:$E$638,3,FALSE)</f>
        <v>415</v>
      </c>
      <c r="AC94" s="298">
        <v>3</v>
      </c>
      <c r="AD94" s="297">
        <f>VLOOKUP(AC91,'TS Gantry - AP47'!$C$8:$E$638,3,FALSE)</f>
        <v>378</v>
      </c>
      <c r="AE94" s="298">
        <v>3</v>
      </c>
      <c r="AF94" s="297">
        <f>VLOOKUP(AE91,'TS Gantry - AP47'!$C$8:$E$638,3,FALSE)</f>
        <v>417</v>
      </c>
      <c r="AG94" s="298"/>
      <c r="AH94" s="297">
        <f>VLOOKUP(AG91,'TS Gantry - AP47'!$C$8:$E$638,3,FALSE)</f>
        <v>346</v>
      </c>
      <c r="AI94" s="298">
        <v>3</v>
      </c>
      <c r="AJ94" s="297">
        <f>VLOOKUP(AI91,'TS Gantry - AP47'!$C$8:$E$638,3,FALSE)</f>
        <v>412</v>
      </c>
      <c r="AK94" s="298">
        <v>3</v>
      </c>
      <c r="AL94" s="297">
        <f>VLOOKUP(AK91,'TS Gantry - AP47'!$C$8:$E$638,3,FALSE)</f>
        <v>428</v>
      </c>
      <c r="AM94" s="298">
        <v>3</v>
      </c>
      <c r="AN94" s="297">
        <f>VLOOKUP(AM91,'TS Gantry - AP47'!$C$8:$E$638,3,FALSE)</f>
        <v>400.73</v>
      </c>
      <c r="AO94" s="298">
        <v>3</v>
      </c>
      <c r="AP94" s="297">
        <f>VLOOKUP(AO91,'TS Gantry - AP47'!$C$8:$E$638,3,FALSE)</f>
        <v>413.99900000000002</v>
      </c>
      <c r="AQ94" s="298">
        <v>3</v>
      </c>
      <c r="AR94" s="297">
        <f>VLOOKUP(AQ91,'TS Gantry - AP47'!$C$8:$E$638,3,FALSE)</f>
        <v>424</v>
      </c>
      <c r="AS94" s="298">
        <v>3</v>
      </c>
      <c r="AT94" s="299">
        <f>VLOOKUP(AS91,'TS Gantry - AP47'!$C$8:$E$638,3,FALSE)</f>
        <v>411</v>
      </c>
      <c r="AU94" s="263">
        <f>COUNTIF(B94:AT94,"3")</f>
        <v>21</v>
      </c>
      <c r="AV94" s="263"/>
      <c r="AW94" s="263"/>
      <c r="AX94" s="263"/>
      <c r="AY94" s="263"/>
    </row>
    <row r="95" spans="1:51" ht="19.5" customHeight="1" x14ac:dyDescent="0.25">
      <c r="A95" s="263"/>
      <c r="B95" s="313"/>
      <c r="C95" s="302">
        <v>2</v>
      </c>
      <c r="D95" s="263"/>
      <c r="E95" s="302">
        <v>2</v>
      </c>
      <c r="F95" s="263"/>
      <c r="G95" s="302">
        <v>2</v>
      </c>
      <c r="H95" s="263"/>
      <c r="I95" s="302">
        <v>2</v>
      </c>
      <c r="J95" s="263"/>
      <c r="K95" s="302">
        <v>2</v>
      </c>
      <c r="L95" s="263"/>
      <c r="M95" s="302">
        <v>2</v>
      </c>
      <c r="N95" s="263"/>
      <c r="O95" s="302">
        <v>2</v>
      </c>
      <c r="P95" s="263"/>
      <c r="Q95" s="302">
        <v>2</v>
      </c>
      <c r="R95" s="263"/>
      <c r="S95" s="302">
        <v>2</v>
      </c>
      <c r="T95" s="263"/>
      <c r="U95" s="302">
        <v>2</v>
      </c>
      <c r="V95" s="263"/>
      <c r="W95" s="302">
        <v>2</v>
      </c>
      <c r="X95" s="263"/>
      <c r="Y95" s="302">
        <v>2</v>
      </c>
      <c r="Z95" s="263"/>
      <c r="AA95" s="302">
        <v>2</v>
      </c>
      <c r="AB95" s="263"/>
      <c r="AC95" s="302">
        <v>2</v>
      </c>
      <c r="AD95" s="263"/>
      <c r="AE95" s="302">
        <v>2</v>
      </c>
      <c r="AF95" s="263"/>
      <c r="AG95" s="302"/>
      <c r="AH95" s="263"/>
      <c r="AI95" s="302">
        <v>2</v>
      </c>
      <c r="AJ95" s="263"/>
      <c r="AK95" s="302">
        <v>2</v>
      </c>
      <c r="AL95" s="263"/>
      <c r="AM95" s="302">
        <v>2</v>
      </c>
      <c r="AN95" s="263"/>
      <c r="AO95" s="302">
        <v>2</v>
      </c>
      <c r="AP95" s="263"/>
      <c r="AQ95" s="302">
        <v>2</v>
      </c>
      <c r="AR95" s="263"/>
      <c r="AS95" s="302">
        <v>2</v>
      </c>
      <c r="AT95" s="286"/>
      <c r="AU95" s="263"/>
      <c r="AV95" s="263"/>
      <c r="AW95" s="263"/>
      <c r="AX95" s="263"/>
      <c r="AY95" s="263"/>
    </row>
    <row r="96" spans="1:51" ht="18" customHeight="1" x14ac:dyDescent="0.25">
      <c r="A96" s="263"/>
      <c r="B96" s="290"/>
      <c r="C96" s="275" t="str">
        <f>VLOOKUP(C91,'TS Gantry - AP47'!$C$8:$D$638,2,FALSE)</f>
        <v>DB2+0</v>
      </c>
      <c r="D96" s="275"/>
      <c r="E96" s="275" t="str">
        <f>VLOOKUP(E91,'TS Gantry - AP47'!$C$8:$D$638,2,FALSE)</f>
        <v>DA+3</v>
      </c>
      <c r="F96" s="275"/>
      <c r="G96" s="275" t="str">
        <f>VLOOKUP(G91,'TS Gantry - AP47'!$C$8:$D$638,2,FALSE)</f>
        <v>DA+6</v>
      </c>
      <c r="H96" s="275"/>
      <c r="I96" s="275" t="str">
        <f>VLOOKUP(I91,'TS Gantry - AP47'!$C$8:$D$638,2,FALSE)</f>
        <v>DA+0</v>
      </c>
      <c r="J96" s="275"/>
      <c r="K96" s="275" t="str">
        <f>VLOOKUP(K91,'TS Gantry - AP47'!$C$8:$D$638,2,FALSE)</f>
        <v>DA+3</v>
      </c>
      <c r="L96" s="275"/>
      <c r="M96" s="275" t="str">
        <f>VLOOKUP(M91,'TS Gantry - AP47'!$C$8:$D$638,2,FALSE)</f>
        <v>DA+3</v>
      </c>
      <c r="N96" s="275"/>
      <c r="O96" s="275" t="str">
        <f>VLOOKUP(O91,'TS Gantry - AP47'!$C$8:$D$638,2,FALSE)</f>
        <v>DA+0</v>
      </c>
      <c r="P96" s="275"/>
      <c r="Q96" s="275" t="str">
        <f>VLOOKUP(Q91,'TS Gantry - AP47'!$C$8:$D$638,2,FALSE)</f>
        <v>DA+3</v>
      </c>
      <c r="R96" s="275"/>
      <c r="S96" s="275" t="str">
        <f>VLOOKUP(S91,'TS Gantry - AP47'!$C$8:$D$638,2,FALSE)</f>
        <v>DA+3</v>
      </c>
      <c r="T96" s="275"/>
      <c r="U96" s="275" t="str">
        <f>VLOOKUP(U91,'TS Gantry - AP47'!$C$8:$D$638,2,FALSE)</f>
        <v>DB1+0</v>
      </c>
      <c r="V96" s="275"/>
      <c r="W96" s="275" t="str">
        <f>VLOOKUP(W91,'TS Gantry - AP47'!$C$8:$D$638,2,FALSE)</f>
        <v>DA+3</v>
      </c>
      <c r="X96" s="275"/>
      <c r="Y96" s="275" t="str">
        <f>VLOOKUP(Y91,'TS Gantry - AP47'!$C$8:$D$638,2,FALSE)</f>
        <v>DA+0</v>
      </c>
      <c r="Z96" s="275"/>
      <c r="AA96" s="275" t="str">
        <f>VLOOKUP(AA91,'TS Gantry - AP47'!$C$8:$D$638,2,FALSE)</f>
        <v>DA+6</v>
      </c>
      <c r="AB96" s="275"/>
      <c r="AC96" s="275" t="str">
        <f>VLOOKUP(AC91,'TS Gantry - AP47'!$C$8:$D$638,2,FALSE)</f>
        <v>DA+6</v>
      </c>
      <c r="AD96" s="275"/>
      <c r="AE96" s="275" t="str">
        <f>VLOOKUP(AE91,'TS Gantry - AP47'!$C$8:$D$638,2,FALSE)</f>
        <v>DA+3</v>
      </c>
      <c r="AF96" s="275"/>
      <c r="AG96" s="275" t="str">
        <f>VLOOKUP(AG91,'TS Gantry - AP47'!$C$8:$D$638,2,FALSE)</f>
        <v>DA+3</v>
      </c>
      <c r="AH96" s="275"/>
      <c r="AI96" s="275" t="str">
        <f>VLOOKUP(AI91,'TS Gantry - AP47'!$C$8:$D$638,2,FALSE)</f>
        <v>DA+6</v>
      </c>
      <c r="AJ96" s="275"/>
      <c r="AK96" s="275" t="str">
        <f>VLOOKUP(AK91,'TS Gantry - AP47'!$C$8:$D$638,2,FALSE)</f>
        <v>DC2+0</v>
      </c>
      <c r="AL96" s="275"/>
      <c r="AM96" s="275" t="str">
        <f>VLOOKUP(AM91,'TS Gantry - AP47'!$C$8:$D$638,2,FALSE)</f>
        <v>DA+0</v>
      </c>
      <c r="AN96" s="275"/>
      <c r="AO96" s="275" t="str">
        <f>VLOOKUP(AO91,'TS Gantry - AP47'!$C$8:$D$638,2,FALSE)</f>
        <v>DB2+0</v>
      </c>
      <c r="AP96" s="275"/>
      <c r="AQ96" s="275" t="str">
        <f>VLOOKUP(AQ91,'TS Gantry - AP47'!$C$8:$D$638,2,FALSE)</f>
        <v>DA+3</v>
      </c>
      <c r="AR96" s="275"/>
      <c r="AS96" s="275" t="str">
        <f>VLOOKUP(AS91,'TS Gantry - AP47'!$C$8:$D$638,2,FALSE)</f>
        <v>DA+3</v>
      </c>
      <c r="AT96" s="304"/>
      <c r="AU96" s="263"/>
      <c r="AV96" s="263"/>
      <c r="AW96" s="263"/>
      <c r="AX96" s="263"/>
      <c r="AY96" s="263"/>
    </row>
    <row r="97" spans="1:51" ht="18" customHeight="1" x14ac:dyDescent="0.25">
      <c r="A97" s="263"/>
      <c r="B97" s="290"/>
      <c r="C97" s="275"/>
      <c r="D97" s="275"/>
      <c r="E97" s="275"/>
      <c r="F97" s="275"/>
      <c r="G97" s="275"/>
      <c r="H97" s="275"/>
      <c r="I97" s="275"/>
      <c r="J97" s="275"/>
      <c r="K97" s="275"/>
      <c r="L97" s="275"/>
      <c r="M97" s="275"/>
      <c r="N97" s="275"/>
      <c r="O97" s="275"/>
      <c r="P97" s="275"/>
      <c r="Q97" s="275"/>
      <c r="R97" s="275"/>
      <c r="S97" s="275"/>
      <c r="T97" s="275"/>
      <c r="U97" s="275"/>
      <c r="V97" s="275"/>
      <c r="W97" s="275"/>
      <c r="X97" s="275"/>
      <c r="Y97" s="275"/>
      <c r="Z97" s="275"/>
      <c r="AA97" s="275"/>
      <c r="AB97" s="275"/>
      <c r="AC97" s="275"/>
      <c r="AD97" s="275"/>
      <c r="AE97" s="275"/>
      <c r="AF97" s="275"/>
      <c r="AG97" s="275"/>
      <c r="AH97" s="275"/>
      <c r="AI97" s="275"/>
      <c r="AJ97" s="324"/>
      <c r="AK97" s="339" t="s">
        <v>825</v>
      </c>
      <c r="AL97" s="324"/>
      <c r="AM97" s="275"/>
      <c r="AN97" s="275"/>
      <c r="AO97" s="275"/>
      <c r="AP97" s="275"/>
      <c r="AQ97" s="275"/>
      <c r="AR97" s="275"/>
      <c r="AS97" s="275"/>
      <c r="AT97" s="304"/>
      <c r="AU97" s="263"/>
      <c r="AV97" s="263"/>
      <c r="AW97" s="263"/>
      <c r="AX97" s="263"/>
      <c r="AY97" s="263"/>
    </row>
    <row r="98" spans="1:51" ht="15" customHeight="1" x14ac:dyDescent="0.25">
      <c r="A98" s="263"/>
      <c r="B98" s="340"/>
      <c r="C98" s="305"/>
      <c r="D98" s="275"/>
      <c r="E98" s="305"/>
      <c r="F98" s="275"/>
      <c r="G98" s="275"/>
      <c r="H98" s="275"/>
      <c r="I98" s="275"/>
      <c r="J98" s="275"/>
      <c r="K98" s="305"/>
      <c r="L98" s="275"/>
      <c r="M98" s="305"/>
      <c r="N98" s="275"/>
      <c r="O98" s="275"/>
      <c r="P98" s="275"/>
      <c r="Q98" s="275"/>
      <c r="R98" s="275"/>
      <c r="S98" s="275"/>
      <c r="T98" s="275"/>
      <c r="U98" s="275"/>
      <c r="V98" s="275"/>
      <c r="W98" s="275"/>
      <c r="X98" s="275"/>
      <c r="Y98" s="275"/>
      <c r="Z98" s="275"/>
      <c r="AA98" s="275"/>
      <c r="AB98" s="275"/>
      <c r="AC98" s="275"/>
      <c r="AD98" s="275"/>
      <c r="AE98" s="275"/>
      <c r="AF98" s="275"/>
      <c r="AG98" s="275"/>
      <c r="AH98" s="275"/>
      <c r="AI98" s="275"/>
      <c r="AJ98" s="275"/>
      <c r="AK98" s="275"/>
      <c r="AL98" s="275"/>
      <c r="AM98" s="275"/>
      <c r="AN98" s="275"/>
      <c r="AO98" s="275"/>
      <c r="AP98" s="275"/>
      <c r="AQ98" s="275"/>
      <c r="AR98" s="275"/>
      <c r="AS98" s="275"/>
      <c r="AT98" s="304"/>
      <c r="AU98" s="263"/>
      <c r="AV98" s="263"/>
      <c r="AW98" s="263"/>
      <c r="AX98" s="263"/>
      <c r="AY98" s="263"/>
    </row>
    <row r="99" spans="1:51" ht="18" customHeight="1" x14ac:dyDescent="0.25">
      <c r="A99" s="263"/>
      <c r="B99" s="307"/>
      <c r="C99" s="305">
        <f>AS90+1</f>
        <v>213</v>
      </c>
      <c r="D99" s="285"/>
      <c r="E99" s="305">
        <f>C99+1</f>
        <v>214</v>
      </c>
      <c r="F99" s="285"/>
      <c r="G99" s="305">
        <f>E99+1</f>
        <v>215</v>
      </c>
      <c r="H99" s="285"/>
      <c r="I99" s="305">
        <f>G99+1</f>
        <v>216</v>
      </c>
      <c r="J99" s="285"/>
      <c r="K99" s="305">
        <f>I99+1</f>
        <v>217</v>
      </c>
      <c r="L99" s="285"/>
      <c r="M99" s="305">
        <f>K99+1</f>
        <v>218</v>
      </c>
      <c r="N99" s="285"/>
      <c r="O99" s="305">
        <f>M99+1</f>
        <v>219</v>
      </c>
      <c r="P99" s="285"/>
      <c r="Q99" s="305">
        <f>O99+1</f>
        <v>220</v>
      </c>
      <c r="R99" s="285"/>
      <c r="S99" s="305">
        <f>Q99+1</f>
        <v>221</v>
      </c>
      <c r="T99" s="285"/>
      <c r="U99" s="305">
        <f>S99+1</f>
        <v>222</v>
      </c>
      <c r="V99" s="285"/>
      <c r="W99" s="305">
        <f>U99+1</f>
        <v>223</v>
      </c>
      <c r="X99" s="285"/>
      <c r="Y99" s="305">
        <f>W99+1</f>
        <v>224</v>
      </c>
      <c r="Z99" s="285"/>
      <c r="AA99" s="305">
        <f>Y99+1</f>
        <v>225</v>
      </c>
      <c r="AB99" s="285"/>
      <c r="AC99" s="305">
        <f>AA99+1</f>
        <v>226</v>
      </c>
      <c r="AD99" s="285"/>
      <c r="AE99" s="305">
        <f>AC99+1</f>
        <v>227</v>
      </c>
      <c r="AF99" s="285"/>
      <c r="AG99" s="305">
        <f>AE99+1</f>
        <v>228</v>
      </c>
      <c r="AH99" s="285"/>
      <c r="AI99" s="305">
        <f>AG99+1</f>
        <v>229</v>
      </c>
      <c r="AJ99" s="285"/>
      <c r="AK99" s="305">
        <f>AI99+1</f>
        <v>230</v>
      </c>
      <c r="AL99" s="285"/>
      <c r="AM99" s="305">
        <f>AK99+1</f>
        <v>231</v>
      </c>
      <c r="AN99" s="285"/>
      <c r="AO99" s="305">
        <f>AM99+1</f>
        <v>232</v>
      </c>
      <c r="AP99" s="285"/>
      <c r="AQ99" s="305">
        <f>AO99+1</f>
        <v>233</v>
      </c>
      <c r="AR99" s="285"/>
      <c r="AS99" s="305">
        <f>AQ99+1</f>
        <v>234</v>
      </c>
      <c r="AT99" s="315"/>
      <c r="AU99" s="263"/>
      <c r="AV99" s="263"/>
      <c r="AW99" s="263"/>
      <c r="AX99" s="263"/>
      <c r="AY99" s="263"/>
    </row>
    <row r="100" spans="1:51" ht="18" customHeight="1" x14ac:dyDescent="0.25">
      <c r="A100" s="319"/>
      <c r="B100" s="320"/>
      <c r="C100" s="289" t="str">
        <f>VLOOKUP(C99,'TS Gantry - AP47'!$A$8:$C$638,3,FALSE)</f>
        <v>31/3</v>
      </c>
      <c r="D100" s="289"/>
      <c r="E100" s="289" t="str">
        <f>VLOOKUP(E99,'TS Gantry - AP47'!$A$8:$C$638,3,FALSE)</f>
        <v>31/4</v>
      </c>
      <c r="F100" s="289"/>
      <c r="G100" s="289" t="str">
        <f>VLOOKUP(G99,'TS Gantry - AP47'!$A$8:$C$638,3,FALSE)</f>
        <v>31/5</v>
      </c>
      <c r="H100" s="289"/>
      <c r="I100" s="289" t="str">
        <f>VLOOKUP(I99,'TS Gantry - AP47'!$A$8:$C$638,3,FALSE)</f>
        <v>31/6</v>
      </c>
      <c r="J100" s="289"/>
      <c r="K100" s="289" t="str">
        <f>VLOOKUP(K99,'TS Gantry - AP47'!$A$8:$C$638,3,FALSE)</f>
        <v>31/7</v>
      </c>
      <c r="L100" s="289"/>
      <c r="M100" s="289" t="str">
        <f>VLOOKUP(M99,'TS Gantry - AP47'!$A$8:$C$638,3,FALSE)</f>
        <v>31/8</v>
      </c>
      <c r="N100" s="289"/>
      <c r="O100" s="289" t="str">
        <f>VLOOKUP(O99,'TS Gantry - AP47'!$A$8:$C$638,3,FALSE)</f>
        <v>31/9</v>
      </c>
      <c r="P100" s="289"/>
      <c r="Q100" s="289" t="str">
        <f>VLOOKUP(Q99,'TS Gantry - AP47'!$A$8:$C$638,3,FALSE)</f>
        <v>31/10</v>
      </c>
      <c r="R100" s="289"/>
      <c r="S100" s="289" t="str">
        <f>VLOOKUP(S99,'TS Gantry - AP47'!$A$8:$C$638,3,FALSE)</f>
        <v>31/11</v>
      </c>
      <c r="T100" s="289"/>
      <c r="U100" s="289" t="str">
        <f>VLOOKUP(U99,'TS Gantry - AP47'!$A$8:$C$638,3,FALSE)</f>
        <v>31/12</v>
      </c>
      <c r="V100" s="289"/>
      <c r="W100" s="289" t="str">
        <f>VLOOKUP(W99,'TS Gantry - AP47'!$A$8:$C$638,3,FALSE)</f>
        <v>31/13</v>
      </c>
      <c r="X100" s="289"/>
      <c r="Y100" s="289" t="str">
        <f>VLOOKUP(Y99,'TS Gantry - AP47'!$A$8:$C$638,3,FALSE)</f>
        <v>31/14</v>
      </c>
      <c r="Z100" s="289"/>
      <c r="AA100" s="289" t="str">
        <f>VLOOKUP(AA99,'TS Gantry - AP47'!$A$8:$C$638,3,FALSE)</f>
        <v>31/15</v>
      </c>
      <c r="AB100" s="289"/>
      <c r="AC100" s="289" t="str">
        <f>VLOOKUP(AC99,'TS Gantry - AP47'!$A$8:$C$638,3,FALSE)</f>
        <v>31/16</v>
      </c>
      <c r="AD100" s="289"/>
      <c r="AE100" s="289" t="str">
        <f>VLOOKUP(AE99,'TS Gantry - AP47'!$A$8:$C$638,3,FALSE)</f>
        <v>31/17</v>
      </c>
      <c r="AF100" s="289"/>
      <c r="AG100" s="289" t="str">
        <f>VLOOKUP(AG99,'TS Gantry - AP47'!$A$8:$C$638,3,FALSE)</f>
        <v>31/18</v>
      </c>
      <c r="AH100" s="289"/>
      <c r="AI100" s="289" t="str">
        <f>VLOOKUP(AI99,'TS Gantry - AP47'!$A$8:$C$638,3,FALSE)</f>
        <v>31/19</v>
      </c>
      <c r="AJ100" s="289"/>
      <c r="AK100" s="289" t="str">
        <f>VLOOKUP(AK99,'TS Gantry - AP47'!$A$8:$C$638,3,FALSE)</f>
        <v>31/20</v>
      </c>
      <c r="AL100" s="289"/>
      <c r="AM100" s="289" t="str">
        <f>VLOOKUP(AM99,'TS Gantry - AP47'!$A$8:$C$638,3,FALSE)</f>
        <v>31/21</v>
      </c>
      <c r="AN100" s="289"/>
      <c r="AO100" s="289" t="str">
        <f>VLOOKUP(AO99,'TS Gantry - AP47'!$A$8:$C$638,3,FALSE)</f>
        <v>31/22</v>
      </c>
      <c r="AP100" s="289"/>
      <c r="AQ100" s="289" t="str">
        <f>VLOOKUP(AQ99,'TS Gantry - AP47'!$A$8:$C$638,3,FALSE)</f>
        <v>31/23</v>
      </c>
      <c r="AR100" s="289"/>
      <c r="AS100" s="289" t="str">
        <f>VLOOKUP(AS99,'TS Gantry - AP47'!$A$8:$C$638,3,FALSE)</f>
        <v>31/24</v>
      </c>
      <c r="AT100" s="316"/>
      <c r="AU100" s="319"/>
      <c r="AV100" s="319"/>
      <c r="AW100" s="319"/>
      <c r="AX100" s="319"/>
      <c r="AY100" s="319"/>
    </row>
    <row r="101" spans="1:51" ht="15" customHeight="1" x14ac:dyDescent="0.25">
      <c r="A101" s="263"/>
      <c r="B101" s="290"/>
      <c r="C101" s="263"/>
      <c r="D101" s="263"/>
      <c r="E101" s="263"/>
      <c r="F101" s="263"/>
      <c r="G101" s="263"/>
      <c r="H101" s="263"/>
      <c r="I101" s="263"/>
      <c r="J101" s="263"/>
      <c r="K101" s="263"/>
      <c r="L101" s="263"/>
      <c r="M101" s="263"/>
      <c r="N101" s="263"/>
      <c r="O101" s="263"/>
      <c r="P101" s="263"/>
      <c r="Q101" s="263"/>
      <c r="R101" s="263"/>
      <c r="S101" s="263"/>
      <c r="T101" s="263"/>
      <c r="U101" s="263"/>
      <c r="V101" s="263"/>
      <c r="W101" s="263"/>
      <c r="X101" s="263"/>
      <c r="Y101" s="263"/>
      <c r="Z101" s="263"/>
      <c r="AA101" s="263"/>
      <c r="AB101" s="263"/>
      <c r="AC101" s="263"/>
      <c r="AD101" s="263"/>
      <c r="AE101" s="263"/>
      <c r="AF101" s="263"/>
      <c r="AG101" s="263"/>
      <c r="AH101" s="282"/>
      <c r="AI101" s="263"/>
      <c r="AJ101" s="282"/>
      <c r="AK101" s="263"/>
      <c r="AL101" s="282"/>
      <c r="AM101" s="263"/>
      <c r="AN101" s="282"/>
      <c r="AO101" s="263"/>
      <c r="AP101" s="263"/>
      <c r="AQ101" s="263"/>
      <c r="AR101" s="282"/>
      <c r="AS101" s="263"/>
      <c r="AT101" s="286"/>
      <c r="AU101" s="263"/>
      <c r="AV101" s="263"/>
      <c r="AW101" s="263"/>
      <c r="AX101" s="263"/>
      <c r="AY101" s="263"/>
    </row>
    <row r="102" spans="1:51" ht="15" customHeight="1" x14ac:dyDescent="0.25">
      <c r="A102" s="263"/>
      <c r="B102" s="313"/>
      <c r="C102" s="263"/>
      <c r="D102" s="263"/>
      <c r="E102" s="263"/>
      <c r="F102" s="263"/>
      <c r="G102" s="263"/>
      <c r="H102" s="263"/>
      <c r="I102" s="263"/>
      <c r="J102" s="263"/>
      <c r="K102" s="263"/>
      <c r="L102" s="263"/>
      <c r="M102" s="263"/>
      <c r="N102" s="263"/>
      <c r="O102" s="263"/>
      <c r="P102" s="263"/>
      <c r="Q102" s="263"/>
      <c r="R102" s="263"/>
      <c r="S102" s="263"/>
      <c r="T102" s="263"/>
      <c r="U102" s="263"/>
      <c r="V102" s="263"/>
      <c r="W102" s="263"/>
      <c r="X102" s="263"/>
      <c r="Y102" s="263"/>
      <c r="Z102" s="263"/>
      <c r="AA102" s="263"/>
      <c r="AB102" s="263"/>
      <c r="AC102" s="263"/>
      <c r="AD102" s="263"/>
      <c r="AE102" s="263"/>
      <c r="AF102" s="263"/>
      <c r="AG102" s="263"/>
      <c r="AH102" s="263"/>
      <c r="AI102" s="263"/>
      <c r="AJ102" s="263"/>
      <c r="AK102" s="263"/>
      <c r="AL102" s="263"/>
      <c r="AM102" s="263"/>
      <c r="AN102" s="263"/>
      <c r="AO102" s="263"/>
      <c r="AP102" s="263"/>
      <c r="AQ102" s="263"/>
      <c r="AR102" s="263"/>
      <c r="AS102" s="263"/>
      <c r="AT102" s="286"/>
      <c r="AU102" s="263"/>
      <c r="AV102" s="263"/>
      <c r="AW102" s="263"/>
      <c r="AX102" s="263"/>
      <c r="AY102" s="263"/>
    </row>
    <row r="103" spans="1:51" ht="19.5" customHeight="1" x14ac:dyDescent="0.25">
      <c r="A103" s="263"/>
      <c r="B103" s="313"/>
      <c r="C103" s="298">
        <v>3</v>
      </c>
      <c r="D103" s="297">
        <f>VLOOKUP(C100,'TS Gantry - AP47'!$C$8:$E$638,3,FALSE)</f>
        <v>427</v>
      </c>
      <c r="E103" s="298">
        <v>3</v>
      </c>
      <c r="F103" s="297">
        <f>VLOOKUP(E100,'TS Gantry - AP47'!$C$8:$E$638,3,FALSE)</f>
        <v>413</v>
      </c>
      <c r="G103" s="298">
        <v>3</v>
      </c>
      <c r="H103" s="297">
        <f>VLOOKUP(G100,'TS Gantry - AP47'!$C$8:$E$638,3,FALSE)</f>
        <v>427</v>
      </c>
      <c r="I103" s="298">
        <v>3</v>
      </c>
      <c r="J103" s="297">
        <f>VLOOKUP(I100,'TS Gantry - AP47'!$C$8:$E$638,3,FALSE)</f>
        <v>408</v>
      </c>
      <c r="K103" s="298">
        <v>3</v>
      </c>
      <c r="L103" s="297">
        <f>VLOOKUP(K100,'TS Gantry - AP47'!$C$8:$E$638,3,FALSE)</f>
        <v>432</v>
      </c>
      <c r="M103" s="298">
        <v>3</v>
      </c>
      <c r="N103" s="297">
        <f>VLOOKUP(M100,'TS Gantry - AP47'!$C$8:$E$638,3,FALSE)</f>
        <v>408</v>
      </c>
      <c r="O103" s="298">
        <v>3</v>
      </c>
      <c r="P103" s="297">
        <f>VLOOKUP(O100,'TS Gantry - AP47'!$C$8:$E$638,3,FALSE)</f>
        <v>409</v>
      </c>
      <c r="Q103" s="298"/>
      <c r="R103" s="297">
        <f>VLOOKUP(Q100,'TS Gantry - AP47'!$C$8:$E$638,3,FALSE)</f>
        <v>415</v>
      </c>
      <c r="S103" s="298">
        <v>3</v>
      </c>
      <c r="T103" s="297">
        <f>VLOOKUP(S100,'TS Gantry - AP47'!$C$8:$E$638,3,FALSE)</f>
        <v>346</v>
      </c>
      <c r="U103" s="298">
        <v>3</v>
      </c>
      <c r="V103" s="297">
        <f>VLOOKUP(U100,'TS Gantry - AP47'!$C$8:$E$638,3,FALSE)</f>
        <v>342</v>
      </c>
      <c r="W103" s="298">
        <v>3</v>
      </c>
      <c r="X103" s="297">
        <f>VLOOKUP(W100,'TS Gantry - AP47'!$C$8:$E$638,3,FALSE)</f>
        <v>409</v>
      </c>
      <c r="Y103" s="298">
        <v>3</v>
      </c>
      <c r="Z103" s="297">
        <f>VLOOKUP(Y100,'TS Gantry - AP47'!$C$8:$E$638,3,FALSE)</f>
        <v>391</v>
      </c>
      <c r="AA103" s="298">
        <v>3</v>
      </c>
      <c r="AB103" s="297">
        <f>VLOOKUP(AA100,'TS Gantry - AP47'!$C$8:$E$638,3,FALSE)</f>
        <v>437</v>
      </c>
      <c r="AC103" s="298">
        <v>3</v>
      </c>
      <c r="AD103" s="297">
        <f>VLOOKUP(AC100,'TS Gantry - AP47'!$C$8:$E$638,3,FALSE)</f>
        <v>373</v>
      </c>
      <c r="AE103" s="298">
        <v>3</v>
      </c>
      <c r="AF103" s="297">
        <f>VLOOKUP(AE100,'TS Gantry - AP47'!$C$8:$E$638,3,FALSE)</f>
        <v>463</v>
      </c>
      <c r="AG103" s="298">
        <v>3</v>
      </c>
      <c r="AH103" s="297">
        <f>VLOOKUP(AG100,'TS Gantry - AP47'!$C$8:$E$638,3,FALSE)</f>
        <v>431</v>
      </c>
      <c r="AI103" s="298">
        <v>3</v>
      </c>
      <c r="AJ103" s="297">
        <f>VLOOKUP(AI100,'TS Gantry - AP47'!$C$8:$E$638,3,FALSE)</f>
        <v>409</v>
      </c>
      <c r="AK103" s="298">
        <v>3</v>
      </c>
      <c r="AL103" s="297">
        <f>VLOOKUP(AK100,'TS Gantry - AP47'!$C$8:$E$638,3,FALSE)</f>
        <v>424</v>
      </c>
      <c r="AM103" s="298">
        <v>3</v>
      </c>
      <c r="AN103" s="297">
        <f>VLOOKUP(AM100,'TS Gantry - AP47'!$C$8:$E$638,3,FALSE)</f>
        <v>395</v>
      </c>
      <c r="AO103" s="298">
        <v>3</v>
      </c>
      <c r="AP103" s="297">
        <f>VLOOKUP(AO100,'TS Gantry - AP47'!$C$8:$E$638,3,FALSE)</f>
        <v>419</v>
      </c>
      <c r="AQ103" s="298">
        <v>3</v>
      </c>
      <c r="AR103" s="297">
        <f>VLOOKUP(AQ100,'TS Gantry - AP47'!$C$8:$E$638,3,FALSE)</f>
        <v>392</v>
      </c>
      <c r="AS103" s="298">
        <v>3</v>
      </c>
      <c r="AT103" s="299">
        <f>VLOOKUP(AS100,'TS Gantry - AP47'!$C$8:$E$638,3,FALSE)</f>
        <v>408</v>
      </c>
      <c r="AU103" s="263">
        <f>COUNTIF(B103:AT103,"3")</f>
        <v>21</v>
      </c>
      <c r="AV103" s="263"/>
      <c r="AW103" s="263"/>
      <c r="AX103" s="263"/>
      <c r="AY103" s="263"/>
    </row>
    <row r="104" spans="1:51" ht="19.5" customHeight="1" x14ac:dyDescent="0.25">
      <c r="A104" s="263"/>
      <c r="B104" s="313"/>
      <c r="C104" s="302">
        <v>2</v>
      </c>
      <c r="D104" s="263"/>
      <c r="E104" s="302">
        <v>2</v>
      </c>
      <c r="F104" s="263"/>
      <c r="G104" s="302">
        <v>2</v>
      </c>
      <c r="H104" s="263"/>
      <c r="I104" s="302">
        <v>2</v>
      </c>
      <c r="J104" s="263"/>
      <c r="K104" s="302">
        <v>2</v>
      </c>
      <c r="L104" s="263"/>
      <c r="M104" s="302">
        <v>2</v>
      </c>
      <c r="N104" s="263"/>
      <c r="O104" s="302">
        <v>2</v>
      </c>
      <c r="P104" s="263"/>
      <c r="Q104" s="302"/>
      <c r="R104" s="263"/>
      <c r="S104" s="302">
        <v>2</v>
      </c>
      <c r="T104" s="263"/>
      <c r="U104" s="302">
        <v>2</v>
      </c>
      <c r="V104" s="263"/>
      <c r="W104" s="302">
        <v>2</v>
      </c>
      <c r="X104" s="263"/>
      <c r="Y104" s="302">
        <v>2</v>
      </c>
      <c r="Z104" s="263"/>
      <c r="AA104" s="302">
        <v>2</v>
      </c>
      <c r="AB104" s="263"/>
      <c r="AC104" s="302">
        <v>2</v>
      </c>
      <c r="AD104" s="263"/>
      <c r="AE104" s="302">
        <v>2</v>
      </c>
      <c r="AF104" s="263"/>
      <c r="AG104" s="302">
        <v>2</v>
      </c>
      <c r="AH104" s="263"/>
      <c r="AI104" s="302">
        <v>2</v>
      </c>
      <c r="AJ104" s="263"/>
      <c r="AK104" s="302">
        <v>2</v>
      </c>
      <c r="AL104" s="263"/>
      <c r="AM104" s="302">
        <v>2</v>
      </c>
      <c r="AN104" s="263"/>
      <c r="AO104" s="302">
        <v>2</v>
      </c>
      <c r="AP104" s="263"/>
      <c r="AQ104" s="302">
        <v>2</v>
      </c>
      <c r="AR104" s="263"/>
      <c r="AS104" s="302">
        <v>2</v>
      </c>
      <c r="AT104" s="286"/>
      <c r="AU104" s="263"/>
      <c r="AV104" s="263"/>
      <c r="AW104" s="263"/>
      <c r="AX104" s="263"/>
      <c r="AY104" s="263"/>
    </row>
    <row r="105" spans="1:51" ht="18" customHeight="1" x14ac:dyDescent="0.25">
      <c r="A105" s="263"/>
      <c r="B105" s="290"/>
      <c r="C105" s="275" t="str">
        <f>VLOOKUP(C100,'TS Gantry - AP47'!$C$8:$D$638,2,FALSE)</f>
        <v>DA-3</v>
      </c>
      <c r="D105" s="275"/>
      <c r="E105" s="275" t="str">
        <f>VLOOKUP(E100,'TS Gantry - AP47'!$C$8:$D$638,2,FALSE)</f>
        <v>DA+0</v>
      </c>
      <c r="F105" s="275"/>
      <c r="G105" s="275" t="str">
        <f>VLOOKUP(G100,'TS Gantry - AP47'!$C$8:$D$638,2,FALSE)</f>
        <v>DA+6</v>
      </c>
      <c r="H105" s="275"/>
      <c r="I105" s="275" t="str">
        <f>VLOOKUP(I100,'TS Gantry - AP47'!$C$8:$D$638,2,FALSE)</f>
        <v>DA+6</v>
      </c>
      <c r="J105" s="275"/>
      <c r="K105" s="275" t="str">
        <f>VLOOKUP(K100,'TS Gantry - AP47'!$C$8:$D$638,2,FALSE)</f>
        <v>DA+0</v>
      </c>
      <c r="L105" s="275"/>
      <c r="M105" s="275" t="str">
        <f>VLOOKUP(M100,'TS Gantry - AP47'!$C$8:$D$638,2,FALSE)</f>
        <v>DA+6</v>
      </c>
      <c r="N105" s="275"/>
      <c r="O105" s="275" t="str">
        <f>VLOOKUP(O100,'TS Gantry - AP47'!$C$8:$D$638,2,FALSE)</f>
        <v>DB1+0</v>
      </c>
      <c r="P105" s="275"/>
      <c r="Q105" s="275" t="str">
        <f>VLOOKUP(Q100,'TS Gantry - AP47'!$C$8:$D$638,2,FALSE)</f>
        <v>DA+6</v>
      </c>
      <c r="R105" s="275"/>
      <c r="S105" s="275" t="str">
        <f>VLOOKUP(S100,'TS Gantry - AP47'!$C$8:$D$638,2,FALSE)</f>
        <v>DA+6</v>
      </c>
      <c r="T105" s="275"/>
      <c r="U105" s="275" t="str">
        <f>VLOOKUP(U100,'TS Gantry - AP47'!$C$8:$D$638,2,FALSE)</f>
        <v>DA+6</v>
      </c>
      <c r="V105" s="275"/>
      <c r="W105" s="275" t="str">
        <f>VLOOKUP(W100,'TS Gantry - AP47'!$C$8:$D$638,2,FALSE)</f>
        <v>DA+0</v>
      </c>
      <c r="X105" s="275"/>
      <c r="Y105" s="275" t="str">
        <f>VLOOKUP(Y100,'TS Gantry - AP47'!$C$8:$D$638,2,FALSE)</f>
        <v>DA+3</v>
      </c>
      <c r="Z105" s="275"/>
      <c r="AA105" s="275" t="str">
        <f>VLOOKUP(AA100,'TS Gantry - AP47'!$C$8:$D$638,2,FALSE)</f>
        <v>DA+9</v>
      </c>
      <c r="AB105" s="275"/>
      <c r="AC105" s="275" t="str">
        <f>VLOOKUP(AC100,'TS Gantry - AP47'!$C$8:$D$638,2,FALSE)</f>
        <v>DA+6</v>
      </c>
      <c r="AD105" s="275"/>
      <c r="AE105" s="275" t="str">
        <f>VLOOKUP(AE100,'TS Gantry - AP47'!$C$8:$D$638,2,FALSE)</f>
        <v>DA+9</v>
      </c>
      <c r="AF105" s="275"/>
      <c r="AG105" s="275" t="str">
        <f>VLOOKUP(AG100,'TS Gantry - AP47'!$C$8:$D$638,2,FALSE)</f>
        <v>DB1+9</v>
      </c>
      <c r="AH105" s="275"/>
      <c r="AI105" s="275" t="str">
        <f>VLOOKUP(AI100,'TS Gantry - AP47'!$C$8:$D$638,2,FALSE)</f>
        <v>DA+3</v>
      </c>
      <c r="AJ105" s="275"/>
      <c r="AK105" s="275" t="str">
        <f>VLOOKUP(AK100,'TS Gantry - AP47'!$C$8:$D$638,2,FALSE)</f>
        <v>DA-1.5</v>
      </c>
      <c r="AL105" s="275"/>
      <c r="AM105" s="275" t="str">
        <f>VLOOKUP(AM100,'TS Gantry - AP47'!$C$8:$D$638,2,FALSE)</f>
        <v>DA+3</v>
      </c>
      <c r="AN105" s="275"/>
      <c r="AO105" s="275" t="str">
        <f>VLOOKUP(AO100,'TS Gantry - AP47'!$C$8:$D$638,2,FALSE)</f>
        <v>DA+6</v>
      </c>
      <c r="AP105" s="275"/>
      <c r="AQ105" s="275" t="str">
        <f>VLOOKUP(AQ100,'TS Gantry - AP47'!$C$8:$D$638,2,FALSE)</f>
        <v>DA+6</v>
      </c>
      <c r="AR105" s="275"/>
      <c r="AS105" s="275" t="str">
        <f>VLOOKUP(AS100,'TS Gantry - AP47'!$C$8:$D$638,2,FALSE)</f>
        <v>DA+9</v>
      </c>
      <c r="AT105" s="326"/>
      <c r="AU105" s="263"/>
      <c r="AV105" s="263"/>
      <c r="AW105" s="263"/>
      <c r="AX105" s="263"/>
      <c r="AY105" s="263"/>
    </row>
    <row r="106" spans="1:51" ht="15" customHeight="1" x14ac:dyDescent="0.25">
      <c r="A106" s="263"/>
      <c r="B106" s="290"/>
      <c r="C106" s="275"/>
      <c r="D106" s="275"/>
      <c r="E106" s="275"/>
      <c r="F106" s="275"/>
      <c r="G106" s="275"/>
      <c r="H106" s="275"/>
      <c r="I106" s="275"/>
      <c r="J106" s="275"/>
      <c r="K106" s="275"/>
      <c r="L106" s="275"/>
      <c r="M106" s="275"/>
      <c r="N106" s="275"/>
      <c r="O106" s="275"/>
      <c r="P106" s="275"/>
      <c r="Q106" s="275"/>
      <c r="R106" s="275"/>
      <c r="S106" s="275"/>
      <c r="T106" s="275"/>
      <c r="U106" s="275"/>
      <c r="V106" s="275"/>
      <c r="W106" s="275"/>
      <c r="X106" s="275"/>
      <c r="Y106" s="275"/>
      <c r="Z106" s="275"/>
      <c r="AA106" s="275"/>
      <c r="AB106" s="275"/>
      <c r="AC106" s="275"/>
      <c r="AD106" s="275"/>
      <c r="AE106" s="275"/>
      <c r="AF106" s="275"/>
      <c r="AG106" s="275"/>
      <c r="AH106" s="275"/>
      <c r="AI106" s="275"/>
      <c r="AJ106" s="275"/>
      <c r="AK106" s="275"/>
      <c r="AL106" s="275"/>
      <c r="AM106" s="275"/>
      <c r="AN106" s="275"/>
      <c r="AO106" s="275"/>
      <c r="AP106" s="275"/>
      <c r="AQ106" s="275"/>
      <c r="AR106" s="275"/>
      <c r="AS106" s="275"/>
      <c r="AT106" s="304"/>
      <c r="AU106" s="263"/>
      <c r="AV106" s="263"/>
      <c r="AW106" s="263"/>
      <c r="AX106" s="263"/>
      <c r="AY106" s="263"/>
    </row>
    <row r="107" spans="1:51" ht="18" customHeight="1" x14ac:dyDescent="0.25">
      <c r="A107" s="263"/>
      <c r="B107" s="307"/>
      <c r="C107" s="305">
        <f>AS99+1</f>
        <v>235</v>
      </c>
      <c r="D107" s="285"/>
      <c r="E107" s="305">
        <f>C107+1</f>
        <v>236</v>
      </c>
      <c r="F107" s="285"/>
      <c r="G107" s="305">
        <f>E107+1</f>
        <v>237</v>
      </c>
      <c r="H107" s="285"/>
      <c r="I107" s="305">
        <f>G107+1</f>
        <v>238</v>
      </c>
      <c r="J107" s="285"/>
      <c r="K107" s="305">
        <f>I107+1</f>
        <v>239</v>
      </c>
      <c r="L107" s="285"/>
      <c r="M107" s="305">
        <f>K107+1</f>
        <v>240</v>
      </c>
      <c r="N107" s="285"/>
      <c r="O107" s="305">
        <f>M107+1</f>
        <v>241</v>
      </c>
      <c r="P107" s="285"/>
      <c r="Q107" s="305">
        <f>O107+1</f>
        <v>242</v>
      </c>
      <c r="R107" s="285"/>
      <c r="S107" s="305">
        <f>Q107+1</f>
        <v>243</v>
      </c>
      <c r="T107" s="285"/>
      <c r="U107" s="305">
        <f>S107+1</f>
        <v>244</v>
      </c>
      <c r="V107" s="285"/>
      <c r="W107" s="305">
        <f>U107+1</f>
        <v>245</v>
      </c>
      <c r="X107" s="285"/>
      <c r="Y107" s="305">
        <f>W107+1</f>
        <v>246</v>
      </c>
      <c r="Z107" s="285"/>
      <c r="AA107" s="305">
        <f>Y107+1</f>
        <v>247</v>
      </c>
      <c r="AB107" s="285"/>
      <c r="AC107" s="305">
        <f>AA107+1</f>
        <v>248</v>
      </c>
      <c r="AD107" s="285"/>
      <c r="AE107" s="305">
        <f>AC107+1</f>
        <v>249</v>
      </c>
      <c r="AF107" s="285"/>
      <c r="AG107" s="305">
        <f>AE107+1</f>
        <v>250</v>
      </c>
      <c r="AH107" s="285"/>
      <c r="AI107" s="305">
        <f>AG107+1</f>
        <v>251</v>
      </c>
      <c r="AJ107" s="285"/>
      <c r="AK107" s="305">
        <f>AI107+1</f>
        <v>252</v>
      </c>
      <c r="AL107" s="285"/>
      <c r="AM107" s="305">
        <f>AK107+1</f>
        <v>253</v>
      </c>
      <c r="AN107" s="285"/>
      <c r="AO107" s="305">
        <f>AM107+1</f>
        <v>254</v>
      </c>
      <c r="AP107" s="285"/>
      <c r="AQ107" s="305">
        <f>AO107+1</f>
        <v>255</v>
      </c>
      <c r="AR107" s="285"/>
      <c r="AS107" s="305">
        <f>AQ107+1</f>
        <v>256</v>
      </c>
      <c r="AT107" s="315"/>
      <c r="AU107" s="263"/>
      <c r="AV107" s="263"/>
      <c r="AW107" s="263"/>
      <c r="AX107" s="263"/>
      <c r="AY107" s="263"/>
    </row>
    <row r="108" spans="1:51" ht="18" customHeight="1" x14ac:dyDescent="0.25">
      <c r="A108" s="319"/>
      <c r="B108" s="320"/>
      <c r="C108" s="289" t="str">
        <f>VLOOKUP(C107,'TS Gantry - AP47'!$A$8:$C$638,3,FALSE)</f>
        <v>31/25</v>
      </c>
      <c r="D108" s="289"/>
      <c r="E108" s="289" t="str">
        <f>VLOOKUP(E107,'TS Gantry - AP47'!$A$8:$C$638,3,FALSE)</f>
        <v>31/26</v>
      </c>
      <c r="F108" s="289"/>
      <c r="G108" s="289" t="str">
        <f>VLOOKUP(G107,'TS Gantry - AP47'!$A$8:$C$638,3,FALSE)</f>
        <v>31/27</v>
      </c>
      <c r="H108" s="289"/>
      <c r="I108" s="289" t="str">
        <f>VLOOKUP(I107,'TS Gantry - AP47'!$A$8:$C$638,3,FALSE)</f>
        <v>32/0</v>
      </c>
      <c r="J108" s="289"/>
      <c r="K108" s="289" t="str">
        <f>VLOOKUP(K107,'TS Gantry - AP47'!$A$8:$C$638,3,FALSE)</f>
        <v>32/1</v>
      </c>
      <c r="L108" s="289"/>
      <c r="M108" s="289" t="str">
        <f>VLOOKUP(M107,'TS Gantry - AP47'!$A$8:$C$638,3,FALSE)</f>
        <v>32/2</v>
      </c>
      <c r="N108" s="289"/>
      <c r="O108" s="289" t="str">
        <f>VLOOKUP(O107,'TS Gantry - AP47'!$A$8:$C$638,3,FALSE)</f>
        <v>32/3</v>
      </c>
      <c r="P108" s="289"/>
      <c r="Q108" s="289" t="str">
        <f>VLOOKUP(Q107,'TS Gantry - AP47'!$A$8:$C$638,3,FALSE)</f>
        <v>32/4</v>
      </c>
      <c r="R108" s="289"/>
      <c r="S108" s="289" t="str">
        <f>VLOOKUP(S107,'TS Gantry - AP47'!$A$8:$C$638,3,FALSE)</f>
        <v>32/5</v>
      </c>
      <c r="T108" s="289"/>
      <c r="U108" s="289" t="str">
        <f>VLOOKUP(U107,'TS Gantry - AP47'!$A$8:$C$638,3,FALSE)</f>
        <v>32/6</v>
      </c>
      <c r="V108" s="289"/>
      <c r="W108" s="289" t="str">
        <f>VLOOKUP(W107,'TS Gantry - AP47'!$A$8:$C$638,3,FALSE)</f>
        <v>32/7</v>
      </c>
      <c r="X108" s="289"/>
      <c r="Y108" s="289" t="str">
        <f>VLOOKUP(Y107,'TS Gantry - AP47'!$A$8:$C$638,3,FALSE)</f>
        <v>32/8</v>
      </c>
      <c r="Z108" s="289"/>
      <c r="AA108" s="289" t="str">
        <f>VLOOKUP(AA107,'TS Gantry - AP47'!$A$8:$C$638,3,FALSE)</f>
        <v>32/9</v>
      </c>
      <c r="AB108" s="289"/>
      <c r="AC108" s="289" t="str">
        <f>VLOOKUP(AC107,'TS Gantry - AP47'!$A$8:$C$638,3,FALSE)</f>
        <v>32/10</v>
      </c>
      <c r="AD108" s="289"/>
      <c r="AE108" s="289" t="str">
        <f>VLOOKUP(AE107,'TS Gantry - AP47'!$A$8:$C$638,3,FALSE)</f>
        <v>33/0</v>
      </c>
      <c r="AF108" s="289"/>
      <c r="AG108" s="289" t="str">
        <f>VLOOKUP(AG107,'TS Gantry - AP47'!$A$8:$C$638,3,FALSE)</f>
        <v>33/1</v>
      </c>
      <c r="AH108" s="289"/>
      <c r="AI108" s="289" t="str">
        <f>VLOOKUP(AI107,'TS Gantry - AP47'!$A$8:$C$638,3,FALSE)</f>
        <v>33/2</v>
      </c>
      <c r="AJ108" s="289"/>
      <c r="AK108" s="289" t="str">
        <f>VLOOKUP(AK107,'TS Gantry - AP47'!$A$8:$C$638,3,FALSE)</f>
        <v>33/3</v>
      </c>
      <c r="AL108" s="289"/>
      <c r="AM108" s="289" t="str">
        <f>VLOOKUP(AM107,'TS Gantry - AP47'!$A$8:$C$638,3,FALSE)</f>
        <v>33/4</v>
      </c>
      <c r="AN108" s="289"/>
      <c r="AO108" s="289" t="str">
        <f>VLOOKUP(AO107,'TS Gantry - AP47'!$A$8:$C$638,3,FALSE)</f>
        <v>33A/0</v>
      </c>
      <c r="AP108" s="289"/>
      <c r="AQ108" s="289" t="str">
        <f>VLOOKUP(AQ107,'TS Gantry - AP47'!$A$8:$C$638,3,FALSE)</f>
        <v>34/0</v>
      </c>
      <c r="AR108" s="289"/>
      <c r="AS108" s="289" t="str">
        <f>VLOOKUP(AS107,'TS Gantry - AP47'!$A$8:$C$638,3,FALSE)</f>
        <v>34/1</v>
      </c>
      <c r="AT108" s="316"/>
      <c r="AU108" s="319"/>
      <c r="AV108" s="319"/>
      <c r="AW108" s="319"/>
      <c r="AX108" s="319"/>
      <c r="AY108" s="319"/>
    </row>
    <row r="109" spans="1:51" ht="15" customHeight="1" x14ac:dyDescent="0.25">
      <c r="A109" s="263"/>
      <c r="B109" s="341"/>
      <c r="C109" s="263"/>
      <c r="D109" s="282"/>
      <c r="E109" s="263"/>
      <c r="F109" s="282"/>
      <c r="G109" s="263"/>
      <c r="H109" s="282"/>
      <c r="I109" s="263"/>
      <c r="J109" s="282"/>
      <c r="K109" s="263"/>
      <c r="L109" s="282"/>
      <c r="M109" s="263"/>
      <c r="N109" s="282"/>
      <c r="O109" s="263"/>
      <c r="P109" s="282"/>
      <c r="Q109" s="263"/>
      <c r="R109" s="282"/>
      <c r="S109" s="263"/>
      <c r="T109" s="282"/>
      <c r="U109" s="263"/>
      <c r="V109" s="282"/>
      <c r="W109" s="263"/>
      <c r="X109" s="282"/>
      <c r="Y109" s="263"/>
      <c r="Z109" s="282"/>
      <c r="AA109" s="263"/>
      <c r="AB109" s="282"/>
      <c r="AC109" s="263"/>
      <c r="AD109" s="282"/>
      <c r="AE109" s="263"/>
      <c r="AF109" s="282"/>
      <c r="AG109" s="263"/>
      <c r="AH109" s="282"/>
      <c r="AI109" s="263"/>
      <c r="AJ109" s="282"/>
      <c r="AK109" s="263"/>
      <c r="AL109" s="282"/>
      <c r="AM109" s="263"/>
      <c r="AN109" s="282"/>
      <c r="AO109" s="263"/>
      <c r="AP109" s="282"/>
      <c r="AQ109" s="263"/>
      <c r="AR109" s="282"/>
      <c r="AS109" s="263"/>
      <c r="AT109" s="316"/>
      <c r="AU109" s="263"/>
      <c r="AV109" s="263"/>
      <c r="AW109" s="263"/>
      <c r="AX109" s="263"/>
      <c r="AY109" s="263"/>
    </row>
    <row r="110" spans="1:51" ht="15" customHeight="1" x14ac:dyDescent="0.25">
      <c r="A110" s="263"/>
      <c r="B110" s="313"/>
      <c r="C110" s="263"/>
      <c r="D110" s="263"/>
      <c r="E110" s="263"/>
      <c r="F110" s="263"/>
      <c r="G110" s="263"/>
      <c r="H110" s="263"/>
      <c r="I110" s="263"/>
      <c r="J110" s="263"/>
      <c r="K110" s="263"/>
      <c r="L110" s="263"/>
      <c r="M110" s="263"/>
      <c r="N110" s="263"/>
      <c r="O110" s="263"/>
      <c r="P110" s="263"/>
      <c r="Q110" s="263"/>
      <c r="R110" s="263"/>
      <c r="S110" s="263"/>
      <c r="T110" s="263"/>
      <c r="U110" s="263"/>
      <c r="V110" s="263"/>
      <c r="W110" s="263"/>
      <c r="X110" s="263"/>
      <c r="Y110" s="275"/>
      <c r="Z110" s="263"/>
      <c r="AA110" s="263"/>
      <c r="AB110" s="263"/>
      <c r="AC110" s="263"/>
      <c r="AD110" s="263"/>
      <c r="AE110" s="263"/>
      <c r="AF110" s="263"/>
      <c r="AG110" s="263"/>
      <c r="AH110" s="263"/>
      <c r="AI110" s="263"/>
      <c r="AJ110" s="263"/>
      <c r="AK110" s="263"/>
      <c r="AL110" s="263"/>
      <c r="AM110" s="263"/>
      <c r="AN110" s="263"/>
      <c r="AO110" s="263"/>
      <c r="AP110" s="263"/>
      <c r="AQ110" s="263"/>
      <c r="AR110" s="263"/>
      <c r="AS110" s="263"/>
      <c r="AT110" s="286"/>
      <c r="AU110" s="263"/>
      <c r="AV110" s="263"/>
      <c r="AW110" s="263"/>
      <c r="AX110" s="263"/>
      <c r="AY110" s="263"/>
    </row>
    <row r="111" spans="1:51" ht="19.5" customHeight="1" x14ac:dyDescent="0.25">
      <c r="A111" s="263"/>
      <c r="B111" s="313"/>
      <c r="C111" s="298">
        <v>3</v>
      </c>
      <c r="D111" s="297">
        <f>VLOOKUP(C108,'TS Gantry - AP47'!$C$8:$E$638,3,FALSE)</f>
        <v>432</v>
      </c>
      <c r="E111" s="298">
        <v>3</v>
      </c>
      <c r="F111" s="297">
        <f>VLOOKUP(E108,'TS Gantry - AP47'!$C$8:$E$638,3,FALSE)</f>
        <v>383.00099999999998</v>
      </c>
      <c r="G111" s="298">
        <v>3</v>
      </c>
      <c r="H111" s="297">
        <f>VLOOKUP(G108,'TS Gantry - AP47'!$C$8:$E$638,3,FALSE)</f>
        <v>398.94400000000002</v>
      </c>
      <c r="I111" s="298">
        <v>3</v>
      </c>
      <c r="J111" s="297">
        <f>VLOOKUP(I108,'TS Gantry - AP47'!$C$8:$E$638,3,FALSE)</f>
        <v>372</v>
      </c>
      <c r="K111" s="298">
        <v>3</v>
      </c>
      <c r="L111" s="297">
        <f>VLOOKUP(K108,'TS Gantry - AP47'!$C$8:$E$638,3,FALSE)</f>
        <v>385</v>
      </c>
      <c r="M111" s="298">
        <v>3</v>
      </c>
      <c r="N111" s="297">
        <f>VLOOKUP(M108,'TS Gantry - AP47'!$C$8:$E$638,3,FALSE)</f>
        <v>407</v>
      </c>
      <c r="O111" s="298">
        <v>3</v>
      </c>
      <c r="P111" s="297">
        <f>VLOOKUP(O108,'TS Gantry - AP47'!$C$8:$E$638,3,FALSE)</f>
        <v>412</v>
      </c>
      <c r="Q111" s="298">
        <v>3</v>
      </c>
      <c r="R111" s="297">
        <f>VLOOKUP(Q108,'TS Gantry - AP47'!$C$8:$E$638,3,FALSE)</f>
        <v>400</v>
      </c>
      <c r="S111" s="298">
        <v>3</v>
      </c>
      <c r="T111" s="297">
        <f>VLOOKUP(S108,'TS Gantry - AP47'!$C$8:$E$638,3,FALSE)</f>
        <v>419</v>
      </c>
      <c r="U111" s="298">
        <v>3</v>
      </c>
      <c r="V111" s="297">
        <f>VLOOKUP(U108,'TS Gantry - AP47'!$C$8:$E$638,3,FALSE)</f>
        <v>404</v>
      </c>
      <c r="W111" s="298">
        <v>3</v>
      </c>
      <c r="X111" s="297">
        <f>VLOOKUP(W108,'TS Gantry - AP47'!$C$8:$E$638,3,FALSE)</f>
        <v>436</v>
      </c>
      <c r="Y111" s="298">
        <v>3</v>
      </c>
      <c r="Z111" s="297">
        <f>VLOOKUP(Y108,'TS Gantry - AP47'!$C$8:$E$638,3,FALSE)</f>
        <v>374</v>
      </c>
      <c r="AA111" s="298">
        <v>3</v>
      </c>
      <c r="AB111" s="297">
        <f>VLOOKUP(AA108,'TS Gantry - AP47'!$C$8:$E$638,3,FALSE)</f>
        <v>384</v>
      </c>
      <c r="AC111" s="298"/>
      <c r="AD111" s="297">
        <f>VLOOKUP(AC108,'TS Gantry - AP47'!$C$8:$E$638,3,FALSE)</f>
        <v>360.17700000000002</v>
      </c>
      <c r="AE111" s="298">
        <v>3</v>
      </c>
      <c r="AF111" s="297">
        <f>VLOOKUP(AE108,'TS Gantry - AP47'!$C$8:$E$638,3,FALSE)</f>
        <v>358.00099999999998</v>
      </c>
      <c r="AG111" s="298">
        <v>3</v>
      </c>
      <c r="AH111" s="297">
        <f>VLOOKUP(AG108,'TS Gantry - AP47'!$C$8:$E$638,3,FALSE)</f>
        <v>452</v>
      </c>
      <c r="AI111" s="298">
        <v>3</v>
      </c>
      <c r="AJ111" s="297">
        <f>VLOOKUP(AI108,'TS Gantry - AP47'!$C$8:$E$638,3,FALSE)</f>
        <v>388</v>
      </c>
      <c r="AK111" s="298">
        <v>3</v>
      </c>
      <c r="AL111" s="297">
        <f>VLOOKUP(AK108,'TS Gantry - AP47'!$C$8:$E$638,3,FALSE)</f>
        <v>452</v>
      </c>
      <c r="AM111" s="298">
        <v>3</v>
      </c>
      <c r="AN111" s="297">
        <f>VLOOKUP(AM108,'TS Gantry - AP47'!$C$8:$E$638,3,FALSE)</f>
        <v>387.35</v>
      </c>
      <c r="AO111" s="298">
        <v>3</v>
      </c>
      <c r="AP111" s="297">
        <f>VLOOKUP(AO108,'TS Gantry - AP47'!$C$8:$E$638,3,FALSE)</f>
        <v>237.316</v>
      </c>
      <c r="AQ111" s="298">
        <v>3</v>
      </c>
      <c r="AR111" s="297">
        <f>VLOOKUP(AQ108,'TS Gantry - AP47'!$C$8:$E$638,3,FALSE)</f>
        <v>479</v>
      </c>
      <c r="AS111" s="298">
        <v>1</v>
      </c>
      <c r="AT111" s="299">
        <f>VLOOKUP(AS108,'TS Gantry - AP47'!$C$8:$E$638,3,FALSE)</f>
        <v>361</v>
      </c>
      <c r="AU111" s="263">
        <f>COUNTIF(B111:AT111,"3")</f>
        <v>20</v>
      </c>
      <c r="AV111" s="263"/>
      <c r="AW111" s="263"/>
      <c r="AX111" s="263"/>
      <c r="AY111" s="263"/>
    </row>
    <row r="112" spans="1:51" ht="19.5" customHeight="1" x14ac:dyDescent="0.25">
      <c r="A112" s="263"/>
      <c r="B112" s="313"/>
      <c r="C112" s="302">
        <v>2</v>
      </c>
      <c r="D112" s="263"/>
      <c r="E112" s="302">
        <v>2</v>
      </c>
      <c r="F112" s="263"/>
      <c r="G112" s="302">
        <v>2</v>
      </c>
      <c r="H112" s="263"/>
      <c r="I112" s="302">
        <v>2</v>
      </c>
      <c r="J112" s="263"/>
      <c r="K112" s="302">
        <v>2</v>
      </c>
      <c r="L112" s="263"/>
      <c r="M112" s="302">
        <v>2</v>
      </c>
      <c r="N112" s="263"/>
      <c r="O112" s="302">
        <v>2</v>
      </c>
      <c r="P112" s="263"/>
      <c r="Q112" s="302">
        <v>2</v>
      </c>
      <c r="R112" s="263"/>
      <c r="S112" s="302">
        <v>2</v>
      </c>
      <c r="T112" s="263"/>
      <c r="U112" s="302">
        <v>2</v>
      </c>
      <c r="V112" s="263"/>
      <c r="W112" s="302">
        <v>2</v>
      </c>
      <c r="X112" s="263"/>
      <c r="Y112" s="302">
        <v>2</v>
      </c>
      <c r="Z112" s="263"/>
      <c r="AA112" s="302">
        <v>2</v>
      </c>
      <c r="AB112" s="263"/>
      <c r="AC112" s="302"/>
      <c r="AD112" s="263"/>
      <c r="AE112" s="302">
        <v>2</v>
      </c>
      <c r="AF112" s="263"/>
      <c r="AG112" s="302">
        <v>2</v>
      </c>
      <c r="AH112" s="263"/>
      <c r="AI112" s="302">
        <v>2</v>
      </c>
      <c r="AJ112" s="263"/>
      <c r="AK112" s="302">
        <v>2</v>
      </c>
      <c r="AL112" s="263"/>
      <c r="AM112" s="302">
        <v>2</v>
      </c>
      <c r="AN112" s="263"/>
      <c r="AO112" s="302">
        <v>2</v>
      </c>
      <c r="AP112" s="263"/>
      <c r="AQ112" s="302">
        <v>2</v>
      </c>
      <c r="AR112" s="263"/>
      <c r="AS112" s="302">
        <v>2</v>
      </c>
      <c r="AT112" s="286"/>
      <c r="AU112" s="263"/>
      <c r="AV112" s="263"/>
      <c r="AW112" s="263"/>
      <c r="AX112" s="263"/>
      <c r="AY112" s="263"/>
    </row>
    <row r="113" spans="1:51" ht="18" customHeight="1" x14ac:dyDescent="0.25">
      <c r="A113" s="263"/>
      <c r="B113" s="290"/>
      <c r="C113" s="275" t="str">
        <f>VLOOKUP(C108,'TS Gantry - AP47'!$C$8:$D$638,2,FALSE)</f>
        <v>DA-3</v>
      </c>
      <c r="D113" s="275"/>
      <c r="E113" s="275" t="str">
        <f>VLOOKUP(E108,'TS Gantry - AP47'!$C$8:$D$638,2,FALSE)</f>
        <v>DA+3</v>
      </c>
      <c r="F113" s="275"/>
      <c r="G113" s="275" t="str">
        <f>VLOOKUP(G108,'TS Gantry - AP47'!$C$8:$D$638,2,FALSE)</f>
        <v>DA+3</v>
      </c>
      <c r="H113" s="275"/>
      <c r="I113" s="275" t="str">
        <f>VLOOKUP(I108,'TS Gantry - AP47'!$C$8:$D$638,2,FALSE)</f>
        <v>DB2+3</v>
      </c>
      <c r="J113" s="275"/>
      <c r="K113" s="275" t="str">
        <f>VLOOKUP(K108,'TS Gantry - AP47'!$C$8:$D$638,2,FALSE)</f>
        <v>DA+9</v>
      </c>
      <c r="L113" s="275"/>
      <c r="M113" s="275" t="str">
        <f>VLOOKUP(M108,'TS Gantry - AP47'!$C$8:$D$638,2,FALSE)</f>
        <v>DA+3</v>
      </c>
      <c r="N113" s="275"/>
      <c r="O113" s="275" t="str">
        <f>VLOOKUP(O108,'TS Gantry - AP47'!$C$8:$D$638,2,FALSE)</f>
        <v>DA+9</v>
      </c>
      <c r="P113" s="275"/>
      <c r="Q113" s="275" t="str">
        <f>VLOOKUP(Q108,'TS Gantry - AP47'!$C$8:$D$638,2,FALSE)</f>
        <v>DA+6</v>
      </c>
      <c r="R113" s="275"/>
      <c r="S113" s="275" t="str">
        <f>VLOOKUP(S108,'TS Gantry - AP47'!$C$8:$D$638,2,FALSE)</f>
        <v>DA+0</v>
      </c>
      <c r="T113" s="275"/>
      <c r="U113" s="275" t="str">
        <f>VLOOKUP(U108,'TS Gantry - AP47'!$C$8:$D$638,2,FALSE)</f>
        <v>DA+3</v>
      </c>
      <c r="V113" s="275"/>
      <c r="W113" s="275" t="str">
        <f>VLOOKUP(W108,'TS Gantry - AP47'!$C$8:$D$638,2,FALSE)</f>
        <v>DA+6</v>
      </c>
      <c r="X113" s="275"/>
      <c r="Y113" s="275" t="str">
        <f>VLOOKUP(Y108,'TS Gantry - AP47'!$C$8:$D$638,2,FALSE)</f>
        <v>DA+6</v>
      </c>
      <c r="Z113" s="275"/>
      <c r="AA113" s="275" t="str">
        <f>VLOOKUP(AA108,'TS Gantry - AP47'!$C$8:$D$638,2,FALSE)</f>
        <v>DA+9</v>
      </c>
      <c r="AB113" s="275"/>
      <c r="AC113" s="275" t="str">
        <f>VLOOKUP(AC108,'TS Gantry - AP47'!$C$8:$D$638,2,FALSE)</f>
        <v>DA+9</v>
      </c>
      <c r="AD113" s="275"/>
      <c r="AE113" s="275" t="str">
        <f>VLOOKUP(AE108,'TS Gantry - AP47'!$C$8:$D$638,2,FALSE)</f>
        <v>DB2+3</v>
      </c>
      <c r="AF113" s="275"/>
      <c r="AG113" s="275" t="str">
        <f>VLOOKUP(AG108,'TS Gantry - AP47'!$C$8:$D$638,2,FALSE)</f>
        <v>DA+9</v>
      </c>
      <c r="AH113" s="275"/>
      <c r="AI113" s="275" t="str">
        <f>VLOOKUP(AI108,'TS Gantry - AP47'!$C$8:$D$638,2,FALSE)</f>
        <v>DA+3</v>
      </c>
      <c r="AJ113" s="275"/>
      <c r="AK113" s="275" t="str">
        <f>VLOOKUP(AK108,'TS Gantry - AP47'!$C$8:$D$638,2,FALSE)</f>
        <v>DA+9</v>
      </c>
      <c r="AL113" s="275"/>
      <c r="AM113" s="275" t="str">
        <f>VLOOKUP(AM108,'TS Gantry - AP47'!$C$8:$D$638,2,FALSE)</f>
        <v>DA+9</v>
      </c>
      <c r="AN113" s="275"/>
      <c r="AO113" s="275" t="str">
        <f>VLOOKUP(AO108,'TS Gantry - AP47'!$C$8:$D$638,2,FALSE)</f>
        <v>DC2+0</v>
      </c>
      <c r="AP113" s="275"/>
      <c r="AQ113" s="275" t="str">
        <f>VLOOKUP(AQ108,'TS Gantry - AP47'!$C$8:$D$638,2,FALSE)</f>
        <v>DD45+9</v>
      </c>
      <c r="AR113" s="275"/>
      <c r="AS113" s="275" t="str">
        <f>VLOOKUP(AS108,'TS Gantry - AP47'!$C$8:$D$638,2,FALSE)</f>
        <v>DA+6</v>
      </c>
      <c r="AT113" s="326"/>
      <c r="AU113" s="263"/>
      <c r="AV113" s="263"/>
      <c r="AW113" s="263"/>
      <c r="AX113" s="263"/>
      <c r="AY113" s="263"/>
    </row>
    <row r="114" spans="1:51" ht="15" customHeight="1" x14ac:dyDescent="0.25">
      <c r="A114" s="263"/>
      <c r="B114" s="307"/>
      <c r="C114" s="275"/>
      <c r="D114" s="275"/>
      <c r="E114" s="275"/>
      <c r="F114" s="275"/>
      <c r="G114" s="275"/>
      <c r="H114" s="275"/>
      <c r="I114" s="275"/>
      <c r="J114" s="275"/>
      <c r="K114" s="275"/>
      <c r="L114" s="275"/>
      <c r="M114" s="275"/>
      <c r="N114" s="275"/>
      <c r="O114" s="275"/>
      <c r="P114" s="275"/>
      <c r="Q114" s="275"/>
      <c r="R114" s="275"/>
      <c r="S114" s="275"/>
      <c r="T114" s="275"/>
      <c r="U114" s="275"/>
      <c r="V114" s="275"/>
      <c r="W114" s="275"/>
      <c r="X114" s="275"/>
      <c r="Y114" s="305"/>
      <c r="Z114" s="275"/>
      <c r="AA114" s="275"/>
      <c r="AB114" s="275"/>
      <c r="AC114" s="275"/>
      <c r="AD114" s="275"/>
      <c r="AE114" s="275"/>
      <c r="AF114" s="275"/>
      <c r="AG114" s="263"/>
      <c r="AH114" s="263"/>
      <c r="AI114" s="263"/>
      <c r="AJ114" s="275"/>
      <c r="AK114" s="275"/>
      <c r="AL114" s="275"/>
      <c r="AM114" s="275"/>
      <c r="AN114" s="275"/>
      <c r="AO114" s="324"/>
      <c r="AP114" s="339" t="s">
        <v>826</v>
      </c>
      <c r="AQ114" s="324"/>
      <c r="AR114" s="275"/>
      <c r="AS114" s="275"/>
      <c r="AT114" s="304"/>
      <c r="AU114" s="263"/>
      <c r="AV114" s="263"/>
      <c r="AW114" s="263"/>
      <c r="AX114" s="263"/>
      <c r="AY114" s="263"/>
    </row>
    <row r="115" spans="1:51" ht="18" customHeight="1" x14ac:dyDescent="0.25">
      <c r="A115" s="263"/>
      <c r="B115" s="307"/>
      <c r="C115" s="305">
        <f>AS107+1</f>
        <v>257</v>
      </c>
      <c r="D115" s="285"/>
      <c r="E115" s="305">
        <f>C115+1</f>
        <v>258</v>
      </c>
      <c r="F115" s="285"/>
      <c r="G115" s="305">
        <f>E115+1</f>
        <v>259</v>
      </c>
      <c r="H115" s="285"/>
      <c r="I115" s="305">
        <f>G115+1</f>
        <v>260</v>
      </c>
      <c r="J115" s="285"/>
      <c r="K115" s="305">
        <f>I115+1</f>
        <v>261</v>
      </c>
      <c r="L115" s="285"/>
      <c r="M115" s="305">
        <f>K115+1</f>
        <v>262</v>
      </c>
      <c r="N115" s="285"/>
      <c r="O115" s="305">
        <f>M115+1</f>
        <v>263</v>
      </c>
      <c r="P115" s="285"/>
      <c r="Q115" s="305">
        <f>O115+1</f>
        <v>264</v>
      </c>
      <c r="R115" s="285"/>
      <c r="S115" s="305">
        <f>Q115+1</f>
        <v>265</v>
      </c>
      <c r="T115" s="285"/>
      <c r="U115" s="305">
        <f>S115+1</f>
        <v>266</v>
      </c>
      <c r="V115" s="285"/>
      <c r="W115" s="305">
        <f>U115+1</f>
        <v>267</v>
      </c>
      <c r="X115" s="285"/>
      <c r="Y115" s="305">
        <f>W115+1</f>
        <v>268</v>
      </c>
      <c r="Z115" s="285"/>
      <c r="AA115" s="305">
        <f>Y115+1</f>
        <v>269</v>
      </c>
      <c r="AB115" s="285"/>
      <c r="AC115" s="305">
        <f>AA115+1</f>
        <v>270</v>
      </c>
      <c r="AD115" s="285"/>
      <c r="AE115" s="305">
        <f>AC115+1</f>
        <v>271</v>
      </c>
      <c r="AF115" s="285"/>
      <c r="AG115" s="305">
        <f>AE115+1</f>
        <v>272</v>
      </c>
      <c r="AH115" s="285"/>
      <c r="AI115" s="305">
        <f>AG115+1</f>
        <v>273</v>
      </c>
      <c r="AJ115" s="285"/>
      <c r="AK115" s="305">
        <f>AI115+1</f>
        <v>274</v>
      </c>
      <c r="AL115" s="285"/>
      <c r="AM115" s="305">
        <f>AK115+1</f>
        <v>275</v>
      </c>
      <c r="AN115" s="285"/>
      <c r="AO115" s="305">
        <f>AM115+1</f>
        <v>276</v>
      </c>
      <c r="AP115" s="285"/>
      <c r="AQ115" s="305">
        <f>AO115+1</f>
        <v>277</v>
      </c>
      <c r="AR115" s="285"/>
      <c r="AS115" s="305">
        <f>AQ115+1</f>
        <v>278</v>
      </c>
      <c r="AT115" s="315"/>
      <c r="AU115" s="263"/>
      <c r="AV115" s="263"/>
      <c r="AW115" s="263"/>
      <c r="AX115" s="263"/>
      <c r="AY115" s="263"/>
    </row>
    <row r="116" spans="1:51" ht="18" customHeight="1" x14ac:dyDescent="0.25">
      <c r="A116" s="311"/>
      <c r="B116" s="308"/>
      <c r="C116" s="289" t="str">
        <f>VLOOKUP(C115,'TS Gantry - AP47'!$A$8:$C$638,3,FALSE)</f>
        <v>34/2</v>
      </c>
      <c r="D116" s="289"/>
      <c r="E116" s="289" t="str">
        <f>VLOOKUP(E115,'TS Gantry - AP47'!$A$8:$C$638,3,FALSE)</f>
        <v>34/3</v>
      </c>
      <c r="F116" s="289"/>
      <c r="G116" s="289" t="str">
        <f>VLOOKUP(G115,'TS Gantry - AP47'!$A$8:$C$638,3,FALSE)</f>
        <v>34/4</v>
      </c>
      <c r="H116" s="289"/>
      <c r="I116" s="289" t="str">
        <f>VLOOKUP(I115,'TS Gantry - AP47'!$A$8:$C$638,3,FALSE)</f>
        <v>34/5</v>
      </c>
      <c r="J116" s="289"/>
      <c r="K116" s="289" t="str">
        <f>VLOOKUP(K115,'TS Gantry - AP47'!$A$8:$C$638,3,FALSE)</f>
        <v>34/6</v>
      </c>
      <c r="L116" s="289"/>
      <c r="M116" s="289" t="str">
        <f>VLOOKUP(M115,'TS Gantry - AP47'!$A$8:$C$638,3,FALSE)</f>
        <v>34/7</v>
      </c>
      <c r="N116" s="289"/>
      <c r="O116" s="289" t="str">
        <f>VLOOKUP(O115,'TS Gantry - AP47'!$A$8:$C$638,3,FALSE)</f>
        <v>34/8</v>
      </c>
      <c r="P116" s="289"/>
      <c r="Q116" s="289" t="str">
        <f>VLOOKUP(Q115,'TS Gantry - AP47'!$A$8:$C$638,3,FALSE)</f>
        <v>34/9</v>
      </c>
      <c r="R116" s="289"/>
      <c r="S116" s="289" t="str">
        <f>VLOOKUP(S115,'TS Gantry - AP47'!$A$8:$C$638,3,FALSE)</f>
        <v>34/10</v>
      </c>
      <c r="T116" s="289"/>
      <c r="U116" s="289" t="str">
        <f>VLOOKUP(U115,'TS Gantry - AP47'!$A$8:$C$638,3,FALSE)</f>
        <v>35/0</v>
      </c>
      <c r="V116" s="289"/>
      <c r="W116" s="289" t="str">
        <f>VLOOKUP(W115,'TS Gantry - AP47'!$A$8:$C$638,3,FALSE)</f>
        <v>35/1</v>
      </c>
      <c r="X116" s="289"/>
      <c r="Y116" s="289" t="str">
        <f>VLOOKUP(Y115,'TS Gantry - AP47'!$A$8:$C$638,3,FALSE)</f>
        <v>35/2</v>
      </c>
      <c r="Z116" s="289"/>
      <c r="AA116" s="289" t="str">
        <f>VLOOKUP(AA115,'TS Gantry - AP47'!$A$8:$C$638,3,FALSE)</f>
        <v>35/3</v>
      </c>
      <c r="AB116" s="289"/>
      <c r="AC116" s="289" t="str">
        <f>VLOOKUP(AC115,'TS Gantry - AP47'!$A$8:$C$638,3,FALSE)</f>
        <v>35/4</v>
      </c>
      <c r="AD116" s="289"/>
      <c r="AE116" s="289" t="str">
        <f>VLOOKUP(AE115,'TS Gantry - AP47'!$A$8:$C$638,3,FALSE)</f>
        <v>35/5</v>
      </c>
      <c r="AF116" s="289"/>
      <c r="AG116" s="289" t="str">
        <f>VLOOKUP(AG115,'TS Gantry - AP47'!$A$8:$C$638,3,FALSE)</f>
        <v>35/6</v>
      </c>
      <c r="AH116" s="289"/>
      <c r="AI116" s="289" t="str">
        <f>VLOOKUP(AI115,'TS Gantry - AP47'!$A$8:$C$638,3,FALSE)</f>
        <v>35/7</v>
      </c>
      <c r="AJ116" s="289"/>
      <c r="AK116" s="289" t="str">
        <f>VLOOKUP(AK115,'TS Gantry - AP47'!$A$8:$C$638,3,FALSE)</f>
        <v>35/8</v>
      </c>
      <c r="AL116" s="289"/>
      <c r="AM116" s="289" t="str">
        <f>VLOOKUP(AM115,'TS Gantry - AP47'!$A$8:$C$638,3,FALSE)</f>
        <v>35/9</v>
      </c>
      <c r="AN116" s="289"/>
      <c r="AO116" s="289" t="str">
        <f>VLOOKUP(AO115,'TS Gantry - AP47'!$A$8:$C$638,3,FALSE)</f>
        <v>36/0</v>
      </c>
      <c r="AP116" s="289"/>
      <c r="AQ116" s="289" t="str">
        <f>VLOOKUP(AQ115,'TS Gantry - AP47'!$A$8:$C$638,3,FALSE)</f>
        <v>36/1</v>
      </c>
      <c r="AR116" s="289"/>
      <c r="AS116" s="289" t="str">
        <f>VLOOKUP(AS115,'TS Gantry - AP47'!$A$8:$C$638,3,FALSE)</f>
        <v>36/2</v>
      </c>
      <c r="AT116" s="316"/>
      <c r="AU116" s="311"/>
      <c r="AV116" s="311"/>
      <c r="AW116" s="311"/>
      <c r="AX116" s="311"/>
      <c r="AY116" s="311" t="s">
        <v>827</v>
      </c>
    </row>
    <row r="117" spans="1:51" ht="15" customHeight="1" x14ac:dyDescent="0.25">
      <c r="A117" s="263"/>
      <c r="B117" s="341"/>
      <c r="C117" s="263"/>
      <c r="D117" s="282"/>
      <c r="E117" s="263"/>
      <c r="F117" s="282"/>
      <c r="G117" s="263"/>
      <c r="H117" s="282"/>
      <c r="I117" s="263"/>
      <c r="J117" s="282"/>
      <c r="K117" s="263"/>
      <c r="L117" s="282"/>
      <c r="M117" s="263"/>
      <c r="N117" s="282"/>
      <c r="O117" s="263"/>
      <c r="P117" s="282"/>
      <c r="Q117" s="263"/>
      <c r="R117" s="282"/>
      <c r="S117" s="263"/>
      <c r="T117" s="282"/>
      <c r="U117" s="263"/>
      <c r="V117" s="282"/>
      <c r="W117" s="263"/>
      <c r="X117" s="282"/>
      <c r="Y117" s="263"/>
      <c r="Z117" s="282"/>
      <c r="AA117" s="263"/>
      <c r="AB117" s="282"/>
      <c r="AC117" s="263"/>
      <c r="AD117" s="282"/>
      <c r="AE117" s="263"/>
      <c r="AF117" s="282"/>
      <c r="AG117" s="263"/>
      <c r="AH117" s="282"/>
      <c r="AI117" s="263"/>
      <c r="AJ117" s="282"/>
      <c r="AK117" s="263"/>
      <c r="AL117" s="282"/>
      <c r="AM117" s="263"/>
      <c r="AN117" s="282"/>
      <c r="AO117" s="263"/>
      <c r="AP117" s="282"/>
      <c r="AQ117" s="263"/>
      <c r="AR117" s="282"/>
      <c r="AS117" s="263"/>
      <c r="AT117" s="326"/>
      <c r="AU117" s="263"/>
      <c r="AV117" s="263"/>
      <c r="AW117" s="263"/>
      <c r="AX117" s="263"/>
      <c r="AY117" s="263"/>
    </row>
    <row r="118" spans="1:51" ht="15" customHeight="1" x14ac:dyDescent="0.25">
      <c r="A118" s="263"/>
      <c r="B118" s="313"/>
      <c r="C118" s="263"/>
      <c r="D118" s="263"/>
      <c r="E118" s="263"/>
      <c r="F118" s="263"/>
      <c r="G118" s="263"/>
      <c r="H118" s="263"/>
      <c r="I118" s="263"/>
      <c r="J118" s="263"/>
      <c r="K118" s="263"/>
      <c r="L118" s="263"/>
      <c r="M118" s="263"/>
      <c r="N118" s="263"/>
      <c r="O118" s="263"/>
      <c r="P118" s="263"/>
      <c r="Q118" s="263"/>
      <c r="R118" s="263"/>
      <c r="S118" s="263"/>
      <c r="T118" s="263"/>
      <c r="U118" s="263"/>
      <c r="V118" s="263"/>
      <c r="W118" s="263"/>
      <c r="X118" s="263"/>
      <c r="Y118" s="263"/>
      <c r="Z118" s="263"/>
      <c r="AA118" s="263"/>
      <c r="AB118" s="263"/>
      <c r="AC118" s="263"/>
      <c r="AD118" s="263"/>
      <c r="AE118" s="263"/>
      <c r="AF118" s="263"/>
      <c r="AG118" s="263"/>
      <c r="AH118" s="263"/>
      <c r="AI118" s="263"/>
      <c r="AJ118" s="263"/>
      <c r="AK118" s="263"/>
      <c r="AL118" s="263"/>
      <c r="AM118" s="263"/>
      <c r="AN118" s="263"/>
      <c r="AO118" s="263"/>
      <c r="AP118" s="263"/>
      <c r="AQ118" s="263"/>
      <c r="AR118" s="263"/>
      <c r="AS118" s="263"/>
      <c r="AT118" s="286"/>
      <c r="AU118" s="263"/>
      <c r="AV118" s="263"/>
      <c r="AW118" s="263"/>
      <c r="AX118" s="263"/>
      <c r="AY118" s="263"/>
    </row>
    <row r="119" spans="1:51" ht="19.5" customHeight="1" x14ac:dyDescent="0.25">
      <c r="A119" s="263"/>
      <c r="B119" s="313"/>
      <c r="C119" s="298">
        <v>3</v>
      </c>
      <c r="D119" s="297">
        <f>VLOOKUP(C116,'TS Gantry - AP47'!$C$8:$E$638,3,FALSE)</f>
        <v>459</v>
      </c>
      <c r="E119" s="298">
        <v>3</v>
      </c>
      <c r="F119" s="297">
        <f>VLOOKUP(E116,'TS Gantry - AP47'!$C$8:$E$638,3,FALSE)</f>
        <v>371</v>
      </c>
      <c r="G119" s="298">
        <v>3</v>
      </c>
      <c r="H119" s="297">
        <f>VLOOKUP(G116,'TS Gantry - AP47'!$C$8:$E$638,3,FALSE)</f>
        <v>437</v>
      </c>
      <c r="I119" s="298">
        <v>3</v>
      </c>
      <c r="J119" s="297">
        <f>VLOOKUP(I116,'TS Gantry - AP47'!$C$8:$E$638,3,FALSE)</f>
        <v>369</v>
      </c>
      <c r="K119" s="298">
        <v>3</v>
      </c>
      <c r="L119" s="297">
        <f>VLOOKUP(K116,'TS Gantry - AP47'!$C$8:$E$638,3,FALSE)</f>
        <v>451</v>
      </c>
      <c r="M119" s="298">
        <v>3</v>
      </c>
      <c r="N119" s="297">
        <f>VLOOKUP(M116,'TS Gantry - AP47'!$C$8:$E$638,3,FALSE)</f>
        <v>389</v>
      </c>
      <c r="O119" s="298">
        <v>3</v>
      </c>
      <c r="P119" s="297">
        <f>VLOOKUP(O116,'TS Gantry - AP47'!$C$8:$E$638,3,FALSE)</f>
        <v>385</v>
      </c>
      <c r="Q119" s="298">
        <v>3</v>
      </c>
      <c r="R119" s="297">
        <f>VLOOKUP(Q116,'TS Gantry - AP47'!$C$8:$E$638,3,FALSE)</f>
        <v>417</v>
      </c>
      <c r="S119" s="298">
        <v>3</v>
      </c>
      <c r="T119" s="297">
        <f>VLOOKUP(S116,'TS Gantry - AP47'!$C$8:$E$638,3,FALSE)</f>
        <v>414.57499999999999</v>
      </c>
      <c r="U119" s="298">
        <v>3</v>
      </c>
      <c r="V119" s="297">
        <f>VLOOKUP(U116,'TS Gantry - AP47'!$C$8:$E$638,3,FALSE)</f>
        <v>422</v>
      </c>
      <c r="W119" s="298">
        <v>3</v>
      </c>
      <c r="X119" s="297">
        <f>VLOOKUP(W116,'TS Gantry - AP47'!$C$8:$E$638,3,FALSE)</f>
        <v>384</v>
      </c>
      <c r="Y119" s="298">
        <v>3</v>
      </c>
      <c r="Z119" s="297">
        <f>VLOOKUP(Y116,'TS Gantry - AP47'!$C$8:$E$638,3,FALSE)</f>
        <v>428</v>
      </c>
      <c r="AA119" s="298">
        <v>3</v>
      </c>
      <c r="AB119" s="297">
        <f>VLOOKUP(AA116,'TS Gantry - AP47'!$C$8:$E$638,3,FALSE)</f>
        <v>400</v>
      </c>
      <c r="AC119" s="298">
        <v>3</v>
      </c>
      <c r="AD119" s="297">
        <f>VLOOKUP(AC116,'TS Gantry - AP47'!$C$8:$E$638,3,FALSE)</f>
        <v>423</v>
      </c>
      <c r="AE119" s="298">
        <v>3</v>
      </c>
      <c r="AF119" s="297">
        <f>VLOOKUP(AE116,'TS Gantry - AP47'!$C$8:$E$638,3,FALSE)</f>
        <v>387</v>
      </c>
      <c r="AG119" s="298">
        <v>3</v>
      </c>
      <c r="AH119" s="297">
        <f>VLOOKUP(AG116,'TS Gantry - AP47'!$C$8:$E$638,3,FALSE)</f>
        <v>419</v>
      </c>
      <c r="AI119" s="298">
        <v>3</v>
      </c>
      <c r="AJ119" s="297">
        <f>VLOOKUP(AI116,'TS Gantry - AP47'!$C$8:$E$638,3,FALSE)</f>
        <v>393</v>
      </c>
      <c r="AK119" s="298">
        <v>3</v>
      </c>
      <c r="AL119" s="297">
        <f>VLOOKUP(AK116,'TS Gantry - AP47'!$C$8:$E$638,3,FALSE)</f>
        <v>404</v>
      </c>
      <c r="AM119" s="342">
        <v>3</v>
      </c>
      <c r="AN119" s="297">
        <f>VLOOKUP(AM116,'TS Gantry - AP47'!$C$8:$E$638,3,FALSE)</f>
        <v>434.613</v>
      </c>
      <c r="AO119" s="298">
        <v>3</v>
      </c>
      <c r="AP119" s="297">
        <f>VLOOKUP(AO116,'TS Gantry - AP47'!$C$8:$E$638,3,FALSE)</f>
        <v>307</v>
      </c>
      <c r="AQ119" s="298">
        <v>3</v>
      </c>
      <c r="AR119" s="297">
        <f>VLOOKUP(AQ116,'TS Gantry - AP47'!$C$8:$E$638,3,FALSE)</f>
        <v>326</v>
      </c>
      <c r="AS119" s="298">
        <v>3</v>
      </c>
      <c r="AT119" s="299">
        <f>VLOOKUP(AS116,'TS Gantry - AP47'!$C$8:$E$638,3,FALSE)</f>
        <v>392</v>
      </c>
      <c r="AU119" s="263">
        <f>COUNTIF(B119:AT119,"3")</f>
        <v>22</v>
      </c>
      <c r="AV119" s="263"/>
      <c r="AW119" s="263"/>
      <c r="AX119" s="263"/>
      <c r="AY119" s="263"/>
    </row>
    <row r="120" spans="1:51" ht="19.5" customHeight="1" x14ac:dyDescent="0.25">
      <c r="A120" s="263"/>
      <c r="B120" s="313"/>
      <c r="C120" s="302">
        <v>2</v>
      </c>
      <c r="D120" s="263"/>
      <c r="E120" s="302">
        <v>2</v>
      </c>
      <c r="F120" s="263"/>
      <c r="G120" s="302">
        <v>2</v>
      </c>
      <c r="H120" s="263"/>
      <c r="I120" s="302">
        <v>2</v>
      </c>
      <c r="J120" s="263"/>
      <c r="K120" s="302">
        <v>2</v>
      </c>
      <c r="L120" s="263"/>
      <c r="M120" s="302">
        <v>2</v>
      </c>
      <c r="N120" s="263"/>
      <c r="O120" s="302">
        <v>2</v>
      </c>
      <c r="P120" s="263"/>
      <c r="Q120" s="302">
        <v>2</v>
      </c>
      <c r="R120" s="263"/>
      <c r="S120" s="302">
        <v>2</v>
      </c>
      <c r="T120" s="263"/>
      <c r="U120" s="302">
        <v>2</v>
      </c>
      <c r="V120" s="263"/>
      <c r="W120" s="302">
        <v>2</v>
      </c>
      <c r="X120" s="263"/>
      <c r="Y120" s="302">
        <v>2</v>
      </c>
      <c r="Z120" s="263"/>
      <c r="AA120" s="302">
        <v>2</v>
      </c>
      <c r="AB120" s="263"/>
      <c r="AC120" s="302">
        <v>2</v>
      </c>
      <c r="AD120" s="263"/>
      <c r="AE120" s="302">
        <v>2</v>
      </c>
      <c r="AF120" s="263"/>
      <c r="AG120" s="302">
        <v>2</v>
      </c>
      <c r="AH120" s="263"/>
      <c r="AI120" s="302">
        <v>2</v>
      </c>
      <c r="AJ120" s="263"/>
      <c r="AK120" s="302">
        <v>2</v>
      </c>
      <c r="AL120" s="263"/>
      <c r="AM120" s="302">
        <v>2</v>
      </c>
      <c r="AN120" s="263"/>
      <c r="AO120" s="302">
        <v>2</v>
      </c>
      <c r="AP120" s="263"/>
      <c r="AQ120" s="302">
        <v>2</v>
      </c>
      <c r="AR120" s="263"/>
      <c r="AS120" s="302">
        <v>2</v>
      </c>
      <c r="AT120" s="286"/>
      <c r="AU120" s="263"/>
      <c r="AV120" s="263"/>
      <c r="AW120" s="263"/>
      <c r="AX120" s="263"/>
      <c r="AY120" s="263"/>
    </row>
    <row r="121" spans="1:51" ht="18" customHeight="1" x14ac:dyDescent="0.25">
      <c r="A121" s="263"/>
      <c r="B121" s="290"/>
      <c r="C121" s="275" t="str">
        <f>VLOOKUP(C116,'TS Gantry - AP47'!$C$8:$D$638,2,FALSE)</f>
        <v>DA+6</v>
      </c>
      <c r="D121" s="275"/>
      <c r="E121" s="275" t="str">
        <f>VLOOKUP(E116,'TS Gantry - AP47'!$C$8:$D$638,2,FALSE)</f>
        <v>DA+0</v>
      </c>
      <c r="F121" s="275"/>
      <c r="G121" s="275" t="str">
        <f>VLOOKUP(G116,'TS Gantry - AP47'!$C$8:$D$638,2,FALSE)</f>
        <v>DA+9</v>
      </c>
      <c r="H121" s="275"/>
      <c r="I121" s="275" t="str">
        <f>VLOOKUP(I116,'TS Gantry - AP47'!$C$8:$D$638,2,FALSE)</f>
        <v>DA+6</v>
      </c>
      <c r="J121" s="275"/>
      <c r="K121" s="275" t="str">
        <f>VLOOKUP(K116,'TS Gantry - AP47'!$C$8:$D$638,2,FALSE)</f>
        <v>DA-3</v>
      </c>
      <c r="L121" s="275"/>
      <c r="M121" s="275" t="str">
        <f>VLOOKUP(M116,'TS Gantry - AP47'!$C$8:$D$638,2,FALSE)</f>
        <v>DA+6</v>
      </c>
      <c r="N121" s="275"/>
      <c r="O121" s="275" t="str">
        <f>VLOOKUP(O116,'TS Gantry - AP47'!$C$8:$D$638,2,FALSE)</f>
        <v>DA+9</v>
      </c>
      <c r="P121" s="275"/>
      <c r="Q121" s="275" t="str">
        <f>VLOOKUP(Q116,'TS Gantry - AP47'!$C$8:$D$638,2,FALSE)</f>
        <v>DA+9</v>
      </c>
      <c r="R121" s="275"/>
      <c r="S121" s="275" t="str">
        <f>VLOOKUP(S116,'TS Gantry - AP47'!$C$8:$D$638,2,FALSE)</f>
        <v>DA+9</v>
      </c>
      <c r="T121" s="275"/>
      <c r="U121" s="275" t="str">
        <f>VLOOKUP(U116,'TS Gantry - AP47'!$C$8:$D$638,2,FALSE)</f>
        <v>DB1+9</v>
      </c>
      <c r="V121" s="275"/>
      <c r="W121" s="275" t="str">
        <f>VLOOKUP(W116,'TS Gantry - AP47'!$C$8:$D$638,2,FALSE)</f>
        <v>DA+9</v>
      </c>
      <c r="X121" s="275"/>
      <c r="Y121" s="275" t="str">
        <f>VLOOKUP(Y116,'TS Gantry - AP47'!$C$8:$D$638,2,FALSE)</f>
        <v>DA+9</v>
      </c>
      <c r="Z121" s="275"/>
      <c r="AA121" s="275" t="str">
        <f>VLOOKUP(AA116,'TS Gantry - AP47'!$C$8:$D$638,2,FALSE)</f>
        <v>DA+3</v>
      </c>
      <c r="AB121" s="275"/>
      <c r="AC121" s="275" t="str">
        <f>VLOOKUP(AC116,'TS Gantry - AP47'!$C$8:$D$638,2,FALSE)</f>
        <v>DA+3</v>
      </c>
      <c r="AD121" s="275"/>
      <c r="AE121" s="275" t="str">
        <f>VLOOKUP(AE116,'TS Gantry - AP47'!$C$8:$D$638,2,FALSE)</f>
        <v>DA+9</v>
      </c>
      <c r="AF121" s="275"/>
      <c r="AG121" s="275" t="str">
        <f>VLOOKUP(AG116,'TS Gantry - AP47'!$C$8:$D$638,2,FALSE)</f>
        <v>DA+9</v>
      </c>
      <c r="AH121" s="275"/>
      <c r="AI121" s="275" t="str">
        <f>VLOOKUP(AI116,'TS Gantry - AP47'!$C$8:$D$638,2,FALSE)</f>
        <v>DA-3</v>
      </c>
      <c r="AJ121" s="275"/>
      <c r="AK121" s="275" t="str">
        <f>VLOOKUP(AK116,'TS Gantry - AP47'!$C$8:$D$638,2,FALSE)</f>
        <v>DA+3</v>
      </c>
      <c r="AL121" s="275"/>
      <c r="AM121" s="275" t="str">
        <f>VLOOKUP(AM116,'TS Gantry - AP47'!$C$8:$D$638,2,FALSE)</f>
        <v>DA+9</v>
      </c>
      <c r="AN121" s="275"/>
      <c r="AO121" s="275" t="str">
        <f>VLOOKUP(AO116,'TS Gantry - AP47'!$C$8:$D$638,2,FALSE)</f>
        <v>DB1+6</v>
      </c>
      <c r="AP121" s="275"/>
      <c r="AQ121" s="275" t="str">
        <f>VLOOKUP(AQ116,'TS Gantry - AP47'!$C$8:$D$638,2,FALSE)</f>
        <v>DA+6</v>
      </c>
      <c r="AR121" s="275"/>
      <c r="AS121" s="275" t="str">
        <f>VLOOKUP(AS116,'TS Gantry - AP47'!$C$8:$D$638,2,FALSE)</f>
        <v>DA+9</v>
      </c>
      <c r="AT121" s="326"/>
      <c r="AU121" s="263"/>
      <c r="AV121" s="263"/>
      <c r="AW121" s="263"/>
      <c r="AX121" s="263"/>
      <c r="AY121" s="263"/>
    </row>
    <row r="122" spans="1:51" ht="15" customHeight="1" x14ac:dyDescent="0.25">
      <c r="A122" s="263"/>
      <c r="B122" s="307"/>
      <c r="C122" s="275"/>
      <c r="D122" s="275"/>
      <c r="E122" s="275"/>
      <c r="F122" s="275"/>
      <c r="G122" s="275"/>
      <c r="H122" s="275"/>
      <c r="I122" s="275"/>
      <c r="J122" s="275"/>
      <c r="K122" s="275"/>
      <c r="L122" s="275"/>
      <c r="M122" s="275"/>
      <c r="N122" s="275"/>
      <c r="O122" s="275"/>
      <c r="P122" s="275"/>
      <c r="Q122" s="275"/>
      <c r="R122" s="275"/>
      <c r="S122" s="275"/>
      <c r="T122" s="275"/>
      <c r="U122" s="275"/>
      <c r="V122" s="275"/>
      <c r="W122" s="275"/>
      <c r="X122" s="275"/>
      <c r="Y122" s="275"/>
      <c r="Z122" s="275"/>
      <c r="AA122" s="275"/>
      <c r="AB122" s="275"/>
      <c r="AC122" s="275"/>
      <c r="AD122" s="275"/>
      <c r="AE122" s="305"/>
      <c r="AF122" s="275"/>
      <c r="AG122" s="275"/>
      <c r="AH122" s="275"/>
      <c r="AI122" s="275"/>
      <c r="AJ122" s="275"/>
      <c r="AK122" s="305"/>
      <c r="AL122" s="275"/>
      <c r="AM122" s="305"/>
      <c r="AN122" s="275"/>
      <c r="AO122" s="305"/>
      <c r="AP122" s="275"/>
      <c r="AQ122" s="275"/>
      <c r="AR122" s="275"/>
      <c r="AS122" s="275"/>
      <c r="AT122" s="304"/>
      <c r="AU122" s="263"/>
      <c r="AV122" s="263"/>
      <c r="AW122" s="263"/>
      <c r="AX122" s="263"/>
      <c r="AY122" s="263"/>
    </row>
    <row r="123" spans="1:51" ht="18" customHeight="1" x14ac:dyDescent="0.25">
      <c r="A123" s="263"/>
      <c r="B123" s="307"/>
      <c r="C123" s="305">
        <f>AS115+1</f>
        <v>279</v>
      </c>
      <c r="D123" s="285"/>
      <c r="E123" s="305">
        <f>C123+1</f>
        <v>280</v>
      </c>
      <c r="F123" s="285"/>
      <c r="G123" s="305">
        <f>E123+1</f>
        <v>281</v>
      </c>
      <c r="H123" s="285"/>
      <c r="I123" s="305">
        <f>G123+1</f>
        <v>282</v>
      </c>
      <c r="J123" s="285"/>
      <c r="K123" s="305">
        <f>I123+1</f>
        <v>283</v>
      </c>
      <c r="L123" s="285"/>
      <c r="M123" s="305">
        <f>K123+1</f>
        <v>284</v>
      </c>
      <c r="N123" s="285"/>
      <c r="O123" s="305">
        <f>M123+1</f>
        <v>285</v>
      </c>
      <c r="P123" s="285"/>
      <c r="Q123" s="282">
        <f>O123+1</f>
        <v>286</v>
      </c>
      <c r="R123" s="285"/>
      <c r="S123" s="282">
        <f>Q123+1</f>
        <v>287</v>
      </c>
      <c r="T123" s="285"/>
      <c r="U123" s="282">
        <f>S123+1</f>
        <v>288</v>
      </c>
      <c r="V123" s="285"/>
      <c r="W123" s="282">
        <f>U123+1</f>
        <v>289</v>
      </c>
      <c r="X123" s="285"/>
      <c r="Y123" s="282">
        <f>W123+1</f>
        <v>290</v>
      </c>
      <c r="Z123" s="285"/>
      <c r="AA123" s="282">
        <f>Y123+1</f>
        <v>291</v>
      </c>
      <c r="AB123" s="285"/>
      <c r="AC123" s="282">
        <f>AA123+1</f>
        <v>292</v>
      </c>
      <c r="AD123" s="285"/>
      <c r="AE123" s="282">
        <f>AC123+1</f>
        <v>293</v>
      </c>
      <c r="AF123" s="285"/>
      <c r="AG123" s="282">
        <f>AE123+1</f>
        <v>294</v>
      </c>
      <c r="AH123" s="285"/>
      <c r="AI123" s="282">
        <f>AG123+1</f>
        <v>295</v>
      </c>
      <c r="AJ123" s="285"/>
      <c r="AK123" s="282">
        <f>AI123+1</f>
        <v>296</v>
      </c>
      <c r="AL123" s="285"/>
      <c r="AM123" s="305">
        <f>AK123+1</f>
        <v>297</v>
      </c>
      <c r="AN123" s="285"/>
      <c r="AO123" s="305">
        <f>AM123+1</f>
        <v>298</v>
      </c>
      <c r="AP123" s="285"/>
      <c r="AQ123" s="305">
        <f>AO123+1</f>
        <v>299</v>
      </c>
      <c r="AR123" s="285"/>
      <c r="AS123" s="305">
        <f>AQ123+1</f>
        <v>300</v>
      </c>
      <c r="AT123" s="315"/>
      <c r="AU123" s="263"/>
      <c r="AV123" s="263"/>
      <c r="AW123" s="263"/>
      <c r="AX123" s="263"/>
      <c r="AY123" s="263"/>
    </row>
    <row r="124" spans="1:51" ht="18" customHeight="1" x14ac:dyDescent="0.25">
      <c r="A124" s="311"/>
      <c r="B124" s="308"/>
      <c r="C124" s="289" t="str">
        <f>VLOOKUP(C123,'TS Gantry - AP47'!$A$8:$C$638,3,FALSE)</f>
        <v>36/3</v>
      </c>
      <c r="D124" s="289"/>
      <c r="E124" s="289" t="str">
        <f>VLOOKUP(E123,'TS Gantry - AP47'!$A$8:$C$638,3,FALSE)</f>
        <v>36/4</v>
      </c>
      <c r="F124" s="289"/>
      <c r="G124" s="289" t="str">
        <f>VLOOKUP(G123,'TS Gantry - AP47'!$A$8:$C$638,3,FALSE)</f>
        <v>36/5</v>
      </c>
      <c r="H124" s="289"/>
      <c r="I124" s="289" t="str">
        <f>VLOOKUP(I123,'TS Gantry - AP47'!$A$8:$C$638,3,FALSE)</f>
        <v>36/6</v>
      </c>
      <c r="J124" s="289"/>
      <c r="K124" s="289" t="str">
        <f>VLOOKUP(K123,'TS Gantry - AP47'!$A$8:$C$638,3,FALSE)</f>
        <v>36/7</v>
      </c>
      <c r="L124" s="289"/>
      <c r="M124" s="289" t="str">
        <f>VLOOKUP(M123,'TS Gantry - AP47'!$A$8:$C$638,3,FALSE)</f>
        <v>36/8</v>
      </c>
      <c r="N124" s="289"/>
      <c r="O124" s="289" t="str">
        <f>VLOOKUP(O123,'TS Gantry - AP47'!$A$8:$C$638,3,FALSE)</f>
        <v>36/9</v>
      </c>
      <c r="P124" s="289"/>
      <c r="Q124" s="289" t="str">
        <f>VLOOKUP(Q123,'TS Gantry - AP47'!$A$8:$C$638,3,FALSE)</f>
        <v>37/0</v>
      </c>
      <c r="R124" s="289"/>
      <c r="S124" s="289" t="str">
        <f>VLOOKUP(S123,'TS Gantry - AP47'!$A$8:$C$638,3,FALSE)</f>
        <v>37/1</v>
      </c>
      <c r="T124" s="289"/>
      <c r="U124" s="289" t="str">
        <f>VLOOKUP(U123,'TS Gantry - AP47'!$A$8:$C$638,3,FALSE)</f>
        <v>37/2</v>
      </c>
      <c r="V124" s="289"/>
      <c r="W124" s="289" t="str">
        <f>VLOOKUP(W123,'TS Gantry - AP47'!$A$8:$C$638,3,FALSE)</f>
        <v>37/3</v>
      </c>
      <c r="X124" s="289"/>
      <c r="Y124" s="289" t="str">
        <f>VLOOKUP(Y123,'TS Gantry - AP47'!$A$8:$C$638,3,FALSE)</f>
        <v>37/4</v>
      </c>
      <c r="Z124" s="289"/>
      <c r="AA124" s="289" t="str">
        <f>VLOOKUP(AA123,'TS Gantry - AP47'!$A$8:$C$638,3,FALSE)</f>
        <v>37/5</v>
      </c>
      <c r="AB124" s="289"/>
      <c r="AC124" s="289" t="str">
        <f>VLOOKUP(AC123,'TS Gantry - AP47'!$A$8:$C$638,3,FALSE)</f>
        <v>37/6</v>
      </c>
      <c r="AD124" s="289"/>
      <c r="AE124" s="289" t="str">
        <f>VLOOKUP(AE123,'TS Gantry - AP47'!$A$8:$C$638,3,FALSE)</f>
        <v>37/7</v>
      </c>
      <c r="AF124" s="289"/>
      <c r="AG124" s="289" t="str">
        <f>VLOOKUP(AG123,'TS Gantry - AP47'!$A$8:$C$638,3,FALSE)</f>
        <v>37/8</v>
      </c>
      <c r="AH124" s="289"/>
      <c r="AI124" s="289" t="str">
        <f>VLOOKUP(AI123,'TS Gantry - AP47'!$A$8:$C$638,3,FALSE)</f>
        <v>37/9</v>
      </c>
      <c r="AJ124" s="289"/>
      <c r="AK124" s="289" t="str">
        <f>VLOOKUP(AK123,'TS Gantry - AP47'!$A$8:$C$638,3,FALSE)</f>
        <v>37/10</v>
      </c>
      <c r="AL124" s="289"/>
      <c r="AM124" s="289" t="str">
        <f>VLOOKUP(AM123,'TS Gantry - AP47'!$A$8:$C$638,3,FALSE)</f>
        <v>38/0</v>
      </c>
      <c r="AN124" s="289"/>
      <c r="AO124" s="289" t="str">
        <f>VLOOKUP(AO123,'TS Gantry - AP47'!$A$8:$C$638,3,FALSE)</f>
        <v>38/1</v>
      </c>
      <c r="AP124" s="289"/>
      <c r="AQ124" s="289" t="str">
        <f>VLOOKUP(AQ123,'TS Gantry - AP47'!$A$8:$C$638,3,FALSE)</f>
        <v>38/2</v>
      </c>
      <c r="AR124" s="289"/>
      <c r="AS124" s="289" t="str">
        <f>VLOOKUP(AS123,'TS Gantry - AP47'!$A$8:$C$638,3,FALSE)</f>
        <v>39/0</v>
      </c>
      <c r="AT124" s="312"/>
      <c r="AU124" s="311"/>
      <c r="AV124" s="311"/>
      <c r="AW124" s="311"/>
      <c r="AX124" s="311"/>
      <c r="AY124" s="311"/>
    </row>
    <row r="125" spans="1:51" ht="15" customHeight="1" x14ac:dyDescent="0.25">
      <c r="A125" s="263"/>
      <c r="B125" s="290"/>
      <c r="C125" s="263"/>
      <c r="D125" s="263"/>
      <c r="E125" s="263"/>
      <c r="F125" s="282"/>
      <c r="G125" s="263"/>
      <c r="H125" s="282"/>
      <c r="I125" s="263"/>
      <c r="J125" s="263"/>
      <c r="K125" s="263"/>
      <c r="L125" s="263"/>
      <c r="M125" s="263"/>
      <c r="N125" s="263"/>
      <c r="O125" s="263"/>
      <c r="P125" s="282"/>
      <c r="Q125" s="263"/>
      <c r="R125" s="263"/>
      <c r="S125" s="263"/>
      <c r="T125" s="263"/>
      <c r="U125" s="263"/>
      <c r="V125" s="263"/>
      <c r="W125" s="263"/>
      <c r="X125" s="282"/>
      <c r="Y125" s="263"/>
      <c r="Z125" s="263"/>
      <c r="AA125" s="263"/>
      <c r="AB125" s="263"/>
      <c r="AC125" s="263"/>
      <c r="AD125" s="263"/>
      <c r="AE125" s="263"/>
      <c r="AF125" s="263"/>
      <c r="AG125" s="263"/>
      <c r="AH125" s="263"/>
      <c r="AI125" s="263"/>
      <c r="AJ125" s="305"/>
      <c r="AK125" s="263"/>
      <c r="AL125" s="305"/>
      <c r="AM125" s="263"/>
      <c r="AN125" s="305"/>
      <c r="AO125" s="263"/>
      <c r="AP125" s="305"/>
      <c r="AQ125" s="263"/>
      <c r="AR125" s="305"/>
      <c r="AS125" s="263"/>
      <c r="AT125" s="329" t="s">
        <v>805</v>
      </c>
      <c r="AU125" s="263"/>
      <c r="AV125" s="263"/>
      <c r="AW125" s="263"/>
      <c r="AX125" s="263"/>
      <c r="AY125" s="263"/>
    </row>
    <row r="126" spans="1:51" ht="15" customHeight="1" x14ac:dyDescent="0.25">
      <c r="A126" s="263"/>
      <c r="B126" s="313"/>
      <c r="C126" s="263"/>
      <c r="D126" s="263"/>
      <c r="E126" s="263"/>
      <c r="F126" s="282"/>
      <c r="G126" s="263"/>
      <c r="H126" s="263"/>
      <c r="I126" s="263"/>
      <c r="J126" s="263"/>
      <c r="K126" s="263"/>
      <c r="L126" s="263"/>
      <c r="M126" s="263"/>
      <c r="N126" s="263"/>
      <c r="O126" s="263"/>
      <c r="P126" s="263"/>
      <c r="Q126" s="263"/>
      <c r="R126" s="263"/>
      <c r="S126" s="263"/>
      <c r="T126" s="263"/>
      <c r="U126" s="263"/>
      <c r="V126" s="263"/>
      <c r="W126" s="263"/>
      <c r="X126" s="263"/>
      <c r="Y126" s="263"/>
      <c r="Z126" s="263"/>
      <c r="AA126" s="263"/>
      <c r="AB126" s="263"/>
      <c r="AC126" s="263"/>
      <c r="AD126" s="263"/>
      <c r="AE126" s="263"/>
      <c r="AF126" s="263"/>
      <c r="AG126" s="263"/>
      <c r="AH126" s="263"/>
      <c r="AI126" s="263"/>
      <c r="AJ126" s="305"/>
      <c r="AK126" s="263"/>
      <c r="AL126" s="263"/>
      <c r="AM126" s="263"/>
      <c r="AN126" s="263"/>
      <c r="AO126" s="263"/>
      <c r="AP126" s="263"/>
      <c r="AQ126" s="263"/>
      <c r="AR126" s="263"/>
      <c r="AS126" s="263"/>
      <c r="AT126" s="329" t="s">
        <v>807</v>
      </c>
      <c r="AU126" s="263"/>
      <c r="AV126" s="263"/>
      <c r="AW126" s="263"/>
      <c r="AX126" s="263"/>
      <c r="AY126" s="263"/>
    </row>
    <row r="127" spans="1:51" ht="19.5" customHeight="1" x14ac:dyDescent="0.25">
      <c r="A127" s="263"/>
      <c r="B127" s="313"/>
      <c r="C127" s="298">
        <v>3</v>
      </c>
      <c r="D127" s="297">
        <f>VLOOKUP(C124,'TS Gantry - AP47'!$C$8:$E$638,3,FALSE)</f>
        <v>441</v>
      </c>
      <c r="E127" s="298">
        <v>3</v>
      </c>
      <c r="F127" s="297">
        <f>VLOOKUP(E124,'TS Gantry - AP47'!$C$8:$E$638,3,FALSE)</f>
        <v>399</v>
      </c>
      <c r="G127" s="298">
        <v>3</v>
      </c>
      <c r="H127" s="297">
        <f>VLOOKUP(G124,'TS Gantry - AP47'!$C$8:$E$638,3,FALSE)</f>
        <v>441</v>
      </c>
      <c r="I127" s="298">
        <v>3</v>
      </c>
      <c r="J127" s="297">
        <f>VLOOKUP(I124,'TS Gantry - AP47'!$C$8:$E$638,3,FALSE)</f>
        <v>399</v>
      </c>
      <c r="K127" s="298">
        <v>3</v>
      </c>
      <c r="L127" s="297">
        <f>VLOOKUP(K124,'TS Gantry - AP47'!$C$8:$E$638,3,FALSE)</f>
        <v>432</v>
      </c>
      <c r="M127" s="298">
        <v>3</v>
      </c>
      <c r="N127" s="297">
        <f>VLOOKUP(M124,'TS Gantry - AP47'!$C$8:$E$638,3,FALSE)</f>
        <v>357</v>
      </c>
      <c r="O127" s="298">
        <v>3</v>
      </c>
      <c r="P127" s="297">
        <f>VLOOKUP(O124,'TS Gantry - AP47'!$C$8:$E$638,3,FALSE)</f>
        <v>398.25799999999998</v>
      </c>
      <c r="Q127" s="298">
        <v>3</v>
      </c>
      <c r="R127" s="297">
        <f>VLOOKUP(Q124,'TS Gantry - AP47'!$C$8:$E$638,3,FALSE)</f>
        <v>355</v>
      </c>
      <c r="S127" s="298">
        <v>3</v>
      </c>
      <c r="T127" s="297">
        <f>VLOOKUP(S124,'TS Gantry - AP47'!$C$8:$E$638,3,FALSE)</f>
        <v>407</v>
      </c>
      <c r="U127" s="298">
        <v>3</v>
      </c>
      <c r="V127" s="297">
        <f>VLOOKUP(U124,'TS Gantry - AP47'!$C$8:$E$638,3,FALSE)</f>
        <v>303</v>
      </c>
      <c r="W127" s="298">
        <v>3</v>
      </c>
      <c r="X127" s="297">
        <f>VLOOKUP(W124,'TS Gantry - AP47'!$C$8:$E$638,3,FALSE)</f>
        <v>387</v>
      </c>
      <c r="Y127" s="298">
        <v>3</v>
      </c>
      <c r="Z127" s="297">
        <f>VLOOKUP(Y124,'TS Gantry - AP47'!$C$8:$E$638,3,FALSE)</f>
        <v>419</v>
      </c>
      <c r="AA127" s="298">
        <v>3</v>
      </c>
      <c r="AB127" s="297">
        <f>VLOOKUP(AA124,'TS Gantry - AP47'!$C$8:$E$638,3,FALSE)</f>
        <v>389</v>
      </c>
      <c r="AC127" s="298">
        <v>3</v>
      </c>
      <c r="AD127" s="297">
        <f>VLOOKUP(AC124,'TS Gantry - AP47'!$C$8:$E$638,3,FALSE)</f>
        <v>381</v>
      </c>
      <c r="AE127" s="298">
        <v>3</v>
      </c>
      <c r="AF127" s="297">
        <f>VLOOKUP(AE124,'TS Gantry - AP47'!$C$8:$E$638,3,FALSE)</f>
        <v>410</v>
      </c>
      <c r="AG127" s="298">
        <v>3</v>
      </c>
      <c r="AH127" s="297">
        <f>VLOOKUP(AG124,'TS Gantry - AP47'!$C$8:$E$638,3,FALSE)</f>
        <v>430</v>
      </c>
      <c r="AI127" s="298">
        <v>3</v>
      </c>
      <c r="AJ127" s="297">
        <f>VLOOKUP(AI124,'TS Gantry - AP47'!$C$8:$E$638,3,FALSE)</f>
        <v>409</v>
      </c>
      <c r="AK127" s="298">
        <v>3</v>
      </c>
      <c r="AL127" s="297">
        <f>VLOOKUP(AK124,'TS Gantry - AP47'!$C$8:$E$638,3,FALSE)</f>
        <v>409.505</v>
      </c>
      <c r="AM127" s="298">
        <v>3</v>
      </c>
      <c r="AN127" s="297">
        <f>VLOOKUP(AM124,'TS Gantry - AP47'!$C$8:$E$638,3,FALSE)</f>
        <v>381</v>
      </c>
      <c r="AO127" s="298">
        <v>3</v>
      </c>
      <c r="AP127" s="297">
        <f>VLOOKUP(AO124,'TS Gantry - AP47'!$C$8:$E$638,3,FALSE)</f>
        <v>293</v>
      </c>
      <c r="AQ127" s="298">
        <v>3</v>
      </c>
      <c r="AR127" s="297">
        <f>VLOOKUP(AQ124,'TS Gantry - AP47'!$C$8:$E$638,3,FALSE)</f>
        <v>354.846</v>
      </c>
      <c r="AS127" s="298">
        <v>3</v>
      </c>
      <c r="AT127" s="299">
        <f>VLOOKUP(AS124,'TS Gantry - AP47'!$C$8:$E$638,3,FALSE)</f>
        <v>258.435</v>
      </c>
      <c r="AU127" s="263">
        <f>COUNTIF(B127:AT127,"3")</f>
        <v>22</v>
      </c>
      <c r="AV127" s="263"/>
      <c r="AW127" s="263"/>
      <c r="AX127" s="263"/>
      <c r="AY127" s="263"/>
    </row>
    <row r="128" spans="1:51" ht="19.5" customHeight="1" x14ac:dyDescent="0.25">
      <c r="A128" s="263"/>
      <c r="B128" s="313"/>
      <c r="C128" s="302">
        <v>2</v>
      </c>
      <c r="D128" s="263"/>
      <c r="E128" s="302">
        <v>2</v>
      </c>
      <c r="F128" s="263"/>
      <c r="G128" s="302">
        <v>2</v>
      </c>
      <c r="H128" s="263"/>
      <c r="I128" s="302">
        <v>2</v>
      </c>
      <c r="J128" s="263"/>
      <c r="K128" s="302">
        <v>2</v>
      </c>
      <c r="L128" s="263"/>
      <c r="M128" s="302">
        <v>2</v>
      </c>
      <c r="N128" s="263"/>
      <c r="O128" s="302">
        <v>2</v>
      </c>
      <c r="P128" s="263"/>
      <c r="Q128" s="302">
        <v>2</v>
      </c>
      <c r="R128" s="263"/>
      <c r="S128" s="302">
        <v>2</v>
      </c>
      <c r="T128" s="263"/>
      <c r="U128" s="302">
        <v>2</v>
      </c>
      <c r="V128" s="263"/>
      <c r="W128" s="302">
        <v>2</v>
      </c>
      <c r="X128" s="263"/>
      <c r="Y128" s="302">
        <v>2</v>
      </c>
      <c r="Z128" s="263"/>
      <c r="AA128" s="302">
        <v>2</v>
      </c>
      <c r="AB128" s="263"/>
      <c r="AC128" s="302">
        <v>2</v>
      </c>
      <c r="AD128" s="263"/>
      <c r="AE128" s="302">
        <v>2</v>
      </c>
      <c r="AF128" s="263"/>
      <c r="AG128" s="302">
        <v>2</v>
      </c>
      <c r="AH128" s="263"/>
      <c r="AI128" s="302">
        <v>2</v>
      </c>
      <c r="AJ128" s="263"/>
      <c r="AK128" s="302">
        <v>2</v>
      </c>
      <c r="AL128" s="263"/>
      <c r="AM128" s="302">
        <v>2</v>
      </c>
      <c r="AN128" s="263"/>
      <c r="AO128" s="302">
        <v>2</v>
      </c>
      <c r="AP128" s="263"/>
      <c r="AQ128" s="302">
        <v>2</v>
      </c>
      <c r="AR128" s="263"/>
      <c r="AS128" s="302">
        <v>2</v>
      </c>
      <c r="AT128" s="286"/>
      <c r="AU128" s="263"/>
      <c r="AV128" s="263"/>
      <c r="AW128" s="263"/>
      <c r="AX128" s="263"/>
      <c r="AY128" s="263"/>
    </row>
    <row r="129" spans="1:51" ht="18" customHeight="1" x14ac:dyDescent="0.25">
      <c r="A129" s="263"/>
      <c r="B129" s="290"/>
      <c r="C129" s="275" t="str">
        <f>VLOOKUP(C124,'TS Gantry - AP47'!$C$8:$D$638,2,FALSE)</f>
        <v>DA+9</v>
      </c>
      <c r="D129" s="275"/>
      <c r="E129" s="275" t="str">
        <f>VLOOKUP(E124,'TS Gantry - AP47'!$C$8:$D$638,2,FALSE)</f>
        <v>DA+9</v>
      </c>
      <c r="F129" s="275"/>
      <c r="G129" s="275" t="str">
        <f>VLOOKUP(G124,'TS Gantry - AP47'!$C$8:$D$638,2,FALSE)</f>
        <v>DA+6</v>
      </c>
      <c r="H129" s="275"/>
      <c r="I129" s="275" t="str">
        <f>VLOOKUP(I124,'TS Gantry - AP47'!$C$8:$D$638,2,FALSE)</f>
        <v>DA+9</v>
      </c>
      <c r="J129" s="275"/>
      <c r="K129" s="275" t="str">
        <f>VLOOKUP(K124,'TS Gantry - AP47'!$C$8:$D$638,2,FALSE)</f>
        <v>DA+3</v>
      </c>
      <c r="L129" s="275"/>
      <c r="M129" s="275" t="str">
        <f>VLOOKUP(M124,'TS Gantry - AP47'!$C$8:$D$638,2,FALSE)</f>
        <v>DA+3</v>
      </c>
      <c r="N129" s="275"/>
      <c r="O129" s="275" t="str">
        <f>VLOOKUP(O124,'TS Gantry - AP47'!$C$8:$D$638,2,FALSE)</f>
        <v>DA+6</v>
      </c>
      <c r="P129" s="275"/>
      <c r="Q129" s="275" t="str">
        <f>VLOOKUP(Q124,'TS Gantry - AP47'!$C$8:$D$638,2,FALSE)</f>
        <v>DB1+0</v>
      </c>
      <c r="R129" s="275"/>
      <c r="S129" s="275" t="str">
        <f>VLOOKUP(S124,'TS Gantry - AP47'!$C$8:$D$638,2,FALSE)</f>
        <v>DA+0</v>
      </c>
      <c r="T129" s="275"/>
      <c r="U129" s="275" t="str">
        <f>VLOOKUP(U124,'TS Gantry - AP47'!$C$8:$D$638,2,FALSE)</f>
        <v>DA+3</v>
      </c>
      <c r="V129" s="275"/>
      <c r="W129" s="275" t="str">
        <f>VLOOKUP(W124,'TS Gantry - AP47'!$C$8:$D$638,2,FALSE)</f>
        <v>DA+3</v>
      </c>
      <c r="X129" s="275"/>
      <c r="Y129" s="275" t="str">
        <f>VLOOKUP(Y124,'TS Gantry - AP47'!$C$8:$D$638,2,FALSE)</f>
        <v>DA+3</v>
      </c>
      <c r="Z129" s="275"/>
      <c r="AA129" s="275" t="str">
        <f>VLOOKUP(AA124,'TS Gantry - AP47'!$C$8:$D$638,2,FALSE)</f>
        <v>DA+6</v>
      </c>
      <c r="AB129" s="275"/>
      <c r="AC129" s="275" t="str">
        <f>VLOOKUP(AC124,'TS Gantry - AP47'!$C$8:$D$638,2,FALSE)</f>
        <v>DA+6</v>
      </c>
      <c r="AD129" s="275"/>
      <c r="AE129" s="275" t="str">
        <f>VLOOKUP(AE124,'TS Gantry - AP47'!$C$8:$D$638,2,FALSE)</f>
        <v>DA-3</v>
      </c>
      <c r="AF129" s="275"/>
      <c r="AG129" s="275" t="str">
        <f>VLOOKUP(AG124,'TS Gantry - AP47'!$C$8:$D$638,2,FALSE)</f>
        <v>DA+9</v>
      </c>
      <c r="AH129" s="275"/>
      <c r="AI129" s="275" t="str">
        <f>VLOOKUP(AI124,'TS Gantry - AP47'!$C$8:$D$638,2,FALSE)</f>
        <v>DA-3</v>
      </c>
      <c r="AJ129" s="275"/>
      <c r="AK129" s="275" t="str">
        <f>VLOOKUP(AK124,'TS Gantry - AP47'!$C$8:$D$638,2,FALSE)</f>
        <v>DA+6</v>
      </c>
      <c r="AL129" s="275"/>
      <c r="AM129" s="275" t="str">
        <f>VLOOKUP(AM124,'TS Gantry - AP47'!$C$8:$D$638,2,FALSE)</f>
        <v>DB2+0</v>
      </c>
      <c r="AN129" s="275"/>
      <c r="AO129" s="275" t="str">
        <f>VLOOKUP(AO124,'TS Gantry - AP47'!$C$8:$D$638,2,FALSE)</f>
        <v>DA+0</v>
      </c>
      <c r="AP129" s="275"/>
      <c r="AQ129" s="275" t="str">
        <f>VLOOKUP(AQ124,'TS Gantry - AP47'!$C$8:$D$638,2,FALSE)</f>
        <v>DA-3</v>
      </c>
      <c r="AR129" s="275"/>
      <c r="AS129" s="275" t="str">
        <f>VLOOKUP(AS124,'TS Gantry - AP47'!$C$8:$D$638,2,FALSE)</f>
        <v>DB2+9</v>
      </c>
      <c r="AT129" s="326"/>
      <c r="AU129" s="263"/>
      <c r="AV129" s="263"/>
      <c r="AW129" s="263"/>
      <c r="AX129" s="263"/>
      <c r="AY129" s="263"/>
    </row>
    <row r="130" spans="1:51" ht="18" customHeight="1" x14ac:dyDescent="0.25">
      <c r="A130" s="263"/>
      <c r="B130" s="290"/>
      <c r="C130" s="275"/>
      <c r="D130" s="275"/>
      <c r="E130" s="275"/>
      <c r="F130" s="275"/>
      <c r="G130" s="275"/>
      <c r="H130" s="275"/>
      <c r="I130" s="275"/>
      <c r="J130" s="275"/>
      <c r="K130" s="275"/>
      <c r="L130" s="275"/>
      <c r="M130" s="275"/>
      <c r="N130" s="275"/>
      <c r="O130" s="275"/>
      <c r="P130" s="275"/>
      <c r="Q130" s="275"/>
      <c r="R130" s="275"/>
      <c r="S130" s="275"/>
      <c r="T130" s="275"/>
      <c r="U130" s="275"/>
      <c r="V130" s="275"/>
      <c r="W130" s="275"/>
      <c r="X130" s="275"/>
      <c r="Y130" s="275"/>
      <c r="Z130" s="275"/>
      <c r="AA130" s="275"/>
      <c r="AB130" s="275"/>
      <c r="AC130" s="275"/>
      <c r="AD130" s="275"/>
      <c r="AE130" s="275"/>
      <c r="AF130" s="275"/>
      <c r="AG130" s="275"/>
      <c r="AH130" s="275"/>
      <c r="AI130" s="275"/>
      <c r="AJ130" s="275"/>
      <c r="AK130" s="275"/>
      <c r="AL130" s="275"/>
      <c r="AM130" s="275"/>
      <c r="AN130" s="275"/>
      <c r="AO130" s="275"/>
      <c r="AP130" s="275"/>
      <c r="AQ130" s="275"/>
      <c r="AR130" s="275"/>
      <c r="AS130" s="324"/>
      <c r="AT130" s="329" t="s">
        <v>828</v>
      </c>
      <c r="AU130" s="263"/>
      <c r="AV130" s="263"/>
      <c r="AW130" s="263"/>
      <c r="AX130" s="263"/>
      <c r="AY130" s="263"/>
    </row>
    <row r="131" spans="1:51" ht="15" customHeight="1" x14ac:dyDescent="0.25">
      <c r="A131" s="263"/>
      <c r="B131" s="290"/>
      <c r="C131" s="275"/>
      <c r="D131" s="282"/>
      <c r="E131" s="275"/>
      <c r="F131" s="282"/>
      <c r="G131" s="275"/>
      <c r="H131" s="282"/>
      <c r="I131" s="319"/>
      <c r="J131" s="282"/>
      <c r="K131" s="275"/>
      <c r="L131" s="282"/>
      <c r="M131" s="275"/>
      <c r="N131" s="282"/>
      <c r="O131" s="275"/>
      <c r="P131" s="282"/>
      <c r="Q131" s="275"/>
      <c r="R131" s="282"/>
      <c r="S131" s="275"/>
      <c r="T131" s="282"/>
      <c r="U131" s="275"/>
      <c r="V131" s="282"/>
      <c r="W131" s="275"/>
      <c r="X131" s="282"/>
      <c r="Y131" s="275"/>
      <c r="Z131" s="282"/>
      <c r="AA131" s="275"/>
      <c r="AB131" s="282"/>
      <c r="AC131" s="275"/>
      <c r="AD131" s="282"/>
      <c r="AE131" s="275"/>
      <c r="AF131" s="282"/>
      <c r="AG131" s="275"/>
      <c r="AH131" s="282"/>
      <c r="AI131" s="275"/>
      <c r="AJ131" s="282"/>
      <c r="AK131" s="275"/>
      <c r="AL131" s="282"/>
      <c r="AM131" s="275"/>
      <c r="AN131" s="282"/>
      <c r="AO131" s="275"/>
      <c r="AP131" s="282"/>
      <c r="AQ131" s="275"/>
      <c r="AR131" s="282"/>
      <c r="AS131" s="275"/>
      <c r="AT131" s="326"/>
      <c r="AU131" s="263"/>
      <c r="AV131" s="263"/>
      <c r="AW131" s="263"/>
      <c r="AX131" s="263"/>
      <c r="AY131" s="263"/>
    </row>
    <row r="132" spans="1:51" ht="18" customHeight="1" x14ac:dyDescent="0.25">
      <c r="A132" s="263"/>
      <c r="B132" s="290"/>
      <c r="C132" s="305">
        <f>AS123+1</f>
        <v>301</v>
      </c>
      <c r="D132" s="285"/>
      <c r="E132" s="305">
        <f>C132+1</f>
        <v>302</v>
      </c>
      <c r="F132" s="285"/>
      <c r="G132" s="305">
        <f>E132+1</f>
        <v>303</v>
      </c>
      <c r="H132" s="285"/>
      <c r="I132" s="305">
        <f>G132+1</f>
        <v>304</v>
      </c>
      <c r="J132" s="285"/>
      <c r="K132" s="305">
        <f>I132+1</f>
        <v>305</v>
      </c>
      <c r="L132" s="285"/>
      <c r="M132" s="305">
        <f>K132+1</f>
        <v>306</v>
      </c>
      <c r="N132" s="285"/>
      <c r="O132" s="305">
        <f>M132+1</f>
        <v>307</v>
      </c>
      <c r="P132" s="285"/>
      <c r="Q132" s="282">
        <f>O132+1</f>
        <v>308</v>
      </c>
      <c r="R132" s="285"/>
      <c r="S132" s="282">
        <f>Q132+1</f>
        <v>309</v>
      </c>
      <c r="T132" s="285"/>
      <c r="U132" s="282">
        <f>S132+1</f>
        <v>310</v>
      </c>
      <c r="V132" s="285"/>
      <c r="W132" s="282">
        <f>U132+1</f>
        <v>311</v>
      </c>
      <c r="X132" s="285"/>
      <c r="Y132" s="282">
        <f>W132+1</f>
        <v>312</v>
      </c>
      <c r="Z132" s="285"/>
      <c r="AA132" s="282">
        <f>Y132+1</f>
        <v>313</v>
      </c>
      <c r="AB132" s="285"/>
      <c r="AC132" s="282">
        <f>AA132+1</f>
        <v>314</v>
      </c>
      <c r="AD132" s="285"/>
      <c r="AE132" s="282">
        <f>AC132+1</f>
        <v>315</v>
      </c>
      <c r="AF132" s="285"/>
      <c r="AG132" s="282">
        <f>AE132+1</f>
        <v>316</v>
      </c>
      <c r="AH132" s="285"/>
      <c r="AI132" s="282">
        <f>AG132+1</f>
        <v>317</v>
      </c>
      <c r="AJ132" s="285"/>
      <c r="AK132" s="282">
        <f>AI132+1</f>
        <v>318</v>
      </c>
      <c r="AL132" s="285"/>
      <c r="AM132" s="282">
        <f>AK132+1</f>
        <v>319</v>
      </c>
      <c r="AN132" s="285"/>
      <c r="AO132" s="305"/>
      <c r="AP132" s="285"/>
      <c r="AQ132" s="305"/>
      <c r="AR132" s="285"/>
      <c r="AS132" s="305"/>
      <c r="AT132" s="315"/>
      <c r="AU132" s="263"/>
      <c r="AV132" s="263"/>
      <c r="AW132" s="263"/>
      <c r="AX132" s="263"/>
      <c r="AY132" s="263"/>
    </row>
    <row r="133" spans="1:51" ht="18" customHeight="1" x14ac:dyDescent="0.25">
      <c r="A133" s="263"/>
      <c r="B133" s="290"/>
      <c r="C133" s="289" t="str">
        <f>VLOOKUP(C132,'TS Gantry - AP47'!$A$8:$C$638,3,FALSE)</f>
        <v>40/0</v>
      </c>
      <c r="D133" s="289"/>
      <c r="E133" s="289" t="str">
        <f>VLOOKUP(E132,'TS Gantry - AP47'!$A$8:$C$638,3,FALSE)</f>
        <v>40/1</v>
      </c>
      <c r="F133" s="289"/>
      <c r="G133" s="289" t="str">
        <f>VLOOKUP(G132,'TS Gantry - AP47'!$A$8:$C$638,3,FALSE)</f>
        <v>40/2</v>
      </c>
      <c r="H133" s="289"/>
      <c r="I133" s="289" t="str">
        <f>VLOOKUP(I132,'TS Gantry - AP47'!$A$8:$C$638,3,FALSE)</f>
        <v>40/3</v>
      </c>
      <c r="J133" s="289"/>
      <c r="K133" s="289" t="str">
        <f>VLOOKUP(K132,'TS Gantry - AP47'!$A$8:$C$638,3,FALSE)</f>
        <v>40/4</v>
      </c>
      <c r="L133" s="289"/>
      <c r="M133" s="289" t="str">
        <f>VLOOKUP(M132,'TS Gantry - AP47'!$A$8:$C$638,3,FALSE)</f>
        <v>41/0</v>
      </c>
      <c r="N133" s="289"/>
      <c r="O133" s="289" t="str">
        <f>VLOOKUP(O132,'TS Gantry - AP47'!$A$8:$C$638,3,FALSE)</f>
        <v>41/1</v>
      </c>
      <c r="P133" s="289"/>
      <c r="Q133" s="289" t="str">
        <f>VLOOKUP(Q132,'TS Gantry - AP47'!$A$8:$C$638,3,FALSE)</f>
        <v>41/2</v>
      </c>
      <c r="R133" s="289"/>
      <c r="S133" s="289" t="str">
        <f>VLOOKUP(S132,'TS Gantry - AP47'!$A$8:$C$638,3,FALSE)</f>
        <v>41/3</v>
      </c>
      <c r="T133" s="289"/>
      <c r="U133" s="289" t="str">
        <f>VLOOKUP(U132,'TS Gantry - AP47'!$A$8:$C$638,3,FALSE)</f>
        <v>41/4</v>
      </c>
      <c r="V133" s="289"/>
      <c r="W133" s="289" t="str">
        <f>VLOOKUP(W132,'TS Gantry - AP47'!$A$8:$C$638,3,FALSE)</f>
        <v>41/5</v>
      </c>
      <c r="X133" s="289"/>
      <c r="Y133" s="289" t="str">
        <f>VLOOKUP(Y132,'TS Gantry - AP47'!$A$8:$C$638,3,FALSE)</f>
        <v>41/6</v>
      </c>
      <c r="Z133" s="289"/>
      <c r="AA133" s="289" t="str">
        <f>VLOOKUP(AA132,'TS Gantry - AP47'!$A$8:$C$638,3,FALSE)</f>
        <v>42/0</v>
      </c>
      <c r="AB133" s="289"/>
      <c r="AC133" s="289" t="str">
        <f>VLOOKUP(AC132,'TS Gantry - AP47'!$A$8:$C$638,3,FALSE)</f>
        <v>43/0</v>
      </c>
      <c r="AD133" s="289"/>
      <c r="AE133" s="289" t="str">
        <f>VLOOKUP(AE132,'TS Gantry - AP47'!$A$8:$C$638,3,FALSE)</f>
        <v>44/0</v>
      </c>
      <c r="AF133" s="289"/>
      <c r="AG133" s="289" t="str">
        <f>VLOOKUP(AG132,'TS Gantry - AP47'!$A$8:$C$646,3,FALSE)</f>
        <v>44/1</v>
      </c>
      <c r="AH133" s="289"/>
      <c r="AI133" s="289" t="str">
        <f>VLOOKUP(AI132,'TS Gantry - AP47'!$A$8:$C$646,3,FALSE)</f>
        <v>45/0</v>
      </c>
      <c r="AJ133" s="291" t="s">
        <v>805</v>
      </c>
      <c r="AK133" s="289" t="str">
        <f>VLOOKUP(AK132,'TS Gantry - AP47'!$A$8:$C$646,3,FALSE)</f>
        <v>46/0</v>
      </c>
      <c r="AL133" s="291" t="s">
        <v>811</v>
      </c>
      <c r="AM133" s="289" t="str">
        <f>VLOOKUP(AM132,'TS Gantry - AP47'!$A$8:$C$646,3,FALSE)</f>
        <v>47/0</v>
      </c>
      <c r="AN133" s="289"/>
      <c r="AO133" s="289"/>
      <c r="AP133" s="289"/>
      <c r="AQ133" s="289"/>
      <c r="AR133" s="289"/>
      <c r="AS133" s="289"/>
      <c r="AT133" s="343"/>
      <c r="AU133" s="263"/>
      <c r="AV133" s="263"/>
      <c r="AW133" s="263"/>
      <c r="AX133" s="263"/>
      <c r="AY133" s="263"/>
    </row>
    <row r="134" spans="1:51" ht="15" customHeight="1" x14ac:dyDescent="0.25">
      <c r="A134" s="263"/>
      <c r="B134" s="290"/>
      <c r="C134" s="263"/>
      <c r="D134" s="305"/>
      <c r="E134" s="263"/>
      <c r="F134" s="263"/>
      <c r="G134" s="263"/>
      <c r="H134" s="263"/>
      <c r="I134" s="263"/>
      <c r="J134" s="305"/>
      <c r="K134" s="263"/>
      <c r="L134" s="305"/>
      <c r="M134" s="263"/>
      <c r="N134" s="305"/>
      <c r="O134" s="263"/>
      <c r="P134" s="263"/>
      <c r="Q134" s="263"/>
      <c r="R134" s="263"/>
      <c r="S134" s="263"/>
      <c r="T134" s="263"/>
      <c r="U134" s="263"/>
      <c r="V134" s="263"/>
      <c r="W134" s="263"/>
      <c r="X134" s="305"/>
      <c r="Y134" s="263"/>
      <c r="Z134" s="263"/>
      <c r="AA134" s="263"/>
      <c r="AB134" s="263"/>
      <c r="AC134" s="263"/>
      <c r="AD134" s="263"/>
      <c r="AE134" s="263"/>
      <c r="AF134" s="305"/>
      <c r="AG134" s="263"/>
      <c r="AH134" s="305"/>
      <c r="AI134" s="263"/>
      <c r="AJ134" s="291" t="s">
        <v>820</v>
      </c>
      <c r="AK134" s="263"/>
      <c r="AL134" s="291" t="s">
        <v>829</v>
      </c>
      <c r="AM134" s="263"/>
      <c r="AN134" s="263"/>
      <c r="AO134" s="263"/>
      <c r="AP134" s="263"/>
      <c r="AQ134" s="263"/>
      <c r="AR134" s="263"/>
      <c r="AS134" s="263"/>
      <c r="AT134" s="286"/>
      <c r="AU134" s="263"/>
      <c r="AV134" s="263"/>
      <c r="AW134" s="263"/>
      <c r="AX134" s="263"/>
      <c r="AY134" s="263"/>
    </row>
    <row r="135" spans="1:51" ht="15" customHeight="1" x14ac:dyDescent="0.25">
      <c r="A135" s="263"/>
      <c r="B135" s="290"/>
      <c r="C135" s="263"/>
      <c r="D135" s="263"/>
      <c r="E135" s="263"/>
      <c r="F135" s="305"/>
      <c r="G135" s="263"/>
      <c r="H135" s="263"/>
      <c r="I135" s="263"/>
      <c r="J135" s="263"/>
      <c r="K135" s="263"/>
      <c r="L135" s="263"/>
      <c r="M135" s="263"/>
      <c r="N135" s="263"/>
      <c r="O135" s="263"/>
      <c r="P135" s="263"/>
      <c r="Q135" s="263"/>
      <c r="R135" s="263"/>
      <c r="S135" s="263"/>
      <c r="T135" s="263"/>
      <c r="U135" s="263"/>
      <c r="V135" s="263"/>
      <c r="W135" s="263"/>
      <c r="X135" s="263"/>
      <c r="Y135" s="263"/>
      <c r="Z135" s="263"/>
      <c r="AA135" s="263"/>
      <c r="AB135" s="263"/>
      <c r="AC135" s="263"/>
      <c r="AD135" s="263"/>
      <c r="AE135" s="263"/>
      <c r="AF135" s="263"/>
      <c r="AG135" s="263"/>
      <c r="AH135" s="305"/>
      <c r="AI135" s="263"/>
      <c r="AJ135" s="291" t="s">
        <v>807</v>
      </c>
      <c r="AK135" s="263"/>
      <c r="AL135" s="291" t="s">
        <v>807</v>
      </c>
      <c r="AM135" s="263"/>
      <c r="AN135" s="263"/>
      <c r="AO135" s="263"/>
      <c r="AP135" s="263"/>
      <c r="AQ135" s="263"/>
      <c r="AR135" s="263"/>
      <c r="AS135" s="263"/>
      <c r="AT135" s="286"/>
      <c r="AU135" s="263"/>
      <c r="AV135" s="263"/>
      <c r="AW135" s="263"/>
      <c r="AX135" s="263"/>
      <c r="AY135" s="263"/>
    </row>
    <row r="136" spans="1:51" ht="19.5" customHeight="1" x14ac:dyDescent="0.25">
      <c r="A136" s="263"/>
      <c r="B136" s="290"/>
      <c r="C136" s="298">
        <v>3</v>
      </c>
      <c r="D136" s="297">
        <f>VLOOKUP(C133,'TS Gantry - AP47'!$C$8:$E$638,3,FALSE)</f>
        <v>413.00099999999998</v>
      </c>
      <c r="E136" s="298">
        <v>3</v>
      </c>
      <c r="F136" s="297">
        <f>VLOOKUP(E133,'TS Gantry - AP47'!$C$8:$E$638,3,FALSE)</f>
        <v>371</v>
      </c>
      <c r="G136" s="298">
        <v>3</v>
      </c>
      <c r="H136" s="297">
        <f>VLOOKUP(G133,'TS Gantry - AP47'!$C$8:$E$638,3,FALSE)</f>
        <v>355</v>
      </c>
      <c r="I136" s="298">
        <v>3</v>
      </c>
      <c r="J136" s="297">
        <f>VLOOKUP(I133,'TS Gantry - AP47'!$C$8:$E$638,3,FALSE)</f>
        <v>388</v>
      </c>
      <c r="K136" s="298">
        <v>3</v>
      </c>
      <c r="L136" s="297">
        <f>VLOOKUP(K133,'TS Gantry - AP47'!$C$8:$E$638,3,FALSE)</f>
        <v>384.06099999999998</v>
      </c>
      <c r="M136" s="298">
        <v>3</v>
      </c>
      <c r="N136" s="297">
        <f>VLOOKUP(M133,'TS Gantry - AP47'!$C$8:$E$638,3,FALSE)</f>
        <v>382.00099999999998</v>
      </c>
      <c r="O136" s="298">
        <v>3</v>
      </c>
      <c r="P136" s="297">
        <f>VLOOKUP(O133,'TS Gantry - AP47'!$C$8:$E$638,3,FALSE)</f>
        <v>357</v>
      </c>
      <c r="Q136" s="298">
        <v>3</v>
      </c>
      <c r="R136" s="297">
        <f>VLOOKUP(Q133,'TS Gantry - AP47'!$C$8:$E$638,3,FALSE)</f>
        <v>418</v>
      </c>
      <c r="S136" s="298">
        <v>3</v>
      </c>
      <c r="T136" s="297">
        <f>VLOOKUP(S133,'TS Gantry - AP47'!$C$8:$E$638,3,FALSE)</f>
        <v>422</v>
      </c>
      <c r="U136" s="298">
        <v>3</v>
      </c>
      <c r="V136" s="297">
        <f>VLOOKUP(U133,'TS Gantry - AP47'!$C$8:$E$638,3,FALSE)</f>
        <v>383</v>
      </c>
      <c r="W136" s="298">
        <v>3</v>
      </c>
      <c r="X136" s="297">
        <f>VLOOKUP(W133,'TS Gantry - AP47'!$C$8:$E$638,3,FALSE)</f>
        <v>381</v>
      </c>
      <c r="Y136" s="298">
        <v>3</v>
      </c>
      <c r="Z136" s="297">
        <f>VLOOKUP(Y133,'TS Gantry - AP47'!$C$8:$E$638,3,FALSE)</f>
        <v>352.745</v>
      </c>
      <c r="AA136" s="298">
        <v>3</v>
      </c>
      <c r="AB136" s="297">
        <f>VLOOKUP(AA133,'TS Gantry - AP47'!$C$8:$E$638,3,FALSE)</f>
        <v>255.321</v>
      </c>
      <c r="AC136" s="298">
        <v>3</v>
      </c>
      <c r="AD136" s="297">
        <f>VLOOKUP(AC133,'TS Gantry - AP47'!$C$8:$E$638,3,FALSE)</f>
        <v>417.702</v>
      </c>
      <c r="AE136" s="298">
        <v>3</v>
      </c>
      <c r="AF136" s="297">
        <f>VLOOKUP(AE133,'TS Gantry - AP47'!$C$8:$E$646,3,FALSE)</f>
        <v>340</v>
      </c>
      <c r="AG136" s="298">
        <v>3</v>
      </c>
      <c r="AH136" s="297">
        <f>VLOOKUP(AG133,'TS Gantry - AP47'!$C$8:$E$646,3,FALSE)</f>
        <v>410.291</v>
      </c>
      <c r="AI136" s="298">
        <v>1</v>
      </c>
      <c r="AJ136" s="297">
        <f>VLOOKUP(AI133,'TS Gantry - AP47'!$C$8:$E$646,3,FALSE)</f>
        <v>364.52300000000002</v>
      </c>
      <c r="AK136" s="298">
        <v>1</v>
      </c>
      <c r="AL136" s="297">
        <f>VLOOKUP(AK133,'TS Gantry - AP47'!$C$8:$E$646,3,FALSE)</f>
        <v>368</v>
      </c>
      <c r="AM136" s="298">
        <v>3</v>
      </c>
      <c r="AN136" s="275"/>
      <c r="AO136" s="344"/>
      <c r="AP136" s="275"/>
      <c r="AQ136" s="345"/>
      <c r="AR136" s="275"/>
      <c r="AS136" s="345"/>
      <c r="AT136" s="304"/>
      <c r="AU136" s="263">
        <f>COUNTIF(B136:AT136,"3")</f>
        <v>17</v>
      </c>
      <c r="AV136" s="263"/>
      <c r="AW136" s="263"/>
      <c r="AX136" s="263"/>
      <c r="AY136" s="263"/>
    </row>
    <row r="137" spans="1:51" ht="19.5" customHeight="1" x14ac:dyDescent="0.25">
      <c r="A137" s="263"/>
      <c r="B137" s="290"/>
      <c r="C137" s="302">
        <v>2</v>
      </c>
      <c r="D137" s="263"/>
      <c r="E137" s="302">
        <v>2</v>
      </c>
      <c r="F137" s="263"/>
      <c r="G137" s="302">
        <v>2</v>
      </c>
      <c r="H137" s="263"/>
      <c r="I137" s="302">
        <v>2</v>
      </c>
      <c r="J137" s="263"/>
      <c r="K137" s="302">
        <v>2</v>
      </c>
      <c r="L137" s="263"/>
      <c r="M137" s="302">
        <v>2</v>
      </c>
      <c r="N137" s="263"/>
      <c r="O137" s="302">
        <v>2</v>
      </c>
      <c r="P137" s="263"/>
      <c r="Q137" s="302">
        <v>2</v>
      </c>
      <c r="R137" s="263"/>
      <c r="S137" s="302">
        <v>2</v>
      </c>
      <c r="T137" s="263"/>
      <c r="U137" s="302">
        <v>2</v>
      </c>
      <c r="V137" s="263"/>
      <c r="W137" s="302">
        <v>2</v>
      </c>
      <c r="X137" s="263"/>
      <c r="Y137" s="302">
        <v>2</v>
      </c>
      <c r="Z137" s="263"/>
      <c r="AA137" s="302">
        <v>2</v>
      </c>
      <c r="AB137" s="263"/>
      <c r="AC137" s="302">
        <v>2</v>
      </c>
      <c r="AD137" s="263"/>
      <c r="AE137" s="302">
        <v>2</v>
      </c>
      <c r="AF137" s="263"/>
      <c r="AG137" s="302">
        <v>2</v>
      </c>
      <c r="AH137" s="263"/>
      <c r="AI137" s="302">
        <v>2</v>
      </c>
      <c r="AJ137" s="263"/>
      <c r="AK137" s="346">
        <v>2</v>
      </c>
      <c r="AL137" s="263"/>
      <c r="AM137" s="302">
        <v>2</v>
      </c>
      <c r="AN137" s="263"/>
      <c r="AO137" s="347"/>
      <c r="AP137" s="263"/>
      <c r="AQ137" s="345"/>
      <c r="AR137" s="263"/>
      <c r="AS137" s="345"/>
      <c r="AT137" s="286"/>
      <c r="AU137" s="263"/>
      <c r="AV137" s="263"/>
      <c r="AW137" s="263"/>
      <c r="AX137" s="263"/>
      <c r="AY137" s="263"/>
    </row>
    <row r="138" spans="1:51" ht="18" customHeight="1" x14ac:dyDescent="0.25">
      <c r="A138" s="263"/>
      <c r="B138" s="290"/>
      <c r="C138" s="275" t="str">
        <f>VLOOKUP(C133,'TS Gantry - AP47'!$C$8:$D$638,2,FALSE)</f>
        <v>DC1+9</v>
      </c>
      <c r="D138" s="275"/>
      <c r="E138" s="275" t="str">
        <f>VLOOKUP(E133,'TS Gantry - AP47'!$C$8:$D$638,2,FALSE)</f>
        <v>DA+3</v>
      </c>
      <c r="F138" s="275"/>
      <c r="G138" s="275" t="str">
        <f>VLOOKUP(G133,'TS Gantry - AP47'!$C$8:$D$638,2,FALSE)</f>
        <v>DA+9</v>
      </c>
      <c r="H138" s="275"/>
      <c r="I138" s="275" t="str">
        <f>VLOOKUP(I133,'TS Gantry - AP47'!$C$8:$D$638,2,FALSE)</f>
        <v>DA+3</v>
      </c>
      <c r="J138" s="275"/>
      <c r="K138" s="275" t="str">
        <f>VLOOKUP(K133,'TS Gantry - AP47'!$C$8:$D$638,2,FALSE)</f>
        <v>DA+6</v>
      </c>
      <c r="L138" s="275"/>
      <c r="M138" s="275" t="str">
        <f>VLOOKUP(M133,'TS Gantry - AP47'!$C$8:$D$638,2,FALSE)</f>
        <v>DC1+0</v>
      </c>
      <c r="N138" s="275"/>
      <c r="O138" s="275" t="str">
        <f>VLOOKUP(O133,'TS Gantry - AP47'!$C$8:$D$638,2,FALSE)</f>
        <v>DA+0</v>
      </c>
      <c r="P138" s="275"/>
      <c r="Q138" s="275" t="str">
        <f>VLOOKUP(Q133,'TS Gantry - AP47'!$C$8:$D$638,2,FALSE)</f>
        <v>DA+0</v>
      </c>
      <c r="R138" s="275"/>
      <c r="S138" s="275" t="str">
        <f>VLOOKUP(S133,'TS Gantry - AP47'!$C$8:$D$638,2,FALSE)</f>
        <v>DA+6</v>
      </c>
      <c r="T138" s="275"/>
      <c r="U138" s="275" t="str">
        <f>VLOOKUP(U133,'TS Gantry - AP47'!$C$8:$D$638,2,FALSE)</f>
        <v>DA+6</v>
      </c>
      <c r="V138" s="275"/>
      <c r="W138" s="275" t="str">
        <f>VLOOKUP(W133,'TS Gantry - AP47'!$C$8:$D$638,2,FALSE)</f>
        <v>DA+3</v>
      </c>
      <c r="X138" s="275"/>
      <c r="Y138" s="275" t="str">
        <f>VLOOKUP(Y133,'TS Gantry - AP47'!$C$8:$D$638,2,FALSE)</f>
        <v>DA+3</v>
      </c>
      <c r="Z138" s="275"/>
      <c r="AA138" s="275" t="str">
        <f>VLOOKUP(AA133,'TS Gantry - AP47'!$C$8:$D$638,2,FALSE)</f>
        <v>DB1+0</v>
      </c>
      <c r="AB138" s="275"/>
      <c r="AC138" s="275" t="str">
        <f>VLOOKUP(AC133,'TS Gantry - AP47'!$C$8:$D$638,2,FALSE)</f>
        <v>DC1+0</v>
      </c>
      <c r="AD138" s="275"/>
      <c r="AE138" s="275" t="str">
        <f>VLOOKUP(AE133,'TS Gantry - AP47'!$C$8:$D$638,2,FALSE)</f>
        <v>DB2+6</v>
      </c>
      <c r="AF138" s="303"/>
      <c r="AG138" s="275" t="str">
        <f>VLOOKUP(AG133,'TS Gantry - AP47'!$C$8:$D$646,2,FALSE)</f>
        <v>DA-3</v>
      </c>
      <c r="AH138" s="303"/>
      <c r="AI138" s="275" t="str">
        <f>VLOOKUP(AI133,'TS Gantry - AP47'!$C$8:$D$646,2,FALSE)</f>
        <v>DC2+9</v>
      </c>
      <c r="AJ138" s="303"/>
      <c r="AK138" s="275" t="str">
        <f>VLOOKUP(AK133,'TS Gantry - AP47'!$C$8:$D$646,2,FALSE)</f>
        <v>DD60+18</v>
      </c>
      <c r="AL138" s="303"/>
      <c r="AM138" s="275" t="str">
        <f>VLOOKUP(AM133,'TS Gantry - AP47'!$C$8:$D$646,2,FALSE)</f>
        <v>DD60+18</v>
      </c>
      <c r="AN138" s="303"/>
      <c r="AO138" s="275"/>
      <c r="AP138" s="303"/>
      <c r="AQ138" s="275"/>
      <c r="AR138" s="263"/>
      <c r="AS138" s="275"/>
      <c r="AT138" s="286"/>
      <c r="AU138" s="263"/>
      <c r="AV138" s="263"/>
      <c r="AW138" s="263"/>
      <c r="AX138" s="263"/>
      <c r="AY138" s="263"/>
    </row>
    <row r="139" spans="1:51" ht="18" customHeight="1" x14ac:dyDescent="0.25">
      <c r="A139" s="263"/>
      <c r="B139" s="290"/>
      <c r="C139" s="275"/>
      <c r="D139" s="275"/>
      <c r="E139" s="275"/>
      <c r="F139" s="275"/>
      <c r="G139" s="275"/>
      <c r="H139" s="275"/>
      <c r="I139" s="275"/>
      <c r="J139" s="275"/>
      <c r="K139" s="275"/>
      <c r="L139" s="275"/>
      <c r="M139" s="275"/>
      <c r="N139" s="275"/>
      <c r="O139" s="275"/>
      <c r="P139" s="275"/>
      <c r="Q139" s="275"/>
      <c r="R139" s="275"/>
      <c r="S139" s="275"/>
      <c r="T139" s="275"/>
      <c r="U139" s="275"/>
      <c r="V139" s="275"/>
      <c r="W139" s="275"/>
      <c r="X139" s="275"/>
      <c r="Y139" s="275"/>
      <c r="Z139" s="275"/>
      <c r="AA139" s="275"/>
      <c r="AB139" s="275"/>
      <c r="AC139" s="275"/>
      <c r="AD139" s="291" t="s">
        <v>830</v>
      </c>
      <c r="AE139" s="275"/>
      <c r="AF139" s="303"/>
      <c r="AG139" s="275"/>
      <c r="AH139" s="303"/>
      <c r="AI139" s="275"/>
      <c r="AJ139" s="291" t="s">
        <v>816</v>
      </c>
      <c r="AK139" s="275"/>
      <c r="AL139" s="291" t="s">
        <v>816</v>
      </c>
      <c r="AM139" s="348" t="s">
        <v>831</v>
      </c>
      <c r="AN139" s="291"/>
      <c r="AO139" s="275"/>
      <c r="AP139" s="303"/>
      <c r="AQ139" s="275"/>
      <c r="AR139" s="263"/>
      <c r="AS139" s="275"/>
      <c r="AT139" s="286"/>
      <c r="AU139" s="263"/>
      <c r="AV139" s="263"/>
      <c r="AW139" s="263"/>
      <c r="AX139" s="263"/>
      <c r="AY139" s="263"/>
    </row>
    <row r="140" spans="1:51" ht="15" customHeight="1" x14ac:dyDescent="0.25">
      <c r="A140" s="263"/>
      <c r="B140" s="290"/>
      <c r="C140" s="275"/>
      <c r="D140" s="282"/>
      <c r="E140" s="275"/>
      <c r="F140" s="282"/>
      <c r="G140" s="275"/>
      <c r="H140" s="282"/>
      <c r="I140" s="275"/>
      <c r="J140" s="282"/>
      <c r="K140" s="275"/>
      <c r="L140" s="282"/>
      <c r="M140" s="275"/>
      <c r="N140" s="282"/>
      <c r="O140" s="275"/>
      <c r="P140" s="282"/>
      <c r="Q140" s="275"/>
      <c r="R140" s="282"/>
      <c r="S140" s="275"/>
      <c r="T140" s="303"/>
      <c r="U140" s="275"/>
      <c r="V140" s="303"/>
      <c r="W140" s="275"/>
      <c r="X140" s="303"/>
      <c r="Y140" s="275"/>
      <c r="Z140" s="303"/>
      <c r="AA140" s="275"/>
      <c r="AB140" s="303"/>
      <c r="AC140" s="275"/>
      <c r="AD140" s="303"/>
      <c r="AE140" s="275"/>
      <c r="AF140" s="303"/>
      <c r="AG140" s="275"/>
      <c r="AH140" s="303"/>
      <c r="AI140" s="345"/>
      <c r="AJ140" s="303"/>
      <c r="AK140" s="275"/>
      <c r="AL140" s="303"/>
      <c r="AM140" s="275"/>
      <c r="AN140" s="303"/>
      <c r="AO140" s="275"/>
      <c r="AP140" s="303"/>
      <c r="AQ140" s="275"/>
      <c r="AR140" s="263"/>
      <c r="AS140" s="275"/>
      <c r="AT140" s="286"/>
      <c r="AU140" s="263"/>
      <c r="AV140" s="263"/>
      <c r="AW140" s="263"/>
      <c r="AX140" s="263"/>
      <c r="AY140" s="263"/>
    </row>
    <row r="141" spans="1:51" ht="16.5" customHeight="1" thickBot="1" x14ac:dyDescent="0.3">
      <c r="A141" s="263"/>
      <c r="B141" s="330"/>
      <c r="C141" s="349"/>
      <c r="D141" s="331"/>
      <c r="E141" s="331"/>
      <c r="F141" s="331"/>
      <c r="G141" s="331"/>
      <c r="H141" s="331"/>
      <c r="I141" s="349"/>
      <c r="J141" s="331"/>
      <c r="K141" s="331"/>
      <c r="L141" s="331"/>
      <c r="M141" s="331"/>
      <c r="N141" s="331"/>
      <c r="O141" s="331"/>
      <c r="P141" s="331"/>
      <c r="Q141" s="331"/>
      <c r="R141" s="331"/>
      <c r="S141" s="331"/>
      <c r="T141" s="331"/>
      <c r="U141" s="331"/>
      <c r="V141" s="331"/>
      <c r="W141" s="331"/>
      <c r="X141" s="331"/>
      <c r="Y141" s="331"/>
      <c r="Z141" s="331"/>
      <c r="AA141" s="331"/>
      <c r="AB141" s="349"/>
      <c r="AC141" s="331"/>
      <c r="AD141" s="350"/>
      <c r="AE141" s="331"/>
      <c r="AF141" s="349"/>
      <c r="AG141" s="349"/>
      <c r="AH141" s="331"/>
      <c r="AI141" s="331"/>
      <c r="AJ141" s="331"/>
      <c r="AK141" s="331"/>
      <c r="AL141" s="351"/>
      <c r="AM141" s="331"/>
      <c r="AN141" s="351"/>
      <c r="AO141" s="331"/>
      <c r="AP141" s="351"/>
      <c r="AQ141" s="331"/>
      <c r="AR141" s="351"/>
      <c r="AS141" s="349"/>
      <c r="AT141" s="352"/>
      <c r="AU141" s="263">
        <f>SUM(AU12:AU140)</f>
        <v>298</v>
      </c>
      <c r="AV141" s="263"/>
      <c r="AW141" s="263"/>
      <c r="AX141" s="263"/>
      <c r="AY141" s="263"/>
    </row>
    <row r="142" spans="1:51" ht="15.75" hidden="1" customHeight="1" x14ac:dyDescent="0.25">
      <c r="A142" s="263"/>
      <c r="B142" s="263"/>
      <c r="C142" s="263"/>
      <c r="D142" s="263"/>
      <c r="E142" s="716" t="s">
        <v>832</v>
      </c>
      <c r="F142" s="717"/>
      <c r="G142" s="717"/>
      <c r="H142" s="717"/>
      <c r="I142" s="717"/>
      <c r="J142" s="717"/>
      <c r="K142" s="717"/>
      <c r="L142" s="717"/>
      <c r="M142" s="717"/>
      <c r="N142" s="717"/>
      <c r="O142" s="717"/>
      <c r="P142" s="717"/>
      <c r="Q142" s="717"/>
      <c r="R142" s="717"/>
      <c r="S142" s="717"/>
      <c r="T142" s="717"/>
      <c r="U142" s="717"/>
      <c r="V142" s="717"/>
      <c r="W142" s="717"/>
      <c r="X142" s="717"/>
      <c r="Y142" s="717"/>
      <c r="Z142" s="717"/>
      <c r="AA142" s="717"/>
      <c r="AB142" s="717"/>
      <c r="AC142" s="717"/>
      <c r="AD142" s="717"/>
      <c r="AE142" s="717"/>
      <c r="AF142" s="717"/>
      <c r="AG142" s="717"/>
      <c r="AH142" s="717"/>
      <c r="AI142" s="717"/>
      <c r="AJ142" s="717"/>
      <c r="AK142" s="717"/>
      <c r="AL142" s="717"/>
      <c r="AM142" s="717"/>
      <c r="AN142" s="717"/>
      <c r="AO142" s="717"/>
      <c r="AP142" s="717"/>
      <c r="AQ142" s="718"/>
      <c r="AR142" s="263"/>
      <c r="AS142" s="263"/>
      <c r="AT142" s="263"/>
      <c r="AU142" s="263"/>
      <c r="AV142" s="263"/>
      <c r="AW142" s="263"/>
      <c r="AX142" s="263"/>
      <c r="AY142" s="263"/>
    </row>
    <row r="143" spans="1:51" ht="15.75" hidden="1" customHeight="1" x14ac:dyDescent="0.25">
      <c r="A143" s="263"/>
      <c r="B143" s="263"/>
      <c r="C143" s="263"/>
      <c r="D143" s="263"/>
      <c r="E143" s="713" t="s">
        <v>215</v>
      </c>
      <c r="F143" s="620"/>
      <c r="G143" s="621"/>
      <c r="H143" s="353" t="s">
        <v>833</v>
      </c>
      <c r="I143" s="354"/>
      <c r="J143" s="713" t="s">
        <v>215</v>
      </c>
      <c r="K143" s="620"/>
      <c r="L143" s="621"/>
      <c r="M143" s="353" t="s">
        <v>833</v>
      </c>
      <c r="N143" s="354"/>
      <c r="O143" s="713" t="s">
        <v>215</v>
      </c>
      <c r="P143" s="620"/>
      <c r="Q143" s="621"/>
      <c r="R143" s="353" t="s">
        <v>833</v>
      </c>
      <c r="S143" s="354"/>
      <c r="T143" s="713" t="s">
        <v>215</v>
      </c>
      <c r="U143" s="620"/>
      <c r="V143" s="621"/>
      <c r="W143" s="353" t="s">
        <v>833</v>
      </c>
      <c r="X143" s="354"/>
      <c r="Y143" s="713" t="s">
        <v>215</v>
      </c>
      <c r="Z143" s="620"/>
      <c r="AA143" s="621"/>
      <c r="AB143" s="353" t="s">
        <v>833</v>
      </c>
      <c r="AC143" s="354"/>
      <c r="AD143" s="713" t="s">
        <v>215</v>
      </c>
      <c r="AE143" s="620"/>
      <c r="AF143" s="621"/>
      <c r="AG143" s="353" t="s">
        <v>833</v>
      </c>
      <c r="AH143" s="354"/>
      <c r="AI143" s="713" t="s">
        <v>215</v>
      </c>
      <c r="AJ143" s="620"/>
      <c r="AK143" s="621"/>
      <c r="AL143" s="353" t="s">
        <v>833</v>
      </c>
      <c r="AM143" s="354"/>
      <c r="AN143" s="713" t="s">
        <v>215</v>
      </c>
      <c r="AO143" s="620"/>
      <c r="AP143" s="621"/>
      <c r="AQ143" s="353" t="s">
        <v>833</v>
      </c>
      <c r="AR143" s="263"/>
      <c r="AS143" s="263"/>
      <c r="AT143" s="263"/>
      <c r="AU143" s="263"/>
      <c r="AV143" s="263"/>
      <c r="AW143" s="263"/>
      <c r="AX143" s="263"/>
      <c r="AY143" s="263"/>
    </row>
    <row r="144" spans="1:51" ht="15.75" hidden="1" customHeight="1" x14ac:dyDescent="0.25">
      <c r="A144" s="263"/>
      <c r="B144" s="263"/>
      <c r="C144" s="263"/>
      <c r="D144" s="263"/>
      <c r="E144" s="714" t="s">
        <v>250</v>
      </c>
      <c r="F144" s="620"/>
      <c r="G144" s="621"/>
      <c r="H144" s="355">
        <v>88</v>
      </c>
      <c r="I144" s="356"/>
      <c r="J144" s="714" t="s">
        <v>284</v>
      </c>
      <c r="K144" s="620"/>
      <c r="L144" s="621"/>
      <c r="M144" s="355">
        <v>2</v>
      </c>
      <c r="N144" s="356"/>
      <c r="O144" s="714" t="s">
        <v>276</v>
      </c>
      <c r="P144" s="620"/>
      <c r="Q144" s="621"/>
      <c r="R144" s="355">
        <v>6</v>
      </c>
      <c r="S144" s="356"/>
      <c r="T144" s="714" t="s">
        <v>331</v>
      </c>
      <c r="U144" s="620"/>
      <c r="V144" s="621"/>
      <c r="W144" s="355">
        <v>10</v>
      </c>
      <c r="X144" s="356"/>
      <c r="Y144" s="714" t="s">
        <v>368</v>
      </c>
      <c r="Z144" s="620"/>
      <c r="AA144" s="621"/>
      <c r="AB144" s="355">
        <v>15</v>
      </c>
      <c r="AC144" s="356"/>
      <c r="AD144" s="714" t="s">
        <v>233</v>
      </c>
      <c r="AE144" s="620"/>
      <c r="AF144" s="621"/>
      <c r="AG144" s="355">
        <v>18</v>
      </c>
      <c r="AH144" s="356"/>
      <c r="AI144" s="714" t="s">
        <v>227</v>
      </c>
      <c r="AJ144" s="620"/>
      <c r="AK144" s="621"/>
      <c r="AL144" s="355">
        <v>15</v>
      </c>
      <c r="AM144" s="356"/>
      <c r="AN144" s="714" t="s">
        <v>834</v>
      </c>
      <c r="AO144" s="620"/>
      <c r="AP144" s="621"/>
      <c r="AQ144" s="355">
        <v>4</v>
      </c>
      <c r="AR144" s="263"/>
      <c r="AS144" s="263"/>
      <c r="AT144" s="263"/>
      <c r="AU144" s="263"/>
      <c r="AV144" s="263"/>
      <c r="AW144" s="263"/>
      <c r="AX144" s="263"/>
      <c r="AY144" s="263"/>
    </row>
    <row r="145" spans="1:51" ht="15.75" hidden="1" customHeight="1" x14ac:dyDescent="0.25">
      <c r="A145" s="263"/>
      <c r="B145" s="263"/>
      <c r="C145" s="263"/>
      <c r="D145" s="263"/>
      <c r="E145" s="714" t="s">
        <v>835</v>
      </c>
      <c r="F145" s="620"/>
      <c r="G145" s="621"/>
      <c r="H145" s="355">
        <v>7</v>
      </c>
      <c r="I145" s="356"/>
      <c r="J145" s="714" t="s">
        <v>229</v>
      </c>
      <c r="K145" s="620"/>
      <c r="L145" s="621"/>
      <c r="M145" s="355">
        <v>3</v>
      </c>
      <c r="N145" s="356"/>
      <c r="O145" s="714" t="s">
        <v>836</v>
      </c>
      <c r="P145" s="620"/>
      <c r="Q145" s="621"/>
      <c r="R145" s="355">
        <v>2</v>
      </c>
      <c r="S145" s="356"/>
      <c r="T145" s="714" t="s">
        <v>837</v>
      </c>
      <c r="U145" s="620"/>
      <c r="V145" s="621"/>
      <c r="W145" s="355">
        <v>2</v>
      </c>
      <c r="X145" s="356"/>
      <c r="Y145" s="714" t="s">
        <v>838</v>
      </c>
      <c r="Z145" s="620"/>
      <c r="AA145" s="621"/>
      <c r="AB145" s="355">
        <v>3</v>
      </c>
      <c r="AC145" s="356"/>
      <c r="AD145" s="714" t="s">
        <v>839</v>
      </c>
      <c r="AE145" s="620"/>
      <c r="AF145" s="621"/>
      <c r="AG145" s="355">
        <v>2</v>
      </c>
      <c r="AH145" s="356"/>
      <c r="AI145" s="714" t="s">
        <v>350</v>
      </c>
      <c r="AJ145" s="620"/>
      <c r="AK145" s="621"/>
      <c r="AL145" s="355">
        <v>2</v>
      </c>
      <c r="AM145" s="356"/>
      <c r="AN145" s="714"/>
      <c r="AO145" s="620"/>
      <c r="AP145" s="621"/>
      <c r="AQ145" s="355"/>
      <c r="AR145" s="263"/>
      <c r="AS145" s="263"/>
      <c r="AT145" s="263"/>
      <c r="AU145" s="263"/>
      <c r="AV145" s="263"/>
      <c r="AW145" s="263"/>
      <c r="AX145" s="263"/>
      <c r="AY145" s="263"/>
    </row>
    <row r="146" spans="1:51" ht="15.75" hidden="1" customHeight="1" x14ac:dyDescent="0.25">
      <c r="A146" s="263"/>
      <c r="B146" s="263"/>
      <c r="C146" s="263"/>
      <c r="D146" s="263"/>
      <c r="E146" s="714" t="s">
        <v>257</v>
      </c>
      <c r="F146" s="620"/>
      <c r="G146" s="621"/>
      <c r="H146" s="355">
        <v>63</v>
      </c>
      <c r="I146" s="356"/>
      <c r="J146" s="714" t="s">
        <v>263</v>
      </c>
      <c r="K146" s="620"/>
      <c r="L146" s="621"/>
      <c r="M146" s="355">
        <v>3</v>
      </c>
      <c r="N146" s="356"/>
      <c r="O146" s="714" t="s">
        <v>840</v>
      </c>
      <c r="P146" s="620"/>
      <c r="Q146" s="621"/>
      <c r="R146" s="355">
        <v>1</v>
      </c>
      <c r="S146" s="356"/>
      <c r="T146" s="714" t="s">
        <v>377</v>
      </c>
      <c r="U146" s="620"/>
      <c r="V146" s="621"/>
      <c r="W146" s="355">
        <v>1</v>
      </c>
      <c r="X146" s="356"/>
      <c r="Y146" s="714" t="s">
        <v>413</v>
      </c>
      <c r="Z146" s="620"/>
      <c r="AA146" s="621"/>
      <c r="AB146" s="355">
        <v>2</v>
      </c>
      <c r="AC146" s="356"/>
      <c r="AD146" s="714" t="s">
        <v>841</v>
      </c>
      <c r="AE146" s="620"/>
      <c r="AF146" s="621"/>
      <c r="AG146" s="355">
        <v>1</v>
      </c>
      <c r="AH146" s="356"/>
      <c r="AI146" s="714" t="s">
        <v>348</v>
      </c>
      <c r="AJ146" s="620"/>
      <c r="AK146" s="621"/>
      <c r="AL146" s="355">
        <v>3</v>
      </c>
      <c r="AM146" s="356"/>
      <c r="AN146" s="714"/>
      <c r="AO146" s="620"/>
      <c r="AP146" s="621"/>
      <c r="AQ146" s="355"/>
      <c r="AR146" s="263"/>
      <c r="AS146" s="263"/>
      <c r="AT146" s="263"/>
      <c r="AU146" s="263"/>
      <c r="AV146" s="263"/>
      <c r="AW146" s="263"/>
      <c r="AX146" s="263"/>
      <c r="AY146" s="263"/>
    </row>
    <row r="147" spans="1:51" ht="15.75" hidden="1" customHeight="1" x14ac:dyDescent="0.25">
      <c r="A147" s="263"/>
      <c r="B147" s="263"/>
      <c r="C147" s="263"/>
      <c r="D147" s="263"/>
      <c r="E147" s="714" t="s">
        <v>244</v>
      </c>
      <c r="F147" s="620"/>
      <c r="G147" s="621"/>
      <c r="H147" s="355">
        <v>25</v>
      </c>
      <c r="I147" s="356"/>
      <c r="J147" s="714"/>
      <c r="K147" s="620"/>
      <c r="L147" s="621"/>
      <c r="M147" s="355"/>
      <c r="N147" s="356"/>
      <c r="O147" s="714" t="s">
        <v>596</v>
      </c>
      <c r="P147" s="620"/>
      <c r="Q147" s="621"/>
      <c r="R147" s="355">
        <v>2</v>
      </c>
      <c r="S147" s="356"/>
      <c r="T147" s="714" t="s">
        <v>402</v>
      </c>
      <c r="U147" s="620"/>
      <c r="V147" s="621"/>
      <c r="W147" s="355">
        <v>2</v>
      </c>
      <c r="X147" s="356"/>
      <c r="Y147" s="714" t="s">
        <v>261</v>
      </c>
      <c r="Z147" s="620"/>
      <c r="AA147" s="621"/>
      <c r="AB147" s="355">
        <v>2</v>
      </c>
      <c r="AC147" s="356"/>
      <c r="AD147" s="714" t="s">
        <v>842</v>
      </c>
      <c r="AE147" s="620"/>
      <c r="AF147" s="621"/>
      <c r="AG147" s="355">
        <v>5</v>
      </c>
      <c r="AH147" s="356"/>
      <c r="AI147" s="714" t="s">
        <v>241</v>
      </c>
      <c r="AJ147" s="620"/>
      <c r="AK147" s="621"/>
      <c r="AL147" s="355">
        <v>2</v>
      </c>
      <c r="AM147" s="356"/>
      <c r="AN147" s="714"/>
      <c r="AO147" s="620"/>
      <c r="AP147" s="621"/>
      <c r="AQ147" s="355"/>
      <c r="AR147" s="263"/>
      <c r="AS147" s="263"/>
      <c r="AT147" s="263"/>
      <c r="AU147" s="263"/>
      <c r="AV147" s="263"/>
      <c r="AW147" s="263"/>
      <c r="AX147" s="263"/>
      <c r="AY147" s="263"/>
    </row>
    <row r="148" spans="1:51" ht="15.75" hidden="1" customHeight="1" x14ac:dyDescent="0.25">
      <c r="A148" s="263"/>
      <c r="B148" s="263"/>
      <c r="C148" s="263"/>
      <c r="D148" s="263"/>
      <c r="E148" s="714" t="s">
        <v>246</v>
      </c>
      <c r="F148" s="620"/>
      <c r="G148" s="621"/>
      <c r="H148" s="355">
        <v>20</v>
      </c>
      <c r="I148" s="356"/>
      <c r="J148" s="714"/>
      <c r="K148" s="620"/>
      <c r="L148" s="621"/>
      <c r="M148" s="355"/>
      <c r="N148" s="356"/>
      <c r="O148" s="714"/>
      <c r="P148" s="620"/>
      <c r="Q148" s="621"/>
      <c r="R148" s="355"/>
      <c r="S148" s="356"/>
      <c r="T148" s="714" t="s">
        <v>598</v>
      </c>
      <c r="U148" s="620"/>
      <c r="V148" s="621"/>
      <c r="W148" s="355">
        <v>2</v>
      </c>
      <c r="X148" s="356"/>
      <c r="Y148" s="714" t="s">
        <v>843</v>
      </c>
      <c r="Z148" s="620"/>
      <c r="AA148" s="621"/>
      <c r="AB148" s="355">
        <v>1</v>
      </c>
      <c r="AC148" s="356"/>
      <c r="AD148" s="714" t="s">
        <v>844</v>
      </c>
      <c r="AE148" s="620"/>
      <c r="AF148" s="621"/>
      <c r="AG148" s="355">
        <v>1</v>
      </c>
      <c r="AH148" s="356"/>
      <c r="AI148" s="714" t="s">
        <v>415</v>
      </c>
      <c r="AJ148" s="620"/>
      <c r="AK148" s="621"/>
      <c r="AL148" s="355">
        <v>6</v>
      </c>
      <c r="AM148" s="356"/>
      <c r="AN148" s="714"/>
      <c r="AO148" s="620"/>
      <c r="AP148" s="621"/>
      <c r="AQ148" s="355"/>
      <c r="AR148" s="263"/>
      <c r="AS148" s="263"/>
      <c r="AT148" s="263"/>
      <c r="AU148" s="263"/>
      <c r="AV148" s="263"/>
      <c r="AW148" s="263"/>
      <c r="AX148" s="263"/>
      <c r="AY148" s="263"/>
    </row>
    <row r="149" spans="1:51" ht="15.75" hidden="1" customHeight="1" x14ac:dyDescent="0.25">
      <c r="A149" s="263"/>
      <c r="B149" s="263"/>
      <c r="C149" s="263"/>
      <c r="D149" s="263"/>
      <c r="E149" s="714" t="s">
        <v>231</v>
      </c>
      <c r="F149" s="620"/>
      <c r="G149" s="621"/>
      <c r="H149" s="355">
        <v>26</v>
      </c>
      <c r="I149" s="356"/>
      <c r="J149" s="714"/>
      <c r="K149" s="620"/>
      <c r="L149" s="621"/>
      <c r="M149" s="355"/>
      <c r="N149" s="356"/>
      <c r="O149" s="714"/>
      <c r="P149" s="620"/>
      <c r="Q149" s="621"/>
      <c r="R149" s="355"/>
      <c r="S149" s="356"/>
      <c r="T149" s="714" t="s">
        <v>845</v>
      </c>
      <c r="U149" s="620"/>
      <c r="V149" s="621"/>
      <c r="W149" s="355">
        <v>1</v>
      </c>
      <c r="X149" s="356"/>
      <c r="Y149" s="714"/>
      <c r="Z149" s="620"/>
      <c r="AA149" s="621"/>
      <c r="AB149" s="355"/>
      <c r="AC149" s="356"/>
      <c r="AD149" s="714" t="s">
        <v>411</v>
      </c>
      <c r="AE149" s="620"/>
      <c r="AF149" s="621"/>
      <c r="AG149" s="355">
        <v>5</v>
      </c>
      <c r="AH149" s="356"/>
      <c r="AI149" s="714" t="s">
        <v>417</v>
      </c>
      <c r="AJ149" s="620"/>
      <c r="AK149" s="621"/>
      <c r="AL149" s="355">
        <v>2</v>
      </c>
      <c r="AM149" s="356"/>
      <c r="AN149" s="714"/>
      <c r="AO149" s="620"/>
      <c r="AP149" s="621"/>
      <c r="AQ149" s="355"/>
      <c r="AR149" s="263"/>
      <c r="AS149" s="263"/>
      <c r="AT149" s="263"/>
      <c r="AU149" s="263"/>
      <c r="AV149" s="263"/>
      <c r="AW149" s="263"/>
      <c r="AX149" s="263"/>
      <c r="AY149" s="263"/>
    </row>
    <row r="150" spans="1:51" ht="15.75" hidden="1" customHeight="1" x14ac:dyDescent="0.25">
      <c r="A150" s="263"/>
      <c r="B150" s="263"/>
      <c r="C150" s="263"/>
      <c r="D150" s="263"/>
      <c r="E150" s="714" t="s">
        <v>238</v>
      </c>
      <c r="F150" s="620"/>
      <c r="G150" s="621"/>
      <c r="H150" s="355">
        <v>32</v>
      </c>
      <c r="I150" s="356"/>
      <c r="J150" s="714"/>
      <c r="K150" s="620"/>
      <c r="L150" s="621"/>
      <c r="M150" s="355"/>
      <c r="N150" s="356"/>
      <c r="O150" s="714"/>
      <c r="P150" s="620"/>
      <c r="Q150" s="621"/>
      <c r="R150" s="355"/>
      <c r="S150" s="356"/>
      <c r="T150" s="714"/>
      <c r="U150" s="620"/>
      <c r="V150" s="621"/>
      <c r="W150" s="355"/>
      <c r="X150" s="356"/>
      <c r="Y150" s="714"/>
      <c r="Z150" s="620"/>
      <c r="AA150" s="621"/>
      <c r="AB150" s="355"/>
      <c r="AC150" s="356"/>
      <c r="AD150" s="714" t="s">
        <v>846</v>
      </c>
      <c r="AE150" s="620"/>
      <c r="AF150" s="621"/>
      <c r="AG150" s="355">
        <v>2</v>
      </c>
      <c r="AH150" s="356"/>
      <c r="AI150" s="714" t="s">
        <v>847</v>
      </c>
      <c r="AJ150" s="620"/>
      <c r="AK150" s="621"/>
      <c r="AL150" s="355">
        <v>4</v>
      </c>
      <c r="AM150" s="356"/>
      <c r="AN150" s="714"/>
      <c r="AO150" s="620"/>
      <c r="AP150" s="621"/>
      <c r="AQ150" s="355"/>
      <c r="AR150" s="263"/>
      <c r="AS150" s="263"/>
      <c r="AT150" s="263"/>
      <c r="AU150" s="263"/>
      <c r="AV150" s="263"/>
      <c r="AW150" s="263"/>
      <c r="AX150" s="263"/>
      <c r="AY150" s="263"/>
    </row>
    <row r="151" spans="1:51" ht="15.75" hidden="1" customHeight="1" x14ac:dyDescent="0.25">
      <c r="A151" s="263"/>
      <c r="B151" s="263"/>
      <c r="C151" s="263"/>
      <c r="D151" s="263"/>
      <c r="E151" s="713" t="s">
        <v>848</v>
      </c>
      <c r="F151" s="620"/>
      <c r="G151" s="621"/>
      <c r="H151" s="353">
        <f>SUM(H144:H150)</f>
        <v>261</v>
      </c>
      <c r="I151" s="354"/>
      <c r="J151" s="713" t="s">
        <v>848</v>
      </c>
      <c r="K151" s="620"/>
      <c r="L151" s="621"/>
      <c r="M151" s="353">
        <f>SUM(M144:M150)</f>
        <v>8</v>
      </c>
      <c r="N151" s="354"/>
      <c r="O151" s="713" t="s">
        <v>848</v>
      </c>
      <c r="P151" s="620"/>
      <c r="Q151" s="621"/>
      <c r="R151" s="353">
        <f>SUM(R144:R150)</f>
        <v>11</v>
      </c>
      <c r="S151" s="354"/>
      <c r="T151" s="713" t="s">
        <v>848</v>
      </c>
      <c r="U151" s="620"/>
      <c r="V151" s="621"/>
      <c r="W151" s="353">
        <f>SUM(W144:W150)</f>
        <v>18</v>
      </c>
      <c r="X151" s="354"/>
      <c r="Y151" s="713" t="s">
        <v>848</v>
      </c>
      <c r="Z151" s="620"/>
      <c r="AA151" s="621"/>
      <c r="AB151" s="353">
        <f>SUM(AB144:AB150)</f>
        <v>23</v>
      </c>
      <c r="AC151" s="354"/>
      <c r="AD151" s="713" t="s">
        <v>848</v>
      </c>
      <c r="AE151" s="620"/>
      <c r="AF151" s="621"/>
      <c r="AG151" s="353">
        <f>SUM(AG144:AG150)</f>
        <v>34</v>
      </c>
      <c r="AH151" s="354"/>
      <c r="AI151" s="713" t="s">
        <v>848</v>
      </c>
      <c r="AJ151" s="620"/>
      <c r="AK151" s="621"/>
      <c r="AL151" s="353">
        <f>SUM(AL144:AL150)</f>
        <v>34</v>
      </c>
      <c r="AM151" s="354"/>
      <c r="AN151" s="713" t="s">
        <v>848</v>
      </c>
      <c r="AO151" s="620"/>
      <c r="AP151" s="621"/>
      <c r="AQ151" s="353">
        <f>SUM(AQ144:AQ150)</f>
        <v>4</v>
      </c>
      <c r="AR151" s="263"/>
      <c r="AS151" s="263"/>
      <c r="AT151" s="263"/>
      <c r="AU151" s="263"/>
      <c r="AV151" s="263"/>
      <c r="AW151" s="263"/>
      <c r="AX151" s="263"/>
      <c r="AY151" s="263"/>
    </row>
    <row r="152" spans="1:51" ht="15.75" hidden="1" customHeight="1" x14ac:dyDescent="0.25">
      <c r="A152" s="263"/>
      <c r="B152" s="263"/>
      <c r="C152" s="263"/>
      <c r="D152" s="263"/>
      <c r="E152" s="713" t="s">
        <v>849</v>
      </c>
      <c r="F152" s="620"/>
      <c r="G152" s="621"/>
      <c r="H152" s="353">
        <v>368</v>
      </c>
      <c r="I152" s="694"/>
      <c r="J152" s="620"/>
      <c r="K152" s="620"/>
      <c r="L152" s="620"/>
      <c r="M152" s="620"/>
      <c r="N152" s="620"/>
      <c r="O152" s="620"/>
      <c r="P152" s="620"/>
      <c r="Q152" s="620"/>
      <c r="R152" s="620"/>
      <c r="S152" s="620"/>
      <c r="T152" s="620"/>
      <c r="U152" s="620"/>
      <c r="V152" s="620"/>
      <c r="W152" s="620"/>
      <c r="X152" s="620"/>
      <c r="Y152" s="620"/>
      <c r="Z152" s="620"/>
      <c r="AA152" s="620"/>
      <c r="AB152" s="620"/>
      <c r="AC152" s="620"/>
      <c r="AD152" s="620"/>
      <c r="AE152" s="620"/>
      <c r="AF152" s="620"/>
      <c r="AG152" s="620"/>
      <c r="AH152" s="620"/>
      <c r="AI152" s="620"/>
      <c r="AJ152" s="620"/>
      <c r="AK152" s="620"/>
      <c r="AL152" s="620"/>
      <c r="AM152" s="620"/>
      <c r="AN152" s="620"/>
      <c r="AO152" s="620"/>
      <c r="AP152" s="620"/>
      <c r="AQ152" s="621"/>
      <c r="AR152" s="263"/>
      <c r="AS152" s="263"/>
      <c r="AT152" s="263"/>
      <c r="AU152" s="263"/>
      <c r="AV152" s="263"/>
      <c r="AW152" s="263"/>
      <c r="AX152" s="263"/>
      <c r="AY152" s="263"/>
    </row>
    <row r="153" spans="1:51" ht="15.75" customHeight="1" x14ac:dyDescent="0.25">
      <c r="A153" s="263"/>
      <c r="B153" s="263"/>
      <c r="C153" s="263"/>
      <c r="D153" s="263"/>
      <c r="E153" s="263"/>
      <c r="F153" s="263"/>
      <c r="G153" s="263"/>
      <c r="H153" s="263"/>
      <c r="I153" s="263"/>
      <c r="J153" s="263"/>
      <c r="K153" s="263"/>
      <c r="L153" s="263"/>
      <c r="M153" s="263"/>
      <c r="N153" s="263"/>
      <c r="O153" s="263"/>
      <c r="P153" s="263"/>
      <c r="Q153" s="263"/>
      <c r="R153" s="263"/>
      <c r="S153" s="263"/>
      <c r="T153" s="263"/>
      <c r="U153" s="263"/>
      <c r="V153" s="263"/>
      <c r="W153" s="263"/>
      <c r="X153" s="263"/>
      <c r="Y153" s="263"/>
      <c r="Z153" s="263"/>
      <c r="AA153" s="263"/>
      <c r="AB153" s="263"/>
      <c r="AC153" s="263"/>
      <c r="AD153" s="263"/>
      <c r="AE153" s="263"/>
      <c r="AF153" s="263"/>
      <c r="AG153" s="263"/>
      <c r="AH153" s="263"/>
      <c r="AI153" s="263"/>
      <c r="AJ153" s="263"/>
      <c r="AK153" s="263"/>
      <c r="AL153" s="263"/>
      <c r="AM153" s="263"/>
      <c r="AN153" s="263"/>
      <c r="AO153" s="263"/>
      <c r="AP153" s="263"/>
      <c r="AQ153" s="263"/>
      <c r="AR153" s="263"/>
      <c r="AS153" s="263"/>
      <c r="AT153" s="263"/>
      <c r="AU153" s="263"/>
      <c r="AV153" s="263"/>
      <c r="AW153" s="263"/>
      <c r="AX153" s="263"/>
      <c r="AY153" s="263"/>
    </row>
    <row r="154" spans="1:51" ht="15.75" customHeight="1" x14ac:dyDescent="0.25">
      <c r="A154" s="263"/>
      <c r="B154" s="263"/>
      <c r="C154" s="263"/>
      <c r="D154" s="263"/>
      <c r="E154" s="263"/>
      <c r="F154" s="263"/>
      <c r="G154" s="263"/>
      <c r="H154" s="263"/>
      <c r="I154" s="263"/>
      <c r="J154" s="263"/>
      <c r="K154" s="263"/>
      <c r="L154" s="263"/>
      <c r="M154" s="263"/>
      <c r="N154" s="263"/>
      <c r="O154" s="263"/>
      <c r="P154" s="263"/>
      <c r="Q154" s="263"/>
      <c r="R154" s="263"/>
      <c r="S154" s="263"/>
      <c r="T154" s="263"/>
      <c r="U154" s="263"/>
      <c r="V154" s="263"/>
      <c r="W154" s="263"/>
      <c r="X154" s="263"/>
      <c r="Y154" s="263"/>
      <c r="Z154" s="263"/>
      <c r="AA154" s="263"/>
      <c r="AB154" s="263"/>
      <c r="AC154" s="263"/>
      <c r="AD154" s="263"/>
      <c r="AE154" s="263"/>
      <c r="AF154" s="263"/>
      <c r="AG154" s="263"/>
      <c r="AH154" s="263"/>
      <c r="AI154" s="263"/>
      <c r="AJ154" s="263"/>
      <c r="AK154" s="263"/>
      <c r="AL154" s="263"/>
      <c r="AM154" s="263"/>
      <c r="AN154" s="263"/>
      <c r="AO154" s="263"/>
      <c r="AP154" s="263"/>
      <c r="AQ154" s="263"/>
      <c r="AR154" s="263"/>
      <c r="AS154" s="263"/>
      <c r="AT154" s="263"/>
      <c r="AU154" s="263"/>
      <c r="AV154" s="263"/>
      <c r="AW154" s="263"/>
      <c r="AX154" s="263"/>
      <c r="AY154" s="263"/>
    </row>
    <row r="155" spans="1:51" ht="15.75" hidden="1" customHeight="1" x14ac:dyDescent="0.25">
      <c r="A155" s="263"/>
      <c r="B155" s="263"/>
      <c r="C155" s="263"/>
      <c r="D155" s="263"/>
      <c r="E155" s="263"/>
      <c r="F155" s="263"/>
      <c r="G155" s="263"/>
      <c r="H155" s="263"/>
      <c r="I155" s="263"/>
      <c r="J155" s="263"/>
      <c r="K155" s="263"/>
      <c r="L155" s="263"/>
      <c r="M155" s="263"/>
      <c r="N155" s="721" t="s">
        <v>202</v>
      </c>
      <c r="O155" s="620"/>
      <c r="P155" s="620"/>
      <c r="Q155" s="620"/>
      <c r="R155" s="621"/>
      <c r="S155" s="61">
        <v>368</v>
      </c>
      <c r="T155" s="357"/>
      <c r="U155" s="357"/>
      <c r="V155" s="357"/>
      <c r="W155" s="357"/>
      <c r="X155" s="357"/>
      <c r="Y155" s="719" t="s">
        <v>850</v>
      </c>
      <c r="Z155" s="620"/>
      <c r="AA155" s="620"/>
      <c r="AB155" s="620"/>
      <c r="AC155" s="620"/>
      <c r="AD155" s="620"/>
      <c r="AE155" s="620"/>
      <c r="AF155" s="620"/>
      <c r="AG155" s="620"/>
      <c r="AH155" s="621"/>
      <c r="AI155" s="263"/>
      <c r="AJ155" s="263"/>
      <c r="AK155" s="263"/>
      <c r="AL155" s="263"/>
      <c r="AM155" s="263"/>
      <c r="AN155" s="263"/>
      <c r="AO155" s="263"/>
      <c r="AP155" s="263"/>
      <c r="AQ155" s="263"/>
      <c r="AR155" s="263"/>
      <c r="AS155" s="263"/>
      <c r="AT155" s="263"/>
      <c r="AU155" s="263"/>
      <c r="AV155" s="263"/>
      <c r="AW155" s="263"/>
      <c r="AX155" s="263"/>
      <c r="AY155" s="263"/>
    </row>
    <row r="156" spans="1:51" ht="15.75" hidden="1" customHeight="1" x14ac:dyDescent="0.25">
      <c r="A156" s="263"/>
      <c r="B156" s="263"/>
      <c r="C156" s="263"/>
      <c r="D156" s="263"/>
      <c r="E156" s="263"/>
      <c r="F156" s="263"/>
      <c r="G156" s="263"/>
      <c r="H156" s="263"/>
      <c r="I156" s="263"/>
      <c r="J156" s="263"/>
      <c r="K156" s="263"/>
      <c r="L156" s="263"/>
      <c r="M156" s="263"/>
      <c r="N156" s="721" t="s">
        <v>235</v>
      </c>
      <c r="O156" s="620"/>
      <c r="P156" s="620"/>
      <c r="Q156" s="620"/>
      <c r="R156" s="621"/>
      <c r="S156" s="61">
        <v>294</v>
      </c>
      <c r="T156" s="357"/>
      <c r="U156" s="357"/>
      <c r="V156" s="357"/>
      <c r="W156" s="357"/>
      <c r="X156" s="357"/>
      <c r="Y156" s="720" t="s">
        <v>851</v>
      </c>
      <c r="Z156" s="620"/>
      <c r="AA156" s="620"/>
      <c r="AB156" s="620"/>
      <c r="AC156" s="620"/>
      <c r="AD156" s="620"/>
      <c r="AE156" s="620"/>
      <c r="AF156" s="620"/>
      <c r="AG156" s="621"/>
      <c r="AH156" s="358">
        <f>S156</f>
        <v>294</v>
      </c>
      <c r="AI156" s="263"/>
      <c r="AJ156" s="263"/>
      <c r="AK156" s="263"/>
      <c r="AL156" s="263"/>
      <c r="AM156" s="263"/>
      <c r="AN156" s="263"/>
      <c r="AO156" s="263"/>
      <c r="AP156" s="263"/>
      <c r="AQ156" s="263"/>
      <c r="AR156" s="263"/>
      <c r="AS156" s="263"/>
      <c r="AT156" s="263"/>
      <c r="AU156" s="263"/>
      <c r="AV156" s="263"/>
      <c r="AW156" s="263"/>
      <c r="AX156" s="263"/>
      <c r="AY156" s="263"/>
    </row>
    <row r="157" spans="1:51" ht="15.75" hidden="1" customHeight="1" x14ac:dyDescent="0.25">
      <c r="A157" s="263"/>
      <c r="B157" s="263"/>
      <c r="C157" s="263"/>
      <c r="D157" s="263"/>
      <c r="E157" s="263"/>
      <c r="F157" s="263"/>
      <c r="G157" s="263"/>
      <c r="H157" s="263"/>
      <c r="I157" s="263"/>
      <c r="J157" s="263"/>
      <c r="K157" s="263"/>
      <c r="L157" s="263"/>
      <c r="M157" s="263"/>
      <c r="N157" s="721" t="s">
        <v>11</v>
      </c>
      <c r="O157" s="620"/>
      <c r="P157" s="620"/>
      <c r="Q157" s="620"/>
      <c r="R157" s="621"/>
      <c r="S157" s="61">
        <f>S155-S156</f>
        <v>74</v>
      </c>
      <c r="T157" s="357"/>
      <c r="U157" s="357"/>
      <c r="V157" s="357"/>
      <c r="W157" s="357"/>
      <c r="X157" s="357"/>
      <c r="Y157" s="720" t="s">
        <v>852</v>
      </c>
      <c r="Z157" s="620"/>
      <c r="AA157" s="620"/>
      <c r="AB157" s="620"/>
      <c r="AC157" s="620"/>
      <c r="AD157" s="620"/>
      <c r="AE157" s="620"/>
      <c r="AF157" s="620"/>
      <c r="AG157" s="621"/>
      <c r="AH157" s="358">
        <v>271</v>
      </c>
      <c r="AI157" s="263"/>
      <c r="AJ157" s="263"/>
      <c r="AK157" s="263"/>
      <c r="AL157" s="263"/>
      <c r="AM157" s="263"/>
      <c r="AN157" s="263"/>
      <c r="AO157" s="263"/>
      <c r="AP157" s="263"/>
      <c r="AQ157" s="263"/>
      <c r="AR157" s="263"/>
      <c r="AS157" s="263"/>
      <c r="AT157" s="263"/>
      <c r="AU157" s="263"/>
      <c r="AV157" s="263"/>
      <c r="AW157" s="263"/>
      <c r="AX157" s="263"/>
      <c r="AY157" s="263"/>
    </row>
    <row r="158" spans="1:51" ht="15.75" hidden="1" customHeight="1" x14ac:dyDescent="0.25">
      <c r="A158" s="263"/>
      <c r="B158" s="263"/>
      <c r="C158" s="263"/>
      <c r="D158" s="263"/>
      <c r="E158" s="263"/>
      <c r="F158" s="263"/>
      <c r="G158" s="263"/>
      <c r="H158" s="263"/>
      <c r="I158" s="263"/>
      <c r="J158" s="263"/>
      <c r="K158" s="263"/>
      <c r="L158" s="263"/>
      <c r="M158" s="263"/>
      <c r="N158" s="358" t="s">
        <v>853</v>
      </c>
      <c r="O158" s="358"/>
      <c r="P158" s="358"/>
      <c r="Q158" s="358"/>
      <c r="R158" s="358"/>
      <c r="S158" s="358"/>
      <c r="T158" s="357"/>
      <c r="U158" s="357"/>
      <c r="V158" s="357"/>
      <c r="W158" s="357"/>
      <c r="X158" s="357"/>
      <c r="Y158" s="720" t="s">
        <v>271</v>
      </c>
      <c r="Z158" s="620"/>
      <c r="AA158" s="620"/>
      <c r="AB158" s="620"/>
      <c r="AC158" s="620"/>
      <c r="AD158" s="620"/>
      <c r="AE158" s="620"/>
      <c r="AF158" s="620"/>
      <c r="AG158" s="621"/>
      <c r="AH158" s="358">
        <v>1</v>
      </c>
      <c r="AI158" s="263"/>
      <c r="AJ158" s="263"/>
      <c r="AK158" s="263"/>
      <c r="AL158" s="263"/>
      <c r="AM158" s="263"/>
      <c r="AN158" s="263"/>
      <c r="AO158" s="263"/>
      <c r="AP158" s="263"/>
      <c r="AQ158" s="263"/>
      <c r="AR158" s="263"/>
      <c r="AS158" s="263"/>
      <c r="AT158" s="263"/>
      <c r="AU158" s="263"/>
      <c r="AV158" s="263"/>
      <c r="AW158" s="263"/>
      <c r="AX158" s="263"/>
      <c r="AY158" s="263"/>
    </row>
    <row r="159" spans="1:51" ht="15.75" hidden="1" customHeight="1" x14ac:dyDescent="0.25">
      <c r="A159" s="263"/>
      <c r="B159" s="263"/>
      <c r="C159" s="263"/>
      <c r="D159" s="263"/>
      <c r="E159" s="263"/>
      <c r="F159" s="263"/>
      <c r="G159" s="263"/>
      <c r="H159" s="263"/>
      <c r="I159" s="263"/>
      <c r="J159" s="263"/>
      <c r="K159" s="263"/>
      <c r="L159" s="263"/>
      <c r="M159" s="263"/>
      <c r="N159" s="720" t="s">
        <v>854</v>
      </c>
      <c r="O159" s="620"/>
      <c r="P159" s="620"/>
      <c r="Q159" s="620"/>
      <c r="R159" s="621"/>
      <c r="S159" s="262">
        <v>4</v>
      </c>
      <c r="T159" s="357"/>
      <c r="U159" s="357"/>
      <c r="V159" s="357"/>
      <c r="W159" s="357"/>
      <c r="X159" s="357"/>
      <c r="Y159" s="720" t="s">
        <v>202</v>
      </c>
      <c r="Z159" s="620"/>
      <c r="AA159" s="620"/>
      <c r="AB159" s="620"/>
      <c r="AC159" s="620"/>
      <c r="AD159" s="620"/>
      <c r="AE159" s="620"/>
      <c r="AF159" s="620"/>
      <c r="AG159" s="621"/>
      <c r="AH159" s="358">
        <f>AH157+AH158</f>
        <v>272</v>
      </c>
      <c r="AI159" s="263"/>
      <c r="AJ159" s="263"/>
      <c r="AK159" s="263"/>
      <c r="AL159" s="263"/>
      <c r="AM159" s="263"/>
      <c r="AN159" s="263"/>
      <c r="AO159" s="263"/>
      <c r="AP159" s="263"/>
      <c r="AQ159" s="263"/>
      <c r="AR159" s="263"/>
      <c r="AS159" s="263"/>
      <c r="AT159" s="263"/>
      <c r="AU159" s="263"/>
      <c r="AV159" s="263"/>
      <c r="AW159" s="263"/>
      <c r="AX159" s="263"/>
      <c r="AY159" s="263"/>
    </row>
    <row r="160" spans="1:51" ht="15.75" hidden="1" customHeight="1" x14ac:dyDescent="0.25">
      <c r="A160" s="263"/>
      <c r="B160" s="263"/>
      <c r="C160" s="263"/>
      <c r="D160" s="263"/>
      <c r="E160" s="263"/>
      <c r="F160" s="263"/>
      <c r="G160" s="263"/>
      <c r="H160" s="263"/>
      <c r="I160" s="263"/>
      <c r="J160" s="263"/>
      <c r="K160" s="263"/>
      <c r="L160" s="263"/>
      <c r="M160" s="263"/>
      <c r="N160" s="720" t="s">
        <v>855</v>
      </c>
      <c r="O160" s="620"/>
      <c r="P160" s="620"/>
      <c r="Q160" s="620"/>
      <c r="R160" s="621"/>
      <c r="S160" s="108">
        <v>14</v>
      </c>
      <c r="T160" s="357"/>
      <c r="U160" s="357"/>
      <c r="V160" s="357"/>
      <c r="W160" s="357"/>
      <c r="X160" s="357"/>
      <c r="Y160" s="720" t="s">
        <v>11</v>
      </c>
      <c r="Z160" s="620"/>
      <c r="AA160" s="620"/>
      <c r="AB160" s="620"/>
      <c r="AC160" s="620"/>
      <c r="AD160" s="620"/>
      <c r="AE160" s="620"/>
      <c r="AF160" s="620"/>
      <c r="AG160" s="621"/>
      <c r="AH160" s="358">
        <f>AH156-AH159</f>
        <v>22</v>
      </c>
      <c r="AI160" s="263"/>
      <c r="AJ160" s="263"/>
      <c r="AK160" s="263"/>
      <c r="AL160" s="263"/>
      <c r="AM160" s="263"/>
      <c r="AN160" s="263"/>
      <c r="AO160" s="263"/>
      <c r="AP160" s="263"/>
      <c r="AQ160" s="263"/>
      <c r="AR160" s="263"/>
      <c r="AS160" s="263"/>
      <c r="AT160" s="263"/>
      <c r="AU160" s="263"/>
      <c r="AV160" s="263"/>
      <c r="AW160" s="263"/>
      <c r="AX160" s="263"/>
      <c r="AY160" s="263"/>
    </row>
    <row r="161" spans="1:51" ht="15.75" hidden="1" customHeight="1" x14ac:dyDescent="0.25">
      <c r="A161" s="263"/>
      <c r="B161" s="263"/>
      <c r="C161" s="263"/>
      <c r="D161" s="263"/>
      <c r="E161" s="263"/>
      <c r="F161" s="263"/>
      <c r="G161" s="263"/>
      <c r="H161" s="263"/>
      <c r="I161" s="263"/>
      <c r="J161" s="263"/>
      <c r="K161" s="263"/>
      <c r="L161" s="263"/>
      <c r="M161" s="263"/>
      <c r="N161" s="720" t="s">
        <v>856</v>
      </c>
      <c r="O161" s="620"/>
      <c r="P161" s="620"/>
      <c r="Q161" s="620"/>
      <c r="R161" s="621"/>
      <c r="S161" s="108">
        <v>3</v>
      </c>
      <c r="T161" s="357"/>
      <c r="U161" s="357"/>
      <c r="V161" s="357"/>
      <c r="W161" s="357"/>
      <c r="X161" s="357"/>
      <c r="Y161" s="720"/>
      <c r="Z161" s="620"/>
      <c r="AA161" s="620"/>
      <c r="AB161" s="620"/>
      <c r="AC161" s="620"/>
      <c r="AD161" s="620"/>
      <c r="AE161" s="620"/>
      <c r="AF161" s="620"/>
      <c r="AG161" s="621"/>
      <c r="AH161" s="358"/>
      <c r="AI161" s="263"/>
      <c r="AJ161" s="263"/>
      <c r="AK161" s="263"/>
      <c r="AL161" s="263"/>
      <c r="AM161" s="263"/>
      <c r="AN161" s="263"/>
      <c r="AO161" s="263"/>
      <c r="AP161" s="263"/>
      <c r="AQ161" s="263"/>
      <c r="AR161" s="263"/>
      <c r="AS161" s="263"/>
      <c r="AT161" s="263"/>
      <c r="AU161" s="263"/>
      <c r="AV161" s="263"/>
      <c r="AW161" s="263"/>
      <c r="AX161" s="263"/>
      <c r="AY161" s="263"/>
    </row>
    <row r="162" spans="1:51" ht="15.75" hidden="1" customHeight="1" x14ac:dyDescent="0.25">
      <c r="A162" s="263"/>
      <c r="B162" s="263"/>
      <c r="C162" s="263"/>
      <c r="D162" s="263"/>
      <c r="E162" s="263"/>
      <c r="F162" s="263"/>
      <c r="G162" s="263"/>
      <c r="H162" s="263"/>
      <c r="I162" s="263"/>
      <c r="J162" s="263"/>
      <c r="K162" s="263"/>
      <c r="L162" s="263"/>
      <c r="M162" s="263"/>
      <c r="N162" s="720" t="s">
        <v>857</v>
      </c>
      <c r="O162" s="620"/>
      <c r="P162" s="620"/>
      <c r="Q162" s="620"/>
      <c r="R162" s="621"/>
      <c r="S162" s="108">
        <v>7</v>
      </c>
      <c r="T162" s="357"/>
      <c r="U162" s="357"/>
      <c r="V162" s="357"/>
      <c r="W162" s="357"/>
      <c r="X162" s="357"/>
      <c r="Y162" s="720" t="s">
        <v>858</v>
      </c>
      <c r="Z162" s="620"/>
      <c r="AA162" s="620"/>
      <c r="AB162" s="620"/>
      <c r="AC162" s="620"/>
      <c r="AD162" s="620"/>
      <c r="AE162" s="620"/>
      <c r="AF162" s="620"/>
      <c r="AG162" s="621"/>
      <c r="AH162" s="358"/>
      <c r="AI162" s="263"/>
      <c r="AJ162" s="263"/>
      <c r="AK162" s="263"/>
      <c r="AL162" s="263"/>
      <c r="AM162" s="263"/>
      <c r="AN162" s="263"/>
      <c r="AO162" s="263"/>
      <c r="AP162" s="263"/>
      <c r="AQ162" s="263"/>
      <c r="AR162" s="263"/>
      <c r="AS162" s="263"/>
      <c r="AT162" s="263"/>
      <c r="AU162" s="263"/>
      <c r="AV162" s="263"/>
      <c r="AW162" s="263"/>
      <c r="AX162" s="263"/>
      <c r="AY162" s="263"/>
    </row>
    <row r="163" spans="1:51" ht="15.75" hidden="1" customHeight="1" x14ac:dyDescent="0.25">
      <c r="A163" s="263"/>
      <c r="B163" s="263"/>
      <c r="C163" s="263"/>
      <c r="D163" s="263"/>
      <c r="E163" s="263"/>
      <c r="F163" s="263"/>
      <c r="G163" s="263"/>
      <c r="H163" s="263"/>
      <c r="I163" s="263"/>
      <c r="J163" s="263"/>
      <c r="K163" s="263"/>
      <c r="L163" s="263"/>
      <c r="M163" s="263"/>
      <c r="N163" s="720" t="s">
        <v>859</v>
      </c>
      <c r="O163" s="620"/>
      <c r="P163" s="620"/>
      <c r="Q163" s="620"/>
      <c r="R163" s="621"/>
      <c r="S163" s="108"/>
      <c r="T163" s="357"/>
      <c r="U163" s="357"/>
      <c r="V163" s="357"/>
      <c r="W163" s="357"/>
      <c r="X163" s="357"/>
      <c r="Y163" s="720" t="s">
        <v>239</v>
      </c>
      <c r="Z163" s="620"/>
      <c r="AA163" s="620"/>
      <c r="AB163" s="620"/>
      <c r="AC163" s="620"/>
      <c r="AD163" s="620"/>
      <c r="AE163" s="620"/>
      <c r="AF163" s="620"/>
      <c r="AG163" s="621"/>
      <c r="AH163" s="358">
        <v>4</v>
      </c>
      <c r="AI163" s="263"/>
      <c r="AJ163" s="263"/>
      <c r="AK163" s="263"/>
      <c r="AL163" s="263"/>
      <c r="AM163" s="263"/>
      <c r="AN163" s="263"/>
      <c r="AO163" s="263"/>
      <c r="AP163" s="263"/>
      <c r="AQ163" s="263"/>
      <c r="AR163" s="263"/>
      <c r="AS163" s="263"/>
      <c r="AT163" s="263"/>
      <c r="AU163" s="263"/>
      <c r="AV163" s="263"/>
      <c r="AW163" s="263"/>
      <c r="AX163" s="263"/>
      <c r="AY163" s="263"/>
    </row>
    <row r="164" spans="1:51" ht="15.75" hidden="1" customHeight="1" x14ac:dyDescent="0.25">
      <c r="A164" s="263"/>
      <c r="B164" s="263"/>
      <c r="C164" s="263"/>
      <c r="D164" s="263"/>
      <c r="E164" s="263"/>
      <c r="F164" s="263"/>
      <c r="G164" s="263"/>
      <c r="H164" s="263"/>
      <c r="I164" s="263"/>
      <c r="J164" s="263"/>
      <c r="K164" s="263"/>
      <c r="L164" s="263"/>
      <c r="M164" s="263"/>
      <c r="N164" s="720" t="s">
        <v>860</v>
      </c>
      <c r="O164" s="620"/>
      <c r="P164" s="620"/>
      <c r="Q164" s="620"/>
      <c r="R164" s="621"/>
      <c r="S164" s="108">
        <v>40</v>
      </c>
      <c r="T164" s="357"/>
      <c r="U164" s="357"/>
      <c r="V164" s="357"/>
      <c r="W164" s="357"/>
      <c r="X164" s="357"/>
      <c r="Y164" s="720" t="s">
        <v>861</v>
      </c>
      <c r="Z164" s="620"/>
      <c r="AA164" s="620"/>
      <c r="AB164" s="620"/>
      <c r="AC164" s="620"/>
      <c r="AD164" s="620"/>
      <c r="AE164" s="620"/>
      <c r="AF164" s="620"/>
      <c r="AG164" s="621"/>
      <c r="AH164" s="358">
        <v>2</v>
      </c>
      <c r="AI164" s="263"/>
      <c r="AJ164" s="263"/>
      <c r="AK164" s="263"/>
      <c r="AL164" s="263"/>
      <c r="AM164" s="263"/>
      <c r="AN164" s="263"/>
      <c r="AO164" s="263"/>
      <c r="AP164" s="263"/>
      <c r="AQ164" s="263"/>
      <c r="AR164" s="263"/>
      <c r="AS164" s="263"/>
      <c r="AT164" s="263"/>
      <c r="AU164" s="263"/>
      <c r="AV164" s="263"/>
      <c r="AW164" s="263"/>
      <c r="AX164" s="263"/>
      <c r="AY164" s="263"/>
    </row>
    <row r="165" spans="1:51" ht="15.75" hidden="1" customHeight="1" x14ac:dyDescent="0.25">
      <c r="A165" s="263"/>
      <c r="B165" s="263"/>
      <c r="C165" s="263"/>
      <c r="D165" s="263"/>
      <c r="E165" s="263"/>
      <c r="F165" s="263"/>
      <c r="G165" s="263"/>
      <c r="H165" s="263"/>
      <c r="I165" s="263"/>
      <c r="J165" s="263"/>
      <c r="K165" s="263"/>
      <c r="L165" s="263"/>
      <c r="M165" s="263"/>
      <c r="N165" s="720" t="s">
        <v>271</v>
      </c>
      <c r="O165" s="620"/>
      <c r="P165" s="620"/>
      <c r="Q165" s="620"/>
      <c r="R165" s="621"/>
      <c r="S165" s="108">
        <v>5</v>
      </c>
      <c r="T165" s="357"/>
      <c r="U165" s="357"/>
      <c r="V165" s="357"/>
      <c r="W165" s="357"/>
      <c r="X165" s="357"/>
      <c r="Y165" s="720" t="s">
        <v>862</v>
      </c>
      <c r="Z165" s="620"/>
      <c r="AA165" s="620"/>
      <c r="AB165" s="620"/>
      <c r="AC165" s="620"/>
      <c r="AD165" s="620"/>
      <c r="AE165" s="620"/>
      <c r="AF165" s="620"/>
      <c r="AG165" s="621"/>
      <c r="AH165" s="358">
        <v>2</v>
      </c>
      <c r="AI165" s="263"/>
      <c r="AJ165" s="263"/>
      <c r="AK165" s="263"/>
      <c r="AL165" s="263"/>
      <c r="AM165" s="263"/>
      <c r="AN165" s="263"/>
      <c r="AO165" s="263"/>
      <c r="AP165" s="263"/>
      <c r="AQ165" s="263"/>
      <c r="AR165" s="263"/>
      <c r="AS165" s="263"/>
      <c r="AT165" s="263"/>
      <c r="AU165" s="263"/>
      <c r="AV165" s="263"/>
      <c r="AW165" s="263"/>
      <c r="AX165" s="263"/>
      <c r="AY165" s="263"/>
    </row>
    <row r="166" spans="1:51" ht="15.75" hidden="1" customHeight="1" x14ac:dyDescent="0.25">
      <c r="A166" s="263"/>
      <c r="B166" s="263"/>
      <c r="C166" s="263"/>
      <c r="D166" s="263"/>
      <c r="E166" s="263"/>
      <c r="F166" s="263"/>
      <c r="G166" s="263"/>
      <c r="H166" s="263"/>
      <c r="I166" s="263"/>
      <c r="J166" s="263"/>
      <c r="K166" s="263"/>
      <c r="L166" s="263"/>
      <c r="M166" s="263"/>
      <c r="N166" s="720" t="s">
        <v>202</v>
      </c>
      <c r="O166" s="620"/>
      <c r="P166" s="620"/>
      <c r="Q166" s="620"/>
      <c r="R166" s="621"/>
      <c r="S166" s="61">
        <f>SUBTOTAL(9,S159:S165)</f>
        <v>73</v>
      </c>
      <c r="T166" s="357"/>
      <c r="U166" s="357"/>
      <c r="V166" s="357"/>
      <c r="W166" s="357"/>
      <c r="X166" s="357"/>
      <c r="Y166" s="720" t="s">
        <v>863</v>
      </c>
      <c r="Z166" s="620"/>
      <c r="AA166" s="620"/>
      <c r="AB166" s="620"/>
      <c r="AC166" s="620"/>
      <c r="AD166" s="620"/>
      <c r="AE166" s="620"/>
      <c r="AF166" s="620"/>
      <c r="AG166" s="621"/>
      <c r="AH166" s="358">
        <v>10</v>
      </c>
      <c r="AI166" s="263"/>
      <c r="AJ166" s="263"/>
      <c r="AK166" s="263"/>
      <c r="AL166" s="263"/>
      <c r="AM166" s="263"/>
      <c r="AN166" s="263"/>
      <c r="AO166" s="263"/>
      <c r="AP166" s="263"/>
      <c r="AQ166" s="263"/>
      <c r="AR166" s="263"/>
      <c r="AS166" s="263"/>
      <c r="AT166" s="263"/>
      <c r="AU166" s="263"/>
      <c r="AV166" s="263"/>
      <c r="AW166" s="263"/>
      <c r="AX166" s="263"/>
      <c r="AY166" s="263"/>
    </row>
    <row r="167" spans="1:51" ht="15.75" hidden="1" customHeight="1" x14ac:dyDescent="0.25">
      <c r="A167" s="263"/>
      <c r="B167" s="263"/>
      <c r="C167" s="263"/>
      <c r="D167" s="263"/>
      <c r="E167" s="263"/>
      <c r="F167" s="263"/>
      <c r="G167" s="263"/>
      <c r="H167" s="263"/>
      <c r="I167" s="263"/>
      <c r="J167" s="263"/>
      <c r="K167" s="263"/>
      <c r="L167" s="263"/>
      <c r="M167" s="263"/>
      <c r="N167" s="723"/>
      <c r="O167" s="620"/>
      <c r="P167" s="620"/>
      <c r="Q167" s="620"/>
      <c r="R167" s="620"/>
      <c r="S167" s="621"/>
      <c r="T167" s="357"/>
      <c r="U167" s="357"/>
      <c r="V167" s="357"/>
      <c r="W167" s="357"/>
      <c r="X167" s="357"/>
      <c r="Y167" s="720" t="s">
        <v>864</v>
      </c>
      <c r="Z167" s="620"/>
      <c r="AA167" s="620"/>
      <c r="AB167" s="620"/>
      <c r="AC167" s="620"/>
      <c r="AD167" s="620"/>
      <c r="AE167" s="620"/>
      <c r="AF167" s="620"/>
      <c r="AG167" s="621"/>
      <c r="AH167" s="358">
        <v>1</v>
      </c>
      <c r="AI167" s="263"/>
      <c r="AJ167" s="263"/>
      <c r="AK167" s="263"/>
      <c r="AL167" s="263"/>
      <c r="AM167" s="263"/>
      <c r="AN167" s="263"/>
      <c r="AO167" s="263"/>
      <c r="AP167" s="263"/>
      <c r="AQ167" s="263"/>
      <c r="AR167" s="263"/>
      <c r="AS167" s="263"/>
      <c r="AT167" s="263"/>
      <c r="AU167" s="263"/>
      <c r="AV167" s="263"/>
      <c r="AW167" s="263"/>
      <c r="AX167" s="263"/>
      <c r="AY167" s="263"/>
    </row>
    <row r="168" spans="1:51" ht="15.75" hidden="1" customHeight="1" x14ac:dyDescent="0.25">
      <c r="A168" s="263"/>
      <c r="B168" s="263"/>
      <c r="C168" s="263"/>
      <c r="D168" s="263"/>
      <c r="E168" s="263"/>
      <c r="F168" s="263"/>
      <c r="G168" s="263"/>
      <c r="H168" s="263"/>
      <c r="I168" s="263"/>
      <c r="J168" s="263"/>
      <c r="K168" s="263"/>
      <c r="L168" s="263"/>
      <c r="M168" s="263"/>
      <c r="N168" s="720" t="s">
        <v>865</v>
      </c>
      <c r="O168" s="620"/>
      <c r="P168" s="620"/>
      <c r="Q168" s="620"/>
      <c r="R168" s="621"/>
      <c r="S168" s="61">
        <f>S157-S166</f>
        <v>1</v>
      </c>
      <c r="T168" s="357"/>
      <c r="U168" s="357"/>
      <c r="V168" s="357"/>
      <c r="W168" s="357"/>
      <c r="X168" s="357"/>
      <c r="Y168" s="720" t="s">
        <v>866</v>
      </c>
      <c r="Z168" s="620"/>
      <c r="AA168" s="620"/>
      <c r="AB168" s="620"/>
      <c r="AC168" s="620"/>
      <c r="AD168" s="620"/>
      <c r="AE168" s="620"/>
      <c r="AF168" s="620"/>
      <c r="AG168" s="621"/>
      <c r="AH168" s="358">
        <v>1</v>
      </c>
      <c r="AI168" s="263"/>
      <c r="AJ168" s="263"/>
      <c r="AK168" s="263"/>
      <c r="AL168" s="263"/>
      <c r="AM168" s="263"/>
      <c r="AN168" s="263"/>
      <c r="AO168" s="263"/>
      <c r="AP168" s="263"/>
      <c r="AQ168" s="263"/>
      <c r="AR168" s="263"/>
      <c r="AS168" s="263"/>
      <c r="AT168" s="263"/>
      <c r="AU168" s="263"/>
      <c r="AV168" s="263"/>
      <c r="AW168" s="263"/>
      <c r="AX168" s="263"/>
      <c r="AY168" s="263"/>
    </row>
    <row r="169" spans="1:51" ht="15.75" hidden="1" customHeight="1" x14ac:dyDescent="0.25">
      <c r="A169" s="263"/>
      <c r="B169" s="263"/>
      <c r="C169" s="263"/>
      <c r="D169" s="263"/>
      <c r="E169" s="263"/>
      <c r="F169" s="263"/>
      <c r="G169" s="263"/>
      <c r="H169" s="263"/>
      <c r="I169" s="263"/>
      <c r="J169" s="263"/>
      <c r="K169" s="263"/>
      <c r="L169" s="263"/>
      <c r="M169" s="263"/>
      <c r="N169" s="359"/>
      <c r="O169" s="359"/>
      <c r="P169" s="359"/>
      <c r="Q169" s="359"/>
      <c r="R169" s="359"/>
      <c r="S169" s="360"/>
      <c r="T169" s="357"/>
      <c r="U169" s="357"/>
      <c r="V169" s="357"/>
      <c r="W169" s="357"/>
      <c r="X169" s="357"/>
      <c r="Y169" s="720" t="s">
        <v>202</v>
      </c>
      <c r="Z169" s="620"/>
      <c r="AA169" s="620"/>
      <c r="AB169" s="620"/>
      <c r="AC169" s="620"/>
      <c r="AD169" s="620"/>
      <c r="AE169" s="620"/>
      <c r="AF169" s="620"/>
      <c r="AG169" s="621"/>
      <c r="AH169" s="358">
        <f>SUM(AH163:AH168)</f>
        <v>20</v>
      </c>
      <c r="AI169" s="263"/>
      <c r="AJ169" s="263"/>
      <c r="AK169" s="263"/>
      <c r="AL169" s="263"/>
      <c r="AM169" s="263"/>
      <c r="AN169" s="263"/>
      <c r="AO169" s="263"/>
      <c r="AP169" s="263"/>
      <c r="AQ169" s="263"/>
      <c r="AR169" s="263"/>
      <c r="AS169" s="263"/>
      <c r="AT169" s="263"/>
      <c r="AU169" s="263"/>
      <c r="AV169" s="263"/>
      <c r="AW169" s="263"/>
      <c r="AX169" s="263"/>
      <c r="AY169" s="263"/>
    </row>
    <row r="170" spans="1:51" ht="15.75" hidden="1" customHeight="1" x14ac:dyDescent="0.25">
      <c r="A170" s="263"/>
      <c r="B170" s="263"/>
      <c r="C170" s="263"/>
      <c r="D170" s="263"/>
      <c r="E170" s="263"/>
      <c r="F170" s="263"/>
      <c r="G170" s="263"/>
      <c r="H170" s="263"/>
      <c r="I170" s="263"/>
      <c r="J170" s="263"/>
      <c r="K170" s="263"/>
      <c r="L170" s="263"/>
      <c r="M170" s="263"/>
      <c r="N170" s="359"/>
      <c r="O170" s="359"/>
      <c r="P170" s="359"/>
      <c r="Q170" s="359"/>
      <c r="R170" s="359"/>
      <c r="S170" s="360"/>
      <c r="T170" s="357"/>
      <c r="U170" s="357"/>
      <c r="V170" s="357"/>
      <c r="W170" s="357"/>
      <c r="X170" s="357"/>
      <c r="Y170" s="720" t="s">
        <v>865</v>
      </c>
      <c r="Z170" s="620"/>
      <c r="AA170" s="620"/>
      <c r="AB170" s="620"/>
      <c r="AC170" s="620"/>
      <c r="AD170" s="620"/>
      <c r="AE170" s="620"/>
      <c r="AF170" s="620"/>
      <c r="AG170" s="621"/>
      <c r="AH170" s="358">
        <f>AH160-AH169</f>
        <v>2</v>
      </c>
      <c r="AI170" s="263"/>
      <c r="AJ170" s="263"/>
      <c r="AK170" s="263"/>
      <c r="AL170" s="263"/>
      <c r="AM170" s="263"/>
      <c r="AN170" s="263"/>
      <c r="AO170" s="263"/>
      <c r="AP170" s="263"/>
      <c r="AQ170" s="263"/>
      <c r="AR170" s="263"/>
      <c r="AS170" s="263"/>
      <c r="AT170" s="263"/>
      <c r="AU170" s="263"/>
      <c r="AV170" s="263"/>
      <c r="AW170" s="263"/>
      <c r="AX170" s="263"/>
      <c r="AY170" s="263"/>
    </row>
    <row r="171" spans="1:51" ht="15.75" customHeight="1" x14ac:dyDescent="0.25">
      <c r="A171" s="263"/>
      <c r="B171" s="263"/>
      <c r="C171" s="263"/>
      <c r="D171" s="263"/>
      <c r="E171" s="263"/>
      <c r="F171" s="263"/>
      <c r="G171" s="263"/>
      <c r="H171" s="263"/>
      <c r="I171" s="263"/>
      <c r="J171" s="263"/>
      <c r="K171" s="263"/>
      <c r="L171" s="263"/>
      <c r="M171" s="263"/>
      <c r="N171" s="359"/>
      <c r="O171" s="359"/>
      <c r="P171" s="359"/>
      <c r="Q171" s="359"/>
      <c r="R171" s="359"/>
      <c r="S171" s="360"/>
      <c r="T171" s="357"/>
      <c r="U171" s="357"/>
      <c r="V171" s="357"/>
      <c r="W171" s="357"/>
      <c r="X171" s="357"/>
      <c r="Y171" s="359"/>
      <c r="Z171" s="359"/>
      <c r="AA171" s="359"/>
      <c r="AB171" s="359"/>
      <c r="AC171" s="359"/>
      <c r="AD171" s="359"/>
      <c r="AE171" s="359"/>
      <c r="AF171" s="359"/>
      <c r="AG171" s="359"/>
      <c r="AH171" s="114"/>
      <c r="AI171" s="263"/>
      <c r="AJ171" s="263"/>
      <c r="AK171" s="263"/>
      <c r="AL171" s="263"/>
      <c r="AM171" s="263"/>
      <c r="AN171" s="263"/>
      <c r="AO171" s="263"/>
      <c r="AP171" s="263"/>
      <c r="AQ171" s="263"/>
      <c r="AR171" s="263"/>
      <c r="AS171" s="263"/>
      <c r="AT171" s="263"/>
      <c r="AU171" s="263"/>
      <c r="AV171" s="263"/>
      <c r="AW171" s="263"/>
      <c r="AX171" s="263"/>
      <c r="AY171" s="263"/>
    </row>
    <row r="172" spans="1:51" ht="15.75" customHeight="1" x14ac:dyDescent="0.25">
      <c r="A172" s="263"/>
      <c r="B172" s="263"/>
      <c r="C172" s="263"/>
      <c r="D172" s="263"/>
      <c r="E172" s="263"/>
      <c r="F172" s="263"/>
      <c r="G172" s="263"/>
      <c r="H172" s="263"/>
      <c r="I172" s="263"/>
      <c r="J172" s="263"/>
      <c r="K172" s="263"/>
      <c r="L172" s="263"/>
      <c r="M172" s="263"/>
      <c r="N172" s="359"/>
      <c r="O172" s="359"/>
      <c r="P172" s="359"/>
      <c r="Q172" s="359"/>
      <c r="R172" s="359"/>
      <c r="S172" s="360"/>
      <c r="T172" s="357"/>
      <c r="U172" s="357"/>
      <c r="V172" s="357"/>
      <c r="W172" s="357"/>
      <c r="X172" s="357"/>
      <c r="Y172" s="359"/>
      <c r="Z172" s="359"/>
      <c r="AA172" s="359"/>
      <c r="AB172" s="359"/>
      <c r="AC172" s="359"/>
      <c r="AD172" s="359"/>
      <c r="AE172" s="359"/>
      <c r="AF172" s="359"/>
      <c r="AG172" s="359"/>
      <c r="AH172" s="114"/>
      <c r="AI172" s="263"/>
      <c r="AJ172" s="263"/>
      <c r="AK172" s="263"/>
      <c r="AL172" s="263"/>
      <c r="AM172" s="263"/>
      <c r="AN172" s="263"/>
      <c r="AO172" s="263"/>
      <c r="AP172" s="263"/>
      <c r="AQ172" s="263"/>
      <c r="AR172" s="263"/>
      <c r="AS172" s="263"/>
      <c r="AT172" s="263"/>
      <c r="AU172" s="263"/>
      <c r="AV172" s="263"/>
      <c r="AW172" s="263"/>
      <c r="AX172" s="263"/>
      <c r="AY172" s="263"/>
    </row>
    <row r="173" spans="1:51" ht="15.75" hidden="1" customHeight="1" x14ac:dyDescent="0.25">
      <c r="A173" s="263"/>
      <c r="B173" s="263"/>
      <c r="C173" s="263"/>
      <c r="D173" s="263"/>
      <c r="E173" s="263"/>
      <c r="F173" s="263"/>
      <c r="G173" s="263"/>
      <c r="H173" s="263"/>
      <c r="I173" s="263"/>
      <c r="J173" s="263"/>
      <c r="K173" s="263"/>
      <c r="L173" s="263"/>
      <c r="M173" s="263"/>
      <c r="N173" s="359"/>
      <c r="O173" s="359"/>
      <c r="P173" s="359"/>
      <c r="Q173" s="359"/>
      <c r="R173" s="359"/>
      <c r="S173" s="360"/>
      <c r="T173" s="357"/>
      <c r="U173" s="357"/>
      <c r="V173" s="357"/>
      <c r="W173" s="357"/>
      <c r="X173" s="357"/>
      <c r="Y173" s="359"/>
      <c r="Z173" s="359"/>
      <c r="AA173" s="359"/>
      <c r="AB173" s="359"/>
      <c r="AC173" s="359"/>
      <c r="AD173" s="359"/>
      <c r="AE173" s="359"/>
      <c r="AF173" s="359"/>
      <c r="AG173" s="359"/>
      <c r="AH173" s="114"/>
      <c r="AI173" s="263"/>
      <c r="AJ173" s="263"/>
      <c r="AK173" s="263"/>
      <c r="AL173" s="263"/>
      <c r="AM173" s="263"/>
      <c r="AN173" s="263"/>
      <c r="AO173" s="263"/>
      <c r="AP173" s="263"/>
      <c r="AQ173" s="263"/>
      <c r="AR173" s="263"/>
      <c r="AS173" s="263"/>
      <c r="AT173" s="263"/>
      <c r="AU173" s="263"/>
      <c r="AV173" s="263"/>
      <c r="AW173" s="263"/>
      <c r="AX173" s="263"/>
      <c r="AY173" s="263"/>
    </row>
    <row r="174" spans="1:51" ht="16.5" hidden="1" customHeight="1" x14ac:dyDescent="0.25">
      <c r="A174" s="263"/>
      <c r="B174" s="263"/>
      <c r="C174" s="722" t="s">
        <v>867</v>
      </c>
      <c r="D174" s="717"/>
      <c r="E174" s="717"/>
      <c r="F174" s="717"/>
      <c r="G174" s="717"/>
      <c r="H174" s="717"/>
      <c r="I174" s="717"/>
      <c r="J174" s="717"/>
      <c r="K174" s="717"/>
      <c r="L174" s="717"/>
      <c r="M174" s="717"/>
      <c r="N174" s="284"/>
      <c r="O174" s="284"/>
      <c r="P174" s="284"/>
      <c r="Q174" s="284"/>
      <c r="R174" s="284"/>
      <c r="S174" s="284"/>
      <c r="T174" s="284"/>
      <c r="U174" s="284"/>
      <c r="V174" s="284"/>
      <c r="W174" s="357"/>
      <c r="X174" s="357"/>
      <c r="Y174" s="359"/>
      <c r="Z174" s="359"/>
      <c r="AA174" s="359"/>
      <c r="AB174" s="359"/>
      <c r="AC174" s="359"/>
      <c r="AD174" s="359"/>
      <c r="AE174" s="359"/>
      <c r="AF174" s="359"/>
      <c r="AG174" s="359"/>
      <c r="AH174" s="114"/>
      <c r="AI174" s="263"/>
      <c r="AJ174" s="263"/>
      <c r="AK174" s="263"/>
      <c r="AL174" s="263"/>
      <c r="AM174" s="263"/>
      <c r="AN174" s="263"/>
      <c r="AO174" s="263"/>
      <c r="AP174" s="263"/>
      <c r="AQ174" s="263"/>
      <c r="AR174" s="263"/>
      <c r="AS174" s="263"/>
      <c r="AT174" s="263"/>
      <c r="AU174" s="263"/>
      <c r="AV174" s="263"/>
      <c r="AW174" s="263"/>
      <c r="AX174" s="263"/>
      <c r="AY174" s="263"/>
    </row>
    <row r="175" spans="1:51" ht="12.75" hidden="1" customHeight="1" x14ac:dyDescent="0.25">
      <c r="A175" s="263"/>
      <c r="B175" s="263"/>
      <c r="C175" s="724" t="s">
        <v>868</v>
      </c>
      <c r="D175" s="677"/>
      <c r="E175" s="726" t="s">
        <v>869</v>
      </c>
      <c r="F175" s="677"/>
      <c r="G175" s="727" t="s">
        <v>870</v>
      </c>
      <c r="H175" s="620"/>
      <c r="I175" s="621"/>
      <c r="J175" s="694" t="s">
        <v>871</v>
      </c>
      <c r="K175" s="620"/>
      <c r="L175" s="620"/>
      <c r="M175" s="621"/>
      <c r="N175" s="263"/>
      <c r="O175" s="361"/>
      <c r="P175" s="263"/>
      <c r="Q175" s="263"/>
      <c r="R175" s="263"/>
      <c r="S175" s="263"/>
      <c r="T175" s="263"/>
      <c r="U175" s="263"/>
      <c r="V175" s="263"/>
      <c r="W175" s="263"/>
      <c r="X175" s="263"/>
      <c r="Y175" s="263"/>
      <c r="Z175" s="263"/>
      <c r="AA175" s="263"/>
      <c r="AB175" s="263"/>
      <c r="AC175" s="263"/>
      <c r="AD175" s="263"/>
      <c r="AE175" s="263"/>
      <c r="AF175" s="263"/>
      <c r="AG175" s="263"/>
      <c r="AH175" s="263"/>
      <c r="AI175" s="263"/>
      <c r="AJ175" s="263"/>
      <c r="AK175" s="263"/>
      <c r="AL175" s="263"/>
      <c r="AM175" s="263"/>
      <c r="AN175" s="263"/>
      <c r="AO175" s="263"/>
      <c r="AP175" s="263"/>
      <c r="AQ175" s="263"/>
      <c r="AR175" s="263"/>
      <c r="AS175" s="263"/>
      <c r="AT175" s="263"/>
      <c r="AU175" s="263"/>
      <c r="AV175" s="263"/>
      <c r="AW175" s="263"/>
      <c r="AX175" s="263"/>
      <c r="AY175" s="263"/>
    </row>
    <row r="176" spans="1:51" ht="15.75" hidden="1" customHeight="1" x14ac:dyDescent="0.25">
      <c r="A176" s="263"/>
      <c r="B176" s="263"/>
      <c r="C176" s="725"/>
      <c r="D176" s="718"/>
      <c r="E176" s="725"/>
      <c r="F176" s="718"/>
      <c r="G176" s="728" t="s">
        <v>872</v>
      </c>
      <c r="H176" s="621"/>
      <c r="I176" s="362" t="s">
        <v>873</v>
      </c>
      <c r="J176" s="728" t="s">
        <v>872</v>
      </c>
      <c r="K176" s="621"/>
      <c r="L176" s="729" t="s">
        <v>11</v>
      </c>
      <c r="M176" s="621"/>
      <c r="N176" s="263"/>
      <c r="O176" s="263"/>
      <c r="P176" s="263"/>
      <c r="Q176" s="263"/>
      <c r="R176" s="263"/>
      <c r="S176" s="263"/>
      <c r="T176" s="263"/>
      <c r="U176" s="263"/>
      <c r="V176" s="263"/>
      <c r="W176" s="263"/>
      <c r="X176" s="263"/>
      <c r="Y176" s="263"/>
      <c r="Z176" s="263"/>
      <c r="AA176" s="263"/>
      <c r="AB176" s="263"/>
      <c r="AC176" s="263"/>
      <c r="AD176" s="263"/>
      <c r="AE176" s="263"/>
      <c r="AF176" s="263"/>
      <c r="AG176" s="263"/>
      <c r="AH176" s="263"/>
      <c r="AI176" s="263"/>
      <c r="AJ176" s="263"/>
      <c r="AK176" s="263"/>
      <c r="AL176" s="263"/>
      <c r="AM176" s="263"/>
      <c r="AN176" s="263"/>
      <c r="AO176" s="263"/>
      <c r="AP176" s="263"/>
      <c r="AQ176" s="263"/>
      <c r="AR176" s="263"/>
      <c r="AS176" s="263"/>
      <c r="AT176" s="263"/>
      <c r="AU176" s="263"/>
      <c r="AV176" s="263"/>
      <c r="AW176" s="263"/>
      <c r="AX176" s="263"/>
      <c r="AY176" s="263"/>
    </row>
    <row r="177" spans="1:51" ht="12.75" hidden="1" customHeight="1" x14ac:dyDescent="0.25">
      <c r="A177" s="263"/>
      <c r="B177" s="263"/>
      <c r="C177" s="679" t="s">
        <v>238</v>
      </c>
      <c r="D177" s="680"/>
      <c r="E177" s="681" t="e">
        <v>#VALUE!</v>
      </c>
      <c r="F177" s="680"/>
      <c r="G177" s="682" t="e">
        <v>#VALUE!</v>
      </c>
      <c r="H177" s="680"/>
      <c r="I177" s="363" t="e">
        <f t="shared" ref="I177:I205" si="1">E177-G177</f>
        <v>#VALUE!</v>
      </c>
      <c r="J177" s="682" t="e">
        <v>#VALUE!</v>
      </c>
      <c r="K177" s="680"/>
      <c r="L177" s="683"/>
      <c r="M177" s="680"/>
      <c r="N177" s="263"/>
      <c r="O177" s="263"/>
      <c r="P177" s="263"/>
      <c r="Q177" s="263"/>
      <c r="R177" s="263"/>
      <c r="S177" s="263"/>
      <c r="T177" s="263"/>
      <c r="U177" s="263"/>
      <c r="V177" s="263"/>
      <c r="W177" s="263"/>
      <c r="X177" s="263"/>
      <c r="Y177" s="263"/>
      <c r="Z177" s="263"/>
      <c r="AA177" s="263"/>
      <c r="AB177" s="263"/>
      <c r="AC177" s="263"/>
      <c r="AD177" s="263"/>
      <c r="AE177" s="263"/>
      <c r="AF177" s="263"/>
      <c r="AG177" s="263"/>
      <c r="AH177" s="263"/>
      <c r="AI177" s="263"/>
      <c r="AJ177" s="263"/>
      <c r="AK177" s="263"/>
      <c r="AL177" s="263"/>
      <c r="AM177" s="263"/>
      <c r="AN177" s="263"/>
      <c r="AO177" s="263"/>
      <c r="AP177" s="263"/>
      <c r="AQ177" s="263"/>
      <c r="AR177" s="263"/>
      <c r="AS177" s="263"/>
      <c r="AT177" s="263"/>
      <c r="AU177" s="263"/>
      <c r="AV177" s="263"/>
      <c r="AW177" s="263"/>
      <c r="AX177" s="263"/>
      <c r="AY177" s="263"/>
    </row>
    <row r="178" spans="1:51" ht="15.75" hidden="1" customHeight="1" x14ac:dyDescent="0.25">
      <c r="A178" s="263"/>
      <c r="B178" s="263"/>
      <c r="C178" s="687" t="s">
        <v>231</v>
      </c>
      <c r="D178" s="685"/>
      <c r="E178" s="681" t="e">
        <v>#VALUE!</v>
      </c>
      <c r="F178" s="680"/>
      <c r="G178" s="684" t="e">
        <v>#VALUE!</v>
      </c>
      <c r="H178" s="685"/>
      <c r="I178" s="365" t="e">
        <f t="shared" si="1"/>
        <v>#VALUE!</v>
      </c>
      <c r="J178" s="684" t="e">
        <v>#VALUE!</v>
      </c>
      <c r="K178" s="685"/>
      <c r="L178" s="686"/>
      <c r="M178" s="685"/>
      <c r="N178" s="263"/>
      <c r="O178" s="263"/>
      <c r="P178" s="263"/>
      <c r="Q178" s="263"/>
      <c r="R178" s="263"/>
      <c r="S178" s="263"/>
      <c r="T178" s="263"/>
      <c r="U178" s="263"/>
      <c r="V178" s="263"/>
      <c r="W178" s="263"/>
      <c r="X178" s="263"/>
      <c r="Y178" s="263"/>
      <c r="Z178" s="263"/>
      <c r="AA178" s="263"/>
      <c r="AB178" s="263"/>
      <c r="AC178" s="263"/>
      <c r="AD178" s="263"/>
      <c r="AE178" s="263"/>
      <c r="AF178" s="263"/>
      <c r="AG178" s="263"/>
      <c r="AH178" s="263"/>
      <c r="AI178" s="263"/>
      <c r="AJ178" s="263"/>
      <c r="AK178" s="263"/>
      <c r="AL178" s="263"/>
      <c r="AM178" s="263"/>
      <c r="AN178" s="263"/>
      <c r="AO178" s="263"/>
      <c r="AP178" s="263"/>
      <c r="AQ178" s="263"/>
      <c r="AR178" s="263"/>
      <c r="AS178" s="263"/>
      <c r="AT178" s="263"/>
      <c r="AU178" s="263"/>
      <c r="AV178" s="263"/>
      <c r="AW178" s="263"/>
      <c r="AX178" s="263"/>
      <c r="AY178" s="263"/>
    </row>
    <row r="179" spans="1:51" ht="15.75" hidden="1" customHeight="1" x14ac:dyDescent="0.25">
      <c r="A179" s="263"/>
      <c r="B179" s="263"/>
      <c r="C179" s="687" t="s">
        <v>250</v>
      </c>
      <c r="D179" s="685"/>
      <c r="E179" s="681" t="e">
        <v>#VALUE!</v>
      </c>
      <c r="F179" s="680"/>
      <c r="G179" s="684" t="e">
        <v>#VALUE!</v>
      </c>
      <c r="H179" s="685"/>
      <c r="I179" s="365" t="e">
        <f t="shared" si="1"/>
        <v>#VALUE!</v>
      </c>
      <c r="J179" s="684" t="e">
        <v>#VALUE!</v>
      </c>
      <c r="K179" s="685"/>
      <c r="L179" s="686"/>
      <c r="M179" s="685"/>
      <c r="N179" s="263"/>
      <c r="O179" s="263"/>
      <c r="P179" s="263"/>
      <c r="Q179" s="263"/>
      <c r="R179" s="263"/>
      <c r="S179" s="263"/>
      <c r="T179" s="263"/>
      <c r="U179" s="263"/>
      <c r="V179" s="263"/>
      <c r="W179" s="263"/>
      <c r="X179" s="263"/>
      <c r="Y179" s="263"/>
      <c r="Z179" s="263"/>
      <c r="AA179" s="263"/>
      <c r="AB179" s="263"/>
      <c r="AC179" s="263"/>
      <c r="AD179" s="263"/>
      <c r="AE179" s="263"/>
      <c r="AF179" s="263"/>
      <c r="AG179" s="263"/>
      <c r="AH179" s="263"/>
      <c r="AI179" s="263"/>
      <c r="AJ179" s="263"/>
      <c r="AK179" s="263"/>
      <c r="AL179" s="263"/>
      <c r="AM179" s="263"/>
      <c r="AN179" s="263"/>
      <c r="AO179" s="263"/>
      <c r="AP179" s="263"/>
      <c r="AQ179" s="263"/>
      <c r="AR179" s="263"/>
      <c r="AS179" s="263"/>
      <c r="AT179" s="263"/>
      <c r="AU179" s="263"/>
      <c r="AV179" s="263"/>
      <c r="AW179" s="263"/>
      <c r="AX179" s="263"/>
      <c r="AY179" s="263"/>
    </row>
    <row r="180" spans="1:51" ht="15.75" hidden="1" customHeight="1" x14ac:dyDescent="0.25">
      <c r="A180" s="263"/>
      <c r="B180" s="263"/>
      <c r="C180" s="687" t="s">
        <v>835</v>
      </c>
      <c r="D180" s="685"/>
      <c r="E180" s="681" t="e">
        <v>#VALUE!</v>
      </c>
      <c r="F180" s="680"/>
      <c r="G180" s="684" t="e">
        <v>#VALUE!</v>
      </c>
      <c r="H180" s="685"/>
      <c r="I180" s="365" t="e">
        <f t="shared" si="1"/>
        <v>#VALUE!</v>
      </c>
      <c r="J180" s="684" t="e">
        <v>#VALUE!</v>
      </c>
      <c r="K180" s="685"/>
      <c r="L180" s="686"/>
      <c r="M180" s="685"/>
      <c r="N180" s="263"/>
      <c r="O180" s="263"/>
      <c r="P180" s="263"/>
      <c r="Q180" s="263"/>
      <c r="R180" s="263"/>
      <c r="S180" s="263"/>
      <c r="T180" s="263"/>
      <c r="U180" s="263"/>
      <c r="V180" s="263"/>
      <c r="W180" s="263"/>
      <c r="X180" s="263"/>
      <c r="Y180" s="263"/>
      <c r="Z180" s="263"/>
      <c r="AA180" s="263"/>
      <c r="AB180" s="263"/>
      <c r="AC180" s="263"/>
      <c r="AD180" s="263"/>
      <c r="AE180" s="263"/>
      <c r="AF180" s="263"/>
      <c r="AG180" s="263"/>
      <c r="AH180" s="263"/>
      <c r="AI180" s="263"/>
      <c r="AJ180" s="263"/>
      <c r="AK180" s="263"/>
      <c r="AL180" s="263"/>
      <c r="AM180" s="263"/>
      <c r="AN180" s="263"/>
      <c r="AO180" s="263"/>
      <c r="AP180" s="263"/>
      <c r="AQ180" s="263"/>
      <c r="AR180" s="263"/>
      <c r="AS180" s="263"/>
      <c r="AT180" s="263"/>
      <c r="AU180" s="263"/>
      <c r="AV180" s="263"/>
      <c r="AW180" s="263"/>
      <c r="AX180" s="263"/>
      <c r="AY180" s="263"/>
    </row>
    <row r="181" spans="1:51" ht="15.75" hidden="1" customHeight="1" x14ac:dyDescent="0.25">
      <c r="A181" s="263"/>
      <c r="B181" s="263"/>
      <c r="C181" s="687" t="s">
        <v>257</v>
      </c>
      <c r="D181" s="685"/>
      <c r="E181" s="681" t="e">
        <v>#VALUE!</v>
      </c>
      <c r="F181" s="680"/>
      <c r="G181" s="684" t="e">
        <v>#VALUE!</v>
      </c>
      <c r="H181" s="685"/>
      <c r="I181" s="365" t="e">
        <f t="shared" si="1"/>
        <v>#VALUE!</v>
      </c>
      <c r="J181" s="684" t="e">
        <v>#VALUE!</v>
      </c>
      <c r="K181" s="685"/>
      <c r="L181" s="686"/>
      <c r="M181" s="685"/>
      <c r="N181" s="263"/>
      <c r="O181" s="263"/>
      <c r="P181" s="263"/>
      <c r="Q181" s="263"/>
      <c r="R181" s="263"/>
      <c r="S181" s="263"/>
      <c r="T181" s="263"/>
      <c r="U181" s="263"/>
      <c r="V181" s="263"/>
      <c r="W181" s="263"/>
      <c r="X181" s="263"/>
      <c r="Y181" s="263"/>
      <c r="Z181" s="263"/>
      <c r="AA181" s="263"/>
      <c r="AB181" s="263"/>
      <c r="AC181" s="263"/>
      <c r="AD181" s="263"/>
      <c r="AE181" s="263"/>
      <c r="AF181" s="263"/>
      <c r="AG181" s="263"/>
      <c r="AH181" s="263"/>
      <c r="AI181" s="263"/>
      <c r="AJ181" s="263"/>
      <c r="AK181" s="263"/>
      <c r="AL181" s="263"/>
      <c r="AM181" s="263"/>
      <c r="AN181" s="263"/>
      <c r="AO181" s="263"/>
      <c r="AP181" s="263"/>
      <c r="AQ181" s="263"/>
      <c r="AR181" s="263"/>
      <c r="AS181" s="263"/>
      <c r="AT181" s="263"/>
      <c r="AU181" s="263"/>
      <c r="AV181" s="263"/>
      <c r="AW181" s="263"/>
      <c r="AX181" s="263"/>
      <c r="AY181" s="263"/>
    </row>
    <row r="182" spans="1:51" ht="15.75" hidden="1" customHeight="1" x14ac:dyDescent="0.25">
      <c r="A182" s="263"/>
      <c r="B182" s="263"/>
      <c r="C182" s="687" t="s">
        <v>874</v>
      </c>
      <c r="D182" s="685"/>
      <c r="E182" s="681" t="e">
        <v>#VALUE!</v>
      </c>
      <c r="F182" s="680"/>
      <c r="G182" s="684" t="e">
        <v>#VALUE!</v>
      </c>
      <c r="H182" s="685"/>
      <c r="I182" s="365" t="e">
        <f t="shared" si="1"/>
        <v>#VALUE!</v>
      </c>
      <c r="J182" s="684" t="e">
        <v>#VALUE!</v>
      </c>
      <c r="K182" s="685"/>
      <c r="L182" s="688"/>
      <c r="M182" s="685"/>
      <c r="N182" s="263"/>
      <c r="O182" s="263"/>
      <c r="P182" s="263"/>
      <c r="Q182" s="263"/>
      <c r="R182" s="263"/>
      <c r="S182" s="263"/>
      <c r="T182" s="263"/>
      <c r="U182" s="263"/>
      <c r="V182" s="263"/>
      <c r="W182" s="263"/>
      <c r="X182" s="263"/>
      <c r="Y182" s="263"/>
      <c r="Z182" s="263"/>
      <c r="AA182" s="263"/>
      <c r="AB182" s="263"/>
      <c r="AC182" s="263"/>
      <c r="AD182" s="263"/>
      <c r="AE182" s="263"/>
      <c r="AF182" s="263"/>
      <c r="AG182" s="263"/>
      <c r="AH182" s="263"/>
      <c r="AI182" s="263"/>
      <c r="AJ182" s="263"/>
      <c r="AK182" s="263"/>
      <c r="AL182" s="263"/>
      <c r="AM182" s="263"/>
      <c r="AN182" s="263"/>
      <c r="AO182" s="263"/>
      <c r="AP182" s="263"/>
      <c r="AQ182" s="263"/>
      <c r="AR182" s="263"/>
      <c r="AS182" s="263"/>
      <c r="AT182" s="263"/>
      <c r="AU182" s="263"/>
      <c r="AV182" s="263"/>
      <c r="AW182" s="263"/>
      <c r="AX182" s="263"/>
      <c r="AY182" s="263"/>
    </row>
    <row r="183" spans="1:51" ht="15.75" hidden="1" customHeight="1" x14ac:dyDescent="0.25">
      <c r="A183" s="263"/>
      <c r="B183" s="263"/>
      <c r="C183" s="687" t="s">
        <v>244</v>
      </c>
      <c r="D183" s="685"/>
      <c r="E183" s="681" t="e">
        <v>#VALUE!</v>
      </c>
      <c r="F183" s="680"/>
      <c r="G183" s="684" t="e">
        <v>#VALUE!</v>
      </c>
      <c r="H183" s="685"/>
      <c r="I183" s="365" t="e">
        <f t="shared" si="1"/>
        <v>#VALUE!</v>
      </c>
      <c r="J183" s="684" t="e">
        <v>#VALUE!</v>
      </c>
      <c r="K183" s="685"/>
      <c r="L183" s="686"/>
      <c r="M183" s="685"/>
      <c r="N183" s="263"/>
      <c r="O183" s="263"/>
      <c r="P183" s="263"/>
      <c r="Q183" s="263"/>
      <c r="R183" s="263"/>
      <c r="S183" s="263"/>
      <c r="T183" s="263"/>
      <c r="U183" s="263"/>
      <c r="V183" s="263"/>
      <c r="W183" s="263"/>
      <c r="X183" s="263"/>
      <c r="Y183" s="263"/>
      <c r="Z183" s="263"/>
      <c r="AA183" s="263"/>
      <c r="AB183" s="263"/>
      <c r="AC183" s="263"/>
      <c r="AD183" s="263"/>
      <c r="AE183" s="263"/>
      <c r="AF183" s="263"/>
      <c r="AG183" s="263"/>
      <c r="AH183" s="263"/>
      <c r="AI183" s="263"/>
      <c r="AJ183" s="263"/>
      <c r="AK183" s="263"/>
      <c r="AL183" s="263"/>
      <c r="AM183" s="263"/>
      <c r="AN183" s="263"/>
      <c r="AO183" s="263"/>
      <c r="AP183" s="263"/>
      <c r="AQ183" s="263"/>
      <c r="AR183" s="263"/>
      <c r="AS183" s="263"/>
      <c r="AT183" s="263"/>
      <c r="AU183" s="263"/>
      <c r="AV183" s="263"/>
      <c r="AW183" s="263"/>
      <c r="AX183" s="263"/>
      <c r="AY183" s="263"/>
    </row>
    <row r="184" spans="1:51" ht="15.75" hidden="1" customHeight="1" x14ac:dyDescent="0.25">
      <c r="A184" s="263"/>
      <c r="B184" s="263"/>
      <c r="C184" s="687" t="s">
        <v>246</v>
      </c>
      <c r="D184" s="685"/>
      <c r="E184" s="681" t="e">
        <v>#VALUE!</v>
      </c>
      <c r="F184" s="680"/>
      <c r="G184" s="684" t="e">
        <v>#VALUE!</v>
      </c>
      <c r="H184" s="685"/>
      <c r="I184" s="365" t="e">
        <f t="shared" si="1"/>
        <v>#VALUE!</v>
      </c>
      <c r="J184" s="684" t="e">
        <v>#VALUE!</v>
      </c>
      <c r="K184" s="685"/>
      <c r="L184" s="686"/>
      <c r="M184" s="685"/>
      <c r="N184" s="263"/>
      <c r="O184" s="263"/>
      <c r="P184" s="263"/>
      <c r="Q184" s="263"/>
      <c r="R184" s="263"/>
      <c r="S184" s="263"/>
      <c r="T184" s="263"/>
      <c r="U184" s="263"/>
      <c r="V184" s="263"/>
      <c r="W184" s="263"/>
      <c r="X184" s="263"/>
      <c r="Y184" s="263"/>
      <c r="Z184" s="263"/>
      <c r="AA184" s="263"/>
      <c r="AB184" s="263"/>
      <c r="AC184" s="263"/>
      <c r="AD184" s="263"/>
      <c r="AE184" s="263"/>
      <c r="AF184" s="263"/>
      <c r="AG184" s="263"/>
      <c r="AH184" s="263"/>
      <c r="AI184" s="263"/>
      <c r="AJ184" s="263"/>
      <c r="AK184" s="263"/>
      <c r="AL184" s="263"/>
      <c r="AM184" s="263"/>
      <c r="AN184" s="263"/>
      <c r="AO184" s="263"/>
      <c r="AP184" s="263"/>
      <c r="AQ184" s="263"/>
      <c r="AR184" s="263"/>
      <c r="AS184" s="263"/>
      <c r="AT184" s="263"/>
      <c r="AU184" s="263"/>
      <c r="AV184" s="263"/>
      <c r="AW184" s="263"/>
      <c r="AX184" s="263"/>
      <c r="AY184" s="263"/>
    </row>
    <row r="185" spans="1:51" ht="15.75" hidden="1" customHeight="1" x14ac:dyDescent="0.25">
      <c r="A185" s="263"/>
      <c r="B185" s="263"/>
      <c r="C185" s="687" t="s">
        <v>284</v>
      </c>
      <c r="D185" s="685"/>
      <c r="E185" s="681" t="e">
        <v>#VALUE!</v>
      </c>
      <c r="F185" s="680"/>
      <c r="G185" s="684" t="e">
        <v>#VALUE!</v>
      </c>
      <c r="H185" s="685"/>
      <c r="I185" s="365" t="e">
        <f t="shared" si="1"/>
        <v>#VALUE!</v>
      </c>
      <c r="J185" s="684" t="e">
        <v>#VALUE!</v>
      </c>
      <c r="K185" s="685"/>
      <c r="L185" s="686"/>
      <c r="M185" s="685"/>
      <c r="N185" s="263"/>
      <c r="O185" s="263"/>
      <c r="P185" s="263"/>
      <c r="Q185" s="263"/>
      <c r="R185" s="263"/>
      <c r="S185" s="263"/>
      <c r="T185" s="263"/>
      <c r="U185" s="263"/>
      <c r="V185" s="263"/>
      <c r="W185" s="263"/>
      <c r="X185" s="263"/>
      <c r="Y185" s="263"/>
      <c r="Z185" s="263"/>
      <c r="AA185" s="263"/>
      <c r="AB185" s="263"/>
      <c r="AC185" s="263"/>
      <c r="AD185" s="263"/>
      <c r="AE185" s="263"/>
      <c r="AF185" s="263"/>
      <c r="AG185" s="263"/>
      <c r="AH185" s="263"/>
      <c r="AI185" s="263"/>
      <c r="AJ185" s="263"/>
      <c r="AK185" s="263"/>
      <c r="AL185" s="263"/>
      <c r="AM185" s="263"/>
      <c r="AN185" s="263"/>
      <c r="AO185" s="263"/>
      <c r="AP185" s="263"/>
      <c r="AQ185" s="263"/>
      <c r="AR185" s="263"/>
      <c r="AS185" s="263"/>
      <c r="AT185" s="263"/>
      <c r="AU185" s="263"/>
      <c r="AV185" s="263"/>
      <c r="AW185" s="263"/>
      <c r="AX185" s="263"/>
      <c r="AY185" s="263"/>
    </row>
    <row r="186" spans="1:51" ht="15.75" hidden="1" customHeight="1" x14ac:dyDescent="0.25">
      <c r="A186" s="263"/>
      <c r="B186" s="263"/>
      <c r="C186" s="687" t="s">
        <v>300</v>
      </c>
      <c r="D186" s="685"/>
      <c r="E186" s="681" t="e">
        <v>#VALUE!</v>
      </c>
      <c r="F186" s="680"/>
      <c r="G186" s="684" t="e">
        <v>#VALUE!</v>
      </c>
      <c r="H186" s="685"/>
      <c r="I186" s="365" t="e">
        <f t="shared" si="1"/>
        <v>#VALUE!</v>
      </c>
      <c r="J186" s="684" t="e">
        <v>#VALUE!</v>
      </c>
      <c r="K186" s="685"/>
      <c r="L186" s="686"/>
      <c r="M186" s="685"/>
      <c r="N186" s="263"/>
      <c r="O186" s="263"/>
      <c r="P186" s="263"/>
      <c r="Q186" s="263"/>
      <c r="R186" s="263"/>
      <c r="S186" s="263"/>
      <c r="T186" s="263"/>
      <c r="U186" s="263"/>
      <c r="V186" s="263"/>
      <c r="W186" s="263"/>
      <c r="X186" s="263"/>
      <c r="Y186" s="263"/>
      <c r="Z186" s="263"/>
      <c r="AA186" s="263"/>
      <c r="AB186" s="263"/>
      <c r="AC186" s="263"/>
      <c r="AD186" s="263"/>
      <c r="AE186" s="263"/>
      <c r="AF186" s="263"/>
      <c r="AG186" s="263"/>
      <c r="AH186" s="263"/>
      <c r="AI186" s="263"/>
      <c r="AJ186" s="263"/>
      <c r="AK186" s="263"/>
      <c r="AL186" s="263"/>
      <c r="AM186" s="263"/>
      <c r="AN186" s="263"/>
      <c r="AO186" s="263"/>
      <c r="AP186" s="263"/>
      <c r="AQ186" s="263"/>
      <c r="AR186" s="263"/>
      <c r="AS186" s="263"/>
      <c r="AT186" s="263"/>
      <c r="AU186" s="263"/>
      <c r="AV186" s="263"/>
      <c r="AW186" s="263"/>
      <c r="AX186" s="263"/>
      <c r="AY186" s="263"/>
    </row>
    <row r="187" spans="1:51" ht="15.75" hidden="1" customHeight="1" x14ac:dyDescent="0.25">
      <c r="A187" s="263"/>
      <c r="B187" s="263"/>
      <c r="C187" s="687" t="s">
        <v>571</v>
      </c>
      <c r="D187" s="685"/>
      <c r="E187" s="681" t="e">
        <v>#VALUE!</v>
      </c>
      <c r="F187" s="680"/>
      <c r="G187" s="684" t="e">
        <v>#VALUE!</v>
      </c>
      <c r="H187" s="685"/>
      <c r="I187" s="365" t="e">
        <f t="shared" si="1"/>
        <v>#VALUE!</v>
      </c>
      <c r="J187" s="684" t="e">
        <v>#VALUE!</v>
      </c>
      <c r="K187" s="685"/>
      <c r="L187" s="686"/>
      <c r="M187" s="685"/>
      <c r="N187" s="263"/>
      <c r="O187" s="263"/>
      <c r="P187" s="263"/>
      <c r="Q187" s="263"/>
      <c r="R187" s="263"/>
      <c r="S187" s="263"/>
      <c r="T187" s="263"/>
      <c r="U187" s="263"/>
      <c r="V187" s="263"/>
      <c r="W187" s="263"/>
      <c r="X187" s="263"/>
      <c r="Y187" s="263"/>
      <c r="Z187" s="263"/>
      <c r="AA187" s="263"/>
      <c r="AB187" s="263"/>
      <c r="AC187" s="263"/>
      <c r="AD187" s="263"/>
      <c r="AE187" s="263"/>
      <c r="AF187" s="263"/>
      <c r="AG187" s="263"/>
      <c r="AH187" s="263"/>
      <c r="AI187" s="263"/>
      <c r="AJ187" s="263"/>
      <c r="AK187" s="263"/>
      <c r="AL187" s="263"/>
      <c r="AM187" s="263"/>
      <c r="AN187" s="263"/>
      <c r="AO187" s="263"/>
      <c r="AP187" s="263"/>
      <c r="AQ187" s="263"/>
      <c r="AR187" s="263"/>
      <c r="AS187" s="263"/>
      <c r="AT187" s="263"/>
      <c r="AU187" s="263"/>
      <c r="AV187" s="263"/>
      <c r="AW187" s="263"/>
      <c r="AX187" s="263"/>
      <c r="AY187" s="263"/>
    </row>
    <row r="188" spans="1:51" ht="15.75" hidden="1" customHeight="1" x14ac:dyDescent="0.25">
      <c r="A188" s="263"/>
      <c r="B188" s="263"/>
      <c r="C188" s="687" t="s">
        <v>263</v>
      </c>
      <c r="D188" s="685"/>
      <c r="E188" s="681" t="e">
        <v>#VALUE!</v>
      </c>
      <c r="F188" s="680"/>
      <c r="G188" s="684" t="e">
        <v>#VALUE!</v>
      </c>
      <c r="H188" s="685"/>
      <c r="I188" s="365" t="e">
        <f t="shared" si="1"/>
        <v>#VALUE!</v>
      </c>
      <c r="J188" s="684" t="e">
        <v>#VALUE!</v>
      </c>
      <c r="K188" s="685"/>
      <c r="L188" s="686"/>
      <c r="M188" s="685"/>
      <c r="N188" s="263"/>
      <c r="O188" s="263"/>
      <c r="P188" s="263"/>
      <c r="Q188" s="263"/>
      <c r="R188" s="263"/>
      <c r="S188" s="263"/>
      <c r="T188" s="263"/>
      <c r="U188" s="263"/>
      <c r="V188" s="263"/>
      <c r="W188" s="263"/>
      <c r="X188" s="263"/>
      <c r="Y188" s="263"/>
      <c r="Z188" s="263"/>
      <c r="AA188" s="263"/>
      <c r="AB188" s="263"/>
      <c r="AC188" s="263"/>
      <c r="AD188" s="263"/>
      <c r="AE188" s="263"/>
      <c r="AF188" s="263"/>
      <c r="AG188" s="263"/>
      <c r="AH188" s="263"/>
      <c r="AI188" s="263"/>
      <c r="AJ188" s="263"/>
      <c r="AK188" s="263"/>
      <c r="AL188" s="263"/>
      <c r="AM188" s="263"/>
      <c r="AN188" s="263"/>
      <c r="AO188" s="263"/>
      <c r="AP188" s="263"/>
      <c r="AQ188" s="263"/>
      <c r="AR188" s="263"/>
      <c r="AS188" s="263"/>
      <c r="AT188" s="263"/>
      <c r="AU188" s="263"/>
      <c r="AV188" s="263"/>
      <c r="AW188" s="263"/>
      <c r="AX188" s="263"/>
      <c r="AY188" s="263"/>
    </row>
    <row r="189" spans="1:51" ht="15.75" hidden="1" customHeight="1" x14ac:dyDescent="0.25">
      <c r="A189" s="263"/>
      <c r="B189" s="263"/>
      <c r="C189" s="687" t="s">
        <v>875</v>
      </c>
      <c r="D189" s="685"/>
      <c r="E189" s="681" t="e">
        <v>#VALUE!</v>
      </c>
      <c r="F189" s="680"/>
      <c r="G189" s="684" t="e">
        <v>#VALUE!</v>
      </c>
      <c r="H189" s="685"/>
      <c r="I189" s="365" t="e">
        <f t="shared" si="1"/>
        <v>#VALUE!</v>
      </c>
      <c r="J189" s="684" t="e">
        <v>#VALUE!</v>
      </c>
      <c r="K189" s="685"/>
      <c r="L189" s="686"/>
      <c r="M189" s="685"/>
      <c r="N189" s="263"/>
      <c r="O189" s="263"/>
      <c r="P189" s="263"/>
      <c r="Q189" s="263"/>
      <c r="R189" s="263"/>
      <c r="S189" s="263"/>
      <c r="T189" s="263"/>
      <c r="U189" s="263"/>
      <c r="V189" s="263"/>
      <c r="W189" s="263"/>
      <c r="X189" s="263"/>
      <c r="Y189" s="263"/>
      <c r="Z189" s="263"/>
      <c r="AA189" s="263"/>
      <c r="AB189" s="263"/>
      <c r="AC189" s="263"/>
      <c r="AD189" s="263"/>
      <c r="AE189" s="263"/>
      <c r="AF189" s="263"/>
      <c r="AG189" s="263"/>
      <c r="AH189" s="263"/>
      <c r="AI189" s="263"/>
      <c r="AJ189" s="263"/>
      <c r="AK189" s="263"/>
      <c r="AL189" s="263"/>
      <c r="AM189" s="263"/>
      <c r="AN189" s="263"/>
      <c r="AO189" s="263"/>
      <c r="AP189" s="263"/>
      <c r="AQ189" s="263"/>
      <c r="AR189" s="263"/>
      <c r="AS189" s="263"/>
      <c r="AT189" s="263"/>
      <c r="AU189" s="263"/>
      <c r="AV189" s="263"/>
      <c r="AW189" s="263"/>
      <c r="AX189" s="263"/>
      <c r="AY189" s="263"/>
    </row>
    <row r="190" spans="1:51" ht="15.75" hidden="1" customHeight="1" x14ac:dyDescent="0.25">
      <c r="A190" s="263"/>
      <c r="B190" s="263"/>
      <c r="C190" s="687" t="s">
        <v>276</v>
      </c>
      <c r="D190" s="685"/>
      <c r="E190" s="681" t="e">
        <v>#VALUE!</v>
      </c>
      <c r="F190" s="680"/>
      <c r="G190" s="684" t="e">
        <v>#VALUE!</v>
      </c>
      <c r="H190" s="685"/>
      <c r="I190" s="365" t="e">
        <f t="shared" si="1"/>
        <v>#VALUE!</v>
      </c>
      <c r="J190" s="684" t="e">
        <v>#VALUE!</v>
      </c>
      <c r="K190" s="685"/>
      <c r="L190" s="686"/>
      <c r="M190" s="685"/>
      <c r="N190" s="263"/>
      <c r="O190" s="263"/>
      <c r="P190" s="263"/>
      <c r="Q190" s="263"/>
      <c r="R190" s="263"/>
      <c r="S190" s="263"/>
      <c r="T190" s="263"/>
      <c r="U190" s="263"/>
      <c r="V190" s="263"/>
      <c r="W190" s="263"/>
      <c r="X190" s="263"/>
      <c r="Y190" s="263"/>
      <c r="Z190" s="263"/>
      <c r="AA190" s="263"/>
      <c r="AB190" s="263"/>
      <c r="AC190" s="263"/>
      <c r="AD190" s="263"/>
      <c r="AE190" s="263"/>
      <c r="AF190" s="263"/>
      <c r="AG190" s="263"/>
      <c r="AH190" s="263"/>
      <c r="AI190" s="263"/>
      <c r="AJ190" s="263"/>
      <c r="AK190" s="263"/>
      <c r="AL190" s="263"/>
      <c r="AM190" s="263"/>
      <c r="AN190" s="263"/>
      <c r="AO190" s="263"/>
      <c r="AP190" s="263"/>
      <c r="AQ190" s="263"/>
      <c r="AR190" s="263"/>
      <c r="AS190" s="263"/>
      <c r="AT190" s="263"/>
      <c r="AU190" s="263"/>
      <c r="AV190" s="263"/>
      <c r="AW190" s="263"/>
      <c r="AX190" s="263"/>
      <c r="AY190" s="263"/>
    </row>
    <row r="191" spans="1:51" ht="15.75" hidden="1" customHeight="1" x14ac:dyDescent="0.25">
      <c r="A191" s="263"/>
      <c r="B191" s="263"/>
      <c r="C191" s="687" t="s">
        <v>253</v>
      </c>
      <c r="D191" s="685"/>
      <c r="E191" s="681" t="e">
        <v>#VALUE!</v>
      </c>
      <c r="F191" s="680"/>
      <c r="G191" s="684" t="e">
        <v>#VALUE!</v>
      </c>
      <c r="H191" s="685"/>
      <c r="I191" s="365" t="e">
        <f t="shared" si="1"/>
        <v>#VALUE!</v>
      </c>
      <c r="J191" s="684" t="e">
        <v>#VALUE!</v>
      </c>
      <c r="K191" s="685"/>
      <c r="L191" s="686"/>
      <c r="M191" s="685"/>
      <c r="N191" s="263"/>
      <c r="O191" s="263"/>
      <c r="P191" s="263"/>
      <c r="Q191" s="263"/>
      <c r="R191" s="263"/>
      <c r="S191" s="263"/>
      <c r="T191" s="263"/>
      <c r="U191" s="263"/>
      <c r="V191" s="263"/>
      <c r="W191" s="263"/>
      <c r="X191" s="263"/>
      <c r="Y191" s="263"/>
      <c r="Z191" s="263"/>
      <c r="AA191" s="263"/>
      <c r="AB191" s="263"/>
      <c r="AC191" s="263"/>
      <c r="AD191" s="263"/>
      <c r="AE191" s="263"/>
      <c r="AF191" s="263"/>
      <c r="AG191" s="263"/>
      <c r="AH191" s="263"/>
      <c r="AI191" s="263"/>
      <c r="AJ191" s="263"/>
      <c r="AK191" s="263"/>
      <c r="AL191" s="263"/>
      <c r="AM191" s="263"/>
      <c r="AN191" s="263"/>
      <c r="AO191" s="263"/>
      <c r="AP191" s="263"/>
      <c r="AQ191" s="263"/>
      <c r="AR191" s="263"/>
      <c r="AS191" s="263"/>
      <c r="AT191" s="263"/>
      <c r="AU191" s="263"/>
      <c r="AV191" s="263"/>
      <c r="AW191" s="263"/>
      <c r="AX191" s="263"/>
      <c r="AY191" s="263"/>
    </row>
    <row r="192" spans="1:51" ht="15.75" hidden="1" customHeight="1" x14ac:dyDescent="0.25">
      <c r="A192" s="263"/>
      <c r="B192" s="263"/>
      <c r="C192" s="687" t="s">
        <v>613</v>
      </c>
      <c r="D192" s="685"/>
      <c r="E192" s="681" t="e">
        <v>#VALUE!</v>
      </c>
      <c r="F192" s="680"/>
      <c r="G192" s="684" t="e">
        <v>#VALUE!</v>
      </c>
      <c r="H192" s="685"/>
      <c r="I192" s="365" t="e">
        <f t="shared" si="1"/>
        <v>#VALUE!</v>
      </c>
      <c r="J192" s="684" t="e">
        <v>#VALUE!</v>
      </c>
      <c r="K192" s="685"/>
      <c r="L192" s="686"/>
      <c r="M192" s="685"/>
      <c r="N192" s="263"/>
      <c r="O192" s="263"/>
      <c r="P192" s="263"/>
      <c r="Q192" s="263"/>
      <c r="R192" s="263"/>
      <c r="S192" s="263"/>
      <c r="T192" s="263"/>
      <c r="U192" s="263"/>
      <c r="V192" s="263"/>
      <c r="W192" s="263"/>
      <c r="X192" s="263"/>
      <c r="Y192" s="263"/>
      <c r="Z192" s="263"/>
      <c r="AA192" s="263"/>
      <c r="AB192" s="263"/>
      <c r="AC192" s="263"/>
      <c r="AD192" s="263"/>
      <c r="AE192" s="263"/>
      <c r="AF192" s="263"/>
      <c r="AG192" s="263"/>
      <c r="AH192" s="263"/>
      <c r="AI192" s="263"/>
      <c r="AJ192" s="263"/>
      <c r="AK192" s="263"/>
      <c r="AL192" s="263"/>
      <c r="AM192" s="263"/>
      <c r="AN192" s="263"/>
      <c r="AO192" s="263"/>
      <c r="AP192" s="263"/>
      <c r="AQ192" s="263"/>
      <c r="AR192" s="263"/>
      <c r="AS192" s="263"/>
      <c r="AT192" s="263"/>
      <c r="AU192" s="263"/>
      <c r="AV192" s="263"/>
      <c r="AW192" s="263"/>
      <c r="AX192" s="263"/>
      <c r="AY192" s="263"/>
    </row>
    <row r="193" spans="1:51" ht="15.75" hidden="1" customHeight="1" x14ac:dyDescent="0.25">
      <c r="A193" s="263"/>
      <c r="B193" s="263"/>
      <c r="C193" s="687" t="s">
        <v>596</v>
      </c>
      <c r="D193" s="685"/>
      <c r="E193" s="681" t="e">
        <v>#VALUE!</v>
      </c>
      <c r="F193" s="680"/>
      <c r="G193" s="684" t="e">
        <v>#VALUE!</v>
      </c>
      <c r="H193" s="685"/>
      <c r="I193" s="365" t="e">
        <f t="shared" si="1"/>
        <v>#VALUE!</v>
      </c>
      <c r="J193" s="684" t="e">
        <v>#VALUE!</v>
      </c>
      <c r="K193" s="685"/>
      <c r="L193" s="686"/>
      <c r="M193" s="685"/>
      <c r="N193" s="263"/>
      <c r="O193" s="263"/>
      <c r="P193" s="263"/>
      <c r="Q193" s="263"/>
      <c r="R193" s="263"/>
      <c r="S193" s="263"/>
      <c r="T193" s="263"/>
      <c r="U193" s="263"/>
      <c r="V193" s="263"/>
      <c r="W193" s="263"/>
      <c r="X193" s="263"/>
      <c r="Y193" s="263"/>
      <c r="Z193" s="263"/>
      <c r="AA193" s="263"/>
      <c r="AB193" s="263"/>
      <c r="AC193" s="263"/>
      <c r="AD193" s="263"/>
      <c r="AE193" s="263"/>
      <c r="AF193" s="263"/>
      <c r="AG193" s="263"/>
      <c r="AH193" s="263"/>
      <c r="AI193" s="263"/>
      <c r="AJ193" s="263"/>
      <c r="AK193" s="263"/>
      <c r="AL193" s="263"/>
      <c r="AM193" s="263"/>
      <c r="AN193" s="263"/>
      <c r="AO193" s="263"/>
      <c r="AP193" s="263"/>
      <c r="AQ193" s="263"/>
      <c r="AR193" s="263"/>
      <c r="AS193" s="263"/>
      <c r="AT193" s="263"/>
      <c r="AU193" s="263"/>
      <c r="AV193" s="263"/>
      <c r="AW193" s="263"/>
      <c r="AX193" s="263"/>
      <c r="AY193" s="263"/>
    </row>
    <row r="194" spans="1:51" ht="15.75" hidden="1" customHeight="1" x14ac:dyDescent="0.25">
      <c r="A194" s="263"/>
      <c r="B194" s="263"/>
      <c r="C194" s="687" t="s">
        <v>331</v>
      </c>
      <c r="D194" s="685"/>
      <c r="E194" s="681" t="e">
        <v>#VALUE!</v>
      </c>
      <c r="F194" s="680"/>
      <c r="G194" s="684" t="e">
        <v>#VALUE!</v>
      </c>
      <c r="H194" s="685"/>
      <c r="I194" s="365" t="e">
        <f t="shared" si="1"/>
        <v>#VALUE!</v>
      </c>
      <c r="J194" s="684" t="e">
        <v>#VALUE!</v>
      </c>
      <c r="K194" s="685"/>
      <c r="L194" s="686"/>
      <c r="M194" s="685"/>
      <c r="N194" s="263"/>
      <c r="O194" s="263"/>
      <c r="P194" s="263"/>
      <c r="Q194" s="263"/>
      <c r="R194" s="263"/>
      <c r="S194" s="263"/>
      <c r="T194" s="263"/>
      <c r="U194" s="263"/>
      <c r="V194" s="263"/>
      <c r="W194" s="263"/>
      <c r="X194" s="263"/>
      <c r="Y194" s="263"/>
      <c r="Z194" s="263"/>
      <c r="AA194" s="263"/>
      <c r="AB194" s="263"/>
      <c r="AC194" s="263"/>
      <c r="AD194" s="263"/>
      <c r="AE194" s="263"/>
      <c r="AF194" s="263"/>
      <c r="AG194" s="263"/>
      <c r="AH194" s="263"/>
      <c r="AI194" s="263"/>
      <c r="AJ194" s="263"/>
      <c r="AK194" s="263"/>
      <c r="AL194" s="263"/>
      <c r="AM194" s="263"/>
      <c r="AN194" s="263"/>
      <c r="AO194" s="263"/>
      <c r="AP194" s="263"/>
      <c r="AQ194" s="263"/>
      <c r="AR194" s="263"/>
      <c r="AS194" s="263"/>
      <c r="AT194" s="263"/>
      <c r="AU194" s="263"/>
      <c r="AV194" s="263"/>
      <c r="AW194" s="263"/>
      <c r="AX194" s="263"/>
      <c r="AY194" s="263"/>
    </row>
    <row r="195" spans="1:51" ht="15.75" hidden="1" customHeight="1" x14ac:dyDescent="0.25">
      <c r="A195" s="263"/>
      <c r="B195" s="263"/>
      <c r="C195" s="687" t="s">
        <v>377</v>
      </c>
      <c r="D195" s="685"/>
      <c r="E195" s="681" t="e">
        <v>#VALUE!</v>
      </c>
      <c r="F195" s="680"/>
      <c r="G195" s="684" t="e">
        <v>#VALUE!</v>
      </c>
      <c r="H195" s="685"/>
      <c r="I195" s="365" t="e">
        <f t="shared" si="1"/>
        <v>#VALUE!</v>
      </c>
      <c r="J195" s="684" t="e">
        <v>#VALUE!</v>
      </c>
      <c r="K195" s="685"/>
      <c r="L195" s="686"/>
      <c r="M195" s="685"/>
      <c r="N195" s="263"/>
      <c r="O195" s="263"/>
      <c r="P195" s="263"/>
      <c r="Q195" s="263"/>
      <c r="R195" s="263"/>
      <c r="S195" s="263"/>
      <c r="T195" s="263"/>
      <c r="U195" s="263"/>
      <c r="V195" s="263"/>
      <c r="W195" s="263"/>
      <c r="X195" s="263"/>
      <c r="Y195" s="263"/>
      <c r="Z195" s="263"/>
      <c r="AA195" s="263"/>
      <c r="AB195" s="263"/>
      <c r="AC195" s="263"/>
      <c r="AD195" s="263"/>
      <c r="AE195" s="263"/>
      <c r="AF195" s="263"/>
      <c r="AG195" s="263"/>
      <c r="AH195" s="263"/>
      <c r="AI195" s="263"/>
      <c r="AJ195" s="263"/>
      <c r="AK195" s="263"/>
      <c r="AL195" s="263"/>
      <c r="AM195" s="263"/>
      <c r="AN195" s="263"/>
      <c r="AO195" s="263"/>
      <c r="AP195" s="263"/>
      <c r="AQ195" s="263"/>
      <c r="AR195" s="263"/>
      <c r="AS195" s="263"/>
      <c r="AT195" s="263"/>
      <c r="AU195" s="263"/>
      <c r="AV195" s="263"/>
      <c r="AW195" s="263"/>
      <c r="AX195" s="263"/>
      <c r="AY195" s="263"/>
    </row>
    <row r="196" spans="1:51" ht="15.75" hidden="1" customHeight="1" x14ac:dyDescent="0.25">
      <c r="A196" s="263"/>
      <c r="B196" s="263"/>
      <c r="C196" s="687" t="s">
        <v>368</v>
      </c>
      <c r="D196" s="685"/>
      <c r="E196" s="681" t="e">
        <v>#VALUE!</v>
      </c>
      <c r="F196" s="680"/>
      <c r="G196" s="684" t="e">
        <v>#VALUE!</v>
      </c>
      <c r="H196" s="685"/>
      <c r="I196" s="365" t="e">
        <f t="shared" si="1"/>
        <v>#VALUE!</v>
      </c>
      <c r="J196" s="684" t="e">
        <v>#VALUE!</v>
      </c>
      <c r="K196" s="685"/>
      <c r="L196" s="686"/>
      <c r="M196" s="685"/>
      <c r="N196" s="263"/>
      <c r="O196" s="263"/>
      <c r="P196" s="263"/>
      <c r="Q196" s="263"/>
      <c r="R196" s="263"/>
      <c r="S196" s="263"/>
      <c r="T196" s="263"/>
      <c r="U196" s="263"/>
      <c r="V196" s="263"/>
      <c r="W196" s="263"/>
      <c r="X196" s="263"/>
      <c r="Y196" s="263"/>
      <c r="Z196" s="263"/>
      <c r="AA196" s="263"/>
      <c r="AB196" s="263"/>
      <c r="AC196" s="263"/>
      <c r="AD196" s="263"/>
      <c r="AE196" s="263"/>
      <c r="AF196" s="263"/>
      <c r="AG196" s="263"/>
      <c r="AH196" s="263"/>
      <c r="AI196" s="263"/>
      <c r="AJ196" s="263"/>
      <c r="AK196" s="263"/>
      <c r="AL196" s="263"/>
      <c r="AM196" s="263"/>
      <c r="AN196" s="263"/>
      <c r="AO196" s="263"/>
      <c r="AP196" s="263"/>
      <c r="AQ196" s="263"/>
      <c r="AR196" s="263"/>
      <c r="AS196" s="263"/>
      <c r="AT196" s="263"/>
      <c r="AU196" s="263"/>
      <c r="AV196" s="263"/>
      <c r="AW196" s="263"/>
      <c r="AX196" s="263"/>
      <c r="AY196" s="263"/>
    </row>
    <row r="197" spans="1:51" ht="15.75" hidden="1" customHeight="1" x14ac:dyDescent="0.25">
      <c r="A197" s="263"/>
      <c r="B197" s="263"/>
      <c r="C197" s="364" t="s">
        <v>843</v>
      </c>
      <c r="D197" s="366"/>
      <c r="E197" s="681" t="e">
        <v>#VALUE!</v>
      </c>
      <c r="F197" s="680"/>
      <c r="G197" s="684" t="e">
        <v>#VALUE!</v>
      </c>
      <c r="H197" s="685"/>
      <c r="I197" s="365" t="e">
        <f t="shared" si="1"/>
        <v>#VALUE!</v>
      </c>
      <c r="J197" s="684" t="e">
        <v>#VALUE!</v>
      </c>
      <c r="K197" s="685"/>
      <c r="L197" s="686"/>
      <c r="M197" s="685"/>
      <c r="N197" s="263"/>
      <c r="O197" s="263"/>
      <c r="P197" s="263"/>
      <c r="Q197" s="263"/>
      <c r="R197" s="263"/>
      <c r="S197" s="263"/>
      <c r="T197" s="263"/>
      <c r="U197" s="263"/>
      <c r="V197" s="263"/>
      <c r="W197" s="263"/>
      <c r="X197" s="263"/>
      <c r="Y197" s="263"/>
      <c r="Z197" s="263"/>
      <c r="AA197" s="263"/>
      <c r="AB197" s="263"/>
      <c r="AC197" s="263"/>
      <c r="AD197" s="263"/>
      <c r="AE197" s="263"/>
      <c r="AF197" s="263"/>
      <c r="AG197" s="263"/>
      <c r="AH197" s="263"/>
      <c r="AI197" s="263"/>
      <c r="AJ197" s="263"/>
      <c r="AK197" s="263"/>
      <c r="AL197" s="263"/>
      <c r="AM197" s="263"/>
      <c r="AN197" s="263"/>
      <c r="AO197" s="263"/>
      <c r="AP197" s="263"/>
      <c r="AQ197" s="263"/>
      <c r="AR197" s="263"/>
      <c r="AS197" s="263"/>
      <c r="AT197" s="263"/>
      <c r="AU197" s="263"/>
      <c r="AV197" s="263"/>
      <c r="AW197" s="263"/>
      <c r="AX197" s="263"/>
      <c r="AY197" s="263"/>
    </row>
    <row r="198" spans="1:51" ht="15.75" hidden="1" customHeight="1" x14ac:dyDescent="0.25">
      <c r="A198" s="263"/>
      <c r="B198" s="263"/>
      <c r="C198" s="687" t="s">
        <v>876</v>
      </c>
      <c r="D198" s="685"/>
      <c r="E198" s="681" t="e">
        <v>#VALUE!</v>
      </c>
      <c r="F198" s="680"/>
      <c r="G198" s="684" t="e">
        <v>#VALUE!</v>
      </c>
      <c r="H198" s="685"/>
      <c r="I198" s="365" t="e">
        <f t="shared" si="1"/>
        <v>#VALUE!</v>
      </c>
      <c r="J198" s="684" t="e">
        <v>#VALUE!</v>
      </c>
      <c r="K198" s="685"/>
      <c r="L198" s="686"/>
      <c r="M198" s="685"/>
      <c r="N198" s="263"/>
      <c r="O198" s="263"/>
      <c r="P198" s="263"/>
      <c r="Q198" s="263"/>
      <c r="R198" s="263"/>
      <c r="S198" s="263"/>
      <c r="T198" s="263"/>
      <c r="U198" s="263"/>
      <c r="V198" s="263"/>
      <c r="W198" s="263"/>
      <c r="X198" s="263"/>
      <c r="Y198" s="263"/>
      <c r="Z198" s="263"/>
      <c r="AA198" s="263"/>
      <c r="AB198" s="263"/>
      <c r="AC198" s="263"/>
      <c r="AD198" s="263"/>
      <c r="AE198" s="263"/>
      <c r="AF198" s="263"/>
      <c r="AG198" s="263"/>
      <c r="AH198" s="263"/>
      <c r="AI198" s="263"/>
      <c r="AJ198" s="263"/>
      <c r="AK198" s="263"/>
      <c r="AL198" s="263"/>
      <c r="AM198" s="263"/>
      <c r="AN198" s="263"/>
      <c r="AO198" s="263"/>
      <c r="AP198" s="263"/>
      <c r="AQ198" s="263"/>
      <c r="AR198" s="263"/>
      <c r="AS198" s="263"/>
      <c r="AT198" s="263"/>
      <c r="AU198" s="263"/>
      <c r="AV198" s="263"/>
      <c r="AW198" s="263"/>
      <c r="AX198" s="263"/>
      <c r="AY198" s="263"/>
    </row>
    <row r="199" spans="1:51" ht="15.75" hidden="1" customHeight="1" x14ac:dyDescent="0.25">
      <c r="A199" s="263"/>
      <c r="B199" s="263"/>
      <c r="C199" s="687" t="s">
        <v>233</v>
      </c>
      <c r="D199" s="685"/>
      <c r="E199" s="681" t="e">
        <v>#VALUE!</v>
      </c>
      <c r="F199" s="680"/>
      <c r="G199" s="684" t="e">
        <v>#VALUE!</v>
      </c>
      <c r="H199" s="685"/>
      <c r="I199" s="365" t="e">
        <f t="shared" si="1"/>
        <v>#VALUE!</v>
      </c>
      <c r="J199" s="684" t="e">
        <v>#VALUE!</v>
      </c>
      <c r="K199" s="685"/>
      <c r="L199" s="686"/>
      <c r="M199" s="685"/>
      <c r="N199" s="263"/>
      <c r="O199" s="263"/>
      <c r="P199" s="263"/>
      <c r="Q199" s="263"/>
      <c r="R199" s="263"/>
      <c r="S199" s="263"/>
      <c r="T199" s="263"/>
      <c r="U199" s="263"/>
      <c r="V199" s="263"/>
      <c r="W199" s="263"/>
      <c r="X199" s="263"/>
      <c r="Y199" s="263"/>
      <c r="Z199" s="263"/>
      <c r="AA199" s="263"/>
      <c r="AB199" s="263"/>
      <c r="AC199" s="263"/>
      <c r="AD199" s="263"/>
      <c r="AE199" s="263"/>
      <c r="AF199" s="263"/>
      <c r="AG199" s="263"/>
      <c r="AH199" s="263"/>
      <c r="AI199" s="263"/>
      <c r="AJ199" s="263"/>
      <c r="AK199" s="263"/>
      <c r="AL199" s="263"/>
      <c r="AM199" s="263"/>
      <c r="AN199" s="263"/>
      <c r="AO199" s="263"/>
      <c r="AP199" s="263"/>
      <c r="AQ199" s="263"/>
      <c r="AR199" s="263"/>
      <c r="AS199" s="263"/>
      <c r="AT199" s="263"/>
      <c r="AU199" s="263"/>
      <c r="AV199" s="263"/>
      <c r="AW199" s="263"/>
      <c r="AX199" s="263"/>
      <c r="AY199" s="263"/>
    </row>
    <row r="200" spans="1:51" ht="15.75" hidden="1" customHeight="1" x14ac:dyDescent="0.25">
      <c r="A200" s="263"/>
      <c r="B200" s="263"/>
      <c r="C200" s="687" t="s">
        <v>227</v>
      </c>
      <c r="D200" s="685"/>
      <c r="E200" s="681" t="e">
        <v>#VALUE!</v>
      </c>
      <c r="F200" s="680"/>
      <c r="G200" s="684" t="e">
        <v>#VALUE!</v>
      </c>
      <c r="H200" s="685"/>
      <c r="I200" s="365" t="e">
        <f t="shared" si="1"/>
        <v>#VALUE!</v>
      </c>
      <c r="J200" s="684" t="e">
        <v>#VALUE!</v>
      </c>
      <c r="K200" s="685"/>
      <c r="L200" s="686"/>
      <c r="M200" s="685"/>
      <c r="N200" s="263"/>
      <c r="O200" s="263"/>
      <c r="P200" s="263"/>
      <c r="Q200" s="263"/>
      <c r="R200" s="263"/>
      <c r="S200" s="263"/>
      <c r="T200" s="263"/>
      <c r="U200" s="263"/>
      <c r="V200" s="263"/>
      <c r="W200" s="263"/>
      <c r="X200" s="263"/>
      <c r="Y200" s="263"/>
      <c r="Z200" s="263"/>
      <c r="AA200" s="263"/>
      <c r="AB200" s="263"/>
      <c r="AC200" s="263"/>
      <c r="AD200" s="263"/>
      <c r="AE200" s="263"/>
      <c r="AF200" s="263"/>
      <c r="AG200" s="263"/>
      <c r="AH200" s="263"/>
      <c r="AI200" s="263"/>
      <c r="AJ200" s="263"/>
      <c r="AK200" s="263"/>
      <c r="AL200" s="263"/>
      <c r="AM200" s="263"/>
      <c r="AN200" s="263"/>
      <c r="AO200" s="263"/>
      <c r="AP200" s="263"/>
      <c r="AQ200" s="263"/>
      <c r="AR200" s="263"/>
      <c r="AS200" s="263"/>
      <c r="AT200" s="263"/>
      <c r="AU200" s="263"/>
      <c r="AV200" s="263"/>
      <c r="AW200" s="263"/>
      <c r="AX200" s="263"/>
      <c r="AY200" s="263"/>
    </row>
    <row r="201" spans="1:51" ht="15.75" hidden="1" customHeight="1" x14ac:dyDescent="0.25">
      <c r="A201" s="263"/>
      <c r="B201" s="263"/>
      <c r="C201" s="687" t="s">
        <v>241</v>
      </c>
      <c r="D201" s="685"/>
      <c r="E201" s="681" t="e">
        <v>#VALUE!</v>
      </c>
      <c r="F201" s="680"/>
      <c r="G201" s="684" t="e">
        <v>#VALUE!</v>
      </c>
      <c r="H201" s="685"/>
      <c r="I201" s="365" t="e">
        <f t="shared" si="1"/>
        <v>#VALUE!</v>
      </c>
      <c r="J201" s="684" t="e">
        <v>#VALUE!</v>
      </c>
      <c r="K201" s="685"/>
      <c r="L201" s="686"/>
      <c r="M201" s="685"/>
      <c r="N201" s="263"/>
      <c r="O201" s="263"/>
      <c r="P201" s="263"/>
      <c r="Q201" s="263"/>
      <c r="R201" s="263"/>
      <c r="S201" s="263"/>
      <c r="T201" s="263"/>
      <c r="U201" s="263"/>
      <c r="V201" s="263"/>
      <c r="W201" s="263"/>
      <c r="X201" s="263"/>
      <c r="Y201" s="263"/>
      <c r="Z201" s="263"/>
      <c r="AA201" s="263"/>
      <c r="AB201" s="263"/>
      <c r="AC201" s="263"/>
      <c r="AD201" s="263"/>
      <c r="AE201" s="263"/>
      <c r="AF201" s="263"/>
      <c r="AG201" s="263"/>
      <c r="AH201" s="263"/>
      <c r="AI201" s="263"/>
      <c r="AJ201" s="263"/>
      <c r="AK201" s="263"/>
      <c r="AL201" s="263"/>
      <c r="AM201" s="263"/>
      <c r="AN201" s="263"/>
      <c r="AO201" s="263"/>
      <c r="AP201" s="263"/>
      <c r="AQ201" s="263"/>
      <c r="AR201" s="263"/>
      <c r="AS201" s="263"/>
      <c r="AT201" s="263"/>
      <c r="AU201" s="263"/>
      <c r="AV201" s="263"/>
      <c r="AW201" s="263"/>
      <c r="AX201" s="263"/>
      <c r="AY201" s="263"/>
    </row>
    <row r="202" spans="1:51" ht="15.75" hidden="1" customHeight="1" x14ac:dyDescent="0.25">
      <c r="A202" s="263"/>
      <c r="B202" s="263"/>
      <c r="C202" s="687" t="s">
        <v>417</v>
      </c>
      <c r="D202" s="685"/>
      <c r="E202" s="681" t="e">
        <v>#VALUE!</v>
      </c>
      <c r="F202" s="680"/>
      <c r="G202" s="684" t="e">
        <v>#VALUE!</v>
      </c>
      <c r="H202" s="685"/>
      <c r="I202" s="365" t="e">
        <f t="shared" si="1"/>
        <v>#VALUE!</v>
      </c>
      <c r="J202" s="684" t="e">
        <v>#VALUE!</v>
      </c>
      <c r="K202" s="685"/>
      <c r="L202" s="686"/>
      <c r="M202" s="685"/>
      <c r="N202" s="263"/>
      <c r="O202" s="263"/>
      <c r="P202" s="263"/>
      <c r="Q202" s="263"/>
      <c r="R202" s="263"/>
      <c r="S202" s="263"/>
      <c r="T202" s="263"/>
      <c r="U202" s="263"/>
      <c r="V202" s="263"/>
      <c r="W202" s="263"/>
      <c r="X202" s="263"/>
      <c r="Y202" s="263"/>
      <c r="Z202" s="263"/>
      <c r="AA202" s="263"/>
      <c r="AB202" s="263"/>
      <c r="AC202" s="263"/>
      <c r="AD202" s="263"/>
      <c r="AE202" s="263"/>
      <c r="AF202" s="263"/>
      <c r="AG202" s="263"/>
      <c r="AH202" s="263"/>
      <c r="AI202" s="263"/>
      <c r="AJ202" s="263"/>
      <c r="AK202" s="263"/>
      <c r="AL202" s="263"/>
      <c r="AM202" s="263"/>
      <c r="AN202" s="263"/>
      <c r="AO202" s="263"/>
      <c r="AP202" s="263"/>
      <c r="AQ202" s="263"/>
      <c r="AR202" s="263"/>
      <c r="AS202" s="263"/>
      <c r="AT202" s="263"/>
      <c r="AU202" s="263"/>
      <c r="AV202" s="263"/>
      <c r="AW202" s="263"/>
      <c r="AX202" s="263"/>
      <c r="AY202" s="263"/>
    </row>
    <row r="203" spans="1:51" ht="15.75" hidden="1" customHeight="1" x14ac:dyDescent="0.25">
      <c r="A203" s="263"/>
      <c r="B203" s="263"/>
      <c r="C203" s="687" t="s">
        <v>350</v>
      </c>
      <c r="D203" s="685"/>
      <c r="E203" s="681" t="e">
        <v>#VALUE!</v>
      </c>
      <c r="F203" s="680"/>
      <c r="G203" s="684" t="e">
        <v>#VALUE!</v>
      </c>
      <c r="H203" s="685"/>
      <c r="I203" s="365" t="e">
        <f t="shared" si="1"/>
        <v>#VALUE!</v>
      </c>
      <c r="J203" s="684" t="e">
        <v>#VALUE!</v>
      </c>
      <c r="K203" s="685"/>
      <c r="L203" s="686"/>
      <c r="M203" s="685"/>
      <c r="N203" s="263"/>
      <c r="O203" s="263"/>
      <c r="P203" s="263"/>
      <c r="Q203" s="263"/>
      <c r="R203" s="263"/>
      <c r="S203" s="263"/>
      <c r="T203" s="263"/>
      <c r="U203" s="263"/>
      <c r="V203" s="263"/>
      <c r="W203" s="263"/>
      <c r="X203" s="263"/>
      <c r="Y203" s="263"/>
      <c r="Z203" s="263"/>
      <c r="AA203" s="263"/>
      <c r="AB203" s="263"/>
      <c r="AC203" s="263"/>
      <c r="AD203" s="263"/>
      <c r="AE203" s="263"/>
      <c r="AF203" s="263"/>
      <c r="AG203" s="263"/>
      <c r="AH203" s="263"/>
      <c r="AI203" s="263"/>
      <c r="AJ203" s="263"/>
      <c r="AK203" s="263"/>
      <c r="AL203" s="263"/>
      <c r="AM203" s="263"/>
      <c r="AN203" s="263"/>
      <c r="AO203" s="263"/>
      <c r="AP203" s="263"/>
      <c r="AQ203" s="263"/>
      <c r="AR203" s="263"/>
      <c r="AS203" s="263"/>
      <c r="AT203" s="263"/>
      <c r="AU203" s="263"/>
      <c r="AV203" s="263"/>
      <c r="AW203" s="263"/>
      <c r="AX203" s="263"/>
      <c r="AY203" s="263"/>
    </row>
    <row r="204" spans="1:51" ht="15.75" hidden="1" customHeight="1" x14ac:dyDescent="0.25">
      <c r="A204" s="263"/>
      <c r="B204" s="263"/>
      <c r="C204" s="687" t="s">
        <v>348</v>
      </c>
      <c r="D204" s="685"/>
      <c r="E204" s="681" t="e">
        <v>#VALUE!</v>
      </c>
      <c r="F204" s="680"/>
      <c r="G204" s="684" t="e">
        <v>#VALUE!</v>
      </c>
      <c r="H204" s="685"/>
      <c r="I204" s="365" t="e">
        <f t="shared" si="1"/>
        <v>#VALUE!</v>
      </c>
      <c r="J204" s="684" t="e">
        <v>#VALUE!</v>
      </c>
      <c r="K204" s="685"/>
      <c r="L204" s="686"/>
      <c r="M204" s="685"/>
      <c r="N204" s="263"/>
      <c r="O204" s="263"/>
      <c r="P204" s="263"/>
      <c r="Q204" s="263"/>
      <c r="R204" s="263"/>
      <c r="S204" s="263"/>
      <c r="T204" s="263"/>
      <c r="U204" s="263"/>
      <c r="V204" s="263"/>
      <c r="W204" s="263"/>
      <c r="X204" s="263"/>
      <c r="Y204" s="263"/>
      <c r="Z204" s="263"/>
      <c r="AA204" s="263"/>
      <c r="AB204" s="263"/>
      <c r="AC204" s="263"/>
      <c r="AD204" s="263"/>
      <c r="AE204" s="263"/>
      <c r="AF204" s="263"/>
      <c r="AG204" s="263"/>
      <c r="AH204" s="263"/>
      <c r="AI204" s="263"/>
      <c r="AJ204" s="263"/>
      <c r="AK204" s="263"/>
      <c r="AL204" s="263"/>
      <c r="AM204" s="263"/>
      <c r="AN204" s="263"/>
      <c r="AO204" s="263"/>
      <c r="AP204" s="263"/>
      <c r="AQ204" s="263"/>
      <c r="AR204" s="263"/>
      <c r="AS204" s="263"/>
      <c r="AT204" s="263"/>
      <c r="AU204" s="263"/>
      <c r="AV204" s="263"/>
      <c r="AW204" s="263"/>
      <c r="AX204" s="263"/>
      <c r="AY204" s="263"/>
    </row>
    <row r="205" spans="1:51" ht="15.75" hidden="1" customHeight="1" x14ac:dyDescent="0.25">
      <c r="A205" s="263"/>
      <c r="B205" s="263"/>
      <c r="C205" s="692" t="s">
        <v>426</v>
      </c>
      <c r="D205" s="690"/>
      <c r="E205" s="681" t="e">
        <v>#VALUE!</v>
      </c>
      <c r="F205" s="680"/>
      <c r="G205" s="689" t="e">
        <v>#VALUE!</v>
      </c>
      <c r="H205" s="690"/>
      <c r="I205" s="367" t="e">
        <f t="shared" si="1"/>
        <v>#VALUE!</v>
      </c>
      <c r="J205" s="689" t="e">
        <v>#VALUE!</v>
      </c>
      <c r="K205" s="690"/>
      <c r="L205" s="693"/>
      <c r="M205" s="690"/>
      <c r="N205" s="263"/>
      <c r="O205" s="263"/>
      <c r="P205" s="263"/>
      <c r="Q205" s="263"/>
      <c r="R205" s="263"/>
      <c r="S205" s="263"/>
      <c r="T205" s="263"/>
      <c r="U205" s="263"/>
      <c r="V205" s="263"/>
      <c r="W205" s="263"/>
      <c r="X205" s="263"/>
      <c r="Y205" s="263"/>
      <c r="Z205" s="263"/>
      <c r="AA205" s="263"/>
      <c r="AB205" s="263"/>
      <c r="AC205" s="263"/>
      <c r="AD205" s="263"/>
      <c r="AE205" s="263"/>
      <c r="AF205" s="263"/>
      <c r="AG205" s="263"/>
      <c r="AH205" s="263"/>
      <c r="AI205" s="263"/>
      <c r="AJ205" s="263"/>
      <c r="AK205" s="263"/>
      <c r="AL205" s="263"/>
      <c r="AM205" s="263"/>
      <c r="AN205" s="263"/>
      <c r="AO205" s="368"/>
      <c r="AP205" s="263"/>
      <c r="AQ205" s="263"/>
      <c r="AR205" s="263"/>
      <c r="AS205" s="263"/>
      <c r="AT205" s="263"/>
      <c r="AU205" s="263"/>
      <c r="AV205" s="263"/>
      <c r="AW205" s="263"/>
      <c r="AX205" s="263"/>
      <c r="AY205" s="263"/>
    </row>
    <row r="206" spans="1:51" ht="15.75" hidden="1" customHeight="1" x14ac:dyDescent="0.25">
      <c r="A206" s="263"/>
      <c r="B206" s="263"/>
      <c r="C206" s="694" t="s">
        <v>202</v>
      </c>
      <c r="D206" s="621"/>
      <c r="E206" s="695" t="e">
        <f>SUM(E177:E205)</f>
        <v>#VALUE!</v>
      </c>
      <c r="F206" s="621"/>
      <c r="G206" s="691" t="e">
        <f>SUM(G177:G205)</f>
        <v>#VALUE!</v>
      </c>
      <c r="H206" s="621"/>
      <c r="I206" s="369" t="e">
        <f t="shared" ref="I206:J206" si="2">SUM(I177:I205)</f>
        <v>#VALUE!</v>
      </c>
      <c r="J206" s="691" t="e">
        <f t="shared" si="2"/>
        <v>#VALUE!</v>
      </c>
      <c r="K206" s="621"/>
      <c r="L206" s="696"/>
      <c r="M206" s="621"/>
      <c r="N206" s="263"/>
      <c r="O206" s="263"/>
      <c r="P206" s="263"/>
      <c r="Q206" s="263"/>
      <c r="R206" s="263"/>
      <c r="S206" s="263"/>
      <c r="T206" s="263"/>
      <c r="U206" s="263"/>
      <c r="V206" s="263"/>
      <c r="W206" s="263"/>
      <c r="X206" s="263"/>
      <c r="Y206" s="263"/>
      <c r="Z206" s="263"/>
      <c r="AA206" s="263"/>
      <c r="AB206" s="263"/>
      <c r="AC206" s="263"/>
      <c r="AD206" s="263"/>
      <c r="AE206" s="263"/>
      <c r="AF206" s="263"/>
      <c r="AG206" s="263"/>
      <c r="AH206" s="263"/>
      <c r="AI206" s="263"/>
      <c r="AJ206" s="263"/>
      <c r="AK206" s="263"/>
      <c r="AL206" s="263"/>
      <c r="AM206" s="263"/>
      <c r="AN206" s="263"/>
      <c r="AO206" s="263"/>
      <c r="AP206" s="263"/>
      <c r="AQ206" s="263"/>
      <c r="AR206" s="263"/>
      <c r="AS206" s="263"/>
      <c r="AT206" s="263"/>
      <c r="AU206" s="263"/>
      <c r="AV206" s="263"/>
      <c r="AW206" s="263"/>
      <c r="AX206" s="263"/>
      <c r="AY206" s="263"/>
    </row>
    <row r="207" spans="1:51" ht="15.75" customHeight="1" x14ac:dyDescent="0.25">
      <c r="A207" s="263"/>
      <c r="B207" s="263"/>
      <c r="C207" s="263"/>
      <c r="D207" s="263"/>
      <c r="E207" s="263"/>
      <c r="F207" s="263"/>
      <c r="G207" s="263"/>
      <c r="H207" s="263"/>
      <c r="I207" s="263"/>
      <c r="J207" s="263"/>
      <c r="K207" s="263"/>
      <c r="L207" s="263"/>
      <c r="M207" s="263"/>
      <c r="N207" s="263"/>
      <c r="O207" s="263"/>
      <c r="P207" s="263"/>
      <c r="Q207" s="263"/>
      <c r="R207" s="263"/>
      <c r="S207" s="263"/>
      <c r="T207" s="263"/>
      <c r="U207" s="263"/>
      <c r="V207" s="263"/>
      <c r="W207" s="263"/>
      <c r="X207" s="263"/>
      <c r="Y207" s="263"/>
      <c r="Z207" s="263"/>
      <c r="AA207" s="263"/>
      <c r="AB207" s="263"/>
      <c r="AC207" s="263"/>
      <c r="AD207" s="263"/>
      <c r="AE207" s="263"/>
      <c r="AF207" s="263"/>
      <c r="AG207" s="263"/>
      <c r="AH207" s="263"/>
      <c r="AI207" s="263"/>
      <c r="AJ207" s="263"/>
      <c r="AK207" s="263"/>
      <c r="AL207" s="263"/>
      <c r="AM207" s="263"/>
      <c r="AN207" s="263"/>
      <c r="AO207" s="263"/>
      <c r="AP207" s="263"/>
      <c r="AQ207" s="263"/>
      <c r="AR207" s="263"/>
      <c r="AS207" s="263"/>
      <c r="AT207" s="263"/>
      <c r="AU207" s="263"/>
      <c r="AV207" s="263"/>
      <c r="AW207" s="263"/>
      <c r="AX207" s="263"/>
      <c r="AY207" s="263"/>
    </row>
    <row r="208" spans="1:51" ht="15.75" customHeight="1" x14ac:dyDescent="0.25">
      <c r="A208" s="263"/>
      <c r="B208" s="263"/>
      <c r="C208" s="263"/>
      <c r="D208" s="263"/>
      <c r="E208" s="263"/>
      <c r="F208" s="263"/>
      <c r="G208" s="263"/>
      <c r="H208" s="263"/>
      <c r="I208" s="263"/>
      <c r="J208" s="263"/>
      <c r="K208" s="263"/>
      <c r="L208" s="263"/>
      <c r="M208" s="263"/>
      <c r="N208" s="263"/>
      <c r="O208" s="263"/>
      <c r="P208" s="263"/>
      <c r="Q208" s="263"/>
      <c r="R208" s="263"/>
      <c r="S208" s="263"/>
      <c r="T208" s="263"/>
      <c r="U208" s="263"/>
      <c r="V208" s="263"/>
      <c r="W208" s="263"/>
      <c r="X208" s="263"/>
      <c r="Y208" s="263"/>
      <c r="Z208" s="263"/>
      <c r="AA208" s="263"/>
      <c r="AB208" s="263"/>
      <c r="AC208" s="263"/>
      <c r="AD208" s="263"/>
      <c r="AE208" s="263"/>
      <c r="AF208" s="263"/>
      <c r="AG208" s="263"/>
      <c r="AH208" s="263"/>
      <c r="AI208" s="263"/>
      <c r="AJ208" s="263"/>
      <c r="AK208" s="263"/>
      <c r="AL208" s="263"/>
      <c r="AM208" s="263"/>
      <c r="AN208" s="263"/>
      <c r="AO208" s="263"/>
      <c r="AP208" s="263"/>
      <c r="AQ208" s="263"/>
      <c r="AR208" s="263"/>
      <c r="AS208" s="263"/>
      <c r="AT208" s="263"/>
      <c r="AU208" s="263"/>
      <c r="AV208" s="263"/>
      <c r="AW208" s="263"/>
      <c r="AX208" s="263"/>
      <c r="AY208" s="263"/>
    </row>
    <row r="209" spans="1:51" ht="15.75" customHeight="1" x14ac:dyDescent="0.25">
      <c r="A209" s="263"/>
      <c r="B209" s="263"/>
      <c r="C209" s="263"/>
      <c r="D209" s="263"/>
      <c r="E209" s="263"/>
      <c r="F209" s="263"/>
      <c r="G209" s="263"/>
      <c r="H209" s="263"/>
      <c r="I209" s="263"/>
      <c r="J209" s="263"/>
      <c r="K209" s="263"/>
      <c r="L209" s="263"/>
      <c r="M209" s="263"/>
      <c r="N209" s="263"/>
      <c r="O209" s="263"/>
      <c r="P209" s="263"/>
      <c r="Q209" s="263"/>
      <c r="R209" s="263"/>
      <c r="S209" s="263"/>
      <c r="T209" s="263"/>
      <c r="U209" s="263"/>
      <c r="V209" s="263"/>
      <c r="W209" s="263"/>
      <c r="X209" s="263"/>
      <c r="Y209" s="263"/>
      <c r="Z209" s="263"/>
      <c r="AA209" s="263"/>
      <c r="AB209" s="263"/>
      <c r="AC209" s="263"/>
      <c r="AD209" s="263"/>
      <c r="AE209" s="263"/>
      <c r="AF209" s="263"/>
      <c r="AG209" s="263"/>
      <c r="AH209" s="263"/>
      <c r="AI209" s="263"/>
      <c r="AJ209" s="263"/>
      <c r="AK209" s="263"/>
      <c r="AL209" s="263"/>
      <c r="AM209" s="263"/>
      <c r="AN209" s="263"/>
      <c r="AO209" s="263"/>
      <c r="AP209" s="263"/>
      <c r="AQ209" s="263"/>
      <c r="AR209" s="263"/>
      <c r="AS209" s="263"/>
      <c r="AT209" s="263"/>
      <c r="AU209" s="263"/>
      <c r="AV209" s="263"/>
      <c r="AW209" s="263"/>
      <c r="AX209" s="263"/>
      <c r="AY209" s="263"/>
    </row>
    <row r="210" spans="1:51" ht="15.75" customHeight="1" x14ac:dyDescent="0.25">
      <c r="A210" s="263"/>
      <c r="B210" s="263"/>
      <c r="C210" s="263"/>
      <c r="D210" s="263"/>
      <c r="E210" s="263"/>
      <c r="F210" s="263"/>
      <c r="G210" s="263"/>
      <c r="H210" s="263"/>
      <c r="I210" s="263"/>
      <c r="J210" s="263"/>
      <c r="K210" s="263"/>
      <c r="L210" s="263"/>
      <c r="M210" s="263"/>
      <c r="N210" s="263"/>
      <c r="O210" s="263"/>
      <c r="P210" s="263"/>
      <c r="Q210" s="263"/>
      <c r="R210" s="263"/>
      <c r="S210" s="263"/>
      <c r="T210" s="263"/>
      <c r="U210" s="263"/>
      <c r="V210" s="263"/>
      <c r="W210" s="263"/>
      <c r="X210" s="263"/>
      <c r="Y210" s="263"/>
      <c r="Z210" s="263"/>
      <c r="AA210" s="263"/>
      <c r="AB210" s="263"/>
      <c r="AC210" s="263"/>
      <c r="AD210" s="263"/>
      <c r="AE210" s="263"/>
      <c r="AF210" s="263"/>
      <c r="AG210" s="263"/>
      <c r="AH210" s="263"/>
      <c r="AI210" s="263"/>
      <c r="AJ210" s="263"/>
      <c r="AK210" s="263"/>
      <c r="AL210" s="263"/>
      <c r="AM210" s="263"/>
      <c r="AN210" s="263"/>
      <c r="AO210" s="263"/>
      <c r="AP210" s="263"/>
      <c r="AQ210" s="263"/>
      <c r="AR210" s="263"/>
      <c r="AS210" s="263"/>
      <c r="AT210" s="263"/>
      <c r="AU210" s="263"/>
      <c r="AV210" s="263"/>
      <c r="AW210" s="263"/>
      <c r="AX210" s="263"/>
      <c r="AY210" s="263"/>
    </row>
    <row r="211" spans="1:51" ht="15.75" customHeight="1" x14ac:dyDescent="0.25">
      <c r="A211" s="263"/>
      <c r="B211" s="263"/>
      <c r="C211" s="263"/>
      <c r="D211" s="263"/>
      <c r="E211" s="263"/>
      <c r="F211" s="263"/>
      <c r="G211" s="263"/>
      <c r="H211" s="263"/>
      <c r="I211" s="263"/>
      <c r="J211" s="263"/>
      <c r="K211" s="263"/>
      <c r="L211" s="263"/>
      <c r="M211" s="263"/>
      <c r="N211" s="263"/>
      <c r="O211" s="263"/>
      <c r="P211" s="263"/>
      <c r="Q211" s="263"/>
      <c r="R211" s="263"/>
      <c r="S211" s="263"/>
      <c r="T211" s="263"/>
      <c r="U211" s="263"/>
      <c r="V211" s="263"/>
      <c r="W211" s="263"/>
      <c r="X211" s="263"/>
      <c r="Y211" s="263"/>
      <c r="Z211" s="263"/>
      <c r="AA211" s="263"/>
      <c r="AB211" s="263"/>
      <c r="AC211" s="263"/>
      <c r="AD211" s="263"/>
      <c r="AE211" s="263"/>
      <c r="AF211" s="263"/>
      <c r="AG211" s="263"/>
      <c r="AH211" s="263"/>
      <c r="AI211" s="263"/>
      <c r="AJ211" s="263"/>
      <c r="AK211" s="263"/>
      <c r="AL211" s="263"/>
      <c r="AM211" s="263"/>
      <c r="AN211" s="263"/>
      <c r="AO211" s="263"/>
      <c r="AP211" s="263"/>
      <c r="AQ211" s="263"/>
      <c r="AR211" s="263"/>
      <c r="AS211" s="263"/>
      <c r="AT211" s="263"/>
      <c r="AU211" s="263"/>
      <c r="AV211" s="263"/>
      <c r="AW211" s="263"/>
      <c r="AX211" s="263"/>
      <c r="AY211" s="263"/>
    </row>
    <row r="212" spans="1:51" ht="15.75" customHeight="1" x14ac:dyDescent="0.25">
      <c r="A212" s="263"/>
      <c r="B212" s="263"/>
      <c r="C212" s="263"/>
      <c r="D212" s="263"/>
      <c r="E212" s="263"/>
      <c r="F212" s="263"/>
      <c r="G212" s="263"/>
      <c r="H212" s="263"/>
      <c r="I212" s="263"/>
      <c r="J212" s="263"/>
      <c r="K212" s="263"/>
      <c r="L212" s="263"/>
      <c r="M212" s="263"/>
      <c r="N212" s="263"/>
      <c r="O212" s="263"/>
      <c r="P212" s="263"/>
      <c r="Q212" s="263"/>
      <c r="R212" s="263"/>
      <c r="S212" s="263"/>
      <c r="T212" s="263"/>
      <c r="U212" s="263"/>
      <c r="V212" s="263"/>
      <c r="W212" s="263"/>
      <c r="X212" s="263"/>
      <c r="Y212" s="263"/>
      <c r="Z212" s="263"/>
      <c r="AA212" s="263"/>
      <c r="AB212" s="263"/>
      <c r="AC212" s="263"/>
      <c r="AD212" s="263"/>
      <c r="AE212" s="263"/>
      <c r="AF212" s="263"/>
      <c r="AG212" s="263"/>
      <c r="AH212" s="263"/>
      <c r="AI212" s="263"/>
      <c r="AJ212" s="263"/>
      <c r="AK212" s="263"/>
      <c r="AL212" s="263"/>
      <c r="AM212" s="263"/>
      <c r="AN212" s="263"/>
      <c r="AO212" s="263"/>
      <c r="AP212" s="263"/>
      <c r="AQ212" s="263"/>
      <c r="AR212" s="263"/>
      <c r="AS212" s="263"/>
      <c r="AT212" s="263"/>
      <c r="AU212" s="263"/>
      <c r="AV212" s="263"/>
      <c r="AW212" s="263"/>
      <c r="AX212" s="263"/>
      <c r="AY212" s="263"/>
    </row>
    <row r="213" spans="1:51" ht="15.75" customHeight="1" x14ac:dyDescent="0.25">
      <c r="A213" s="263"/>
      <c r="B213" s="263"/>
      <c r="C213" s="263"/>
      <c r="D213" s="263"/>
      <c r="E213" s="263"/>
      <c r="F213" s="263"/>
      <c r="G213" s="263"/>
      <c r="H213" s="263"/>
      <c r="I213" s="263"/>
      <c r="J213" s="263"/>
      <c r="K213" s="263"/>
      <c r="L213" s="263"/>
      <c r="M213" s="263"/>
      <c r="N213" s="263"/>
      <c r="O213" s="263"/>
      <c r="P213" s="263"/>
      <c r="Q213" s="263"/>
      <c r="R213" s="263"/>
      <c r="S213" s="263"/>
      <c r="T213" s="263"/>
      <c r="U213" s="263"/>
      <c r="V213" s="263"/>
      <c r="W213" s="263"/>
      <c r="X213" s="263"/>
      <c r="Y213" s="263"/>
      <c r="Z213" s="263"/>
      <c r="AA213" s="263"/>
      <c r="AB213" s="263"/>
      <c r="AC213" s="263"/>
      <c r="AD213" s="263"/>
      <c r="AE213" s="263"/>
      <c r="AF213" s="263"/>
      <c r="AG213" s="263"/>
      <c r="AH213" s="263"/>
      <c r="AI213" s="263"/>
      <c r="AJ213" s="263"/>
      <c r="AK213" s="263"/>
      <c r="AL213" s="263"/>
      <c r="AM213" s="263"/>
      <c r="AN213" s="263"/>
      <c r="AO213" s="263"/>
      <c r="AP213" s="263"/>
      <c r="AQ213" s="263"/>
      <c r="AR213" s="263"/>
      <c r="AS213" s="263"/>
      <c r="AT213" s="263"/>
      <c r="AU213" s="263"/>
      <c r="AV213" s="263"/>
      <c r="AW213" s="263"/>
      <c r="AX213" s="263"/>
      <c r="AY213" s="263"/>
    </row>
    <row r="214" spans="1:51" ht="15.75" customHeight="1" x14ac:dyDescent="0.25">
      <c r="A214" s="263"/>
      <c r="B214" s="263"/>
      <c r="C214" s="263"/>
      <c r="D214" s="263"/>
      <c r="E214" s="263"/>
      <c r="F214" s="263"/>
      <c r="G214" s="263"/>
      <c r="H214" s="263"/>
      <c r="I214" s="263"/>
      <c r="J214" s="263"/>
      <c r="K214" s="263"/>
      <c r="L214" s="263"/>
      <c r="M214" s="263"/>
      <c r="N214" s="263"/>
      <c r="O214" s="263"/>
      <c r="P214" s="263"/>
      <c r="Q214" s="263"/>
      <c r="R214" s="263"/>
      <c r="S214" s="263"/>
      <c r="T214" s="263"/>
      <c r="U214" s="263"/>
      <c r="V214" s="263"/>
      <c r="W214" s="263"/>
      <c r="X214" s="263"/>
      <c r="Y214" s="263"/>
      <c r="Z214" s="263"/>
      <c r="AA214" s="263"/>
      <c r="AB214" s="263"/>
      <c r="AC214" s="263"/>
      <c r="AD214" s="263"/>
      <c r="AE214" s="263"/>
      <c r="AF214" s="263"/>
      <c r="AG214" s="263"/>
      <c r="AH214" s="263"/>
      <c r="AI214" s="263"/>
      <c r="AJ214" s="263"/>
      <c r="AK214" s="263"/>
      <c r="AL214" s="263"/>
      <c r="AM214" s="263"/>
      <c r="AN214" s="263"/>
      <c r="AO214" s="263"/>
      <c r="AP214" s="263"/>
      <c r="AQ214" s="263"/>
      <c r="AR214" s="263"/>
      <c r="AS214" s="263"/>
      <c r="AT214" s="263"/>
      <c r="AU214" s="263"/>
      <c r="AV214" s="263"/>
      <c r="AW214" s="263"/>
      <c r="AX214" s="263"/>
      <c r="AY214" s="263"/>
    </row>
    <row r="215" spans="1:51" ht="15.75" customHeight="1" x14ac:dyDescent="0.25">
      <c r="A215" s="263"/>
      <c r="B215" s="263"/>
      <c r="C215" s="263"/>
      <c r="D215" s="263"/>
      <c r="E215" s="263"/>
      <c r="F215" s="263"/>
      <c r="G215" s="263"/>
      <c r="H215" s="263"/>
      <c r="I215" s="263"/>
      <c r="J215" s="263"/>
      <c r="K215" s="263"/>
      <c r="L215" s="263"/>
      <c r="M215" s="263"/>
      <c r="N215" s="263"/>
      <c r="O215" s="263"/>
      <c r="P215" s="263"/>
      <c r="Q215" s="263"/>
      <c r="R215" s="263"/>
      <c r="S215" s="263"/>
      <c r="T215" s="263"/>
      <c r="U215" s="263"/>
      <c r="V215" s="263"/>
      <c r="W215" s="263"/>
      <c r="X215" s="263"/>
      <c r="Y215" s="263"/>
      <c r="Z215" s="263"/>
      <c r="AA215" s="263"/>
      <c r="AB215" s="263"/>
      <c r="AC215" s="263"/>
      <c r="AD215" s="263"/>
      <c r="AE215" s="263"/>
      <c r="AF215" s="263"/>
      <c r="AG215" s="263"/>
      <c r="AH215" s="263"/>
      <c r="AI215" s="263"/>
      <c r="AJ215" s="263"/>
      <c r="AK215" s="263"/>
      <c r="AL215" s="263"/>
      <c r="AM215" s="263"/>
      <c r="AN215" s="263"/>
      <c r="AO215" s="263"/>
      <c r="AP215" s="263"/>
      <c r="AQ215" s="263"/>
      <c r="AR215" s="263"/>
      <c r="AS215" s="263"/>
      <c r="AT215" s="263"/>
      <c r="AU215" s="263"/>
      <c r="AV215" s="263"/>
      <c r="AW215" s="263"/>
      <c r="AX215" s="263"/>
      <c r="AY215" s="263"/>
    </row>
    <row r="216" spans="1:51" ht="15.75" customHeight="1" x14ac:dyDescent="0.25">
      <c r="A216" s="263"/>
      <c r="B216" s="263"/>
      <c r="C216" s="263"/>
      <c r="D216" s="263"/>
      <c r="E216" s="263"/>
      <c r="F216" s="263"/>
      <c r="G216" s="263"/>
      <c r="H216" s="263"/>
      <c r="I216" s="263"/>
      <c r="J216" s="263"/>
      <c r="K216" s="263"/>
      <c r="L216" s="263"/>
      <c r="M216" s="263"/>
      <c r="N216" s="263"/>
      <c r="O216" s="263"/>
      <c r="P216" s="263"/>
      <c r="Q216" s="263"/>
      <c r="R216" s="263"/>
      <c r="S216" s="263"/>
      <c r="T216" s="263"/>
      <c r="U216" s="263"/>
      <c r="V216" s="263"/>
      <c r="W216" s="263"/>
      <c r="X216" s="263"/>
      <c r="Y216" s="263"/>
      <c r="Z216" s="263"/>
      <c r="AA216" s="263"/>
      <c r="AB216" s="263"/>
      <c r="AC216" s="263"/>
      <c r="AD216" s="263"/>
      <c r="AE216" s="263"/>
      <c r="AF216" s="263"/>
      <c r="AG216" s="263"/>
      <c r="AH216" s="263"/>
      <c r="AI216" s="263"/>
      <c r="AJ216" s="263"/>
      <c r="AK216" s="263"/>
      <c r="AL216" s="263"/>
      <c r="AM216" s="263"/>
      <c r="AN216" s="263"/>
      <c r="AO216" s="263"/>
      <c r="AP216" s="263"/>
      <c r="AQ216" s="263"/>
      <c r="AR216" s="263"/>
      <c r="AS216" s="263"/>
      <c r="AT216" s="263"/>
      <c r="AU216" s="263"/>
      <c r="AV216" s="263"/>
      <c r="AW216" s="263"/>
      <c r="AX216" s="263"/>
      <c r="AY216" s="263"/>
    </row>
    <row r="217" spans="1:51" ht="15.75" customHeight="1" x14ac:dyDescent="0.25">
      <c r="A217" s="263"/>
      <c r="B217" s="263"/>
      <c r="C217" s="263"/>
      <c r="D217" s="263"/>
      <c r="E217" s="263"/>
      <c r="F217" s="263"/>
      <c r="G217" s="263"/>
      <c r="H217" s="263"/>
      <c r="I217" s="263"/>
      <c r="J217" s="263"/>
      <c r="K217" s="263"/>
      <c r="L217" s="263"/>
      <c r="M217" s="263"/>
      <c r="N217" s="263"/>
      <c r="O217" s="263"/>
      <c r="P217" s="263"/>
      <c r="Q217" s="263"/>
      <c r="R217" s="263"/>
      <c r="S217" s="263"/>
      <c r="T217" s="263"/>
      <c r="U217" s="263"/>
      <c r="V217" s="263"/>
      <c r="W217" s="263"/>
      <c r="X217" s="263"/>
      <c r="Y217" s="263"/>
      <c r="Z217" s="263"/>
      <c r="AA217" s="263"/>
      <c r="AB217" s="263"/>
      <c r="AC217" s="263"/>
      <c r="AD217" s="263"/>
      <c r="AE217" s="263"/>
      <c r="AF217" s="263"/>
      <c r="AG217" s="263"/>
      <c r="AH217" s="263"/>
      <c r="AI217" s="263"/>
      <c r="AJ217" s="263"/>
      <c r="AK217" s="263"/>
      <c r="AL217" s="263"/>
      <c r="AM217" s="263"/>
      <c r="AN217" s="263"/>
      <c r="AO217" s="263"/>
      <c r="AP217" s="263"/>
      <c r="AQ217" s="263"/>
      <c r="AR217" s="263"/>
      <c r="AS217" s="263"/>
      <c r="AT217" s="263"/>
      <c r="AU217" s="263"/>
      <c r="AV217" s="263"/>
      <c r="AW217" s="263"/>
      <c r="AX217" s="263"/>
      <c r="AY217" s="263"/>
    </row>
    <row r="218" spans="1:51" ht="15.75" customHeight="1" x14ac:dyDescent="0.25">
      <c r="A218" s="263"/>
      <c r="B218" s="263"/>
      <c r="C218" s="263"/>
      <c r="D218" s="263"/>
      <c r="E218" s="263"/>
      <c r="F218" s="263"/>
      <c r="G218" s="263"/>
      <c r="H218" s="263"/>
      <c r="I218" s="263"/>
      <c r="J218" s="263"/>
      <c r="K218" s="263"/>
      <c r="L218" s="263"/>
      <c r="M218" s="263"/>
      <c r="N218" s="263"/>
      <c r="O218" s="263"/>
      <c r="P218" s="263"/>
      <c r="Q218" s="263"/>
      <c r="R218" s="263"/>
      <c r="S218" s="263"/>
      <c r="T218" s="263"/>
      <c r="U218" s="263"/>
      <c r="V218" s="263"/>
      <c r="W218" s="263"/>
      <c r="X218" s="263"/>
      <c r="Y218" s="263"/>
      <c r="Z218" s="263"/>
      <c r="AA218" s="263"/>
      <c r="AB218" s="263"/>
      <c r="AC218" s="263"/>
      <c r="AD218" s="263"/>
      <c r="AE218" s="263"/>
      <c r="AF218" s="263"/>
      <c r="AG218" s="263"/>
      <c r="AH218" s="263"/>
      <c r="AI218" s="263"/>
      <c r="AJ218" s="263"/>
      <c r="AK218" s="263"/>
      <c r="AL218" s="263"/>
      <c r="AM218" s="263"/>
      <c r="AN218" s="263"/>
      <c r="AO218" s="263"/>
      <c r="AP218" s="263"/>
      <c r="AQ218" s="263"/>
      <c r="AR218" s="263"/>
      <c r="AS218" s="263"/>
      <c r="AT218" s="263"/>
      <c r="AU218" s="263"/>
      <c r="AV218" s="263"/>
      <c r="AW218" s="263"/>
      <c r="AX218" s="263"/>
      <c r="AY218" s="263"/>
    </row>
    <row r="219" spans="1:51" ht="15.75" customHeight="1" x14ac:dyDescent="0.25">
      <c r="A219" s="263"/>
      <c r="B219" s="263"/>
      <c r="C219" s="263"/>
      <c r="D219" s="263"/>
      <c r="E219" s="263"/>
      <c r="F219" s="263"/>
      <c r="G219" s="263"/>
      <c r="H219" s="263"/>
      <c r="I219" s="263"/>
      <c r="J219" s="263"/>
      <c r="K219" s="263"/>
      <c r="L219" s="263"/>
      <c r="M219" s="263"/>
      <c r="N219" s="263"/>
      <c r="O219" s="263"/>
      <c r="P219" s="263"/>
      <c r="Q219" s="263"/>
      <c r="R219" s="263"/>
      <c r="S219" s="263"/>
      <c r="T219" s="263"/>
      <c r="U219" s="263"/>
      <c r="V219" s="263"/>
      <c r="W219" s="263"/>
      <c r="X219" s="263"/>
      <c r="Y219" s="263"/>
      <c r="Z219" s="263"/>
      <c r="AA219" s="263"/>
      <c r="AB219" s="263"/>
      <c r="AC219" s="263"/>
      <c r="AD219" s="263"/>
      <c r="AE219" s="263"/>
      <c r="AF219" s="263"/>
      <c r="AG219" s="263"/>
      <c r="AH219" s="263"/>
      <c r="AI219" s="263"/>
      <c r="AJ219" s="263"/>
      <c r="AK219" s="263"/>
      <c r="AL219" s="263"/>
      <c r="AM219" s="263"/>
      <c r="AN219" s="263"/>
      <c r="AO219" s="263"/>
      <c r="AP219" s="263"/>
      <c r="AQ219" s="263"/>
      <c r="AR219" s="263"/>
      <c r="AS219" s="263"/>
      <c r="AT219" s="263"/>
      <c r="AU219" s="263"/>
      <c r="AV219" s="263"/>
      <c r="AW219" s="263"/>
      <c r="AX219" s="263"/>
      <c r="AY219" s="263"/>
    </row>
    <row r="220" spans="1:51" ht="15.75" customHeight="1" x14ac:dyDescent="0.25">
      <c r="A220" s="263"/>
      <c r="B220" s="263"/>
      <c r="C220" s="263"/>
      <c r="D220" s="263"/>
      <c r="E220" s="263"/>
      <c r="F220" s="263"/>
      <c r="G220" s="263"/>
      <c r="H220" s="263"/>
      <c r="I220" s="263"/>
      <c r="J220" s="263"/>
      <c r="K220" s="263"/>
      <c r="L220" s="263"/>
      <c r="M220" s="263"/>
      <c r="N220" s="263"/>
      <c r="O220" s="263"/>
      <c r="P220" s="263"/>
      <c r="Q220" s="263"/>
      <c r="R220" s="263"/>
      <c r="S220" s="263"/>
      <c r="T220" s="263"/>
      <c r="U220" s="263"/>
      <c r="V220" s="263"/>
      <c r="W220" s="263"/>
      <c r="X220" s="263"/>
      <c r="Y220" s="263"/>
      <c r="Z220" s="263"/>
      <c r="AA220" s="263"/>
      <c r="AB220" s="263"/>
      <c r="AC220" s="263"/>
      <c r="AD220" s="263"/>
      <c r="AE220" s="263"/>
      <c r="AF220" s="263"/>
      <c r="AG220" s="263"/>
      <c r="AH220" s="263"/>
      <c r="AI220" s="263"/>
      <c r="AJ220" s="263"/>
      <c r="AK220" s="263"/>
      <c r="AL220" s="263"/>
      <c r="AM220" s="263"/>
      <c r="AN220" s="263"/>
      <c r="AO220" s="263"/>
      <c r="AP220" s="263"/>
      <c r="AQ220" s="263"/>
      <c r="AR220" s="263"/>
      <c r="AS220" s="263"/>
      <c r="AT220" s="263"/>
      <c r="AU220" s="263"/>
      <c r="AV220" s="263"/>
      <c r="AW220" s="263"/>
      <c r="AX220" s="263"/>
      <c r="AY220" s="263"/>
    </row>
    <row r="221" spans="1:51" ht="15.75" customHeight="1" x14ac:dyDescent="0.25">
      <c r="A221" s="263"/>
      <c r="B221" s="263"/>
      <c r="C221" s="263"/>
      <c r="D221" s="263"/>
      <c r="E221" s="263"/>
      <c r="F221" s="263"/>
      <c r="G221" s="263"/>
      <c r="H221" s="263"/>
      <c r="I221" s="263"/>
      <c r="J221" s="263"/>
      <c r="K221" s="263"/>
      <c r="L221" s="263"/>
      <c r="M221" s="263"/>
      <c r="N221" s="263"/>
      <c r="O221" s="263"/>
      <c r="P221" s="263"/>
      <c r="Q221" s="263"/>
      <c r="R221" s="263"/>
      <c r="S221" s="263"/>
      <c r="T221" s="263"/>
      <c r="U221" s="263"/>
      <c r="V221" s="263"/>
      <c r="W221" s="263"/>
      <c r="X221" s="263"/>
      <c r="Y221" s="263"/>
      <c r="Z221" s="263"/>
      <c r="AA221" s="263"/>
      <c r="AB221" s="263"/>
      <c r="AC221" s="263"/>
      <c r="AD221" s="263"/>
      <c r="AE221" s="263"/>
      <c r="AF221" s="263"/>
      <c r="AG221" s="263"/>
      <c r="AH221" s="263"/>
      <c r="AI221" s="263"/>
      <c r="AJ221" s="263"/>
      <c r="AK221" s="263"/>
      <c r="AL221" s="263"/>
      <c r="AM221" s="263"/>
      <c r="AN221" s="263"/>
      <c r="AO221" s="263"/>
      <c r="AP221" s="263"/>
      <c r="AQ221" s="263"/>
      <c r="AR221" s="263"/>
      <c r="AS221" s="263"/>
      <c r="AT221" s="263"/>
      <c r="AU221" s="263"/>
      <c r="AV221" s="263"/>
      <c r="AW221" s="263"/>
      <c r="AX221" s="263"/>
      <c r="AY221" s="263"/>
    </row>
    <row r="222" spans="1:51" ht="15.75" customHeight="1" x14ac:dyDescent="0.25">
      <c r="A222" s="263"/>
      <c r="B222" s="263"/>
      <c r="C222" s="263"/>
      <c r="D222" s="263"/>
      <c r="E222" s="263"/>
      <c r="F222" s="263"/>
      <c r="G222" s="263"/>
      <c r="H222" s="263"/>
      <c r="I222" s="263"/>
      <c r="J222" s="263"/>
      <c r="K222" s="263"/>
      <c r="L222" s="263"/>
      <c r="M222" s="263"/>
      <c r="N222" s="263"/>
      <c r="O222" s="263"/>
      <c r="P222" s="263"/>
      <c r="Q222" s="263"/>
      <c r="R222" s="263"/>
      <c r="S222" s="263"/>
      <c r="T222" s="263"/>
      <c r="U222" s="263"/>
      <c r="V222" s="263"/>
      <c r="W222" s="263"/>
      <c r="X222" s="263"/>
      <c r="Y222" s="263"/>
      <c r="Z222" s="263"/>
      <c r="AA222" s="263"/>
      <c r="AB222" s="263"/>
      <c r="AC222" s="263"/>
      <c r="AD222" s="263"/>
      <c r="AE222" s="263"/>
      <c r="AF222" s="263"/>
      <c r="AG222" s="263"/>
      <c r="AH222" s="263"/>
      <c r="AI222" s="263"/>
      <c r="AJ222" s="263"/>
      <c r="AK222" s="263"/>
      <c r="AL222" s="263"/>
      <c r="AM222" s="263"/>
      <c r="AN222" s="263"/>
      <c r="AO222" s="263"/>
      <c r="AP222" s="263"/>
      <c r="AQ222" s="263"/>
      <c r="AR222" s="263"/>
      <c r="AS222" s="263"/>
      <c r="AT222" s="263"/>
      <c r="AU222" s="263"/>
      <c r="AV222" s="263"/>
      <c r="AW222" s="263"/>
      <c r="AX222" s="263"/>
      <c r="AY222" s="263"/>
    </row>
    <row r="223" spans="1:51" ht="15.75" customHeight="1" x14ac:dyDescent="0.25">
      <c r="A223" s="263"/>
      <c r="B223" s="263"/>
      <c r="C223" s="263"/>
      <c r="D223" s="263"/>
      <c r="E223" s="263"/>
      <c r="F223" s="263"/>
      <c r="G223" s="263"/>
      <c r="H223" s="263"/>
      <c r="I223" s="263"/>
      <c r="J223" s="263"/>
      <c r="K223" s="263"/>
      <c r="L223" s="263"/>
      <c r="M223" s="263"/>
      <c r="N223" s="263"/>
      <c r="O223" s="263"/>
      <c r="P223" s="263"/>
      <c r="Q223" s="263"/>
      <c r="R223" s="263"/>
      <c r="S223" s="263"/>
      <c r="T223" s="263"/>
      <c r="U223" s="263"/>
      <c r="V223" s="263"/>
      <c r="W223" s="263"/>
      <c r="X223" s="263"/>
      <c r="Y223" s="263"/>
      <c r="Z223" s="263"/>
      <c r="AA223" s="263"/>
      <c r="AB223" s="263"/>
      <c r="AC223" s="263"/>
      <c r="AD223" s="263"/>
      <c r="AE223" s="263"/>
      <c r="AF223" s="263"/>
      <c r="AG223" s="263"/>
      <c r="AH223" s="263"/>
      <c r="AI223" s="263"/>
      <c r="AJ223" s="263"/>
      <c r="AK223" s="263"/>
      <c r="AL223" s="263"/>
      <c r="AM223" s="263"/>
      <c r="AN223" s="263"/>
      <c r="AO223" s="263"/>
      <c r="AP223" s="263"/>
      <c r="AQ223" s="263"/>
      <c r="AR223" s="263"/>
      <c r="AS223" s="263"/>
      <c r="AT223" s="263"/>
      <c r="AU223" s="263"/>
      <c r="AV223" s="263"/>
      <c r="AW223" s="263"/>
      <c r="AX223" s="263"/>
      <c r="AY223" s="263"/>
    </row>
    <row r="224" spans="1:51" ht="15.75" customHeight="1" x14ac:dyDescent="0.25">
      <c r="A224" s="263"/>
      <c r="B224" s="263"/>
      <c r="C224" s="263"/>
      <c r="D224" s="263"/>
      <c r="E224" s="263"/>
      <c r="F224" s="263"/>
      <c r="G224" s="263"/>
      <c r="H224" s="263"/>
      <c r="I224" s="263"/>
      <c r="J224" s="263"/>
      <c r="K224" s="263"/>
      <c r="L224" s="263"/>
      <c r="M224" s="263"/>
      <c r="N224" s="263"/>
      <c r="O224" s="263"/>
      <c r="P224" s="263"/>
      <c r="Q224" s="263"/>
      <c r="R224" s="263"/>
      <c r="S224" s="263"/>
      <c r="T224" s="263"/>
      <c r="U224" s="263"/>
      <c r="V224" s="263"/>
      <c r="W224" s="263"/>
      <c r="X224" s="263"/>
      <c r="Y224" s="263"/>
      <c r="Z224" s="263"/>
      <c r="AA224" s="263"/>
      <c r="AB224" s="263"/>
      <c r="AC224" s="263"/>
      <c r="AD224" s="263"/>
      <c r="AE224" s="263"/>
      <c r="AF224" s="263"/>
      <c r="AG224" s="263"/>
      <c r="AH224" s="263"/>
      <c r="AI224" s="263"/>
      <c r="AJ224" s="263"/>
      <c r="AK224" s="263"/>
      <c r="AL224" s="263"/>
      <c r="AM224" s="263"/>
      <c r="AN224" s="263"/>
      <c r="AO224" s="263"/>
      <c r="AP224" s="263"/>
      <c r="AQ224" s="263"/>
      <c r="AR224" s="263"/>
      <c r="AS224" s="263"/>
      <c r="AT224" s="263"/>
      <c r="AU224" s="263"/>
      <c r="AV224" s="263"/>
      <c r="AW224" s="263"/>
      <c r="AX224" s="263"/>
      <c r="AY224" s="263"/>
    </row>
    <row r="225" spans="1:51" ht="15.75" customHeight="1" x14ac:dyDescent="0.25">
      <c r="A225" s="263"/>
      <c r="B225" s="263"/>
      <c r="C225" s="263"/>
      <c r="D225" s="263"/>
      <c r="E225" s="263"/>
      <c r="F225" s="263"/>
      <c r="G225" s="263"/>
      <c r="H225" s="263"/>
      <c r="I225" s="263"/>
      <c r="J225" s="263"/>
      <c r="K225" s="263"/>
      <c r="L225" s="263"/>
      <c r="M225" s="263"/>
      <c r="N225" s="263"/>
      <c r="O225" s="263"/>
      <c r="P225" s="263"/>
      <c r="Q225" s="263"/>
      <c r="R225" s="263"/>
      <c r="S225" s="263"/>
      <c r="T225" s="263"/>
      <c r="U225" s="263"/>
      <c r="V225" s="263"/>
      <c r="W225" s="263"/>
      <c r="X225" s="263"/>
      <c r="Y225" s="263"/>
      <c r="Z225" s="263"/>
      <c r="AA225" s="263"/>
      <c r="AB225" s="263"/>
      <c r="AC225" s="263"/>
      <c r="AD225" s="263"/>
      <c r="AE225" s="263"/>
      <c r="AF225" s="263"/>
      <c r="AG225" s="263"/>
      <c r="AH225" s="263"/>
      <c r="AI225" s="263"/>
      <c r="AJ225" s="263"/>
      <c r="AK225" s="263"/>
      <c r="AL225" s="263"/>
      <c r="AM225" s="263"/>
      <c r="AN225" s="263"/>
      <c r="AO225" s="263"/>
      <c r="AP225" s="263"/>
      <c r="AQ225" s="263"/>
      <c r="AR225" s="263"/>
      <c r="AS225" s="263"/>
      <c r="AT225" s="263"/>
      <c r="AU225" s="263"/>
      <c r="AV225" s="263"/>
      <c r="AW225" s="263"/>
      <c r="AX225" s="263"/>
      <c r="AY225" s="263"/>
    </row>
    <row r="226" spans="1:51" ht="15.75" customHeight="1" x14ac:dyDescent="0.25">
      <c r="A226" s="263"/>
      <c r="B226" s="263"/>
      <c r="C226" s="263"/>
      <c r="D226" s="263"/>
      <c r="E226" s="263"/>
      <c r="F226" s="263"/>
      <c r="G226" s="263"/>
      <c r="H226" s="263"/>
      <c r="I226" s="263"/>
      <c r="J226" s="263"/>
      <c r="K226" s="263"/>
      <c r="L226" s="263"/>
      <c r="M226" s="263"/>
      <c r="N226" s="263"/>
      <c r="O226" s="263"/>
      <c r="P226" s="263"/>
      <c r="Q226" s="263"/>
      <c r="R226" s="263"/>
      <c r="S226" s="263"/>
      <c r="T226" s="263"/>
      <c r="U226" s="263"/>
      <c r="V226" s="263"/>
      <c r="W226" s="263"/>
      <c r="X226" s="263"/>
      <c r="Y226" s="263"/>
      <c r="Z226" s="263"/>
      <c r="AA226" s="263"/>
      <c r="AB226" s="263"/>
      <c r="AC226" s="263"/>
      <c r="AD226" s="263"/>
      <c r="AE226" s="263"/>
      <c r="AF226" s="263"/>
      <c r="AG226" s="263"/>
      <c r="AH226" s="263"/>
      <c r="AI226" s="263"/>
      <c r="AJ226" s="263"/>
      <c r="AK226" s="263"/>
      <c r="AL226" s="263"/>
      <c r="AM226" s="263"/>
      <c r="AN226" s="263"/>
      <c r="AO226" s="263"/>
      <c r="AP226" s="263"/>
      <c r="AQ226" s="263"/>
      <c r="AR226" s="263"/>
      <c r="AS226" s="263"/>
      <c r="AT226" s="263"/>
      <c r="AU226" s="263"/>
      <c r="AV226" s="263"/>
      <c r="AW226" s="263"/>
      <c r="AX226" s="263"/>
      <c r="AY226" s="263"/>
    </row>
    <row r="227" spans="1:51" ht="15.75" customHeight="1" x14ac:dyDescent="0.25">
      <c r="A227" s="263"/>
      <c r="B227" s="263"/>
      <c r="C227" s="263"/>
      <c r="D227" s="263"/>
      <c r="E227" s="263"/>
      <c r="F227" s="263"/>
      <c r="G227" s="263"/>
      <c r="H227" s="263"/>
      <c r="I227" s="263"/>
      <c r="J227" s="263"/>
      <c r="K227" s="263"/>
      <c r="L227" s="263"/>
      <c r="M227" s="263"/>
      <c r="N227" s="263"/>
      <c r="O227" s="263"/>
      <c r="P227" s="263"/>
      <c r="Q227" s="263"/>
      <c r="R227" s="263"/>
      <c r="S227" s="263"/>
      <c r="T227" s="263"/>
      <c r="U227" s="263"/>
      <c r="V227" s="263"/>
      <c r="W227" s="263"/>
      <c r="X227" s="263"/>
      <c r="Y227" s="263"/>
      <c r="Z227" s="263"/>
      <c r="AA227" s="263"/>
      <c r="AB227" s="263"/>
      <c r="AC227" s="263"/>
      <c r="AD227" s="263"/>
      <c r="AE227" s="263"/>
      <c r="AF227" s="263"/>
      <c r="AG227" s="263"/>
      <c r="AH227" s="263"/>
      <c r="AI227" s="263"/>
      <c r="AJ227" s="263"/>
      <c r="AK227" s="263"/>
      <c r="AL227" s="263"/>
      <c r="AM227" s="263"/>
      <c r="AN227" s="263"/>
      <c r="AO227" s="263"/>
      <c r="AP227" s="263"/>
      <c r="AQ227" s="263"/>
      <c r="AR227" s="263"/>
      <c r="AS227" s="263"/>
      <c r="AT227" s="263"/>
      <c r="AU227" s="263"/>
      <c r="AV227" s="263"/>
      <c r="AW227" s="263"/>
      <c r="AX227" s="263"/>
      <c r="AY227" s="263"/>
    </row>
    <row r="228" spans="1:51" ht="15.75" customHeight="1" x14ac:dyDescent="0.25">
      <c r="A228" s="263"/>
      <c r="B228" s="263"/>
      <c r="C228" s="263"/>
      <c r="D228" s="263"/>
      <c r="E228" s="263"/>
      <c r="F228" s="263"/>
      <c r="G228" s="263"/>
      <c r="H228" s="263"/>
      <c r="I228" s="263"/>
      <c r="J228" s="263"/>
      <c r="K228" s="263"/>
      <c r="L228" s="263"/>
      <c r="M228" s="263"/>
      <c r="N228" s="263"/>
      <c r="O228" s="263"/>
      <c r="P228" s="263"/>
      <c r="Q228" s="263"/>
      <c r="R228" s="263"/>
      <c r="S228" s="263"/>
      <c r="T228" s="263"/>
      <c r="U228" s="263"/>
      <c r="V228" s="263"/>
      <c r="W228" s="263"/>
      <c r="X228" s="263"/>
      <c r="Y228" s="263"/>
      <c r="Z228" s="263"/>
      <c r="AA228" s="263"/>
      <c r="AB228" s="263"/>
      <c r="AC228" s="263"/>
      <c r="AD228" s="263"/>
      <c r="AE228" s="263"/>
      <c r="AF228" s="263"/>
      <c r="AG228" s="263"/>
      <c r="AH228" s="263"/>
      <c r="AI228" s="263"/>
      <c r="AJ228" s="263"/>
      <c r="AK228" s="263"/>
      <c r="AL228" s="263"/>
      <c r="AM228" s="263"/>
      <c r="AN228" s="263"/>
      <c r="AO228" s="263"/>
      <c r="AP228" s="263"/>
      <c r="AQ228" s="263"/>
      <c r="AR228" s="263"/>
      <c r="AS228" s="263"/>
      <c r="AT228" s="263"/>
      <c r="AU228" s="263"/>
      <c r="AV228" s="263"/>
      <c r="AW228" s="263"/>
      <c r="AX228" s="263"/>
      <c r="AY228" s="263"/>
    </row>
    <row r="229" spans="1:51" ht="15.75" customHeight="1" x14ac:dyDescent="0.25">
      <c r="A229" s="263"/>
      <c r="B229" s="263"/>
      <c r="C229" s="263"/>
      <c r="D229" s="263"/>
      <c r="E229" s="263"/>
      <c r="F229" s="263"/>
      <c r="G229" s="263"/>
      <c r="H229" s="263"/>
      <c r="I229" s="263"/>
      <c r="J229" s="263"/>
      <c r="K229" s="263"/>
      <c r="L229" s="263"/>
      <c r="M229" s="263"/>
      <c r="N229" s="263"/>
      <c r="O229" s="263"/>
      <c r="P229" s="263"/>
      <c r="Q229" s="263"/>
      <c r="R229" s="263"/>
      <c r="S229" s="263"/>
      <c r="T229" s="263"/>
      <c r="U229" s="263"/>
      <c r="V229" s="263"/>
      <c r="W229" s="263"/>
      <c r="X229" s="263"/>
      <c r="Y229" s="263"/>
      <c r="Z229" s="263"/>
      <c r="AA229" s="263"/>
      <c r="AB229" s="263"/>
      <c r="AC229" s="263"/>
      <c r="AD229" s="263"/>
      <c r="AE229" s="263"/>
      <c r="AF229" s="263"/>
      <c r="AG229" s="263"/>
      <c r="AH229" s="263"/>
      <c r="AI229" s="263"/>
      <c r="AJ229" s="263"/>
      <c r="AK229" s="263"/>
      <c r="AL229" s="263"/>
      <c r="AM229" s="263"/>
      <c r="AN229" s="263"/>
      <c r="AO229" s="263"/>
      <c r="AP229" s="263"/>
      <c r="AQ229" s="263"/>
      <c r="AR229" s="263"/>
      <c r="AS229" s="263"/>
      <c r="AT229" s="263"/>
      <c r="AU229" s="263"/>
      <c r="AV229" s="263"/>
      <c r="AW229" s="263"/>
      <c r="AX229" s="263"/>
      <c r="AY229" s="263"/>
    </row>
    <row r="230" spans="1:51" ht="15.75" customHeight="1" x14ac:dyDescent="0.25">
      <c r="A230" s="263"/>
      <c r="B230" s="263"/>
      <c r="C230" s="263"/>
      <c r="D230" s="263"/>
      <c r="E230" s="263"/>
      <c r="F230" s="263"/>
      <c r="G230" s="263"/>
      <c r="H230" s="263"/>
      <c r="I230" s="263"/>
      <c r="J230" s="263"/>
      <c r="K230" s="263"/>
      <c r="L230" s="263"/>
      <c r="M230" s="263"/>
      <c r="N230" s="263"/>
      <c r="O230" s="263"/>
      <c r="P230" s="263"/>
      <c r="Q230" s="263"/>
      <c r="R230" s="263"/>
      <c r="S230" s="263"/>
      <c r="T230" s="263"/>
      <c r="U230" s="263"/>
      <c r="V230" s="263"/>
      <c r="W230" s="263"/>
      <c r="X230" s="263"/>
      <c r="Y230" s="263"/>
      <c r="Z230" s="263"/>
      <c r="AA230" s="263"/>
      <c r="AB230" s="263"/>
      <c r="AC230" s="263"/>
      <c r="AD230" s="263"/>
      <c r="AE230" s="263"/>
      <c r="AF230" s="263"/>
      <c r="AG230" s="263"/>
      <c r="AH230" s="263"/>
      <c r="AI230" s="263"/>
      <c r="AJ230" s="263"/>
      <c r="AK230" s="263"/>
      <c r="AL230" s="263"/>
      <c r="AM230" s="263"/>
      <c r="AN230" s="263"/>
      <c r="AO230" s="263"/>
      <c r="AP230" s="263"/>
      <c r="AQ230" s="263"/>
      <c r="AR230" s="263"/>
      <c r="AS230" s="263"/>
      <c r="AT230" s="263"/>
      <c r="AU230" s="263"/>
      <c r="AV230" s="263"/>
      <c r="AW230" s="263"/>
      <c r="AX230" s="263"/>
      <c r="AY230" s="263"/>
    </row>
    <row r="231" spans="1:51" ht="15.75" customHeight="1" x14ac:dyDescent="0.25">
      <c r="A231" s="263"/>
      <c r="B231" s="263"/>
      <c r="C231" s="263"/>
      <c r="D231" s="263"/>
      <c r="E231" s="263"/>
      <c r="F231" s="263"/>
      <c r="G231" s="263"/>
      <c r="H231" s="263"/>
      <c r="I231" s="263"/>
      <c r="J231" s="263"/>
      <c r="K231" s="263"/>
      <c r="L231" s="263"/>
      <c r="M231" s="263"/>
      <c r="N231" s="263"/>
      <c r="O231" s="263"/>
      <c r="P231" s="263"/>
      <c r="Q231" s="263"/>
      <c r="R231" s="263"/>
      <c r="S231" s="263"/>
      <c r="T231" s="263"/>
      <c r="U231" s="263"/>
      <c r="V231" s="263"/>
      <c r="W231" s="263"/>
      <c r="X231" s="263"/>
      <c r="Y231" s="263"/>
      <c r="Z231" s="263"/>
      <c r="AA231" s="263"/>
      <c r="AB231" s="263"/>
      <c r="AC231" s="263"/>
      <c r="AD231" s="263"/>
      <c r="AE231" s="263"/>
      <c r="AF231" s="263"/>
      <c r="AG231" s="263"/>
      <c r="AH231" s="263"/>
      <c r="AI231" s="263"/>
      <c r="AJ231" s="263"/>
      <c r="AK231" s="263"/>
      <c r="AL231" s="263"/>
      <c r="AM231" s="263"/>
      <c r="AN231" s="263"/>
      <c r="AO231" s="263"/>
      <c r="AP231" s="263"/>
      <c r="AQ231" s="263"/>
      <c r="AR231" s="263"/>
      <c r="AS231" s="263"/>
      <c r="AT231" s="263"/>
      <c r="AU231" s="263"/>
      <c r="AV231" s="263"/>
      <c r="AW231" s="263"/>
      <c r="AX231" s="263"/>
      <c r="AY231" s="263"/>
    </row>
    <row r="232" spans="1:51" ht="15.75" customHeight="1" x14ac:dyDescent="0.25">
      <c r="A232" s="263"/>
      <c r="B232" s="263"/>
      <c r="C232" s="263"/>
      <c r="D232" s="263"/>
      <c r="E232" s="263"/>
      <c r="F232" s="263"/>
      <c r="G232" s="263"/>
      <c r="H232" s="263"/>
      <c r="I232" s="263"/>
      <c r="J232" s="263"/>
      <c r="K232" s="263"/>
      <c r="L232" s="263"/>
      <c r="M232" s="263"/>
      <c r="N232" s="263"/>
      <c r="O232" s="263"/>
      <c r="P232" s="263"/>
      <c r="Q232" s="263"/>
      <c r="R232" s="263"/>
      <c r="S232" s="263"/>
      <c r="T232" s="263"/>
      <c r="U232" s="263"/>
      <c r="V232" s="263"/>
      <c r="W232" s="263"/>
      <c r="X232" s="263"/>
      <c r="Y232" s="263"/>
      <c r="Z232" s="263"/>
      <c r="AA232" s="263"/>
      <c r="AB232" s="263"/>
      <c r="AC232" s="263"/>
      <c r="AD232" s="263"/>
      <c r="AE232" s="263"/>
      <c r="AF232" s="263"/>
      <c r="AG232" s="263"/>
      <c r="AH232" s="263"/>
      <c r="AI232" s="263"/>
      <c r="AJ232" s="263"/>
      <c r="AK232" s="263"/>
      <c r="AL232" s="263"/>
      <c r="AM232" s="263"/>
      <c r="AN232" s="263"/>
      <c r="AO232" s="263"/>
      <c r="AP232" s="263"/>
      <c r="AQ232" s="263"/>
      <c r="AR232" s="263"/>
      <c r="AS232" s="263"/>
      <c r="AT232" s="263"/>
      <c r="AU232" s="263"/>
      <c r="AV232" s="263"/>
      <c r="AW232" s="263"/>
      <c r="AX232" s="263"/>
      <c r="AY232" s="263"/>
    </row>
    <row r="233" spans="1:51" ht="15.75" customHeight="1" x14ac:dyDescent="0.25">
      <c r="A233" s="263"/>
      <c r="B233" s="263"/>
      <c r="C233" s="263"/>
      <c r="D233" s="263"/>
      <c r="E233" s="263"/>
      <c r="F233" s="263"/>
      <c r="G233" s="263"/>
      <c r="H233" s="263"/>
      <c r="I233" s="263"/>
      <c r="J233" s="263"/>
      <c r="K233" s="263"/>
      <c r="L233" s="263"/>
      <c r="M233" s="263"/>
      <c r="N233" s="263"/>
      <c r="O233" s="263"/>
      <c r="P233" s="263"/>
      <c r="Q233" s="263"/>
      <c r="R233" s="263"/>
      <c r="S233" s="263"/>
      <c r="T233" s="263"/>
      <c r="U233" s="263"/>
      <c r="V233" s="263"/>
      <c r="W233" s="263"/>
      <c r="X233" s="263"/>
      <c r="Y233" s="263"/>
      <c r="Z233" s="263"/>
      <c r="AA233" s="263"/>
      <c r="AB233" s="263"/>
      <c r="AC233" s="263"/>
      <c r="AD233" s="263"/>
      <c r="AE233" s="263"/>
      <c r="AF233" s="263"/>
      <c r="AG233" s="263"/>
      <c r="AH233" s="263"/>
      <c r="AI233" s="263"/>
      <c r="AJ233" s="263"/>
      <c r="AK233" s="263"/>
      <c r="AL233" s="263"/>
      <c r="AM233" s="263"/>
      <c r="AN233" s="263"/>
      <c r="AO233" s="263"/>
      <c r="AP233" s="263"/>
      <c r="AQ233" s="263"/>
      <c r="AR233" s="263"/>
      <c r="AS233" s="263"/>
      <c r="AT233" s="263"/>
      <c r="AU233" s="263"/>
      <c r="AV233" s="263"/>
      <c r="AW233" s="263"/>
      <c r="AX233" s="263"/>
      <c r="AY233" s="263"/>
    </row>
    <row r="234" spans="1:51" ht="15.75" customHeight="1" x14ac:dyDescent="0.25">
      <c r="A234" s="263"/>
      <c r="B234" s="263"/>
      <c r="C234" s="263"/>
      <c r="D234" s="263"/>
      <c r="E234" s="263"/>
      <c r="F234" s="263"/>
      <c r="G234" s="263"/>
      <c r="H234" s="263"/>
      <c r="I234" s="263"/>
      <c r="J234" s="263"/>
      <c r="K234" s="263"/>
      <c r="L234" s="263"/>
      <c r="M234" s="263"/>
      <c r="N234" s="263"/>
      <c r="O234" s="263"/>
      <c r="P234" s="263"/>
      <c r="Q234" s="263"/>
      <c r="R234" s="263"/>
      <c r="S234" s="263"/>
      <c r="T234" s="263"/>
      <c r="U234" s="263"/>
      <c r="V234" s="263"/>
      <c r="W234" s="263"/>
      <c r="X234" s="263"/>
      <c r="Y234" s="263"/>
      <c r="Z234" s="263"/>
      <c r="AA234" s="263"/>
      <c r="AB234" s="263"/>
      <c r="AC234" s="263"/>
      <c r="AD234" s="263"/>
      <c r="AE234" s="263"/>
      <c r="AF234" s="263"/>
      <c r="AG234" s="263"/>
      <c r="AH234" s="263"/>
      <c r="AI234" s="263"/>
      <c r="AJ234" s="263"/>
      <c r="AK234" s="263"/>
      <c r="AL234" s="263"/>
      <c r="AM234" s="263"/>
      <c r="AN234" s="263"/>
      <c r="AO234" s="263"/>
      <c r="AP234" s="263"/>
      <c r="AQ234" s="263"/>
      <c r="AR234" s="263"/>
      <c r="AS234" s="263"/>
      <c r="AT234" s="263"/>
      <c r="AU234" s="263"/>
      <c r="AV234" s="263"/>
      <c r="AW234" s="263"/>
      <c r="AX234" s="263"/>
      <c r="AY234" s="263"/>
    </row>
    <row r="235" spans="1:51" ht="15.75" customHeight="1" x14ac:dyDescent="0.25">
      <c r="A235" s="263"/>
      <c r="B235" s="263"/>
      <c r="C235" s="263"/>
      <c r="D235" s="263"/>
      <c r="E235" s="263"/>
      <c r="F235" s="263"/>
      <c r="G235" s="263"/>
      <c r="H235" s="263"/>
      <c r="I235" s="263"/>
      <c r="J235" s="263"/>
      <c r="K235" s="263"/>
      <c r="L235" s="263"/>
      <c r="M235" s="263"/>
      <c r="N235" s="263"/>
      <c r="O235" s="263"/>
      <c r="P235" s="263"/>
      <c r="Q235" s="263"/>
      <c r="R235" s="263"/>
      <c r="S235" s="263"/>
      <c r="T235" s="263"/>
      <c r="U235" s="263"/>
      <c r="V235" s="263"/>
      <c r="W235" s="263"/>
      <c r="X235" s="263"/>
      <c r="Y235" s="263"/>
      <c r="Z235" s="263"/>
      <c r="AA235" s="263"/>
      <c r="AB235" s="263"/>
      <c r="AC235" s="263"/>
      <c r="AD235" s="263"/>
      <c r="AE235" s="263"/>
      <c r="AF235" s="263"/>
      <c r="AG235" s="263"/>
      <c r="AH235" s="263"/>
      <c r="AI235" s="263"/>
      <c r="AJ235" s="263"/>
      <c r="AK235" s="263"/>
      <c r="AL235" s="263"/>
      <c r="AM235" s="263"/>
      <c r="AN235" s="263"/>
      <c r="AO235" s="263"/>
      <c r="AP235" s="263"/>
      <c r="AQ235" s="263"/>
      <c r="AR235" s="263"/>
      <c r="AS235" s="263"/>
      <c r="AT235" s="263"/>
      <c r="AU235" s="263"/>
      <c r="AV235" s="263"/>
      <c r="AW235" s="263"/>
      <c r="AX235" s="263"/>
      <c r="AY235" s="263"/>
    </row>
    <row r="236" spans="1:51" ht="15.75" customHeight="1" x14ac:dyDescent="0.25">
      <c r="A236" s="263"/>
      <c r="B236" s="263"/>
      <c r="C236" s="263"/>
      <c r="D236" s="263"/>
      <c r="E236" s="263"/>
      <c r="F236" s="263"/>
      <c r="G236" s="263"/>
      <c r="H236" s="263"/>
      <c r="I236" s="263"/>
      <c r="J236" s="263"/>
      <c r="K236" s="263"/>
      <c r="L236" s="263"/>
      <c r="M236" s="263"/>
      <c r="N236" s="263"/>
      <c r="O236" s="263"/>
      <c r="P236" s="263"/>
      <c r="Q236" s="263"/>
      <c r="R236" s="263"/>
      <c r="S236" s="263"/>
      <c r="T236" s="263"/>
      <c r="U236" s="263"/>
      <c r="V236" s="263"/>
      <c r="W236" s="263"/>
      <c r="X236" s="263"/>
      <c r="Y236" s="263"/>
      <c r="Z236" s="263"/>
      <c r="AA236" s="263"/>
      <c r="AB236" s="263"/>
      <c r="AC236" s="263"/>
      <c r="AD236" s="263"/>
      <c r="AE236" s="263"/>
      <c r="AF236" s="263"/>
      <c r="AG236" s="263"/>
      <c r="AH236" s="263"/>
      <c r="AI236" s="263"/>
      <c r="AJ236" s="263"/>
      <c r="AK236" s="263"/>
      <c r="AL236" s="263"/>
      <c r="AM236" s="263"/>
      <c r="AN236" s="263"/>
      <c r="AO236" s="263"/>
      <c r="AP236" s="263"/>
      <c r="AQ236" s="263"/>
      <c r="AR236" s="263"/>
      <c r="AS236" s="263"/>
      <c r="AT236" s="263"/>
      <c r="AU236" s="263"/>
      <c r="AV236" s="263"/>
      <c r="AW236" s="263"/>
      <c r="AX236" s="263"/>
      <c r="AY236" s="263"/>
    </row>
    <row r="237" spans="1:51" ht="15.75" customHeight="1" x14ac:dyDescent="0.25">
      <c r="A237" s="263"/>
      <c r="B237" s="263"/>
      <c r="C237" s="263"/>
      <c r="D237" s="263"/>
      <c r="E237" s="263"/>
      <c r="F237" s="263"/>
      <c r="G237" s="263"/>
      <c r="H237" s="263"/>
      <c r="I237" s="263"/>
      <c r="J237" s="263"/>
      <c r="K237" s="263"/>
      <c r="L237" s="263"/>
      <c r="M237" s="263"/>
      <c r="N237" s="263"/>
      <c r="O237" s="263"/>
      <c r="P237" s="263"/>
      <c r="Q237" s="263"/>
      <c r="R237" s="263"/>
      <c r="S237" s="263"/>
      <c r="T237" s="263"/>
      <c r="U237" s="263"/>
      <c r="V237" s="263"/>
      <c r="W237" s="263"/>
      <c r="X237" s="263"/>
      <c r="Y237" s="263"/>
      <c r="Z237" s="263"/>
      <c r="AA237" s="263"/>
      <c r="AB237" s="263"/>
      <c r="AC237" s="263"/>
      <c r="AD237" s="263"/>
      <c r="AE237" s="263"/>
      <c r="AF237" s="263"/>
      <c r="AG237" s="263"/>
      <c r="AH237" s="263"/>
      <c r="AI237" s="263"/>
      <c r="AJ237" s="263"/>
      <c r="AK237" s="263"/>
      <c r="AL237" s="263"/>
      <c r="AM237" s="263"/>
      <c r="AN237" s="263"/>
      <c r="AO237" s="263"/>
      <c r="AP237" s="263"/>
      <c r="AQ237" s="263"/>
      <c r="AR237" s="263"/>
      <c r="AS237" s="263"/>
      <c r="AT237" s="263"/>
      <c r="AU237" s="263"/>
      <c r="AV237" s="263"/>
      <c r="AW237" s="263"/>
      <c r="AX237" s="263"/>
      <c r="AY237" s="263"/>
    </row>
    <row r="238" spans="1:51" ht="15.75" customHeight="1" x14ac:dyDescent="0.25">
      <c r="A238" s="263"/>
      <c r="B238" s="263"/>
      <c r="C238" s="263"/>
      <c r="D238" s="263"/>
      <c r="E238" s="263"/>
      <c r="F238" s="263"/>
      <c r="G238" s="263"/>
      <c r="H238" s="263"/>
      <c r="I238" s="263"/>
      <c r="J238" s="263"/>
      <c r="K238" s="263"/>
      <c r="L238" s="263"/>
      <c r="M238" s="263"/>
      <c r="N238" s="263"/>
      <c r="O238" s="263"/>
      <c r="P238" s="263"/>
      <c r="Q238" s="263"/>
      <c r="R238" s="263"/>
      <c r="S238" s="263"/>
      <c r="T238" s="263"/>
      <c r="U238" s="263"/>
      <c r="V238" s="263"/>
      <c r="W238" s="263"/>
      <c r="X238" s="263"/>
      <c r="Y238" s="263"/>
      <c r="Z238" s="263"/>
      <c r="AA238" s="263"/>
      <c r="AB238" s="263"/>
      <c r="AC238" s="263"/>
      <c r="AD238" s="263"/>
      <c r="AE238" s="263"/>
      <c r="AF238" s="263"/>
      <c r="AG238" s="263"/>
      <c r="AH238" s="263"/>
      <c r="AI238" s="263"/>
      <c r="AJ238" s="263"/>
      <c r="AK238" s="263"/>
      <c r="AL238" s="263"/>
      <c r="AM238" s="263"/>
      <c r="AN238" s="263"/>
      <c r="AO238" s="263"/>
      <c r="AP238" s="263"/>
      <c r="AQ238" s="263"/>
      <c r="AR238" s="263"/>
      <c r="AS238" s="263"/>
      <c r="AT238" s="263"/>
      <c r="AU238" s="263"/>
      <c r="AV238" s="263"/>
      <c r="AW238" s="263"/>
      <c r="AX238" s="263"/>
      <c r="AY238" s="263"/>
    </row>
    <row r="239" spans="1:51" ht="15.75" customHeight="1" x14ac:dyDescent="0.25">
      <c r="A239" s="263"/>
      <c r="B239" s="263"/>
      <c r="C239" s="263"/>
      <c r="D239" s="263"/>
      <c r="E239" s="263"/>
      <c r="F239" s="263"/>
      <c r="G239" s="263"/>
      <c r="H239" s="263"/>
      <c r="I239" s="263"/>
      <c r="J239" s="263"/>
      <c r="K239" s="263"/>
      <c r="L239" s="263"/>
      <c r="M239" s="263"/>
      <c r="N239" s="263"/>
      <c r="O239" s="263"/>
      <c r="P239" s="263"/>
      <c r="Q239" s="263"/>
      <c r="R239" s="263"/>
      <c r="S239" s="263"/>
      <c r="T239" s="263"/>
      <c r="U239" s="263"/>
      <c r="V239" s="263"/>
      <c r="W239" s="263"/>
      <c r="X239" s="263"/>
      <c r="Y239" s="263"/>
      <c r="Z239" s="263"/>
      <c r="AA239" s="263"/>
      <c r="AB239" s="263"/>
      <c r="AC239" s="263"/>
      <c r="AD239" s="263"/>
      <c r="AE239" s="263"/>
      <c r="AF239" s="263"/>
      <c r="AG239" s="263"/>
      <c r="AH239" s="263"/>
      <c r="AI239" s="263"/>
      <c r="AJ239" s="263"/>
      <c r="AK239" s="263"/>
      <c r="AL239" s="263"/>
      <c r="AM239" s="263"/>
      <c r="AN239" s="263"/>
      <c r="AO239" s="263"/>
      <c r="AP239" s="263"/>
      <c r="AQ239" s="263"/>
      <c r="AR239" s="263"/>
      <c r="AS239" s="263"/>
      <c r="AT239" s="263"/>
      <c r="AU239" s="263"/>
      <c r="AV239" s="263"/>
      <c r="AW239" s="263"/>
      <c r="AX239" s="263"/>
      <c r="AY239" s="263"/>
    </row>
    <row r="240" spans="1:51" ht="15.75" customHeight="1" x14ac:dyDescent="0.25">
      <c r="A240" s="263"/>
      <c r="B240" s="263"/>
      <c r="C240" s="263"/>
      <c r="D240" s="263"/>
      <c r="E240" s="263"/>
      <c r="F240" s="263"/>
      <c r="G240" s="263"/>
      <c r="H240" s="263"/>
      <c r="I240" s="263"/>
      <c r="J240" s="263"/>
      <c r="K240" s="263"/>
      <c r="L240" s="263"/>
      <c r="M240" s="263"/>
      <c r="N240" s="263"/>
      <c r="O240" s="263"/>
      <c r="P240" s="263"/>
      <c r="Q240" s="263"/>
      <c r="R240" s="263"/>
      <c r="S240" s="263"/>
      <c r="T240" s="263"/>
      <c r="U240" s="263"/>
      <c r="V240" s="263"/>
      <c r="W240" s="263"/>
      <c r="X240" s="263"/>
      <c r="Y240" s="263"/>
      <c r="Z240" s="263"/>
      <c r="AA240" s="263"/>
      <c r="AB240" s="263"/>
      <c r="AC240" s="263"/>
      <c r="AD240" s="263"/>
      <c r="AE240" s="263"/>
      <c r="AF240" s="263"/>
      <c r="AG240" s="263"/>
      <c r="AH240" s="263"/>
      <c r="AI240" s="263"/>
      <c r="AJ240" s="263"/>
      <c r="AK240" s="263"/>
      <c r="AL240" s="263"/>
      <c r="AM240" s="263"/>
      <c r="AN240" s="263"/>
      <c r="AO240" s="263"/>
      <c r="AP240" s="263"/>
      <c r="AQ240" s="263"/>
      <c r="AR240" s="263"/>
      <c r="AS240" s="263"/>
      <c r="AT240" s="263"/>
      <c r="AU240" s="263"/>
      <c r="AV240" s="263"/>
      <c r="AW240" s="263"/>
      <c r="AX240" s="263"/>
      <c r="AY240" s="263"/>
    </row>
    <row r="241" spans="1:51" ht="15.75" customHeight="1" x14ac:dyDescent="0.25">
      <c r="A241" s="263"/>
      <c r="B241" s="263"/>
      <c r="C241" s="263"/>
      <c r="D241" s="263"/>
      <c r="E241" s="263"/>
      <c r="F241" s="263"/>
      <c r="G241" s="263"/>
      <c r="H241" s="263"/>
      <c r="I241" s="263"/>
      <c r="J241" s="263"/>
      <c r="K241" s="263"/>
      <c r="L241" s="263"/>
      <c r="M241" s="263"/>
      <c r="N241" s="263"/>
      <c r="O241" s="263"/>
      <c r="P241" s="263"/>
      <c r="Q241" s="263"/>
      <c r="R241" s="263"/>
      <c r="S241" s="263"/>
      <c r="T241" s="263"/>
      <c r="U241" s="263"/>
      <c r="V241" s="263"/>
      <c r="W241" s="263"/>
      <c r="X241" s="263"/>
      <c r="Y241" s="263"/>
      <c r="Z241" s="263"/>
      <c r="AA241" s="263"/>
      <c r="AB241" s="263"/>
      <c r="AC241" s="263"/>
      <c r="AD241" s="263"/>
      <c r="AE241" s="263"/>
      <c r="AF241" s="263"/>
      <c r="AG241" s="263"/>
      <c r="AH241" s="263"/>
      <c r="AI241" s="263"/>
      <c r="AJ241" s="263"/>
      <c r="AK241" s="263"/>
      <c r="AL241" s="263"/>
      <c r="AM241" s="263"/>
      <c r="AN241" s="263"/>
      <c r="AO241" s="263"/>
      <c r="AP241" s="263"/>
      <c r="AQ241" s="263"/>
      <c r="AR241" s="263"/>
      <c r="AS241" s="263"/>
      <c r="AT241" s="263"/>
      <c r="AU241" s="263"/>
      <c r="AV241" s="263"/>
      <c r="AW241" s="263"/>
      <c r="AX241" s="263"/>
      <c r="AY241" s="263"/>
    </row>
    <row r="242" spans="1:51" ht="15.75" customHeight="1" x14ac:dyDescent="0.25">
      <c r="A242" s="263"/>
      <c r="B242" s="263"/>
      <c r="C242" s="263"/>
      <c r="D242" s="263"/>
      <c r="E242" s="263"/>
      <c r="F242" s="263"/>
      <c r="G242" s="263"/>
      <c r="H242" s="263"/>
      <c r="I242" s="263"/>
      <c r="J242" s="263"/>
      <c r="K242" s="263"/>
      <c r="L242" s="263"/>
      <c r="M242" s="263"/>
      <c r="N242" s="263"/>
      <c r="O242" s="263"/>
      <c r="P242" s="263"/>
      <c r="Q242" s="263"/>
      <c r="R242" s="263"/>
      <c r="S242" s="263"/>
      <c r="T242" s="263"/>
      <c r="U242" s="263"/>
      <c r="V242" s="263"/>
      <c r="W242" s="263"/>
      <c r="X242" s="263"/>
      <c r="Y242" s="263"/>
      <c r="Z242" s="263"/>
      <c r="AA242" s="263"/>
      <c r="AB242" s="263"/>
      <c r="AC242" s="263"/>
      <c r="AD242" s="263"/>
      <c r="AE242" s="263"/>
      <c r="AF242" s="263"/>
      <c r="AG242" s="263"/>
      <c r="AH242" s="263"/>
      <c r="AI242" s="263"/>
      <c r="AJ242" s="263"/>
      <c r="AK242" s="263"/>
      <c r="AL242" s="263"/>
      <c r="AM242" s="263"/>
      <c r="AN242" s="263"/>
      <c r="AO242" s="263"/>
      <c r="AP242" s="263"/>
      <c r="AQ242" s="263"/>
      <c r="AR242" s="263"/>
      <c r="AS242" s="263"/>
      <c r="AT242" s="263"/>
      <c r="AU242" s="263"/>
      <c r="AV242" s="263"/>
      <c r="AW242" s="263"/>
      <c r="AX242" s="263"/>
      <c r="AY242" s="263"/>
    </row>
    <row r="243" spans="1:51" ht="15.75" customHeight="1" x14ac:dyDescent="0.25">
      <c r="A243" s="263"/>
      <c r="B243" s="263"/>
      <c r="C243" s="263"/>
      <c r="D243" s="263"/>
      <c r="E243" s="263"/>
      <c r="F243" s="263"/>
      <c r="G243" s="263"/>
      <c r="H243" s="263"/>
      <c r="I243" s="263"/>
      <c r="J243" s="263"/>
      <c r="K243" s="263"/>
      <c r="L243" s="263"/>
      <c r="M243" s="263"/>
      <c r="N243" s="263"/>
      <c r="O243" s="263"/>
      <c r="P243" s="263"/>
      <c r="Q243" s="263"/>
      <c r="R243" s="263"/>
      <c r="S243" s="263"/>
      <c r="T243" s="263"/>
      <c r="U243" s="263"/>
      <c r="V243" s="263"/>
      <c r="W243" s="263"/>
      <c r="X243" s="263"/>
      <c r="Y243" s="263"/>
      <c r="Z243" s="263"/>
      <c r="AA243" s="263"/>
      <c r="AB243" s="263"/>
      <c r="AC243" s="263"/>
      <c r="AD243" s="263"/>
      <c r="AE243" s="263"/>
      <c r="AF243" s="263"/>
      <c r="AG243" s="263"/>
      <c r="AH243" s="263"/>
      <c r="AI243" s="263"/>
      <c r="AJ243" s="263"/>
      <c r="AK243" s="263"/>
      <c r="AL243" s="263"/>
      <c r="AM243" s="263"/>
      <c r="AN243" s="263"/>
      <c r="AO243" s="263"/>
      <c r="AP243" s="263"/>
      <c r="AQ243" s="263"/>
      <c r="AR243" s="263"/>
      <c r="AS243" s="263"/>
      <c r="AT243" s="263"/>
      <c r="AU243" s="263"/>
      <c r="AV243" s="263"/>
      <c r="AW243" s="263"/>
      <c r="AX243" s="263"/>
      <c r="AY243" s="263"/>
    </row>
    <row r="244" spans="1:51" ht="15.75" customHeight="1" x14ac:dyDescent="0.25">
      <c r="A244" s="263"/>
      <c r="B244" s="263"/>
      <c r="C244" s="263"/>
      <c r="D244" s="263"/>
      <c r="E244" s="263"/>
      <c r="F244" s="263"/>
      <c r="G244" s="263"/>
      <c r="H244" s="263"/>
      <c r="I244" s="263"/>
      <c r="J244" s="263"/>
      <c r="K244" s="263"/>
      <c r="L244" s="263"/>
      <c r="M244" s="263"/>
      <c r="N244" s="263"/>
      <c r="O244" s="263"/>
      <c r="P244" s="263"/>
      <c r="Q244" s="263"/>
      <c r="R244" s="263"/>
      <c r="S244" s="263"/>
      <c r="T244" s="263"/>
      <c r="U244" s="263"/>
      <c r="V244" s="263"/>
      <c r="W244" s="263"/>
      <c r="X244" s="263"/>
      <c r="Y244" s="263"/>
      <c r="Z244" s="263"/>
      <c r="AA244" s="263"/>
      <c r="AB244" s="263"/>
      <c r="AC244" s="263"/>
      <c r="AD244" s="263"/>
      <c r="AE244" s="263"/>
      <c r="AF244" s="263"/>
      <c r="AG244" s="263"/>
      <c r="AH244" s="263"/>
      <c r="AI244" s="263"/>
      <c r="AJ244" s="263"/>
      <c r="AK244" s="263"/>
      <c r="AL244" s="263"/>
      <c r="AM244" s="263"/>
      <c r="AN244" s="263"/>
      <c r="AO244" s="263"/>
      <c r="AP244" s="263"/>
      <c r="AQ244" s="263"/>
      <c r="AR244" s="263"/>
      <c r="AS244" s="263"/>
      <c r="AT244" s="263"/>
      <c r="AU244" s="263"/>
      <c r="AV244" s="263"/>
      <c r="AW244" s="263"/>
      <c r="AX244" s="263"/>
      <c r="AY244" s="263"/>
    </row>
    <row r="245" spans="1:51" ht="15.75" customHeight="1" x14ac:dyDescent="0.25">
      <c r="A245" s="263"/>
      <c r="B245" s="263"/>
      <c r="C245" s="263"/>
      <c r="D245" s="263"/>
      <c r="E245" s="263"/>
      <c r="F245" s="263"/>
      <c r="G245" s="263"/>
      <c r="H245" s="263"/>
      <c r="I245" s="263"/>
      <c r="J245" s="263"/>
      <c r="K245" s="263"/>
      <c r="L245" s="263"/>
      <c r="M245" s="263"/>
      <c r="N245" s="263"/>
      <c r="O245" s="263"/>
      <c r="P245" s="263"/>
      <c r="Q245" s="263"/>
      <c r="R245" s="263"/>
      <c r="S245" s="263"/>
      <c r="T245" s="263"/>
      <c r="U245" s="263"/>
      <c r="V245" s="263"/>
      <c r="W245" s="263"/>
      <c r="X245" s="263"/>
      <c r="Y245" s="263"/>
      <c r="Z245" s="263"/>
      <c r="AA245" s="263"/>
      <c r="AB245" s="263"/>
      <c r="AC245" s="263"/>
      <c r="AD245" s="263"/>
      <c r="AE245" s="263"/>
      <c r="AF245" s="263"/>
      <c r="AG245" s="263"/>
      <c r="AH245" s="263"/>
      <c r="AI245" s="263"/>
      <c r="AJ245" s="263"/>
      <c r="AK245" s="263"/>
      <c r="AL245" s="263"/>
      <c r="AM245" s="263"/>
      <c r="AN245" s="263"/>
      <c r="AO245" s="263"/>
      <c r="AP245" s="263"/>
      <c r="AQ245" s="263"/>
      <c r="AR245" s="263"/>
      <c r="AS245" s="263"/>
      <c r="AT245" s="263"/>
      <c r="AU245" s="263"/>
      <c r="AV245" s="263"/>
      <c r="AW245" s="263"/>
      <c r="AX245" s="263"/>
      <c r="AY245" s="263"/>
    </row>
    <row r="246" spans="1:51" ht="15.75" customHeight="1" x14ac:dyDescent="0.25">
      <c r="A246" s="263"/>
      <c r="B246" s="263"/>
      <c r="C246" s="263"/>
      <c r="D246" s="263"/>
      <c r="E246" s="263"/>
      <c r="F246" s="263"/>
      <c r="G246" s="263"/>
      <c r="H246" s="263"/>
      <c r="I246" s="263"/>
      <c r="J246" s="263"/>
      <c r="K246" s="263"/>
      <c r="L246" s="263"/>
      <c r="M246" s="263"/>
      <c r="N246" s="263"/>
      <c r="O246" s="263"/>
      <c r="P246" s="263"/>
      <c r="Q246" s="263"/>
      <c r="R246" s="263"/>
      <c r="S246" s="263"/>
      <c r="T246" s="263"/>
      <c r="U246" s="263"/>
      <c r="V246" s="263"/>
      <c r="W246" s="263"/>
      <c r="X246" s="263"/>
      <c r="Y246" s="263"/>
      <c r="Z246" s="263"/>
      <c r="AA246" s="263"/>
      <c r="AB246" s="263"/>
      <c r="AC246" s="263"/>
      <c r="AD246" s="263"/>
      <c r="AE246" s="263"/>
      <c r="AF246" s="263"/>
      <c r="AG246" s="263"/>
      <c r="AH246" s="263"/>
      <c r="AI246" s="263"/>
      <c r="AJ246" s="263"/>
      <c r="AK246" s="263"/>
      <c r="AL246" s="263"/>
      <c r="AM246" s="263"/>
      <c r="AN246" s="263"/>
      <c r="AO246" s="263"/>
      <c r="AP246" s="263"/>
      <c r="AQ246" s="263"/>
      <c r="AR246" s="263"/>
      <c r="AS246" s="263"/>
      <c r="AT246" s="263"/>
      <c r="AU246" s="263"/>
      <c r="AV246" s="263"/>
      <c r="AW246" s="263"/>
      <c r="AX246" s="263"/>
      <c r="AY246" s="263"/>
    </row>
    <row r="247" spans="1:51" ht="15.75" customHeight="1" x14ac:dyDescent="0.25">
      <c r="A247" s="263"/>
      <c r="B247" s="263"/>
      <c r="C247" s="263"/>
      <c r="D247" s="263"/>
      <c r="E247" s="263"/>
      <c r="F247" s="263"/>
      <c r="G247" s="263"/>
      <c r="H247" s="263"/>
      <c r="I247" s="263"/>
      <c r="J247" s="263"/>
      <c r="K247" s="263"/>
      <c r="L247" s="263"/>
      <c r="M247" s="263"/>
      <c r="N247" s="263"/>
      <c r="O247" s="263"/>
      <c r="P247" s="263"/>
      <c r="Q247" s="263"/>
      <c r="R247" s="263"/>
      <c r="S247" s="263"/>
      <c r="T247" s="263"/>
      <c r="U247" s="263"/>
      <c r="V247" s="263"/>
      <c r="W247" s="263"/>
      <c r="X247" s="263"/>
      <c r="Y247" s="263"/>
      <c r="Z247" s="263"/>
      <c r="AA247" s="263"/>
      <c r="AB247" s="263"/>
      <c r="AC247" s="263"/>
      <c r="AD247" s="263"/>
      <c r="AE247" s="263"/>
      <c r="AF247" s="263"/>
      <c r="AG247" s="263"/>
      <c r="AH247" s="263"/>
      <c r="AI247" s="263"/>
      <c r="AJ247" s="263"/>
      <c r="AK247" s="263"/>
      <c r="AL247" s="263"/>
      <c r="AM247" s="263"/>
      <c r="AN247" s="263"/>
      <c r="AO247" s="263"/>
      <c r="AP247" s="263"/>
      <c r="AQ247" s="263"/>
      <c r="AR247" s="263"/>
      <c r="AS247" s="263"/>
      <c r="AT247" s="263"/>
      <c r="AU247" s="263"/>
      <c r="AV247" s="263"/>
      <c r="AW247" s="263"/>
      <c r="AX247" s="263"/>
      <c r="AY247" s="263"/>
    </row>
    <row r="248" spans="1:51" ht="15.75" customHeight="1" x14ac:dyDescent="0.25">
      <c r="A248" s="263"/>
      <c r="B248" s="263"/>
      <c r="C248" s="263"/>
      <c r="D248" s="263"/>
      <c r="E248" s="263"/>
      <c r="F248" s="263"/>
      <c r="G248" s="263"/>
      <c r="H248" s="263"/>
      <c r="I248" s="263"/>
      <c r="J248" s="263"/>
      <c r="K248" s="263"/>
      <c r="L248" s="263"/>
      <c r="M248" s="263"/>
      <c r="N248" s="263"/>
      <c r="O248" s="263"/>
      <c r="P248" s="263"/>
      <c r="Q248" s="263"/>
      <c r="R248" s="263"/>
      <c r="S248" s="263"/>
      <c r="T248" s="263"/>
      <c r="U248" s="263"/>
      <c r="V248" s="263"/>
      <c r="W248" s="263"/>
      <c r="X248" s="263"/>
      <c r="Y248" s="263"/>
      <c r="Z248" s="263"/>
      <c r="AA248" s="263"/>
      <c r="AB248" s="263"/>
      <c r="AC248" s="263"/>
      <c r="AD248" s="263"/>
      <c r="AE248" s="263"/>
      <c r="AF248" s="263"/>
      <c r="AG248" s="263"/>
      <c r="AH248" s="263"/>
      <c r="AI248" s="263"/>
      <c r="AJ248" s="263"/>
      <c r="AK248" s="263"/>
      <c r="AL248" s="263"/>
      <c r="AM248" s="263"/>
      <c r="AN248" s="263"/>
      <c r="AO248" s="263"/>
      <c r="AP248" s="263"/>
      <c r="AQ248" s="263"/>
      <c r="AR248" s="263"/>
      <c r="AS248" s="263"/>
      <c r="AT248" s="263"/>
      <c r="AU248" s="263"/>
      <c r="AV248" s="263"/>
      <c r="AW248" s="263"/>
      <c r="AX248" s="263"/>
      <c r="AY248" s="263"/>
    </row>
    <row r="249" spans="1:51" ht="15.75" customHeight="1" x14ac:dyDescent="0.25">
      <c r="A249" s="263"/>
      <c r="B249" s="263"/>
      <c r="C249" s="263"/>
      <c r="D249" s="263"/>
      <c r="E249" s="263"/>
      <c r="F249" s="263"/>
      <c r="G249" s="263"/>
      <c r="H249" s="263"/>
      <c r="I249" s="263"/>
      <c r="J249" s="263"/>
      <c r="K249" s="263"/>
      <c r="L249" s="263"/>
      <c r="M249" s="263"/>
      <c r="N249" s="263"/>
      <c r="O249" s="263"/>
      <c r="P249" s="263"/>
      <c r="Q249" s="263"/>
      <c r="R249" s="263"/>
      <c r="S249" s="263"/>
      <c r="T249" s="263"/>
      <c r="U249" s="263"/>
      <c r="V249" s="263"/>
      <c r="W249" s="263"/>
      <c r="X249" s="263"/>
      <c r="Y249" s="263"/>
      <c r="Z249" s="263"/>
      <c r="AA249" s="263"/>
      <c r="AB249" s="263"/>
      <c r="AC249" s="263"/>
      <c r="AD249" s="263"/>
      <c r="AE249" s="263"/>
      <c r="AF249" s="263"/>
      <c r="AG249" s="263"/>
      <c r="AH249" s="263"/>
      <c r="AI249" s="263"/>
      <c r="AJ249" s="263"/>
      <c r="AK249" s="263"/>
      <c r="AL249" s="263"/>
      <c r="AM249" s="263"/>
      <c r="AN249" s="263"/>
      <c r="AO249" s="263"/>
      <c r="AP249" s="263"/>
      <c r="AQ249" s="263"/>
      <c r="AR249" s="263"/>
      <c r="AS249" s="263"/>
      <c r="AT249" s="263"/>
      <c r="AU249" s="263"/>
      <c r="AV249" s="263"/>
      <c r="AW249" s="263"/>
      <c r="AX249" s="263"/>
      <c r="AY249" s="263"/>
    </row>
    <row r="250" spans="1:51" ht="15.75" customHeight="1" x14ac:dyDescent="0.25">
      <c r="A250" s="263"/>
      <c r="B250" s="263"/>
      <c r="C250" s="263"/>
      <c r="D250" s="263"/>
      <c r="E250" s="263"/>
      <c r="F250" s="263"/>
      <c r="G250" s="263"/>
      <c r="H250" s="263"/>
      <c r="I250" s="263"/>
      <c r="J250" s="263"/>
      <c r="K250" s="263"/>
      <c r="L250" s="263"/>
      <c r="M250" s="263"/>
      <c r="N250" s="263"/>
      <c r="O250" s="263"/>
      <c r="P250" s="263"/>
      <c r="Q250" s="263"/>
      <c r="R250" s="263"/>
      <c r="S250" s="263"/>
      <c r="T250" s="263"/>
      <c r="U250" s="263"/>
      <c r="V250" s="263"/>
      <c r="W250" s="263"/>
      <c r="X250" s="263"/>
      <c r="Y250" s="263"/>
      <c r="Z250" s="263"/>
      <c r="AA250" s="263"/>
      <c r="AB250" s="263"/>
      <c r="AC250" s="263"/>
      <c r="AD250" s="263"/>
      <c r="AE250" s="263"/>
      <c r="AF250" s="263"/>
      <c r="AG250" s="263"/>
      <c r="AH250" s="263"/>
      <c r="AI250" s="263"/>
      <c r="AJ250" s="263"/>
      <c r="AK250" s="263"/>
      <c r="AL250" s="263"/>
      <c r="AM250" s="263"/>
      <c r="AN250" s="263"/>
      <c r="AO250" s="263"/>
      <c r="AP250" s="263"/>
      <c r="AQ250" s="263"/>
      <c r="AR250" s="263"/>
      <c r="AS250" s="263"/>
      <c r="AT250" s="263"/>
      <c r="AU250" s="263"/>
      <c r="AV250" s="263"/>
      <c r="AW250" s="263"/>
      <c r="AX250" s="263"/>
      <c r="AY250" s="263"/>
    </row>
    <row r="251" spans="1:51" ht="15.75" customHeight="1" x14ac:dyDescent="0.25">
      <c r="A251" s="263"/>
      <c r="B251" s="263"/>
      <c r="C251" s="263"/>
      <c r="D251" s="263"/>
      <c r="E251" s="263"/>
      <c r="F251" s="263"/>
      <c r="G251" s="263"/>
      <c r="H251" s="263"/>
      <c r="I251" s="263"/>
      <c r="J251" s="263"/>
      <c r="K251" s="263"/>
      <c r="L251" s="263"/>
      <c r="M251" s="263"/>
      <c r="N251" s="263"/>
      <c r="O251" s="263"/>
      <c r="P251" s="263"/>
      <c r="Q251" s="263"/>
      <c r="R251" s="263"/>
      <c r="S251" s="263"/>
      <c r="T251" s="263"/>
      <c r="U251" s="263"/>
      <c r="V251" s="263"/>
      <c r="W251" s="263"/>
      <c r="X251" s="263"/>
      <c r="Y251" s="263"/>
      <c r="Z251" s="263"/>
      <c r="AA251" s="263"/>
      <c r="AB251" s="263"/>
      <c r="AC251" s="263"/>
      <c r="AD251" s="263"/>
      <c r="AE251" s="263"/>
      <c r="AF251" s="263"/>
      <c r="AG251" s="263"/>
      <c r="AH251" s="263"/>
      <c r="AI251" s="263"/>
      <c r="AJ251" s="263"/>
      <c r="AK251" s="263"/>
      <c r="AL251" s="263"/>
      <c r="AM251" s="263"/>
      <c r="AN251" s="263"/>
      <c r="AO251" s="263"/>
      <c r="AP251" s="263"/>
      <c r="AQ251" s="263"/>
      <c r="AR251" s="263"/>
      <c r="AS251" s="263"/>
      <c r="AT251" s="263"/>
      <c r="AU251" s="263"/>
      <c r="AV251" s="263"/>
      <c r="AW251" s="263"/>
      <c r="AX251" s="263"/>
      <c r="AY251" s="263"/>
    </row>
    <row r="252" spans="1:51" ht="15.75" customHeight="1" x14ac:dyDescent="0.25">
      <c r="A252" s="263"/>
      <c r="B252" s="263"/>
      <c r="C252" s="263"/>
      <c r="D252" s="263"/>
      <c r="E252" s="263"/>
      <c r="F252" s="263"/>
      <c r="G252" s="263"/>
      <c r="H252" s="263"/>
      <c r="I252" s="263"/>
      <c r="J252" s="263"/>
      <c r="K252" s="263"/>
      <c r="L252" s="263"/>
      <c r="M252" s="263"/>
      <c r="N252" s="263"/>
      <c r="O252" s="263"/>
      <c r="P252" s="263"/>
      <c r="Q252" s="263"/>
      <c r="R252" s="263"/>
      <c r="S252" s="263"/>
      <c r="T252" s="263"/>
      <c r="U252" s="263"/>
      <c r="V252" s="263"/>
      <c r="W252" s="263"/>
      <c r="X252" s="263"/>
      <c r="Y252" s="263"/>
      <c r="Z252" s="263"/>
      <c r="AA252" s="263"/>
      <c r="AB252" s="263"/>
      <c r="AC252" s="263"/>
      <c r="AD252" s="263"/>
      <c r="AE252" s="263"/>
      <c r="AF252" s="263"/>
      <c r="AG252" s="263"/>
      <c r="AH252" s="263"/>
      <c r="AI252" s="263"/>
      <c r="AJ252" s="263"/>
      <c r="AK252" s="263"/>
      <c r="AL252" s="263"/>
      <c r="AM252" s="263"/>
      <c r="AN252" s="263"/>
      <c r="AO252" s="263"/>
      <c r="AP252" s="263"/>
      <c r="AQ252" s="263"/>
      <c r="AR252" s="263"/>
      <c r="AS252" s="263"/>
      <c r="AT252" s="263"/>
      <c r="AU252" s="263"/>
      <c r="AV252" s="263"/>
      <c r="AW252" s="263"/>
      <c r="AX252" s="263"/>
      <c r="AY252" s="263"/>
    </row>
    <row r="253" spans="1:51" ht="15.75" customHeight="1" x14ac:dyDescent="0.25">
      <c r="A253" s="263"/>
      <c r="B253" s="263"/>
      <c r="C253" s="263"/>
      <c r="D253" s="263"/>
      <c r="E253" s="263"/>
      <c r="F253" s="263"/>
      <c r="G253" s="263"/>
      <c r="H253" s="263"/>
      <c r="I253" s="263"/>
      <c r="J253" s="263"/>
      <c r="K253" s="263"/>
      <c r="L253" s="263"/>
      <c r="M253" s="263"/>
      <c r="N253" s="263"/>
      <c r="O253" s="263"/>
      <c r="P253" s="263"/>
      <c r="Q253" s="263"/>
      <c r="R253" s="263"/>
      <c r="S253" s="263"/>
      <c r="T253" s="263"/>
      <c r="U253" s="263"/>
      <c r="V253" s="263"/>
      <c r="W253" s="263"/>
      <c r="X253" s="263"/>
      <c r="Y253" s="263"/>
      <c r="Z253" s="263"/>
      <c r="AA253" s="263"/>
      <c r="AB253" s="263"/>
      <c r="AC253" s="263"/>
      <c r="AD253" s="263"/>
      <c r="AE253" s="263"/>
      <c r="AF253" s="263"/>
      <c r="AG253" s="263"/>
      <c r="AH253" s="263"/>
      <c r="AI253" s="263"/>
      <c r="AJ253" s="263"/>
      <c r="AK253" s="263"/>
      <c r="AL253" s="263"/>
      <c r="AM253" s="263"/>
      <c r="AN253" s="263"/>
      <c r="AO253" s="263"/>
      <c r="AP253" s="263"/>
      <c r="AQ253" s="263"/>
      <c r="AR253" s="263"/>
      <c r="AS253" s="263"/>
      <c r="AT253" s="263"/>
      <c r="AU253" s="263"/>
      <c r="AV253" s="263"/>
      <c r="AW253" s="263"/>
      <c r="AX253" s="263"/>
      <c r="AY253" s="263"/>
    </row>
    <row r="254" spans="1:51" ht="15.75" customHeight="1" x14ac:dyDescent="0.25">
      <c r="A254" s="263"/>
      <c r="B254" s="263"/>
      <c r="C254" s="263"/>
      <c r="D254" s="263"/>
      <c r="E254" s="263"/>
      <c r="F254" s="263"/>
      <c r="G254" s="263"/>
      <c r="H254" s="263"/>
      <c r="I254" s="263"/>
      <c r="J254" s="263"/>
      <c r="K254" s="263"/>
      <c r="L254" s="263"/>
      <c r="M254" s="263"/>
      <c r="N254" s="263"/>
      <c r="O254" s="263"/>
      <c r="P254" s="263"/>
      <c r="Q254" s="263"/>
      <c r="R254" s="263"/>
      <c r="S254" s="263"/>
      <c r="T254" s="263"/>
      <c r="U254" s="263"/>
      <c r="V254" s="263"/>
      <c r="W254" s="263"/>
      <c r="X254" s="263"/>
      <c r="Y254" s="263"/>
      <c r="Z254" s="263"/>
      <c r="AA254" s="263"/>
      <c r="AB254" s="263"/>
      <c r="AC254" s="263"/>
      <c r="AD254" s="263"/>
      <c r="AE254" s="263"/>
      <c r="AF254" s="263"/>
      <c r="AG254" s="263"/>
      <c r="AH254" s="263"/>
      <c r="AI254" s="263"/>
      <c r="AJ254" s="263"/>
      <c r="AK254" s="263"/>
      <c r="AL254" s="263"/>
      <c r="AM254" s="263"/>
      <c r="AN254" s="263"/>
      <c r="AO254" s="263"/>
      <c r="AP254" s="263"/>
      <c r="AQ254" s="263"/>
      <c r="AR254" s="263"/>
      <c r="AS254" s="263"/>
      <c r="AT254" s="263"/>
      <c r="AU254" s="263"/>
      <c r="AV254" s="263"/>
      <c r="AW254" s="263"/>
      <c r="AX254" s="263"/>
      <c r="AY254" s="263"/>
    </row>
    <row r="255" spans="1:51" ht="15.75" customHeight="1" x14ac:dyDescent="0.25">
      <c r="A255" s="263"/>
      <c r="B255" s="263"/>
      <c r="C255" s="263"/>
      <c r="D255" s="263"/>
      <c r="E255" s="263"/>
      <c r="F255" s="263"/>
      <c r="G255" s="263"/>
      <c r="H255" s="263"/>
      <c r="I255" s="263"/>
      <c r="J255" s="263"/>
      <c r="K255" s="263"/>
      <c r="L255" s="263"/>
      <c r="M255" s="263"/>
      <c r="N255" s="263"/>
      <c r="O255" s="263"/>
      <c r="P255" s="263"/>
      <c r="Q255" s="263"/>
      <c r="R255" s="263"/>
      <c r="S255" s="263"/>
      <c r="T255" s="263"/>
      <c r="U255" s="263"/>
      <c r="V255" s="263"/>
      <c r="W255" s="263"/>
      <c r="X255" s="263"/>
      <c r="Y255" s="263"/>
      <c r="Z255" s="263"/>
      <c r="AA255" s="263"/>
      <c r="AB255" s="263"/>
      <c r="AC255" s="263"/>
      <c r="AD255" s="263"/>
      <c r="AE255" s="263"/>
      <c r="AF255" s="263"/>
      <c r="AG255" s="263"/>
      <c r="AH255" s="263"/>
      <c r="AI255" s="263"/>
      <c r="AJ255" s="263"/>
      <c r="AK255" s="263"/>
      <c r="AL255" s="263"/>
      <c r="AM255" s="263"/>
      <c r="AN255" s="263"/>
      <c r="AO255" s="263"/>
      <c r="AP255" s="263"/>
      <c r="AQ255" s="263"/>
      <c r="AR255" s="263"/>
      <c r="AS255" s="263"/>
      <c r="AT255" s="263"/>
      <c r="AU255" s="263"/>
      <c r="AV255" s="263"/>
      <c r="AW255" s="263"/>
      <c r="AX255" s="263"/>
      <c r="AY255" s="263"/>
    </row>
    <row r="256" spans="1:51" ht="15.75" customHeight="1" x14ac:dyDescent="0.25">
      <c r="A256" s="263"/>
      <c r="B256" s="263"/>
      <c r="C256" s="263"/>
      <c r="D256" s="263"/>
      <c r="E256" s="263"/>
      <c r="F256" s="263"/>
      <c r="G256" s="263"/>
      <c r="H256" s="263"/>
      <c r="I256" s="263"/>
      <c r="J256" s="263"/>
      <c r="K256" s="263"/>
      <c r="L256" s="263"/>
      <c r="M256" s="263"/>
      <c r="N256" s="263"/>
      <c r="O256" s="263"/>
      <c r="P256" s="263"/>
      <c r="Q256" s="263"/>
      <c r="R256" s="263"/>
      <c r="S256" s="263"/>
      <c r="T256" s="263"/>
      <c r="U256" s="263"/>
      <c r="V256" s="263"/>
      <c r="W256" s="263"/>
      <c r="X256" s="263"/>
      <c r="Y256" s="263"/>
      <c r="Z256" s="263"/>
      <c r="AA256" s="263"/>
      <c r="AB256" s="263"/>
      <c r="AC256" s="263"/>
      <c r="AD256" s="263"/>
      <c r="AE256" s="263"/>
      <c r="AF256" s="263"/>
      <c r="AG256" s="263"/>
      <c r="AH256" s="263"/>
      <c r="AI256" s="263"/>
      <c r="AJ256" s="263"/>
      <c r="AK256" s="263"/>
      <c r="AL256" s="263"/>
      <c r="AM256" s="263"/>
      <c r="AN256" s="263"/>
      <c r="AO256" s="263"/>
      <c r="AP256" s="263"/>
      <c r="AQ256" s="263"/>
      <c r="AR256" s="263"/>
      <c r="AS256" s="263"/>
      <c r="AT256" s="263"/>
      <c r="AU256" s="263"/>
      <c r="AV256" s="263"/>
      <c r="AW256" s="263"/>
      <c r="AX256" s="263"/>
      <c r="AY256" s="263"/>
    </row>
    <row r="257" spans="1:51" ht="15.75" customHeight="1" x14ac:dyDescent="0.25">
      <c r="A257" s="263"/>
      <c r="B257" s="263"/>
      <c r="C257" s="263"/>
      <c r="D257" s="263"/>
      <c r="E257" s="263"/>
      <c r="F257" s="263"/>
      <c r="G257" s="263"/>
      <c r="H257" s="263"/>
      <c r="I257" s="263"/>
      <c r="J257" s="263"/>
      <c r="K257" s="263"/>
      <c r="L257" s="263"/>
      <c r="M257" s="263"/>
      <c r="N257" s="263"/>
      <c r="O257" s="263"/>
      <c r="P257" s="263"/>
      <c r="Q257" s="263"/>
      <c r="R257" s="263"/>
      <c r="S257" s="263"/>
      <c r="T257" s="263"/>
      <c r="U257" s="263"/>
      <c r="V257" s="263"/>
      <c r="W257" s="263"/>
      <c r="X257" s="263"/>
      <c r="Y257" s="263"/>
      <c r="Z257" s="263"/>
      <c r="AA257" s="263"/>
      <c r="AB257" s="263"/>
      <c r="AC257" s="263"/>
      <c r="AD257" s="263"/>
      <c r="AE257" s="263"/>
      <c r="AF257" s="263"/>
      <c r="AG257" s="263"/>
      <c r="AH257" s="263"/>
      <c r="AI257" s="263"/>
      <c r="AJ257" s="263"/>
      <c r="AK257" s="263"/>
      <c r="AL257" s="263"/>
      <c r="AM257" s="263"/>
      <c r="AN257" s="263"/>
      <c r="AO257" s="263"/>
      <c r="AP257" s="263"/>
      <c r="AQ257" s="263"/>
      <c r="AR257" s="263"/>
      <c r="AS257" s="263"/>
      <c r="AT257" s="263"/>
      <c r="AU257" s="263"/>
      <c r="AV257" s="263"/>
      <c r="AW257" s="263"/>
      <c r="AX257" s="263"/>
      <c r="AY257" s="263"/>
    </row>
    <row r="258" spans="1:51" ht="15.75" customHeight="1" x14ac:dyDescent="0.25">
      <c r="A258" s="263"/>
      <c r="B258" s="263"/>
      <c r="C258" s="263"/>
      <c r="D258" s="263"/>
      <c r="E258" s="263"/>
      <c r="F258" s="263"/>
      <c r="G258" s="263"/>
      <c r="H258" s="263"/>
      <c r="I258" s="263"/>
      <c r="J258" s="263"/>
      <c r="K258" s="263"/>
      <c r="L258" s="263"/>
      <c r="M258" s="263"/>
      <c r="N258" s="263"/>
      <c r="O258" s="263"/>
      <c r="P258" s="263"/>
      <c r="Q258" s="263"/>
      <c r="R258" s="263"/>
      <c r="S258" s="263"/>
      <c r="T258" s="263"/>
      <c r="U258" s="263"/>
      <c r="V258" s="263"/>
      <c r="W258" s="263"/>
      <c r="X258" s="263"/>
      <c r="Y258" s="263"/>
      <c r="Z258" s="263"/>
      <c r="AA258" s="263"/>
      <c r="AB258" s="263"/>
      <c r="AC258" s="263"/>
      <c r="AD258" s="263"/>
      <c r="AE258" s="263"/>
      <c r="AF258" s="263"/>
      <c r="AG258" s="263"/>
      <c r="AH258" s="263"/>
      <c r="AI258" s="263"/>
      <c r="AJ258" s="263"/>
      <c r="AK258" s="263"/>
      <c r="AL258" s="263"/>
      <c r="AM258" s="263"/>
      <c r="AN258" s="263"/>
      <c r="AO258" s="263"/>
      <c r="AP258" s="263"/>
      <c r="AQ258" s="263"/>
      <c r="AR258" s="263"/>
      <c r="AS258" s="263"/>
      <c r="AT258" s="263"/>
      <c r="AU258" s="263"/>
      <c r="AV258" s="263"/>
      <c r="AW258" s="263"/>
      <c r="AX258" s="263"/>
      <c r="AY258" s="263"/>
    </row>
    <row r="259" spans="1:51" ht="15.75" customHeight="1" x14ac:dyDescent="0.25">
      <c r="A259" s="263"/>
      <c r="B259" s="263"/>
      <c r="C259" s="263"/>
      <c r="D259" s="263"/>
      <c r="E259" s="263"/>
      <c r="F259" s="263"/>
      <c r="G259" s="263"/>
      <c r="H259" s="263"/>
      <c r="I259" s="263"/>
      <c r="J259" s="263"/>
      <c r="K259" s="263"/>
      <c r="L259" s="263"/>
      <c r="M259" s="263"/>
      <c r="N259" s="263"/>
      <c r="O259" s="263"/>
      <c r="P259" s="263"/>
      <c r="Q259" s="263"/>
      <c r="R259" s="263"/>
      <c r="S259" s="263"/>
      <c r="T259" s="263"/>
      <c r="U259" s="263"/>
      <c r="V259" s="263"/>
      <c r="W259" s="263"/>
      <c r="X259" s="263"/>
      <c r="Y259" s="263"/>
      <c r="Z259" s="263"/>
      <c r="AA259" s="263"/>
      <c r="AB259" s="263"/>
      <c r="AC259" s="263"/>
      <c r="AD259" s="263"/>
      <c r="AE259" s="263"/>
      <c r="AF259" s="263"/>
      <c r="AG259" s="263"/>
      <c r="AH259" s="263"/>
      <c r="AI259" s="263"/>
      <c r="AJ259" s="263"/>
      <c r="AK259" s="263"/>
      <c r="AL259" s="263"/>
      <c r="AM259" s="263"/>
      <c r="AN259" s="263"/>
      <c r="AO259" s="263"/>
      <c r="AP259" s="263"/>
      <c r="AQ259" s="263"/>
      <c r="AR259" s="263"/>
      <c r="AS259" s="263"/>
      <c r="AT259" s="263"/>
      <c r="AU259" s="263"/>
      <c r="AV259" s="263"/>
      <c r="AW259" s="263"/>
      <c r="AX259" s="263"/>
      <c r="AY259" s="263"/>
    </row>
    <row r="260" spans="1:51" ht="15.75" customHeight="1" x14ac:dyDescent="0.25">
      <c r="A260" s="263"/>
      <c r="B260" s="263"/>
      <c r="C260" s="263"/>
      <c r="D260" s="263"/>
      <c r="E260" s="263"/>
      <c r="F260" s="263"/>
      <c r="G260" s="263"/>
      <c r="H260" s="263"/>
      <c r="I260" s="263"/>
      <c r="J260" s="263"/>
      <c r="K260" s="263"/>
      <c r="L260" s="263"/>
      <c r="M260" s="263"/>
      <c r="N260" s="263"/>
      <c r="O260" s="263"/>
      <c r="P260" s="263"/>
      <c r="Q260" s="263"/>
      <c r="R260" s="263"/>
      <c r="S260" s="263"/>
      <c r="T260" s="263"/>
      <c r="U260" s="263"/>
      <c r="V260" s="263"/>
      <c r="W260" s="263"/>
      <c r="X260" s="263"/>
      <c r="Y260" s="263"/>
      <c r="Z260" s="263"/>
      <c r="AA260" s="263"/>
      <c r="AB260" s="263"/>
      <c r="AC260" s="263"/>
      <c r="AD260" s="263"/>
      <c r="AE260" s="263"/>
      <c r="AF260" s="263"/>
      <c r="AG260" s="263"/>
      <c r="AH260" s="263"/>
      <c r="AI260" s="263"/>
      <c r="AJ260" s="263"/>
      <c r="AK260" s="263"/>
      <c r="AL260" s="263"/>
      <c r="AM260" s="263"/>
      <c r="AN260" s="263"/>
      <c r="AO260" s="263"/>
      <c r="AP260" s="263"/>
      <c r="AQ260" s="263"/>
      <c r="AR260" s="263"/>
      <c r="AS260" s="263"/>
      <c r="AT260" s="263"/>
      <c r="AU260" s="263"/>
      <c r="AV260" s="263"/>
      <c r="AW260" s="263"/>
      <c r="AX260" s="263"/>
      <c r="AY260" s="263"/>
    </row>
    <row r="261" spans="1:51" ht="15.75" customHeight="1" x14ac:dyDescent="0.25">
      <c r="A261" s="263"/>
      <c r="B261" s="263"/>
      <c r="C261" s="263"/>
      <c r="D261" s="263"/>
      <c r="E261" s="263"/>
      <c r="F261" s="263"/>
      <c r="G261" s="263"/>
      <c r="H261" s="263"/>
      <c r="I261" s="263"/>
      <c r="J261" s="263"/>
      <c r="K261" s="263"/>
      <c r="L261" s="263"/>
      <c r="M261" s="263"/>
      <c r="N261" s="263"/>
      <c r="O261" s="263"/>
      <c r="P261" s="263"/>
      <c r="Q261" s="263"/>
      <c r="R261" s="263"/>
      <c r="S261" s="263"/>
      <c r="T261" s="263"/>
      <c r="U261" s="263"/>
      <c r="V261" s="263"/>
      <c r="W261" s="263"/>
      <c r="X261" s="263"/>
      <c r="Y261" s="263"/>
      <c r="Z261" s="263"/>
      <c r="AA261" s="263"/>
      <c r="AB261" s="263"/>
      <c r="AC261" s="263"/>
      <c r="AD261" s="263"/>
      <c r="AE261" s="263"/>
      <c r="AF261" s="263"/>
      <c r="AG261" s="263"/>
      <c r="AH261" s="263"/>
      <c r="AI261" s="263"/>
      <c r="AJ261" s="263"/>
      <c r="AK261" s="263"/>
      <c r="AL261" s="263"/>
      <c r="AM261" s="263"/>
      <c r="AN261" s="263"/>
      <c r="AO261" s="263"/>
      <c r="AP261" s="263"/>
      <c r="AQ261" s="263"/>
      <c r="AR261" s="263"/>
      <c r="AS261" s="263"/>
      <c r="AT261" s="263"/>
      <c r="AU261" s="263"/>
      <c r="AV261" s="263"/>
      <c r="AW261" s="263"/>
      <c r="AX261" s="263"/>
      <c r="AY261" s="263"/>
    </row>
    <row r="262" spans="1:51" ht="15.75" customHeight="1" x14ac:dyDescent="0.25">
      <c r="A262" s="263"/>
      <c r="B262" s="263"/>
      <c r="C262" s="263"/>
      <c r="D262" s="263"/>
      <c r="E262" s="263"/>
      <c r="F262" s="263"/>
      <c r="G262" s="263"/>
      <c r="H262" s="263"/>
      <c r="I262" s="263"/>
      <c r="J262" s="263"/>
      <c r="K262" s="263"/>
      <c r="L262" s="263"/>
      <c r="M262" s="263"/>
      <c r="N262" s="263"/>
      <c r="O262" s="263"/>
      <c r="P262" s="263"/>
      <c r="Q262" s="263"/>
      <c r="R262" s="263"/>
      <c r="S262" s="263"/>
      <c r="T262" s="263"/>
      <c r="U262" s="263"/>
      <c r="V262" s="263"/>
      <c r="W262" s="263"/>
      <c r="X262" s="263"/>
      <c r="Y262" s="263"/>
      <c r="Z262" s="263"/>
      <c r="AA262" s="263"/>
      <c r="AB262" s="263"/>
      <c r="AC262" s="263"/>
      <c r="AD262" s="263"/>
      <c r="AE262" s="263"/>
      <c r="AF262" s="263"/>
      <c r="AG262" s="263"/>
      <c r="AH262" s="263"/>
      <c r="AI262" s="263"/>
      <c r="AJ262" s="263"/>
      <c r="AK262" s="263"/>
      <c r="AL262" s="263"/>
      <c r="AM262" s="263"/>
      <c r="AN262" s="263"/>
      <c r="AO262" s="263"/>
      <c r="AP262" s="263"/>
      <c r="AQ262" s="263"/>
      <c r="AR262" s="263"/>
      <c r="AS262" s="263"/>
      <c r="AT262" s="263"/>
      <c r="AU262" s="263"/>
      <c r="AV262" s="263"/>
      <c r="AW262" s="263"/>
      <c r="AX262" s="263"/>
      <c r="AY262" s="263"/>
    </row>
    <row r="263" spans="1:51" ht="15.75" customHeight="1" x14ac:dyDescent="0.25">
      <c r="A263" s="263"/>
      <c r="B263" s="263"/>
      <c r="C263" s="263"/>
      <c r="D263" s="263"/>
      <c r="E263" s="263"/>
      <c r="F263" s="263"/>
      <c r="G263" s="263"/>
      <c r="H263" s="263"/>
      <c r="I263" s="263"/>
      <c r="J263" s="263"/>
      <c r="K263" s="263"/>
      <c r="L263" s="263"/>
      <c r="M263" s="263"/>
      <c r="N263" s="263"/>
      <c r="O263" s="263"/>
      <c r="P263" s="263"/>
      <c r="Q263" s="263"/>
      <c r="R263" s="263"/>
      <c r="S263" s="263"/>
      <c r="T263" s="263"/>
      <c r="U263" s="263"/>
      <c r="V263" s="263"/>
      <c r="W263" s="263"/>
      <c r="X263" s="263"/>
      <c r="Y263" s="263"/>
      <c r="Z263" s="263"/>
      <c r="AA263" s="263"/>
      <c r="AB263" s="263"/>
      <c r="AC263" s="263"/>
      <c r="AD263" s="263"/>
      <c r="AE263" s="263"/>
      <c r="AF263" s="263"/>
      <c r="AG263" s="263"/>
      <c r="AH263" s="263"/>
      <c r="AI263" s="263"/>
      <c r="AJ263" s="263"/>
      <c r="AK263" s="263"/>
      <c r="AL263" s="263"/>
      <c r="AM263" s="263"/>
      <c r="AN263" s="263"/>
      <c r="AO263" s="263"/>
      <c r="AP263" s="263"/>
      <c r="AQ263" s="263"/>
      <c r="AR263" s="263"/>
      <c r="AS263" s="263"/>
      <c r="AT263" s="263"/>
      <c r="AU263" s="263"/>
      <c r="AV263" s="263"/>
      <c r="AW263" s="263"/>
      <c r="AX263" s="263"/>
      <c r="AY263" s="263"/>
    </row>
    <row r="264" spans="1:51" ht="15.75" customHeight="1" x14ac:dyDescent="0.25">
      <c r="A264" s="263"/>
      <c r="B264" s="263"/>
      <c r="C264" s="263"/>
      <c r="D264" s="263"/>
      <c r="E264" s="263"/>
      <c r="F264" s="263"/>
      <c r="G264" s="263"/>
      <c r="H264" s="263"/>
      <c r="I264" s="263"/>
      <c r="J264" s="263"/>
      <c r="K264" s="263"/>
      <c r="L264" s="263"/>
      <c r="M264" s="263"/>
      <c r="N264" s="263"/>
      <c r="O264" s="263"/>
      <c r="P264" s="263"/>
      <c r="Q264" s="263"/>
      <c r="R264" s="263"/>
      <c r="S264" s="263"/>
      <c r="T264" s="263"/>
      <c r="U264" s="263"/>
      <c r="V264" s="263"/>
      <c r="W264" s="263"/>
      <c r="X264" s="263"/>
      <c r="Y264" s="263"/>
      <c r="Z264" s="263"/>
      <c r="AA264" s="263"/>
      <c r="AB264" s="263"/>
      <c r="AC264" s="263"/>
      <c r="AD264" s="263"/>
      <c r="AE264" s="263"/>
      <c r="AF264" s="263"/>
      <c r="AG264" s="263"/>
      <c r="AH264" s="263"/>
      <c r="AI264" s="263"/>
      <c r="AJ264" s="263"/>
      <c r="AK264" s="263"/>
      <c r="AL264" s="263"/>
      <c r="AM264" s="263"/>
      <c r="AN264" s="263"/>
      <c r="AO264" s="263"/>
      <c r="AP264" s="263"/>
      <c r="AQ264" s="263"/>
      <c r="AR264" s="263"/>
      <c r="AS264" s="263"/>
      <c r="AT264" s="263"/>
      <c r="AU264" s="263"/>
      <c r="AV264" s="263"/>
      <c r="AW264" s="263"/>
      <c r="AX264" s="263"/>
      <c r="AY264" s="263"/>
    </row>
    <row r="265" spans="1:51" ht="15.75" customHeight="1" x14ac:dyDescent="0.25">
      <c r="A265" s="263"/>
      <c r="B265" s="263"/>
      <c r="C265" s="263"/>
      <c r="D265" s="263"/>
      <c r="E265" s="263"/>
      <c r="F265" s="263"/>
      <c r="G265" s="263"/>
      <c r="H265" s="263"/>
      <c r="I265" s="263"/>
      <c r="J265" s="263"/>
      <c r="K265" s="263"/>
      <c r="L265" s="263"/>
      <c r="M265" s="263"/>
      <c r="N265" s="263"/>
      <c r="O265" s="263"/>
      <c r="P265" s="263"/>
      <c r="Q265" s="263"/>
      <c r="R265" s="263"/>
      <c r="S265" s="263"/>
      <c r="T265" s="263"/>
      <c r="U265" s="263"/>
      <c r="V265" s="263"/>
      <c r="W265" s="263"/>
      <c r="X265" s="263"/>
      <c r="Y265" s="263"/>
      <c r="Z265" s="263"/>
      <c r="AA265" s="263"/>
      <c r="AB265" s="263"/>
      <c r="AC265" s="263"/>
      <c r="AD265" s="263"/>
      <c r="AE265" s="263"/>
      <c r="AF265" s="263"/>
      <c r="AG265" s="263"/>
      <c r="AH265" s="263"/>
      <c r="AI265" s="263"/>
      <c r="AJ265" s="263"/>
      <c r="AK265" s="263"/>
      <c r="AL265" s="263"/>
      <c r="AM265" s="263"/>
      <c r="AN265" s="263"/>
      <c r="AO265" s="263"/>
      <c r="AP265" s="263"/>
      <c r="AQ265" s="263"/>
      <c r="AR265" s="263"/>
      <c r="AS265" s="263"/>
      <c r="AT265" s="263"/>
      <c r="AU265" s="263"/>
      <c r="AV265" s="263"/>
      <c r="AW265" s="263"/>
      <c r="AX265" s="263"/>
      <c r="AY265" s="263"/>
    </row>
    <row r="266" spans="1:51" ht="15.75" customHeight="1" x14ac:dyDescent="0.25">
      <c r="A266" s="263"/>
      <c r="B266" s="263"/>
      <c r="C266" s="263"/>
      <c r="D266" s="263"/>
      <c r="E266" s="263"/>
      <c r="F266" s="263"/>
      <c r="G266" s="263"/>
      <c r="H266" s="263"/>
      <c r="I266" s="263"/>
      <c r="J266" s="263"/>
      <c r="K266" s="263"/>
      <c r="L266" s="263"/>
      <c r="M266" s="263"/>
      <c r="N266" s="263"/>
      <c r="O266" s="263"/>
      <c r="P266" s="263"/>
      <c r="Q266" s="263"/>
      <c r="R266" s="263"/>
      <c r="S266" s="263"/>
      <c r="T266" s="263"/>
      <c r="U266" s="263"/>
      <c r="V266" s="263"/>
      <c r="W266" s="263"/>
      <c r="X266" s="263"/>
      <c r="Y266" s="263"/>
      <c r="Z266" s="263"/>
      <c r="AA266" s="263"/>
      <c r="AB266" s="263"/>
      <c r="AC266" s="263"/>
      <c r="AD266" s="263"/>
      <c r="AE266" s="263"/>
      <c r="AF266" s="263"/>
      <c r="AG266" s="263"/>
      <c r="AH266" s="263"/>
      <c r="AI266" s="263"/>
      <c r="AJ266" s="263"/>
      <c r="AK266" s="263"/>
      <c r="AL266" s="263"/>
      <c r="AM266" s="263"/>
      <c r="AN266" s="263"/>
      <c r="AO266" s="263"/>
      <c r="AP266" s="263"/>
      <c r="AQ266" s="263"/>
      <c r="AR266" s="263"/>
      <c r="AS266" s="263"/>
      <c r="AT266" s="263"/>
      <c r="AU266" s="263"/>
      <c r="AV266" s="263"/>
      <c r="AW266" s="263"/>
      <c r="AX266" s="263"/>
      <c r="AY266" s="263"/>
    </row>
    <row r="267" spans="1:51" ht="15.75" customHeight="1" x14ac:dyDescent="0.25">
      <c r="A267" s="263"/>
      <c r="B267" s="263"/>
      <c r="C267" s="263"/>
      <c r="D267" s="263"/>
      <c r="E267" s="263"/>
      <c r="F267" s="263"/>
      <c r="G267" s="263"/>
      <c r="H267" s="263"/>
      <c r="I267" s="263"/>
      <c r="J267" s="263"/>
      <c r="K267" s="263"/>
      <c r="L267" s="263"/>
      <c r="M267" s="263"/>
      <c r="N267" s="263"/>
      <c r="O267" s="263"/>
      <c r="P267" s="263"/>
      <c r="Q267" s="263"/>
      <c r="R267" s="263"/>
      <c r="S267" s="263"/>
      <c r="T267" s="263"/>
      <c r="U267" s="263"/>
      <c r="V267" s="263"/>
      <c r="W267" s="263"/>
      <c r="X267" s="263"/>
      <c r="Y267" s="263"/>
      <c r="Z267" s="263"/>
      <c r="AA267" s="263"/>
      <c r="AB267" s="263"/>
      <c r="AC267" s="263"/>
      <c r="AD267" s="263"/>
      <c r="AE267" s="263"/>
      <c r="AF267" s="263"/>
      <c r="AG267" s="263"/>
      <c r="AH267" s="263"/>
      <c r="AI267" s="263"/>
      <c r="AJ267" s="263"/>
      <c r="AK267" s="263"/>
      <c r="AL267" s="263"/>
      <c r="AM267" s="263"/>
      <c r="AN267" s="263"/>
      <c r="AO267" s="263"/>
      <c r="AP267" s="263"/>
      <c r="AQ267" s="263"/>
      <c r="AR267" s="263"/>
      <c r="AS267" s="263"/>
      <c r="AT267" s="263"/>
      <c r="AU267" s="263"/>
      <c r="AV267" s="263"/>
      <c r="AW267" s="263"/>
      <c r="AX267" s="263"/>
      <c r="AY267" s="263"/>
    </row>
    <row r="268" spans="1:51" ht="15.75" customHeight="1" x14ac:dyDescent="0.25">
      <c r="A268" s="263"/>
      <c r="B268" s="263"/>
      <c r="C268" s="263"/>
      <c r="D268" s="263"/>
      <c r="E268" s="263"/>
      <c r="F268" s="263"/>
      <c r="G268" s="263"/>
      <c r="H268" s="263"/>
      <c r="I268" s="263"/>
      <c r="J268" s="263"/>
      <c r="K268" s="263"/>
      <c r="L268" s="263"/>
      <c r="M268" s="263"/>
      <c r="N268" s="263"/>
      <c r="O268" s="263"/>
      <c r="P268" s="263"/>
      <c r="Q268" s="263"/>
      <c r="R268" s="263"/>
      <c r="S268" s="263"/>
      <c r="T268" s="263"/>
      <c r="U268" s="263"/>
      <c r="V268" s="263"/>
      <c r="W268" s="263"/>
      <c r="X268" s="263"/>
      <c r="Y268" s="263"/>
      <c r="Z268" s="263"/>
      <c r="AA268" s="263"/>
      <c r="AB268" s="263"/>
      <c r="AC268" s="263"/>
      <c r="AD268" s="263"/>
      <c r="AE268" s="263"/>
      <c r="AF268" s="263"/>
      <c r="AG268" s="263"/>
      <c r="AH268" s="263"/>
      <c r="AI268" s="263"/>
      <c r="AJ268" s="263"/>
      <c r="AK268" s="263"/>
      <c r="AL268" s="263"/>
      <c r="AM268" s="263"/>
      <c r="AN268" s="263"/>
      <c r="AO268" s="263"/>
      <c r="AP268" s="263"/>
      <c r="AQ268" s="263"/>
      <c r="AR268" s="263"/>
      <c r="AS268" s="263"/>
      <c r="AT268" s="263"/>
      <c r="AU268" s="263"/>
      <c r="AV268" s="263"/>
      <c r="AW268" s="263"/>
      <c r="AX268" s="263"/>
      <c r="AY268" s="263"/>
    </row>
    <row r="269" spans="1:51" ht="15.75" customHeight="1" x14ac:dyDescent="0.25">
      <c r="A269" s="263"/>
      <c r="B269" s="263"/>
      <c r="C269" s="263"/>
      <c r="D269" s="263"/>
      <c r="E269" s="263"/>
      <c r="F269" s="263"/>
      <c r="G269" s="263"/>
      <c r="H269" s="263"/>
      <c r="I269" s="263"/>
      <c r="J269" s="263"/>
      <c r="K269" s="263"/>
      <c r="L269" s="263"/>
      <c r="M269" s="263"/>
      <c r="N269" s="263"/>
      <c r="O269" s="263"/>
      <c r="P269" s="263"/>
      <c r="Q269" s="263"/>
      <c r="R269" s="263"/>
      <c r="S269" s="263"/>
      <c r="T269" s="263"/>
      <c r="U269" s="263"/>
      <c r="V269" s="263"/>
      <c r="W269" s="263"/>
      <c r="X269" s="263"/>
      <c r="Y269" s="263"/>
      <c r="Z269" s="263"/>
      <c r="AA269" s="263"/>
      <c r="AB269" s="263"/>
      <c r="AC269" s="263"/>
      <c r="AD269" s="263"/>
      <c r="AE269" s="263"/>
      <c r="AF269" s="263"/>
      <c r="AG269" s="263"/>
      <c r="AH269" s="263"/>
      <c r="AI269" s="263"/>
      <c r="AJ269" s="263"/>
      <c r="AK269" s="263"/>
      <c r="AL269" s="263"/>
      <c r="AM269" s="263"/>
      <c r="AN269" s="263"/>
      <c r="AO269" s="263"/>
      <c r="AP269" s="263"/>
      <c r="AQ269" s="263"/>
      <c r="AR269" s="263"/>
      <c r="AS269" s="263"/>
      <c r="AT269" s="263"/>
      <c r="AU269" s="263"/>
      <c r="AV269" s="263"/>
      <c r="AW269" s="263"/>
      <c r="AX269" s="263"/>
      <c r="AY269" s="263"/>
    </row>
    <row r="270" spans="1:51" ht="15.75" customHeight="1" x14ac:dyDescent="0.25">
      <c r="A270" s="263"/>
      <c r="B270" s="263"/>
      <c r="C270" s="263"/>
      <c r="D270" s="263"/>
      <c r="E270" s="263"/>
      <c r="F270" s="263"/>
      <c r="G270" s="263"/>
      <c r="H270" s="263"/>
      <c r="I270" s="263"/>
      <c r="J270" s="263"/>
      <c r="K270" s="263"/>
      <c r="L270" s="263"/>
      <c r="M270" s="263"/>
      <c r="N270" s="263"/>
      <c r="O270" s="263"/>
      <c r="P270" s="263"/>
      <c r="Q270" s="263"/>
      <c r="R270" s="263"/>
      <c r="S270" s="263"/>
      <c r="T270" s="263"/>
      <c r="U270" s="263"/>
      <c r="V270" s="263"/>
      <c r="W270" s="263"/>
      <c r="X270" s="263"/>
      <c r="Y270" s="263"/>
      <c r="Z270" s="263"/>
      <c r="AA270" s="263"/>
      <c r="AB270" s="263"/>
      <c r="AC270" s="263"/>
      <c r="AD270" s="263"/>
      <c r="AE270" s="263"/>
      <c r="AF270" s="263"/>
      <c r="AG270" s="263"/>
      <c r="AH270" s="263"/>
      <c r="AI270" s="263"/>
      <c r="AJ270" s="263"/>
      <c r="AK270" s="263"/>
      <c r="AL270" s="263"/>
      <c r="AM270" s="263"/>
      <c r="AN270" s="263"/>
      <c r="AO270" s="263"/>
      <c r="AP270" s="263"/>
      <c r="AQ270" s="263"/>
      <c r="AR270" s="263"/>
      <c r="AS270" s="263"/>
      <c r="AT270" s="263"/>
      <c r="AU270" s="263"/>
      <c r="AV270" s="263"/>
      <c r="AW270" s="263"/>
      <c r="AX270" s="263"/>
      <c r="AY270" s="263"/>
    </row>
    <row r="271" spans="1:51" ht="15.75" customHeight="1" x14ac:dyDescent="0.25">
      <c r="A271" s="263"/>
      <c r="B271" s="263"/>
      <c r="C271" s="263"/>
      <c r="D271" s="263"/>
      <c r="E271" s="263"/>
      <c r="F271" s="263"/>
      <c r="G271" s="263"/>
      <c r="H271" s="263"/>
      <c r="I271" s="263"/>
      <c r="J271" s="263"/>
      <c r="K271" s="263"/>
      <c r="L271" s="263"/>
      <c r="M271" s="263"/>
      <c r="N271" s="263"/>
      <c r="O271" s="263"/>
      <c r="P271" s="263"/>
      <c r="Q271" s="263"/>
      <c r="R271" s="263"/>
      <c r="S271" s="263"/>
      <c r="T271" s="263"/>
      <c r="U271" s="263"/>
      <c r="V271" s="263"/>
      <c r="W271" s="263"/>
      <c r="X271" s="263"/>
      <c r="Y271" s="263"/>
      <c r="Z271" s="263"/>
      <c r="AA271" s="263"/>
      <c r="AB271" s="263"/>
      <c r="AC271" s="263"/>
      <c r="AD271" s="263"/>
      <c r="AE271" s="263"/>
      <c r="AF271" s="263"/>
      <c r="AG271" s="263"/>
      <c r="AH271" s="263"/>
      <c r="AI271" s="263"/>
      <c r="AJ271" s="263"/>
      <c r="AK271" s="263"/>
      <c r="AL271" s="263"/>
      <c r="AM271" s="263"/>
      <c r="AN271" s="263"/>
      <c r="AO271" s="263"/>
      <c r="AP271" s="263"/>
      <c r="AQ271" s="263"/>
      <c r="AR271" s="263"/>
      <c r="AS271" s="263"/>
      <c r="AT271" s="263"/>
      <c r="AU271" s="263"/>
      <c r="AV271" s="263"/>
      <c r="AW271" s="263"/>
      <c r="AX271" s="263"/>
      <c r="AY271" s="263"/>
    </row>
    <row r="272" spans="1:51" ht="15.75" customHeight="1" x14ac:dyDescent="0.25">
      <c r="A272" s="263"/>
      <c r="B272" s="263"/>
      <c r="C272" s="263"/>
      <c r="D272" s="263"/>
      <c r="E272" s="263"/>
      <c r="F272" s="263"/>
      <c r="G272" s="263"/>
      <c r="H272" s="263"/>
      <c r="I272" s="263"/>
      <c r="J272" s="263"/>
      <c r="K272" s="263"/>
      <c r="L272" s="263"/>
      <c r="M272" s="263"/>
      <c r="N272" s="263"/>
      <c r="O272" s="263"/>
      <c r="P272" s="263"/>
      <c r="Q272" s="263"/>
      <c r="R272" s="263"/>
      <c r="S272" s="263"/>
      <c r="T272" s="263"/>
      <c r="U272" s="263"/>
      <c r="V272" s="263"/>
      <c r="W272" s="263"/>
      <c r="X272" s="263"/>
      <c r="Y272" s="263"/>
      <c r="Z272" s="263"/>
      <c r="AA272" s="263"/>
      <c r="AB272" s="263"/>
      <c r="AC272" s="263"/>
      <c r="AD272" s="263"/>
      <c r="AE272" s="263"/>
      <c r="AF272" s="263"/>
      <c r="AG272" s="263"/>
      <c r="AH272" s="263"/>
      <c r="AI272" s="263"/>
      <c r="AJ272" s="263"/>
      <c r="AK272" s="263"/>
      <c r="AL272" s="263"/>
      <c r="AM272" s="263"/>
      <c r="AN272" s="263"/>
      <c r="AO272" s="263"/>
      <c r="AP272" s="263"/>
      <c r="AQ272" s="263"/>
      <c r="AR272" s="263"/>
      <c r="AS272" s="263"/>
      <c r="AT272" s="263"/>
      <c r="AU272" s="263"/>
      <c r="AV272" s="263"/>
      <c r="AW272" s="263"/>
      <c r="AX272" s="263"/>
      <c r="AY272" s="263"/>
    </row>
    <row r="273" spans="1:51" ht="15.75" customHeight="1" x14ac:dyDescent="0.25">
      <c r="A273" s="263"/>
      <c r="B273" s="263"/>
      <c r="C273" s="263"/>
      <c r="D273" s="263"/>
      <c r="E273" s="263"/>
      <c r="F273" s="263"/>
      <c r="G273" s="263"/>
      <c r="H273" s="263"/>
      <c r="I273" s="263"/>
      <c r="J273" s="263"/>
      <c r="K273" s="263"/>
      <c r="L273" s="263"/>
      <c r="M273" s="263"/>
      <c r="N273" s="263"/>
      <c r="O273" s="263"/>
      <c r="P273" s="263"/>
      <c r="Q273" s="263"/>
      <c r="R273" s="263"/>
      <c r="S273" s="263"/>
      <c r="T273" s="263"/>
      <c r="U273" s="263"/>
      <c r="V273" s="263"/>
      <c r="W273" s="263"/>
      <c r="X273" s="263"/>
      <c r="Y273" s="263"/>
      <c r="Z273" s="263"/>
      <c r="AA273" s="263"/>
      <c r="AB273" s="263"/>
      <c r="AC273" s="263"/>
      <c r="AD273" s="263"/>
      <c r="AE273" s="263"/>
      <c r="AF273" s="263"/>
      <c r="AG273" s="263"/>
      <c r="AH273" s="263"/>
      <c r="AI273" s="263"/>
      <c r="AJ273" s="263"/>
      <c r="AK273" s="263"/>
      <c r="AL273" s="263"/>
      <c r="AM273" s="263"/>
      <c r="AN273" s="263"/>
      <c r="AO273" s="263"/>
      <c r="AP273" s="263"/>
      <c r="AQ273" s="263"/>
      <c r="AR273" s="263"/>
      <c r="AS273" s="263"/>
      <c r="AT273" s="263"/>
      <c r="AU273" s="263"/>
      <c r="AV273" s="263"/>
      <c r="AW273" s="263"/>
      <c r="AX273" s="263"/>
      <c r="AY273" s="263"/>
    </row>
    <row r="274" spans="1:51" ht="15.75" customHeight="1" x14ac:dyDescent="0.25">
      <c r="A274" s="263"/>
      <c r="B274" s="263"/>
      <c r="C274" s="263"/>
      <c r="D274" s="263"/>
      <c r="E274" s="263"/>
      <c r="F274" s="263"/>
      <c r="G274" s="263"/>
      <c r="H274" s="263"/>
      <c r="I274" s="263"/>
      <c r="J274" s="263"/>
      <c r="K274" s="263"/>
      <c r="L274" s="263"/>
      <c r="M274" s="263"/>
      <c r="N274" s="263"/>
      <c r="O274" s="263"/>
      <c r="P274" s="263"/>
      <c r="Q274" s="263"/>
      <c r="R274" s="263"/>
      <c r="S274" s="263"/>
      <c r="T274" s="263"/>
      <c r="U274" s="263"/>
      <c r="V274" s="263"/>
      <c r="W274" s="263"/>
      <c r="X274" s="263"/>
      <c r="Y274" s="263"/>
      <c r="Z274" s="263"/>
      <c r="AA274" s="263"/>
      <c r="AB274" s="263"/>
      <c r="AC274" s="263"/>
      <c r="AD274" s="263"/>
      <c r="AE274" s="263"/>
      <c r="AF274" s="263"/>
      <c r="AG274" s="263"/>
      <c r="AH274" s="263"/>
      <c r="AI274" s="263"/>
      <c r="AJ274" s="263"/>
      <c r="AK274" s="263"/>
      <c r="AL274" s="263"/>
      <c r="AM274" s="263"/>
      <c r="AN274" s="263"/>
      <c r="AO274" s="263"/>
      <c r="AP274" s="263"/>
      <c r="AQ274" s="263"/>
      <c r="AR274" s="263"/>
      <c r="AS274" s="263"/>
      <c r="AT274" s="263"/>
      <c r="AU274" s="263"/>
      <c r="AV274" s="263"/>
      <c r="AW274" s="263"/>
      <c r="AX274" s="263"/>
      <c r="AY274" s="263"/>
    </row>
    <row r="275" spans="1:51" ht="15.75" customHeight="1" x14ac:dyDescent="0.25">
      <c r="A275" s="263"/>
      <c r="B275" s="263"/>
      <c r="C275" s="263"/>
      <c r="D275" s="263"/>
      <c r="E275" s="263"/>
      <c r="F275" s="263"/>
      <c r="G275" s="263"/>
      <c r="H275" s="263"/>
      <c r="I275" s="263"/>
      <c r="J275" s="263"/>
      <c r="K275" s="263"/>
      <c r="L275" s="263"/>
      <c r="M275" s="263"/>
      <c r="N275" s="263"/>
      <c r="O275" s="263"/>
      <c r="P275" s="263"/>
      <c r="Q275" s="263"/>
      <c r="R275" s="263"/>
      <c r="S275" s="263"/>
      <c r="T275" s="263"/>
      <c r="U275" s="263"/>
      <c r="V275" s="263"/>
      <c r="W275" s="263"/>
      <c r="X275" s="263"/>
      <c r="Y275" s="263"/>
      <c r="Z275" s="263"/>
      <c r="AA275" s="263"/>
      <c r="AB275" s="263"/>
      <c r="AC275" s="263"/>
      <c r="AD275" s="263"/>
      <c r="AE275" s="263"/>
      <c r="AF275" s="263"/>
      <c r="AG275" s="263"/>
      <c r="AH275" s="263"/>
      <c r="AI275" s="263"/>
      <c r="AJ275" s="263"/>
      <c r="AK275" s="263"/>
      <c r="AL275" s="263"/>
      <c r="AM275" s="263"/>
      <c r="AN275" s="263"/>
      <c r="AO275" s="263"/>
      <c r="AP275" s="263"/>
      <c r="AQ275" s="263"/>
      <c r="AR275" s="263"/>
      <c r="AS275" s="263"/>
      <c r="AT275" s="263"/>
      <c r="AU275" s="263"/>
      <c r="AV275" s="263"/>
      <c r="AW275" s="263"/>
      <c r="AX275" s="263"/>
      <c r="AY275" s="263"/>
    </row>
    <row r="276" spans="1:51" ht="15.75" customHeight="1" x14ac:dyDescent="0.25">
      <c r="A276" s="263"/>
      <c r="B276" s="263"/>
      <c r="C276" s="263"/>
      <c r="D276" s="263"/>
      <c r="E276" s="263"/>
      <c r="F276" s="263"/>
      <c r="G276" s="263"/>
      <c r="H276" s="263"/>
      <c r="I276" s="263"/>
      <c r="J276" s="263"/>
      <c r="K276" s="263"/>
      <c r="L276" s="263"/>
      <c r="M276" s="263"/>
      <c r="N276" s="263"/>
      <c r="O276" s="263"/>
      <c r="P276" s="263"/>
      <c r="Q276" s="263"/>
      <c r="R276" s="263"/>
      <c r="S276" s="263"/>
      <c r="T276" s="263"/>
      <c r="U276" s="263"/>
      <c r="V276" s="263"/>
      <c r="W276" s="263"/>
      <c r="X276" s="263"/>
      <c r="Y276" s="263"/>
      <c r="Z276" s="263"/>
      <c r="AA276" s="263"/>
      <c r="AB276" s="263"/>
      <c r="AC276" s="263"/>
      <c r="AD276" s="263"/>
      <c r="AE276" s="263"/>
      <c r="AF276" s="263"/>
      <c r="AG276" s="263"/>
      <c r="AH276" s="263"/>
      <c r="AI276" s="263"/>
      <c r="AJ276" s="263"/>
      <c r="AK276" s="263"/>
      <c r="AL276" s="263"/>
      <c r="AM276" s="263"/>
      <c r="AN276" s="263"/>
      <c r="AO276" s="263"/>
      <c r="AP276" s="263"/>
      <c r="AQ276" s="263"/>
      <c r="AR276" s="263"/>
      <c r="AS276" s="263"/>
      <c r="AT276" s="263"/>
      <c r="AU276" s="263"/>
      <c r="AV276" s="263"/>
      <c r="AW276" s="263"/>
      <c r="AX276" s="263"/>
      <c r="AY276" s="263"/>
    </row>
    <row r="277" spans="1:51" ht="15.75" customHeight="1" x14ac:dyDescent="0.25">
      <c r="A277" s="263"/>
      <c r="B277" s="263"/>
      <c r="C277" s="263"/>
      <c r="D277" s="263"/>
      <c r="E277" s="263"/>
      <c r="F277" s="263"/>
      <c r="G277" s="263"/>
      <c r="H277" s="263"/>
      <c r="I277" s="263"/>
      <c r="J277" s="263"/>
      <c r="K277" s="263"/>
      <c r="L277" s="263"/>
      <c r="M277" s="263"/>
      <c r="N277" s="263"/>
      <c r="O277" s="263"/>
      <c r="P277" s="263"/>
      <c r="Q277" s="263"/>
      <c r="R277" s="263"/>
      <c r="S277" s="263"/>
      <c r="T277" s="263"/>
      <c r="U277" s="263"/>
      <c r="V277" s="263"/>
      <c r="W277" s="263"/>
      <c r="X277" s="263"/>
      <c r="Y277" s="263"/>
      <c r="Z277" s="263"/>
      <c r="AA277" s="263"/>
      <c r="AB277" s="263"/>
      <c r="AC277" s="263"/>
      <c r="AD277" s="263"/>
      <c r="AE277" s="263"/>
      <c r="AF277" s="263"/>
      <c r="AG277" s="263"/>
      <c r="AH277" s="263"/>
      <c r="AI277" s="263"/>
      <c r="AJ277" s="263"/>
      <c r="AK277" s="263"/>
      <c r="AL277" s="263"/>
      <c r="AM277" s="263"/>
      <c r="AN277" s="263"/>
      <c r="AO277" s="263"/>
      <c r="AP277" s="263"/>
      <c r="AQ277" s="263"/>
      <c r="AR277" s="263"/>
      <c r="AS277" s="263"/>
      <c r="AT277" s="263"/>
      <c r="AU277" s="263"/>
      <c r="AV277" s="263"/>
      <c r="AW277" s="263"/>
      <c r="AX277" s="263"/>
      <c r="AY277" s="263"/>
    </row>
    <row r="278" spans="1:51" ht="15.75" customHeight="1" x14ac:dyDescent="0.25">
      <c r="A278" s="263"/>
      <c r="B278" s="263"/>
      <c r="C278" s="263"/>
      <c r="D278" s="263"/>
      <c r="E278" s="263"/>
      <c r="F278" s="263"/>
      <c r="G278" s="263"/>
      <c r="H278" s="263"/>
      <c r="I278" s="263"/>
      <c r="J278" s="263"/>
      <c r="K278" s="263"/>
      <c r="L278" s="263"/>
      <c r="M278" s="263"/>
      <c r="N278" s="263"/>
      <c r="O278" s="263"/>
      <c r="P278" s="263"/>
      <c r="Q278" s="263"/>
      <c r="R278" s="263"/>
      <c r="S278" s="263"/>
      <c r="T278" s="263"/>
      <c r="U278" s="263"/>
      <c r="V278" s="263"/>
      <c r="W278" s="263"/>
      <c r="X278" s="263"/>
      <c r="Y278" s="263"/>
      <c r="Z278" s="263"/>
      <c r="AA278" s="263"/>
      <c r="AB278" s="263"/>
      <c r="AC278" s="263"/>
      <c r="AD278" s="263"/>
      <c r="AE278" s="263"/>
      <c r="AF278" s="263"/>
      <c r="AG278" s="263"/>
      <c r="AH278" s="263"/>
      <c r="AI278" s="263"/>
      <c r="AJ278" s="263"/>
      <c r="AK278" s="263"/>
      <c r="AL278" s="263"/>
      <c r="AM278" s="263"/>
      <c r="AN278" s="263"/>
      <c r="AO278" s="263"/>
      <c r="AP278" s="263"/>
      <c r="AQ278" s="263"/>
      <c r="AR278" s="263"/>
      <c r="AS278" s="263"/>
      <c r="AT278" s="263"/>
      <c r="AU278" s="263"/>
      <c r="AV278" s="263"/>
      <c r="AW278" s="263"/>
      <c r="AX278" s="263"/>
      <c r="AY278" s="263"/>
    </row>
    <row r="279" spans="1:51" ht="15.75" customHeight="1" x14ac:dyDescent="0.25">
      <c r="A279" s="263"/>
      <c r="B279" s="263"/>
      <c r="C279" s="263"/>
      <c r="D279" s="263"/>
      <c r="E279" s="263"/>
      <c r="F279" s="263"/>
      <c r="G279" s="263"/>
      <c r="H279" s="263"/>
      <c r="I279" s="263"/>
      <c r="J279" s="263"/>
      <c r="K279" s="263"/>
      <c r="L279" s="263"/>
      <c r="M279" s="263"/>
      <c r="N279" s="263"/>
      <c r="O279" s="263"/>
      <c r="P279" s="263"/>
      <c r="Q279" s="263"/>
      <c r="R279" s="263"/>
      <c r="S279" s="263"/>
      <c r="T279" s="263"/>
      <c r="U279" s="263"/>
      <c r="V279" s="263"/>
      <c r="W279" s="263"/>
      <c r="X279" s="263"/>
      <c r="Y279" s="263"/>
      <c r="Z279" s="263"/>
      <c r="AA279" s="263"/>
      <c r="AB279" s="263"/>
      <c r="AC279" s="263"/>
      <c r="AD279" s="263"/>
      <c r="AE279" s="263"/>
      <c r="AF279" s="263"/>
      <c r="AG279" s="263"/>
      <c r="AH279" s="263"/>
      <c r="AI279" s="263"/>
      <c r="AJ279" s="263"/>
      <c r="AK279" s="263"/>
      <c r="AL279" s="263"/>
      <c r="AM279" s="263"/>
      <c r="AN279" s="263"/>
      <c r="AO279" s="263"/>
      <c r="AP279" s="263"/>
      <c r="AQ279" s="263"/>
      <c r="AR279" s="263"/>
      <c r="AS279" s="263"/>
      <c r="AT279" s="263"/>
      <c r="AU279" s="263"/>
      <c r="AV279" s="263"/>
      <c r="AW279" s="263"/>
      <c r="AX279" s="263"/>
      <c r="AY279" s="263"/>
    </row>
    <row r="280" spans="1:51" ht="15.75" customHeight="1" x14ac:dyDescent="0.25">
      <c r="A280" s="263"/>
      <c r="B280" s="263"/>
      <c r="C280" s="263"/>
      <c r="D280" s="263"/>
      <c r="E280" s="263"/>
      <c r="F280" s="263"/>
      <c r="G280" s="263"/>
      <c r="H280" s="263"/>
      <c r="I280" s="263"/>
      <c r="J280" s="263"/>
      <c r="K280" s="263"/>
      <c r="L280" s="263"/>
      <c r="M280" s="263"/>
      <c r="N280" s="263"/>
      <c r="O280" s="263"/>
      <c r="P280" s="263"/>
      <c r="Q280" s="263"/>
      <c r="R280" s="263"/>
      <c r="S280" s="263"/>
      <c r="T280" s="263"/>
      <c r="U280" s="263"/>
      <c r="V280" s="263"/>
      <c r="W280" s="263"/>
      <c r="X280" s="263"/>
      <c r="Y280" s="263"/>
      <c r="Z280" s="263"/>
      <c r="AA280" s="263"/>
      <c r="AB280" s="263"/>
      <c r="AC280" s="263"/>
      <c r="AD280" s="263"/>
      <c r="AE280" s="263"/>
      <c r="AF280" s="263"/>
      <c r="AG280" s="263"/>
      <c r="AH280" s="263"/>
      <c r="AI280" s="263"/>
      <c r="AJ280" s="263"/>
      <c r="AK280" s="263"/>
      <c r="AL280" s="263"/>
      <c r="AM280" s="263"/>
      <c r="AN280" s="263"/>
      <c r="AO280" s="263"/>
      <c r="AP280" s="263"/>
      <c r="AQ280" s="263"/>
      <c r="AR280" s="263"/>
      <c r="AS280" s="263"/>
      <c r="AT280" s="263"/>
      <c r="AU280" s="263"/>
      <c r="AV280" s="263"/>
      <c r="AW280" s="263"/>
      <c r="AX280" s="263"/>
      <c r="AY280" s="263"/>
    </row>
    <row r="281" spans="1:51" ht="15.75" customHeight="1" x14ac:dyDescent="0.25">
      <c r="A281" s="263"/>
      <c r="B281" s="263"/>
      <c r="C281" s="263"/>
      <c r="D281" s="263"/>
      <c r="E281" s="263"/>
      <c r="F281" s="263"/>
      <c r="G281" s="263"/>
      <c r="H281" s="263"/>
      <c r="I281" s="263"/>
      <c r="J281" s="263"/>
      <c r="K281" s="263"/>
      <c r="L281" s="263"/>
      <c r="M281" s="263"/>
      <c r="N281" s="263"/>
      <c r="O281" s="263"/>
      <c r="P281" s="263"/>
      <c r="Q281" s="263"/>
      <c r="R281" s="263"/>
      <c r="S281" s="263"/>
      <c r="T281" s="263"/>
      <c r="U281" s="263"/>
      <c r="V281" s="263"/>
      <c r="W281" s="263"/>
      <c r="X281" s="263"/>
      <c r="Y281" s="263"/>
      <c r="Z281" s="263"/>
      <c r="AA281" s="263"/>
      <c r="AB281" s="263"/>
      <c r="AC281" s="263"/>
      <c r="AD281" s="263"/>
      <c r="AE281" s="263"/>
      <c r="AF281" s="263"/>
      <c r="AG281" s="263"/>
      <c r="AH281" s="263"/>
      <c r="AI281" s="263"/>
      <c r="AJ281" s="263"/>
      <c r="AK281" s="263"/>
      <c r="AL281" s="263"/>
      <c r="AM281" s="263"/>
      <c r="AN281" s="263"/>
      <c r="AO281" s="263"/>
      <c r="AP281" s="263"/>
      <c r="AQ281" s="263"/>
      <c r="AR281" s="263"/>
      <c r="AS281" s="263"/>
      <c r="AT281" s="263"/>
      <c r="AU281" s="263"/>
      <c r="AV281" s="263"/>
      <c r="AW281" s="263"/>
      <c r="AX281" s="263"/>
      <c r="AY281" s="263"/>
    </row>
    <row r="282" spans="1:51" ht="15.75" customHeight="1" x14ac:dyDescent="0.25">
      <c r="A282" s="263"/>
      <c r="B282" s="263"/>
      <c r="C282" s="263"/>
      <c r="D282" s="263"/>
      <c r="E282" s="263"/>
      <c r="F282" s="263"/>
      <c r="G282" s="263"/>
      <c r="H282" s="263"/>
      <c r="I282" s="263"/>
      <c r="J282" s="263"/>
      <c r="K282" s="263"/>
      <c r="L282" s="263"/>
      <c r="M282" s="263"/>
      <c r="N282" s="263"/>
      <c r="O282" s="263"/>
      <c r="P282" s="263"/>
      <c r="Q282" s="263"/>
      <c r="R282" s="263"/>
      <c r="S282" s="263"/>
      <c r="T282" s="263"/>
      <c r="U282" s="263"/>
      <c r="V282" s="263"/>
      <c r="W282" s="263"/>
      <c r="X282" s="263"/>
      <c r="Y282" s="263"/>
      <c r="Z282" s="263"/>
      <c r="AA282" s="263"/>
      <c r="AB282" s="263"/>
      <c r="AC282" s="263"/>
      <c r="AD282" s="263"/>
      <c r="AE282" s="263"/>
      <c r="AF282" s="263"/>
      <c r="AG282" s="263"/>
      <c r="AH282" s="263"/>
      <c r="AI282" s="263"/>
      <c r="AJ282" s="263"/>
      <c r="AK282" s="263"/>
      <c r="AL282" s="263"/>
      <c r="AM282" s="263"/>
      <c r="AN282" s="263"/>
      <c r="AO282" s="263"/>
      <c r="AP282" s="263"/>
      <c r="AQ282" s="263"/>
      <c r="AR282" s="263"/>
      <c r="AS282" s="263"/>
      <c r="AT282" s="263"/>
      <c r="AU282" s="263"/>
      <c r="AV282" s="263"/>
      <c r="AW282" s="263"/>
      <c r="AX282" s="263"/>
      <c r="AY282" s="263"/>
    </row>
    <row r="283" spans="1:51" ht="15.75" customHeight="1" x14ac:dyDescent="0.25">
      <c r="A283" s="263"/>
      <c r="B283" s="263"/>
      <c r="C283" s="263"/>
      <c r="D283" s="263"/>
      <c r="E283" s="263"/>
      <c r="F283" s="263"/>
      <c r="G283" s="263"/>
      <c r="H283" s="263"/>
      <c r="I283" s="263"/>
      <c r="J283" s="263"/>
      <c r="K283" s="263"/>
      <c r="L283" s="263"/>
      <c r="M283" s="263"/>
      <c r="N283" s="263"/>
      <c r="O283" s="263"/>
      <c r="P283" s="263"/>
      <c r="Q283" s="263"/>
      <c r="R283" s="263"/>
      <c r="S283" s="263"/>
      <c r="T283" s="263"/>
      <c r="U283" s="263"/>
      <c r="V283" s="263"/>
      <c r="W283" s="263"/>
      <c r="X283" s="263"/>
      <c r="Y283" s="263"/>
      <c r="Z283" s="263"/>
      <c r="AA283" s="263"/>
      <c r="AB283" s="263"/>
      <c r="AC283" s="263"/>
      <c r="AD283" s="263"/>
      <c r="AE283" s="263"/>
      <c r="AF283" s="263"/>
      <c r="AG283" s="263"/>
      <c r="AH283" s="263"/>
      <c r="AI283" s="263"/>
      <c r="AJ283" s="263"/>
      <c r="AK283" s="263"/>
      <c r="AL283" s="263"/>
      <c r="AM283" s="263"/>
      <c r="AN283" s="263"/>
      <c r="AO283" s="263"/>
      <c r="AP283" s="263"/>
      <c r="AQ283" s="263"/>
      <c r="AR283" s="263"/>
      <c r="AS283" s="263"/>
      <c r="AT283" s="263"/>
      <c r="AU283" s="263"/>
      <c r="AV283" s="263"/>
      <c r="AW283" s="263"/>
      <c r="AX283" s="263"/>
      <c r="AY283" s="263"/>
    </row>
    <row r="284" spans="1:51" ht="15.75" customHeight="1" x14ac:dyDescent="0.25">
      <c r="A284" s="263"/>
      <c r="B284" s="263"/>
      <c r="C284" s="263"/>
      <c r="D284" s="263"/>
      <c r="E284" s="263"/>
      <c r="F284" s="263"/>
      <c r="G284" s="263"/>
      <c r="H284" s="263"/>
      <c r="I284" s="263"/>
      <c r="J284" s="263"/>
      <c r="K284" s="263"/>
      <c r="L284" s="263"/>
      <c r="M284" s="263"/>
      <c r="N284" s="263"/>
      <c r="O284" s="263"/>
      <c r="P284" s="263"/>
      <c r="Q284" s="263"/>
      <c r="R284" s="263"/>
      <c r="S284" s="263"/>
      <c r="T284" s="263"/>
      <c r="U284" s="263"/>
      <c r="V284" s="263"/>
      <c r="W284" s="263"/>
      <c r="X284" s="263"/>
      <c r="Y284" s="263"/>
      <c r="Z284" s="263"/>
      <c r="AA284" s="263"/>
      <c r="AB284" s="263"/>
      <c r="AC284" s="263"/>
      <c r="AD284" s="263"/>
      <c r="AE284" s="263"/>
      <c r="AF284" s="263"/>
      <c r="AG284" s="263"/>
      <c r="AH284" s="263"/>
      <c r="AI284" s="263"/>
      <c r="AJ284" s="263"/>
      <c r="AK284" s="263"/>
      <c r="AL284" s="263"/>
      <c r="AM284" s="263"/>
      <c r="AN284" s="263"/>
      <c r="AO284" s="263"/>
      <c r="AP284" s="263"/>
      <c r="AQ284" s="263"/>
      <c r="AR284" s="263"/>
      <c r="AS284" s="263"/>
      <c r="AT284" s="263"/>
      <c r="AU284" s="263"/>
      <c r="AV284" s="263"/>
      <c r="AW284" s="263"/>
      <c r="AX284" s="263"/>
      <c r="AY284" s="263"/>
    </row>
    <row r="285" spans="1:51" ht="15.75" customHeight="1" x14ac:dyDescent="0.25">
      <c r="A285" s="263"/>
      <c r="B285" s="263"/>
      <c r="C285" s="263"/>
      <c r="D285" s="263"/>
      <c r="E285" s="263"/>
      <c r="F285" s="263"/>
      <c r="G285" s="263"/>
      <c r="H285" s="263"/>
      <c r="I285" s="263"/>
      <c r="J285" s="263"/>
      <c r="K285" s="263"/>
      <c r="L285" s="263"/>
      <c r="M285" s="263"/>
      <c r="N285" s="263"/>
      <c r="O285" s="263"/>
      <c r="P285" s="263"/>
      <c r="Q285" s="263"/>
      <c r="R285" s="263"/>
      <c r="S285" s="263"/>
      <c r="T285" s="263"/>
      <c r="U285" s="263"/>
      <c r="V285" s="263"/>
      <c r="W285" s="263"/>
      <c r="X285" s="263"/>
      <c r="Y285" s="263"/>
      <c r="Z285" s="263"/>
      <c r="AA285" s="263"/>
      <c r="AB285" s="263"/>
      <c r="AC285" s="263"/>
      <c r="AD285" s="263"/>
      <c r="AE285" s="263"/>
      <c r="AF285" s="263"/>
      <c r="AG285" s="263"/>
      <c r="AH285" s="263"/>
      <c r="AI285" s="263"/>
      <c r="AJ285" s="263"/>
      <c r="AK285" s="263"/>
      <c r="AL285" s="263"/>
      <c r="AM285" s="263"/>
      <c r="AN285" s="263"/>
      <c r="AO285" s="263"/>
      <c r="AP285" s="263"/>
      <c r="AQ285" s="263"/>
      <c r="AR285" s="263"/>
      <c r="AS285" s="263"/>
      <c r="AT285" s="263"/>
      <c r="AU285" s="263"/>
      <c r="AV285" s="263"/>
      <c r="AW285" s="263"/>
      <c r="AX285" s="263"/>
      <c r="AY285" s="263"/>
    </row>
    <row r="286" spans="1:51" ht="15.75" customHeight="1" x14ac:dyDescent="0.25">
      <c r="A286" s="263"/>
      <c r="B286" s="263"/>
      <c r="C286" s="263"/>
      <c r="D286" s="263"/>
      <c r="E286" s="263"/>
      <c r="F286" s="263"/>
      <c r="G286" s="263"/>
      <c r="H286" s="263"/>
      <c r="I286" s="263"/>
      <c r="J286" s="263"/>
      <c r="K286" s="263"/>
      <c r="L286" s="263"/>
      <c r="M286" s="263"/>
      <c r="N286" s="263"/>
      <c r="O286" s="263"/>
      <c r="P286" s="263"/>
      <c r="Q286" s="263"/>
      <c r="R286" s="263"/>
      <c r="S286" s="263"/>
      <c r="T286" s="263"/>
      <c r="U286" s="263"/>
      <c r="V286" s="263"/>
      <c r="W286" s="263"/>
      <c r="X286" s="263"/>
      <c r="Y286" s="263"/>
      <c r="Z286" s="263"/>
      <c r="AA286" s="263"/>
      <c r="AB286" s="263"/>
      <c r="AC286" s="263"/>
      <c r="AD286" s="263"/>
      <c r="AE286" s="263"/>
      <c r="AF286" s="263"/>
      <c r="AG286" s="263"/>
      <c r="AH286" s="263"/>
      <c r="AI286" s="263"/>
      <c r="AJ286" s="263"/>
      <c r="AK286" s="263"/>
      <c r="AL286" s="263"/>
      <c r="AM286" s="263"/>
      <c r="AN286" s="263"/>
      <c r="AO286" s="263"/>
      <c r="AP286" s="263"/>
      <c r="AQ286" s="263"/>
      <c r="AR286" s="263"/>
      <c r="AS286" s="263"/>
      <c r="AT286" s="263"/>
      <c r="AU286" s="263"/>
      <c r="AV286" s="263"/>
      <c r="AW286" s="263"/>
      <c r="AX286" s="263"/>
      <c r="AY286" s="263"/>
    </row>
    <row r="287" spans="1:51" ht="15.75" customHeight="1" x14ac:dyDescent="0.25">
      <c r="A287" s="263"/>
      <c r="B287" s="263"/>
      <c r="C287" s="263"/>
      <c r="D287" s="263"/>
      <c r="E287" s="263"/>
      <c r="F287" s="263"/>
      <c r="G287" s="263"/>
      <c r="H287" s="263"/>
      <c r="I287" s="263"/>
      <c r="J287" s="263"/>
      <c r="K287" s="263"/>
      <c r="L287" s="263"/>
      <c r="M287" s="263"/>
      <c r="N287" s="263"/>
      <c r="O287" s="263"/>
      <c r="P287" s="263"/>
      <c r="Q287" s="263"/>
      <c r="R287" s="263"/>
      <c r="S287" s="263"/>
      <c r="T287" s="263"/>
      <c r="U287" s="263"/>
      <c r="V287" s="263"/>
      <c r="W287" s="263"/>
      <c r="X287" s="263"/>
      <c r="Y287" s="263"/>
      <c r="Z287" s="263"/>
      <c r="AA287" s="263"/>
      <c r="AB287" s="263"/>
      <c r="AC287" s="263"/>
      <c r="AD287" s="263"/>
      <c r="AE287" s="263"/>
      <c r="AF287" s="263"/>
      <c r="AG287" s="263"/>
      <c r="AH287" s="263"/>
      <c r="AI287" s="263"/>
      <c r="AJ287" s="263"/>
      <c r="AK287" s="263"/>
      <c r="AL287" s="263"/>
      <c r="AM287" s="263"/>
      <c r="AN287" s="263"/>
      <c r="AO287" s="263"/>
      <c r="AP287" s="263"/>
      <c r="AQ287" s="263"/>
      <c r="AR287" s="263"/>
      <c r="AS287" s="263"/>
      <c r="AT287" s="263"/>
      <c r="AU287" s="263"/>
      <c r="AV287" s="263"/>
      <c r="AW287" s="263"/>
      <c r="AX287" s="263"/>
      <c r="AY287" s="263"/>
    </row>
    <row r="288" spans="1:51" ht="15.75" customHeight="1" x14ac:dyDescent="0.25">
      <c r="A288" s="263"/>
      <c r="B288" s="263"/>
      <c r="C288" s="263"/>
      <c r="D288" s="263"/>
      <c r="E288" s="263"/>
      <c r="F288" s="263"/>
      <c r="G288" s="263"/>
      <c r="H288" s="263"/>
      <c r="I288" s="263"/>
      <c r="J288" s="263"/>
      <c r="K288" s="263"/>
      <c r="L288" s="263"/>
      <c r="M288" s="263"/>
      <c r="N288" s="263"/>
      <c r="O288" s="263"/>
      <c r="P288" s="263"/>
      <c r="Q288" s="263"/>
      <c r="R288" s="263"/>
      <c r="S288" s="263"/>
      <c r="T288" s="263"/>
      <c r="U288" s="263"/>
      <c r="V288" s="263"/>
      <c r="W288" s="263"/>
      <c r="X288" s="263"/>
      <c r="Y288" s="263"/>
      <c r="Z288" s="263"/>
      <c r="AA288" s="263"/>
      <c r="AB288" s="263"/>
      <c r="AC288" s="263"/>
      <c r="AD288" s="263"/>
      <c r="AE288" s="263"/>
      <c r="AF288" s="263"/>
      <c r="AG288" s="263"/>
      <c r="AH288" s="263"/>
      <c r="AI288" s="263"/>
      <c r="AJ288" s="263"/>
      <c r="AK288" s="263"/>
      <c r="AL288" s="263"/>
      <c r="AM288" s="263"/>
      <c r="AN288" s="263"/>
      <c r="AO288" s="263"/>
      <c r="AP288" s="263"/>
      <c r="AQ288" s="263"/>
      <c r="AR288" s="263"/>
      <c r="AS288" s="263"/>
      <c r="AT288" s="263"/>
      <c r="AU288" s="263"/>
      <c r="AV288" s="263"/>
      <c r="AW288" s="263"/>
      <c r="AX288" s="263"/>
      <c r="AY288" s="263"/>
    </row>
    <row r="289" spans="1:51" ht="15.75" customHeight="1" x14ac:dyDescent="0.25">
      <c r="A289" s="263"/>
      <c r="B289" s="263"/>
      <c r="C289" s="263"/>
      <c r="D289" s="263"/>
      <c r="E289" s="263"/>
      <c r="F289" s="263"/>
      <c r="G289" s="263"/>
      <c r="H289" s="263"/>
      <c r="I289" s="263"/>
      <c r="J289" s="263"/>
      <c r="K289" s="263"/>
      <c r="L289" s="263"/>
      <c r="M289" s="263"/>
      <c r="N289" s="263"/>
      <c r="O289" s="263"/>
      <c r="P289" s="263"/>
      <c r="Q289" s="263"/>
      <c r="R289" s="263"/>
      <c r="S289" s="263"/>
      <c r="T289" s="263"/>
      <c r="U289" s="263"/>
      <c r="V289" s="263"/>
      <c r="W289" s="263"/>
      <c r="X289" s="263"/>
      <c r="Y289" s="263"/>
      <c r="Z289" s="263"/>
      <c r="AA289" s="263"/>
      <c r="AB289" s="263"/>
      <c r="AC289" s="263"/>
      <c r="AD289" s="263"/>
      <c r="AE289" s="263"/>
      <c r="AF289" s="263"/>
      <c r="AG289" s="263"/>
      <c r="AH289" s="263"/>
      <c r="AI289" s="263"/>
      <c r="AJ289" s="263"/>
      <c r="AK289" s="263"/>
      <c r="AL289" s="263"/>
      <c r="AM289" s="263"/>
      <c r="AN289" s="263"/>
      <c r="AO289" s="263"/>
      <c r="AP289" s="263"/>
      <c r="AQ289" s="263"/>
      <c r="AR289" s="263"/>
      <c r="AS289" s="263"/>
      <c r="AT289" s="263"/>
      <c r="AU289" s="263"/>
      <c r="AV289" s="263"/>
      <c r="AW289" s="263"/>
      <c r="AX289" s="263"/>
      <c r="AY289" s="263"/>
    </row>
    <row r="290" spans="1:51" ht="15.75" customHeight="1" x14ac:dyDescent="0.25">
      <c r="A290" s="263"/>
      <c r="B290" s="263"/>
      <c r="C290" s="263"/>
      <c r="D290" s="263"/>
      <c r="E290" s="263"/>
      <c r="F290" s="263"/>
      <c r="G290" s="263"/>
      <c r="H290" s="263"/>
      <c r="I290" s="263"/>
      <c r="J290" s="263"/>
      <c r="K290" s="263"/>
      <c r="L290" s="263"/>
      <c r="M290" s="263"/>
      <c r="N290" s="263"/>
      <c r="O290" s="263"/>
      <c r="P290" s="263"/>
      <c r="Q290" s="263"/>
      <c r="R290" s="263"/>
      <c r="S290" s="263"/>
      <c r="T290" s="263"/>
      <c r="U290" s="263"/>
      <c r="V290" s="263"/>
      <c r="W290" s="263"/>
      <c r="X290" s="263"/>
      <c r="Y290" s="263"/>
      <c r="Z290" s="263"/>
      <c r="AA290" s="263"/>
      <c r="AB290" s="263"/>
      <c r="AC290" s="263"/>
      <c r="AD290" s="263"/>
      <c r="AE290" s="263"/>
      <c r="AF290" s="263"/>
      <c r="AG290" s="263"/>
      <c r="AH290" s="263"/>
      <c r="AI290" s="263"/>
      <c r="AJ290" s="263"/>
      <c r="AK290" s="263"/>
      <c r="AL290" s="263"/>
      <c r="AM290" s="263"/>
      <c r="AN290" s="263"/>
      <c r="AO290" s="263"/>
      <c r="AP290" s="263"/>
      <c r="AQ290" s="263"/>
      <c r="AR290" s="263"/>
      <c r="AS290" s="263"/>
      <c r="AT290" s="263"/>
      <c r="AU290" s="263"/>
      <c r="AV290" s="263"/>
      <c r="AW290" s="263"/>
      <c r="AX290" s="263"/>
      <c r="AY290" s="263"/>
    </row>
    <row r="291" spans="1:51" ht="15.75" customHeight="1" x14ac:dyDescent="0.25">
      <c r="A291" s="263"/>
      <c r="B291" s="263"/>
      <c r="C291" s="263"/>
      <c r="D291" s="263"/>
      <c r="E291" s="263"/>
      <c r="F291" s="263"/>
      <c r="G291" s="263"/>
      <c r="H291" s="263"/>
      <c r="I291" s="263"/>
      <c r="J291" s="263"/>
      <c r="K291" s="263"/>
      <c r="L291" s="263"/>
      <c r="M291" s="263"/>
      <c r="N291" s="263"/>
      <c r="O291" s="263"/>
      <c r="P291" s="263"/>
      <c r="Q291" s="263"/>
      <c r="R291" s="263"/>
      <c r="S291" s="263"/>
      <c r="T291" s="263"/>
      <c r="U291" s="263"/>
      <c r="V291" s="263"/>
      <c r="W291" s="263"/>
      <c r="X291" s="263"/>
      <c r="Y291" s="263"/>
      <c r="Z291" s="263"/>
      <c r="AA291" s="263"/>
      <c r="AB291" s="263"/>
      <c r="AC291" s="263"/>
      <c r="AD291" s="263"/>
      <c r="AE291" s="263"/>
      <c r="AF291" s="263"/>
      <c r="AG291" s="263"/>
      <c r="AH291" s="263"/>
      <c r="AI291" s="263"/>
      <c r="AJ291" s="263"/>
      <c r="AK291" s="263"/>
      <c r="AL291" s="263"/>
      <c r="AM291" s="263"/>
      <c r="AN291" s="263"/>
      <c r="AO291" s="263"/>
      <c r="AP291" s="263"/>
      <c r="AQ291" s="263"/>
      <c r="AR291" s="263"/>
      <c r="AS291" s="263"/>
      <c r="AT291" s="263"/>
      <c r="AU291" s="263"/>
      <c r="AV291" s="263"/>
      <c r="AW291" s="263"/>
      <c r="AX291" s="263"/>
      <c r="AY291" s="263"/>
    </row>
    <row r="292" spans="1:51" ht="15.75" customHeight="1" x14ac:dyDescent="0.25">
      <c r="A292" s="263"/>
      <c r="B292" s="263"/>
      <c r="C292" s="263"/>
      <c r="D292" s="263"/>
      <c r="E292" s="263"/>
      <c r="F292" s="263"/>
      <c r="G292" s="263"/>
      <c r="H292" s="263"/>
      <c r="I292" s="263"/>
      <c r="J292" s="263"/>
      <c r="K292" s="263"/>
      <c r="L292" s="263"/>
      <c r="M292" s="263"/>
      <c r="N292" s="263"/>
      <c r="O292" s="263"/>
      <c r="P292" s="263"/>
      <c r="Q292" s="263"/>
      <c r="R292" s="263"/>
      <c r="S292" s="263"/>
      <c r="T292" s="263"/>
      <c r="U292" s="263"/>
      <c r="V292" s="263"/>
      <c r="W292" s="263"/>
      <c r="X292" s="263"/>
      <c r="Y292" s="263"/>
      <c r="Z292" s="263"/>
      <c r="AA292" s="263"/>
      <c r="AB292" s="263"/>
      <c r="AC292" s="263"/>
      <c r="AD292" s="263"/>
      <c r="AE292" s="263"/>
      <c r="AF292" s="263"/>
      <c r="AG292" s="263"/>
      <c r="AH292" s="263"/>
      <c r="AI292" s="263"/>
      <c r="AJ292" s="263"/>
      <c r="AK292" s="263"/>
      <c r="AL292" s="263"/>
      <c r="AM292" s="263"/>
      <c r="AN292" s="263"/>
      <c r="AO292" s="263"/>
      <c r="AP292" s="263"/>
      <c r="AQ292" s="263"/>
      <c r="AR292" s="263"/>
      <c r="AS292" s="263"/>
      <c r="AT292" s="263"/>
      <c r="AU292" s="263"/>
      <c r="AV292" s="263"/>
      <c r="AW292" s="263"/>
      <c r="AX292" s="263"/>
      <c r="AY292" s="263"/>
    </row>
    <row r="293" spans="1:51" ht="15.75" customHeight="1" x14ac:dyDescent="0.25">
      <c r="A293" s="263"/>
      <c r="B293" s="263"/>
      <c r="C293" s="263"/>
      <c r="D293" s="263"/>
      <c r="E293" s="263"/>
      <c r="F293" s="263"/>
      <c r="G293" s="263"/>
      <c r="H293" s="263"/>
      <c r="I293" s="263"/>
      <c r="J293" s="263"/>
      <c r="K293" s="263"/>
      <c r="L293" s="263"/>
      <c r="M293" s="263"/>
      <c r="N293" s="263"/>
      <c r="O293" s="263"/>
      <c r="P293" s="263"/>
      <c r="Q293" s="263"/>
      <c r="R293" s="263"/>
      <c r="S293" s="263"/>
      <c r="T293" s="263"/>
      <c r="U293" s="263"/>
      <c r="V293" s="263"/>
      <c r="W293" s="263"/>
      <c r="X293" s="263"/>
      <c r="Y293" s="263"/>
      <c r="Z293" s="263"/>
      <c r="AA293" s="263"/>
      <c r="AB293" s="263"/>
      <c r="AC293" s="263"/>
      <c r="AD293" s="263"/>
      <c r="AE293" s="263"/>
      <c r="AF293" s="263"/>
      <c r="AG293" s="263"/>
      <c r="AH293" s="263"/>
      <c r="AI293" s="263"/>
      <c r="AJ293" s="263"/>
      <c r="AK293" s="263"/>
      <c r="AL293" s="263"/>
      <c r="AM293" s="263"/>
      <c r="AN293" s="263"/>
      <c r="AO293" s="263"/>
      <c r="AP293" s="263"/>
      <c r="AQ293" s="263"/>
      <c r="AR293" s="263"/>
      <c r="AS293" s="263"/>
      <c r="AT293" s="263"/>
      <c r="AU293" s="263"/>
      <c r="AV293" s="263"/>
      <c r="AW293" s="263"/>
      <c r="AX293" s="263"/>
      <c r="AY293" s="263"/>
    </row>
    <row r="294" spans="1:51" ht="15.75" customHeight="1" x14ac:dyDescent="0.25">
      <c r="A294" s="263"/>
      <c r="B294" s="263"/>
      <c r="C294" s="263"/>
      <c r="D294" s="263"/>
      <c r="E294" s="263"/>
      <c r="F294" s="263"/>
      <c r="G294" s="263"/>
      <c r="H294" s="263"/>
      <c r="I294" s="263"/>
      <c r="J294" s="263"/>
      <c r="K294" s="263"/>
      <c r="L294" s="263"/>
      <c r="M294" s="263"/>
      <c r="N294" s="263"/>
      <c r="O294" s="263"/>
      <c r="P294" s="263"/>
      <c r="Q294" s="263"/>
      <c r="R294" s="263"/>
      <c r="S294" s="263"/>
      <c r="T294" s="263"/>
      <c r="U294" s="263"/>
      <c r="V294" s="263"/>
      <c r="W294" s="263"/>
      <c r="X294" s="263"/>
      <c r="Y294" s="263"/>
      <c r="Z294" s="263"/>
      <c r="AA294" s="263"/>
      <c r="AB294" s="263"/>
      <c r="AC294" s="263"/>
      <c r="AD294" s="263"/>
      <c r="AE294" s="263"/>
      <c r="AF294" s="263"/>
      <c r="AG294" s="263"/>
      <c r="AH294" s="263"/>
      <c r="AI294" s="263"/>
      <c r="AJ294" s="263"/>
      <c r="AK294" s="263"/>
      <c r="AL294" s="263"/>
      <c r="AM294" s="263"/>
      <c r="AN294" s="263"/>
      <c r="AO294" s="263"/>
      <c r="AP294" s="263"/>
      <c r="AQ294" s="263"/>
      <c r="AR294" s="263"/>
      <c r="AS294" s="263"/>
      <c r="AT294" s="263"/>
      <c r="AU294" s="263"/>
      <c r="AV294" s="263"/>
      <c r="AW294" s="263"/>
      <c r="AX294" s="263"/>
      <c r="AY294" s="263"/>
    </row>
    <row r="295" spans="1:51" ht="15.75" customHeight="1" x14ac:dyDescent="0.25">
      <c r="A295" s="263"/>
      <c r="B295" s="263"/>
      <c r="C295" s="263"/>
      <c r="D295" s="263"/>
      <c r="E295" s="263"/>
      <c r="F295" s="263"/>
      <c r="G295" s="263"/>
      <c r="H295" s="263"/>
      <c r="I295" s="263"/>
      <c r="J295" s="263"/>
      <c r="K295" s="263"/>
      <c r="L295" s="263"/>
      <c r="M295" s="263"/>
      <c r="N295" s="263"/>
      <c r="O295" s="263"/>
      <c r="P295" s="263"/>
      <c r="Q295" s="263"/>
      <c r="R295" s="263"/>
      <c r="S295" s="263"/>
      <c r="T295" s="263"/>
      <c r="U295" s="263"/>
      <c r="V295" s="263"/>
      <c r="W295" s="263"/>
      <c r="X295" s="263"/>
      <c r="Y295" s="263"/>
      <c r="Z295" s="263"/>
      <c r="AA295" s="263"/>
      <c r="AB295" s="263"/>
      <c r="AC295" s="263"/>
      <c r="AD295" s="263"/>
      <c r="AE295" s="263"/>
      <c r="AF295" s="263"/>
      <c r="AG295" s="263"/>
      <c r="AH295" s="263"/>
      <c r="AI295" s="263"/>
      <c r="AJ295" s="263"/>
      <c r="AK295" s="263"/>
      <c r="AL295" s="263"/>
      <c r="AM295" s="263"/>
      <c r="AN295" s="263"/>
      <c r="AO295" s="263"/>
      <c r="AP295" s="263"/>
      <c r="AQ295" s="263"/>
      <c r="AR295" s="263"/>
      <c r="AS295" s="263"/>
      <c r="AT295" s="263"/>
      <c r="AU295" s="263"/>
      <c r="AV295" s="263"/>
      <c r="AW295" s="263"/>
      <c r="AX295" s="263"/>
      <c r="AY295" s="263"/>
    </row>
    <row r="296" spans="1:51" ht="15.75" customHeight="1" x14ac:dyDescent="0.25">
      <c r="A296" s="263"/>
      <c r="B296" s="263"/>
      <c r="C296" s="263"/>
      <c r="D296" s="263"/>
      <c r="E296" s="263"/>
      <c r="F296" s="263"/>
      <c r="G296" s="263"/>
      <c r="H296" s="263"/>
      <c r="I296" s="263"/>
      <c r="J296" s="263"/>
      <c r="K296" s="263"/>
      <c r="L296" s="263"/>
      <c r="M296" s="263"/>
      <c r="N296" s="263"/>
      <c r="O296" s="263"/>
      <c r="P296" s="263"/>
      <c r="Q296" s="263"/>
      <c r="R296" s="263"/>
      <c r="S296" s="263"/>
      <c r="T296" s="263"/>
      <c r="U296" s="263"/>
      <c r="V296" s="263"/>
      <c r="W296" s="263"/>
      <c r="X296" s="263"/>
      <c r="Y296" s="263"/>
      <c r="Z296" s="263"/>
      <c r="AA296" s="263"/>
      <c r="AB296" s="263"/>
      <c r="AC296" s="263"/>
      <c r="AD296" s="263"/>
      <c r="AE296" s="263"/>
      <c r="AF296" s="263"/>
      <c r="AG296" s="263"/>
      <c r="AH296" s="263"/>
      <c r="AI296" s="263"/>
      <c r="AJ296" s="263"/>
      <c r="AK296" s="263"/>
      <c r="AL296" s="263"/>
      <c r="AM296" s="263"/>
      <c r="AN296" s="263"/>
      <c r="AO296" s="263"/>
      <c r="AP296" s="263"/>
      <c r="AQ296" s="263"/>
      <c r="AR296" s="263"/>
      <c r="AS296" s="263"/>
      <c r="AT296" s="263"/>
      <c r="AU296" s="263"/>
      <c r="AV296" s="263"/>
      <c r="AW296" s="263"/>
      <c r="AX296" s="263"/>
      <c r="AY296" s="263"/>
    </row>
    <row r="297" spans="1:51" ht="15.75" customHeight="1" x14ac:dyDescent="0.25">
      <c r="A297" s="263"/>
      <c r="B297" s="263"/>
      <c r="C297" s="263"/>
      <c r="D297" s="263"/>
      <c r="E297" s="263"/>
      <c r="F297" s="263"/>
      <c r="G297" s="263"/>
      <c r="H297" s="263"/>
      <c r="I297" s="263"/>
      <c r="J297" s="263"/>
      <c r="K297" s="263"/>
      <c r="L297" s="263"/>
      <c r="M297" s="263"/>
      <c r="N297" s="263"/>
      <c r="O297" s="263"/>
      <c r="P297" s="263"/>
      <c r="Q297" s="263"/>
      <c r="R297" s="263"/>
      <c r="S297" s="263"/>
      <c r="T297" s="263"/>
      <c r="U297" s="263"/>
      <c r="V297" s="263"/>
      <c r="W297" s="263"/>
      <c r="X297" s="263"/>
      <c r="Y297" s="263"/>
      <c r="Z297" s="263"/>
      <c r="AA297" s="263"/>
      <c r="AB297" s="263"/>
      <c r="AC297" s="263"/>
      <c r="AD297" s="263"/>
      <c r="AE297" s="263"/>
      <c r="AF297" s="263"/>
      <c r="AG297" s="263"/>
      <c r="AH297" s="263"/>
      <c r="AI297" s="263"/>
      <c r="AJ297" s="263"/>
      <c r="AK297" s="263"/>
      <c r="AL297" s="263"/>
      <c r="AM297" s="263"/>
      <c r="AN297" s="263"/>
      <c r="AO297" s="263"/>
      <c r="AP297" s="263"/>
      <c r="AQ297" s="263"/>
      <c r="AR297" s="263"/>
      <c r="AS297" s="263"/>
      <c r="AT297" s="263"/>
      <c r="AU297" s="263"/>
      <c r="AV297" s="263"/>
      <c r="AW297" s="263"/>
      <c r="AX297" s="263"/>
      <c r="AY297" s="263"/>
    </row>
    <row r="298" spans="1:51" ht="15.75" customHeight="1" x14ac:dyDescent="0.25">
      <c r="A298" s="263"/>
      <c r="B298" s="263"/>
      <c r="C298" s="263"/>
      <c r="D298" s="263"/>
      <c r="E298" s="263"/>
      <c r="F298" s="263"/>
      <c r="G298" s="263"/>
      <c r="H298" s="263"/>
      <c r="I298" s="263"/>
      <c r="J298" s="263"/>
      <c r="K298" s="263"/>
      <c r="L298" s="263"/>
      <c r="M298" s="263"/>
      <c r="N298" s="263"/>
      <c r="O298" s="263"/>
      <c r="P298" s="263"/>
      <c r="Q298" s="263"/>
      <c r="R298" s="263"/>
      <c r="S298" s="263"/>
      <c r="T298" s="263"/>
      <c r="U298" s="263"/>
      <c r="V298" s="263"/>
      <c r="W298" s="263"/>
      <c r="X298" s="263"/>
      <c r="Y298" s="263"/>
      <c r="Z298" s="263"/>
      <c r="AA298" s="263"/>
      <c r="AB298" s="263"/>
      <c r="AC298" s="263"/>
      <c r="AD298" s="263"/>
      <c r="AE298" s="263"/>
      <c r="AF298" s="263"/>
      <c r="AG298" s="263"/>
      <c r="AH298" s="263"/>
      <c r="AI298" s="263"/>
      <c r="AJ298" s="263"/>
      <c r="AK298" s="263"/>
      <c r="AL298" s="263"/>
      <c r="AM298" s="263"/>
      <c r="AN298" s="263"/>
      <c r="AO298" s="263"/>
      <c r="AP298" s="263"/>
      <c r="AQ298" s="263"/>
      <c r="AR298" s="263"/>
      <c r="AS298" s="263"/>
      <c r="AT298" s="263"/>
      <c r="AU298" s="263"/>
      <c r="AV298" s="263"/>
      <c r="AW298" s="263"/>
      <c r="AX298" s="263"/>
      <c r="AY298" s="263"/>
    </row>
    <row r="299" spans="1:51" ht="15.75" customHeight="1" x14ac:dyDescent="0.25">
      <c r="A299" s="263"/>
      <c r="B299" s="263"/>
      <c r="C299" s="263"/>
      <c r="D299" s="263"/>
      <c r="E299" s="263"/>
      <c r="F299" s="263"/>
      <c r="G299" s="263"/>
      <c r="H299" s="263"/>
      <c r="I299" s="263"/>
      <c r="J299" s="263"/>
      <c r="K299" s="263"/>
      <c r="L299" s="263"/>
      <c r="M299" s="263"/>
      <c r="N299" s="263"/>
      <c r="O299" s="263"/>
      <c r="P299" s="263"/>
      <c r="Q299" s="263"/>
      <c r="R299" s="263"/>
      <c r="S299" s="263"/>
      <c r="T299" s="263"/>
      <c r="U299" s="263"/>
      <c r="V299" s="263"/>
      <c r="W299" s="263"/>
      <c r="X299" s="263"/>
      <c r="Y299" s="263"/>
      <c r="Z299" s="263"/>
      <c r="AA299" s="263"/>
      <c r="AB299" s="263"/>
      <c r="AC299" s="263"/>
      <c r="AD299" s="263"/>
      <c r="AE299" s="263"/>
      <c r="AF299" s="263"/>
      <c r="AG299" s="263"/>
      <c r="AH299" s="263"/>
      <c r="AI299" s="263"/>
      <c r="AJ299" s="263"/>
      <c r="AK299" s="263"/>
      <c r="AL299" s="263"/>
      <c r="AM299" s="263"/>
      <c r="AN299" s="263"/>
      <c r="AO299" s="263"/>
      <c r="AP299" s="263"/>
      <c r="AQ299" s="263"/>
      <c r="AR299" s="263"/>
      <c r="AS299" s="263"/>
      <c r="AT299" s="263"/>
      <c r="AU299" s="263"/>
      <c r="AV299" s="263"/>
      <c r="AW299" s="263"/>
      <c r="AX299" s="263"/>
      <c r="AY299" s="263"/>
    </row>
    <row r="300" spans="1:51" ht="15.75" customHeight="1" x14ac:dyDescent="0.25">
      <c r="A300" s="263"/>
      <c r="B300" s="263"/>
      <c r="C300" s="263"/>
      <c r="D300" s="263"/>
      <c r="E300" s="263"/>
      <c r="F300" s="263"/>
      <c r="G300" s="263"/>
      <c r="H300" s="263"/>
      <c r="I300" s="263"/>
      <c r="J300" s="263"/>
      <c r="K300" s="263"/>
      <c r="L300" s="263"/>
      <c r="M300" s="263"/>
      <c r="N300" s="263"/>
      <c r="O300" s="263"/>
      <c r="P300" s="263"/>
      <c r="Q300" s="263"/>
      <c r="R300" s="263"/>
      <c r="S300" s="263"/>
      <c r="T300" s="263"/>
      <c r="U300" s="263"/>
      <c r="V300" s="263"/>
      <c r="W300" s="263"/>
      <c r="X300" s="263"/>
      <c r="Y300" s="263"/>
      <c r="Z300" s="263"/>
      <c r="AA300" s="263"/>
      <c r="AB300" s="263"/>
      <c r="AC300" s="263"/>
      <c r="AD300" s="263"/>
      <c r="AE300" s="263"/>
      <c r="AF300" s="263"/>
      <c r="AG300" s="263"/>
      <c r="AH300" s="263"/>
      <c r="AI300" s="263"/>
      <c r="AJ300" s="263"/>
      <c r="AK300" s="263"/>
      <c r="AL300" s="263"/>
      <c r="AM300" s="263"/>
      <c r="AN300" s="263"/>
      <c r="AO300" s="263"/>
      <c r="AP300" s="263"/>
      <c r="AQ300" s="263"/>
      <c r="AR300" s="263"/>
      <c r="AS300" s="263"/>
      <c r="AT300" s="263"/>
      <c r="AU300" s="263"/>
      <c r="AV300" s="263"/>
      <c r="AW300" s="263"/>
      <c r="AX300" s="263"/>
      <c r="AY300" s="263"/>
    </row>
    <row r="301" spans="1:51" ht="15.75" customHeight="1" x14ac:dyDescent="0.25">
      <c r="A301" s="263"/>
      <c r="B301" s="263"/>
      <c r="C301" s="263"/>
      <c r="D301" s="263"/>
      <c r="E301" s="263"/>
      <c r="F301" s="263"/>
      <c r="G301" s="263"/>
      <c r="H301" s="263"/>
      <c r="I301" s="263"/>
      <c r="J301" s="263"/>
      <c r="K301" s="263"/>
      <c r="L301" s="263"/>
      <c r="M301" s="263"/>
      <c r="N301" s="263"/>
      <c r="O301" s="263"/>
      <c r="P301" s="263"/>
      <c r="Q301" s="263"/>
      <c r="R301" s="263"/>
      <c r="S301" s="263"/>
      <c r="T301" s="263"/>
      <c r="U301" s="263"/>
      <c r="V301" s="263"/>
      <c r="W301" s="263"/>
      <c r="X301" s="263"/>
      <c r="Y301" s="263"/>
      <c r="Z301" s="263"/>
      <c r="AA301" s="263"/>
      <c r="AB301" s="263"/>
      <c r="AC301" s="263"/>
      <c r="AD301" s="263"/>
      <c r="AE301" s="263"/>
      <c r="AF301" s="263"/>
      <c r="AG301" s="263"/>
      <c r="AH301" s="263"/>
      <c r="AI301" s="263"/>
      <c r="AJ301" s="263"/>
      <c r="AK301" s="263"/>
      <c r="AL301" s="263"/>
      <c r="AM301" s="263"/>
      <c r="AN301" s="263"/>
      <c r="AO301" s="263"/>
      <c r="AP301" s="263"/>
      <c r="AQ301" s="263"/>
      <c r="AR301" s="263"/>
      <c r="AS301" s="263"/>
      <c r="AT301" s="263"/>
      <c r="AU301" s="263"/>
      <c r="AV301" s="263"/>
      <c r="AW301" s="263"/>
      <c r="AX301" s="263"/>
      <c r="AY301" s="263"/>
    </row>
    <row r="302" spans="1:51" ht="15.75" customHeight="1" x14ac:dyDescent="0.25">
      <c r="A302" s="263"/>
      <c r="B302" s="263"/>
      <c r="C302" s="263"/>
      <c r="D302" s="263"/>
      <c r="E302" s="263"/>
      <c r="F302" s="263"/>
      <c r="G302" s="263"/>
      <c r="H302" s="263"/>
      <c r="I302" s="263"/>
      <c r="J302" s="263"/>
      <c r="K302" s="263"/>
      <c r="L302" s="263"/>
      <c r="M302" s="263"/>
      <c r="N302" s="263"/>
      <c r="O302" s="263"/>
      <c r="P302" s="263"/>
      <c r="Q302" s="263"/>
      <c r="R302" s="263"/>
      <c r="S302" s="263"/>
      <c r="T302" s="263"/>
      <c r="U302" s="263"/>
      <c r="V302" s="263"/>
      <c r="W302" s="263"/>
      <c r="X302" s="263"/>
      <c r="Y302" s="263"/>
      <c r="Z302" s="263"/>
      <c r="AA302" s="263"/>
      <c r="AB302" s="263"/>
      <c r="AC302" s="263"/>
      <c r="AD302" s="263"/>
      <c r="AE302" s="263"/>
      <c r="AF302" s="263"/>
      <c r="AG302" s="263"/>
      <c r="AH302" s="263"/>
      <c r="AI302" s="263"/>
      <c r="AJ302" s="263"/>
      <c r="AK302" s="263"/>
      <c r="AL302" s="263"/>
      <c r="AM302" s="263"/>
      <c r="AN302" s="263"/>
      <c r="AO302" s="263"/>
      <c r="AP302" s="263"/>
      <c r="AQ302" s="263"/>
      <c r="AR302" s="263"/>
      <c r="AS302" s="263"/>
      <c r="AT302" s="263"/>
      <c r="AU302" s="263"/>
      <c r="AV302" s="263"/>
      <c r="AW302" s="263"/>
      <c r="AX302" s="263"/>
      <c r="AY302" s="263"/>
    </row>
    <row r="303" spans="1:51" ht="15.75" customHeight="1" x14ac:dyDescent="0.25">
      <c r="A303" s="263"/>
      <c r="B303" s="263"/>
      <c r="C303" s="263"/>
      <c r="D303" s="263"/>
      <c r="E303" s="263"/>
      <c r="F303" s="263"/>
      <c r="G303" s="263"/>
      <c r="H303" s="263"/>
      <c r="I303" s="263"/>
      <c r="J303" s="263"/>
      <c r="K303" s="263"/>
      <c r="L303" s="263"/>
      <c r="M303" s="263"/>
      <c r="N303" s="263"/>
      <c r="O303" s="263"/>
      <c r="P303" s="263"/>
      <c r="Q303" s="263"/>
      <c r="R303" s="263"/>
      <c r="S303" s="263"/>
      <c r="T303" s="263"/>
      <c r="U303" s="263"/>
      <c r="V303" s="263"/>
      <c r="W303" s="263"/>
      <c r="X303" s="263"/>
      <c r="Y303" s="263"/>
      <c r="Z303" s="263"/>
      <c r="AA303" s="263"/>
      <c r="AB303" s="263"/>
      <c r="AC303" s="263"/>
      <c r="AD303" s="263"/>
      <c r="AE303" s="263"/>
      <c r="AF303" s="263"/>
      <c r="AG303" s="263"/>
      <c r="AH303" s="263"/>
      <c r="AI303" s="263"/>
      <c r="AJ303" s="263"/>
      <c r="AK303" s="263"/>
      <c r="AL303" s="263"/>
      <c r="AM303" s="263"/>
      <c r="AN303" s="263"/>
      <c r="AO303" s="263"/>
      <c r="AP303" s="263"/>
      <c r="AQ303" s="263"/>
      <c r="AR303" s="263"/>
      <c r="AS303" s="263"/>
      <c r="AT303" s="263"/>
      <c r="AU303" s="263"/>
      <c r="AV303" s="263"/>
      <c r="AW303" s="263"/>
      <c r="AX303" s="263"/>
      <c r="AY303" s="263"/>
    </row>
    <row r="304" spans="1:51" ht="15.75" customHeight="1" x14ac:dyDescent="0.25">
      <c r="A304" s="263"/>
      <c r="B304" s="263"/>
      <c r="C304" s="263"/>
      <c r="D304" s="263"/>
      <c r="E304" s="263"/>
      <c r="F304" s="263"/>
      <c r="G304" s="263"/>
      <c r="H304" s="263"/>
      <c r="I304" s="263"/>
      <c r="J304" s="263"/>
      <c r="K304" s="263"/>
      <c r="L304" s="263"/>
      <c r="M304" s="263"/>
      <c r="N304" s="263"/>
      <c r="O304" s="263"/>
      <c r="P304" s="263"/>
      <c r="Q304" s="263"/>
      <c r="R304" s="263"/>
      <c r="S304" s="263"/>
      <c r="T304" s="263"/>
      <c r="U304" s="263"/>
      <c r="V304" s="263"/>
      <c r="W304" s="263"/>
      <c r="X304" s="263"/>
      <c r="Y304" s="263"/>
      <c r="Z304" s="263"/>
      <c r="AA304" s="263"/>
      <c r="AB304" s="263"/>
      <c r="AC304" s="263"/>
      <c r="AD304" s="263"/>
      <c r="AE304" s="263"/>
      <c r="AF304" s="263"/>
      <c r="AG304" s="263"/>
      <c r="AH304" s="263"/>
      <c r="AI304" s="263"/>
      <c r="AJ304" s="263"/>
      <c r="AK304" s="263"/>
      <c r="AL304" s="263"/>
      <c r="AM304" s="263"/>
      <c r="AN304" s="263"/>
      <c r="AO304" s="263"/>
      <c r="AP304" s="263"/>
      <c r="AQ304" s="263"/>
      <c r="AR304" s="263"/>
      <c r="AS304" s="263"/>
      <c r="AT304" s="263"/>
      <c r="AU304" s="263"/>
      <c r="AV304" s="263"/>
      <c r="AW304" s="263"/>
      <c r="AX304" s="263"/>
      <c r="AY304" s="263"/>
    </row>
    <row r="305" spans="1:51" ht="15.75" customHeight="1" x14ac:dyDescent="0.25">
      <c r="A305" s="263"/>
      <c r="B305" s="263"/>
      <c r="C305" s="263"/>
      <c r="D305" s="263"/>
      <c r="E305" s="263"/>
      <c r="F305" s="263"/>
      <c r="G305" s="263"/>
      <c r="H305" s="263"/>
      <c r="I305" s="263"/>
      <c r="J305" s="263"/>
      <c r="K305" s="263"/>
      <c r="L305" s="263"/>
      <c r="M305" s="263"/>
      <c r="N305" s="263"/>
      <c r="O305" s="263"/>
      <c r="P305" s="263"/>
      <c r="Q305" s="263"/>
      <c r="R305" s="263"/>
      <c r="S305" s="263"/>
      <c r="T305" s="263"/>
      <c r="U305" s="263"/>
      <c r="V305" s="263"/>
      <c r="W305" s="263"/>
      <c r="X305" s="263"/>
      <c r="Y305" s="263"/>
      <c r="Z305" s="263"/>
      <c r="AA305" s="263"/>
      <c r="AB305" s="263"/>
      <c r="AC305" s="263"/>
      <c r="AD305" s="263"/>
      <c r="AE305" s="263"/>
      <c r="AF305" s="263"/>
      <c r="AG305" s="263"/>
      <c r="AH305" s="263"/>
      <c r="AI305" s="263"/>
      <c r="AJ305" s="263"/>
      <c r="AK305" s="263"/>
      <c r="AL305" s="263"/>
      <c r="AM305" s="263"/>
      <c r="AN305" s="263"/>
      <c r="AO305" s="263"/>
      <c r="AP305" s="263"/>
      <c r="AQ305" s="263"/>
      <c r="AR305" s="263"/>
      <c r="AS305" s="263"/>
      <c r="AT305" s="263"/>
      <c r="AU305" s="263"/>
      <c r="AV305" s="263"/>
      <c r="AW305" s="263"/>
      <c r="AX305" s="263"/>
      <c r="AY305" s="263"/>
    </row>
    <row r="306" spans="1:51" ht="15.75" customHeight="1" x14ac:dyDescent="0.25">
      <c r="A306" s="263"/>
      <c r="B306" s="263"/>
      <c r="C306" s="263"/>
      <c r="D306" s="263"/>
      <c r="E306" s="263"/>
      <c r="F306" s="263"/>
      <c r="G306" s="263"/>
      <c r="H306" s="263"/>
      <c r="I306" s="263"/>
      <c r="J306" s="263"/>
      <c r="K306" s="263"/>
      <c r="L306" s="263"/>
      <c r="M306" s="263"/>
      <c r="N306" s="263"/>
      <c r="O306" s="263"/>
      <c r="P306" s="263"/>
      <c r="Q306" s="263"/>
      <c r="R306" s="263"/>
      <c r="S306" s="263"/>
      <c r="T306" s="263"/>
      <c r="U306" s="263"/>
      <c r="V306" s="263"/>
      <c r="W306" s="263"/>
      <c r="X306" s="263"/>
      <c r="Y306" s="263"/>
      <c r="Z306" s="263"/>
      <c r="AA306" s="263"/>
      <c r="AB306" s="263"/>
      <c r="AC306" s="263"/>
      <c r="AD306" s="263"/>
      <c r="AE306" s="263"/>
      <c r="AF306" s="263"/>
      <c r="AG306" s="263"/>
      <c r="AH306" s="263"/>
      <c r="AI306" s="263"/>
      <c r="AJ306" s="263"/>
      <c r="AK306" s="263"/>
      <c r="AL306" s="263"/>
      <c r="AM306" s="263"/>
      <c r="AN306" s="263"/>
      <c r="AO306" s="263"/>
      <c r="AP306" s="263"/>
      <c r="AQ306" s="263"/>
      <c r="AR306" s="263"/>
      <c r="AS306" s="263"/>
      <c r="AT306" s="263"/>
      <c r="AU306" s="263"/>
      <c r="AV306" s="263"/>
      <c r="AW306" s="263"/>
      <c r="AX306" s="263"/>
      <c r="AY306" s="263"/>
    </row>
    <row r="307" spans="1:51" ht="15.75" customHeight="1" x14ac:dyDescent="0.25">
      <c r="A307" s="263"/>
      <c r="B307" s="263"/>
      <c r="C307" s="263"/>
      <c r="D307" s="263"/>
      <c r="E307" s="263"/>
      <c r="F307" s="263"/>
      <c r="G307" s="263"/>
      <c r="H307" s="263"/>
      <c r="I307" s="263"/>
      <c r="J307" s="263"/>
      <c r="K307" s="263"/>
      <c r="L307" s="263"/>
      <c r="M307" s="263"/>
      <c r="N307" s="263"/>
      <c r="O307" s="263"/>
      <c r="P307" s="263"/>
      <c r="Q307" s="263"/>
      <c r="R307" s="263"/>
      <c r="S307" s="263"/>
      <c r="T307" s="263"/>
      <c r="U307" s="263"/>
      <c r="V307" s="263"/>
      <c r="W307" s="263"/>
      <c r="X307" s="263"/>
      <c r="Y307" s="263"/>
      <c r="Z307" s="263"/>
      <c r="AA307" s="263"/>
      <c r="AB307" s="263"/>
      <c r="AC307" s="263"/>
      <c r="AD307" s="263"/>
      <c r="AE307" s="263"/>
      <c r="AF307" s="263"/>
      <c r="AG307" s="263"/>
      <c r="AH307" s="263"/>
      <c r="AI307" s="263"/>
      <c r="AJ307" s="263"/>
      <c r="AK307" s="263"/>
      <c r="AL307" s="263"/>
      <c r="AM307" s="263"/>
      <c r="AN307" s="263"/>
      <c r="AO307" s="263"/>
      <c r="AP307" s="263"/>
      <c r="AQ307" s="263"/>
      <c r="AR307" s="263"/>
      <c r="AS307" s="263"/>
      <c r="AT307" s="263"/>
      <c r="AU307" s="263"/>
      <c r="AV307" s="263"/>
      <c r="AW307" s="263"/>
      <c r="AX307" s="263"/>
      <c r="AY307" s="263"/>
    </row>
    <row r="308" spans="1:51" ht="15.75" customHeight="1" x14ac:dyDescent="0.25">
      <c r="A308" s="263"/>
      <c r="B308" s="263"/>
      <c r="C308" s="263"/>
      <c r="D308" s="263"/>
      <c r="E308" s="263"/>
      <c r="F308" s="263"/>
      <c r="G308" s="263"/>
      <c r="H308" s="263"/>
      <c r="I308" s="263"/>
      <c r="J308" s="263"/>
      <c r="K308" s="263"/>
      <c r="L308" s="263"/>
      <c r="M308" s="263"/>
      <c r="N308" s="263"/>
      <c r="O308" s="263"/>
      <c r="P308" s="263"/>
      <c r="Q308" s="263"/>
      <c r="R308" s="263"/>
      <c r="S308" s="263"/>
      <c r="T308" s="263"/>
      <c r="U308" s="263"/>
      <c r="V308" s="263"/>
      <c r="W308" s="263"/>
      <c r="X308" s="263"/>
      <c r="Y308" s="263"/>
      <c r="Z308" s="263"/>
      <c r="AA308" s="263"/>
      <c r="AB308" s="263"/>
      <c r="AC308" s="263"/>
      <c r="AD308" s="263"/>
      <c r="AE308" s="263"/>
      <c r="AF308" s="263"/>
      <c r="AG308" s="263"/>
      <c r="AH308" s="263"/>
      <c r="AI308" s="263"/>
      <c r="AJ308" s="263"/>
      <c r="AK308" s="263"/>
      <c r="AL308" s="263"/>
      <c r="AM308" s="263"/>
      <c r="AN308" s="263"/>
      <c r="AO308" s="263"/>
      <c r="AP308" s="263"/>
      <c r="AQ308" s="263"/>
      <c r="AR308" s="263"/>
      <c r="AS308" s="263"/>
      <c r="AT308" s="263"/>
      <c r="AU308" s="263"/>
      <c r="AV308" s="263"/>
      <c r="AW308" s="263"/>
      <c r="AX308" s="263"/>
      <c r="AY308" s="263"/>
    </row>
    <row r="309" spans="1:51" ht="15.75" customHeight="1" x14ac:dyDescent="0.25">
      <c r="A309" s="263"/>
      <c r="B309" s="263"/>
      <c r="C309" s="263"/>
      <c r="D309" s="263"/>
      <c r="E309" s="263"/>
      <c r="F309" s="263"/>
      <c r="G309" s="263"/>
      <c r="H309" s="263"/>
      <c r="I309" s="263"/>
      <c r="J309" s="263"/>
      <c r="K309" s="263"/>
      <c r="L309" s="263"/>
      <c r="M309" s="263"/>
      <c r="N309" s="263"/>
      <c r="O309" s="263"/>
      <c r="P309" s="263"/>
      <c r="Q309" s="263"/>
      <c r="R309" s="263"/>
      <c r="S309" s="263"/>
      <c r="T309" s="263"/>
      <c r="U309" s="263"/>
      <c r="V309" s="263"/>
      <c r="W309" s="263"/>
      <c r="X309" s="263"/>
      <c r="Y309" s="263"/>
      <c r="Z309" s="263"/>
      <c r="AA309" s="263"/>
      <c r="AB309" s="263"/>
      <c r="AC309" s="263"/>
      <c r="AD309" s="263"/>
      <c r="AE309" s="263"/>
      <c r="AF309" s="263"/>
      <c r="AG309" s="263"/>
      <c r="AH309" s="263"/>
      <c r="AI309" s="263"/>
      <c r="AJ309" s="263"/>
      <c r="AK309" s="263"/>
      <c r="AL309" s="263"/>
      <c r="AM309" s="263"/>
      <c r="AN309" s="263"/>
      <c r="AO309" s="263"/>
      <c r="AP309" s="263"/>
      <c r="AQ309" s="263"/>
      <c r="AR309" s="263"/>
      <c r="AS309" s="263"/>
      <c r="AT309" s="263"/>
      <c r="AU309" s="263"/>
      <c r="AV309" s="263"/>
      <c r="AW309" s="263"/>
      <c r="AX309" s="263"/>
      <c r="AY309" s="263"/>
    </row>
    <row r="310" spans="1:51" ht="15.75" customHeight="1" x14ac:dyDescent="0.25">
      <c r="A310" s="263"/>
      <c r="B310" s="263"/>
      <c r="C310" s="263"/>
      <c r="D310" s="263"/>
      <c r="E310" s="263"/>
      <c r="F310" s="263"/>
      <c r="G310" s="263"/>
      <c r="H310" s="263"/>
      <c r="I310" s="263"/>
      <c r="J310" s="263"/>
      <c r="K310" s="263"/>
      <c r="L310" s="263"/>
      <c r="M310" s="263"/>
      <c r="N310" s="263"/>
      <c r="O310" s="263"/>
      <c r="P310" s="263"/>
      <c r="Q310" s="263"/>
      <c r="R310" s="263"/>
      <c r="S310" s="263"/>
      <c r="T310" s="263"/>
      <c r="U310" s="263"/>
      <c r="V310" s="263"/>
      <c r="W310" s="263"/>
      <c r="X310" s="263"/>
      <c r="Y310" s="263"/>
      <c r="Z310" s="263"/>
      <c r="AA310" s="263"/>
      <c r="AB310" s="263"/>
      <c r="AC310" s="263"/>
      <c r="AD310" s="263"/>
      <c r="AE310" s="263"/>
      <c r="AF310" s="263"/>
      <c r="AG310" s="263"/>
      <c r="AH310" s="263"/>
      <c r="AI310" s="263"/>
      <c r="AJ310" s="263"/>
      <c r="AK310" s="263"/>
      <c r="AL310" s="263"/>
      <c r="AM310" s="263"/>
      <c r="AN310" s="263"/>
      <c r="AO310" s="263"/>
      <c r="AP310" s="263"/>
      <c r="AQ310" s="263"/>
      <c r="AR310" s="263"/>
      <c r="AS310" s="263"/>
      <c r="AT310" s="263"/>
      <c r="AU310" s="263"/>
      <c r="AV310" s="263"/>
      <c r="AW310" s="263"/>
      <c r="AX310" s="263"/>
      <c r="AY310" s="263"/>
    </row>
    <row r="311" spans="1:51" ht="15.75" customHeight="1" x14ac:dyDescent="0.25">
      <c r="A311" s="263"/>
      <c r="B311" s="263"/>
      <c r="C311" s="263"/>
      <c r="D311" s="263"/>
      <c r="E311" s="263"/>
      <c r="F311" s="263"/>
      <c r="G311" s="263"/>
      <c r="H311" s="263"/>
      <c r="I311" s="263"/>
      <c r="J311" s="263"/>
      <c r="K311" s="263"/>
      <c r="L311" s="263"/>
      <c r="M311" s="263"/>
      <c r="N311" s="263"/>
      <c r="O311" s="263"/>
      <c r="P311" s="263"/>
      <c r="Q311" s="263"/>
      <c r="R311" s="263"/>
      <c r="S311" s="263"/>
      <c r="T311" s="263"/>
      <c r="U311" s="263"/>
      <c r="V311" s="263"/>
      <c r="W311" s="263"/>
      <c r="X311" s="263"/>
      <c r="Y311" s="263"/>
      <c r="Z311" s="263"/>
      <c r="AA311" s="263"/>
      <c r="AB311" s="263"/>
      <c r="AC311" s="263"/>
      <c r="AD311" s="263"/>
      <c r="AE311" s="263"/>
      <c r="AF311" s="263"/>
      <c r="AG311" s="263"/>
      <c r="AH311" s="263"/>
      <c r="AI311" s="263"/>
      <c r="AJ311" s="263"/>
      <c r="AK311" s="263"/>
      <c r="AL311" s="263"/>
      <c r="AM311" s="263"/>
      <c r="AN311" s="263"/>
      <c r="AO311" s="263"/>
      <c r="AP311" s="263"/>
      <c r="AQ311" s="263"/>
      <c r="AR311" s="263"/>
      <c r="AS311" s="263"/>
      <c r="AT311" s="263"/>
      <c r="AU311" s="263"/>
      <c r="AV311" s="263"/>
      <c r="AW311" s="263"/>
      <c r="AX311" s="263"/>
      <c r="AY311" s="263"/>
    </row>
    <row r="312" spans="1:51" ht="15.75" customHeight="1" x14ac:dyDescent="0.25">
      <c r="A312" s="263"/>
      <c r="B312" s="263"/>
      <c r="C312" s="263"/>
      <c r="D312" s="263"/>
      <c r="E312" s="263"/>
      <c r="F312" s="263"/>
      <c r="G312" s="263"/>
      <c r="H312" s="263"/>
      <c r="I312" s="263"/>
      <c r="J312" s="263"/>
      <c r="K312" s="263"/>
      <c r="L312" s="263"/>
      <c r="M312" s="263"/>
      <c r="N312" s="263"/>
      <c r="O312" s="263"/>
      <c r="P312" s="263"/>
      <c r="Q312" s="263"/>
      <c r="R312" s="263"/>
      <c r="S312" s="263"/>
      <c r="T312" s="263"/>
      <c r="U312" s="263"/>
      <c r="V312" s="263"/>
      <c r="W312" s="263"/>
      <c r="X312" s="263"/>
      <c r="Y312" s="263"/>
      <c r="Z312" s="263"/>
      <c r="AA312" s="263"/>
      <c r="AB312" s="263"/>
      <c r="AC312" s="263"/>
      <c r="AD312" s="263"/>
      <c r="AE312" s="263"/>
      <c r="AF312" s="263"/>
      <c r="AG312" s="263"/>
      <c r="AH312" s="263"/>
      <c r="AI312" s="263"/>
      <c r="AJ312" s="263"/>
      <c r="AK312" s="263"/>
      <c r="AL312" s="263"/>
      <c r="AM312" s="263"/>
      <c r="AN312" s="263"/>
      <c r="AO312" s="263"/>
      <c r="AP312" s="263"/>
      <c r="AQ312" s="263"/>
      <c r="AR312" s="263"/>
      <c r="AS312" s="263"/>
      <c r="AT312" s="263"/>
      <c r="AU312" s="263"/>
      <c r="AV312" s="263"/>
      <c r="AW312" s="263"/>
      <c r="AX312" s="263"/>
      <c r="AY312" s="263"/>
    </row>
    <row r="313" spans="1:51" ht="15.75" customHeight="1" x14ac:dyDescent="0.25">
      <c r="A313" s="263"/>
      <c r="B313" s="263"/>
      <c r="C313" s="263"/>
      <c r="D313" s="263"/>
      <c r="E313" s="263"/>
      <c r="F313" s="263"/>
      <c r="G313" s="263"/>
      <c r="H313" s="263"/>
      <c r="I313" s="263"/>
      <c r="J313" s="263"/>
      <c r="K313" s="263"/>
      <c r="L313" s="263"/>
      <c r="M313" s="263"/>
      <c r="N313" s="263"/>
      <c r="O313" s="263"/>
      <c r="P313" s="263"/>
      <c r="Q313" s="263"/>
      <c r="R313" s="263"/>
      <c r="S313" s="263"/>
      <c r="T313" s="263"/>
      <c r="U313" s="263"/>
      <c r="V313" s="263"/>
      <c r="W313" s="263"/>
      <c r="X313" s="263"/>
      <c r="Y313" s="263"/>
      <c r="Z313" s="263"/>
      <c r="AA313" s="263"/>
      <c r="AB313" s="263"/>
      <c r="AC313" s="263"/>
      <c r="AD313" s="263"/>
      <c r="AE313" s="263"/>
      <c r="AF313" s="263"/>
      <c r="AG313" s="263"/>
      <c r="AH313" s="263"/>
      <c r="AI313" s="263"/>
      <c r="AJ313" s="263"/>
      <c r="AK313" s="263"/>
      <c r="AL313" s="263"/>
      <c r="AM313" s="263"/>
      <c r="AN313" s="263"/>
      <c r="AO313" s="263"/>
      <c r="AP313" s="263"/>
      <c r="AQ313" s="263"/>
      <c r="AR313" s="263"/>
      <c r="AS313" s="263"/>
      <c r="AT313" s="263"/>
      <c r="AU313" s="263"/>
      <c r="AV313" s="263"/>
      <c r="AW313" s="263"/>
      <c r="AX313" s="263"/>
      <c r="AY313" s="263"/>
    </row>
    <row r="314" spans="1:51" ht="15.75" customHeight="1" x14ac:dyDescent="0.25">
      <c r="A314" s="263"/>
      <c r="B314" s="263"/>
      <c r="C314" s="263"/>
      <c r="D314" s="263"/>
      <c r="E314" s="263"/>
      <c r="F314" s="263"/>
      <c r="G314" s="263"/>
      <c r="H314" s="263"/>
      <c r="I314" s="263"/>
      <c r="J314" s="263"/>
      <c r="K314" s="263"/>
      <c r="L314" s="263"/>
      <c r="M314" s="263"/>
      <c r="N314" s="263"/>
      <c r="O314" s="263"/>
      <c r="P314" s="263"/>
      <c r="Q314" s="263"/>
      <c r="R314" s="263"/>
      <c r="S314" s="263"/>
      <c r="T314" s="263"/>
      <c r="U314" s="263"/>
      <c r="V314" s="263"/>
      <c r="W314" s="263"/>
      <c r="X314" s="263"/>
      <c r="Y314" s="263"/>
      <c r="Z314" s="263"/>
      <c r="AA314" s="263"/>
      <c r="AB314" s="263"/>
      <c r="AC314" s="263"/>
      <c r="AD314" s="263"/>
      <c r="AE314" s="263"/>
      <c r="AF314" s="263"/>
      <c r="AG314" s="263"/>
      <c r="AH314" s="263"/>
      <c r="AI314" s="263"/>
      <c r="AJ314" s="263"/>
      <c r="AK314" s="263"/>
      <c r="AL314" s="263"/>
      <c r="AM314" s="263"/>
      <c r="AN314" s="263"/>
      <c r="AO314" s="263"/>
      <c r="AP314" s="263"/>
      <c r="AQ314" s="263"/>
      <c r="AR314" s="263"/>
      <c r="AS314" s="263"/>
      <c r="AT314" s="263"/>
      <c r="AU314" s="263"/>
      <c r="AV314" s="263"/>
      <c r="AW314" s="263"/>
      <c r="AX314" s="263"/>
      <c r="AY314" s="263"/>
    </row>
    <row r="315" spans="1:51" ht="15.75" customHeight="1" x14ac:dyDescent="0.25">
      <c r="A315" s="263"/>
      <c r="B315" s="263"/>
      <c r="C315" s="263"/>
      <c r="D315" s="263"/>
      <c r="E315" s="263"/>
      <c r="F315" s="263"/>
      <c r="G315" s="263"/>
      <c r="H315" s="263"/>
      <c r="I315" s="263"/>
      <c r="J315" s="263"/>
      <c r="K315" s="263"/>
      <c r="L315" s="263"/>
      <c r="M315" s="263"/>
      <c r="N315" s="263"/>
      <c r="O315" s="263"/>
      <c r="P315" s="263"/>
      <c r="Q315" s="263"/>
      <c r="R315" s="263"/>
      <c r="S315" s="263"/>
      <c r="T315" s="263"/>
      <c r="U315" s="263"/>
      <c r="V315" s="263"/>
      <c r="W315" s="263"/>
      <c r="X315" s="263"/>
      <c r="Y315" s="263"/>
      <c r="Z315" s="263"/>
      <c r="AA315" s="263"/>
      <c r="AB315" s="263"/>
      <c r="AC315" s="263"/>
      <c r="AD315" s="263"/>
      <c r="AE315" s="263"/>
      <c r="AF315" s="263"/>
      <c r="AG315" s="263"/>
      <c r="AH315" s="263"/>
      <c r="AI315" s="263"/>
      <c r="AJ315" s="263"/>
      <c r="AK315" s="263"/>
      <c r="AL315" s="263"/>
      <c r="AM315" s="263"/>
      <c r="AN315" s="263"/>
      <c r="AO315" s="263"/>
      <c r="AP315" s="263"/>
      <c r="AQ315" s="263"/>
      <c r="AR315" s="263"/>
      <c r="AS315" s="263"/>
      <c r="AT315" s="263"/>
      <c r="AU315" s="263"/>
      <c r="AV315" s="263"/>
      <c r="AW315" s="263"/>
      <c r="AX315" s="263"/>
      <c r="AY315" s="263"/>
    </row>
    <row r="316" spans="1:51" ht="15.75" customHeight="1" x14ac:dyDescent="0.25">
      <c r="A316" s="263"/>
      <c r="B316" s="263"/>
      <c r="C316" s="263"/>
      <c r="D316" s="263"/>
      <c r="E316" s="263"/>
      <c r="F316" s="263"/>
      <c r="G316" s="263"/>
      <c r="H316" s="263"/>
      <c r="I316" s="263"/>
      <c r="J316" s="263"/>
      <c r="K316" s="263"/>
      <c r="L316" s="263"/>
      <c r="M316" s="263"/>
      <c r="N316" s="263"/>
      <c r="O316" s="263"/>
      <c r="P316" s="263"/>
      <c r="Q316" s="263"/>
      <c r="R316" s="263"/>
      <c r="S316" s="263"/>
      <c r="T316" s="263"/>
      <c r="U316" s="263"/>
      <c r="V316" s="263"/>
      <c r="W316" s="263"/>
      <c r="X316" s="263"/>
      <c r="Y316" s="263"/>
      <c r="Z316" s="263"/>
      <c r="AA316" s="263"/>
      <c r="AB316" s="263"/>
      <c r="AC316" s="263"/>
      <c r="AD316" s="263"/>
      <c r="AE316" s="263"/>
      <c r="AF316" s="263"/>
      <c r="AG316" s="263"/>
      <c r="AH316" s="263"/>
      <c r="AI316" s="263"/>
      <c r="AJ316" s="263"/>
      <c r="AK316" s="263"/>
      <c r="AL316" s="263"/>
      <c r="AM316" s="263"/>
      <c r="AN316" s="263"/>
      <c r="AO316" s="263"/>
      <c r="AP316" s="263"/>
      <c r="AQ316" s="263"/>
      <c r="AR316" s="263"/>
      <c r="AS316" s="263"/>
      <c r="AT316" s="263"/>
      <c r="AU316" s="263"/>
      <c r="AV316" s="263"/>
      <c r="AW316" s="263"/>
      <c r="AX316" s="263"/>
      <c r="AY316" s="263"/>
    </row>
    <row r="317" spans="1:51" ht="15.75" customHeight="1" x14ac:dyDescent="0.25">
      <c r="A317" s="263"/>
      <c r="B317" s="263"/>
      <c r="C317" s="263"/>
      <c r="D317" s="263"/>
      <c r="E317" s="263"/>
      <c r="F317" s="263"/>
      <c r="G317" s="263"/>
      <c r="H317" s="263"/>
      <c r="I317" s="263"/>
      <c r="J317" s="263"/>
      <c r="K317" s="263"/>
      <c r="L317" s="263"/>
      <c r="M317" s="263"/>
      <c r="N317" s="263"/>
      <c r="O317" s="263"/>
      <c r="P317" s="263"/>
      <c r="Q317" s="263"/>
      <c r="R317" s="263"/>
      <c r="S317" s="263"/>
      <c r="T317" s="263"/>
      <c r="U317" s="263"/>
      <c r="V317" s="263"/>
      <c r="W317" s="263"/>
      <c r="X317" s="263"/>
      <c r="Y317" s="263"/>
      <c r="Z317" s="263"/>
      <c r="AA317" s="263"/>
      <c r="AB317" s="263"/>
      <c r="AC317" s="263"/>
      <c r="AD317" s="263"/>
      <c r="AE317" s="263"/>
      <c r="AF317" s="263"/>
      <c r="AG317" s="263"/>
      <c r="AH317" s="263"/>
      <c r="AI317" s="263"/>
      <c r="AJ317" s="263"/>
      <c r="AK317" s="263"/>
      <c r="AL317" s="263"/>
      <c r="AM317" s="263"/>
      <c r="AN317" s="263"/>
      <c r="AO317" s="263"/>
      <c r="AP317" s="263"/>
      <c r="AQ317" s="263"/>
      <c r="AR317" s="263"/>
      <c r="AS317" s="263"/>
      <c r="AT317" s="263"/>
      <c r="AU317" s="263"/>
      <c r="AV317" s="263"/>
      <c r="AW317" s="263"/>
      <c r="AX317" s="263"/>
      <c r="AY317" s="263"/>
    </row>
    <row r="318" spans="1:51" ht="15.75" customHeight="1" x14ac:dyDescent="0.25">
      <c r="A318" s="263"/>
      <c r="B318" s="263"/>
      <c r="C318" s="263"/>
      <c r="D318" s="263"/>
      <c r="E318" s="263"/>
      <c r="F318" s="263"/>
      <c r="G318" s="263"/>
      <c r="H318" s="263"/>
      <c r="I318" s="263"/>
      <c r="J318" s="263"/>
      <c r="K318" s="263"/>
      <c r="L318" s="263"/>
      <c r="M318" s="263"/>
      <c r="N318" s="263"/>
      <c r="O318" s="263"/>
      <c r="P318" s="263"/>
      <c r="Q318" s="263"/>
      <c r="R318" s="263"/>
      <c r="S318" s="263"/>
      <c r="T318" s="263"/>
      <c r="U318" s="263"/>
      <c r="V318" s="263"/>
      <c r="W318" s="263"/>
      <c r="X318" s="263"/>
      <c r="Y318" s="263"/>
      <c r="Z318" s="263"/>
      <c r="AA318" s="263"/>
      <c r="AB318" s="263"/>
      <c r="AC318" s="263"/>
      <c r="AD318" s="263"/>
      <c r="AE318" s="263"/>
      <c r="AF318" s="263"/>
      <c r="AG318" s="263"/>
      <c r="AH318" s="263"/>
      <c r="AI318" s="263"/>
      <c r="AJ318" s="263"/>
      <c r="AK318" s="263"/>
      <c r="AL318" s="263"/>
      <c r="AM318" s="263"/>
      <c r="AN318" s="263"/>
      <c r="AO318" s="263"/>
      <c r="AP318" s="263"/>
      <c r="AQ318" s="263"/>
      <c r="AR318" s="263"/>
      <c r="AS318" s="263"/>
      <c r="AT318" s="263"/>
      <c r="AU318" s="263"/>
      <c r="AV318" s="263"/>
      <c r="AW318" s="263"/>
      <c r="AX318" s="263"/>
      <c r="AY318" s="263"/>
    </row>
    <row r="319" spans="1:51" ht="15.75" customHeight="1" x14ac:dyDescent="0.25">
      <c r="A319" s="263"/>
      <c r="B319" s="263"/>
      <c r="C319" s="263"/>
      <c r="D319" s="263"/>
      <c r="E319" s="263"/>
      <c r="F319" s="263"/>
      <c r="G319" s="263"/>
      <c r="H319" s="263"/>
      <c r="I319" s="263"/>
      <c r="J319" s="263"/>
      <c r="K319" s="263"/>
      <c r="L319" s="263"/>
      <c r="M319" s="263"/>
      <c r="N319" s="263"/>
      <c r="O319" s="263"/>
      <c r="P319" s="263"/>
      <c r="Q319" s="263"/>
      <c r="R319" s="263"/>
      <c r="S319" s="263"/>
      <c r="T319" s="263"/>
      <c r="U319" s="263"/>
      <c r="V319" s="263"/>
      <c r="W319" s="263"/>
      <c r="X319" s="263"/>
      <c r="Y319" s="263"/>
      <c r="Z319" s="263"/>
      <c r="AA319" s="263"/>
      <c r="AB319" s="263"/>
      <c r="AC319" s="263"/>
      <c r="AD319" s="263"/>
      <c r="AE319" s="263"/>
      <c r="AF319" s="263"/>
      <c r="AG319" s="263"/>
      <c r="AH319" s="263"/>
      <c r="AI319" s="263"/>
      <c r="AJ319" s="263"/>
      <c r="AK319" s="263"/>
      <c r="AL319" s="263"/>
      <c r="AM319" s="263"/>
      <c r="AN319" s="263"/>
      <c r="AO319" s="263"/>
      <c r="AP319" s="263"/>
      <c r="AQ319" s="263"/>
      <c r="AR319" s="263"/>
      <c r="AS319" s="263"/>
      <c r="AT319" s="263"/>
      <c r="AU319" s="263"/>
      <c r="AV319" s="263"/>
      <c r="AW319" s="263"/>
      <c r="AX319" s="263"/>
      <c r="AY319" s="263"/>
    </row>
    <row r="320" spans="1:51" ht="15.75" customHeight="1" x14ac:dyDescent="0.25">
      <c r="A320" s="263"/>
      <c r="B320" s="263"/>
      <c r="C320" s="263"/>
      <c r="D320" s="263"/>
      <c r="E320" s="263"/>
      <c r="F320" s="263"/>
      <c r="G320" s="263"/>
      <c r="H320" s="263"/>
      <c r="I320" s="263"/>
      <c r="J320" s="263"/>
      <c r="K320" s="263"/>
      <c r="L320" s="263"/>
      <c r="M320" s="263"/>
      <c r="N320" s="263"/>
      <c r="O320" s="263"/>
      <c r="P320" s="263"/>
      <c r="Q320" s="263"/>
      <c r="R320" s="263"/>
      <c r="S320" s="263"/>
      <c r="T320" s="263"/>
      <c r="U320" s="263"/>
      <c r="V320" s="263"/>
      <c r="W320" s="263"/>
      <c r="X320" s="263"/>
      <c r="Y320" s="263"/>
      <c r="Z320" s="263"/>
      <c r="AA320" s="263"/>
      <c r="AB320" s="263"/>
      <c r="AC320" s="263"/>
      <c r="AD320" s="263"/>
      <c r="AE320" s="263"/>
      <c r="AF320" s="263"/>
      <c r="AG320" s="263"/>
      <c r="AH320" s="263"/>
      <c r="AI320" s="263"/>
      <c r="AJ320" s="263"/>
      <c r="AK320" s="263"/>
      <c r="AL320" s="263"/>
      <c r="AM320" s="263"/>
      <c r="AN320" s="263"/>
      <c r="AO320" s="263"/>
      <c r="AP320" s="263"/>
      <c r="AQ320" s="263"/>
      <c r="AR320" s="263"/>
      <c r="AS320" s="263"/>
      <c r="AT320" s="263"/>
      <c r="AU320" s="263"/>
      <c r="AV320" s="263"/>
      <c r="AW320" s="263"/>
      <c r="AX320" s="263"/>
      <c r="AY320" s="263"/>
    </row>
    <row r="321" spans="1:51" ht="15.75" customHeight="1" x14ac:dyDescent="0.25">
      <c r="A321" s="263"/>
      <c r="B321" s="263"/>
      <c r="C321" s="263"/>
      <c r="D321" s="263"/>
      <c r="E321" s="263"/>
      <c r="F321" s="263"/>
      <c r="G321" s="263"/>
      <c r="H321" s="263"/>
      <c r="I321" s="263"/>
      <c r="J321" s="263"/>
      <c r="K321" s="263"/>
      <c r="L321" s="263"/>
      <c r="M321" s="263"/>
      <c r="N321" s="263"/>
      <c r="O321" s="263"/>
      <c r="P321" s="263"/>
      <c r="Q321" s="263"/>
      <c r="R321" s="263"/>
      <c r="S321" s="263"/>
      <c r="T321" s="263"/>
      <c r="U321" s="263"/>
      <c r="V321" s="263"/>
      <c r="W321" s="263"/>
      <c r="X321" s="263"/>
      <c r="Y321" s="263"/>
      <c r="Z321" s="263"/>
      <c r="AA321" s="263"/>
      <c r="AB321" s="263"/>
      <c r="AC321" s="263"/>
      <c r="AD321" s="263"/>
      <c r="AE321" s="263"/>
      <c r="AF321" s="263"/>
      <c r="AG321" s="263"/>
      <c r="AH321" s="263"/>
      <c r="AI321" s="263"/>
      <c r="AJ321" s="263"/>
      <c r="AK321" s="263"/>
      <c r="AL321" s="263"/>
      <c r="AM321" s="263"/>
      <c r="AN321" s="263"/>
      <c r="AO321" s="263"/>
      <c r="AP321" s="263"/>
      <c r="AQ321" s="263"/>
      <c r="AR321" s="263"/>
      <c r="AS321" s="263"/>
      <c r="AT321" s="263"/>
      <c r="AU321" s="263"/>
      <c r="AV321" s="263"/>
      <c r="AW321" s="263"/>
      <c r="AX321" s="263"/>
      <c r="AY321" s="263"/>
    </row>
    <row r="322" spans="1:51" ht="15.75" customHeight="1" x14ac:dyDescent="0.25">
      <c r="A322" s="263"/>
      <c r="B322" s="263"/>
      <c r="C322" s="263"/>
      <c r="D322" s="263"/>
      <c r="E322" s="263"/>
      <c r="F322" s="263"/>
      <c r="G322" s="263"/>
      <c r="H322" s="263"/>
      <c r="I322" s="263"/>
      <c r="J322" s="263"/>
      <c r="K322" s="263"/>
      <c r="L322" s="263"/>
      <c r="M322" s="263"/>
      <c r="N322" s="263"/>
      <c r="O322" s="263"/>
      <c r="P322" s="263"/>
      <c r="Q322" s="263"/>
      <c r="R322" s="263"/>
      <c r="S322" s="263"/>
      <c r="T322" s="263"/>
      <c r="U322" s="263"/>
      <c r="V322" s="263"/>
      <c r="W322" s="263"/>
      <c r="X322" s="263"/>
      <c r="Y322" s="263"/>
      <c r="Z322" s="263"/>
      <c r="AA322" s="263"/>
      <c r="AB322" s="263"/>
      <c r="AC322" s="263"/>
      <c r="AD322" s="263"/>
      <c r="AE322" s="263"/>
      <c r="AF322" s="263"/>
      <c r="AG322" s="263"/>
      <c r="AH322" s="263"/>
      <c r="AI322" s="263"/>
      <c r="AJ322" s="263"/>
      <c r="AK322" s="263"/>
      <c r="AL322" s="263"/>
      <c r="AM322" s="263"/>
      <c r="AN322" s="263"/>
      <c r="AO322" s="263"/>
      <c r="AP322" s="263"/>
      <c r="AQ322" s="263"/>
      <c r="AR322" s="263"/>
      <c r="AS322" s="263"/>
      <c r="AT322" s="263"/>
      <c r="AU322" s="263"/>
      <c r="AV322" s="263"/>
      <c r="AW322" s="263"/>
      <c r="AX322" s="263"/>
      <c r="AY322" s="263"/>
    </row>
    <row r="323" spans="1:51" ht="15.75" customHeight="1" x14ac:dyDescent="0.25">
      <c r="A323" s="263"/>
      <c r="B323" s="263"/>
      <c r="C323" s="263"/>
      <c r="D323" s="263"/>
      <c r="E323" s="263"/>
      <c r="F323" s="263"/>
      <c r="G323" s="263"/>
      <c r="H323" s="263"/>
      <c r="I323" s="263"/>
      <c r="J323" s="263"/>
      <c r="K323" s="263"/>
      <c r="L323" s="263"/>
      <c r="M323" s="263"/>
      <c r="N323" s="263"/>
      <c r="O323" s="263"/>
      <c r="P323" s="263"/>
      <c r="Q323" s="263"/>
      <c r="R323" s="263"/>
      <c r="S323" s="263"/>
      <c r="T323" s="263"/>
      <c r="U323" s="263"/>
      <c r="V323" s="263"/>
      <c r="W323" s="263"/>
      <c r="X323" s="263"/>
      <c r="Y323" s="263"/>
      <c r="Z323" s="263"/>
      <c r="AA323" s="263"/>
      <c r="AB323" s="263"/>
      <c r="AC323" s="263"/>
      <c r="AD323" s="263"/>
      <c r="AE323" s="263"/>
      <c r="AF323" s="263"/>
      <c r="AG323" s="263"/>
      <c r="AH323" s="263"/>
      <c r="AI323" s="263"/>
      <c r="AJ323" s="263"/>
      <c r="AK323" s="263"/>
      <c r="AL323" s="263"/>
      <c r="AM323" s="263"/>
      <c r="AN323" s="263"/>
      <c r="AO323" s="263"/>
      <c r="AP323" s="263"/>
      <c r="AQ323" s="263"/>
      <c r="AR323" s="263"/>
      <c r="AS323" s="263"/>
      <c r="AT323" s="263"/>
      <c r="AU323" s="263"/>
      <c r="AV323" s="263"/>
      <c r="AW323" s="263"/>
      <c r="AX323" s="263"/>
      <c r="AY323" s="263"/>
    </row>
    <row r="324" spans="1:51" ht="15.75" customHeight="1" x14ac:dyDescent="0.25">
      <c r="A324" s="263"/>
      <c r="B324" s="263"/>
      <c r="C324" s="263"/>
      <c r="D324" s="263"/>
      <c r="E324" s="263"/>
      <c r="F324" s="263"/>
      <c r="G324" s="263"/>
      <c r="H324" s="263"/>
      <c r="I324" s="263"/>
      <c r="J324" s="263"/>
      <c r="K324" s="263"/>
      <c r="L324" s="263"/>
      <c r="M324" s="263"/>
      <c r="N324" s="263"/>
      <c r="O324" s="263"/>
      <c r="P324" s="263"/>
      <c r="Q324" s="263"/>
      <c r="R324" s="263"/>
      <c r="S324" s="263"/>
      <c r="T324" s="263"/>
      <c r="U324" s="263"/>
      <c r="V324" s="263"/>
      <c r="W324" s="263"/>
      <c r="X324" s="263"/>
      <c r="Y324" s="263"/>
      <c r="Z324" s="263"/>
      <c r="AA324" s="263"/>
      <c r="AB324" s="263"/>
      <c r="AC324" s="263"/>
      <c r="AD324" s="263"/>
      <c r="AE324" s="263"/>
      <c r="AF324" s="263"/>
      <c r="AG324" s="263"/>
      <c r="AH324" s="263"/>
      <c r="AI324" s="263"/>
      <c r="AJ324" s="263"/>
      <c r="AK324" s="263"/>
      <c r="AL324" s="263"/>
      <c r="AM324" s="263"/>
      <c r="AN324" s="263"/>
      <c r="AO324" s="263"/>
      <c r="AP324" s="263"/>
      <c r="AQ324" s="263"/>
      <c r="AR324" s="263"/>
      <c r="AS324" s="263"/>
      <c r="AT324" s="263"/>
      <c r="AU324" s="263"/>
      <c r="AV324" s="263"/>
      <c r="AW324" s="263"/>
      <c r="AX324" s="263"/>
      <c r="AY324" s="263"/>
    </row>
    <row r="325" spans="1:51" ht="15.75" customHeight="1" x14ac:dyDescent="0.25">
      <c r="A325" s="263"/>
      <c r="B325" s="263"/>
      <c r="C325" s="263"/>
      <c r="D325" s="263"/>
      <c r="E325" s="263"/>
      <c r="F325" s="263"/>
      <c r="G325" s="263"/>
      <c r="H325" s="263"/>
      <c r="I325" s="263"/>
      <c r="J325" s="263"/>
      <c r="K325" s="263"/>
      <c r="L325" s="263"/>
      <c r="M325" s="263"/>
      <c r="N325" s="263"/>
      <c r="O325" s="263"/>
      <c r="P325" s="263"/>
      <c r="Q325" s="263"/>
      <c r="R325" s="263"/>
      <c r="S325" s="263"/>
      <c r="T325" s="263"/>
      <c r="U325" s="263"/>
      <c r="V325" s="263"/>
      <c r="W325" s="263"/>
      <c r="X325" s="263"/>
      <c r="Y325" s="263"/>
      <c r="Z325" s="263"/>
      <c r="AA325" s="263"/>
      <c r="AB325" s="263"/>
      <c r="AC325" s="263"/>
      <c r="AD325" s="263"/>
      <c r="AE325" s="263"/>
      <c r="AF325" s="263"/>
      <c r="AG325" s="263"/>
      <c r="AH325" s="263"/>
      <c r="AI325" s="263"/>
      <c r="AJ325" s="263"/>
      <c r="AK325" s="263"/>
      <c r="AL325" s="263"/>
      <c r="AM325" s="263"/>
      <c r="AN325" s="263"/>
      <c r="AO325" s="263"/>
      <c r="AP325" s="263"/>
      <c r="AQ325" s="263"/>
      <c r="AR325" s="263"/>
      <c r="AS325" s="263"/>
      <c r="AT325" s="263"/>
      <c r="AU325" s="263"/>
      <c r="AV325" s="263"/>
      <c r="AW325" s="263"/>
      <c r="AX325" s="263"/>
      <c r="AY325" s="263"/>
    </row>
    <row r="326" spans="1:51" ht="15.75" customHeight="1" x14ac:dyDescent="0.25">
      <c r="A326" s="263"/>
      <c r="B326" s="263"/>
      <c r="C326" s="263"/>
      <c r="D326" s="263"/>
      <c r="E326" s="263"/>
      <c r="F326" s="263"/>
      <c r="G326" s="263"/>
      <c r="H326" s="263"/>
      <c r="I326" s="263"/>
      <c r="J326" s="263"/>
      <c r="K326" s="263"/>
      <c r="L326" s="263"/>
      <c r="M326" s="263"/>
      <c r="N326" s="263"/>
      <c r="O326" s="263"/>
      <c r="P326" s="263"/>
      <c r="Q326" s="263"/>
      <c r="R326" s="263"/>
      <c r="S326" s="263"/>
      <c r="T326" s="263"/>
      <c r="U326" s="263"/>
      <c r="V326" s="263"/>
      <c r="W326" s="263"/>
      <c r="X326" s="263"/>
      <c r="Y326" s="263"/>
      <c r="Z326" s="263"/>
      <c r="AA326" s="263"/>
      <c r="AB326" s="263"/>
      <c r="AC326" s="263"/>
      <c r="AD326" s="263"/>
      <c r="AE326" s="263"/>
      <c r="AF326" s="263"/>
      <c r="AG326" s="263"/>
      <c r="AH326" s="263"/>
      <c r="AI326" s="263"/>
      <c r="AJ326" s="263"/>
      <c r="AK326" s="263"/>
      <c r="AL326" s="263"/>
      <c r="AM326" s="263"/>
      <c r="AN326" s="263"/>
      <c r="AO326" s="263"/>
      <c r="AP326" s="263"/>
      <c r="AQ326" s="263"/>
      <c r="AR326" s="263"/>
      <c r="AS326" s="263"/>
      <c r="AT326" s="263"/>
      <c r="AU326" s="263"/>
      <c r="AV326" s="263"/>
      <c r="AW326" s="263"/>
      <c r="AX326" s="263"/>
      <c r="AY326" s="263"/>
    </row>
    <row r="327" spans="1:51" ht="15.75" customHeight="1" x14ac:dyDescent="0.25">
      <c r="A327" s="263"/>
      <c r="B327" s="263"/>
      <c r="C327" s="263"/>
      <c r="D327" s="263"/>
      <c r="E327" s="263"/>
      <c r="F327" s="263"/>
      <c r="G327" s="263"/>
      <c r="H327" s="263"/>
      <c r="I327" s="263"/>
      <c r="J327" s="263"/>
      <c r="K327" s="263"/>
      <c r="L327" s="263"/>
      <c r="M327" s="263"/>
      <c r="N327" s="263"/>
      <c r="O327" s="263"/>
      <c r="P327" s="263"/>
      <c r="Q327" s="263"/>
      <c r="R327" s="263"/>
      <c r="S327" s="263"/>
      <c r="T327" s="263"/>
      <c r="U327" s="263"/>
      <c r="V327" s="263"/>
      <c r="W327" s="263"/>
      <c r="X327" s="263"/>
      <c r="Y327" s="263"/>
      <c r="Z327" s="263"/>
      <c r="AA327" s="263"/>
      <c r="AB327" s="263"/>
      <c r="AC327" s="263"/>
      <c r="AD327" s="263"/>
      <c r="AE327" s="263"/>
      <c r="AF327" s="263"/>
      <c r="AG327" s="263"/>
      <c r="AH327" s="263"/>
      <c r="AI327" s="263"/>
      <c r="AJ327" s="263"/>
      <c r="AK327" s="263"/>
      <c r="AL327" s="263"/>
      <c r="AM327" s="263"/>
      <c r="AN327" s="263"/>
      <c r="AO327" s="263"/>
      <c r="AP327" s="263"/>
      <c r="AQ327" s="263"/>
      <c r="AR327" s="263"/>
      <c r="AS327" s="263"/>
      <c r="AT327" s="263"/>
      <c r="AU327" s="263"/>
      <c r="AV327" s="263"/>
      <c r="AW327" s="263"/>
      <c r="AX327" s="263"/>
      <c r="AY327" s="263"/>
    </row>
    <row r="328" spans="1:51" ht="15.75" customHeight="1" x14ac:dyDescent="0.25">
      <c r="A328" s="263"/>
      <c r="B328" s="263"/>
      <c r="C328" s="263"/>
      <c r="D328" s="263"/>
      <c r="E328" s="263"/>
      <c r="F328" s="263"/>
      <c r="G328" s="263"/>
      <c r="H328" s="263"/>
      <c r="I328" s="263"/>
      <c r="J328" s="263"/>
      <c r="K328" s="263"/>
      <c r="L328" s="263"/>
      <c r="M328" s="263"/>
      <c r="N328" s="263"/>
      <c r="O328" s="263"/>
      <c r="P328" s="263"/>
      <c r="Q328" s="263"/>
      <c r="R328" s="263"/>
      <c r="S328" s="263"/>
      <c r="T328" s="263"/>
      <c r="U328" s="263"/>
      <c r="V328" s="263"/>
      <c r="W328" s="263"/>
      <c r="X328" s="263"/>
      <c r="Y328" s="263"/>
      <c r="Z328" s="263"/>
      <c r="AA328" s="263"/>
      <c r="AB328" s="263"/>
      <c r="AC328" s="263"/>
      <c r="AD328" s="263"/>
      <c r="AE328" s="263"/>
      <c r="AF328" s="263"/>
      <c r="AG328" s="263"/>
      <c r="AH328" s="263"/>
      <c r="AI328" s="263"/>
      <c r="AJ328" s="263"/>
      <c r="AK328" s="263"/>
      <c r="AL328" s="263"/>
      <c r="AM328" s="263"/>
      <c r="AN328" s="263"/>
      <c r="AO328" s="263"/>
      <c r="AP328" s="263"/>
      <c r="AQ328" s="263"/>
      <c r="AR328" s="263"/>
      <c r="AS328" s="263"/>
      <c r="AT328" s="263"/>
      <c r="AU328" s="263"/>
      <c r="AV328" s="263"/>
      <c r="AW328" s="263"/>
      <c r="AX328" s="263"/>
      <c r="AY328" s="263"/>
    </row>
    <row r="329" spans="1:51" ht="15.75" customHeight="1" x14ac:dyDescent="0.25">
      <c r="A329" s="263"/>
      <c r="B329" s="263"/>
      <c r="C329" s="263"/>
      <c r="D329" s="263"/>
      <c r="E329" s="263"/>
      <c r="F329" s="263"/>
      <c r="G329" s="263"/>
      <c r="H329" s="263"/>
      <c r="I329" s="263"/>
      <c r="J329" s="263"/>
      <c r="K329" s="263"/>
      <c r="L329" s="263"/>
      <c r="M329" s="263"/>
      <c r="N329" s="263"/>
      <c r="O329" s="263"/>
      <c r="P329" s="263"/>
      <c r="Q329" s="263"/>
      <c r="R329" s="263"/>
      <c r="S329" s="263"/>
      <c r="T329" s="263"/>
      <c r="U329" s="263"/>
      <c r="V329" s="263"/>
      <c r="W329" s="263"/>
      <c r="X329" s="263"/>
      <c r="Y329" s="263"/>
      <c r="Z329" s="263"/>
      <c r="AA329" s="263"/>
      <c r="AB329" s="263"/>
      <c r="AC329" s="263"/>
      <c r="AD329" s="263"/>
      <c r="AE329" s="263"/>
      <c r="AF329" s="263"/>
      <c r="AG329" s="263"/>
      <c r="AH329" s="263"/>
      <c r="AI329" s="263"/>
      <c r="AJ329" s="263"/>
      <c r="AK329" s="263"/>
      <c r="AL329" s="263"/>
      <c r="AM329" s="263"/>
      <c r="AN329" s="263"/>
      <c r="AO329" s="263"/>
      <c r="AP329" s="263"/>
      <c r="AQ329" s="263"/>
      <c r="AR329" s="263"/>
      <c r="AS329" s="263"/>
      <c r="AT329" s="263"/>
      <c r="AU329" s="263"/>
      <c r="AV329" s="263"/>
      <c r="AW329" s="263"/>
      <c r="AX329" s="263"/>
      <c r="AY329" s="263"/>
    </row>
    <row r="330" spans="1:51" ht="15.75" customHeight="1" x14ac:dyDescent="0.25">
      <c r="A330" s="263"/>
      <c r="B330" s="263"/>
      <c r="C330" s="263"/>
      <c r="D330" s="263"/>
      <c r="E330" s="263"/>
      <c r="F330" s="263"/>
      <c r="G330" s="263"/>
      <c r="H330" s="263"/>
      <c r="I330" s="263"/>
      <c r="J330" s="263"/>
      <c r="K330" s="263"/>
      <c r="L330" s="263"/>
      <c r="M330" s="263"/>
      <c r="N330" s="263"/>
      <c r="O330" s="263"/>
      <c r="P330" s="263"/>
      <c r="Q330" s="263"/>
      <c r="R330" s="263"/>
      <c r="S330" s="263"/>
      <c r="T330" s="263"/>
      <c r="U330" s="263"/>
      <c r="V330" s="263"/>
      <c r="W330" s="263"/>
      <c r="X330" s="263"/>
      <c r="Y330" s="263"/>
      <c r="Z330" s="263"/>
      <c r="AA330" s="263"/>
      <c r="AB330" s="263"/>
      <c r="AC330" s="263"/>
      <c r="AD330" s="263"/>
      <c r="AE330" s="263"/>
      <c r="AF330" s="263"/>
      <c r="AG330" s="263"/>
      <c r="AH330" s="263"/>
      <c r="AI330" s="263"/>
      <c r="AJ330" s="263"/>
      <c r="AK330" s="263"/>
      <c r="AL330" s="263"/>
      <c r="AM330" s="263"/>
      <c r="AN330" s="263"/>
      <c r="AO330" s="263"/>
      <c r="AP330" s="263"/>
      <c r="AQ330" s="263"/>
      <c r="AR330" s="263"/>
      <c r="AS330" s="263"/>
      <c r="AT330" s="263"/>
      <c r="AU330" s="263"/>
      <c r="AV330" s="263"/>
      <c r="AW330" s="263"/>
      <c r="AX330" s="263"/>
      <c r="AY330" s="263"/>
    </row>
    <row r="331" spans="1:51" ht="15.75" customHeight="1" x14ac:dyDescent="0.25">
      <c r="A331" s="263"/>
      <c r="B331" s="263"/>
      <c r="C331" s="263"/>
      <c r="D331" s="263"/>
      <c r="E331" s="263"/>
      <c r="F331" s="263"/>
      <c r="G331" s="263"/>
      <c r="H331" s="263"/>
      <c r="I331" s="263"/>
      <c r="J331" s="263"/>
      <c r="K331" s="263"/>
      <c r="L331" s="263"/>
      <c r="M331" s="263"/>
      <c r="N331" s="263"/>
      <c r="O331" s="263"/>
      <c r="P331" s="263"/>
      <c r="Q331" s="263"/>
      <c r="R331" s="263"/>
      <c r="S331" s="263"/>
      <c r="T331" s="263"/>
      <c r="U331" s="263"/>
      <c r="V331" s="263"/>
      <c r="W331" s="263"/>
      <c r="X331" s="263"/>
      <c r="Y331" s="263"/>
      <c r="Z331" s="263"/>
      <c r="AA331" s="263"/>
      <c r="AB331" s="263"/>
      <c r="AC331" s="263"/>
      <c r="AD331" s="263"/>
      <c r="AE331" s="263"/>
      <c r="AF331" s="263"/>
      <c r="AG331" s="263"/>
      <c r="AH331" s="263"/>
      <c r="AI331" s="263"/>
      <c r="AJ331" s="263"/>
      <c r="AK331" s="263"/>
      <c r="AL331" s="263"/>
      <c r="AM331" s="263"/>
      <c r="AN331" s="263"/>
      <c r="AO331" s="263"/>
      <c r="AP331" s="263"/>
      <c r="AQ331" s="263"/>
      <c r="AR331" s="263"/>
      <c r="AS331" s="263"/>
      <c r="AT331" s="263"/>
      <c r="AU331" s="263"/>
      <c r="AV331" s="263"/>
      <c r="AW331" s="263"/>
      <c r="AX331" s="263"/>
      <c r="AY331" s="263"/>
    </row>
    <row r="332" spans="1:51" ht="15.75" customHeight="1" x14ac:dyDescent="0.25">
      <c r="A332" s="263"/>
      <c r="B332" s="263"/>
      <c r="C332" s="263"/>
      <c r="D332" s="263"/>
      <c r="E332" s="263"/>
      <c r="F332" s="263"/>
      <c r="G332" s="263"/>
      <c r="H332" s="263"/>
      <c r="I332" s="263"/>
      <c r="J332" s="263"/>
      <c r="K332" s="263"/>
      <c r="L332" s="263"/>
      <c r="M332" s="263"/>
      <c r="N332" s="263"/>
      <c r="O332" s="263"/>
      <c r="P332" s="263"/>
      <c r="Q332" s="263"/>
      <c r="R332" s="263"/>
      <c r="S332" s="263"/>
      <c r="T332" s="263"/>
      <c r="U332" s="263"/>
      <c r="V332" s="263"/>
      <c r="W332" s="263"/>
      <c r="X332" s="263"/>
      <c r="Y332" s="263"/>
      <c r="Z332" s="263"/>
      <c r="AA332" s="263"/>
      <c r="AB332" s="263"/>
      <c r="AC332" s="263"/>
      <c r="AD332" s="263"/>
      <c r="AE332" s="263"/>
      <c r="AF332" s="263"/>
      <c r="AG332" s="263"/>
      <c r="AH332" s="263"/>
      <c r="AI332" s="263"/>
      <c r="AJ332" s="263"/>
      <c r="AK332" s="263"/>
      <c r="AL332" s="263"/>
      <c r="AM332" s="263"/>
      <c r="AN332" s="263"/>
      <c r="AO332" s="263"/>
      <c r="AP332" s="263"/>
      <c r="AQ332" s="263"/>
      <c r="AR332" s="263"/>
      <c r="AS332" s="263"/>
      <c r="AT332" s="263"/>
      <c r="AU332" s="263"/>
      <c r="AV332" s="263"/>
      <c r="AW332" s="263"/>
      <c r="AX332" s="263"/>
      <c r="AY332" s="263"/>
    </row>
    <row r="333" spans="1:51" ht="15.75" customHeight="1" x14ac:dyDescent="0.25">
      <c r="A333" s="263"/>
      <c r="B333" s="263"/>
      <c r="C333" s="263"/>
      <c r="D333" s="263"/>
      <c r="E333" s="263"/>
      <c r="F333" s="263"/>
      <c r="G333" s="263"/>
      <c r="H333" s="263"/>
      <c r="I333" s="263"/>
      <c r="J333" s="263"/>
      <c r="K333" s="263"/>
      <c r="L333" s="263"/>
      <c r="M333" s="263"/>
      <c r="N333" s="263"/>
      <c r="O333" s="263"/>
      <c r="P333" s="263"/>
      <c r="Q333" s="263"/>
      <c r="R333" s="263"/>
      <c r="S333" s="263"/>
      <c r="T333" s="263"/>
      <c r="U333" s="263"/>
      <c r="V333" s="263"/>
      <c r="W333" s="263"/>
      <c r="X333" s="263"/>
      <c r="Y333" s="263"/>
      <c r="Z333" s="263"/>
      <c r="AA333" s="263"/>
      <c r="AB333" s="263"/>
      <c r="AC333" s="263"/>
      <c r="AD333" s="263"/>
      <c r="AE333" s="263"/>
      <c r="AF333" s="263"/>
      <c r="AG333" s="263"/>
      <c r="AH333" s="263"/>
      <c r="AI333" s="263"/>
      <c r="AJ333" s="263"/>
      <c r="AK333" s="263"/>
      <c r="AL333" s="263"/>
      <c r="AM333" s="263"/>
      <c r="AN333" s="263"/>
      <c r="AO333" s="263"/>
      <c r="AP333" s="263"/>
      <c r="AQ333" s="263"/>
      <c r="AR333" s="263"/>
      <c r="AS333" s="263"/>
      <c r="AT333" s="263"/>
      <c r="AU333" s="263"/>
      <c r="AV333" s="263"/>
      <c r="AW333" s="263"/>
      <c r="AX333" s="263"/>
      <c r="AY333" s="263"/>
    </row>
    <row r="334" spans="1:51" ht="15.75" customHeight="1" x14ac:dyDescent="0.25">
      <c r="A334" s="263"/>
      <c r="B334" s="263"/>
      <c r="C334" s="263"/>
      <c r="D334" s="263"/>
      <c r="E334" s="263"/>
      <c r="F334" s="263"/>
      <c r="G334" s="263"/>
      <c r="H334" s="263"/>
      <c r="I334" s="263"/>
      <c r="J334" s="263"/>
      <c r="K334" s="263"/>
      <c r="L334" s="263"/>
      <c r="M334" s="263"/>
      <c r="N334" s="263"/>
      <c r="O334" s="263"/>
      <c r="P334" s="263"/>
      <c r="Q334" s="263"/>
      <c r="R334" s="263"/>
      <c r="S334" s="263"/>
      <c r="T334" s="263"/>
      <c r="U334" s="263"/>
      <c r="V334" s="263"/>
      <c r="W334" s="263"/>
      <c r="X334" s="263"/>
      <c r="Y334" s="263"/>
      <c r="Z334" s="263"/>
      <c r="AA334" s="263"/>
      <c r="AB334" s="263"/>
      <c r="AC334" s="263"/>
      <c r="AD334" s="263"/>
      <c r="AE334" s="263"/>
      <c r="AF334" s="263"/>
      <c r="AG334" s="263"/>
      <c r="AH334" s="263"/>
      <c r="AI334" s="263"/>
      <c r="AJ334" s="263"/>
      <c r="AK334" s="263"/>
      <c r="AL334" s="263"/>
      <c r="AM334" s="263"/>
      <c r="AN334" s="263"/>
      <c r="AO334" s="263"/>
      <c r="AP334" s="263"/>
      <c r="AQ334" s="263"/>
      <c r="AR334" s="263"/>
      <c r="AS334" s="263"/>
      <c r="AT334" s="263"/>
      <c r="AU334" s="263"/>
      <c r="AV334" s="263"/>
      <c r="AW334" s="263"/>
      <c r="AX334" s="263"/>
      <c r="AY334" s="263"/>
    </row>
    <row r="335" spans="1:51" ht="15.75" customHeight="1" x14ac:dyDescent="0.25">
      <c r="A335" s="263"/>
      <c r="B335" s="263"/>
      <c r="C335" s="263"/>
      <c r="D335" s="263"/>
      <c r="E335" s="263"/>
      <c r="F335" s="263"/>
      <c r="G335" s="263"/>
      <c r="H335" s="263"/>
      <c r="I335" s="263"/>
      <c r="J335" s="263"/>
      <c r="K335" s="263"/>
      <c r="L335" s="263"/>
      <c r="M335" s="263"/>
      <c r="N335" s="263"/>
      <c r="O335" s="263"/>
      <c r="P335" s="263"/>
      <c r="Q335" s="263"/>
      <c r="R335" s="263"/>
      <c r="S335" s="263"/>
      <c r="T335" s="263"/>
      <c r="U335" s="263"/>
      <c r="V335" s="263"/>
      <c r="W335" s="263"/>
      <c r="X335" s="263"/>
      <c r="Y335" s="263"/>
      <c r="Z335" s="263"/>
      <c r="AA335" s="263"/>
      <c r="AB335" s="263"/>
      <c r="AC335" s="263"/>
      <c r="AD335" s="263"/>
      <c r="AE335" s="263"/>
      <c r="AF335" s="263"/>
      <c r="AG335" s="263"/>
      <c r="AH335" s="263"/>
      <c r="AI335" s="263"/>
      <c r="AJ335" s="263"/>
      <c r="AK335" s="263"/>
      <c r="AL335" s="263"/>
      <c r="AM335" s="263"/>
      <c r="AN335" s="263"/>
      <c r="AO335" s="263"/>
      <c r="AP335" s="263"/>
      <c r="AQ335" s="263"/>
      <c r="AR335" s="263"/>
      <c r="AS335" s="263"/>
      <c r="AT335" s="263"/>
      <c r="AU335" s="263"/>
      <c r="AV335" s="263"/>
      <c r="AW335" s="263"/>
      <c r="AX335" s="263"/>
      <c r="AY335" s="263"/>
    </row>
    <row r="336" spans="1:51" ht="15.75" customHeight="1" x14ac:dyDescent="0.25">
      <c r="A336" s="263"/>
      <c r="B336" s="263"/>
      <c r="C336" s="263"/>
      <c r="D336" s="263"/>
      <c r="E336" s="263"/>
      <c r="F336" s="263"/>
      <c r="G336" s="263"/>
      <c r="H336" s="263"/>
      <c r="I336" s="263"/>
      <c r="J336" s="263"/>
      <c r="K336" s="263"/>
      <c r="L336" s="263"/>
      <c r="M336" s="263"/>
      <c r="N336" s="263"/>
      <c r="O336" s="263"/>
      <c r="P336" s="263"/>
      <c r="Q336" s="263"/>
      <c r="R336" s="263"/>
      <c r="S336" s="263"/>
      <c r="T336" s="263"/>
      <c r="U336" s="263"/>
      <c r="V336" s="263"/>
      <c r="W336" s="263"/>
      <c r="X336" s="263"/>
      <c r="Y336" s="263"/>
      <c r="Z336" s="263"/>
      <c r="AA336" s="263"/>
      <c r="AB336" s="263"/>
      <c r="AC336" s="263"/>
      <c r="AD336" s="263"/>
      <c r="AE336" s="263"/>
      <c r="AF336" s="263"/>
      <c r="AG336" s="263"/>
      <c r="AH336" s="263"/>
      <c r="AI336" s="263"/>
      <c r="AJ336" s="263"/>
      <c r="AK336" s="263"/>
      <c r="AL336" s="263"/>
      <c r="AM336" s="263"/>
      <c r="AN336" s="263"/>
      <c r="AO336" s="263"/>
      <c r="AP336" s="263"/>
      <c r="AQ336" s="263"/>
      <c r="AR336" s="263"/>
      <c r="AS336" s="263"/>
      <c r="AT336" s="263"/>
      <c r="AU336" s="263"/>
      <c r="AV336" s="263"/>
      <c r="AW336" s="263"/>
      <c r="AX336" s="263"/>
      <c r="AY336" s="263"/>
    </row>
    <row r="337" spans="1:51" ht="15.75" customHeight="1" x14ac:dyDescent="0.25">
      <c r="A337" s="263"/>
      <c r="B337" s="263"/>
      <c r="C337" s="263"/>
      <c r="D337" s="263"/>
      <c r="E337" s="263"/>
      <c r="F337" s="263"/>
      <c r="G337" s="263"/>
      <c r="H337" s="263"/>
      <c r="I337" s="263"/>
      <c r="J337" s="263"/>
      <c r="K337" s="263"/>
      <c r="L337" s="263"/>
      <c r="M337" s="263"/>
      <c r="N337" s="263"/>
      <c r="O337" s="263"/>
      <c r="P337" s="263"/>
      <c r="Q337" s="263"/>
      <c r="R337" s="263"/>
      <c r="S337" s="263"/>
      <c r="T337" s="263"/>
      <c r="U337" s="263"/>
      <c r="V337" s="263"/>
      <c r="W337" s="263"/>
      <c r="X337" s="263"/>
      <c r="Y337" s="263"/>
      <c r="Z337" s="263"/>
      <c r="AA337" s="263"/>
      <c r="AB337" s="263"/>
      <c r="AC337" s="263"/>
      <c r="AD337" s="263"/>
      <c r="AE337" s="263"/>
      <c r="AF337" s="263"/>
      <c r="AG337" s="263"/>
      <c r="AH337" s="263"/>
      <c r="AI337" s="263"/>
      <c r="AJ337" s="263"/>
      <c r="AK337" s="263"/>
      <c r="AL337" s="263"/>
      <c r="AM337" s="263"/>
      <c r="AN337" s="263"/>
      <c r="AO337" s="263"/>
      <c r="AP337" s="263"/>
      <c r="AQ337" s="263"/>
      <c r="AR337" s="263"/>
      <c r="AS337" s="263"/>
      <c r="AT337" s="263"/>
      <c r="AU337" s="263"/>
      <c r="AV337" s="263"/>
      <c r="AW337" s="263"/>
      <c r="AX337" s="263"/>
      <c r="AY337" s="263"/>
    </row>
    <row r="338" spans="1:51" ht="15.75" customHeight="1" x14ac:dyDescent="0.25">
      <c r="A338" s="263"/>
      <c r="B338" s="263"/>
      <c r="C338" s="263"/>
      <c r="D338" s="263"/>
      <c r="E338" s="263"/>
      <c r="F338" s="263"/>
      <c r="G338" s="263"/>
      <c r="H338" s="263"/>
      <c r="I338" s="263"/>
      <c r="J338" s="263"/>
      <c r="K338" s="263"/>
      <c r="L338" s="263"/>
      <c r="M338" s="263"/>
      <c r="N338" s="263"/>
      <c r="O338" s="263"/>
      <c r="P338" s="263"/>
      <c r="Q338" s="263"/>
      <c r="R338" s="263"/>
      <c r="S338" s="263"/>
      <c r="T338" s="263"/>
      <c r="U338" s="263"/>
      <c r="V338" s="263"/>
      <c r="W338" s="263"/>
      <c r="X338" s="263"/>
      <c r="Y338" s="263"/>
      <c r="Z338" s="263"/>
      <c r="AA338" s="263"/>
      <c r="AB338" s="263"/>
      <c r="AC338" s="263"/>
      <c r="AD338" s="263"/>
      <c r="AE338" s="263"/>
      <c r="AF338" s="263"/>
      <c r="AG338" s="263"/>
      <c r="AH338" s="263"/>
      <c r="AI338" s="263"/>
      <c r="AJ338" s="263"/>
      <c r="AK338" s="263"/>
      <c r="AL338" s="263"/>
      <c r="AM338" s="263"/>
      <c r="AN338" s="263"/>
      <c r="AO338" s="263"/>
      <c r="AP338" s="263"/>
      <c r="AQ338" s="263"/>
      <c r="AR338" s="263"/>
      <c r="AS338" s="263"/>
      <c r="AT338" s="263"/>
      <c r="AU338" s="263"/>
      <c r="AV338" s="263"/>
      <c r="AW338" s="263"/>
      <c r="AX338" s="263"/>
      <c r="AY338" s="263"/>
    </row>
    <row r="339" spans="1:51" ht="15.75" customHeight="1" x14ac:dyDescent="0.25">
      <c r="A339" s="263"/>
      <c r="B339" s="263"/>
      <c r="C339" s="263"/>
      <c r="D339" s="263"/>
      <c r="E339" s="263"/>
      <c r="F339" s="263"/>
      <c r="G339" s="263"/>
      <c r="H339" s="263"/>
      <c r="I339" s="263"/>
      <c r="J339" s="263"/>
      <c r="K339" s="263"/>
      <c r="L339" s="263"/>
      <c r="M339" s="263"/>
      <c r="N339" s="263"/>
      <c r="O339" s="263"/>
      <c r="P339" s="263"/>
      <c r="Q339" s="263"/>
      <c r="R339" s="263"/>
      <c r="S339" s="263"/>
      <c r="T339" s="263"/>
      <c r="U339" s="263"/>
      <c r="V339" s="263"/>
      <c r="W339" s="263"/>
      <c r="X339" s="263"/>
      <c r="Y339" s="263"/>
      <c r="Z339" s="263"/>
      <c r="AA339" s="263"/>
      <c r="AB339" s="263"/>
      <c r="AC339" s="263"/>
      <c r="AD339" s="263"/>
      <c r="AE339" s="263"/>
      <c r="AF339" s="263"/>
      <c r="AG339" s="263"/>
      <c r="AH339" s="263"/>
      <c r="AI339" s="263"/>
      <c r="AJ339" s="263"/>
      <c r="AK339" s="263"/>
      <c r="AL339" s="263"/>
      <c r="AM339" s="263"/>
      <c r="AN339" s="263"/>
      <c r="AO339" s="263"/>
      <c r="AP339" s="263"/>
      <c r="AQ339" s="263"/>
      <c r="AR339" s="263"/>
      <c r="AS339" s="263"/>
      <c r="AT339" s="263"/>
      <c r="AU339" s="263"/>
      <c r="AV339" s="263"/>
      <c r="AW339" s="263"/>
      <c r="AX339" s="263"/>
      <c r="AY339" s="263"/>
    </row>
    <row r="340" spans="1:51" ht="15.75" customHeight="1" x14ac:dyDescent="0.25">
      <c r="A340" s="263"/>
      <c r="B340" s="263"/>
      <c r="C340" s="263"/>
      <c r="D340" s="263"/>
      <c r="E340" s="263"/>
      <c r="F340" s="263"/>
      <c r="G340" s="263"/>
      <c r="H340" s="263"/>
      <c r="I340" s="263"/>
      <c r="J340" s="263"/>
      <c r="K340" s="263"/>
      <c r="L340" s="263"/>
      <c r="M340" s="263"/>
      <c r="N340" s="263"/>
      <c r="O340" s="263"/>
      <c r="P340" s="263"/>
      <c r="Q340" s="263"/>
      <c r="R340" s="263"/>
      <c r="S340" s="263"/>
      <c r="T340" s="263"/>
      <c r="U340" s="263"/>
      <c r="V340" s="263"/>
      <c r="W340" s="263"/>
      <c r="X340" s="263"/>
      <c r="Y340" s="263"/>
      <c r="Z340" s="263"/>
      <c r="AA340" s="263"/>
      <c r="AB340" s="263"/>
      <c r="AC340" s="263"/>
      <c r="AD340" s="263"/>
      <c r="AE340" s="263"/>
      <c r="AF340" s="263"/>
      <c r="AG340" s="263"/>
      <c r="AH340" s="263"/>
      <c r="AI340" s="263"/>
      <c r="AJ340" s="263"/>
      <c r="AK340" s="263"/>
      <c r="AL340" s="263"/>
      <c r="AM340" s="263"/>
      <c r="AN340" s="263"/>
      <c r="AO340" s="263"/>
      <c r="AP340" s="263"/>
      <c r="AQ340" s="263"/>
      <c r="AR340" s="263"/>
      <c r="AS340" s="263"/>
      <c r="AT340" s="263"/>
      <c r="AU340" s="263"/>
      <c r="AV340" s="263"/>
      <c r="AW340" s="263"/>
      <c r="AX340" s="263"/>
      <c r="AY340" s="263"/>
    </row>
    <row r="341" spans="1:51" ht="15.75" customHeight="1" x14ac:dyDescent="0.25">
      <c r="A341" s="263"/>
      <c r="B341" s="263"/>
      <c r="C341" s="263"/>
      <c r="D341" s="263"/>
      <c r="E341" s="263"/>
      <c r="F341" s="263"/>
      <c r="G341" s="263"/>
      <c r="H341" s="263"/>
      <c r="I341" s="263"/>
      <c r="J341" s="263"/>
      <c r="K341" s="263"/>
      <c r="L341" s="263"/>
      <c r="M341" s="263"/>
      <c r="N341" s="263"/>
      <c r="O341" s="263"/>
      <c r="P341" s="263"/>
      <c r="Q341" s="263"/>
      <c r="R341" s="263"/>
      <c r="S341" s="263"/>
      <c r="T341" s="263"/>
      <c r="U341" s="263"/>
      <c r="V341" s="263"/>
      <c r="W341" s="263"/>
      <c r="X341" s="263"/>
      <c r="Y341" s="263"/>
      <c r="Z341" s="263"/>
      <c r="AA341" s="263"/>
      <c r="AB341" s="263"/>
      <c r="AC341" s="263"/>
      <c r="AD341" s="263"/>
      <c r="AE341" s="263"/>
      <c r="AF341" s="263"/>
      <c r="AG341" s="263"/>
      <c r="AH341" s="263"/>
      <c r="AI341" s="263"/>
      <c r="AJ341" s="263"/>
      <c r="AK341" s="263"/>
      <c r="AL341" s="263"/>
      <c r="AM341" s="263"/>
      <c r="AN341" s="263"/>
      <c r="AO341" s="263"/>
      <c r="AP341" s="263"/>
      <c r="AQ341" s="263"/>
      <c r="AR341" s="263"/>
      <c r="AS341" s="263"/>
      <c r="AT341" s="263"/>
      <c r="AU341" s="263"/>
      <c r="AV341" s="263"/>
      <c r="AW341" s="263"/>
      <c r="AX341" s="263"/>
      <c r="AY341" s="263"/>
    </row>
    <row r="342" spans="1:51" ht="15.75" customHeight="1" x14ac:dyDescent="0.25">
      <c r="A342" s="263"/>
      <c r="B342" s="263"/>
      <c r="C342" s="263"/>
      <c r="D342" s="263"/>
      <c r="E342" s="263"/>
      <c r="F342" s="263"/>
      <c r="G342" s="263"/>
      <c r="H342" s="263"/>
      <c r="I342" s="263"/>
      <c r="J342" s="263"/>
      <c r="K342" s="263"/>
      <c r="L342" s="263"/>
      <c r="M342" s="263"/>
      <c r="N342" s="263"/>
      <c r="O342" s="263"/>
      <c r="P342" s="263"/>
      <c r="Q342" s="263"/>
      <c r="R342" s="263"/>
      <c r="S342" s="263"/>
      <c r="T342" s="263"/>
      <c r="U342" s="263"/>
      <c r="V342" s="263"/>
      <c r="W342" s="263"/>
      <c r="X342" s="263"/>
      <c r="Y342" s="263"/>
      <c r="Z342" s="263"/>
      <c r="AA342" s="263"/>
      <c r="AB342" s="263"/>
      <c r="AC342" s="263"/>
      <c r="AD342" s="263"/>
      <c r="AE342" s="263"/>
      <c r="AF342" s="263"/>
      <c r="AG342" s="263"/>
      <c r="AH342" s="263"/>
      <c r="AI342" s="263"/>
      <c r="AJ342" s="263"/>
      <c r="AK342" s="263"/>
      <c r="AL342" s="263"/>
      <c r="AM342" s="263"/>
      <c r="AN342" s="263"/>
      <c r="AO342" s="263"/>
      <c r="AP342" s="263"/>
      <c r="AQ342" s="263"/>
      <c r="AR342" s="263"/>
      <c r="AS342" s="263"/>
      <c r="AT342" s="263"/>
      <c r="AU342" s="263"/>
      <c r="AV342" s="263"/>
      <c r="AW342" s="263"/>
      <c r="AX342" s="263"/>
      <c r="AY342" s="263"/>
    </row>
    <row r="343" spans="1:51" ht="15.75" customHeight="1" x14ac:dyDescent="0.25">
      <c r="A343" s="263"/>
      <c r="B343" s="263"/>
      <c r="C343" s="263"/>
      <c r="D343" s="263"/>
      <c r="E343" s="263"/>
      <c r="F343" s="263"/>
      <c r="G343" s="263"/>
      <c r="H343" s="263"/>
      <c r="I343" s="263"/>
      <c r="J343" s="263"/>
      <c r="K343" s="263"/>
      <c r="L343" s="263"/>
      <c r="M343" s="263"/>
      <c r="N343" s="263"/>
      <c r="O343" s="263"/>
      <c r="P343" s="263"/>
      <c r="Q343" s="263"/>
      <c r="R343" s="263"/>
      <c r="S343" s="263"/>
      <c r="T343" s="263"/>
      <c r="U343" s="263"/>
      <c r="V343" s="263"/>
      <c r="W343" s="263"/>
      <c r="X343" s="263"/>
      <c r="Y343" s="263"/>
      <c r="Z343" s="263"/>
      <c r="AA343" s="263"/>
      <c r="AB343" s="263"/>
      <c r="AC343" s="263"/>
      <c r="AD343" s="263"/>
      <c r="AE343" s="263"/>
      <c r="AF343" s="263"/>
      <c r="AG343" s="263"/>
      <c r="AH343" s="263"/>
      <c r="AI343" s="263"/>
      <c r="AJ343" s="263"/>
      <c r="AK343" s="263"/>
      <c r="AL343" s="263"/>
      <c r="AM343" s="263"/>
      <c r="AN343" s="263"/>
      <c r="AO343" s="263"/>
      <c r="AP343" s="263"/>
      <c r="AQ343" s="263"/>
      <c r="AR343" s="263"/>
      <c r="AS343" s="263"/>
      <c r="AT343" s="263"/>
      <c r="AU343" s="263"/>
      <c r="AV343" s="263"/>
      <c r="AW343" s="263"/>
      <c r="AX343" s="263"/>
      <c r="AY343" s="263"/>
    </row>
    <row r="344" spans="1:51" ht="15.75" customHeight="1" x14ac:dyDescent="0.25">
      <c r="A344" s="263"/>
      <c r="B344" s="263"/>
      <c r="C344" s="263"/>
      <c r="D344" s="263"/>
      <c r="E344" s="263"/>
      <c r="F344" s="263"/>
      <c r="G344" s="263"/>
      <c r="H344" s="263"/>
      <c r="I344" s="263"/>
      <c r="J344" s="263"/>
      <c r="K344" s="263"/>
      <c r="L344" s="263"/>
      <c r="M344" s="263"/>
      <c r="N344" s="263"/>
      <c r="O344" s="263"/>
      <c r="P344" s="263"/>
      <c r="Q344" s="263"/>
      <c r="R344" s="263"/>
      <c r="S344" s="263"/>
      <c r="T344" s="263"/>
      <c r="U344" s="263"/>
      <c r="V344" s="263"/>
      <c r="W344" s="263"/>
      <c r="X344" s="263"/>
      <c r="Y344" s="263"/>
      <c r="Z344" s="263"/>
      <c r="AA344" s="263"/>
      <c r="AB344" s="263"/>
      <c r="AC344" s="263"/>
      <c r="AD344" s="263"/>
      <c r="AE344" s="263"/>
      <c r="AF344" s="263"/>
      <c r="AG344" s="263"/>
      <c r="AH344" s="263"/>
      <c r="AI344" s="263"/>
      <c r="AJ344" s="263"/>
      <c r="AK344" s="263"/>
      <c r="AL344" s="263"/>
      <c r="AM344" s="263"/>
      <c r="AN344" s="263"/>
      <c r="AO344" s="263"/>
      <c r="AP344" s="263"/>
      <c r="AQ344" s="263"/>
      <c r="AR344" s="263"/>
      <c r="AS344" s="263"/>
      <c r="AT344" s="263"/>
      <c r="AU344" s="263"/>
      <c r="AV344" s="263"/>
      <c r="AW344" s="263"/>
      <c r="AX344" s="263"/>
      <c r="AY344" s="263"/>
    </row>
    <row r="345" spans="1:51" ht="15.75" customHeight="1" x14ac:dyDescent="0.25">
      <c r="A345" s="263"/>
      <c r="B345" s="263"/>
      <c r="C345" s="263"/>
      <c r="D345" s="263"/>
      <c r="E345" s="263"/>
      <c r="F345" s="263"/>
      <c r="G345" s="263"/>
      <c r="H345" s="263"/>
      <c r="I345" s="263"/>
      <c r="J345" s="263"/>
      <c r="K345" s="263"/>
      <c r="L345" s="263"/>
      <c r="M345" s="263"/>
      <c r="N345" s="263"/>
      <c r="O345" s="263"/>
      <c r="P345" s="263"/>
      <c r="Q345" s="263"/>
      <c r="R345" s="263"/>
      <c r="S345" s="263"/>
      <c r="T345" s="263"/>
      <c r="U345" s="263"/>
      <c r="V345" s="263"/>
      <c r="W345" s="263"/>
      <c r="X345" s="263"/>
      <c r="Y345" s="263"/>
      <c r="Z345" s="263"/>
      <c r="AA345" s="263"/>
      <c r="AB345" s="263"/>
      <c r="AC345" s="263"/>
      <c r="AD345" s="263"/>
      <c r="AE345" s="263"/>
      <c r="AF345" s="263"/>
      <c r="AG345" s="263"/>
      <c r="AH345" s="263"/>
      <c r="AI345" s="263"/>
      <c r="AJ345" s="263"/>
      <c r="AK345" s="263"/>
      <c r="AL345" s="263"/>
      <c r="AM345" s="263"/>
      <c r="AN345" s="263"/>
      <c r="AO345" s="263"/>
      <c r="AP345" s="263"/>
      <c r="AQ345" s="263"/>
      <c r="AR345" s="263"/>
      <c r="AS345" s="263"/>
      <c r="AT345" s="263"/>
      <c r="AU345" s="263"/>
      <c r="AV345" s="263"/>
      <c r="AW345" s="263"/>
      <c r="AX345" s="263"/>
      <c r="AY345" s="263"/>
    </row>
    <row r="346" spans="1:51" ht="15.75" customHeight="1" x14ac:dyDescent="0.25">
      <c r="A346" s="263"/>
      <c r="B346" s="263"/>
      <c r="C346" s="263"/>
      <c r="D346" s="263"/>
      <c r="E346" s="263"/>
      <c r="F346" s="263"/>
      <c r="G346" s="263"/>
      <c r="H346" s="263"/>
      <c r="I346" s="263"/>
      <c r="J346" s="263"/>
      <c r="K346" s="263"/>
      <c r="L346" s="263"/>
      <c r="M346" s="263"/>
      <c r="N346" s="263"/>
      <c r="O346" s="263"/>
      <c r="P346" s="263"/>
      <c r="Q346" s="263"/>
      <c r="R346" s="263"/>
      <c r="S346" s="263"/>
      <c r="T346" s="263"/>
      <c r="U346" s="263"/>
      <c r="V346" s="263"/>
      <c r="W346" s="263"/>
      <c r="X346" s="263"/>
      <c r="Y346" s="263"/>
      <c r="Z346" s="263"/>
      <c r="AA346" s="263"/>
      <c r="AB346" s="263"/>
      <c r="AC346" s="263"/>
      <c r="AD346" s="263"/>
      <c r="AE346" s="263"/>
      <c r="AF346" s="263"/>
      <c r="AG346" s="263"/>
      <c r="AH346" s="263"/>
      <c r="AI346" s="263"/>
      <c r="AJ346" s="263"/>
      <c r="AK346" s="263"/>
      <c r="AL346" s="263"/>
      <c r="AM346" s="263"/>
      <c r="AN346" s="263"/>
      <c r="AO346" s="263"/>
      <c r="AP346" s="263"/>
      <c r="AQ346" s="263"/>
      <c r="AR346" s="263"/>
      <c r="AS346" s="263"/>
      <c r="AT346" s="263"/>
      <c r="AU346" s="263"/>
      <c r="AV346" s="263"/>
      <c r="AW346" s="263"/>
      <c r="AX346" s="263"/>
      <c r="AY346" s="263"/>
    </row>
    <row r="347" spans="1:51" ht="15.75" customHeight="1" x14ac:dyDescent="0.25">
      <c r="A347" s="263"/>
      <c r="B347" s="263"/>
      <c r="C347" s="263"/>
      <c r="D347" s="263"/>
      <c r="E347" s="263"/>
      <c r="F347" s="263"/>
      <c r="G347" s="263"/>
      <c r="H347" s="263"/>
      <c r="I347" s="263"/>
      <c r="J347" s="263"/>
      <c r="K347" s="263"/>
      <c r="L347" s="263"/>
      <c r="M347" s="263"/>
      <c r="N347" s="263"/>
      <c r="O347" s="263"/>
      <c r="P347" s="263"/>
      <c r="Q347" s="263"/>
      <c r="R347" s="263"/>
      <c r="S347" s="263"/>
      <c r="T347" s="263"/>
      <c r="U347" s="263"/>
      <c r="V347" s="263"/>
      <c r="W347" s="263"/>
      <c r="X347" s="263"/>
      <c r="Y347" s="263"/>
      <c r="Z347" s="263"/>
      <c r="AA347" s="263"/>
      <c r="AB347" s="263"/>
      <c r="AC347" s="263"/>
      <c r="AD347" s="263"/>
      <c r="AE347" s="263"/>
      <c r="AF347" s="263"/>
      <c r="AG347" s="263"/>
      <c r="AH347" s="263"/>
      <c r="AI347" s="263"/>
      <c r="AJ347" s="263"/>
      <c r="AK347" s="263"/>
      <c r="AL347" s="263"/>
      <c r="AM347" s="263"/>
      <c r="AN347" s="263"/>
      <c r="AO347" s="263"/>
      <c r="AP347" s="263"/>
      <c r="AQ347" s="263"/>
      <c r="AR347" s="263"/>
      <c r="AS347" s="263"/>
      <c r="AT347" s="263"/>
      <c r="AU347" s="263"/>
      <c r="AV347" s="263"/>
      <c r="AW347" s="263"/>
      <c r="AX347" s="263"/>
      <c r="AY347" s="263"/>
    </row>
    <row r="348" spans="1:51" ht="15.75" customHeight="1" x14ac:dyDescent="0.25">
      <c r="A348" s="263"/>
      <c r="B348" s="263"/>
      <c r="C348" s="263"/>
      <c r="D348" s="263"/>
      <c r="E348" s="263"/>
      <c r="F348" s="263"/>
      <c r="G348" s="263"/>
      <c r="H348" s="263"/>
      <c r="I348" s="263"/>
      <c r="J348" s="263"/>
      <c r="K348" s="263"/>
      <c r="L348" s="263"/>
      <c r="M348" s="263"/>
      <c r="N348" s="263"/>
      <c r="O348" s="263"/>
      <c r="P348" s="263"/>
      <c r="Q348" s="263"/>
      <c r="R348" s="263"/>
      <c r="S348" s="263"/>
      <c r="T348" s="263"/>
      <c r="U348" s="263"/>
      <c r="V348" s="263"/>
      <c r="W348" s="263"/>
      <c r="X348" s="263"/>
      <c r="Y348" s="263"/>
      <c r="Z348" s="263"/>
      <c r="AA348" s="263"/>
      <c r="AB348" s="263"/>
      <c r="AC348" s="263"/>
      <c r="AD348" s="263"/>
      <c r="AE348" s="263"/>
      <c r="AF348" s="263"/>
      <c r="AG348" s="263"/>
      <c r="AH348" s="263"/>
      <c r="AI348" s="263"/>
      <c r="AJ348" s="263"/>
      <c r="AK348" s="263"/>
      <c r="AL348" s="263"/>
      <c r="AM348" s="263"/>
      <c r="AN348" s="263"/>
      <c r="AO348" s="263"/>
      <c r="AP348" s="263"/>
      <c r="AQ348" s="263"/>
      <c r="AR348" s="263"/>
      <c r="AS348" s="263"/>
      <c r="AT348" s="263"/>
      <c r="AU348" s="263"/>
      <c r="AV348" s="263"/>
      <c r="AW348" s="263"/>
      <c r="AX348" s="263"/>
      <c r="AY348" s="263"/>
    </row>
    <row r="349" spans="1:51" ht="15.75" customHeight="1" x14ac:dyDescent="0.25">
      <c r="A349" s="263"/>
      <c r="B349" s="263"/>
      <c r="C349" s="263"/>
      <c r="D349" s="263"/>
      <c r="E349" s="263"/>
      <c r="F349" s="263"/>
      <c r="G349" s="263"/>
      <c r="H349" s="263"/>
      <c r="I349" s="263"/>
      <c r="J349" s="263"/>
      <c r="K349" s="263"/>
      <c r="L349" s="263"/>
      <c r="M349" s="263"/>
      <c r="N349" s="263"/>
      <c r="O349" s="263"/>
      <c r="P349" s="263"/>
      <c r="Q349" s="263"/>
      <c r="R349" s="263"/>
      <c r="S349" s="263"/>
      <c r="T349" s="263"/>
      <c r="U349" s="263"/>
      <c r="V349" s="263"/>
      <c r="W349" s="263"/>
      <c r="X349" s="263"/>
      <c r="Y349" s="263"/>
      <c r="Z349" s="263"/>
      <c r="AA349" s="263"/>
      <c r="AB349" s="263"/>
      <c r="AC349" s="263"/>
      <c r="AD349" s="263"/>
      <c r="AE349" s="263"/>
      <c r="AF349" s="263"/>
      <c r="AG349" s="263"/>
      <c r="AH349" s="263"/>
      <c r="AI349" s="263"/>
      <c r="AJ349" s="263"/>
      <c r="AK349" s="263"/>
      <c r="AL349" s="263"/>
      <c r="AM349" s="263"/>
      <c r="AN349" s="263"/>
      <c r="AO349" s="263"/>
      <c r="AP349" s="263"/>
      <c r="AQ349" s="263"/>
      <c r="AR349" s="263"/>
      <c r="AS349" s="263"/>
      <c r="AT349" s="263"/>
      <c r="AU349" s="263"/>
      <c r="AV349" s="263"/>
      <c r="AW349" s="263"/>
      <c r="AX349" s="263"/>
      <c r="AY349" s="263"/>
    </row>
    <row r="350" spans="1:51" ht="15.75" customHeight="1" x14ac:dyDescent="0.25">
      <c r="A350" s="263"/>
      <c r="B350" s="263"/>
      <c r="C350" s="263"/>
      <c r="D350" s="263"/>
      <c r="E350" s="263"/>
      <c r="F350" s="263"/>
      <c r="G350" s="263"/>
      <c r="H350" s="263"/>
      <c r="I350" s="263"/>
      <c r="J350" s="263"/>
      <c r="K350" s="263"/>
      <c r="L350" s="263"/>
      <c r="M350" s="263"/>
      <c r="N350" s="263"/>
      <c r="O350" s="263"/>
      <c r="P350" s="263"/>
      <c r="Q350" s="263"/>
      <c r="R350" s="263"/>
      <c r="S350" s="263"/>
      <c r="T350" s="263"/>
      <c r="U350" s="263"/>
      <c r="V350" s="263"/>
      <c r="W350" s="263"/>
      <c r="X350" s="263"/>
      <c r="Y350" s="263"/>
      <c r="Z350" s="263"/>
      <c r="AA350" s="263"/>
      <c r="AB350" s="263"/>
      <c r="AC350" s="263"/>
      <c r="AD350" s="263"/>
      <c r="AE350" s="263"/>
      <c r="AF350" s="263"/>
      <c r="AG350" s="263"/>
      <c r="AH350" s="263"/>
      <c r="AI350" s="263"/>
      <c r="AJ350" s="263"/>
      <c r="AK350" s="263"/>
      <c r="AL350" s="263"/>
      <c r="AM350" s="263"/>
      <c r="AN350" s="263"/>
      <c r="AO350" s="263"/>
      <c r="AP350" s="263"/>
      <c r="AQ350" s="263"/>
      <c r="AR350" s="263"/>
      <c r="AS350" s="263"/>
      <c r="AT350" s="263"/>
      <c r="AU350" s="263"/>
      <c r="AV350" s="263"/>
      <c r="AW350" s="263"/>
      <c r="AX350" s="263"/>
      <c r="AY350" s="263"/>
    </row>
    <row r="351" spans="1:51" ht="15.75" customHeight="1" x14ac:dyDescent="0.25">
      <c r="A351" s="263"/>
      <c r="B351" s="263"/>
      <c r="C351" s="263"/>
      <c r="D351" s="263"/>
      <c r="E351" s="263"/>
      <c r="F351" s="263"/>
      <c r="G351" s="263"/>
      <c r="H351" s="263"/>
      <c r="I351" s="263"/>
      <c r="J351" s="263"/>
      <c r="K351" s="263"/>
      <c r="L351" s="263"/>
      <c r="M351" s="263"/>
      <c r="N351" s="263"/>
      <c r="O351" s="263"/>
      <c r="P351" s="263"/>
      <c r="Q351" s="263"/>
      <c r="R351" s="263"/>
      <c r="S351" s="263"/>
      <c r="T351" s="263"/>
      <c r="U351" s="263"/>
      <c r="V351" s="263"/>
      <c r="W351" s="263"/>
      <c r="X351" s="263"/>
      <c r="Y351" s="263"/>
      <c r="Z351" s="263"/>
      <c r="AA351" s="263"/>
      <c r="AB351" s="263"/>
      <c r="AC351" s="263"/>
      <c r="AD351" s="263"/>
      <c r="AE351" s="263"/>
      <c r="AF351" s="263"/>
      <c r="AG351" s="263"/>
      <c r="AH351" s="263"/>
      <c r="AI351" s="263"/>
      <c r="AJ351" s="263"/>
      <c r="AK351" s="263"/>
      <c r="AL351" s="263"/>
      <c r="AM351" s="263"/>
      <c r="AN351" s="263"/>
      <c r="AO351" s="263"/>
      <c r="AP351" s="263"/>
      <c r="AQ351" s="263"/>
      <c r="AR351" s="263"/>
      <c r="AS351" s="263"/>
      <c r="AT351" s="263"/>
      <c r="AU351" s="263"/>
      <c r="AV351" s="263"/>
      <c r="AW351" s="263"/>
      <c r="AX351" s="263"/>
      <c r="AY351" s="263"/>
    </row>
    <row r="352" spans="1:51" ht="15.75" customHeight="1" x14ac:dyDescent="0.25">
      <c r="A352" s="263"/>
      <c r="B352" s="263"/>
      <c r="C352" s="263"/>
      <c r="D352" s="263"/>
      <c r="E352" s="263"/>
      <c r="F352" s="263"/>
      <c r="G352" s="263"/>
      <c r="H352" s="263"/>
      <c r="I352" s="263"/>
      <c r="J352" s="263"/>
      <c r="K352" s="263"/>
      <c r="L352" s="263"/>
      <c r="M352" s="263"/>
      <c r="N352" s="263"/>
      <c r="O352" s="263"/>
      <c r="P352" s="263"/>
      <c r="Q352" s="263"/>
      <c r="R352" s="263"/>
      <c r="S352" s="263"/>
      <c r="T352" s="263"/>
      <c r="U352" s="263"/>
      <c r="V352" s="263"/>
      <c r="W352" s="263"/>
      <c r="X352" s="263"/>
      <c r="Y352" s="263"/>
      <c r="Z352" s="263"/>
      <c r="AA352" s="263"/>
      <c r="AB352" s="263"/>
      <c r="AC352" s="263"/>
      <c r="AD352" s="263"/>
      <c r="AE352" s="263"/>
      <c r="AF352" s="263"/>
      <c r="AG352" s="263"/>
      <c r="AH352" s="263"/>
      <c r="AI352" s="263"/>
      <c r="AJ352" s="263"/>
      <c r="AK352" s="263"/>
      <c r="AL352" s="263"/>
      <c r="AM352" s="263"/>
      <c r="AN352" s="263"/>
      <c r="AO352" s="263"/>
      <c r="AP352" s="263"/>
      <c r="AQ352" s="263"/>
      <c r="AR352" s="263"/>
      <c r="AS352" s="263"/>
      <c r="AT352" s="263"/>
      <c r="AU352" s="263"/>
      <c r="AV352" s="263"/>
      <c r="AW352" s="263"/>
      <c r="AX352" s="263"/>
      <c r="AY352" s="263"/>
    </row>
    <row r="353" spans="1:51" ht="15.75" customHeight="1" x14ac:dyDescent="0.25">
      <c r="A353" s="263"/>
      <c r="B353" s="263"/>
      <c r="C353" s="263"/>
      <c r="D353" s="263"/>
      <c r="E353" s="263"/>
      <c r="F353" s="263"/>
      <c r="G353" s="263"/>
      <c r="H353" s="263"/>
      <c r="I353" s="263"/>
      <c r="J353" s="263"/>
      <c r="K353" s="263"/>
      <c r="L353" s="263"/>
      <c r="M353" s="263"/>
      <c r="N353" s="263"/>
      <c r="O353" s="263"/>
      <c r="P353" s="263"/>
      <c r="Q353" s="263"/>
      <c r="R353" s="263"/>
      <c r="S353" s="263"/>
      <c r="T353" s="263"/>
      <c r="U353" s="263"/>
      <c r="V353" s="263"/>
      <c r="W353" s="263"/>
      <c r="X353" s="263"/>
      <c r="Y353" s="263"/>
      <c r="Z353" s="263"/>
      <c r="AA353" s="263"/>
      <c r="AB353" s="263"/>
      <c r="AC353" s="263"/>
      <c r="AD353" s="263"/>
      <c r="AE353" s="263"/>
      <c r="AF353" s="263"/>
      <c r="AG353" s="263"/>
      <c r="AH353" s="263"/>
      <c r="AI353" s="263"/>
      <c r="AJ353" s="263"/>
      <c r="AK353" s="263"/>
      <c r="AL353" s="263"/>
      <c r="AM353" s="263"/>
      <c r="AN353" s="263"/>
      <c r="AO353" s="263"/>
      <c r="AP353" s="263"/>
      <c r="AQ353" s="263"/>
      <c r="AR353" s="263"/>
      <c r="AS353" s="263"/>
      <c r="AT353" s="263"/>
      <c r="AU353" s="263"/>
      <c r="AV353" s="263"/>
      <c r="AW353" s="263"/>
      <c r="AX353" s="263"/>
      <c r="AY353" s="263"/>
    </row>
    <row r="354" spans="1:51" ht="15.75" customHeight="1" x14ac:dyDescent="0.25">
      <c r="A354" s="263"/>
      <c r="B354" s="263"/>
      <c r="C354" s="263"/>
      <c r="D354" s="263"/>
      <c r="E354" s="263"/>
      <c r="F354" s="263"/>
      <c r="G354" s="263"/>
      <c r="H354" s="263"/>
      <c r="I354" s="263"/>
      <c r="J354" s="263"/>
      <c r="K354" s="263"/>
      <c r="L354" s="263"/>
      <c r="M354" s="263"/>
      <c r="N354" s="263"/>
      <c r="O354" s="263"/>
      <c r="P354" s="263"/>
      <c r="Q354" s="263"/>
      <c r="R354" s="263"/>
      <c r="S354" s="263"/>
      <c r="T354" s="263"/>
      <c r="U354" s="263"/>
      <c r="V354" s="263"/>
      <c r="W354" s="263"/>
      <c r="X354" s="263"/>
      <c r="Y354" s="263"/>
      <c r="Z354" s="263"/>
      <c r="AA354" s="263"/>
      <c r="AB354" s="263"/>
      <c r="AC354" s="263"/>
      <c r="AD354" s="263"/>
      <c r="AE354" s="263"/>
      <c r="AF354" s="263"/>
      <c r="AG354" s="263"/>
      <c r="AH354" s="263"/>
      <c r="AI354" s="263"/>
      <c r="AJ354" s="263"/>
      <c r="AK354" s="263"/>
      <c r="AL354" s="263"/>
      <c r="AM354" s="263"/>
      <c r="AN354" s="263"/>
      <c r="AO354" s="263"/>
      <c r="AP354" s="263"/>
      <c r="AQ354" s="263"/>
      <c r="AR354" s="263"/>
      <c r="AS354" s="263"/>
      <c r="AT354" s="263"/>
      <c r="AU354" s="263"/>
      <c r="AV354" s="263"/>
      <c r="AW354" s="263"/>
      <c r="AX354" s="263"/>
      <c r="AY354" s="263"/>
    </row>
    <row r="355" spans="1:51" ht="15.75" customHeight="1" x14ac:dyDescent="0.25">
      <c r="A355" s="263"/>
      <c r="B355" s="263"/>
      <c r="C355" s="263"/>
      <c r="D355" s="263"/>
      <c r="E355" s="263"/>
      <c r="F355" s="263"/>
      <c r="G355" s="263"/>
      <c r="H355" s="263"/>
      <c r="I355" s="263"/>
      <c r="J355" s="263"/>
      <c r="K355" s="263"/>
      <c r="L355" s="263"/>
      <c r="M355" s="263"/>
      <c r="N355" s="263"/>
      <c r="O355" s="263"/>
      <c r="P355" s="263"/>
      <c r="Q355" s="263"/>
      <c r="R355" s="263"/>
      <c r="S355" s="263"/>
      <c r="T355" s="263"/>
      <c r="U355" s="263"/>
      <c r="V355" s="263"/>
      <c r="W355" s="263"/>
      <c r="X355" s="263"/>
      <c r="Y355" s="263"/>
      <c r="Z355" s="263"/>
      <c r="AA355" s="263"/>
      <c r="AB355" s="263"/>
      <c r="AC355" s="263"/>
      <c r="AD355" s="263"/>
      <c r="AE355" s="263"/>
      <c r="AF355" s="263"/>
      <c r="AG355" s="263"/>
      <c r="AH355" s="263"/>
      <c r="AI355" s="263"/>
      <c r="AJ355" s="263"/>
      <c r="AK355" s="263"/>
      <c r="AL355" s="263"/>
      <c r="AM355" s="263"/>
      <c r="AN355" s="263"/>
      <c r="AO355" s="263"/>
      <c r="AP355" s="263"/>
      <c r="AQ355" s="263"/>
      <c r="AR355" s="263"/>
      <c r="AS355" s="263"/>
      <c r="AT355" s="263"/>
      <c r="AU355" s="263"/>
      <c r="AV355" s="263"/>
      <c r="AW355" s="263"/>
      <c r="AX355" s="263"/>
      <c r="AY355" s="263"/>
    </row>
    <row r="356" spans="1:51" ht="15.75" customHeight="1" x14ac:dyDescent="0.25">
      <c r="A356" s="263"/>
      <c r="B356" s="263"/>
      <c r="C356" s="263"/>
      <c r="D356" s="263"/>
      <c r="E356" s="263"/>
      <c r="F356" s="263"/>
      <c r="G356" s="263"/>
      <c r="H356" s="263"/>
      <c r="I356" s="263"/>
      <c r="J356" s="263"/>
      <c r="K356" s="263"/>
      <c r="L356" s="263"/>
      <c r="M356" s="263"/>
      <c r="N356" s="263"/>
      <c r="O356" s="263"/>
      <c r="P356" s="263"/>
      <c r="Q356" s="263"/>
      <c r="R356" s="263"/>
      <c r="S356" s="263"/>
      <c r="T356" s="263"/>
      <c r="U356" s="263"/>
      <c r="V356" s="263"/>
      <c r="W356" s="263"/>
      <c r="X356" s="263"/>
      <c r="Y356" s="263"/>
      <c r="Z356" s="263"/>
      <c r="AA356" s="263"/>
      <c r="AB356" s="263"/>
      <c r="AC356" s="263"/>
      <c r="AD356" s="263"/>
      <c r="AE356" s="263"/>
      <c r="AF356" s="263"/>
      <c r="AG356" s="263"/>
      <c r="AH356" s="263"/>
      <c r="AI356" s="263"/>
      <c r="AJ356" s="263"/>
      <c r="AK356" s="263"/>
      <c r="AL356" s="263"/>
      <c r="AM356" s="263"/>
      <c r="AN356" s="263"/>
      <c r="AO356" s="263"/>
      <c r="AP356" s="263"/>
      <c r="AQ356" s="263"/>
      <c r="AR356" s="263"/>
      <c r="AS356" s="263"/>
      <c r="AT356" s="263"/>
      <c r="AU356" s="263"/>
      <c r="AV356" s="263"/>
      <c r="AW356" s="263"/>
      <c r="AX356" s="263"/>
      <c r="AY356" s="263"/>
    </row>
    <row r="357" spans="1:51" ht="15.75" customHeight="1" x14ac:dyDescent="0.25">
      <c r="A357" s="263"/>
      <c r="B357" s="263"/>
      <c r="C357" s="263"/>
      <c r="D357" s="263"/>
      <c r="E357" s="263"/>
      <c r="F357" s="263"/>
      <c r="G357" s="263"/>
      <c r="H357" s="263"/>
      <c r="I357" s="263"/>
      <c r="J357" s="263"/>
      <c r="K357" s="263"/>
      <c r="L357" s="263"/>
      <c r="M357" s="263"/>
      <c r="N357" s="263"/>
      <c r="O357" s="263"/>
      <c r="P357" s="263"/>
      <c r="Q357" s="263"/>
      <c r="R357" s="263"/>
      <c r="S357" s="263"/>
      <c r="T357" s="263"/>
      <c r="U357" s="263"/>
      <c r="V357" s="263"/>
      <c r="W357" s="263"/>
      <c r="X357" s="263"/>
      <c r="Y357" s="263"/>
      <c r="Z357" s="263"/>
      <c r="AA357" s="263"/>
      <c r="AB357" s="263"/>
      <c r="AC357" s="263"/>
      <c r="AD357" s="263"/>
      <c r="AE357" s="263"/>
      <c r="AF357" s="263"/>
      <c r="AG357" s="263"/>
      <c r="AH357" s="263"/>
      <c r="AI357" s="263"/>
      <c r="AJ357" s="263"/>
      <c r="AK357" s="263"/>
      <c r="AL357" s="263"/>
      <c r="AM357" s="263"/>
      <c r="AN357" s="263"/>
      <c r="AO357" s="263"/>
      <c r="AP357" s="263"/>
      <c r="AQ357" s="263"/>
      <c r="AR357" s="263"/>
      <c r="AS357" s="263"/>
      <c r="AT357" s="263"/>
      <c r="AU357" s="263"/>
      <c r="AV357" s="263"/>
      <c r="AW357" s="263"/>
      <c r="AX357" s="263"/>
      <c r="AY357" s="263"/>
    </row>
    <row r="358" spans="1:51" ht="15.75" customHeight="1" x14ac:dyDescent="0.25">
      <c r="A358" s="263"/>
      <c r="B358" s="263"/>
      <c r="C358" s="263"/>
      <c r="D358" s="263"/>
      <c r="E358" s="263"/>
      <c r="F358" s="263"/>
      <c r="G358" s="263"/>
      <c r="H358" s="263"/>
      <c r="I358" s="263"/>
      <c r="J358" s="263"/>
      <c r="K358" s="263"/>
      <c r="L358" s="263"/>
      <c r="M358" s="263"/>
      <c r="N358" s="263"/>
      <c r="O358" s="263"/>
      <c r="P358" s="263"/>
      <c r="Q358" s="263"/>
      <c r="R358" s="263"/>
      <c r="S358" s="263"/>
      <c r="T358" s="263"/>
      <c r="U358" s="263"/>
      <c r="V358" s="263"/>
      <c r="W358" s="263"/>
      <c r="X358" s="263"/>
      <c r="Y358" s="263"/>
      <c r="Z358" s="263"/>
      <c r="AA358" s="263"/>
      <c r="AB358" s="263"/>
      <c r="AC358" s="263"/>
      <c r="AD358" s="263"/>
      <c r="AE358" s="263"/>
      <c r="AF358" s="263"/>
      <c r="AG358" s="263"/>
      <c r="AH358" s="263"/>
      <c r="AI358" s="263"/>
      <c r="AJ358" s="263"/>
      <c r="AK358" s="263"/>
      <c r="AL358" s="263"/>
      <c r="AM358" s="263"/>
      <c r="AN358" s="263"/>
      <c r="AO358" s="263"/>
      <c r="AP358" s="263"/>
      <c r="AQ358" s="263"/>
      <c r="AR358" s="263"/>
      <c r="AS358" s="263"/>
      <c r="AT358" s="263"/>
      <c r="AU358" s="263"/>
      <c r="AV358" s="263"/>
      <c r="AW358" s="263"/>
      <c r="AX358" s="263"/>
      <c r="AY358" s="263"/>
    </row>
    <row r="359" spans="1:51" ht="15.75" customHeight="1" x14ac:dyDescent="0.25">
      <c r="A359" s="263"/>
      <c r="B359" s="263"/>
      <c r="C359" s="263"/>
      <c r="D359" s="263"/>
      <c r="E359" s="263"/>
      <c r="F359" s="263"/>
      <c r="G359" s="263"/>
      <c r="H359" s="263"/>
      <c r="I359" s="263"/>
      <c r="J359" s="263"/>
      <c r="K359" s="263"/>
      <c r="L359" s="263"/>
      <c r="M359" s="263"/>
      <c r="N359" s="263"/>
      <c r="O359" s="263"/>
      <c r="P359" s="263"/>
      <c r="Q359" s="263"/>
      <c r="R359" s="263"/>
      <c r="S359" s="263"/>
      <c r="T359" s="263"/>
      <c r="U359" s="263"/>
      <c r="V359" s="263"/>
      <c r="W359" s="263"/>
      <c r="X359" s="263"/>
      <c r="Y359" s="263"/>
      <c r="Z359" s="263"/>
      <c r="AA359" s="263"/>
      <c r="AB359" s="263"/>
      <c r="AC359" s="263"/>
      <c r="AD359" s="263"/>
      <c r="AE359" s="263"/>
      <c r="AF359" s="263"/>
      <c r="AG359" s="263"/>
      <c r="AH359" s="263"/>
      <c r="AI359" s="263"/>
      <c r="AJ359" s="263"/>
      <c r="AK359" s="263"/>
      <c r="AL359" s="263"/>
      <c r="AM359" s="263"/>
      <c r="AN359" s="263"/>
      <c r="AO359" s="263"/>
      <c r="AP359" s="263"/>
      <c r="AQ359" s="263"/>
      <c r="AR359" s="263"/>
      <c r="AS359" s="263"/>
      <c r="AT359" s="263"/>
      <c r="AU359" s="263"/>
      <c r="AV359" s="263"/>
      <c r="AW359" s="263"/>
      <c r="AX359" s="263"/>
      <c r="AY359" s="263"/>
    </row>
    <row r="360" spans="1:51" ht="15.75" customHeight="1" x14ac:dyDescent="0.25">
      <c r="A360" s="263"/>
      <c r="B360" s="263"/>
      <c r="C360" s="263"/>
      <c r="D360" s="263"/>
      <c r="E360" s="263"/>
      <c r="F360" s="263"/>
      <c r="G360" s="263"/>
      <c r="H360" s="263"/>
      <c r="I360" s="263"/>
      <c r="J360" s="263"/>
      <c r="K360" s="263"/>
      <c r="L360" s="263"/>
      <c r="M360" s="263"/>
      <c r="N360" s="263"/>
      <c r="O360" s="263"/>
      <c r="P360" s="263"/>
      <c r="Q360" s="263"/>
      <c r="R360" s="263"/>
      <c r="S360" s="263"/>
      <c r="T360" s="263"/>
      <c r="U360" s="263"/>
      <c r="V360" s="263"/>
      <c r="W360" s="263"/>
      <c r="X360" s="263"/>
      <c r="Y360" s="263"/>
      <c r="Z360" s="263"/>
      <c r="AA360" s="263"/>
      <c r="AB360" s="263"/>
      <c r="AC360" s="263"/>
      <c r="AD360" s="263"/>
      <c r="AE360" s="263"/>
      <c r="AF360" s="263"/>
      <c r="AG360" s="263"/>
      <c r="AH360" s="263"/>
      <c r="AI360" s="263"/>
      <c r="AJ360" s="263"/>
      <c r="AK360" s="263"/>
      <c r="AL360" s="263"/>
      <c r="AM360" s="263"/>
      <c r="AN360" s="263"/>
      <c r="AO360" s="263"/>
      <c r="AP360" s="263"/>
      <c r="AQ360" s="263"/>
      <c r="AR360" s="263"/>
      <c r="AS360" s="263"/>
      <c r="AT360" s="263"/>
      <c r="AU360" s="263"/>
      <c r="AV360" s="263"/>
      <c r="AW360" s="263"/>
      <c r="AX360" s="263"/>
      <c r="AY360" s="263"/>
    </row>
    <row r="361" spans="1:51" ht="15.75" customHeight="1" x14ac:dyDescent="0.25">
      <c r="A361" s="263"/>
      <c r="B361" s="263"/>
      <c r="C361" s="263"/>
      <c r="D361" s="263"/>
      <c r="E361" s="263"/>
      <c r="F361" s="263"/>
      <c r="G361" s="263"/>
      <c r="H361" s="263"/>
      <c r="I361" s="263"/>
      <c r="J361" s="263"/>
      <c r="K361" s="263"/>
      <c r="L361" s="263"/>
      <c r="M361" s="263"/>
      <c r="N361" s="263"/>
      <c r="O361" s="263"/>
      <c r="P361" s="263"/>
      <c r="Q361" s="263"/>
      <c r="R361" s="263"/>
      <c r="S361" s="263"/>
      <c r="T361" s="263"/>
      <c r="U361" s="263"/>
      <c r="V361" s="263"/>
      <c r="W361" s="263"/>
      <c r="X361" s="263"/>
      <c r="Y361" s="263"/>
      <c r="Z361" s="263"/>
      <c r="AA361" s="263"/>
      <c r="AB361" s="263"/>
      <c r="AC361" s="263"/>
      <c r="AD361" s="263"/>
      <c r="AE361" s="263"/>
      <c r="AF361" s="263"/>
      <c r="AG361" s="263"/>
      <c r="AH361" s="263"/>
      <c r="AI361" s="263"/>
      <c r="AJ361" s="263"/>
      <c r="AK361" s="263"/>
      <c r="AL361" s="263"/>
      <c r="AM361" s="263"/>
      <c r="AN361" s="263"/>
      <c r="AO361" s="263"/>
      <c r="AP361" s="263"/>
      <c r="AQ361" s="263"/>
      <c r="AR361" s="263"/>
      <c r="AS361" s="263"/>
      <c r="AT361" s="263"/>
      <c r="AU361" s="263"/>
      <c r="AV361" s="263"/>
      <c r="AW361" s="263"/>
      <c r="AX361" s="263"/>
      <c r="AY361" s="263"/>
    </row>
    <row r="362" spans="1:51" ht="15.75" customHeight="1" x14ac:dyDescent="0.25">
      <c r="A362" s="263"/>
      <c r="B362" s="263"/>
      <c r="C362" s="263"/>
      <c r="D362" s="263"/>
      <c r="E362" s="263"/>
      <c r="F362" s="263"/>
      <c r="G362" s="263"/>
      <c r="H362" s="263"/>
      <c r="I362" s="263"/>
      <c r="J362" s="263"/>
      <c r="K362" s="263"/>
      <c r="L362" s="263"/>
      <c r="M362" s="263"/>
      <c r="N362" s="263"/>
      <c r="O362" s="263"/>
      <c r="P362" s="263"/>
      <c r="Q362" s="263"/>
      <c r="R362" s="263"/>
      <c r="S362" s="263"/>
      <c r="T362" s="263"/>
      <c r="U362" s="263"/>
      <c r="V362" s="263"/>
      <c r="W362" s="263"/>
      <c r="X362" s="263"/>
      <c r="Y362" s="263"/>
      <c r="Z362" s="263"/>
      <c r="AA362" s="263"/>
      <c r="AB362" s="263"/>
      <c r="AC362" s="263"/>
      <c r="AD362" s="263"/>
      <c r="AE362" s="263"/>
      <c r="AF362" s="263"/>
      <c r="AG362" s="263"/>
      <c r="AH362" s="263"/>
      <c r="AI362" s="263"/>
      <c r="AJ362" s="263"/>
      <c r="AK362" s="263"/>
      <c r="AL362" s="263"/>
      <c r="AM362" s="263"/>
      <c r="AN362" s="263"/>
      <c r="AO362" s="263"/>
      <c r="AP362" s="263"/>
      <c r="AQ362" s="263"/>
      <c r="AR362" s="263"/>
      <c r="AS362" s="263"/>
      <c r="AT362" s="263"/>
      <c r="AU362" s="263"/>
      <c r="AV362" s="263"/>
      <c r="AW362" s="263"/>
      <c r="AX362" s="263"/>
      <c r="AY362" s="263"/>
    </row>
    <row r="363" spans="1:51" ht="15.75" customHeight="1" x14ac:dyDescent="0.25">
      <c r="A363" s="263"/>
      <c r="B363" s="263"/>
      <c r="C363" s="263"/>
      <c r="D363" s="263"/>
      <c r="E363" s="263"/>
      <c r="F363" s="263"/>
      <c r="G363" s="263"/>
      <c r="H363" s="263"/>
      <c r="I363" s="263"/>
      <c r="J363" s="263"/>
      <c r="K363" s="263"/>
      <c r="L363" s="263"/>
      <c r="M363" s="263"/>
      <c r="N363" s="263"/>
      <c r="O363" s="263"/>
      <c r="P363" s="263"/>
      <c r="Q363" s="263"/>
      <c r="R363" s="263"/>
      <c r="S363" s="263"/>
      <c r="T363" s="263"/>
      <c r="U363" s="263"/>
      <c r="V363" s="263"/>
      <c r="W363" s="263"/>
      <c r="X363" s="263"/>
      <c r="Y363" s="263"/>
      <c r="Z363" s="263"/>
      <c r="AA363" s="263"/>
      <c r="AB363" s="263"/>
      <c r="AC363" s="263"/>
      <c r="AD363" s="263"/>
      <c r="AE363" s="263"/>
      <c r="AF363" s="263"/>
      <c r="AG363" s="263"/>
      <c r="AH363" s="263"/>
      <c r="AI363" s="263"/>
      <c r="AJ363" s="263"/>
      <c r="AK363" s="263"/>
      <c r="AL363" s="263"/>
      <c r="AM363" s="263"/>
      <c r="AN363" s="263"/>
      <c r="AO363" s="263"/>
      <c r="AP363" s="263"/>
      <c r="AQ363" s="263"/>
      <c r="AR363" s="263"/>
      <c r="AS363" s="263"/>
      <c r="AT363" s="263"/>
      <c r="AU363" s="263"/>
      <c r="AV363" s="263"/>
      <c r="AW363" s="263"/>
      <c r="AX363" s="263"/>
      <c r="AY363" s="263"/>
    </row>
    <row r="364" spans="1:51" ht="15.75" customHeight="1" x14ac:dyDescent="0.25">
      <c r="A364" s="263"/>
      <c r="B364" s="263"/>
      <c r="C364" s="263"/>
      <c r="D364" s="263"/>
      <c r="E364" s="263"/>
      <c r="F364" s="263"/>
      <c r="G364" s="263"/>
      <c r="H364" s="263"/>
      <c r="I364" s="263"/>
      <c r="J364" s="263"/>
      <c r="K364" s="263"/>
      <c r="L364" s="263"/>
      <c r="M364" s="263"/>
      <c r="N364" s="263"/>
      <c r="O364" s="263"/>
      <c r="P364" s="263"/>
      <c r="Q364" s="263"/>
      <c r="R364" s="263"/>
      <c r="S364" s="263"/>
      <c r="T364" s="263"/>
      <c r="U364" s="263"/>
      <c r="V364" s="263"/>
      <c r="W364" s="263"/>
      <c r="X364" s="263"/>
      <c r="Y364" s="263"/>
      <c r="Z364" s="263"/>
      <c r="AA364" s="263"/>
      <c r="AB364" s="263"/>
      <c r="AC364" s="263"/>
      <c r="AD364" s="263"/>
      <c r="AE364" s="263"/>
      <c r="AF364" s="263"/>
      <c r="AG364" s="263"/>
      <c r="AH364" s="263"/>
      <c r="AI364" s="263"/>
      <c r="AJ364" s="263"/>
      <c r="AK364" s="263"/>
      <c r="AL364" s="263"/>
      <c r="AM364" s="263"/>
      <c r="AN364" s="263"/>
      <c r="AO364" s="263"/>
      <c r="AP364" s="263"/>
      <c r="AQ364" s="263"/>
      <c r="AR364" s="263"/>
      <c r="AS364" s="263"/>
      <c r="AT364" s="263"/>
      <c r="AU364" s="263"/>
      <c r="AV364" s="263"/>
      <c r="AW364" s="263"/>
      <c r="AX364" s="263"/>
      <c r="AY364" s="263"/>
    </row>
    <row r="365" spans="1:51" ht="15.75" customHeight="1" x14ac:dyDescent="0.25">
      <c r="A365" s="263"/>
      <c r="B365" s="263"/>
      <c r="C365" s="263"/>
      <c r="D365" s="263"/>
      <c r="E365" s="263"/>
      <c r="F365" s="263"/>
      <c r="G365" s="263"/>
      <c r="H365" s="263"/>
      <c r="I365" s="263"/>
      <c r="J365" s="263"/>
      <c r="K365" s="263"/>
      <c r="L365" s="263"/>
      <c r="M365" s="263"/>
      <c r="N365" s="263"/>
      <c r="O365" s="263"/>
      <c r="P365" s="263"/>
      <c r="Q365" s="263"/>
      <c r="R365" s="263"/>
      <c r="S365" s="263"/>
      <c r="T365" s="263"/>
      <c r="U365" s="263"/>
      <c r="V365" s="263"/>
      <c r="W365" s="263"/>
      <c r="X365" s="263"/>
      <c r="Y365" s="263"/>
      <c r="Z365" s="263"/>
      <c r="AA365" s="263"/>
      <c r="AB365" s="263"/>
      <c r="AC365" s="263"/>
      <c r="AD365" s="263"/>
      <c r="AE365" s="263"/>
      <c r="AF365" s="263"/>
      <c r="AG365" s="263"/>
      <c r="AH365" s="263"/>
      <c r="AI365" s="263"/>
      <c r="AJ365" s="263"/>
      <c r="AK365" s="263"/>
      <c r="AL365" s="263"/>
      <c r="AM365" s="263"/>
      <c r="AN365" s="263"/>
      <c r="AO365" s="263"/>
      <c r="AP365" s="263"/>
      <c r="AQ365" s="263"/>
      <c r="AR365" s="263"/>
      <c r="AS365" s="263"/>
      <c r="AT365" s="263"/>
      <c r="AU365" s="263"/>
      <c r="AV365" s="263"/>
      <c r="AW365" s="263"/>
      <c r="AX365" s="263"/>
      <c r="AY365" s="263"/>
    </row>
    <row r="366" spans="1:51" ht="15.75" customHeight="1" x14ac:dyDescent="0.25">
      <c r="A366" s="263"/>
      <c r="B366" s="263"/>
      <c r="C366" s="263"/>
      <c r="D366" s="263"/>
      <c r="E366" s="263"/>
      <c r="F366" s="263"/>
      <c r="G366" s="263"/>
      <c r="H366" s="263"/>
      <c r="I366" s="263"/>
      <c r="J366" s="263"/>
      <c r="K366" s="263"/>
      <c r="L366" s="263"/>
      <c r="M366" s="263"/>
      <c r="N366" s="263"/>
      <c r="O366" s="263"/>
      <c r="P366" s="263"/>
      <c r="Q366" s="263"/>
      <c r="R366" s="263"/>
      <c r="S366" s="263"/>
      <c r="T366" s="263"/>
      <c r="U366" s="263"/>
      <c r="V366" s="263"/>
      <c r="W366" s="263"/>
      <c r="X366" s="263"/>
      <c r="Y366" s="263"/>
      <c r="Z366" s="263"/>
      <c r="AA366" s="263"/>
      <c r="AB366" s="263"/>
      <c r="AC366" s="263"/>
      <c r="AD366" s="263"/>
      <c r="AE366" s="263"/>
      <c r="AF366" s="263"/>
      <c r="AG366" s="263"/>
      <c r="AH366" s="263"/>
      <c r="AI366" s="263"/>
      <c r="AJ366" s="263"/>
      <c r="AK366" s="263"/>
      <c r="AL366" s="263"/>
      <c r="AM366" s="263"/>
      <c r="AN366" s="263"/>
      <c r="AO366" s="263"/>
      <c r="AP366" s="263"/>
      <c r="AQ366" s="263"/>
      <c r="AR366" s="263"/>
      <c r="AS366" s="263"/>
      <c r="AT366" s="263"/>
      <c r="AU366" s="263"/>
      <c r="AV366" s="263"/>
      <c r="AW366" s="263"/>
      <c r="AX366" s="263"/>
      <c r="AY366" s="263"/>
    </row>
    <row r="367" spans="1:51" ht="15.75" customHeight="1" x14ac:dyDescent="0.25">
      <c r="A367" s="263"/>
      <c r="B367" s="263"/>
      <c r="C367" s="263"/>
      <c r="D367" s="263"/>
      <c r="E367" s="263"/>
      <c r="F367" s="263"/>
      <c r="G367" s="263"/>
      <c r="H367" s="263"/>
      <c r="I367" s="263"/>
      <c r="J367" s="263"/>
      <c r="K367" s="263"/>
      <c r="L367" s="263"/>
      <c r="M367" s="263"/>
      <c r="N367" s="263"/>
      <c r="O367" s="263"/>
      <c r="P367" s="263"/>
      <c r="Q367" s="263"/>
      <c r="R367" s="263"/>
      <c r="S367" s="263"/>
      <c r="T367" s="263"/>
      <c r="U367" s="263"/>
      <c r="V367" s="263"/>
      <c r="W367" s="263"/>
      <c r="X367" s="263"/>
      <c r="Y367" s="263"/>
      <c r="Z367" s="263"/>
      <c r="AA367" s="263"/>
      <c r="AB367" s="263"/>
      <c r="AC367" s="263"/>
      <c r="AD367" s="263"/>
      <c r="AE367" s="263"/>
      <c r="AF367" s="263"/>
      <c r="AG367" s="263"/>
      <c r="AH367" s="263"/>
      <c r="AI367" s="263"/>
      <c r="AJ367" s="263"/>
      <c r="AK367" s="263"/>
      <c r="AL367" s="263"/>
      <c r="AM367" s="263"/>
      <c r="AN367" s="263"/>
      <c r="AO367" s="263"/>
      <c r="AP367" s="263"/>
      <c r="AQ367" s="263"/>
      <c r="AR367" s="263"/>
      <c r="AS367" s="263"/>
      <c r="AT367" s="263"/>
      <c r="AU367" s="263"/>
      <c r="AV367" s="263"/>
      <c r="AW367" s="263"/>
      <c r="AX367" s="263"/>
      <c r="AY367" s="263"/>
    </row>
    <row r="368" spans="1:51" ht="15.75" customHeight="1" x14ac:dyDescent="0.25">
      <c r="A368" s="263"/>
      <c r="B368" s="263"/>
      <c r="C368" s="263"/>
      <c r="D368" s="263"/>
      <c r="E368" s="263"/>
      <c r="F368" s="263"/>
      <c r="G368" s="263"/>
      <c r="H368" s="263"/>
      <c r="I368" s="263"/>
      <c r="J368" s="263"/>
      <c r="K368" s="263"/>
      <c r="L368" s="263"/>
      <c r="M368" s="263"/>
      <c r="N368" s="263"/>
      <c r="O368" s="263"/>
      <c r="P368" s="263"/>
      <c r="Q368" s="263"/>
      <c r="R368" s="263"/>
      <c r="S368" s="263"/>
      <c r="T368" s="263"/>
      <c r="U368" s="263"/>
      <c r="V368" s="263"/>
      <c r="W368" s="263"/>
      <c r="X368" s="263"/>
      <c r="Y368" s="263"/>
      <c r="Z368" s="263"/>
      <c r="AA368" s="263"/>
      <c r="AB368" s="263"/>
      <c r="AC368" s="263"/>
      <c r="AD368" s="263"/>
      <c r="AE368" s="263"/>
      <c r="AF368" s="263"/>
      <c r="AG368" s="263"/>
      <c r="AH368" s="263"/>
      <c r="AI368" s="263"/>
      <c r="AJ368" s="263"/>
      <c r="AK368" s="263"/>
      <c r="AL368" s="263"/>
      <c r="AM368" s="263"/>
      <c r="AN368" s="263"/>
      <c r="AO368" s="263"/>
      <c r="AP368" s="263"/>
      <c r="AQ368" s="263"/>
      <c r="AR368" s="263"/>
      <c r="AS368" s="263"/>
      <c r="AT368" s="263"/>
      <c r="AU368" s="263"/>
      <c r="AV368" s="263"/>
      <c r="AW368" s="263"/>
      <c r="AX368" s="263"/>
      <c r="AY368" s="263"/>
    </row>
    <row r="369" spans="1:51" ht="15.75" customHeight="1" x14ac:dyDescent="0.25">
      <c r="A369" s="263"/>
      <c r="B369" s="263"/>
      <c r="C369" s="263"/>
      <c r="D369" s="263"/>
      <c r="E369" s="263"/>
      <c r="F369" s="263"/>
      <c r="G369" s="263"/>
      <c r="H369" s="263"/>
      <c r="I369" s="263"/>
      <c r="J369" s="263"/>
      <c r="K369" s="263"/>
      <c r="L369" s="263"/>
      <c r="M369" s="263"/>
      <c r="N369" s="263"/>
      <c r="O369" s="263"/>
      <c r="P369" s="263"/>
      <c r="Q369" s="263"/>
      <c r="R369" s="263"/>
      <c r="S369" s="263"/>
      <c r="T369" s="263"/>
      <c r="U369" s="263"/>
      <c r="V369" s="263"/>
      <c r="W369" s="263"/>
      <c r="X369" s="263"/>
      <c r="Y369" s="263"/>
      <c r="Z369" s="263"/>
      <c r="AA369" s="263"/>
      <c r="AB369" s="263"/>
      <c r="AC369" s="263"/>
      <c r="AD369" s="263"/>
      <c r="AE369" s="263"/>
      <c r="AF369" s="263"/>
      <c r="AG369" s="263"/>
      <c r="AH369" s="263"/>
      <c r="AI369" s="263"/>
      <c r="AJ369" s="263"/>
      <c r="AK369" s="263"/>
      <c r="AL369" s="263"/>
      <c r="AM369" s="263"/>
      <c r="AN369" s="263"/>
      <c r="AO369" s="263"/>
      <c r="AP369" s="263"/>
      <c r="AQ369" s="263"/>
      <c r="AR369" s="263"/>
      <c r="AS369" s="263"/>
      <c r="AT369" s="263"/>
      <c r="AU369" s="263"/>
      <c r="AV369" s="263"/>
      <c r="AW369" s="263"/>
      <c r="AX369" s="263"/>
      <c r="AY369" s="263"/>
    </row>
    <row r="370" spans="1:51" ht="15.75" customHeight="1" x14ac:dyDescent="0.25">
      <c r="A370" s="263"/>
      <c r="B370" s="263"/>
      <c r="C370" s="263"/>
      <c r="D370" s="263"/>
      <c r="E370" s="263"/>
      <c r="F370" s="263"/>
      <c r="G370" s="263"/>
      <c r="H370" s="263"/>
      <c r="I370" s="263"/>
      <c r="J370" s="263"/>
      <c r="K370" s="263"/>
      <c r="L370" s="263"/>
      <c r="M370" s="263"/>
      <c r="N370" s="263"/>
      <c r="O370" s="263"/>
      <c r="P370" s="263"/>
      <c r="Q370" s="263"/>
      <c r="R370" s="263"/>
      <c r="S370" s="263"/>
      <c r="T370" s="263"/>
      <c r="U370" s="263"/>
      <c r="V370" s="263"/>
      <c r="W370" s="263"/>
      <c r="X370" s="263"/>
      <c r="Y370" s="263"/>
      <c r="Z370" s="263"/>
      <c r="AA370" s="263"/>
      <c r="AB370" s="263"/>
      <c r="AC370" s="263"/>
      <c r="AD370" s="263"/>
      <c r="AE370" s="263"/>
      <c r="AF370" s="263"/>
      <c r="AG370" s="263"/>
      <c r="AH370" s="263"/>
      <c r="AI370" s="263"/>
      <c r="AJ370" s="263"/>
      <c r="AK370" s="263"/>
      <c r="AL370" s="263"/>
      <c r="AM370" s="263"/>
      <c r="AN370" s="263"/>
      <c r="AO370" s="263"/>
      <c r="AP370" s="263"/>
      <c r="AQ370" s="263"/>
      <c r="AR370" s="263"/>
      <c r="AS370" s="263"/>
      <c r="AT370" s="263"/>
      <c r="AU370" s="263"/>
      <c r="AV370" s="263"/>
      <c r="AW370" s="263"/>
      <c r="AX370" s="263"/>
      <c r="AY370" s="263"/>
    </row>
    <row r="371" spans="1:51" ht="15.75" customHeight="1" x14ac:dyDescent="0.25">
      <c r="A371" s="263"/>
      <c r="B371" s="263"/>
      <c r="C371" s="263"/>
      <c r="D371" s="263"/>
      <c r="E371" s="263"/>
      <c r="F371" s="263"/>
      <c r="G371" s="263"/>
      <c r="H371" s="263"/>
      <c r="I371" s="263"/>
      <c r="J371" s="263"/>
      <c r="K371" s="263"/>
      <c r="L371" s="263"/>
      <c r="M371" s="263"/>
      <c r="N371" s="263"/>
      <c r="O371" s="263"/>
      <c r="P371" s="263"/>
      <c r="Q371" s="263"/>
      <c r="R371" s="263"/>
      <c r="S371" s="263"/>
      <c r="T371" s="263"/>
      <c r="U371" s="263"/>
      <c r="V371" s="263"/>
      <c r="W371" s="263"/>
      <c r="X371" s="263"/>
      <c r="Y371" s="263"/>
      <c r="Z371" s="263"/>
      <c r="AA371" s="263"/>
      <c r="AB371" s="263"/>
      <c r="AC371" s="263"/>
      <c r="AD371" s="263"/>
      <c r="AE371" s="263"/>
      <c r="AF371" s="263"/>
      <c r="AG371" s="263"/>
      <c r="AH371" s="263"/>
      <c r="AI371" s="263"/>
      <c r="AJ371" s="263"/>
      <c r="AK371" s="263"/>
      <c r="AL371" s="263"/>
      <c r="AM371" s="263"/>
      <c r="AN371" s="263"/>
      <c r="AO371" s="263"/>
      <c r="AP371" s="263"/>
      <c r="AQ371" s="263"/>
      <c r="AR371" s="263"/>
      <c r="AS371" s="263"/>
      <c r="AT371" s="263"/>
      <c r="AU371" s="263"/>
      <c r="AV371" s="263"/>
      <c r="AW371" s="263"/>
      <c r="AX371" s="263"/>
      <c r="AY371" s="263"/>
    </row>
    <row r="372" spans="1:51" ht="15.75" customHeight="1" x14ac:dyDescent="0.25">
      <c r="A372" s="263"/>
      <c r="B372" s="263"/>
      <c r="C372" s="263"/>
      <c r="D372" s="263"/>
      <c r="E372" s="263"/>
      <c r="F372" s="263"/>
      <c r="G372" s="263"/>
      <c r="H372" s="263"/>
      <c r="I372" s="263"/>
      <c r="J372" s="263"/>
      <c r="K372" s="263"/>
      <c r="L372" s="263"/>
      <c r="M372" s="263"/>
      <c r="N372" s="263"/>
      <c r="O372" s="263"/>
      <c r="P372" s="263"/>
      <c r="Q372" s="263"/>
      <c r="R372" s="263"/>
      <c r="S372" s="263"/>
      <c r="T372" s="263"/>
      <c r="U372" s="263"/>
      <c r="V372" s="263"/>
      <c r="W372" s="263"/>
      <c r="X372" s="263"/>
      <c r="Y372" s="263"/>
      <c r="Z372" s="263"/>
      <c r="AA372" s="263"/>
      <c r="AB372" s="263"/>
      <c r="AC372" s="263"/>
      <c r="AD372" s="263"/>
      <c r="AE372" s="263"/>
      <c r="AF372" s="263"/>
      <c r="AG372" s="263"/>
      <c r="AH372" s="263"/>
      <c r="AI372" s="263"/>
      <c r="AJ372" s="263"/>
      <c r="AK372" s="263"/>
      <c r="AL372" s="263"/>
      <c r="AM372" s="263"/>
      <c r="AN372" s="263"/>
      <c r="AO372" s="263"/>
      <c r="AP372" s="263"/>
      <c r="AQ372" s="263"/>
      <c r="AR372" s="263"/>
      <c r="AS372" s="263"/>
      <c r="AT372" s="263"/>
      <c r="AU372" s="263"/>
      <c r="AV372" s="263"/>
      <c r="AW372" s="263"/>
      <c r="AX372" s="263"/>
      <c r="AY372" s="263"/>
    </row>
    <row r="373" spans="1:51" ht="15.75" customHeight="1" x14ac:dyDescent="0.25">
      <c r="A373" s="263"/>
      <c r="B373" s="263"/>
      <c r="C373" s="263"/>
      <c r="D373" s="263"/>
      <c r="E373" s="263"/>
      <c r="F373" s="263"/>
      <c r="G373" s="263"/>
      <c r="H373" s="263"/>
      <c r="I373" s="263"/>
      <c r="J373" s="263"/>
      <c r="K373" s="263"/>
      <c r="L373" s="263"/>
      <c r="M373" s="263"/>
      <c r="N373" s="263"/>
      <c r="O373" s="263"/>
      <c r="P373" s="263"/>
      <c r="Q373" s="263"/>
      <c r="R373" s="263"/>
      <c r="S373" s="263"/>
      <c r="T373" s="263"/>
      <c r="U373" s="263"/>
      <c r="V373" s="263"/>
      <c r="W373" s="263"/>
      <c r="X373" s="263"/>
      <c r="Y373" s="263"/>
      <c r="Z373" s="263"/>
      <c r="AA373" s="263"/>
      <c r="AB373" s="263"/>
      <c r="AC373" s="263"/>
      <c r="AD373" s="263"/>
      <c r="AE373" s="263"/>
      <c r="AF373" s="263"/>
      <c r="AG373" s="263"/>
      <c r="AH373" s="263"/>
      <c r="AI373" s="263"/>
      <c r="AJ373" s="263"/>
      <c r="AK373" s="263"/>
      <c r="AL373" s="263"/>
      <c r="AM373" s="263"/>
      <c r="AN373" s="263"/>
      <c r="AO373" s="263"/>
      <c r="AP373" s="263"/>
      <c r="AQ373" s="263"/>
      <c r="AR373" s="263"/>
      <c r="AS373" s="263"/>
      <c r="AT373" s="263"/>
      <c r="AU373" s="263"/>
      <c r="AV373" s="263"/>
      <c r="AW373" s="263"/>
      <c r="AX373" s="263"/>
      <c r="AY373" s="263"/>
    </row>
    <row r="374" spans="1:51" ht="15.75" customHeight="1" x14ac:dyDescent="0.25">
      <c r="A374" s="263"/>
      <c r="B374" s="263"/>
      <c r="C374" s="263"/>
      <c r="D374" s="263"/>
      <c r="E374" s="263"/>
      <c r="F374" s="263"/>
      <c r="G374" s="263"/>
      <c r="H374" s="263"/>
      <c r="I374" s="263"/>
      <c r="J374" s="263"/>
      <c r="K374" s="263"/>
      <c r="L374" s="263"/>
      <c r="M374" s="263"/>
      <c r="N374" s="263"/>
      <c r="O374" s="263"/>
      <c r="P374" s="263"/>
      <c r="Q374" s="263"/>
      <c r="R374" s="263"/>
      <c r="S374" s="263"/>
      <c r="T374" s="263"/>
      <c r="U374" s="263"/>
      <c r="V374" s="263"/>
      <c r="W374" s="263"/>
      <c r="X374" s="263"/>
      <c r="Y374" s="263"/>
      <c r="Z374" s="263"/>
      <c r="AA374" s="263"/>
      <c r="AB374" s="263"/>
      <c r="AC374" s="263"/>
      <c r="AD374" s="263"/>
      <c r="AE374" s="263"/>
      <c r="AF374" s="263"/>
      <c r="AG374" s="263"/>
      <c r="AH374" s="263"/>
      <c r="AI374" s="263"/>
      <c r="AJ374" s="263"/>
      <c r="AK374" s="263"/>
      <c r="AL374" s="263"/>
      <c r="AM374" s="263"/>
      <c r="AN374" s="263"/>
      <c r="AO374" s="263"/>
      <c r="AP374" s="263"/>
      <c r="AQ374" s="263"/>
      <c r="AR374" s="263"/>
      <c r="AS374" s="263"/>
      <c r="AT374" s="263"/>
      <c r="AU374" s="263"/>
      <c r="AV374" s="263"/>
      <c r="AW374" s="263"/>
      <c r="AX374" s="263"/>
      <c r="AY374" s="263"/>
    </row>
    <row r="375" spans="1:51" ht="15.75" customHeight="1" x14ac:dyDescent="0.25">
      <c r="A375" s="263"/>
      <c r="B375" s="263"/>
      <c r="C375" s="263"/>
      <c r="D375" s="263"/>
      <c r="E375" s="263"/>
      <c r="F375" s="263"/>
      <c r="G375" s="263"/>
      <c r="H375" s="263"/>
      <c r="I375" s="263"/>
      <c r="J375" s="263"/>
      <c r="K375" s="263"/>
      <c r="L375" s="263"/>
      <c r="M375" s="263"/>
      <c r="N375" s="263"/>
      <c r="O375" s="263"/>
      <c r="P375" s="263"/>
      <c r="Q375" s="263"/>
      <c r="R375" s="263"/>
      <c r="S375" s="263"/>
      <c r="T375" s="263"/>
      <c r="U375" s="263"/>
      <c r="V375" s="263"/>
      <c r="W375" s="263"/>
      <c r="X375" s="263"/>
      <c r="Y375" s="263"/>
      <c r="Z375" s="263"/>
      <c r="AA375" s="263"/>
      <c r="AB375" s="263"/>
      <c r="AC375" s="263"/>
      <c r="AD375" s="263"/>
      <c r="AE375" s="263"/>
      <c r="AF375" s="263"/>
      <c r="AG375" s="263"/>
      <c r="AH375" s="263"/>
      <c r="AI375" s="263"/>
      <c r="AJ375" s="263"/>
      <c r="AK375" s="263"/>
      <c r="AL375" s="263"/>
      <c r="AM375" s="263"/>
      <c r="AN375" s="263"/>
      <c r="AO375" s="263"/>
      <c r="AP375" s="263"/>
      <c r="AQ375" s="263"/>
      <c r="AR375" s="263"/>
      <c r="AS375" s="263"/>
      <c r="AT375" s="263"/>
      <c r="AU375" s="263"/>
      <c r="AV375" s="263"/>
      <c r="AW375" s="263"/>
      <c r="AX375" s="263"/>
      <c r="AY375" s="263"/>
    </row>
    <row r="376" spans="1:51" ht="15.75" customHeight="1" x14ac:dyDescent="0.25">
      <c r="A376" s="263"/>
      <c r="B376" s="263"/>
      <c r="C376" s="263"/>
      <c r="D376" s="263"/>
      <c r="E376" s="263"/>
      <c r="F376" s="263"/>
      <c r="G376" s="263"/>
      <c r="H376" s="263"/>
      <c r="I376" s="263"/>
      <c r="J376" s="263"/>
      <c r="K376" s="263"/>
      <c r="L376" s="263"/>
      <c r="M376" s="263"/>
      <c r="N376" s="263"/>
      <c r="O376" s="263"/>
      <c r="P376" s="263"/>
      <c r="Q376" s="263"/>
      <c r="R376" s="263"/>
      <c r="S376" s="263"/>
      <c r="T376" s="263"/>
      <c r="U376" s="263"/>
      <c r="V376" s="263"/>
      <c r="W376" s="263"/>
      <c r="X376" s="263"/>
      <c r="Y376" s="263"/>
      <c r="Z376" s="263"/>
      <c r="AA376" s="263"/>
      <c r="AB376" s="263"/>
      <c r="AC376" s="263"/>
      <c r="AD376" s="263"/>
      <c r="AE376" s="263"/>
      <c r="AF376" s="263"/>
      <c r="AG376" s="263"/>
      <c r="AH376" s="263"/>
      <c r="AI376" s="263"/>
      <c r="AJ376" s="263"/>
      <c r="AK376" s="263"/>
      <c r="AL376" s="263"/>
      <c r="AM376" s="263"/>
      <c r="AN376" s="263"/>
      <c r="AO376" s="263"/>
      <c r="AP376" s="263"/>
      <c r="AQ376" s="263"/>
      <c r="AR376" s="263"/>
      <c r="AS376" s="263"/>
      <c r="AT376" s="263"/>
      <c r="AU376" s="263"/>
      <c r="AV376" s="263"/>
      <c r="AW376" s="263"/>
      <c r="AX376" s="263"/>
      <c r="AY376" s="263"/>
    </row>
    <row r="377" spans="1:51" ht="15.75" customHeight="1" x14ac:dyDescent="0.25">
      <c r="A377" s="263"/>
      <c r="B377" s="263"/>
      <c r="C377" s="263"/>
      <c r="D377" s="263"/>
      <c r="E377" s="263"/>
      <c r="F377" s="263"/>
      <c r="G377" s="263"/>
      <c r="H377" s="263"/>
      <c r="I377" s="263"/>
      <c r="J377" s="263"/>
      <c r="K377" s="263"/>
      <c r="L377" s="263"/>
      <c r="M377" s="263"/>
      <c r="N377" s="263"/>
      <c r="O377" s="263"/>
      <c r="P377" s="263"/>
      <c r="Q377" s="263"/>
      <c r="R377" s="263"/>
      <c r="S377" s="263"/>
      <c r="T377" s="263"/>
      <c r="U377" s="263"/>
      <c r="V377" s="263"/>
      <c r="W377" s="263"/>
      <c r="X377" s="263"/>
      <c r="Y377" s="263"/>
      <c r="Z377" s="263"/>
      <c r="AA377" s="263"/>
      <c r="AB377" s="263"/>
      <c r="AC377" s="263"/>
      <c r="AD377" s="263"/>
      <c r="AE377" s="263"/>
      <c r="AF377" s="263"/>
      <c r="AG377" s="263"/>
      <c r="AH377" s="263"/>
      <c r="AI377" s="263"/>
      <c r="AJ377" s="263"/>
      <c r="AK377" s="263"/>
      <c r="AL377" s="263"/>
      <c r="AM377" s="263"/>
      <c r="AN377" s="263"/>
      <c r="AO377" s="263"/>
      <c r="AP377" s="263"/>
      <c r="AQ377" s="263"/>
      <c r="AR377" s="263"/>
      <c r="AS377" s="263"/>
      <c r="AT377" s="263"/>
      <c r="AU377" s="263"/>
      <c r="AV377" s="263"/>
      <c r="AW377" s="263"/>
      <c r="AX377" s="263"/>
      <c r="AY377" s="263"/>
    </row>
    <row r="378" spans="1:51" ht="15.75" customHeight="1" x14ac:dyDescent="0.25">
      <c r="A378" s="263"/>
      <c r="B378" s="263"/>
      <c r="C378" s="263"/>
      <c r="D378" s="263"/>
      <c r="E378" s="263"/>
      <c r="F378" s="263"/>
      <c r="G378" s="263"/>
      <c r="H378" s="263"/>
      <c r="I378" s="263"/>
      <c r="J378" s="263"/>
      <c r="K378" s="263"/>
      <c r="L378" s="263"/>
      <c r="M378" s="263"/>
      <c r="N378" s="263"/>
      <c r="O378" s="263"/>
      <c r="P378" s="263"/>
      <c r="Q378" s="263"/>
      <c r="R378" s="263"/>
      <c r="S378" s="263"/>
      <c r="T378" s="263"/>
      <c r="U378" s="263"/>
      <c r="V378" s="263"/>
      <c r="W378" s="263"/>
      <c r="X378" s="263"/>
      <c r="Y378" s="263"/>
      <c r="Z378" s="263"/>
      <c r="AA378" s="263"/>
      <c r="AB378" s="263"/>
      <c r="AC378" s="263"/>
      <c r="AD378" s="263"/>
      <c r="AE378" s="263"/>
      <c r="AF378" s="263"/>
      <c r="AG378" s="263"/>
      <c r="AH378" s="263"/>
      <c r="AI378" s="263"/>
      <c r="AJ378" s="263"/>
      <c r="AK378" s="263"/>
      <c r="AL378" s="263"/>
      <c r="AM378" s="263"/>
      <c r="AN378" s="263"/>
      <c r="AO378" s="263"/>
      <c r="AP378" s="263"/>
      <c r="AQ378" s="263"/>
      <c r="AR378" s="263"/>
      <c r="AS378" s="263"/>
      <c r="AT378" s="263"/>
      <c r="AU378" s="263"/>
      <c r="AV378" s="263"/>
      <c r="AW378" s="263"/>
      <c r="AX378" s="263"/>
      <c r="AY378" s="263"/>
    </row>
    <row r="379" spans="1:51" ht="15.75" customHeight="1" x14ac:dyDescent="0.25">
      <c r="A379" s="263"/>
      <c r="B379" s="263"/>
      <c r="C379" s="263"/>
      <c r="D379" s="263"/>
      <c r="E379" s="263"/>
      <c r="F379" s="263"/>
      <c r="G379" s="263"/>
      <c r="H379" s="263"/>
      <c r="I379" s="263"/>
      <c r="J379" s="263"/>
      <c r="K379" s="263"/>
      <c r="L379" s="263"/>
      <c r="M379" s="263"/>
      <c r="N379" s="263"/>
      <c r="O379" s="263"/>
      <c r="P379" s="263"/>
      <c r="Q379" s="263"/>
      <c r="R379" s="263"/>
      <c r="S379" s="263"/>
      <c r="T379" s="263"/>
      <c r="U379" s="263"/>
      <c r="V379" s="263"/>
      <c r="W379" s="263"/>
      <c r="X379" s="263"/>
      <c r="Y379" s="263"/>
      <c r="Z379" s="263"/>
      <c r="AA379" s="263"/>
      <c r="AB379" s="263"/>
      <c r="AC379" s="263"/>
      <c r="AD379" s="263"/>
      <c r="AE379" s="263"/>
      <c r="AF379" s="263"/>
      <c r="AG379" s="263"/>
      <c r="AH379" s="263"/>
      <c r="AI379" s="263"/>
      <c r="AJ379" s="263"/>
      <c r="AK379" s="263"/>
      <c r="AL379" s="263"/>
      <c r="AM379" s="263"/>
      <c r="AN379" s="263"/>
      <c r="AO379" s="263"/>
      <c r="AP379" s="263"/>
      <c r="AQ379" s="263"/>
      <c r="AR379" s="263"/>
      <c r="AS379" s="263"/>
      <c r="AT379" s="263"/>
      <c r="AU379" s="263"/>
      <c r="AV379" s="263"/>
      <c r="AW379" s="263"/>
      <c r="AX379" s="263"/>
      <c r="AY379" s="263"/>
    </row>
    <row r="380" spans="1:51" ht="15.75" customHeight="1" x14ac:dyDescent="0.25">
      <c r="A380" s="263"/>
      <c r="B380" s="263"/>
      <c r="C380" s="263"/>
      <c r="D380" s="263"/>
      <c r="E380" s="263"/>
      <c r="F380" s="263"/>
      <c r="G380" s="263"/>
      <c r="H380" s="263"/>
      <c r="I380" s="263"/>
      <c r="J380" s="263"/>
      <c r="K380" s="263"/>
      <c r="L380" s="263"/>
      <c r="M380" s="263"/>
      <c r="N380" s="263"/>
      <c r="O380" s="263"/>
      <c r="P380" s="263"/>
      <c r="Q380" s="263"/>
      <c r="R380" s="263"/>
      <c r="S380" s="263"/>
      <c r="T380" s="263"/>
      <c r="U380" s="263"/>
      <c r="V380" s="263"/>
      <c r="W380" s="263"/>
      <c r="X380" s="263"/>
      <c r="Y380" s="263"/>
      <c r="Z380" s="263"/>
      <c r="AA380" s="263"/>
      <c r="AB380" s="263"/>
      <c r="AC380" s="263"/>
      <c r="AD380" s="263"/>
      <c r="AE380" s="263"/>
      <c r="AF380" s="263"/>
      <c r="AG380" s="263"/>
      <c r="AH380" s="263"/>
      <c r="AI380" s="263"/>
      <c r="AJ380" s="263"/>
      <c r="AK380" s="263"/>
      <c r="AL380" s="263"/>
      <c r="AM380" s="263"/>
      <c r="AN380" s="263"/>
      <c r="AO380" s="263"/>
      <c r="AP380" s="263"/>
      <c r="AQ380" s="263"/>
      <c r="AR380" s="263"/>
      <c r="AS380" s="263"/>
      <c r="AT380" s="263"/>
      <c r="AU380" s="263"/>
      <c r="AV380" s="263"/>
      <c r="AW380" s="263"/>
      <c r="AX380" s="263"/>
      <c r="AY380" s="263"/>
    </row>
    <row r="381" spans="1:51" ht="15.75" customHeight="1" x14ac:dyDescent="0.25">
      <c r="A381" s="263"/>
      <c r="B381" s="263"/>
      <c r="C381" s="263"/>
      <c r="D381" s="263"/>
      <c r="E381" s="263"/>
      <c r="F381" s="263"/>
      <c r="G381" s="263"/>
      <c r="H381" s="263"/>
      <c r="I381" s="263"/>
      <c r="J381" s="263"/>
      <c r="K381" s="263"/>
      <c r="L381" s="263"/>
      <c r="M381" s="263"/>
      <c r="N381" s="263"/>
      <c r="O381" s="263"/>
      <c r="P381" s="263"/>
      <c r="Q381" s="263"/>
      <c r="R381" s="263"/>
      <c r="S381" s="263"/>
      <c r="T381" s="263"/>
      <c r="U381" s="263"/>
      <c r="V381" s="263"/>
      <c r="W381" s="263"/>
      <c r="X381" s="263"/>
      <c r="Y381" s="263"/>
      <c r="Z381" s="263"/>
      <c r="AA381" s="263"/>
      <c r="AB381" s="263"/>
      <c r="AC381" s="263"/>
      <c r="AD381" s="263"/>
      <c r="AE381" s="263"/>
      <c r="AF381" s="263"/>
      <c r="AG381" s="263"/>
      <c r="AH381" s="263"/>
      <c r="AI381" s="263"/>
      <c r="AJ381" s="263"/>
      <c r="AK381" s="263"/>
      <c r="AL381" s="263"/>
      <c r="AM381" s="263"/>
      <c r="AN381" s="263"/>
      <c r="AO381" s="263"/>
      <c r="AP381" s="263"/>
      <c r="AQ381" s="263"/>
      <c r="AR381" s="263"/>
      <c r="AS381" s="263"/>
      <c r="AT381" s="263"/>
      <c r="AU381" s="263"/>
      <c r="AV381" s="263"/>
      <c r="AW381" s="263"/>
      <c r="AX381" s="263"/>
      <c r="AY381" s="263"/>
    </row>
    <row r="382" spans="1:51" ht="15.75" customHeight="1" x14ac:dyDescent="0.25">
      <c r="A382" s="263"/>
      <c r="B382" s="263"/>
      <c r="C382" s="263"/>
      <c r="D382" s="263"/>
      <c r="E382" s="263"/>
      <c r="F382" s="263"/>
      <c r="G382" s="263"/>
      <c r="H382" s="263"/>
      <c r="I382" s="263"/>
      <c r="J382" s="263"/>
      <c r="K382" s="263"/>
      <c r="L382" s="263"/>
      <c r="M382" s="263"/>
      <c r="N382" s="263"/>
      <c r="O382" s="263"/>
      <c r="P382" s="263"/>
      <c r="Q382" s="263"/>
      <c r="R382" s="263"/>
      <c r="S382" s="263"/>
      <c r="T382" s="263"/>
      <c r="U382" s="263"/>
      <c r="V382" s="263"/>
      <c r="W382" s="263"/>
      <c r="X382" s="263"/>
      <c r="Y382" s="263"/>
      <c r="Z382" s="263"/>
      <c r="AA382" s="263"/>
      <c r="AB382" s="263"/>
      <c r="AC382" s="263"/>
      <c r="AD382" s="263"/>
      <c r="AE382" s="263"/>
      <c r="AF382" s="263"/>
      <c r="AG382" s="263"/>
      <c r="AH382" s="263"/>
      <c r="AI382" s="263"/>
      <c r="AJ382" s="263"/>
      <c r="AK382" s="263"/>
      <c r="AL382" s="263"/>
      <c r="AM382" s="263"/>
      <c r="AN382" s="263"/>
      <c r="AO382" s="263"/>
      <c r="AP382" s="263"/>
      <c r="AQ382" s="263"/>
      <c r="AR382" s="263"/>
      <c r="AS382" s="263"/>
      <c r="AT382" s="263"/>
      <c r="AU382" s="263"/>
      <c r="AV382" s="263"/>
      <c r="AW382" s="263"/>
      <c r="AX382" s="263"/>
      <c r="AY382" s="263"/>
    </row>
    <row r="383" spans="1:51" ht="15.75" customHeight="1" x14ac:dyDescent="0.25">
      <c r="A383" s="263"/>
      <c r="B383" s="263"/>
      <c r="C383" s="263"/>
      <c r="D383" s="263"/>
      <c r="E383" s="263"/>
      <c r="F383" s="263"/>
      <c r="G383" s="263"/>
      <c r="H383" s="263"/>
      <c r="I383" s="263"/>
      <c r="J383" s="263"/>
      <c r="K383" s="263"/>
      <c r="L383" s="263"/>
      <c r="M383" s="263"/>
      <c r="N383" s="263"/>
      <c r="O383" s="263"/>
      <c r="P383" s="263"/>
      <c r="Q383" s="263"/>
      <c r="R383" s="263"/>
      <c r="S383" s="263"/>
      <c r="T383" s="263"/>
      <c r="U383" s="263"/>
      <c r="V383" s="263"/>
      <c r="W383" s="263"/>
      <c r="X383" s="263"/>
      <c r="Y383" s="263"/>
      <c r="Z383" s="263"/>
      <c r="AA383" s="263"/>
      <c r="AB383" s="263"/>
      <c r="AC383" s="263"/>
      <c r="AD383" s="263"/>
      <c r="AE383" s="263"/>
      <c r="AF383" s="263"/>
      <c r="AG383" s="263"/>
      <c r="AH383" s="263"/>
      <c r="AI383" s="263"/>
      <c r="AJ383" s="263"/>
      <c r="AK383" s="263"/>
      <c r="AL383" s="263"/>
      <c r="AM383" s="263"/>
      <c r="AN383" s="263"/>
      <c r="AO383" s="263"/>
      <c r="AP383" s="263"/>
      <c r="AQ383" s="263"/>
      <c r="AR383" s="263"/>
      <c r="AS383" s="263"/>
      <c r="AT383" s="263"/>
      <c r="AU383" s="263"/>
      <c r="AV383" s="263"/>
      <c r="AW383" s="263"/>
      <c r="AX383" s="263"/>
      <c r="AY383" s="263"/>
    </row>
    <row r="384" spans="1:51" ht="15.75" customHeight="1" x14ac:dyDescent="0.25">
      <c r="A384" s="263"/>
      <c r="B384" s="263"/>
      <c r="C384" s="263"/>
      <c r="D384" s="263"/>
      <c r="E384" s="263"/>
      <c r="F384" s="263"/>
      <c r="G384" s="263"/>
      <c r="H384" s="263"/>
      <c r="I384" s="263"/>
      <c r="J384" s="263"/>
      <c r="K384" s="263"/>
      <c r="L384" s="263"/>
      <c r="M384" s="263"/>
      <c r="N384" s="263"/>
      <c r="O384" s="263"/>
      <c r="P384" s="263"/>
      <c r="Q384" s="263"/>
      <c r="R384" s="263"/>
      <c r="S384" s="263"/>
      <c r="T384" s="263"/>
      <c r="U384" s="263"/>
      <c r="V384" s="263"/>
      <c r="W384" s="263"/>
      <c r="X384" s="263"/>
      <c r="Y384" s="263"/>
      <c r="Z384" s="263"/>
      <c r="AA384" s="263"/>
      <c r="AB384" s="263"/>
      <c r="AC384" s="263"/>
      <c r="AD384" s="263"/>
      <c r="AE384" s="263"/>
      <c r="AF384" s="263"/>
      <c r="AG384" s="263"/>
      <c r="AH384" s="263"/>
      <c r="AI384" s="263"/>
      <c r="AJ384" s="263"/>
      <c r="AK384" s="263"/>
      <c r="AL384" s="263"/>
      <c r="AM384" s="263"/>
      <c r="AN384" s="263"/>
      <c r="AO384" s="263"/>
      <c r="AP384" s="263"/>
      <c r="AQ384" s="263"/>
      <c r="AR384" s="263"/>
      <c r="AS384" s="263"/>
      <c r="AT384" s="263"/>
      <c r="AU384" s="263"/>
      <c r="AV384" s="263"/>
      <c r="AW384" s="263"/>
      <c r="AX384" s="263"/>
      <c r="AY384" s="263"/>
    </row>
    <row r="385" spans="1:51" ht="15.75" customHeight="1" x14ac:dyDescent="0.25">
      <c r="A385" s="263"/>
      <c r="B385" s="263"/>
      <c r="C385" s="263"/>
      <c r="D385" s="263"/>
      <c r="E385" s="263"/>
      <c r="F385" s="263"/>
      <c r="G385" s="263"/>
      <c r="H385" s="263"/>
      <c r="I385" s="263"/>
      <c r="J385" s="263"/>
      <c r="K385" s="263"/>
      <c r="L385" s="263"/>
      <c r="M385" s="263"/>
      <c r="N385" s="263"/>
      <c r="O385" s="263"/>
      <c r="P385" s="263"/>
      <c r="Q385" s="263"/>
      <c r="R385" s="263"/>
      <c r="S385" s="263"/>
      <c r="T385" s="263"/>
      <c r="U385" s="263"/>
      <c r="V385" s="263"/>
      <c r="W385" s="263"/>
      <c r="X385" s="263"/>
      <c r="Y385" s="263"/>
      <c r="Z385" s="263"/>
      <c r="AA385" s="263"/>
      <c r="AB385" s="263"/>
      <c r="AC385" s="263"/>
      <c r="AD385" s="263"/>
      <c r="AE385" s="263"/>
      <c r="AF385" s="263"/>
      <c r="AG385" s="263"/>
      <c r="AH385" s="263"/>
      <c r="AI385" s="263"/>
      <c r="AJ385" s="263"/>
      <c r="AK385" s="263"/>
      <c r="AL385" s="263"/>
      <c r="AM385" s="263"/>
      <c r="AN385" s="263"/>
      <c r="AO385" s="263"/>
      <c r="AP385" s="263"/>
      <c r="AQ385" s="263"/>
      <c r="AR385" s="263"/>
      <c r="AS385" s="263"/>
      <c r="AT385" s="263"/>
      <c r="AU385" s="263"/>
      <c r="AV385" s="263"/>
      <c r="AW385" s="263"/>
      <c r="AX385" s="263"/>
      <c r="AY385" s="263"/>
    </row>
    <row r="386" spans="1:51" ht="15.75" customHeight="1" x14ac:dyDescent="0.25">
      <c r="A386" s="263"/>
      <c r="B386" s="263"/>
      <c r="C386" s="263"/>
      <c r="D386" s="263"/>
      <c r="E386" s="263"/>
      <c r="F386" s="263"/>
      <c r="G386" s="263"/>
      <c r="H386" s="263"/>
      <c r="I386" s="263"/>
      <c r="J386" s="263"/>
      <c r="K386" s="263"/>
      <c r="L386" s="263"/>
      <c r="M386" s="263"/>
      <c r="N386" s="263"/>
      <c r="O386" s="263"/>
      <c r="P386" s="263"/>
      <c r="Q386" s="263"/>
      <c r="R386" s="263"/>
      <c r="S386" s="263"/>
      <c r="T386" s="263"/>
      <c r="U386" s="263"/>
      <c r="V386" s="263"/>
      <c r="W386" s="263"/>
      <c r="X386" s="263"/>
      <c r="Y386" s="263"/>
      <c r="Z386" s="263"/>
      <c r="AA386" s="263"/>
      <c r="AB386" s="263"/>
      <c r="AC386" s="263"/>
      <c r="AD386" s="263"/>
      <c r="AE386" s="263"/>
      <c r="AF386" s="263"/>
      <c r="AG386" s="263"/>
      <c r="AH386" s="263"/>
      <c r="AI386" s="263"/>
      <c r="AJ386" s="263"/>
      <c r="AK386" s="263"/>
      <c r="AL386" s="263"/>
      <c r="AM386" s="263"/>
      <c r="AN386" s="263"/>
      <c r="AO386" s="263"/>
      <c r="AP386" s="263"/>
      <c r="AQ386" s="263"/>
      <c r="AR386" s="263"/>
      <c r="AS386" s="263"/>
      <c r="AT386" s="263"/>
      <c r="AU386" s="263"/>
      <c r="AV386" s="263"/>
      <c r="AW386" s="263"/>
      <c r="AX386" s="263"/>
      <c r="AY386" s="263"/>
    </row>
    <row r="387" spans="1:51" ht="15.75" customHeight="1" x14ac:dyDescent="0.25">
      <c r="A387" s="263"/>
      <c r="B387" s="263"/>
      <c r="C387" s="263"/>
      <c r="D387" s="263"/>
      <c r="E387" s="263"/>
      <c r="F387" s="263"/>
      <c r="G387" s="263"/>
      <c r="H387" s="263"/>
      <c r="I387" s="263"/>
      <c r="J387" s="263"/>
      <c r="K387" s="263"/>
      <c r="L387" s="263"/>
      <c r="M387" s="263"/>
      <c r="N387" s="263"/>
      <c r="O387" s="263"/>
      <c r="P387" s="263"/>
      <c r="Q387" s="263"/>
      <c r="R387" s="263"/>
      <c r="S387" s="263"/>
      <c r="T387" s="263"/>
      <c r="U387" s="263"/>
      <c r="V387" s="263"/>
      <c r="W387" s="263"/>
      <c r="X387" s="263"/>
      <c r="Y387" s="263"/>
      <c r="Z387" s="263"/>
      <c r="AA387" s="263"/>
      <c r="AB387" s="263"/>
      <c r="AC387" s="263"/>
      <c r="AD387" s="263"/>
      <c r="AE387" s="263"/>
      <c r="AF387" s="263"/>
      <c r="AG387" s="263"/>
      <c r="AH387" s="263"/>
      <c r="AI387" s="263"/>
      <c r="AJ387" s="263"/>
      <c r="AK387" s="263"/>
      <c r="AL387" s="263"/>
      <c r="AM387" s="263"/>
      <c r="AN387" s="263"/>
      <c r="AO387" s="263"/>
      <c r="AP387" s="263"/>
      <c r="AQ387" s="263"/>
      <c r="AR387" s="263"/>
      <c r="AS387" s="263"/>
      <c r="AT387" s="263"/>
      <c r="AU387" s="263"/>
      <c r="AV387" s="263"/>
      <c r="AW387" s="263"/>
      <c r="AX387" s="263"/>
      <c r="AY387" s="263"/>
    </row>
    <row r="388" spans="1:51" ht="15.75" customHeight="1" x14ac:dyDescent="0.25">
      <c r="A388" s="263"/>
      <c r="B388" s="263"/>
      <c r="C388" s="263"/>
      <c r="D388" s="263"/>
      <c r="E388" s="263"/>
      <c r="F388" s="263"/>
      <c r="G388" s="263"/>
      <c r="H388" s="263"/>
      <c r="I388" s="263"/>
      <c r="J388" s="263"/>
      <c r="K388" s="263"/>
      <c r="L388" s="263"/>
      <c r="M388" s="263"/>
      <c r="N388" s="263"/>
      <c r="O388" s="263"/>
      <c r="P388" s="263"/>
      <c r="Q388" s="263"/>
      <c r="R388" s="263"/>
      <c r="S388" s="263"/>
      <c r="T388" s="263"/>
      <c r="U388" s="263"/>
      <c r="V388" s="263"/>
      <c r="W388" s="263"/>
      <c r="X388" s="263"/>
      <c r="Y388" s="263"/>
      <c r="Z388" s="263"/>
      <c r="AA388" s="263"/>
      <c r="AB388" s="263"/>
      <c r="AC388" s="263"/>
      <c r="AD388" s="263"/>
      <c r="AE388" s="263"/>
      <c r="AF388" s="263"/>
      <c r="AG388" s="263"/>
      <c r="AH388" s="263"/>
      <c r="AI388" s="263"/>
      <c r="AJ388" s="263"/>
      <c r="AK388" s="263"/>
      <c r="AL388" s="263"/>
      <c r="AM388" s="263"/>
      <c r="AN388" s="263"/>
      <c r="AO388" s="263"/>
      <c r="AP388" s="263"/>
      <c r="AQ388" s="263"/>
      <c r="AR388" s="263"/>
      <c r="AS388" s="263"/>
      <c r="AT388" s="263"/>
      <c r="AU388" s="263"/>
      <c r="AV388" s="263"/>
      <c r="AW388" s="263"/>
      <c r="AX388" s="263"/>
      <c r="AY388" s="263"/>
    </row>
    <row r="389" spans="1:51" ht="15.75" customHeight="1" x14ac:dyDescent="0.25">
      <c r="A389" s="263"/>
      <c r="B389" s="263"/>
      <c r="C389" s="263"/>
      <c r="D389" s="263"/>
      <c r="E389" s="263"/>
      <c r="F389" s="263"/>
      <c r="G389" s="263"/>
      <c r="H389" s="263"/>
      <c r="I389" s="263"/>
      <c r="J389" s="263"/>
      <c r="K389" s="263"/>
      <c r="L389" s="263"/>
      <c r="M389" s="263"/>
      <c r="N389" s="263"/>
      <c r="O389" s="263"/>
      <c r="P389" s="263"/>
      <c r="Q389" s="263"/>
      <c r="R389" s="263"/>
      <c r="S389" s="263"/>
      <c r="T389" s="263"/>
      <c r="U389" s="263"/>
      <c r="V389" s="263"/>
      <c r="W389" s="263"/>
      <c r="X389" s="263"/>
      <c r="Y389" s="263"/>
      <c r="Z389" s="263"/>
      <c r="AA389" s="263"/>
      <c r="AB389" s="263"/>
      <c r="AC389" s="263"/>
      <c r="AD389" s="263"/>
      <c r="AE389" s="263"/>
      <c r="AF389" s="263"/>
      <c r="AG389" s="263"/>
      <c r="AH389" s="263"/>
      <c r="AI389" s="263"/>
      <c r="AJ389" s="263"/>
      <c r="AK389" s="263"/>
      <c r="AL389" s="263"/>
      <c r="AM389" s="263"/>
      <c r="AN389" s="263"/>
      <c r="AO389" s="263"/>
      <c r="AP389" s="263"/>
      <c r="AQ389" s="263"/>
      <c r="AR389" s="263"/>
      <c r="AS389" s="263"/>
      <c r="AT389" s="263"/>
      <c r="AU389" s="263"/>
      <c r="AV389" s="263"/>
      <c r="AW389" s="263"/>
      <c r="AX389" s="263"/>
      <c r="AY389" s="263"/>
    </row>
    <row r="390" spans="1:51" ht="15.75" customHeight="1" x14ac:dyDescent="0.25">
      <c r="A390" s="263"/>
      <c r="B390" s="263"/>
      <c r="C390" s="263"/>
      <c r="D390" s="263"/>
      <c r="E390" s="263"/>
      <c r="F390" s="263"/>
      <c r="G390" s="263"/>
      <c r="H390" s="263"/>
      <c r="I390" s="263"/>
      <c r="J390" s="263"/>
      <c r="K390" s="263"/>
      <c r="L390" s="263"/>
      <c r="M390" s="263"/>
      <c r="N390" s="263"/>
      <c r="O390" s="263"/>
      <c r="P390" s="263"/>
      <c r="Q390" s="263"/>
      <c r="R390" s="263"/>
      <c r="S390" s="263"/>
      <c r="T390" s="263"/>
      <c r="U390" s="263"/>
      <c r="V390" s="263"/>
      <c r="W390" s="263"/>
      <c r="X390" s="263"/>
      <c r="Y390" s="263"/>
      <c r="Z390" s="263"/>
      <c r="AA390" s="263"/>
      <c r="AB390" s="263"/>
      <c r="AC390" s="263"/>
      <c r="AD390" s="263"/>
      <c r="AE390" s="263"/>
      <c r="AF390" s="263"/>
      <c r="AG390" s="263"/>
      <c r="AH390" s="263"/>
      <c r="AI390" s="263"/>
      <c r="AJ390" s="263"/>
      <c r="AK390" s="263"/>
      <c r="AL390" s="263"/>
      <c r="AM390" s="263"/>
      <c r="AN390" s="263"/>
      <c r="AO390" s="263"/>
      <c r="AP390" s="263"/>
      <c r="AQ390" s="263"/>
      <c r="AR390" s="263"/>
      <c r="AS390" s="263"/>
      <c r="AT390" s="263"/>
      <c r="AU390" s="263"/>
      <c r="AV390" s="263"/>
      <c r="AW390" s="263"/>
      <c r="AX390" s="263"/>
      <c r="AY390" s="263"/>
    </row>
    <row r="391" spans="1:51" ht="15.75" customHeight="1" x14ac:dyDescent="0.25">
      <c r="A391" s="263"/>
      <c r="B391" s="263"/>
      <c r="C391" s="263"/>
      <c r="D391" s="263"/>
      <c r="E391" s="263"/>
      <c r="F391" s="263"/>
      <c r="G391" s="263"/>
      <c r="H391" s="263"/>
      <c r="I391" s="263"/>
      <c r="J391" s="263"/>
      <c r="K391" s="263"/>
      <c r="L391" s="263"/>
      <c r="M391" s="263"/>
      <c r="N391" s="263"/>
      <c r="O391" s="263"/>
      <c r="P391" s="263"/>
      <c r="Q391" s="263"/>
      <c r="R391" s="263"/>
      <c r="S391" s="263"/>
      <c r="T391" s="263"/>
      <c r="U391" s="263"/>
      <c r="V391" s="263"/>
      <c r="W391" s="263"/>
      <c r="X391" s="263"/>
      <c r="Y391" s="263"/>
      <c r="Z391" s="263"/>
      <c r="AA391" s="263"/>
      <c r="AB391" s="263"/>
      <c r="AC391" s="263"/>
      <c r="AD391" s="263"/>
      <c r="AE391" s="263"/>
      <c r="AF391" s="263"/>
      <c r="AG391" s="263"/>
      <c r="AH391" s="263"/>
      <c r="AI391" s="263"/>
      <c r="AJ391" s="263"/>
      <c r="AK391" s="263"/>
      <c r="AL391" s="263"/>
      <c r="AM391" s="263"/>
      <c r="AN391" s="263"/>
      <c r="AO391" s="263"/>
      <c r="AP391" s="263"/>
      <c r="AQ391" s="263"/>
      <c r="AR391" s="263"/>
      <c r="AS391" s="263"/>
      <c r="AT391" s="263"/>
      <c r="AU391" s="263"/>
      <c r="AV391" s="263"/>
      <c r="AW391" s="263"/>
      <c r="AX391" s="263"/>
      <c r="AY391" s="263"/>
    </row>
    <row r="392" spans="1:51" ht="15.75" customHeight="1" x14ac:dyDescent="0.25">
      <c r="A392" s="263"/>
      <c r="B392" s="263"/>
      <c r="C392" s="263"/>
      <c r="D392" s="263"/>
      <c r="E392" s="263"/>
      <c r="F392" s="263"/>
      <c r="G392" s="263"/>
      <c r="H392" s="263"/>
      <c r="I392" s="263"/>
      <c r="J392" s="263"/>
      <c r="K392" s="263"/>
      <c r="L392" s="263"/>
      <c r="M392" s="263"/>
      <c r="N392" s="263"/>
      <c r="O392" s="263"/>
      <c r="P392" s="263"/>
      <c r="Q392" s="263"/>
      <c r="R392" s="263"/>
      <c r="S392" s="263"/>
      <c r="T392" s="263"/>
      <c r="U392" s="263"/>
      <c r="V392" s="263"/>
      <c r="W392" s="263"/>
      <c r="X392" s="263"/>
      <c r="Y392" s="263"/>
      <c r="Z392" s="263"/>
      <c r="AA392" s="263"/>
      <c r="AB392" s="263"/>
      <c r="AC392" s="263"/>
      <c r="AD392" s="263"/>
      <c r="AE392" s="263"/>
      <c r="AF392" s="263"/>
      <c r="AG392" s="263"/>
      <c r="AH392" s="263"/>
      <c r="AI392" s="263"/>
      <c r="AJ392" s="263"/>
      <c r="AK392" s="263"/>
      <c r="AL392" s="263"/>
      <c r="AM392" s="263"/>
      <c r="AN392" s="263"/>
      <c r="AO392" s="263"/>
      <c r="AP392" s="263"/>
      <c r="AQ392" s="263"/>
      <c r="AR392" s="263"/>
      <c r="AS392" s="263"/>
      <c r="AT392" s="263"/>
      <c r="AU392" s="263"/>
      <c r="AV392" s="263"/>
      <c r="AW392" s="263"/>
      <c r="AX392" s="263"/>
      <c r="AY392" s="263"/>
    </row>
    <row r="393" spans="1:51" ht="15.75" customHeight="1" x14ac:dyDescent="0.25">
      <c r="A393" s="263"/>
      <c r="B393" s="263"/>
      <c r="C393" s="263"/>
      <c r="D393" s="263"/>
      <c r="E393" s="263"/>
      <c r="F393" s="263"/>
      <c r="G393" s="263"/>
      <c r="H393" s="263"/>
      <c r="I393" s="263"/>
      <c r="J393" s="263"/>
      <c r="K393" s="263"/>
      <c r="L393" s="263"/>
      <c r="M393" s="263"/>
      <c r="N393" s="263"/>
      <c r="O393" s="263"/>
      <c r="P393" s="263"/>
      <c r="Q393" s="263"/>
      <c r="R393" s="263"/>
      <c r="S393" s="263"/>
      <c r="T393" s="263"/>
      <c r="U393" s="263"/>
      <c r="V393" s="263"/>
      <c r="W393" s="263"/>
      <c r="X393" s="263"/>
      <c r="Y393" s="263"/>
      <c r="Z393" s="263"/>
      <c r="AA393" s="263"/>
      <c r="AB393" s="263"/>
      <c r="AC393" s="263"/>
      <c r="AD393" s="263"/>
      <c r="AE393" s="263"/>
      <c r="AF393" s="263"/>
      <c r="AG393" s="263"/>
      <c r="AH393" s="263"/>
      <c r="AI393" s="263"/>
      <c r="AJ393" s="263"/>
      <c r="AK393" s="263"/>
      <c r="AL393" s="263"/>
      <c r="AM393" s="263"/>
      <c r="AN393" s="263"/>
      <c r="AO393" s="263"/>
      <c r="AP393" s="263"/>
      <c r="AQ393" s="263"/>
      <c r="AR393" s="263"/>
      <c r="AS393" s="263"/>
      <c r="AT393" s="263"/>
      <c r="AU393" s="263"/>
      <c r="AV393" s="263"/>
      <c r="AW393" s="263"/>
      <c r="AX393" s="263"/>
      <c r="AY393" s="263"/>
    </row>
    <row r="394" spans="1:51" ht="15.75" customHeight="1" x14ac:dyDescent="0.25">
      <c r="A394" s="263"/>
      <c r="B394" s="263"/>
      <c r="C394" s="263"/>
      <c r="D394" s="263"/>
      <c r="E394" s="263"/>
      <c r="F394" s="263"/>
      <c r="G394" s="263"/>
      <c r="H394" s="263"/>
      <c r="I394" s="263"/>
      <c r="J394" s="263"/>
      <c r="K394" s="263"/>
      <c r="L394" s="263"/>
      <c r="M394" s="263"/>
      <c r="N394" s="263"/>
      <c r="O394" s="263"/>
      <c r="P394" s="263"/>
      <c r="Q394" s="263"/>
      <c r="R394" s="263"/>
      <c r="S394" s="263"/>
      <c r="T394" s="263"/>
      <c r="U394" s="263"/>
      <c r="V394" s="263"/>
      <c r="W394" s="263"/>
      <c r="X394" s="263"/>
      <c r="Y394" s="263"/>
      <c r="Z394" s="263"/>
      <c r="AA394" s="263"/>
      <c r="AB394" s="263"/>
      <c r="AC394" s="263"/>
      <c r="AD394" s="263"/>
      <c r="AE394" s="263"/>
      <c r="AF394" s="263"/>
      <c r="AG394" s="263"/>
      <c r="AH394" s="263"/>
      <c r="AI394" s="263"/>
      <c r="AJ394" s="263"/>
      <c r="AK394" s="263"/>
      <c r="AL394" s="263"/>
      <c r="AM394" s="263"/>
      <c r="AN394" s="263"/>
      <c r="AO394" s="263"/>
      <c r="AP394" s="263"/>
      <c r="AQ394" s="263"/>
      <c r="AR394" s="263"/>
      <c r="AS394" s="263"/>
      <c r="AT394" s="263"/>
      <c r="AU394" s="263"/>
      <c r="AV394" s="263"/>
      <c r="AW394" s="263"/>
      <c r="AX394" s="263"/>
      <c r="AY394" s="263"/>
    </row>
    <row r="395" spans="1:51" ht="15.75" customHeight="1" x14ac:dyDescent="0.25">
      <c r="A395" s="263"/>
      <c r="B395" s="263"/>
      <c r="C395" s="263"/>
      <c r="D395" s="263"/>
      <c r="E395" s="263"/>
      <c r="F395" s="263"/>
      <c r="G395" s="263"/>
      <c r="H395" s="263"/>
      <c r="I395" s="263"/>
      <c r="J395" s="263"/>
      <c r="K395" s="263"/>
      <c r="L395" s="263"/>
      <c r="M395" s="263"/>
      <c r="N395" s="263"/>
      <c r="O395" s="263"/>
      <c r="P395" s="263"/>
      <c r="Q395" s="263"/>
      <c r="R395" s="263"/>
      <c r="S395" s="263"/>
      <c r="T395" s="263"/>
      <c r="U395" s="263"/>
      <c r="V395" s="263"/>
      <c r="W395" s="263"/>
      <c r="X395" s="263"/>
      <c r="Y395" s="263"/>
      <c r="Z395" s="263"/>
      <c r="AA395" s="263"/>
      <c r="AB395" s="263"/>
      <c r="AC395" s="263"/>
      <c r="AD395" s="263"/>
      <c r="AE395" s="263"/>
      <c r="AF395" s="263"/>
      <c r="AG395" s="263"/>
      <c r="AH395" s="263"/>
      <c r="AI395" s="263"/>
      <c r="AJ395" s="263"/>
      <c r="AK395" s="263"/>
      <c r="AL395" s="263"/>
      <c r="AM395" s="263"/>
      <c r="AN395" s="263"/>
      <c r="AO395" s="263"/>
      <c r="AP395" s="263"/>
      <c r="AQ395" s="263"/>
      <c r="AR395" s="263"/>
      <c r="AS395" s="263"/>
      <c r="AT395" s="263"/>
      <c r="AU395" s="263"/>
      <c r="AV395" s="263"/>
      <c r="AW395" s="263"/>
      <c r="AX395" s="263"/>
      <c r="AY395" s="263"/>
    </row>
    <row r="396" spans="1:51" ht="15.75" customHeight="1" x14ac:dyDescent="0.25">
      <c r="A396" s="263"/>
      <c r="B396" s="263"/>
      <c r="C396" s="263"/>
      <c r="D396" s="263"/>
      <c r="E396" s="263"/>
      <c r="F396" s="263"/>
      <c r="G396" s="263"/>
      <c r="H396" s="263"/>
      <c r="I396" s="263"/>
      <c r="J396" s="263"/>
      <c r="K396" s="263"/>
      <c r="L396" s="263"/>
      <c r="M396" s="263"/>
      <c r="N396" s="263"/>
      <c r="O396" s="263"/>
      <c r="P396" s="263"/>
      <c r="Q396" s="263"/>
      <c r="R396" s="263"/>
      <c r="S396" s="263"/>
      <c r="T396" s="263"/>
      <c r="U396" s="263"/>
      <c r="V396" s="263"/>
      <c r="W396" s="263"/>
      <c r="X396" s="263"/>
      <c r="Y396" s="263"/>
      <c r="Z396" s="263"/>
      <c r="AA396" s="263"/>
      <c r="AB396" s="263"/>
      <c r="AC396" s="263"/>
      <c r="AD396" s="263"/>
      <c r="AE396" s="263"/>
      <c r="AF396" s="263"/>
      <c r="AG396" s="263"/>
      <c r="AH396" s="263"/>
      <c r="AI396" s="263"/>
      <c r="AJ396" s="263"/>
      <c r="AK396" s="263"/>
      <c r="AL396" s="263"/>
      <c r="AM396" s="263"/>
      <c r="AN396" s="263"/>
      <c r="AO396" s="263"/>
      <c r="AP396" s="263"/>
      <c r="AQ396" s="263"/>
      <c r="AR396" s="263"/>
      <c r="AS396" s="263"/>
      <c r="AT396" s="263"/>
      <c r="AU396" s="263"/>
      <c r="AV396" s="263"/>
      <c r="AW396" s="263"/>
      <c r="AX396" s="263"/>
      <c r="AY396" s="263"/>
    </row>
    <row r="397" spans="1:51" ht="15.75" customHeight="1" x14ac:dyDescent="0.25">
      <c r="A397" s="263"/>
      <c r="B397" s="263"/>
      <c r="C397" s="263"/>
      <c r="D397" s="263"/>
      <c r="E397" s="263"/>
      <c r="F397" s="263"/>
      <c r="G397" s="263"/>
      <c r="H397" s="263"/>
      <c r="I397" s="263"/>
      <c r="J397" s="263"/>
      <c r="K397" s="263"/>
      <c r="L397" s="263"/>
      <c r="M397" s="263"/>
      <c r="N397" s="263"/>
      <c r="O397" s="263"/>
      <c r="P397" s="263"/>
      <c r="Q397" s="263"/>
      <c r="R397" s="263"/>
      <c r="S397" s="263"/>
      <c r="T397" s="263"/>
      <c r="U397" s="263"/>
      <c r="V397" s="263"/>
      <c r="W397" s="263"/>
      <c r="X397" s="263"/>
      <c r="Y397" s="263"/>
      <c r="Z397" s="263"/>
      <c r="AA397" s="263"/>
      <c r="AB397" s="263"/>
      <c r="AC397" s="263"/>
      <c r="AD397" s="263"/>
      <c r="AE397" s="263"/>
      <c r="AF397" s="263"/>
      <c r="AG397" s="263"/>
      <c r="AH397" s="263"/>
      <c r="AI397" s="263"/>
      <c r="AJ397" s="263"/>
      <c r="AK397" s="263"/>
      <c r="AL397" s="263"/>
      <c r="AM397" s="263"/>
      <c r="AN397" s="263"/>
      <c r="AO397" s="263"/>
      <c r="AP397" s="263"/>
      <c r="AQ397" s="263"/>
      <c r="AR397" s="263"/>
      <c r="AS397" s="263"/>
      <c r="AT397" s="263"/>
      <c r="AU397" s="263"/>
      <c r="AV397" s="263"/>
      <c r="AW397" s="263"/>
      <c r="AX397" s="263"/>
      <c r="AY397" s="263"/>
    </row>
    <row r="398" spans="1:51" ht="15.75" customHeight="1" x14ac:dyDescent="0.25">
      <c r="A398" s="263"/>
      <c r="B398" s="263"/>
      <c r="C398" s="263"/>
      <c r="D398" s="263"/>
      <c r="E398" s="263"/>
      <c r="F398" s="263"/>
      <c r="G398" s="263"/>
      <c r="H398" s="263"/>
      <c r="I398" s="263"/>
      <c r="J398" s="263"/>
      <c r="K398" s="263"/>
      <c r="L398" s="263"/>
      <c r="M398" s="263"/>
      <c r="N398" s="263"/>
      <c r="O398" s="263"/>
      <c r="P398" s="263"/>
      <c r="Q398" s="263"/>
      <c r="R398" s="263"/>
      <c r="S398" s="263"/>
      <c r="T398" s="263"/>
      <c r="U398" s="263"/>
      <c r="V398" s="263"/>
      <c r="W398" s="263"/>
      <c r="X398" s="263"/>
      <c r="Y398" s="263"/>
      <c r="Z398" s="263"/>
      <c r="AA398" s="263"/>
      <c r="AB398" s="263"/>
      <c r="AC398" s="263"/>
      <c r="AD398" s="263"/>
      <c r="AE398" s="263"/>
      <c r="AF398" s="263"/>
      <c r="AG398" s="263"/>
      <c r="AH398" s="263"/>
      <c r="AI398" s="263"/>
      <c r="AJ398" s="263"/>
      <c r="AK398" s="263"/>
      <c r="AL398" s="263"/>
      <c r="AM398" s="263"/>
      <c r="AN398" s="263"/>
      <c r="AO398" s="263"/>
      <c r="AP398" s="263"/>
      <c r="AQ398" s="263"/>
      <c r="AR398" s="263"/>
      <c r="AS398" s="263"/>
      <c r="AT398" s="263"/>
      <c r="AU398" s="263"/>
      <c r="AV398" s="263"/>
      <c r="AW398" s="263"/>
      <c r="AX398" s="263"/>
      <c r="AY398" s="263"/>
    </row>
    <row r="399" spans="1:51" ht="15.75" customHeight="1" x14ac:dyDescent="0.25">
      <c r="A399" s="263"/>
      <c r="B399" s="263"/>
      <c r="C399" s="263"/>
      <c r="D399" s="263"/>
      <c r="E399" s="263"/>
      <c r="F399" s="263"/>
      <c r="G399" s="263"/>
      <c r="H399" s="263"/>
      <c r="I399" s="263"/>
      <c r="J399" s="263"/>
      <c r="K399" s="263"/>
      <c r="L399" s="263"/>
      <c r="M399" s="263"/>
      <c r="N399" s="263"/>
      <c r="O399" s="263"/>
      <c r="P399" s="263"/>
      <c r="Q399" s="263"/>
      <c r="R399" s="263"/>
      <c r="S399" s="263"/>
      <c r="T399" s="263"/>
      <c r="U399" s="263"/>
      <c r="V399" s="263"/>
      <c r="W399" s="263"/>
      <c r="X399" s="263"/>
      <c r="Y399" s="263"/>
      <c r="Z399" s="263"/>
      <c r="AA399" s="263"/>
      <c r="AB399" s="263"/>
      <c r="AC399" s="263"/>
      <c r="AD399" s="263"/>
      <c r="AE399" s="263"/>
      <c r="AF399" s="263"/>
      <c r="AG399" s="263"/>
      <c r="AH399" s="263"/>
      <c r="AI399" s="263"/>
      <c r="AJ399" s="263"/>
      <c r="AK399" s="263"/>
      <c r="AL399" s="263"/>
      <c r="AM399" s="263"/>
      <c r="AN399" s="263"/>
      <c r="AO399" s="263"/>
      <c r="AP399" s="263"/>
      <c r="AQ399" s="263"/>
      <c r="AR399" s="263"/>
      <c r="AS399" s="263"/>
      <c r="AT399" s="263"/>
      <c r="AU399" s="263"/>
      <c r="AV399" s="263"/>
      <c r="AW399" s="263"/>
      <c r="AX399" s="263"/>
      <c r="AY399" s="263"/>
    </row>
    <row r="400" spans="1:51" ht="15.75" customHeight="1" x14ac:dyDescent="0.25">
      <c r="A400" s="263"/>
      <c r="B400" s="263"/>
      <c r="C400" s="263"/>
      <c r="D400" s="263"/>
      <c r="E400" s="263"/>
      <c r="F400" s="263"/>
      <c r="G400" s="263"/>
      <c r="H400" s="263"/>
      <c r="I400" s="263"/>
      <c r="J400" s="263"/>
      <c r="K400" s="263"/>
      <c r="L400" s="263"/>
      <c r="M400" s="263"/>
      <c r="N400" s="263"/>
      <c r="O400" s="263"/>
      <c r="P400" s="263"/>
      <c r="Q400" s="263"/>
      <c r="R400" s="263"/>
      <c r="S400" s="263"/>
      <c r="T400" s="263"/>
      <c r="U400" s="263"/>
      <c r="V400" s="263"/>
      <c r="W400" s="263"/>
      <c r="X400" s="263"/>
      <c r="Y400" s="263"/>
      <c r="Z400" s="263"/>
      <c r="AA400" s="263"/>
      <c r="AB400" s="263"/>
      <c r="AC400" s="263"/>
      <c r="AD400" s="263"/>
      <c r="AE400" s="263"/>
      <c r="AF400" s="263"/>
      <c r="AG400" s="263"/>
      <c r="AH400" s="263"/>
      <c r="AI400" s="263"/>
      <c r="AJ400" s="263"/>
      <c r="AK400" s="263"/>
      <c r="AL400" s="263"/>
      <c r="AM400" s="263"/>
      <c r="AN400" s="263"/>
      <c r="AO400" s="263"/>
      <c r="AP400" s="263"/>
      <c r="AQ400" s="263"/>
      <c r="AR400" s="263"/>
      <c r="AS400" s="263"/>
      <c r="AT400" s="263"/>
      <c r="AU400" s="263"/>
      <c r="AV400" s="263"/>
      <c r="AW400" s="263"/>
      <c r="AX400" s="263"/>
      <c r="AY400" s="263"/>
    </row>
    <row r="401" spans="1:51" ht="15.75" customHeight="1" x14ac:dyDescent="0.25">
      <c r="A401" s="263"/>
      <c r="B401" s="263"/>
      <c r="C401" s="263"/>
      <c r="D401" s="263"/>
      <c r="E401" s="263"/>
      <c r="F401" s="263"/>
      <c r="G401" s="263"/>
      <c r="H401" s="263"/>
      <c r="I401" s="263"/>
      <c r="J401" s="263"/>
      <c r="K401" s="263"/>
      <c r="L401" s="263"/>
      <c r="M401" s="263"/>
      <c r="N401" s="263"/>
      <c r="O401" s="263"/>
      <c r="P401" s="263"/>
      <c r="Q401" s="263"/>
      <c r="R401" s="263"/>
      <c r="S401" s="263"/>
      <c r="T401" s="263"/>
      <c r="U401" s="263"/>
      <c r="V401" s="263"/>
      <c r="W401" s="263"/>
      <c r="X401" s="263"/>
      <c r="Y401" s="263"/>
      <c r="Z401" s="263"/>
      <c r="AA401" s="263"/>
      <c r="AB401" s="263"/>
      <c r="AC401" s="263"/>
      <c r="AD401" s="263"/>
      <c r="AE401" s="263"/>
      <c r="AF401" s="263"/>
      <c r="AG401" s="263"/>
      <c r="AH401" s="263"/>
      <c r="AI401" s="263"/>
      <c r="AJ401" s="263"/>
      <c r="AK401" s="263"/>
      <c r="AL401" s="263"/>
      <c r="AM401" s="263"/>
      <c r="AN401" s="263"/>
      <c r="AO401" s="263"/>
      <c r="AP401" s="263"/>
      <c r="AQ401" s="263"/>
      <c r="AR401" s="263"/>
      <c r="AS401" s="263"/>
      <c r="AT401" s="263"/>
      <c r="AU401" s="263"/>
      <c r="AV401" s="263"/>
      <c r="AW401" s="263"/>
      <c r="AX401" s="263"/>
      <c r="AY401" s="263"/>
    </row>
    <row r="402" spans="1:51" ht="15.75" customHeight="1" x14ac:dyDescent="0.25">
      <c r="A402" s="263"/>
      <c r="B402" s="263"/>
      <c r="C402" s="263"/>
      <c r="D402" s="263"/>
      <c r="E402" s="263"/>
      <c r="F402" s="263"/>
      <c r="G402" s="263"/>
      <c r="H402" s="263"/>
      <c r="I402" s="263"/>
      <c r="J402" s="263"/>
      <c r="K402" s="263"/>
      <c r="L402" s="263"/>
      <c r="M402" s="263"/>
      <c r="N402" s="263"/>
      <c r="O402" s="263"/>
      <c r="P402" s="263"/>
      <c r="Q402" s="263"/>
      <c r="R402" s="263"/>
      <c r="S402" s="263"/>
      <c r="T402" s="263"/>
      <c r="U402" s="263"/>
      <c r="V402" s="263"/>
      <c r="W402" s="263"/>
      <c r="X402" s="263"/>
      <c r="Y402" s="263"/>
      <c r="Z402" s="263"/>
      <c r="AA402" s="263"/>
      <c r="AB402" s="263"/>
      <c r="AC402" s="263"/>
      <c r="AD402" s="263"/>
      <c r="AE402" s="263"/>
      <c r="AF402" s="263"/>
      <c r="AG402" s="263"/>
      <c r="AH402" s="263"/>
      <c r="AI402" s="263"/>
      <c r="AJ402" s="263"/>
      <c r="AK402" s="263"/>
      <c r="AL402" s="263"/>
      <c r="AM402" s="263"/>
      <c r="AN402" s="263"/>
      <c r="AO402" s="263"/>
      <c r="AP402" s="263"/>
      <c r="AQ402" s="263"/>
      <c r="AR402" s="263"/>
      <c r="AS402" s="263"/>
      <c r="AT402" s="263"/>
      <c r="AU402" s="263"/>
      <c r="AV402" s="263"/>
      <c r="AW402" s="263"/>
      <c r="AX402" s="263"/>
      <c r="AY402" s="263"/>
    </row>
    <row r="403" spans="1:51" ht="15.75" customHeight="1" x14ac:dyDescent="0.25">
      <c r="A403" s="263"/>
      <c r="B403" s="263"/>
      <c r="C403" s="263"/>
      <c r="D403" s="263"/>
      <c r="E403" s="263"/>
      <c r="F403" s="263"/>
      <c r="G403" s="263"/>
      <c r="H403" s="263"/>
      <c r="I403" s="263"/>
      <c r="J403" s="263"/>
      <c r="K403" s="263"/>
      <c r="L403" s="263"/>
      <c r="M403" s="263"/>
      <c r="N403" s="263"/>
      <c r="O403" s="263"/>
      <c r="P403" s="263"/>
      <c r="Q403" s="263"/>
      <c r="R403" s="263"/>
      <c r="S403" s="263"/>
      <c r="T403" s="263"/>
      <c r="U403" s="263"/>
      <c r="V403" s="263"/>
      <c r="W403" s="263"/>
      <c r="X403" s="263"/>
      <c r="Y403" s="263"/>
      <c r="Z403" s="263"/>
      <c r="AA403" s="263"/>
      <c r="AB403" s="263"/>
      <c r="AC403" s="263"/>
      <c r="AD403" s="263"/>
      <c r="AE403" s="263"/>
      <c r="AF403" s="263"/>
      <c r="AG403" s="263"/>
      <c r="AH403" s="263"/>
      <c r="AI403" s="263"/>
      <c r="AJ403" s="263"/>
      <c r="AK403" s="263"/>
      <c r="AL403" s="263"/>
      <c r="AM403" s="263"/>
      <c r="AN403" s="263"/>
      <c r="AO403" s="263"/>
      <c r="AP403" s="263"/>
      <c r="AQ403" s="263"/>
      <c r="AR403" s="263"/>
      <c r="AS403" s="263"/>
      <c r="AT403" s="263"/>
      <c r="AU403" s="263"/>
      <c r="AV403" s="263"/>
      <c r="AW403" s="263"/>
      <c r="AX403" s="263"/>
      <c r="AY403" s="263"/>
    </row>
    <row r="404" spans="1:51" ht="15.75" customHeight="1" x14ac:dyDescent="0.25">
      <c r="A404" s="263"/>
      <c r="B404" s="263"/>
      <c r="C404" s="263"/>
      <c r="D404" s="263"/>
      <c r="E404" s="263"/>
      <c r="F404" s="263"/>
      <c r="G404" s="263"/>
      <c r="H404" s="263"/>
      <c r="I404" s="263"/>
      <c r="J404" s="263"/>
      <c r="K404" s="263"/>
      <c r="L404" s="263"/>
      <c r="M404" s="263"/>
      <c r="N404" s="263"/>
      <c r="O404" s="263"/>
      <c r="P404" s="263"/>
      <c r="Q404" s="263"/>
      <c r="R404" s="263"/>
      <c r="S404" s="263"/>
      <c r="T404" s="263"/>
      <c r="U404" s="263"/>
      <c r="V404" s="263"/>
      <c r="W404" s="263"/>
      <c r="X404" s="263"/>
      <c r="Y404" s="263"/>
      <c r="Z404" s="263"/>
      <c r="AA404" s="263"/>
      <c r="AB404" s="263"/>
      <c r="AC404" s="263"/>
      <c r="AD404" s="263"/>
      <c r="AE404" s="263"/>
      <c r="AF404" s="263"/>
      <c r="AG404" s="263"/>
      <c r="AH404" s="263"/>
      <c r="AI404" s="263"/>
      <c r="AJ404" s="263"/>
      <c r="AK404" s="263"/>
      <c r="AL404" s="263"/>
      <c r="AM404" s="263"/>
      <c r="AN404" s="263"/>
      <c r="AO404" s="263"/>
      <c r="AP404" s="263"/>
      <c r="AQ404" s="263"/>
      <c r="AR404" s="263"/>
      <c r="AS404" s="263"/>
      <c r="AT404" s="263"/>
      <c r="AU404" s="263"/>
      <c r="AV404" s="263"/>
      <c r="AW404" s="263"/>
      <c r="AX404" s="263"/>
      <c r="AY404" s="263"/>
    </row>
    <row r="405" spans="1:51" ht="15.75" customHeight="1" x14ac:dyDescent="0.25">
      <c r="A405" s="263"/>
      <c r="B405" s="263"/>
      <c r="C405" s="263"/>
      <c r="D405" s="263"/>
      <c r="E405" s="263"/>
      <c r="F405" s="263"/>
      <c r="G405" s="263"/>
      <c r="H405" s="263"/>
      <c r="I405" s="263"/>
      <c r="J405" s="263"/>
      <c r="K405" s="263"/>
      <c r="L405" s="263"/>
      <c r="M405" s="263"/>
      <c r="N405" s="263"/>
      <c r="O405" s="263"/>
      <c r="P405" s="263"/>
      <c r="Q405" s="263"/>
      <c r="R405" s="263"/>
      <c r="S405" s="263"/>
      <c r="T405" s="263"/>
      <c r="U405" s="263"/>
      <c r="V405" s="263"/>
      <c r="W405" s="263"/>
      <c r="X405" s="263"/>
      <c r="Y405" s="263"/>
      <c r="Z405" s="263"/>
      <c r="AA405" s="263"/>
      <c r="AB405" s="263"/>
      <c r="AC405" s="263"/>
      <c r="AD405" s="263"/>
      <c r="AE405" s="263"/>
      <c r="AF405" s="263"/>
      <c r="AG405" s="263"/>
      <c r="AH405" s="263"/>
      <c r="AI405" s="263"/>
      <c r="AJ405" s="263"/>
      <c r="AK405" s="263"/>
      <c r="AL405" s="263"/>
      <c r="AM405" s="263"/>
      <c r="AN405" s="263"/>
      <c r="AO405" s="263"/>
      <c r="AP405" s="263"/>
      <c r="AQ405" s="263"/>
      <c r="AR405" s="263"/>
      <c r="AS405" s="263"/>
      <c r="AT405" s="263"/>
      <c r="AU405" s="263"/>
      <c r="AV405" s="263"/>
      <c r="AW405" s="263"/>
      <c r="AX405" s="263"/>
      <c r="AY405" s="263"/>
    </row>
    <row r="406" spans="1:51" ht="15.75" customHeight="1" x14ac:dyDescent="0.25">
      <c r="A406" s="263"/>
      <c r="B406" s="263"/>
      <c r="C406" s="263"/>
      <c r="D406" s="263"/>
      <c r="E406" s="263"/>
      <c r="F406" s="263"/>
      <c r="G406" s="263"/>
      <c r="H406" s="263"/>
      <c r="I406" s="263"/>
      <c r="J406" s="263"/>
      <c r="K406" s="263"/>
      <c r="L406" s="263"/>
      <c r="M406" s="263"/>
      <c r="N406" s="263"/>
      <c r="O406" s="263"/>
      <c r="P406" s="263"/>
      <c r="Q406" s="263"/>
      <c r="R406" s="263"/>
      <c r="S406" s="263"/>
      <c r="T406" s="263"/>
      <c r="U406" s="263"/>
      <c r="V406" s="263"/>
      <c r="W406" s="263"/>
      <c r="X406" s="263"/>
      <c r="Y406" s="263"/>
      <c r="Z406" s="263"/>
      <c r="AA406" s="263"/>
      <c r="AB406" s="263"/>
      <c r="AC406" s="263"/>
      <c r="AD406" s="263"/>
      <c r="AE406" s="263"/>
      <c r="AF406" s="263"/>
      <c r="AG406" s="263"/>
      <c r="AH406" s="263"/>
      <c r="AI406" s="263"/>
      <c r="AJ406" s="263"/>
      <c r="AK406" s="263"/>
      <c r="AL406" s="263"/>
      <c r="AM406" s="263"/>
      <c r="AN406" s="263"/>
      <c r="AO406" s="263"/>
      <c r="AP406" s="263"/>
      <c r="AQ406" s="263"/>
      <c r="AR406" s="263"/>
      <c r="AS406" s="263"/>
      <c r="AT406" s="263"/>
      <c r="AU406" s="263"/>
      <c r="AV406" s="263"/>
      <c r="AW406" s="263"/>
      <c r="AX406" s="263"/>
      <c r="AY406" s="263"/>
    </row>
    <row r="407" spans="1:51" ht="15.75" customHeight="1" x14ac:dyDescent="0.25"/>
    <row r="408" spans="1:51" ht="15.75" customHeight="1" x14ac:dyDescent="0.25"/>
    <row r="409" spans="1:51" ht="15.75" customHeight="1" x14ac:dyDescent="0.25"/>
    <row r="410" spans="1:51" ht="15.75" customHeight="1" x14ac:dyDescent="0.25"/>
    <row r="411" spans="1:51" ht="15.75" customHeight="1" x14ac:dyDescent="0.25"/>
    <row r="412" spans="1:51" ht="15.75" customHeight="1" x14ac:dyDescent="0.25"/>
    <row r="413" spans="1:51" ht="15.75" customHeight="1" x14ac:dyDescent="0.25"/>
    <row r="414" spans="1:51" ht="15.75" customHeight="1" x14ac:dyDescent="0.25"/>
    <row r="415" spans="1:51" ht="15.75" customHeight="1" x14ac:dyDescent="0.25"/>
    <row r="416" spans="1:51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mergeCells count="328">
    <mergeCell ref="C175:D176"/>
    <mergeCell ref="E175:F176"/>
    <mergeCell ref="G175:I175"/>
    <mergeCell ref="J175:M175"/>
    <mergeCell ref="G176:H176"/>
    <mergeCell ref="Y165:AG165"/>
    <mergeCell ref="Y166:AG166"/>
    <mergeCell ref="Y167:AG167"/>
    <mergeCell ref="Y168:AG168"/>
    <mergeCell ref="Y169:AG169"/>
    <mergeCell ref="J176:K176"/>
    <mergeCell ref="L176:M176"/>
    <mergeCell ref="Y159:AG159"/>
    <mergeCell ref="Y160:AG160"/>
    <mergeCell ref="Y161:AG161"/>
    <mergeCell ref="Y162:AG162"/>
    <mergeCell ref="Y163:AG163"/>
    <mergeCell ref="Y170:AG170"/>
    <mergeCell ref="C174:M174"/>
    <mergeCell ref="N167:S167"/>
    <mergeCell ref="N168:R168"/>
    <mergeCell ref="N163:R163"/>
    <mergeCell ref="N164:R164"/>
    <mergeCell ref="N165:R165"/>
    <mergeCell ref="N166:R166"/>
    <mergeCell ref="Y164:AG164"/>
    <mergeCell ref="N157:R157"/>
    <mergeCell ref="N159:R159"/>
    <mergeCell ref="N160:R160"/>
    <mergeCell ref="N161:R161"/>
    <mergeCell ref="N162:R162"/>
    <mergeCell ref="E150:G150"/>
    <mergeCell ref="J150:L150"/>
    <mergeCell ref="O150:Q150"/>
    <mergeCell ref="J151:L151"/>
    <mergeCell ref="O151:Q151"/>
    <mergeCell ref="E151:G151"/>
    <mergeCell ref="E152:G152"/>
    <mergeCell ref="I152:AQ152"/>
    <mergeCell ref="T150:V150"/>
    <mergeCell ref="Y150:AA150"/>
    <mergeCell ref="T151:V151"/>
    <mergeCell ref="Y151:AA151"/>
    <mergeCell ref="AI150:AK150"/>
    <mergeCell ref="AI151:AK151"/>
    <mergeCell ref="AD150:AF150"/>
    <mergeCell ref="AD151:AF151"/>
    <mergeCell ref="AN151:AP151"/>
    <mergeCell ref="Y157:AG157"/>
    <mergeCell ref="Y158:AG158"/>
    <mergeCell ref="Y155:AH155"/>
    <mergeCell ref="Y156:AG156"/>
    <mergeCell ref="E148:G148"/>
    <mergeCell ref="O148:Q148"/>
    <mergeCell ref="Y148:AA148"/>
    <mergeCell ref="E149:G149"/>
    <mergeCell ref="O149:Q149"/>
    <mergeCell ref="Y149:AA149"/>
    <mergeCell ref="J148:L148"/>
    <mergeCell ref="J149:L149"/>
    <mergeCell ref="N155:R155"/>
    <mergeCell ref="N156:R156"/>
    <mergeCell ref="E147:G147"/>
    <mergeCell ref="J147:L147"/>
    <mergeCell ref="O147:Q147"/>
    <mergeCell ref="T147:V147"/>
    <mergeCell ref="Y147:AA147"/>
    <mergeCell ref="T148:V148"/>
    <mergeCell ref="T149:V149"/>
    <mergeCell ref="E145:G145"/>
    <mergeCell ref="E146:G146"/>
    <mergeCell ref="O146:Q146"/>
    <mergeCell ref="O145:Q145"/>
    <mergeCell ref="J145:L145"/>
    <mergeCell ref="J146:L146"/>
    <mergeCell ref="AI147:AK147"/>
    <mergeCell ref="AN147:AP147"/>
    <mergeCell ref="T144:V144"/>
    <mergeCell ref="AN149:AP149"/>
    <mergeCell ref="AN150:AP150"/>
    <mergeCell ref="AD147:AF147"/>
    <mergeCell ref="AD148:AF148"/>
    <mergeCell ref="AI148:AK148"/>
    <mergeCell ref="AN148:AP148"/>
    <mergeCell ref="AD149:AF149"/>
    <mergeCell ref="AI149:AK149"/>
    <mergeCell ref="Y144:AA144"/>
    <mergeCell ref="Y145:AA145"/>
    <mergeCell ref="AD145:AF145"/>
    <mergeCell ref="AI145:AK145"/>
    <mergeCell ref="AN145:AP145"/>
    <mergeCell ref="T145:V145"/>
    <mergeCell ref="T146:V146"/>
    <mergeCell ref="Y146:AA146"/>
    <mergeCell ref="AD146:AF146"/>
    <mergeCell ref="AI146:AK146"/>
    <mergeCell ref="AN146:AP146"/>
    <mergeCell ref="AD143:AF143"/>
    <mergeCell ref="AI143:AK143"/>
    <mergeCell ref="AD144:AF144"/>
    <mergeCell ref="AI144:AK144"/>
    <mergeCell ref="AN144:AP144"/>
    <mergeCell ref="P11:Q11"/>
    <mergeCell ref="E142:AQ142"/>
    <mergeCell ref="J143:L143"/>
    <mergeCell ref="O143:Q143"/>
    <mergeCell ref="T143:V143"/>
    <mergeCell ref="Y143:AA143"/>
    <mergeCell ref="AN143:AP143"/>
    <mergeCell ref="O144:Q144"/>
    <mergeCell ref="E143:G143"/>
    <mergeCell ref="E144:G144"/>
    <mergeCell ref="J144:L144"/>
    <mergeCell ref="B15:B17"/>
    <mergeCell ref="B23:B25"/>
    <mergeCell ref="B27:D27"/>
    <mergeCell ref="E7:H7"/>
    <mergeCell ref="I7:J7"/>
    <mergeCell ref="C8:D8"/>
    <mergeCell ref="E8:H8"/>
    <mergeCell ref="I8:J8"/>
    <mergeCell ref="K8:L8"/>
    <mergeCell ref="K9:L9"/>
    <mergeCell ref="E9:H9"/>
    <mergeCell ref="I9:J9"/>
    <mergeCell ref="E10:H10"/>
    <mergeCell ref="I10:J10"/>
    <mergeCell ref="K10:L10"/>
    <mergeCell ref="AC4:AF4"/>
    <mergeCell ref="AC5:AF5"/>
    <mergeCell ref="Z6:Z9"/>
    <mergeCell ref="AB6:AB9"/>
    <mergeCell ref="AI6:AI9"/>
    <mergeCell ref="AK6:AK9"/>
    <mergeCell ref="AA7:AA8"/>
    <mergeCell ref="C9:D9"/>
    <mergeCell ref="C10:D10"/>
    <mergeCell ref="M10:O10"/>
    <mergeCell ref="P10:Q10"/>
    <mergeCell ref="AL9:AQ9"/>
    <mergeCell ref="AL10:AQ10"/>
    <mergeCell ref="K7:L7"/>
    <mergeCell ref="M7:O7"/>
    <mergeCell ref="M8:O8"/>
    <mergeCell ref="P8:Q8"/>
    <mergeCell ref="M9:O9"/>
    <mergeCell ref="P9:Q9"/>
    <mergeCell ref="C6:D6"/>
    <mergeCell ref="E6:H6"/>
    <mergeCell ref="I6:J6"/>
    <mergeCell ref="K6:L6"/>
    <mergeCell ref="M6:O6"/>
    <mergeCell ref="P6:Q6"/>
    <mergeCell ref="C7:D7"/>
    <mergeCell ref="P7:Q7"/>
    <mergeCell ref="AC6:AF6"/>
    <mergeCell ref="AC7:AF7"/>
    <mergeCell ref="AC8:AF8"/>
    <mergeCell ref="AC9:AF9"/>
    <mergeCell ref="AC10:AF10"/>
    <mergeCell ref="C200:D200"/>
    <mergeCell ref="E200:F200"/>
    <mergeCell ref="G200:H200"/>
    <mergeCell ref="J200:K200"/>
    <mergeCell ref="L200:M200"/>
    <mergeCell ref="B1:AT1"/>
    <mergeCell ref="AQ2:AS2"/>
    <mergeCell ref="C4:D4"/>
    <mergeCell ref="E4:H4"/>
    <mergeCell ref="I4:J4"/>
    <mergeCell ref="K4:L4"/>
    <mergeCell ref="M4:O4"/>
    <mergeCell ref="AL4:AQ4"/>
    <mergeCell ref="P4:Q4"/>
    <mergeCell ref="C5:D5"/>
    <mergeCell ref="E5:H5"/>
    <mergeCell ref="I5:J5"/>
    <mergeCell ref="K5:L5"/>
    <mergeCell ref="M5:O5"/>
    <mergeCell ref="P5:Q5"/>
    <mergeCell ref="AL5:AQ5"/>
    <mergeCell ref="AL6:AQ6"/>
    <mergeCell ref="AL7:AQ7"/>
    <mergeCell ref="AL8:AQ8"/>
    <mergeCell ref="J190:K190"/>
    <mergeCell ref="J191:K191"/>
    <mergeCell ref="J192:K192"/>
    <mergeCell ref="L192:M192"/>
    <mergeCell ref="J193:K193"/>
    <mergeCell ref="L193:M193"/>
    <mergeCell ref="C190:D190"/>
    <mergeCell ref="E190:F190"/>
    <mergeCell ref="G190:H190"/>
    <mergeCell ref="L190:M190"/>
    <mergeCell ref="E191:F191"/>
    <mergeCell ref="G191:H191"/>
    <mergeCell ref="L191:M191"/>
    <mergeCell ref="C191:D191"/>
    <mergeCell ref="C192:D192"/>
    <mergeCell ref="E192:F192"/>
    <mergeCell ref="G192:H192"/>
    <mergeCell ref="C193:D193"/>
    <mergeCell ref="E193:F193"/>
    <mergeCell ref="G193:H193"/>
    <mergeCell ref="J186:K186"/>
    <mergeCell ref="J187:K187"/>
    <mergeCell ref="J188:K188"/>
    <mergeCell ref="L188:M188"/>
    <mergeCell ref="J189:K189"/>
    <mergeCell ref="L189:M189"/>
    <mergeCell ref="C186:D186"/>
    <mergeCell ref="E186:F186"/>
    <mergeCell ref="G186:H186"/>
    <mergeCell ref="L186:M186"/>
    <mergeCell ref="E187:F187"/>
    <mergeCell ref="G187:H187"/>
    <mergeCell ref="L187:M187"/>
    <mergeCell ref="C187:D187"/>
    <mergeCell ref="C188:D188"/>
    <mergeCell ref="E188:F188"/>
    <mergeCell ref="G188:H188"/>
    <mergeCell ref="C189:D189"/>
    <mergeCell ref="E189:F189"/>
    <mergeCell ref="G189:H189"/>
    <mergeCell ref="J205:K205"/>
    <mergeCell ref="J206:K206"/>
    <mergeCell ref="C205:D205"/>
    <mergeCell ref="E205:F205"/>
    <mergeCell ref="G205:H205"/>
    <mergeCell ref="L205:M205"/>
    <mergeCell ref="C206:D206"/>
    <mergeCell ref="E206:F206"/>
    <mergeCell ref="G206:H206"/>
    <mergeCell ref="L206:M206"/>
    <mergeCell ref="J201:K201"/>
    <mergeCell ref="J202:K202"/>
    <mergeCell ref="J203:K203"/>
    <mergeCell ref="L203:M203"/>
    <mergeCell ref="J204:K204"/>
    <mergeCell ref="L204:M204"/>
    <mergeCell ref="C201:D201"/>
    <mergeCell ref="E201:F201"/>
    <mergeCell ref="G201:H201"/>
    <mergeCell ref="L201:M201"/>
    <mergeCell ref="E202:F202"/>
    <mergeCell ref="G202:H202"/>
    <mergeCell ref="L202:M202"/>
    <mergeCell ref="C202:D202"/>
    <mergeCell ref="C203:D203"/>
    <mergeCell ref="E203:F203"/>
    <mergeCell ref="G203:H203"/>
    <mergeCell ref="C204:D204"/>
    <mergeCell ref="E204:F204"/>
    <mergeCell ref="G204:H204"/>
    <mergeCell ref="J199:K199"/>
    <mergeCell ref="L199:M199"/>
    <mergeCell ref="C196:D196"/>
    <mergeCell ref="C198:D198"/>
    <mergeCell ref="E198:F198"/>
    <mergeCell ref="G198:H198"/>
    <mergeCell ref="J198:K198"/>
    <mergeCell ref="L198:M198"/>
    <mergeCell ref="C199:D199"/>
    <mergeCell ref="E199:F199"/>
    <mergeCell ref="G199:H199"/>
    <mergeCell ref="J196:K196"/>
    <mergeCell ref="J197:K197"/>
    <mergeCell ref="C195:D195"/>
    <mergeCell ref="E196:F196"/>
    <mergeCell ref="G196:H196"/>
    <mergeCell ref="L196:M196"/>
    <mergeCell ref="E197:F197"/>
    <mergeCell ref="G197:H197"/>
    <mergeCell ref="L197:M197"/>
    <mergeCell ref="J194:K194"/>
    <mergeCell ref="J195:K195"/>
    <mergeCell ref="C194:D194"/>
    <mergeCell ref="E194:F194"/>
    <mergeCell ref="G194:H194"/>
    <mergeCell ref="L194:M194"/>
    <mergeCell ref="E195:F195"/>
    <mergeCell ref="G195:H195"/>
    <mergeCell ref="L195:M195"/>
    <mergeCell ref="J182:K182"/>
    <mergeCell ref="J183:K183"/>
    <mergeCell ref="J184:K184"/>
    <mergeCell ref="L184:M184"/>
    <mergeCell ref="J185:K185"/>
    <mergeCell ref="L185:M185"/>
    <mergeCell ref="C182:D182"/>
    <mergeCell ref="E182:F182"/>
    <mergeCell ref="G182:H182"/>
    <mergeCell ref="L182:M182"/>
    <mergeCell ref="E183:F183"/>
    <mergeCell ref="G183:H183"/>
    <mergeCell ref="L183:M183"/>
    <mergeCell ref="C183:D183"/>
    <mergeCell ref="C184:D184"/>
    <mergeCell ref="E184:F184"/>
    <mergeCell ref="G184:H184"/>
    <mergeCell ref="C185:D185"/>
    <mergeCell ref="E185:F185"/>
    <mergeCell ref="G185:H185"/>
    <mergeCell ref="J181:K181"/>
    <mergeCell ref="L181:M181"/>
    <mergeCell ref="C178:D178"/>
    <mergeCell ref="E178:F178"/>
    <mergeCell ref="G178:H178"/>
    <mergeCell ref="L178:M178"/>
    <mergeCell ref="E179:F179"/>
    <mergeCell ref="G179:H179"/>
    <mergeCell ref="L179:M179"/>
    <mergeCell ref="C179:D179"/>
    <mergeCell ref="C180:D180"/>
    <mergeCell ref="E180:F180"/>
    <mergeCell ref="G180:H180"/>
    <mergeCell ref="C181:D181"/>
    <mergeCell ref="E181:F181"/>
    <mergeCell ref="G181:H181"/>
    <mergeCell ref="C177:D177"/>
    <mergeCell ref="E177:F177"/>
    <mergeCell ref="G177:H177"/>
    <mergeCell ref="J177:K177"/>
    <mergeCell ref="L177:M177"/>
    <mergeCell ref="J178:K178"/>
    <mergeCell ref="J179:K179"/>
    <mergeCell ref="J180:K180"/>
    <mergeCell ref="L180:M180"/>
  </mergeCells>
  <conditionalFormatting sqref="R29">
    <cfRule type="cellIs" dxfId="15" priority="5" operator="equal">
      <formula>5</formula>
    </cfRule>
    <cfRule type="cellIs" dxfId="14" priority="6" operator="equal">
      <formula>3</formula>
    </cfRule>
    <cfRule type="cellIs" dxfId="13" priority="7" operator="equal">
      <formula>2</formula>
    </cfRule>
    <cfRule type="cellIs" dxfId="12" priority="8" operator="equal">
      <formula>1</formula>
    </cfRule>
  </conditionalFormatting>
  <conditionalFormatting sqref="T13:T15 A14:S15 U14:AT15 A16:J16 L16:N16 P16:Q16 S16 U16 W16 Y16 AA16 AC16 AE16 AG16 AI16 AK16 AM16 AO16 AQ16 AS16 O16:O17 A17:N17 P17:AT17 A18:AT20 A21:B21 AT21 A22:AT23 A24:C24 E24 G24 I24 K24 M24 O24 Q24 S24 U24 W24 Y24 AA24 AC24 AE24 AG24 AI24 AK24 AM24 AO24 AQ24 AS24 A25:AT28 A29:B29 AT29 A30:AT31 A32:C32 E32 G32 I32 K32 M32 O32 Q32 S32 U32 W32 Y32 AA32 AC32 AE32 AG32 AI32 AK32 AM32 AO32 AQ32 AS32 A33:AS36 AT33:AT39 A37:B37 A40:C40 E40 G40 I40 K40 M40 O40 Q40 S40 U40 W40 Y40 AA40 AC40 AE40 AG40 AI40 AK40 AM40 AO40 AQ40 AS40 AT41:AT47 A45:B45 A46:AA47 AC46:AS47 A48:C48 E48 G48 I48 K48 M48 O48 Q48 S48 U48 W48 Y48 AA48 AC48 AE48 AG48 AI48 AK48 AM48 AO48 AQ48 AS48 A49:AT53 A54:AS54 AT54:AT57 A55:B55 A56:U57 W56:AS57 A58:C58 E58 G58 I58 K58 M58 O58 Q58 S58 U58 W58 Y58 AA58 AC58 AE58 AG58 AI58 AK58 AM58 AO58 AQ58 AS58 A59:AS61 AT59:AT65 A62:U62 W62:AA62 AC62:AS62 A63:M63 O63:S63 U63:AD63 AH63:AS63 A64:AS64 A65:B65 A66:AK67 AM66:AT67 A68:C68 E68 G68 I68 K68 M68 O68 Q68 S68 U68 W68 Y68 AA68 AC68 AE68 AG68 AI68 AK68 AM68 AO68 AQ68 AS68 A69:AS73 AT69:AT76 A74:B74 A75:AS76 A77:C77 E77 G77 I77 K77 M77 O77 Q77 S77 U77 W77 Y77 AA77 AC77 AE77 AG77 AI77 AK77 AM77 AO77 AQ77 AS77 A78:AS82 AT78:AT85 A83:B83 A84:AS85 A86:C86 E86 G86 I86 K86 M86 O86 Q86 S86 U86 W86 Y86 AA86 AC86 AE86 AG86 AI86 AK86 AM86 AO86 AQ86 AS86 A87:AS90 AT87:AT93 A91:B91 A92:AS93 A94:C94 E94 G94 I94 K94 M94 O94 Q94 S94 U94 W94 Y94 AA94 AC94 AE94 AG94 AI94 AK94 AM94 AO94 AQ94 AS94 A95:AS99 AT95:AT102 A100:B100 A101:AS102 A103:C103 E103 G103 I103 K103 M103 O103 Q103 S103 U103 W103 Y103 AA103 AC103 AE103 AG103 AI103 AK103 AM103 AO103 AQ103 AS103 A104:AT106 A107:AS107 AT107:AT110 A108:B108 A109:AS110 A111:C111 E111 G111 I111 K111 M111 O111 Q111 S111 U111 W111 Y111 AA111 AC111 AE111 AG111 AI111 AK111 AM111 AO111 AQ111 AS111 A112:AS113 AT112:AT118 A114:AF114 AJ114:AS114 A115:AS115 A116:B116 A117:AS118 A119:C119 E119 G119 I119 K119 M119 O119 Q119 S119 U119 W119 Y119 AA119 AC119 AE119 AG119 AI119 AK119 AM119 AO119 AQ119 AS119 A120:AT123 A124:B124 A125:AT126 A127:C127 E127 G127 I127 K127 M127 O127 Q127 S127 U127 W127 Y127 AA127 AC127 AE127 AG127 AI127 AK127 AM127 AO127 AQ127 AS127 A128:AS130 AT128:AT137 A131:AK132 AM131:AS132 AL131:AL135 A133:B133 AJ133:AJ134 A134:E134 G134:AI134 AK134 AN134:AS137 AM134:AM139 A135:AK135 A136:C136 E136 G136 I136 K136 M136 O136 Q136 S136 U136 W136 Y136 AA136 AC136 AE136 AG136 AI136 AK136 A137:AK139 AL138:AL139 AN138:AT139">
    <cfRule type="cellIs" dxfId="11" priority="9" operator="equal">
      <formula>5</formula>
    </cfRule>
    <cfRule type="cellIs" dxfId="10" priority="10" operator="equal">
      <formula>3</formula>
    </cfRule>
    <cfRule type="cellIs" dxfId="9" priority="11" operator="equal">
      <formula>2</formula>
    </cfRule>
    <cfRule type="cellIs" dxfId="8" priority="12" operator="equal">
      <formula>1</formula>
    </cfRule>
  </conditionalFormatting>
  <conditionalFormatting sqref="AL37 A38:AK38 AM38:AS38 A39:AS39 I141">
    <cfRule type="cellIs" dxfId="7" priority="1" operator="equal">
      <formula>5</formula>
    </cfRule>
    <cfRule type="cellIs" dxfId="6" priority="2" operator="equal">
      <formula>3</formula>
    </cfRule>
    <cfRule type="cellIs" dxfId="5" priority="3" operator="equal">
      <formula>2</formula>
    </cfRule>
    <cfRule type="cellIs" dxfId="4" priority="4" operator="equal">
      <formula>1</formula>
    </cfRule>
  </conditionalFormatting>
  <conditionalFormatting sqref="AV14:AY140 A41:AS43 A44:AQ44 AS44 A140:AT140 C141">
    <cfRule type="cellIs" dxfId="3" priority="13" operator="equal">
      <formula>5</formula>
    </cfRule>
    <cfRule type="cellIs" dxfId="2" priority="14" operator="equal">
      <formula>3</formula>
    </cfRule>
    <cfRule type="cellIs" dxfId="1" priority="15" operator="equal">
      <formula>2</formula>
    </cfRule>
    <cfRule type="cellIs" dxfId="0" priority="16" operator="equal">
      <formula>1</formula>
    </cfRule>
  </conditionalFormatting>
  <printOptions horizontalCentered="1"/>
  <pageMargins left="0" right="0" top="0.23622047244094499" bottom="0.13" header="0" footer="0"/>
  <pageSetup paperSize="9" orientation="landscape"/>
  <rowBreaks count="1" manualBreakCount="1">
    <brk id="71" max="16383" man="1"/>
  </rowBreaks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tabColor rgb="FFE36C09"/>
    <pageSetUpPr fitToPage="1"/>
  </sheetPr>
  <dimension ref="A1:Z998"/>
  <sheetViews>
    <sheetView topLeftCell="A5" workbookViewId="0">
      <selection activeCell="H17" sqref="H17"/>
    </sheetView>
  </sheetViews>
  <sheetFormatPr defaultColWidth="14.42578125" defaultRowHeight="15" customHeight="1" x14ac:dyDescent="0.25"/>
  <cols>
    <col min="1" max="1" width="7.7109375" customWidth="1"/>
    <col min="2" max="2" width="35.7109375" customWidth="1"/>
    <col min="3" max="3" width="10.7109375" customWidth="1"/>
    <col min="4" max="4" width="12.85546875" customWidth="1"/>
    <col min="5" max="5" width="15.42578125" customWidth="1"/>
    <col min="6" max="6" width="15.85546875" customWidth="1"/>
    <col min="7" max="7" width="12.7109375" customWidth="1"/>
    <col min="8" max="8" width="54.28515625" customWidth="1"/>
    <col min="9" max="26" width="9.140625" customWidth="1"/>
  </cols>
  <sheetData>
    <row r="1" spans="1:26" ht="18.75" customHeight="1" x14ac:dyDescent="0.25">
      <c r="A1" s="730" t="s">
        <v>0</v>
      </c>
      <c r="B1" s="620"/>
      <c r="C1" s="620"/>
      <c r="D1" s="620"/>
      <c r="E1" s="620"/>
      <c r="F1" s="620"/>
      <c r="G1" s="620"/>
      <c r="H1" s="621"/>
      <c r="I1" s="370"/>
      <c r="J1" s="370"/>
      <c r="K1" s="370"/>
      <c r="L1" s="370"/>
      <c r="M1" s="370"/>
      <c r="N1" s="370"/>
      <c r="O1" s="370"/>
      <c r="P1" s="370"/>
      <c r="Q1" s="370"/>
      <c r="R1" s="370"/>
      <c r="S1" s="370"/>
      <c r="T1" s="370"/>
      <c r="U1" s="370"/>
      <c r="V1" s="370"/>
      <c r="W1" s="370"/>
      <c r="X1" s="370"/>
      <c r="Y1" s="370"/>
      <c r="Z1" s="370"/>
    </row>
    <row r="2" spans="1:26" ht="18.75" customHeight="1" x14ac:dyDescent="0.25">
      <c r="A2" s="731" t="s">
        <v>153</v>
      </c>
      <c r="B2" s="620"/>
      <c r="C2" s="620"/>
      <c r="D2" s="620"/>
      <c r="E2" s="620"/>
      <c r="F2" s="620"/>
      <c r="G2" s="621"/>
      <c r="H2" s="371">
        <f ca="1">'Summary E'!M1</f>
        <v>46134</v>
      </c>
      <c r="I2" s="370"/>
      <c r="J2" s="370"/>
      <c r="K2" s="370"/>
      <c r="L2" s="370"/>
      <c r="M2" s="370"/>
      <c r="N2" s="370"/>
      <c r="O2" s="370"/>
      <c r="P2" s="370"/>
      <c r="Q2" s="370"/>
      <c r="R2" s="370"/>
      <c r="S2" s="370"/>
      <c r="T2" s="370"/>
      <c r="U2" s="370"/>
      <c r="V2" s="370"/>
      <c r="W2" s="370"/>
      <c r="X2" s="370"/>
      <c r="Y2" s="370"/>
      <c r="Z2" s="370"/>
    </row>
    <row r="3" spans="1:26" ht="18.75" customHeight="1" x14ac:dyDescent="0.25">
      <c r="A3" s="678" t="s">
        <v>154</v>
      </c>
      <c r="B3" s="621"/>
      <c r="C3" s="732" t="s">
        <v>155</v>
      </c>
      <c r="D3" s="620"/>
      <c r="E3" s="620"/>
      <c r="F3" s="620"/>
      <c r="G3" s="620"/>
      <c r="H3" s="621"/>
      <c r="I3" s="370"/>
      <c r="J3" s="370"/>
      <c r="K3" s="370"/>
      <c r="L3" s="370"/>
      <c r="M3" s="370"/>
      <c r="N3" s="370"/>
      <c r="O3" s="370"/>
      <c r="P3" s="370"/>
      <c r="Q3" s="370"/>
      <c r="R3" s="370"/>
      <c r="S3" s="370"/>
      <c r="T3" s="370"/>
      <c r="U3" s="370"/>
      <c r="V3" s="370"/>
      <c r="W3" s="370"/>
      <c r="X3" s="370"/>
      <c r="Y3" s="370"/>
      <c r="Z3" s="370"/>
    </row>
    <row r="4" spans="1:26" ht="18.75" customHeight="1" x14ac:dyDescent="0.25">
      <c r="A4" s="678" t="s">
        <v>877</v>
      </c>
      <c r="B4" s="621"/>
      <c r="C4" s="732" t="s">
        <v>157</v>
      </c>
      <c r="D4" s="620"/>
      <c r="E4" s="620"/>
      <c r="F4" s="620"/>
      <c r="G4" s="620"/>
      <c r="H4" s="621"/>
      <c r="I4" s="370"/>
      <c r="J4" s="370"/>
      <c r="K4" s="370"/>
      <c r="L4" s="370"/>
      <c r="M4" s="370"/>
      <c r="N4" s="370"/>
      <c r="O4" s="370"/>
      <c r="P4" s="370"/>
      <c r="Q4" s="370"/>
      <c r="R4" s="370"/>
      <c r="S4" s="370"/>
      <c r="T4" s="370"/>
      <c r="U4" s="370"/>
      <c r="V4" s="370"/>
      <c r="W4" s="370"/>
      <c r="X4" s="370"/>
      <c r="Y4" s="370"/>
      <c r="Z4" s="370"/>
    </row>
    <row r="5" spans="1:26" ht="18.75" customHeight="1" x14ac:dyDescent="0.25">
      <c r="A5" s="733" t="s">
        <v>878</v>
      </c>
      <c r="B5" s="620"/>
      <c r="C5" s="620"/>
      <c r="D5" s="620"/>
      <c r="E5" s="620"/>
      <c r="F5" s="620"/>
      <c r="G5" s="620"/>
      <c r="H5" s="621"/>
      <c r="I5" s="372"/>
      <c r="J5" s="372"/>
      <c r="K5" s="372"/>
      <c r="L5" s="372"/>
      <c r="M5" s="372"/>
      <c r="N5" s="372"/>
      <c r="O5" s="372"/>
      <c r="P5" s="372"/>
      <c r="Q5" s="372"/>
      <c r="R5" s="372"/>
      <c r="S5" s="372"/>
      <c r="T5" s="372"/>
      <c r="U5" s="372"/>
      <c r="V5" s="372"/>
      <c r="W5" s="372"/>
      <c r="X5" s="372"/>
      <c r="Y5" s="372"/>
      <c r="Z5" s="372"/>
    </row>
    <row r="6" spans="1:26" ht="14.25" customHeight="1" x14ac:dyDescent="0.25">
      <c r="A6" s="373" t="s">
        <v>879</v>
      </c>
      <c r="B6" s="374" t="s">
        <v>880</v>
      </c>
      <c r="C6" s="68" t="s">
        <v>881</v>
      </c>
      <c r="D6" s="248" t="s">
        <v>882</v>
      </c>
      <c r="E6" s="374" t="s">
        <v>883</v>
      </c>
      <c r="F6" s="374" t="s">
        <v>884</v>
      </c>
      <c r="G6" s="374" t="s">
        <v>885</v>
      </c>
      <c r="H6" s="373" t="s">
        <v>886</v>
      </c>
      <c r="I6" s="375"/>
      <c r="J6" s="375"/>
      <c r="K6" s="375"/>
      <c r="L6" s="375"/>
      <c r="M6" s="375"/>
      <c r="N6" s="375"/>
      <c r="O6" s="375"/>
      <c r="P6" s="375"/>
      <c r="Q6" s="375"/>
      <c r="R6" s="375"/>
      <c r="S6" s="375"/>
      <c r="T6" s="375"/>
      <c r="U6" s="375"/>
      <c r="V6" s="375"/>
      <c r="W6" s="375"/>
      <c r="X6" s="375"/>
      <c r="Y6" s="375"/>
      <c r="Z6" s="375"/>
    </row>
    <row r="7" spans="1:26" ht="18.75" customHeight="1" x14ac:dyDescent="0.25">
      <c r="A7" s="107">
        <v>1</v>
      </c>
      <c r="B7" s="125" t="s">
        <v>676</v>
      </c>
      <c r="C7" s="106" t="s">
        <v>232</v>
      </c>
      <c r="D7" s="107" t="str">
        <f>VLOOKUP(C7,'TS Gantry - AP47'!$C$8:$D$638,2,0)</f>
        <v>DD45+0</v>
      </c>
      <c r="E7" s="103" t="s">
        <v>645</v>
      </c>
      <c r="F7" s="103">
        <v>46134</v>
      </c>
      <c r="G7" s="376"/>
      <c r="H7" s="377" t="s">
        <v>1790</v>
      </c>
      <c r="I7" s="378"/>
      <c r="J7" s="378"/>
      <c r="K7" s="378"/>
      <c r="L7" s="378"/>
      <c r="M7" s="378"/>
      <c r="N7" s="378"/>
      <c r="O7" s="378"/>
      <c r="P7" s="378"/>
      <c r="Q7" s="378"/>
      <c r="R7" s="378"/>
      <c r="S7" s="378"/>
      <c r="T7" s="378"/>
      <c r="U7" s="378"/>
      <c r="V7" s="378"/>
      <c r="W7" s="378"/>
      <c r="X7" s="378"/>
      <c r="Y7" s="378"/>
      <c r="Z7" s="378"/>
    </row>
    <row r="8" spans="1:26" ht="18.75" customHeight="1" x14ac:dyDescent="0.25">
      <c r="A8" s="107">
        <v>2</v>
      </c>
      <c r="B8" s="125" t="s">
        <v>888</v>
      </c>
      <c r="C8" s="106" t="s">
        <v>616</v>
      </c>
      <c r="D8" s="107" t="str">
        <f>VLOOKUP(C8,'TS Gantry - AP47'!$C$8:$D$644,2,0)</f>
        <v>DD60+18</v>
      </c>
      <c r="E8" s="103" t="s">
        <v>645</v>
      </c>
      <c r="F8" s="103">
        <v>46065</v>
      </c>
      <c r="G8" s="376"/>
      <c r="H8" s="125" t="s">
        <v>1791</v>
      </c>
      <c r="I8" s="378"/>
      <c r="J8" s="378"/>
      <c r="K8" s="378"/>
      <c r="L8" s="378"/>
      <c r="M8" s="378"/>
      <c r="N8" s="378"/>
      <c r="O8" s="378"/>
      <c r="P8" s="378"/>
      <c r="Q8" s="378"/>
      <c r="R8" s="378"/>
      <c r="S8" s="378"/>
      <c r="T8" s="378"/>
      <c r="U8" s="378"/>
      <c r="V8" s="378"/>
      <c r="W8" s="378"/>
      <c r="X8" s="378"/>
      <c r="Y8" s="378"/>
      <c r="Z8" s="378"/>
    </row>
    <row r="9" spans="1:26" ht="18.75" x14ac:dyDescent="0.25">
      <c r="A9" s="107">
        <v>3</v>
      </c>
      <c r="B9" s="125" t="s">
        <v>888</v>
      </c>
      <c r="C9" s="106" t="s">
        <v>381</v>
      </c>
      <c r="D9" s="107" t="str">
        <f>VLOOKUP(C9,'TS Gantry - AP47'!$C$8:$D$644,2,0)</f>
        <v>DB2+0</v>
      </c>
      <c r="E9" s="103" t="s">
        <v>645</v>
      </c>
      <c r="F9" s="103">
        <v>46125</v>
      </c>
      <c r="G9" s="376"/>
      <c r="H9" s="125" t="s">
        <v>1785</v>
      </c>
      <c r="I9" s="378"/>
      <c r="J9" s="378"/>
      <c r="K9" s="378"/>
      <c r="L9" s="378"/>
      <c r="M9" s="378"/>
      <c r="N9" s="378"/>
      <c r="O9" s="378"/>
      <c r="P9" s="378"/>
      <c r="Q9" s="378"/>
      <c r="R9" s="378"/>
      <c r="S9" s="378"/>
      <c r="T9" s="378"/>
      <c r="U9" s="378"/>
      <c r="V9" s="378"/>
      <c r="W9" s="378"/>
      <c r="X9" s="378"/>
      <c r="Y9" s="378"/>
      <c r="Z9" s="378"/>
    </row>
    <row r="10" spans="1:26" ht="18.75" x14ac:dyDescent="0.25">
      <c r="A10" s="107">
        <v>4</v>
      </c>
      <c r="B10" s="125" t="s">
        <v>888</v>
      </c>
      <c r="C10" s="106" t="s">
        <v>550</v>
      </c>
      <c r="D10" s="107" t="str">
        <f>VLOOKUP(C10,'TS Gantry - AP47'!$C$8:$D$644,2,0)</f>
        <v>DA+6</v>
      </c>
      <c r="E10" s="103" t="s">
        <v>645</v>
      </c>
      <c r="F10" s="103">
        <v>46126</v>
      </c>
      <c r="G10" s="376"/>
      <c r="H10" s="125" t="s">
        <v>887</v>
      </c>
      <c r="I10" s="378"/>
      <c r="J10" s="378"/>
      <c r="K10" s="378"/>
      <c r="L10" s="378"/>
      <c r="M10" s="378"/>
      <c r="N10" s="378"/>
      <c r="O10" s="378"/>
      <c r="P10" s="378"/>
      <c r="Q10" s="378"/>
      <c r="R10" s="378"/>
      <c r="S10" s="378"/>
      <c r="T10" s="378"/>
      <c r="U10" s="378"/>
      <c r="V10" s="378"/>
      <c r="W10" s="378"/>
      <c r="X10" s="378"/>
      <c r="Y10" s="378"/>
      <c r="Z10" s="378"/>
    </row>
    <row r="11" spans="1:26" ht="18.75" x14ac:dyDescent="0.25">
      <c r="A11" s="107">
        <v>5</v>
      </c>
      <c r="B11" s="125" t="s">
        <v>889</v>
      </c>
      <c r="C11" s="106" t="s">
        <v>615</v>
      </c>
      <c r="D11" s="107" t="str">
        <f>VLOOKUP(C11,'TS Gantry - AP47'!$C$8:$D$644,2,0)</f>
        <v>DC2+9</v>
      </c>
      <c r="E11" s="103" t="s">
        <v>645</v>
      </c>
      <c r="F11" s="103">
        <v>46126</v>
      </c>
      <c r="G11" s="376"/>
      <c r="H11" s="377" t="s">
        <v>1792</v>
      </c>
      <c r="I11" s="378"/>
      <c r="J11" s="378"/>
      <c r="K11" s="378"/>
      <c r="L11" s="378"/>
      <c r="M11" s="378"/>
      <c r="N11" s="378"/>
      <c r="O11" s="378"/>
      <c r="P11" s="378"/>
      <c r="Q11" s="378"/>
      <c r="R11" s="378"/>
      <c r="S11" s="378"/>
      <c r="T11" s="378"/>
      <c r="U11" s="378"/>
      <c r="V11" s="378"/>
      <c r="W11" s="378"/>
      <c r="X11" s="378"/>
      <c r="Y11" s="378"/>
      <c r="Z11" s="378"/>
    </row>
    <row r="12" spans="1:26" ht="18.75" customHeight="1" x14ac:dyDescent="0.25">
      <c r="A12" s="735" t="s">
        <v>890</v>
      </c>
      <c r="B12" s="717"/>
      <c r="C12" s="717"/>
      <c r="D12" s="717"/>
      <c r="E12" s="717"/>
      <c r="F12" s="717"/>
      <c r="G12" s="717"/>
      <c r="H12" s="718"/>
      <c r="I12" s="378"/>
      <c r="J12" s="378"/>
      <c r="K12" s="378"/>
      <c r="L12" s="378"/>
      <c r="M12" s="378"/>
      <c r="N12" s="378"/>
      <c r="O12" s="378"/>
      <c r="P12" s="378"/>
      <c r="Q12" s="378"/>
      <c r="R12" s="378"/>
      <c r="S12" s="378"/>
      <c r="T12" s="378"/>
      <c r="U12" s="378"/>
      <c r="V12" s="378"/>
      <c r="W12" s="378"/>
      <c r="X12" s="378"/>
      <c r="Y12" s="378"/>
      <c r="Z12" s="378"/>
    </row>
    <row r="13" spans="1:26" ht="18.75" customHeight="1" x14ac:dyDescent="0.25">
      <c r="A13" s="379" t="s">
        <v>891</v>
      </c>
      <c r="B13" s="379" t="s">
        <v>892</v>
      </c>
      <c r="C13" s="380" t="s">
        <v>881</v>
      </c>
      <c r="D13" s="379" t="s">
        <v>893</v>
      </c>
      <c r="E13" s="381" t="s">
        <v>884</v>
      </c>
      <c r="F13" s="381" t="s">
        <v>885</v>
      </c>
      <c r="G13" s="736" t="s">
        <v>12</v>
      </c>
      <c r="H13" s="677"/>
      <c r="I13" s="382"/>
      <c r="J13" s="382"/>
      <c r="K13" s="382"/>
      <c r="L13" s="382"/>
      <c r="M13" s="382"/>
      <c r="N13" s="382"/>
      <c r="O13" s="382"/>
      <c r="P13" s="382"/>
      <c r="Q13" s="382"/>
      <c r="R13" s="382"/>
      <c r="S13" s="382"/>
      <c r="T13" s="382"/>
      <c r="U13" s="382"/>
      <c r="V13" s="382"/>
      <c r="W13" s="382"/>
      <c r="X13" s="382"/>
      <c r="Y13" s="382"/>
      <c r="Z13" s="382"/>
    </row>
    <row r="14" spans="1:26" ht="18" customHeight="1" x14ac:dyDescent="0.25">
      <c r="A14" s="108">
        <v>1</v>
      </c>
      <c r="B14" s="125"/>
      <c r="C14" s="176" t="s">
        <v>537</v>
      </c>
      <c r="D14" s="107" t="str">
        <f>VLOOKUP(C14,'TS Gantry - AP47'!$C$8:$D$638,2,0)</f>
        <v>DA+0</v>
      </c>
      <c r="E14" s="103">
        <v>46052</v>
      </c>
      <c r="F14" s="103"/>
      <c r="G14" s="107"/>
      <c r="H14" s="125" t="s">
        <v>1788</v>
      </c>
      <c r="I14" s="372"/>
      <c r="J14" s="372"/>
      <c r="K14" s="372"/>
      <c r="L14" s="372"/>
      <c r="M14" s="372"/>
      <c r="N14" s="372"/>
      <c r="O14" s="372"/>
      <c r="P14" s="372"/>
      <c r="Q14" s="372"/>
      <c r="R14" s="372"/>
      <c r="S14" s="372"/>
      <c r="T14" s="372"/>
      <c r="U14" s="372"/>
      <c r="V14" s="372"/>
      <c r="W14" s="372"/>
      <c r="X14" s="372"/>
      <c r="Y14" s="372"/>
      <c r="Z14" s="372"/>
    </row>
    <row r="15" spans="1:26" ht="18" customHeight="1" x14ac:dyDescent="0.25">
      <c r="A15" s="108">
        <v>2</v>
      </c>
      <c r="B15" s="125" t="s">
        <v>717</v>
      </c>
      <c r="C15" s="176" t="s">
        <v>546</v>
      </c>
      <c r="D15" s="107" t="str">
        <f>VLOOKUP(C15,'TS Gantry - AP47'!$C$8:$D$638,2,0)</f>
        <v>DA+9</v>
      </c>
      <c r="E15" s="103">
        <v>46130</v>
      </c>
      <c r="F15" s="103"/>
      <c r="G15" s="107"/>
      <c r="H15" s="125" t="s">
        <v>1787</v>
      </c>
      <c r="I15" s="372"/>
      <c r="J15" s="372"/>
      <c r="K15" s="372"/>
      <c r="L15" s="372"/>
      <c r="M15" s="372"/>
      <c r="N15" s="372"/>
      <c r="O15" s="372"/>
      <c r="P15" s="372"/>
      <c r="Q15" s="372"/>
      <c r="R15" s="372"/>
      <c r="S15" s="372"/>
      <c r="T15" s="372"/>
      <c r="U15" s="372"/>
      <c r="V15" s="372"/>
      <c r="W15" s="372"/>
      <c r="X15" s="372"/>
      <c r="Y15" s="372"/>
      <c r="Z15" s="372"/>
    </row>
    <row r="16" spans="1:26" ht="18" customHeight="1" x14ac:dyDescent="0.25">
      <c r="A16" s="108">
        <v>3</v>
      </c>
      <c r="B16" s="125" t="s">
        <v>743</v>
      </c>
      <c r="C16" s="176" t="s">
        <v>607</v>
      </c>
      <c r="D16" s="107" t="str">
        <f>VLOOKUP(C16,'TS Gantry - AP47'!$C$8:$D$638,2,0)</f>
        <v>DA+6</v>
      </c>
      <c r="E16" s="103">
        <v>46134</v>
      </c>
      <c r="F16" s="103"/>
      <c r="G16" s="107"/>
      <c r="H16" s="125" t="s">
        <v>1793</v>
      </c>
      <c r="I16" s="372"/>
      <c r="J16" s="372"/>
      <c r="K16" s="372"/>
      <c r="L16" s="372"/>
      <c r="M16" s="372"/>
      <c r="N16" s="372"/>
      <c r="O16" s="372"/>
      <c r="P16" s="372"/>
      <c r="Q16" s="372"/>
      <c r="R16" s="372"/>
      <c r="S16" s="372"/>
      <c r="T16" s="372"/>
      <c r="U16" s="372"/>
      <c r="V16" s="372"/>
      <c r="W16" s="372"/>
      <c r="X16" s="372"/>
      <c r="Y16" s="372"/>
      <c r="Z16" s="372"/>
    </row>
    <row r="17" spans="1:26" ht="18" customHeight="1" x14ac:dyDescent="0.25">
      <c r="A17" s="108">
        <v>4</v>
      </c>
      <c r="B17" s="125"/>
      <c r="C17" s="176"/>
      <c r="D17" s="107"/>
      <c r="E17" s="103"/>
      <c r="F17" s="103"/>
      <c r="G17" s="107"/>
      <c r="H17" s="125"/>
      <c r="I17" s="372"/>
      <c r="J17" s="372"/>
      <c r="K17" s="372"/>
      <c r="L17" s="372"/>
      <c r="M17" s="372"/>
      <c r="N17" s="372"/>
      <c r="O17" s="372"/>
      <c r="P17" s="372"/>
      <c r="Q17" s="372"/>
      <c r="R17" s="372"/>
      <c r="S17" s="372"/>
      <c r="T17" s="372"/>
      <c r="U17" s="372"/>
      <c r="V17" s="372"/>
      <c r="W17" s="372"/>
      <c r="X17" s="372"/>
      <c r="Y17" s="372"/>
      <c r="Z17" s="372"/>
    </row>
    <row r="18" spans="1:26" ht="18" customHeight="1" x14ac:dyDescent="0.25">
      <c r="A18" s="108">
        <v>5</v>
      </c>
      <c r="B18" s="125"/>
      <c r="C18" s="176"/>
      <c r="D18" s="107"/>
      <c r="E18" s="103"/>
      <c r="F18" s="103"/>
      <c r="G18" s="107"/>
      <c r="H18" s="125"/>
      <c r="I18" s="372"/>
      <c r="J18" s="372"/>
      <c r="K18" s="372"/>
      <c r="L18" s="372"/>
      <c r="M18" s="372"/>
      <c r="N18" s="372"/>
      <c r="O18" s="372"/>
      <c r="P18" s="372"/>
      <c r="Q18" s="372"/>
      <c r="R18" s="372"/>
      <c r="S18" s="372"/>
      <c r="T18" s="372"/>
      <c r="U18" s="372"/>
      <c r="V18" s="372"/>
      <c r="W18" s="372"/>
      <c r="X18" s="372"/>
      <c r="Y18" s="372"/>
      <c r="Z18" s="372"/>
    </row>
    <row r="19" spans="1:26" ht="18" customHeight="1" x14ac:dyDescent="0.25">
      <c r="A19" s="108">
        <v>6</v>
      </c>
      <c r="B19" s="153"/>
      <c r="C19" s="176"/>
      <c r="D19" s="107"/>
      <c r="E19" s="103"/>
      <c r="F19" s="103"/>
      <c r="G19" s="107"/>
      <c r="H19" s="125"/>
      <c r="I19" s="372"/>
      <c r="J19" s="372"/>
      <c r="K19" s="372"/>
      <c r="L19" s="372"/>
      <c r="M19" s="372"/>
      <c r="N19" s="372"/>
      <c r="O19" s="372"/>
      <c r="P19" s="372"/>
      <c r="Q19" s="372"/>
      <c r="R19" s="372"/>
      <c r="S19" s="372"/>
      <c r="T19" s="372"/>
      <c r="U19" s="372"/>
      <c r="V19" s="372"/>
      <c r="W19" s="372"/>
      <c r="X19" s="372"/>
      <c r="Y19" s="372"/>
      <c r="Z19" s="372"/>
    </row>
    <row r="20" spans="1:26" ht="18" customHeight="1" x14ac:dyDescent="0.25">
      <c r="A20" s="117"/>
      <c r="B20" s="214"/>
      <c r="C20" s="117"/>
      <c r="D20" s="383"/>
      <c r="E20" s="384"/>
      <c r="F20" s="384"/>
      <c r="G20" s="383"/>
      <c r="H20" s="383"/>
      <c r="I20" s="372"/>
      <c r="J20" s="372"/>
      <c r="K20" s="372"/>
      <c r="L20" s="372"/>
      <c r="M20" s="372"/>
      <c r="N20" s="372"/>
      <c r="O20" s="372"/>
      <c r="P20" s="372"/>
      <c r="Q20" s="372"/>
      <c r="R20" s="372"/>
      <c r="S20" s="372"/>
      <c r="T20" s="372"/>
      <c r="U20" s="372"/>
      <c r="V20" s="372"/>
      <c r="W20" s="372"/>
      <c r="X20" s="372"/>
      <c r="Y20" s="372"/>
      <c r="Z20" s="372"/>
    </row>
    <row r="21" spans="1:26" ht="18.75" customHeight="1" x14ac:dyDescent="0.25">
      <c r="A21" s="735" t="s">
        <v>894</v>
      </c>
      <c r="B21" s="717"/>
      <c r="C21" s="717"/>
      <c r="D21" s="717"/>
      <c r="E21" s="717"/>
      <c r="F21" s="717"/>
      <c r="G21" s="717"/>
      <c r="H21" s="718"/>
      <c r="I21" s="378"/>
      <c r="J21" s="378"/>
      <c r="K21" s="378"/>
      <c r="L21" s="378"/>
      <c r="M21" s="378"/>
      <c r="N21" s="378"/>
      <c r="O21" s="378"/>
      <c r="P21" s="378"/>
      <c r="Q21" s="378"/>
      <c r="R21" s="378"/>
      <c r="S21" s="378"/>
      <c r="T21" s="378"/>
      <c r="U21" s="378"/>
      <c r="V21" s="378"/>
      <c r="W21" s="378"/>
      <c r="X21" s="378"/>
      <c r="Y21" s="378"/>
      <c r="Z21" s="378"/>
    </row>
    <row r="22" spans="1:26" ht="18.75" customHeight="1" x14ac:dyDescent="0.25">
      <c r="A22" s="69" t="s">
        <v>891</v>
      </c>
      <c r="B22" s="69" t="s">
        <v>892</v>
      </c>
      <c r="C22" s="69" t="s">
        <v>895</v>
      </c>
      <c r="D22" s="61" t="s">
        <v>896</v>
      </c>
      <c r="E22" s="385" t="s">
        <v>884</v>
      </c>
      <c r="F22" s="61" t="s">
        <v>885</v>
      </c>
      <c r="G22" s="654" t="s">
        <v>886</v>
      </c>
      <c r="H22" s="621"/>
      <c r="I22" s="372"/>
      <c r="J22" s="372"/>
      <c r="K22" s="372"/>
      <c r="L22" s="372"/>
      <c r="M22" s="372"/>
      <c r="N22" s="372"/>
      <c r="O22" s="372"/>
      <c r="P22" s="372"/>
      <c r="Q22" s="372"/>
      <c r="R22" s="372"/>
      <c r="S22" s="372"/>
      <c r="T22" s="372"/>
      <c r="U22" s="372"/>
      <c r="V22" s="372"/>
      <c r="W22" s="372"/>
      <c r="X22" s="372"/>
      <c r="Y22" s="372"/>
      <c r="Z22" s="372"/>
    </row>
    <row r="23" spans="1:26" ht="18" customHeight="1" x14ac:dyDescent="0.25">
      <c r="A23" s="108">
        <v>1</v>
      </c>
      <c r="B23" s="153"/>
      <c r="C23" s="107"/>
      <c r="D23" s="386"/>
      <c r="E23" s="103"/>
      <c r="F23" s="103"/>
      <c r="G23" s="734"/>
      <c r="H23" s="621"/>
      <c r="I23" s="382"/>
      <c r="J23" s="382"/>
      <c r="K23" s="382"/>
      <c r="L23" s="382"/>
      <c r="M23" s="382"/>
      <c r="N23" s="382"/>
      <c r="O23" s="382"/>
      <c r="P23" s="382"/>
      <c r="Q23" s="382"/>
      <c r="R23" s="382"/>
      <c r="S23" s="382"/>
      <c r="T23" s="382"/>
      <c r="U23" s="382"/>
      <c r="V23" s="382"/>
      <c r="W23" s="382"/>
      <c r="X23" s="382"/>
      <c r="Y23" s="382"/>
      <c r="Z23" s="382"/>
    </row>
    <row r="24" spans="1:26" ht="18" customHeight="1" x14ac:dyDescent="0.25">
      <c r="A24" s="108">
        <v>2</v>
      </c>
      <c r="B24" s="153"/>
      <c r="C24" s="108"/>
      <c r="D24" s="386"/>
      <c r="E24" s="103"/>
      <c r="F24" s="103"/>
      <c r="G24" s="734"/>
      <c r="H24" s="621"/>
      <c r="I24" s="382"/>
      <c r="J24" s="382"/>
      <c r="K24" s="382"/>
      <c r="L24" s="382"/>
      <c r="M24" s="382"/>
      <c r="N24" s="382"/>
      <c r="O24" s="382"/>
      <c r="P24" s="382"/>
      <c r="Q24" s="382"/>
      <c r="R24" s="382"/>
      <c r="S24" s="382"/>
      <c r="T24" s="382"/>
      <c r="U24" s="382"/>
      <c r="V24" s="382"/>
      <c r="W24" s="382"/>
      <c r="X24" s="382"/>
      <c r="Y24" s="382"/>
      <c r="Z24" s="382"/>
    </row>
    <row r="25" spans="1:26" ht="18" customHeight="1" x14ac:dyDescent="0.25">
      <c r="A25" s="108">
        <v>3</v>
      </c>
      <c r="B25" s="125"/>
      <c r="C25" s="108"/>
      <c r="D25" s="386"/>
      <c r="E25" s="103"/>
      <c r="F25" s="103"/>
      <c r="G25" s="734"/>
      <c r="H25" s="621"/>
      <c r="I25" s="382"/>
      <c r="J25" s="382"/>
      <c r="K25" s="382"/>
      <c r="L25" s="382"/>
      <c r="M25" s="382"/>
      <c r="N25" s="382"/>
      <c r="O25" s="382"/>
      <c r="P25" s="382"/>
      <c r="Q25" s="382"/>
      <c r="R25" s="382"/>
      <c r="S25" s="382"/>
      <c r="T25" s="382"/>
      <c r="U25" s="382"/>
      <c r="V25" s="382"/>
      <c r="W25" s="382"/>
      <c r="X25" s="382"/>
      <c r="Y25" s="382"/>
      <c r="Z25" s="382"/>
    </row>
    <row r="26" spans="1:26" ht="18.75" customHeight="1" x14ac:dyDescent="0.25">
      <c r="A26" s="733" t="s">
        <v>897</v>
      </c>
      <c r="B26" s="620"/>
      <c r="C26" s="620"/>
      <c r="D26" s="620"/>
      <c r="E26" s="620"/>
      <c r="F26" s="620"/>
      <c r="G26" s="620"/>
      <c r="H26" s="621"/>
      <c r="I26" s="382"/>
      <c r="J26" s="382"/>
      <c r="K26" s="382"/>
      <c r="L26" s="382"/>
      <c r="M26" s="382"/>
      <c r="N26" s="382"/>
      <c r="O26" s="382"/>
      <c r="P26" s="382"/>
      <c r="Q26" s="382"/>
      <c r="R26" s="382"/>
      <c r="S26" s="382"/>
      <c r="T26" s="382"/>
      <c r="U26" s="382"/>
      <c r="V26" s="382"/>
      <c r="W26" s="382"/>
      <c r="X26" s="382"/>
      <c r="Y26" s="382"/>
      <c r="Z26" s="382"/>
    </row>
    <row r="27" spans="1:26" ht="18.75" customHeight="1" x14ac:dyDescent="0.25">
      <c r="A27" s="69" t="s">
        <v>898</v>
      </c>
      <c r="B27" s="69" t="s">
        <v>892</v>
      </c>
      <c r="C27" s="69" t="s">
        <v>895</v>
      </c>
      <c r="D27" s="61" t="s">
        <v>896</v>
      </c>
      <c r="E27" s="385" t="s">
        <v>884</v>
      </c>
      <c r="F27" s="61" t="s">
        <v>885</v>
      </c>
      <c r="G27" s="654" t="s">
        <v>886</v>
      </c>
      <c r="H27" s="621"/>
      <c r="I27" s="382"/>
      <c r="J27" s="382"/>
      <c r="K27" s="382"/>
      <c r="L27" s="382"/>
      <c r="M27" s="382"/>
      <c r="N27" s="382"/>
      <c r="O27" s="382"/>
      <c r="P27" s="382"/>
      <c r="Q27" s="382"/>
      <c r="R27" s="382"/>
      <c r="S27" s="382"/>
      <c r="T27" s="382"/>
      <c r="U27" s="382"/>
      <c r="V27" s="382"/>
      <c r="W27" s="382"/>
      <c r="X27" s="382"/>
      <c r="Y27" s="382"/>
      <c r="Z27" s="382"/>
    </row>
    <row r="28" spans="1:26" ht="18" customHeight="1" x14ac:dyDescent="0.25">
      <c r="A28" s="108"/>
      <c r="B28" s="108"/>
      <c r="C28" s="108"/>
      <c r="D28" s="108"/>
      <c r="E28" s="387"/>
      <c r="F28" s="108"/>
      <c r="G28" s="734"/>
      <c r="H28" s="621"/>
      <c r="I28" s="382"/>
      <c r="J28" s="382"/>
      <c r="K28" s="382"/>
      <c r="L28" s="382"/>
      <c r="M28" s="382"/>
      <c r="N28" s="382"/>
      <c r="O28" s="382"/>
      <c r="P28" s="382"/>
      <c r="Q28" s="382"/>
      <c r="R28" s="382"/>
      <c r="S28" s="382"/>
      <c r="T28" s="382"/>
      <c r="U28" s="382"/>
      <c r="V28" s="382"/>
      <c r="W28" s="382"/>
      <c r="X28" s="382"/>
      <c r="Y28" s="382"/>
      <c r="Z28" s="382"/>
    </row>
    <row r="29" spans="1:26" ht="18" customHeight="1" x14ac:dyDescent="0.25">
      <c r="A29" s="108"/>
      <c r="B29" s="107"/>
      <c r="C29" s="108"/>
      <c r="D29" s="388"/>
      <c r="E29" s="387"/>
      <c r="F29" s="387"/>
      <c r="G29" s="734"/>
      <c r="H29" s="621"/>
      <c r="I29" s="382"/>
      <c r="J29" s="382"/>
      <c r="K29" s="382"/>
      <c r="L29" s="382"/>
      <c r="M29" s="382"/>
      <c r="N29" s="382"/>
      <c r="O29" s="382"/>
      <c r="P29" s="382"/>
      <c r="Q29" s="382"/>
      <c r="R29" s="382"/>
      <c r="S29" s="382"/>
      <c r="T29" s="382"/>
      <c r="U29" s="382"/>
      <c r="V29" s="382"/>
      <c r="W29" s="382"/>
      <c r="X29" s="382"/>
      <c r="Y29" s="382"/>
      <c r="Z29" s="382"/>
    </row>
    <row r="30" spans="1:26" ht="18.75" customHeight="1" x14ac:dyDescent="0.25">
      <c r="A30" s="733" t="s">
        <v>899</v>
      </c>
      <c r="B30" s="620"/>
      <c r="C30" s="620"/>
      <c r="D30" s="620"/>
      <c r="E30" s="620"/>
      <c r="F30" s="620"/>
      <c r="G30" s="620"/>
      <c r="H30" s="621"/>
      <c r="I30" s="382"/>
      <c r="J30" s="382"/>
      <c r="K30" s="382"/>
      <c r="L30" s="382"/>
      <c r="M30" s="382"/>
      <c r="N30" s="382"/>
      <c r="O30" s="382"/>
      <c r="P30" s="382"/>
      <c r="Q30" s="382"/>
      <c r="R30" s="382"/>
      <c r="S30" s="382"/>
      <c r="T30" s="382"/>
      <c r="U30" s="382"/>
      <c r="V30" s="382"/>
      <c r="W30" s="382"/>
      <c r="X30" s="382"/>
      <c r="Y30" s="382"/>
      <c r="Z30" s="382"/>
    </row>
    <row r="31" spans="1:26" ht="18.75" customHeight="1" x14ac:dyDescent="0.25">
      <c r="A31" s="69" t="s">
        <v>898</v>
      </c>
      <c r="B31" s="69" t="s">
        <v>892</v>
      </c>
      <c r="C31" s="69" t="s">
        <v>881</v>
      </c>
      <c r="D31" s="61" t="s">
        <v>893</v>
      </c>
      <c r="E31" s="69" t="s">
        <v>900</v>
      </c>
      <c r="F31" s="385" t="s">
        <v>884</v>
      </c>
      <c r="G31" s="61" t="s">
        <v>885</v>
      </c>
      <c r="H31" s="69" t="s">
        <v>886</v>
      </c>
      <c r="I31" s="382"/>
      <c r="J31" s="382"/>
      <c r="K31" s="382"/>
      <c r="L31" s="382"/>
      <c r="M31" s="382"/>
      <c r="N31" s="382"/>
      <c r="O31" s="382"/>
      <c r="P31" s="382"/>
      <c r="Q31" s="382"/>
      <c r="R31" s="382"/>
      <c r="S31" s="382"/>
      <c r="T31" s="382"/>
      <c r="U31" s="382"/>
      <c r="V31" s="382"/>
      <c r="W31" s="382"/>
      <c r="X31" s="382"/>
      <c r="Y31" s="382"/>
      <c r="Z31" s="382"/>
    </row>
    <row r="32" spans="1:26" ht="18" customHeight="1" x14ac:dyDescent="0.25">
      <c r="A32" s="108">
        <v>1</v>
      </c>
      <c r="B32" s="108"/>
      <c r="C32" s="389"/>
      <c r="D32" s="389"/>
      <c r="E32" s="108"/>
      <c r="F32" s="108"/>
      <c r="G32" s="108"/>
      <c r="H32" s="69"/>
      <c r="I32" s="382"/>
      <c r="J32" s="382"/>
      <c r="K32" s="382"/>
      <c r="L32" s="382"/>
      <c r="M32" s="382"/>
      <c r="N32" s="382"/>
      <c r="O32" s="382"/>
      <c r="P32" s="382"/>
      <c r="Q32" s="382"/>
      <c r="R32" s="382"/>
      <c r="S32" s="382"/>
      <c r="T32" s="382"/>
      <c r="U32" s="382"/>
      <c r="V32" s="382"/>
      <c r="W32" s="382"/>
      <c r="X32" s="382"/>
      <c r="Y32" s="382"/>
      <c r="Z32" s="382"/>
    </row>
    <row r="33" spans="1:26" ht="18" customHeight="1" x14ac:dyDescent="0.25">
      <c r="A33" s="108">
        <v>2</v>
      </c>
      <c r="B33" s="108"/>
      <c r="C33" s="108"/>
      <c r="D33" s="108"/>
      <c r="E33" s="108"/>
      <c r="F33" s="108"/>
      <c r="G33" s="108"/>
      <c r="H33" s="69"/>
      <c r="I33" s="382"/>
      <c r="J33" s="382"/>
      <c r="K33" s="382"/>
      <c r="L33" s="382"/>
      <c r="M33" s="382"/>
      <c r="N33" s="382"/>
      <c r="O33" s="382"/>
      <c r="P33" s="382"/>
      <c r="Q33" s="382"/>
      <c r="R33" s="382"/>
      <c r="S33" s="382"/>
      <c r="T33" s="382"/>
      <c r="U33" s="382"/>
      <c r="V33" s="382"/>
      <c r="W33" s="382"/>
      <c r="X33" s="382"/>
      <c r="Y33" s="382"/>
      <c r="Z33" s="382"/>
    </row>
    <row r="34" spans="1:26" ht="18.75" customHeight="1" x14ac:dyDescent="0.25">
      <c r="A34" s="733" t="s">
        <v>901</v>
      </c>
      <c r="B34" s="620"/>
      <c r="C34" s="620"/>
      <c r="D34" s="620"/>
      <c r="E34" s="620"/>
      <c r="F34" s="620"/>
      <c r="G34" s="620"/>
      <c r="H34" s="621"/>
      <c r="I34" s="382"/>
      <c r="J34" s="382"/>
      <c r="K34" s="382"/>
      <c r="L34" s="382"/>
      <c r="M34" s="382"/>
      <c r="N34" s="382"/>
      <c r="O34" s="382"/>
      <c r="P34" s="382"/>
      <c r="Q34" s="382"/>
      <c r="R34" s="382"/>
      <c r="S34" s="382"/>
      <c r="T34" s="382"/>
      <c r="U34" s="382"/>
      <c r="V34" s="382"/>
      <c r="W34" s="382"/>
      <c r="X34" s="382"/>
      <c r="Y34" s="382"/>
      <c r="Z34" s="382"/>
    </row>
    <row r="35" spans="1:26" ht="18.75" customHeight="1" x14ac:dyDescent="0.25">
      <c r="A35" s="69" t="s">
        <v>898</v>
      </c>
      <c r="B35" s="69" t="s">
        <v>892</v>
      </c>
      <c r="C35" s="69" t="s">
        <v>881</v>
      </c>
      <c r="D35" s="61" t="s">
        <v>893</v>
      </c>
      <c r="E35" s="385"/>
      <c r="F35" s="385" t="s">
        <v>884</v>
      </c>
      <c r="G35" s="61" t="s">
        <v>885</v>
      </c>
      <c r="H35" s="69" t="s">
        <v>886</v>
      </c>
      <c r="I35" s="382"/>
      <c r="J35" s="382"/>
      <c r="K35" s="382"/>
      <c r="L35" s="382"/>
      <c r="M35" s="382"/>
      <c r="N35" s="382"/>
      <c r="O35" s="382"/>
      <c r="P35" s="382"/>
      <c r="Q35" s="382"/>
      <c r="R35" s="382"/>
      <c r="S35" s="382"/>
      <c r="T35" s="382"/>
      <c r="U35" s="382"/>
      <c r="V35" s="382"/>
      <c r="W35" s="382"/>
      <c r="X35" s="382"/>
      <c r="Y35" s="382"/>
      <c r="Z35" s="382"/>
    </row>
    <row r="36" spans="1:26" ht="18" customHeight="1" x14ac:dyDescent="0.25">
      <c r="A36" s="108">
        <v>1</v>
      </c>
      <c r="B36" s="107"/>
      <c r="C36" s="157"/>
      <c r="D36" s="108"/>
      <c r="E36" s="108"/>
      <c r="F36" s="107"/>
      <c r="G36" s="107"/>
      <c r="H36" s="108"/>
      <c r="I36" s="117"/>
      <c r="J36" s="117"/>
      <c r="K36" s="117"/>
      <c r="L36" s="117"/>
      <c r="M36" s="117"/>
      <c r="N36" s="117"/>
      <c r="O36" s="117"/>
      <c r="P36" s="117"/>
      <c r="Q36" s="117"/>
      <c r="R36" s="370"/>
      <c r="S36" s="370"/>
      <c r="T36" s="370"/>
      <c r="U36" s="370"/>
      <c r="V36" s="370"/>
      <c r="W36" s="370"/>
      <c r="X36" s="370"/>
      <c r="Y36" s="370"/>
      <c r="Z36" s="370"/>
    </row>
    <row r="37" spans="1:26" ht="18" customHeight="1" x14ac:dyDescent="0.25">
      <c r="A37" s="108">
        <v>2</v>
      </c>
      <c r="B37" s="107"/>
      <c r="C37" s="157"/>
      <c r="D37" s="108"/>
      <c r="E37" s="108"/>
      <c r="F37" s="108"/>
      <c r="G37" s="108"/>
      <c r="H37" s="108"/>
      <c r="I37" s="370"/>
      <c r="J37" s="370"/>
      <c r="K37" s="370"/>
      <c r="L37" s="370"/>
      <c r="M37" s="370"/>
      <c r="N37" s="370"/>
      <c r="O37" s="370"/>
      <c r="P37" s="370"/>
      <c r="Q37" s="370"/>
      <c r="R37" s="370"/>
      <c r="S37" s="370"/>
      <c r="T37" s="370"/>
      <c r="U37" s="370"/>
      <c r="V37" s="370"/>
      <c r="W37" s="370"/>
      <c r="X37" s="370"/>
      <c r="Y37" s="370"/>
      <c r="Z37" s="370"/>
    </row>
    <row r="38" spans="1:26" ht="18.75" customHeight="1" x14ac:dyDescent="0.25">
      <c r="A38" s="733" t="s">
        <v>902</v>
      </c>
      <c r="B38" s="620"/>
      <c r="C38" s="620"/>
      <c r="D38" s="620"/>
      <c r="E38" s="620"/>
      <c r="F38" s="620"/>
      <c r="G38" s="620"/>
      <c r="H38" s="621"/>
      <c r="I38" s="370"/>
      <c r="J38" s="370"/>
      <c r="K38" s="370"/>
      <c r="L38" s="370"/>
      <c r="M38" s="370"/>
      <c r="N38" s="370"/>
      <c r="O38" s="370"/>
      <c r="P38" s="370"/>
      <c r="Q38" s="370"/>
      <c r="R38" s="370"/>
      <c r="S38" s="370"/>
      <c r="T38" s="370"/>
      <c r="U38" s="370"/>
      <c r="V38" s="370"/>
      <c r="W38" s="370"/>
      <c r="X38" s="370"/>
      <c r="Y38" s="370"/>
      <c r="Z38" s="370"/>
    </row>
    <row r="39" spans="1:26" ht="18.75" customHeight="1" x14ac:dyDescent="0.25">
      <c r="A39" s="69" t="s">
        <v>898</v>
      </c>
      <c r="B39" s="69" t="s">
        <v>892</v>
      </c>
      <c r="C39" s="69" t="s">
        <v>881</v>
      </c>
      <c r="D39" s="61" t="s">
        <v>893</v>
      </c>
      <c r="E39" s="61" t="s">
        <v>903</v>
      </c>
      <c r="F39" s="390" t="s">
        <v>904</v>
      </c>
      <c r="G39" s="61"/>
      <c r="H39" s="69" t="s">
        <v>886</v>
      </c>
      <c r="I39" s="370"/>
      <c r="J39" s="370"/>
      <c r="K39" s="370"/>
      <c r="L39" s="370"/>
      <c r="M39" s="370"/>
      <c r="N39" s="370"/>
      <c r="O39" s="370"/>
      <c r="P39" s="370"/>
      <c r="Q39" s="370"/>
      <c r="R39" s="370"/>
      <c r="S39" s="370"/>
      <c r="T39" s="370"/>
      <c r="U39" s="370"/>
      <c r="V39" s="370"/>
      <c r="W39" s="370"/>
      <c r="X39" s="370"/>
      <c r="Y39" s="370"/>
      <c r="Z39" s="370"/>
    </row>
    <row r="40" spans="1:26" ht="18" customHeight="1" x14ac:dyDescent="0.25">
      <c r="A40" s="108">
        <v>1</v>
      </c>
      <c r="B40" s="262"/>
      <c r="C40" s="212"/>
      <c r="D40" s="108"/>
      <c r="E40" s="108"/>
      <c r="F40" s="108"/>
      <c r="G40" s="108"/>
      <c r="H40" s="108"/>
      <c r="I40" s="370"/>
      <c r="J40" s="370"/>
      <c r="K40" s="370"/>
      <c r="L40" s="370"/>
      <c r="M40" s="370"/>
      <c r="N40" s="370"/>
      <c r="O40" s="370"/>
      <c r="P40" s="370"/>
      <c r="Q40" s="370"/>
      <c r="R40" s="370"/>
      <c r="S40" s="370"/>
      <c r="T40" s="370"/>
      <c r="U40" s="370"/>
      <c r="V40" s="370"/>
      <c r="W40" s="370"/>
      <c r="X40" s="370"/>
      <c r="Y40" s="370"/>
      <c r="Z40" s="370"/>
    </row>
    <row r="41" spans="1:26" ht="18" customHeight="1" x14ac:dyDescent="0.25">
      <c r="A41" s="108">
        <v>2</v>
      </c>
      <c r="B41" s="262"/>
      <c r="C41" s="212"/>
      <c r="D41" s="108"/>
      <c r="E41" s="108"/>
      <c r="F41" s="108"/>
      <c r="G41" s="108"/>
      <c r="H41" s="108"/>
      <c r="I41" s="370"/>
      <c r="J41" s="370"/>
      <c r="K41" s="370"/>
      <c r="L41" s="370"/>
      <c r="M41" s="370"/>
      <c r="N41" s="370"/>
      <c r="O41" s="370"/>
      <c r="P41" s="370"/>
      <c r="Q41" s="370"/>
      <c r="R41" s="370"/>
      <c r="S41" s="370"/>
      <c r="T41" s="370"/>
      <c r="U41" s="370"/>
      <c r="V41" s="370"/>
      <c r="W41" s="370"/>
      <c r="X41" s="370"/>
      <c r="Y41" s="370"/>
      <c r="Z41" s="370"/>
    </row>
    <row r="42" spans="1:26" ht="18" customHeight="1" x14ac:dyDescent="0.25">
      <c r="A42" s="108">
        <v>3</v>
      </c>
      <c r="B42" s="108"/>
      <c r="C42" s="212"/>
      <c r="D42" s="108"/>
      <c r="E42" s="108"/>
      <c r="F42" s="108"/>
      <c r="G42" s="108"/>
      <c r="H42" s="108"/>
      <c r="I42" s="370"/>
      <c r="J42" s="370"/>
      <c r="K42" s="370"/>
      <c r="L42" s="370"/>
      <c r="M42" s="370"/>
      <c r="N42" s="370"/>
      <c r="O42" s="370"/>
      <c r="P42" s="370"/>
      <c r="Q42" s="370"/>
      <c r="R42" s="370"/>
      <c r="S42" s="370"/>
      <c r="T42" s="370"/>
      <c r="U42" s="370"/>
      <c r="V42" s="370"/>
      <c r="W42" s="370"/>
      <c r="X42" s="370"/>
      <c r="Y42" s="370"/>
      <c r="Z42" s="370"/>
    </row>
    <row r="43" spans="1:26" ht="18.75" customHeight="1" x14ac:dyDescent="0.25">
      <c r="A43" s="360"/>
      <c r="B43" s="391"/>
      <c r="C43" s="360"/>
      <c r="D43" s="391"/>
      <c r="E43" s="360"/>
      <c r="F43" s="360"/>
      <c r="G43" s="360"/>
      <c r="H43" s="360"/>
      <c r="I43" s="370"/>
      <c r="J43" s="370"/>
      <c r="K43" s="370"/>
      <c r="L43" s="370"/>
      <c r="M43" s="370"/>
      <c r="N43" s="370"/>
      <c r="O43" s="370"/>
      <c r="P43" s="370"/>
      <c r="Q43" s="370"/>
      <c r="R43" s="370"/>
      <c r="S43" s="370"/>
      <c r="T43" s="370"/>
      <c r="U43" s="370"/>
      <c r="V43" s="370"/>
      <c r="W43" s="370"/>
      <c r="X43" s="370"/>
      <c r="Y43" s="370"/>
      <c r="Z43" s="370"/>
    </row>
    <row r="44" spans="1:26" ht="18.75" customHeight="1" x14ac:dyDescent="0.25">
      <c r="A44" s="360"/>
      <c r="B44" s="391"/>
      <c r="C44" s="360"/>
      <c r="D44" s="391"/>
      <c r="E44" s="360"/>
      <c r="F44" s="360"/>
      <c r="G44" s="360"/>
      <c r="H44" s="360"/>
      <c r="I44" s="370"/>
      <c r="J44" s="370"/>
      <c r="K44" s="370"/>
      <c r="L44" s="370"/>
      <c r="M44" s="370"/>
      <c r="N44" s="370"/>
      <c r="O44" s="370"/>
      <c r="P44" s="370"/>
      <c r="Q44" s="370"/>
      <c r="R44" s="370"/>
      <c r="S44" s="370"/>
      <c r="T44" s="370"/>
      <c r="U44" s="370"/>
      <c r="V44" s="370"/>
      <c r="W44" s="370"/>
      <c r="X44" s="370"/>
      <c r="Y44" s="370"/>
      <c r="Z44" s="370"/>
    </row>
    <row r="45" spans="1:26" ht="18.75" customHeight="1" x14ac:dyDescent="0.25">
      <c r="A45" s="360"/>
      <c r="B45" s="391"/>
      <c r="C45" s="360"/>
      <c r="D45" s="391"/>
      <c r="E45" s="360"/>
      <c r="F45" s="360"/>
      <c r="G45" s="360"/>
      <c r="H45" s="360"/>
      <c r="I45" s="370"/>
      <c r="J45" s="370"/>
      <c r="K45" s="370"/>
      <c r="L45" s="370"/>
      <c r="M45" s="370"/>
      <c r="N45" s="370"/>
      <c r="O45" s="370"/>
      <c r="P45" s="370"/>
      <c r="Q45" s="370"/>
      <c r="R45" s="370"/>
      <c r="S45" s="370"/>
      <c r="T45" s="370"/>
      <c r="U45" s="370"/>
      <c r="V45" s="370"/>
      <c r="W45" s="370"/>
      <c r="X45" s="370"/>
      <c r="Y45" s="370"/>
      <c r="Z45" s="370"/>
    </row>
    <row r="46" spans="1:26" ht="18.75" customHeight="1" x14ac:dyDescent="0.25">
      <c r="A46" s="360"/>
      <c r="B46" s="391"/>
      <c r="C46" s="360"/>
      <c r="D46" s="391"/>
      <c r="E46" s="360"/>
      <c r="F46" s="360"/>
      <c r="G46" s="360"/>
      <c r="H46" s="360"/>
      <c r="I46" s="370"/>
      <c r="J46" s="370"/>
      <c r="K46" s="370"/>
      <c r="L46" s="370"/>
      <c r="M46" s="370"/>
      <c r="N46" s="370"/>
      <c r="O46" s="370"/>
      <c r="P46" s="370"/>
      <c r="Q46" s="370"/>
      <c r="R46" s="370"/>
      <c r="S46" s="370"/>
      <c r="T46" s="370"/>
      <c r="U46" s="370"/>
      <c r="V46" s="370"/>
      <c r="W46" s="370"/>
      <c r="X46" s="370"/>
      <c r="Y46" s="370"/>
      <c r="Z46" s="370"/>
    </row>
    <row r="47" spans="1:26" ht="18.75" customHeight="1" x14ac:dyDescent="0.25">
      <c r="A47" s="360"/>
      <c r="B47" s="391"/>
      <c r="C47" s="360"/>
      <c r="D47" s="391"/>
      <c r="E47" s="360"/>
      <c r="F47" s="360"/>
      <c r="G47" s="360"/>
      <c r="H47" s="360"/>
      <c r="I47" s="370"/>
      <c r="J47" s="370"/>
      <c r="K47" s="370"/>
      <c r="L47" s="370"/>
      <c r="M47" s="370"/>
      <c r="N47" s="370"/>
      <c r="O47" s="370"/>
      <c r="P47" s="370"/>
      <c r="Q47" s="370"/>
      <c r="R47" s="370"/>
      <c r="S47" s="370"/>
      <c r="T47" s="370"/>
      <c r="U47" s="370"/>
      <c r="V47" s="370"/>
      <c r="W47" s="370"/>
      <c r="X47" s="370"/>
      <c r="Y47" s="370"/>
      <c r="Z47" s="370"/>
    </row>
    <row r="48" spans="1:26" ht="18.75" customHeight="1" x14ac:dyDescent="0.25">
      <c r="A48" s="370"/>
      <c r="B48" s="392"/>
      <c r="C48" s="370"/>
      <c r="D48" s="392"/>
      <c r="E48" s="370"/>
      <c r="F48" s="370"/>
      <c r="G48" s="370"/>
      <c r="H48" s="370"/>
      <c r="I48" s="370"/>
      <c r="J48" s="370"/>
      <c r="K48" s="370"/>
      <c r="L48" s="370"/>
      <c r="M48" s="370"/>
      <c r="N48" s="370"/>
      <c r="O48" s="370"/>
      <c r="P48" s="370"/>
      <c r="Q48" s="370"/>
      <c r="R48" s="370"/>
      <c r="S48" s="370"/>
      <c r="T48" s="370"/>
      <c r="U48" s="370"/>
      <c r="V48" s="370"/>
      <c r="W48" s="370"/>
      <c r="X48" s="370"/>
      <c r="Y48" s="370"/>
      <c r="Z48" s="370"/>
    </row>
    <row r="49" spans="1:26" ht="18.75" customHeight="1" x14ac:dyDescent="0.25">
      <c r="A49" s="370"/>
      <c r="B49" s="392"/>
      <c r="C49" s="370"/>
      <c r="D49" s="392"/>
      <c r="E49" s="370"/>
      <c r="F49" s="370"/>
      <c r="G49" s="370"/>
      <c r="H49" s="370"/>
      <c r="I49" s="370"/>
      <c r="J49" s="370"/>
      <c r="K49" s="370"/>
      <c r="L49" s="370"/>
      <c r="M49" s="370"/>
      <c r="N49" s="370"/>
      <c r="O49" s="370"/>
      <c r="P49" s="370"/>
      <c r="Q49" s="370"/>
      <c r="R49" s="370"/>
      <c r="S49" s="370"/>
      <c r="T49" s="370"/>
      <c r="U49" s="370"/>
      <c r="V49" s="370"/>
      <c r="W49" s="370"/>
      <c r="X49" s="370"/>
      <c r="Y49" s="370"/>
      <c r="Z49" s="370"/>
    </row>
    <row r="50" spans="1:26" ht="18.75" customHeight="1" x14ac:dyDescent="0.25">
      <c r="A50" s="370"/>
      <c r="B50" s="392"/>
      <c r="C50" s="370"/>
      <c r="D50" s="392"/>
      <c r="E50" s="370"/>
      <c r="F50" s="370"/>
      <c r="G50" s="370"/>
      <c r="H50" s="370"/>
      <c r="I50" s="370"/>
      <c r="J50" s="370"/>
      <c r="K50" s="370"/>
      <c r="L50" s="370"/>
      <c r="M50" s="370"/>
      <c r="N50" s="370"/>
      <c r="O50" s="370"/>
      <c r="P50" s="370"/>
      <c r="Q50" s="370"/>
      <c r="R50" s="370"/>
      <c r="S50" s="370"/>
      <c r="T50" s="370"/>
      <c r="U50" s="370"/>
      <c r="V50" s="370"/>
      <c r="W50" s="370"/>
      <c r="X50" s="370"/>
      <c r="Y50" s="370"/>
      <c r="Z50" s="370"/>
    </row>
    <row r="51" spans="1:26" ht="18.75" customHeight="1" x14ac:dyDescent="0.25">
      <c r="A51" s="370"/>
      <c r="B51" s="392"/>
      <c r="C51" s="370"/>
      <c r="D51" s="392"/>
      <c r="E51" s="370"/>
      <c r="F51" s="370"/>
      <c r="G51" s="370"/>
      <c r="H51" s="370"/>
      <c r="I51" s="370"/>
      <c r="J51" s="370"/>
      <c r="K51" s="370"/>
      <c r="L51" s="370"/>
      <c r="M51" s="370"/>
      <c r="N51" s="370"/>
      <c r="O51" s="370"/>
      <c r="P51" s="370"/>
      <c r="Q51" s="370"/>
      <c r="R51" s="370"/>
      <c r="S51" s="370"/>
      <c r="T51" s="370"/>
      <c r="U51" s="370"/>
      <c r="V51" s="370"/>
      <c r="W51" s="370"/>
      <c r="X51" s="370"/>
      <c r="Y51" s="370"/>
      <c r="Z51" s="370"/>
    </row>
    <row r="52" spans="1:26" ht="18.75" customHeight="1" x14ac:dyDescent="0.25">
      <c r="A52" s="370"/>
      <c r="B52" s="392"/>
      <c r="C52" s="370"/>
      <c r="D52" s="392"/>
      <c r="E52" s="370"/>
      <c r="F52" s="370"/>
      <c r="G52" s="370"/>
      <c r="H52" s="370"/>
      <c r="I52" s="370"/>
      <c r="J52" s="370"/>
      <c r="K52" s="370"/>
      <c r="L52" s="370"/>
      <c r="M52" s="370"/>
      <c r="N52" s="370"/>
      <c r="O52" s="370"/>
      <c r="P52" s="370"/>
      <c r="Q52" s="370"/>
      <c r="R52" s="370"/>
      <c r="S52" s="370"/>
      <c r="T52" s="370"/>
      <c r="U52" s="370"/>
      <c r="V52" s="370"/>
      <c r="W52" s="370"/>
      <c r="X52" s="370"/>
      <c r="Y52" s="370"/>
      <c r="Z52" s="370"/>
    </row>
    <row r="53" spans="1:26" ht="18.75" customHeight="1" x14ac:dyDescent="0.25">
      <c r="A53" s="370"/>
      <c r="B53" s="392"/>
      <c r="C53" s="370"/>
      <c r="D53" s="392"/>
      <c r="E53" s="370"/>
      <c r="F53" s="370"/>
      <c r="G53" s="370"/>
      <c r="H53" s="370"/>
      <c r="I53" s="370"/>
      <c r="J53" s="370"/>
      <c r="K53" s="370"/>
      <c r="L53" s="370"/>
      <c r="M53" s="370"/>
      <c r="N53" s="370"/>
      <c r="O53" s="370"/>
      <c r="P53" s="370"/>
      <c r="Q53" s="370"/>
      <c r="R53" s="370"/>
      <c r="S53" s="370"/>
      <c r="T53" s="370"/>
      <c r="U53" s="370"/>
      <c r="V53" s="370"/>
      <c r="W53" s="370"/>
      <c r="X53" s="370"/>
      <c r="Y53" s="370"/>
      <c r="Z53" s="370"/>
    </row>
    <row r="54" spans="1:26" ht="18.75" customHeight="1" x14ac:dyDescent="0.25">
      <c r="A54" s="370"/>
      <c r="B54" s="392"/>
      <c r="C54" s="370"/>
      <c r="D54" s="392"/>
      <c r="E54" s="370"/>
      <c r="F54" s="370"/>
      <c r="G54" s="370"/>
      <c r="H54" s="370"/>
      <c r="I54" s="370"/>
      <c r="J54" s="370"/>
      <c r="K54" s="370"/>
      <c r="L54" s="370"/>
      <c r="M54" s="370"/>
      <c r="N54" s="370"/>
      <c r="O54" s="370"/>
      <c r="P54" s="370"/>
      <c r="Q54" s="370"/>
      <c r="R54" s="370"/>
      <c r="S54" s="370"/>
      <c r="T54" s="370"/>
      <c r="U54" s="370"/>
      <c r="V54" s="370"/>
      <c r="W54" s="370"/>
      <c r="X54" s="370"/>
      <c r="Y54" s="370"/>
      <c r="Z54" s="370"/>
    </row>
    <row r="55" spans="1:26" ht="18.75" customHeight="1" x14ac:dyDescent="0.25">
      <c r="A55" s="370"/>
      <c r="B55" s="392"/>
      <c r="C55" s="370"/>
      <c r="D55" s="392"/>
      <c r="E55" s="370"/>
      <c r="F55" s="370"/>
      <c r="G55" s="370"/>
      <c r="H55" s="370"/>
      <c r="I55" s="370"/>
      <c r="J55" s="370"/>
      <c r="K55" s="370"/>
      <c r="L55" s="370"/>
      <c r="M55" s="370"/>
      <c r="N55" s="370"/>
      <c r="O55" s="370"/>
      <c r="P55" s="370"/>
      <c r="Q55" s="370"/>
      <c r="R55" s="370"/>
      <c r="S55" s="370"/>
      <c r="T55" s="370"/>
      <c r="U55" s="370"/>
      <c r="V55" s="370"/>
      <c r="W55" s="370"/>
      <c r="X55" s="370"/>
      <c r="Y55" s="370"/>
      <c r="Z55" s="370"/>
    </row>
    <row r="56" spans="1:26" ht="18.75" customHeight="1" x14ac:dyDescent="0.25">
      <c r="A56" s="370"/>
      <c r="B56" s="392"/>
      <c r="C56" s="370"/>
      <c r="D56" s="392"/>
      <c r="E56" s="370"/>
      <c r="F56" s="370"/>
      <c r="G56" s="370"/>
      <c r="H56" s="370"/>
      <c r="I56" s="370"/>
      <c r="J56" s="370"/>
      <c r="K56" s="370"/>
      <c r="L56" s="370"/>
      <c r="M56" s="370"/>
      <c r="N56" s="370"/>
      <c r="O56" s="370"/>
      <c r="P56" s="370"/>
      <c r="Q56" s="370"/>
      <c r="R56" s="370"/>
      <c r="S56" s="370"/>
      <c r="T56" s="370"/>
      <c r="U56" s="370"/>
      <c r="V56" s="370"/>
      <c r="W56" s="370"/>
      <c r="X56" s="370"/>
      <c r="Y56" s="370"/>
      <c r="Z56" s="370"/>
    </row>
    <row r="57" spans="1:26" ht="18.75" customHeight="1" x14ac:dyDescent="0.25">
      <c r="A57" s="370"/>
      <c r="B57" s="392"/>
      <c r="C57" s="370"/>
      <c r="D57" s="392"/>
      <c r="E57" s="370"/>
      <c r="F57" s="370"/>
      <c r="G57" s="370"/>
      <c r="H57" s="370"/>
      <c r="I57" s="370"/>
      <c r="J57" s="370"/>
      <c r="K57" s="370"/>
      <c r="L57" s="370"/>
      <c r="M57" s="370"/>
      <c r="N57" s="370"/>
      <c r="O57" s="370"/>
      <c r="P57" s="370"/>
      <c r="Q57" s="370"/>
      <c r="R57" s="370"/>
      <c r="S57" s="370"/>
      <c r="T57" s="370"/>
      <c r="U57" s="370"/>
      <c r="V57" s="370"/>
      <c r="W57" s="370"/>
      <c r="X57" s="370"/>
      <c r="Y57" s="370"/>
      <c r="Z57" s="370"/>
    </row>
    <row r="58" spans="1:26" ht="18.75" customHeight="1" x14ac:dyDescent="0.25">
      <c r="A58" s="370"/>
      <c r="B58" s="392"/>
      <c r="C58" s="370"/>
      <c r="D58" s="392"/>
      <c r="E58" s="370"/>
      <c r="F58" s="370"/>
      <c r="G58" s="370"/>
      <c r="H58" s="370"/>
      <c r="I58" s="370"/>
      <c r="J58" s="370"/>
      <c r="K58" s="370"/>
      <c r="L58" s="370"/>
      <c r="M58" s="370"/>
      <c r="N58" s="370"/>
      <c r="O58" s="370"/>
      <c r="P58" s="370"/>
      <c r="Q58" s="370"/>
      <c r="R58" s="370"/>
      <c r="S58" s="370"/>
      <c r="T58" s="370"/>
      <c r="U58" s="370"/>
      <c r="V58" s="370"/>
      <c r="W58" s="370"/>
      <c r="X58" s="370"/>
      <c r="Y58" s="370"/>
      <c r="Z58" s="370"/>
    </row>
    <row r="59" spans="1:26" ht="18.75" customHeight="1" x14ac:dyDescent="0.25">
      <c r="A59" s="370"/>
      <c r="B59" s="392"/>
      <c r="C59" s="370"/>
      <c r="D59" s="392"/>
      <c r="E59" s="370"/>
      <c r="F59" s="370"/>
      <c r="G59" s="370"/>
      <c r="H59" s="370"/>
      <c r="I59" s="370"/>
      <c r="J59" s="370"/>
      <c r="K59" s="370"/>
      <c r="L59" s="370"/>
      <c r="M59" s="370"/>
      <c r="N59" s="370"/>
      <c r="O59" s="370"/>
      <c r="P59" s="370"/>
      <c r="Q59" s="370"/>
      <c r="R59" s="370"/>
      <c r="S59" s="370"/>
      <c r="T59" s="370"/>
      <c r="U59" s="370"/>
      <c r="V59" s="370"/>
      <c r="W59" s="370"/>
      <c r="X59" s="370"/>
      <c r="Y59" s="370"/>
      <c r="Z59" s="370"/>
    </row>
    <row r="60" spans="1:26" ht="18.75" customHeight="1" x14ac:dyDescent="0.25">
      <c r="A60" s="370"/>
      <c r="B60" s="392"/>
      <c r="C60" s="370"/>
      <c r="D60" s="392"/>
      <c r="E60" s="370"/>
      <c r="F60" s="370"/>
      <c r="G60" s="370"/>
      <c r="H60" s="370"/>
      <c r="I60" s="370"/>
      <c r="J60" s="370"/>
      <c r="K60" s="370"/>
      <c r="L60" s="370"/>
      <c r="M60" s="370"/>
      <c r="N60" s="370"/>
      <c r="O60" s="370"/>
      <c r="P60" s="370"/>
      <c r="Q60" s="370"/>
      <c r="R60" s="370"/>
      <c r="S60" s="370"/>
      <c r="T60" s="370"/>
      <c r="U60" s="370"/>
      <c r="V60" s="370"/>
      <c r="W60" s="370"/>
      <c r="X60" s="370"/>
      <c r="Y60" s="370"/>
      <c r="Z60" s="370"/>
    </row>
    <row r="61" spans="1:26" ht="18.75" customHeight="1" x14ac:dyDescent="0.25">
      <c r="A61" s="370"/>
      <c r="B61" s="392"/>
      <c r="C61" s="370"/>
      <c r="D61" s="392"/>
      <c r="E61" s="370"/>
      <c r="F61" s="370"/>
      <c r="G61" s="370"/>
      <c r="H61" s="370"/>
      <c r="I61" s="370"/>
      <c r="J61" s="370"/>
      <c r="K61" s="370"/>
      <c r="L61" s="370"/>
      <c r="M61" s="370"/>
      <c r="N61" s="370"/>
      <c r="O61" s="370"/>
      <c r="P61" s="370"/>
      <c r="Q61" s="370"/>
      <c r="R61" s="370"/>
      <c r="S61" s="370"/>
      <c r="T61" s="370"/>
      <c r="U61" s="370"/>
      <c r="V61" s="370"/>
      <c r="W61" s="370"/>
      <c r="X61" s="370"/>
      <c r="Y61" s="370"/>
      <c r="Z61" s="370"/>
    </row>
    <row r="62" spans="1:26" ht="18.75" customHeight="1" x14ac:dyDescent="0.25">
      <c r="A62" s="370"/>
      <c r="B62" s="392"/>
      <c r="C62" s="370"/>
      <c r="D62" s="392"/>
      <c r="E62" s="370"/>
      <c r="F62" s="370"/>
      <c r="G62" s="370"/>
      <c r="H62" s="370"/>
      <c r="I62" s="370"/>
      <c r="J62" s="370"/>
      <c r="K62" s="370"/>
      <c r="L62" s="370"/>
      <c r="M62" s="370"/>
      <c r="N62" s="370"/>
      <c r="O62" s="370"/>
      <c r="P62" s="370"/>
      <c r="Q62" s="370"/>
      <c r="R62" s="370"/>
      <c r="S62" s="370"/>
      <c r="T62" s="370"/>
      <c r="U62" s="370"/>
      <c r="V62" s="370"/>
      <c r="W62" s="370"/>
      <c r="X62" s="370"/>
      <c r="Y62" s="370"/>
      <c r="Z62" s="370"/>
    </row>
    <row r="63" spans="1:26" ht="18.75" customHeight="1" x14ac:dyDescent="0.25">
      <c r="A63" s="370"/>
      <c r="B63" s="392"/>
      <c r="C63" s="370"/>
      <c r="D63" s="392"/>
      <c r="E63" s="370"/>
      <c r="F63" s="370"/>
      <c r="G63" s="370"/>
      <c r="H63" s="370"/>
      <c r="I63" s="370"/>
      <c r="J63" s="370"/>
      <c r="K63" s="370"/>
      <c r="L63" s="370"/>
      <c r="M63" s="370"/>
      <c r="N63" s="370"/>
      <c r="O63" s="370"/>
      <c r="P63" s="370"/>
      <c r="Q63" s="370"/>
      <c r="R63" s="370"/>
      <c r="S63" s="370"/>
      <c r="T63" s="370"/>
      <c r="U63" s="370"/>
      <c r="V63" s="370"/>
      <c r="W63" s="370"/>
      <c r="X63" s="370"/>
      <c r="Y63" s="370"/>
      <c r="Z63" s="370"/>
    </row>
    <row r="64" spans="1:26" ht="18.75" customHeight="1" x14ac:dyDescent="0.25">
      <c r="A64" s="370"/>
      <c r="B64" s="392"/>
      <c r="C64" s="370"/>
      <c r="D64" s="392"/>
      <c r="E64" s="370"/>
      <c r="F64" s="370"/>
      <c r="G64" s="370"/>
      <c r="H64" s="370"/>
      <c r="I64" s="370"/>
      <c r="J64" s="370"/>
      <c r="K64" s="370"/>
      <c r="L64" s="370"/>
      <c r="M64" s="370"/>
      <c r="N64" s="370"/>
      <c r="O64" s="370"/>
      <c r="P64" s="370"/>
      <c r="Q64" s="370"/>
      <c r="R64" s="370"/>
      <c r="S64" s="370"/>
      <c r="T64" s="370"/>
      <c r="U64" s="370"/>
      <c r="V64" s="370"/>
      <c r="W64" s="370"/>
      <c r="X64" s="370"/>
      <c r="Y64" s="370"/>
      <c r="Z64" s="370"/>
    </row>
    <row r="65" spans="1:26" ht="18.75" customHeight="1" x14ac:dyDescent="0.25">
      <c r="A65" s="370"/>
      <c r="B65" s="392"/>
      <c r="C65" s="370"/>
      <c r="D65" s="392"/>
      <c r="E65" s="370"/>
      <c r="F65" s="370"/>
      <c r="G65" s="370"/>
      <c r="H65" s="370"/>
      <c r="I65" s="370"/>
      <c r="J65" s="370"/>
      <c r="K65" s="370"/>
      <c r="L65" s="370"/>
      <c r="M65" s="370"/>
      <c r="N65" s="370"/>
      <c r="O65" s="370"/>
      <c r="P65" s="370"/>
      <c r="Q65" s="370"/>
      <c r="R65" s="370"/>
      <c r="S65" s="370"/>
      <c r="T65" s="370"/>
      <c r="U65" s="370"/>
      <c r="V65" s="370"/>
      <c r="W65" s="370"/>
      <c r="X65" s="370"/>
      <c r="Y65" s="370"/>
      <c r="Z65" s="370"/>
    </row>
    <row r="66" spans="1:26" ht="18.75" customHeight="1" x14ac:dyDescent="0.25">
      <c r="A66" s="370"/>
      <c r="B66" s="392"/>
      <c r="C66" s="370"/>
      <c r="D66" s="392"/>
      <c r="E66" s="370"/>
      <c r="F66" s="370"/>
      <c r="G66" s="370"/>
      <c r="H66" s="370"/>
      <c r="I66" s="370"/>
      <c r="J66" s="370"/>
      <c r="K66" s="370"/>
      <c r="L66" s="370"/>
      <c r="M66" s="370"/>
      <c r="N66" s="370"/>
      <c r="O66" s="370"/>
      <c r="P66" s="370"/>
      <c r="Q66" s="370"/>
      <c r="R66" s="370"/>
      <c r="S66" s="370"/>
      <c r="T66" s="370"/>
      <c r="U66" s="370"/>
      <c r="V66" s="370"/>
      <c r="W66" s="370"/>
      <c r="X66" s="370"/>
      <c r="Y66" s="370"/>
      <c r="Z66" s="370"/>
    </row>
    <row r="67" spans="1:26" ht="18.75" customHeight="1" x14ac:dyDescent="0.25">
      <c r="A67" s="370"/>
      <c r="B67" s="392"/>
      <c r="C67" s="370"/>
      <c r="D67" s="392"/>
      <c r="E67" s="370"/>
      <c r="F67" s="370"/>
      <c r="G67" s="370"/>
      <c r="H67" s="370"/>
      <c r="I67" s="370"/>
      <c r="J67" s="370"/>
      <c r="K67" s="370"/>
      <c r="L67" s="370"/>
      <c r="M67" s="370"/>
      <c r="N67" s="370"/>
      <c r="O67" s="370"/>
      <c r="P67" s="370"/>
      <c r="Q67" s="370"/>
      <c r="R67" s="370"/>
      <c r="S67" s="370"/>
      <c r="T67" s="370"/>
      <c r="U67" s="370"/>
      <c r="V67" s="370"/>
      <c r="W67" s="370"/>
      <c r="X67" s="370"/>
      <c r="Y67" s="370"/>
      <c r="Z67" s="370"/>
    </row>
    <row r="68" spans="1:26" ht="18.75" customHeight="1" x14ac:dyDescent="0.25">
      <c r="A68" s="370"/>
      <c r="B68" s="392"/>
      <c r="C68" s="370"/>
      <c r="D68" s="392"/>
      <c r="E68" s="370"/>
      <c r="F68" s="370"/>
      <c r="G68" s="370"/>
      <c r="H68" s="370"/>
      <c r="I68" s="370"/>
      <c r="J68" s="370"/>
      <c r="K68" s="370"/>
      <c r="L68" s="370"/>
      <c r="M68" s="370"/>
      <c r="N68" s="370"/>
      <c r="O68" s="370"/>
      <c r="P68" s="370"/>
      <c r="Q68" s="370"/>
      <c r="R68" s="370"/>
      <c r="S68" s="370"/>
      <c r="T68" s="370"/>
      <c r="U68" s="370"/>
      <c r="V68" s="370"/>
      <c r="W68" s="370"/>
      <c r="X68" s="370"/>
      <c r="Y68" s="370"/>
      <c r="Z68" s="370"/>
    </row>
    <row r="69" spans="1:26" ht="18.75" customHeight="1" x14ac:dyDescent="0.25">
      <c r="A69" s="370"/>
      <c r="B69" s="392"/>
      <c r="C69" s="370"/>
      <c r="D69" s="392"/>
      <c r="E69" s="370"/>
      <c r="F69" s="370"/>
      <c r="G69" s="370"/>
      <c r="H69" s="370"/>
      <c r="I69" s="370"/>
      <c r="J69" s="370"/>
      <c r="K69" s="370"/>
      <c r="L69" s="370"/>
      <c r="M69" s="370"/>
      <c r="N69" s="370"/>
      <c r="O69" s="370"/>
      <c r="P69" s="370"/>
      <c r="Q69" s="370"/>
      <c r="R69" s="370"/>
      <c r="S69" s="370"/>
      <c r="T69" s="370"/>
      <c r="U69" s="370"/>
      <c r="V69" s="370"/>
      <c r="W69" s="370"/>
      <c r="X69" s="370"/>
      <c r="Y69" s="370"/>
      <c r="Z69" s="370"/>
    </row>
    <row r="70" spans="1:26" ht="18.75" customHeight="1" x14ac:dyDescent="0.25">
      <c r="A70" s="370"/>
      <c r="B70" s="392"/>
      <c r="C70" s="370"/>
      <c r="D70" s="392"/>
      <c r="E70" s="370"/>
      <c r="F70" s="370"/>
      <c r="G70" s="370"/>
      <c r="H70" s="370"/>
      <c r="I70" s="370"/>
      <c r="J70" s="370"/>
      <c r="K70" s="370"/>
      <c r="L70" s="370"/>
      <c r="M70" s="370"/>
      <c r="N70" s="370"/>
      <c r="O70" s="370"/>
      <c r="P70" s="370"/>
      <c r="Q70" s="370"/>
      <c r="R70" s="370"/>
      <c r="S70" s="370"/>
      <c r="T70" s="370"/>
      <c r="U70" s="370"/>
      <c r="V70" s="370"/>
      <c r="W70" s="370"/>
      <c r="X70" s="370"/>
      <c r="Y70" s="370"/>
      <c r="Z70" s="370"/>
    </row>
    <row r="71" spans="1:26" ht="18.75" customHeight="1" x14ac:dyDescent="0.25">
      <c r="A71" s="370"/>
      <c r="B71" s="392"/>
      <c r="C71" s="370"/>
      <c r="D71" s="392"/>
      <c r="E71" s="370"/>
      <c r="F71" s="370"/>
      <c r="G71" s="370"/>
      <c r="H71" s="370"/>
      <c r="I71" s="370"/>
      <c r="J71" s="370"/>
      <c r="K71" s="370"/>
      <c r="L71" s="370"/>
      <c r="M71" s="370"/>
      <c r="N71" s="370"/>
      <c r="O71" s="370"/>
      <c r="P71" s="370"/>
      <c r="Q71" s="370"/>
      <c r="R71" s="370"/>
      <c r="S71" s="370"/>
      <c r="T71" s="370"/>
      <c r="U71" s="370"/>
      <c r="V71" s="370"/>
      <c r="W71" s="370"/>
      <c r="X71" s="370"/>
      <c r="Y71" s="370"/>
      <c r="Z71" s="370"/>
    </row>
    <row r="72" spans="1:26" ht="18.75" customHeight="1" x14ac:dyDescent="0.25">
      <c r="A72" s="370"/>
      <c r="B72" s="392"/>
      <c r="C72" s="370"/>
      <c r="D72" s="392"/>
      <c r="E72" s="370"/>
      <c r="F72" s="370"/>
      <c r="G72" s="370"/>
      <c r="H72" s="370"/>
      <c r="I72" s="370"/>
      <c r="J72" s="370"/>
      <c r="K72" s="370"/>
      <c r="L72" s="370"/>
      <c r="M72" s="370"/>
      <c r="N72" s="370"/>
      <c r="O72" s="370"/>
      <c r="P72" s="370"/>
      <c r="Q72" s="370"/>
      <c r="R72" s="370"/>
      <c r="S72" s="370"/>
      <c r="T72" s="370"/>
      <c r="U72" s="370"/>
      <c r="V72" s="370"/>
      <c r="W72" s="370"/>
      <c r="X72" s="370"/>
      <c r="Y72" s="370"/>
      <c r="Z72" s="370"/>
    </row>
    <row r="73" spans="1:26" ht="18.75" customHeight="1" x14ac:dyDescent="0.25">
      <c r="A73" s="370"/>
      <c r="B73" s="392"/>
      <c r="C73" s="370"/>
      <c r="D73" s="392"/>
      <c r="E73" s="370"/>
      <c r="F73" s="370"/>
      <c r="G73" s="370"/>
      <c r="H73" s="370"/>
      <c r="I73" s="370"/>
      <c r="J73" s="370"/>
      <c r="K73" s="370"/>
      <c r="L73" s="370"/>
      <c r="M73" s="370"/>
      <c r="N73" s="370"/>
      <c r="O73" s="370"/>
      <c r="P73" s="370"/>
      <c r="Q73" s="370"/>
      <c r="R73" s="370"/>
      <c r="S73" s="370"/>
      <c r="T73" s="370"/>
      <c r="U73" s="370"/>
      <c r="V73" s="370"/>
      <c r="W73" s="370"/>
      <c r="X73" s="370"/>
      <c r="Y73" s="370"/>
      <c r="Z73" s="370"/>
    </row>
    <row r="74" spans="1:26" ht="18.75" customHeight="1" x14ac:dyDescent="0.25">
      <c r="A74" s="370"/>
      <c r="B74" s="392"/>
      <c r="C74" s="370"/>
      <c r="D74" s="392"/>
      <c r="E74" s="370"/>
      <c r="F74" s="370"/>
      <c r="G74" s="370"/>
      <c r="H74" s="370"/>
      <c r="I74" s="370"/>
      <c r="J74" s="370"/>
      <c r="K74" s="370"/>
      <c r="L74" s="370"/>
      <c r="M74" s="370"/>
      <c r="N74" s="370"/>
      <c r="O74" s="370"/>
      <c r="P74" s="370"/>
      <c r="Q74" s="370"/>
      <c r="R74" s="370"/>
      <c r="S74" s="370"/>
      <c r="T74" s="370"/>
      <c r="U74" s="370"/>
      <c r="V74" s="370"/>
      <c r="W74" s="370"/>
      <c r="X74" s="370"/>
      <c r="Y74" s="370"/>
      <c r="Z74" s="370"/>
    </row>
    <row r="75" spans="1:26" ht="18.75" customHeight="1" x14ac:dyDescent="0.25">
      <c r="A75" s="370"/>
      <c r="B75" s="392"/>
      <c r="C75" s="370"/>
      <c r="D75" s="392"/>
      <c r="E75" s="370"/>
      <c r="F75" s="370"/>
      <c r="G75" s="370"/>
      <c r="H75" s="370"/>
      <c r="I75" s="370"/>
      <c r="J75" s="370"/>
      <c r="K75" s="370"/>
      <c r="L75" s="370"/>
      <c r="M75" s="370"/>
      <c r="N75" s="370"/>
      <c r="O75" s="370"/>
      <c r="P75" s="370"/>
      <c r="Q75" s="370"/>
      <c r="R75" s="370"/>
      <c r="S75" s="370"/>
      <c r="T75" s="370"/>
      <c r="U75" s="370"/>
      <c r="V75" s="370"/>
      <c r="W75" s="370"/>
      <c r="X75" s="370"/>
      <c r="Y75" s="370"/>
      <c r="Z75" s="370"/>
    </row>
    <row r="76" spans="1:26" ht="18.75" customHeight="1" x14ac:dyDescent="0.25">
      <c r="A76" s="370"/>
      <c r="B76" s="392"/>
      <c r="C76" s="370"/>
      <c r="D76" s="392"/>
      <c r="E76" s="370"/>
      <c r="F76" s="370"/>
      <c r="G76" s="370"/>
      <c r="H76" s="370"/>
      <c r="I76" s="370"/>
      <c r="J76" s="370"/>
      <c r="K76" s="370"/>
      <c r="L76" s="370"/>
      <c r="M76" s="370"/>
      <c r="N76" s="370"/>
      <c r="O76" s="370"/>
      <c r="P76" s="370"/>
      <c r="Q76" s="370"/>
      <c r="R76" s="370"/>
      <c r="S76" s="370"/>
      <c r="T76" s="370"/>
      <c r="U76" s="370"/>
      <c r="V76" s="370"/>
      <c r="W76" s="370"/>
      <c r="X76" s="370"/>
      <c r="Y76" s="370"/>
      <c r="Z76" s="370"/>
    </row>
    <row r="77" spans="1:26" ht="18.75" customHeight="1" x14ac:dyDescent="0.25">
      <c r="A77" s="370"/>
      <c r="B77" s="392"/>
      <c r="C77" s="370"/>
      <c r="D77" s="392"/>
      <c r="E77" s="370"/>
      <c r="F77" s="370"/>
      <c r="G77" s="370"/>
      <c r="H77" s="370"/>
      <c r="I77" s="370"/>
      <c r="J77" s="370"/>
      <c r="K77" s="370"/>
      <c r="L77" s="370"/>
      <c r="M77" s="370"/>
      <c r="N77" s="370"/>
      <c r="O77" s="370"/>
      <c r="P77" s="370"/>
      <c r="Q77" s="370"/>
      <c r="R77" s="370"/>
      <c r="S77" s="370"/>
      <c r="T77" s="370"/>
      <c r="U77" s="370"/>
      <c r="V77" s="370"/>
      <c r="W77" s="370"/>
      <c r="X77" s="370"/>
      <c r="Y77" s="370"/>
      <c r="Z77" s="370"/>
    </row>
    <row r="78" spans="1:26" ht="18.75" customHeight="1" x14ac:dyDescent="0.25">
      <c r="A78" s="370"/>
      <c r="B78" s="392"/>
      <c r="C78" s="370"/>
      <c r="D78" s="392"/>
      <c r="E78" s="370"/>
      <c r="F78" s="370"/>
      <c r="G78" s="370"/>
      <c r="H78" s="370"/>
      <c r="I78" s="370"/>
      <c r="J78" s="370"/>
      <c r="K78" s="370"/>
      <c r="L78" s="370"/>
      <c r="M78" s="370"/>
      <c r="N78" s="370"/>
      <c r="O78" s="370"/>
      <c r="P78" s="370"/>
      <c r="Q78" s="370"/>
      <c r="R78" s="370"/>
      <c r="S78" s="370"/>
      <c r="T78" s="370"/>
      <c r="U78" s="370"/>
      <c r="V78" s="370"/>
      <c r="W78" s="370"/>
      <c r="X78" s="370"/>
      <c r="Y78" s="370"/>
      <c r="Z78" s="370"/>
    </row>
    <row r="79" spans="1:26" ht="18.75" customHeight="1" x14ac:dyDescent="0.25">
      <c r="A79" s="370"/>
      <c r="B79" s="392"/>
      <c r="C79" s="370"/>
      <c r="D79" s="392"/>
      <c r="E79" s="370"/>
      <c r="F79" s="370"/>
      <c r="G79" s="370"/>
      <c r="H79" s="370"/>
      <c r="I79" s="370"/>
      <c r="J79" s="370"/>
      <c r="K79" s="370"/>
      <c r="L79" s="370"/>
      <c r="M79" s="370"/>
      <c r="N79" s="370"/>
      <c r="O79" s="370"/>
      <c r="P79" s="370"/>
      <c r="Q79" s="370"/>
      <c r="R79" s="370"/>
      <c r="S79" s="370"/>
      <c r="T79" s="370"/>
      <c r="U79" s="370"/>
      <c r="V79" s="370"/>
      <c r="W79" s="370"/>
      <c r="X79" s="370"/>
      <c r="Y79" s="370"/>
      <c r="Z79" s="370"/>
    </row>
    <row r="80" spans="1:26" ht="18.75" customHeight="1" x14ac:dyDescent="0.25">
      <c r="A80" s="370"/>
      <c r="B80" s="392"/>
      <c r="C80" s="370"/>
      <c r="D80" s="392"/>
      <c r="E80" s="370"/>
      <c r="F80" s="370"/>
      <c r="G80" s="370"/>
      <c r="H80" s="370"/>
      <c r="I80" s="370"/>
      <c r="J80" s="370"/>
      <c r="K80" s="370"/>
      <c r="L80" s="370"/>
      <c r="M80" s="370"/>
      <c r="N80" s="370"/>
      <c r="O80" s="370"/>
      <c r="P80" s="370"/>
      <c r="Q80" s="370"/>
      <c r="R80" s="370"/>
      <c r="S80" s="370"/>
      <c r="T80" s="370"/>
      <c r="U80" s="370"/>
      <c r="V80" s="370"/>
      <c r="W80" s="370"/>
      <c r="X80" s="370"/>
      <c r="Y80" s="370"/>
      <c r="Z80" s="370"/>
    </row>
    <row r="81" spans="1:26" ht="18.75" customHeight="1" x14ac:dyDescent="0.25">
      <c r="A81" s="370"/>
      <c r="B81" s="392"/>
      <c r="C81" s="370"/>
      <c r="D81" s="392"/>
      <c r="E81" s="370"/>
      <c r="F81" s="370"/>
      <c r="G81" s="370"/>
      <c r="H81" s="370"/>
      <c r="I81" s="370"/>
      <c r="J81" s="370"/>
      <c r="K81" s="370"/>
      <c r="L81" s="370"/>
      <c r="M81" s="370"/>
      <c r="N81" s="370"/>
      <c r="O81" s="370"/>
      <c r="P81" s="370"/>
      <c r="Q81" s="370"/>
      <c r="R81" s="370"/>
      <c r="S81" s="370"/>
      <c r="T81" s="370"/>
      <c r="U81" s="370"/>
      <c r="V81" s="370"/>
      <c r="W81" s="370"/>
      <c r="X81" s="370"/>
      <c r="Y81" s="370"/>
      <c r="Z81" s="370"/>
    </row>
    <row r="82" spans="1:26" ht="18.75" customHeight="1" x14ac:dyDescent="0.25">
      <c r="A82" s="370"/>
      <c r="B82" s="392"/>
      <c r="C82" s="370"/>
      <c r="D82" s="392"/>
      <c r="E82" s="370"/>
      <c r="F82" s="370"/>
      <c r="G82" s="370"/>
      <c r="H82" s="370"/>
      <c r="I82" s="370"/>
      <c r="J82" s="370"/>
      <c r="K82" s="370"/>
      <c r="L82" s="370"/>
      <c r="M82" s="370"/>
      <c r="N82" s="370"/>
      <c r="O82" s="370"/>
      <c r="P82" s="370"/>
      <c r="Q82" s="370"/>
      <c r="R82" s="370"/>
      <c r="S82" s="370"/>
      <c r="T82" s="370"/>
      <c r="U82" s="370"/>
      <c r="V82" s="370"/>
      <c r="W82" s="370"/>
      <c r="X82" s="370"/>
      <c r="Y82" s="370"/>
      <c r="Z82" s="370"/>
    </row>
    <row r="83" spans="1:26" ht="18.75" customHeight="1" x14ac:dyDescent="0.25">
      <c r="A83" s="370"/>
      <c r="B83" s="392"/>
      <c r="C83" s="370"/>
      <c r="D83" s="392"/>
      <c r="E83" s="370"/>
      <c r="F83" s="370"/>
      <c r="G83" s="370"/>
      <c r="H83" s="370"/>
      <c r="I83" s="370"/>
      <c r="J83" s="370"/>
      <c r="K83" s="370"/>
      <c r="L83" s="370"/>
      <c r="M83" s="370"/>
      <c r="N83" s="370"/>
      <c r="O83" s="370"/>
      <c r="P83" s="370"/>
      <c r="Q83" s="370"/>
      <c r="R83" s="370"/>
      <c r="S83" s="370"/>
      <c r="T83" s="370"/>
      <c r="U83" s="370"/>
      <c r="V83" s="370"/>
      <c r="W83" s="370"/>
      <c r="X83" s="370"/>
      <c r="Y83" s="370"/>
      <c r="Z83" s="370"/>
    </row>
    <row r="84" spans="1:26" ht="18.75" customHeight="1" x14ac:dyDescent="0.25">
      <c r="A84" s="370"/>
      <c r="B84" s="392"/>
      <c r="C84" s="370"/>
      <c r="D84" s="392"/>
      <c r="E84" s="370"/>
      <c r="F84" s="370"/>
      <c r="G84" s="370"/>
      <c r="H84" s="370"/>
      <c r="I84" s="370"/>
      <c r="J84" s="370"/>
      <c r="K84" s="370"/>
      <c r="L84" s="370"/>
      <c r="M84" s="370"/>
      <c r="N84" s="370"/>
      <c r="O84" s="370"/>
      <c r="P84" s="370"/>
      <c r="Q84" s="370"/>
      <c r="R84" s="370"/>
      <c r="S84" s="370"/>
      <c r="T84" s="370"/>
      <c r="U84" s="370"/>
      <c r="V84" s="370"/>
      <c r="W84" s="370"/>
      <c r="X84" s="370"/>
      <c r="Y84" s="370"/>
      <c r="Z84" s="370"/>
    </row>
    <row r="85" spans="1:26" ht="18.75" customHeight="1" x14ac:dyDescent="0.25">
      <c r="A85" s="370"/>
      <c r="B85" s="392"/>
      <c r="C85" s="370"/>
      <c r="D85" s="392"/>
      <c r="E85" s="370"/>
      <c r="F85" s="370"/>
      <c r="G85" s="370"/>
      <c r="H85" s="370"/>
      <c r="I85" s="370"/>
      <c r="J85" s="370"/>
      <c r="K85" s="370"/>
      <c r="L85" s="370"/>
      <c r="M85" s="370"/>
      <c r="N85" s="370"/>
      <c r="O85" s="370"/>
      <c r="P85" s="370"/>
      <c r="Q85" s="370"/>
      <c r="R85" s="370"/>
      <c r="S85" s="370"/>
      <c r="T85" s="370"/>
      <c r="U85" s="370"/>
      <c r="V85" s="370"/>
      <c r="W85" s="370"/>
      <c r="X85" s="370"/>
      <c r="Y85" s="370"/>
      <c r="Z85" s="370"/>
    </row>
    <row r="86" spans="1:26" ht="18.75" customHeight="1" x14ac:dyDescent="0.25">
      <c r="A86" s="370"/>
      <c r="B86" s="392"/>
      <c r="C86" s="370"/>
      <c r="D86" s="392"/>
      <c r="E86" s="370"/>
      <c r="F86" s="370"/>
      <c r="G86" s="370"/>
      <c r="H86" s="370"/>
      <c r="I86" s="370"/>
      <c r="J86" s="370"/>
      <c r="K86" s="370"/>
      <c r="L86" s="370"/>
      <c r="M86" s="370"/>
      <c r="N86" s="370"/>
      <c r="O86" s="370"/>
      <c r="P86" s="370"/>
      <c r="Q86" s="370"/>
      <c r="R86" s="370"/>
      <c r="S86" s="370"/>
      <c r="T86" s="370"/>
      <c r="U86" s="370"/>
      <c r="V86" s="370"/>
      <c r="W86" s="370"/>
      <c r="X86" s="370"/>
      <c r="Y86" s="370"/>
      <c r="Z86" s="370"/>
    </row>
    <row r="87" spans="1:26" ht="18.75" customHeight="1" x14ac:dyDescent="0.25">
      <c r="A87" s="370"/>
      <c r="B87" s="392"/>
      <c r="C87" s="370"/>
      <c r="D87" s="392"/>
      <c r="E87" s="370"/>
      <c r="F87" s="370"/>
      <c r="G87" s="370"/>
      <c r="H87" s="370"/>
      <c r="I87" s="370"/>
      <c r="J87" s="370"/>
      <c r="K87" s="370"/>
      <c r="L87" s="370"/>
      <c r="M87" s="370"/>
      <c r="N87" s="370"/>
      <c r="O87" s="370"/>
      <c r="P87" s="370"/>
      <c r="Q87" s="370"/>
      <c r="R87" s="370"/>
      <c r="S87" s="370"/>
      <c r="T87" s="370"/>
      <c r="U87" s="370"/>
      <c r="V87" s="370"/>
      <c r="W87" s="370"/>
      <c r="X87" s="370"/>
      <c r="Y87" s="370"/>
      <c r="Z87" s="370"/>
    </row>
    <row r="88" spans="1:26" ht="18.75" customHeight="1" x14ac:dyDescent="0.25">
      <c r="A88" s="370"/>
      <c r="B88" s="392"/>
      <c r="C88" s="370"/>
      <c r="D88" s="392"/>
      <c r="E88" s="370"/>
      <c r="F88" s="370"/>
      <c r="G88" s="370"/>
      <c r="H88" s="370"/>
      <c r="I88" s="370"/>
      <c r="J88" s="370"/>
      <c r="K88" s="370"/>
      <c r="L88" s="370"/>
      <c r="M88" s="370"/>
      <c r="N88" s="370"/>
      <c r="O88" s="370"/>
      <c r="P88" s="370"/>
      <c r="Q88" s="370"/>
      <c r="R88" s="370"/>
      <c r="S88" s="370"/>
      <c r="T88" s="370"/>
      <c r="U88" s="370"/>
      <c r="V88" s="370"/>
      <c r="W88" s="370"/>
      <c r="X88" s="370"/>
      <c r="Y88" s="370"/>
      <c r="Z88" s="370"/>
    </row>
    <row r="89" spans="1:26" ht="18.75" customHeight="1" x14ac:dyDescent="0.25">
      <c r="A89" s="370"/>
      <c r="B89" s="392"/>
      <c r="C89" s="370"/>
      <c r="D89" s="392"/>
      <c r="E89" s="370"/>
      <c r="F89" s="370"/>
      <c r="G89" s="370"/>
      <c r="H89" s="370"/>
      <c r="I89" s="370"/>
      <c r="J89" s="370"/>
      <c r="K89" s="370"/>
      <c r="L89" s="370"/>
      <c r="M89" s="370"/>
      <c r="N89" s="370"/>
      <c r="O89" s="370"/>
      <c r="P89" s="370"/>
      <c r="Q89" s="370"/>
      <c r="R89" s="370"/>
      <c r="S89" s="370"/>
      <c r="T89" s="370"/>
      <c r="U89" s="370"/>
      <c r="V89" s="370"/>
      <c r="W89" s="370"/>
      <c r="X89" s="370"/>
      <c r="Y89" s="370"/>
      <c r="Z89" s="370"/>
    </row>
    <row r="90" spans="1:26" ht="18.75" customHeight="1" x14ac:dyDescent="0.25">
      <c r="A90" s="370"/>
      <c r="B90" s="392"/>
      <c r="C90" s="370"/>
      <c r="D90" s="392"/>
      <c r="E90" s="370"/>
      <c r="F90" s="370"/>
      <c r="G90" s="370"/>
      <c r="H90" s="370"/>
      <c r="I90" s="370"/>
      <c r="J90" s="370"/>
      <c r="K90" s="370"/>
      <c r="L90" s="370"/>
      <c r="M90" s="370"/>
      <c r="N90" s="370"/>
      <c r="O90" s="370"/>
      <c r="P90" s="370"/>
      <c r="Q90" s="370"/>
      <c r="R90" s="370"/>
      <c r="S90" s="370"/>
      <c r="T90" s="370"/>
      <c r="U90" s="370"/>
      <c r="V90" s="370"/>
      <c r="W90" s="370"/>
      <c r="X90" s="370"/>
      <c r="Y90" s="370"/>
      <c r="Z90" s="370"/>
    </row>
    <row r="91" spans="1:26" ht="18.75" customHeight="1" x14ac:dyDescent="0.25">
      <c r="A91" s="370"/>
      <c r="B91" s="392"/>
      <c r="C91" s="370"/>
      <c r="D91" s="392"/>
      <c r="E91" s="370"/>
      <c r="F91" s="370"/>
      <c r="G91" s="370"/>
      <c r="H91" s="370"/>
      <c r="I91" s="370"/>
      <c r="J91" s="370"/>
      <c r="K91" s="370"/>
      <c r="L91" s="370"/>
      <c r="M91" s="370"/>
      <c r="N91" s="370"/>
      <c r="O91" s="370"/>
      <c r="P91" s="370"/>
      <c r="Q91" s="370"/>
      <c r="R91" s="370"/>
      <c r="S91" s="370"/>
      <c r="T91" s="370"/>
      <c r="U91" s="370"/>
      <c r="V91" s="370"/>
      <c r="W91" s="370"/>
      <c r="X91" s="370"/>
      <c r="Y91" s="370"/>
      <c r="Z91" s="370"/>
    </row>
    <row r="92" spans="1:26" ht="18.75" customHeight="1" x14ac:dyDescent="0.25">
      <c r="A92" s="370"/>
      <c r="B92" s="392"/>
      <c r="C92" s="370"/>
      <c r="D92" s="392"/>
      <c r="E92" s="370"/>
      <c r="F92" s="370"/>
      <c r="G92" s="370"/>
      <c r="H92" s="370"/>
      <c r="I92" s="370"/>
      <c r="J92" s="370"/>
      <c r="K92" s="370"/>
      <c r="L92" s="370"/>
      <c r="M92" s="370"/>
      <c r="N92" s="370"/>
      <c r="O92" s="370"/>
      <c r="P92" s="370"/>
      <c r="Q92" s="370"/>
      <c r="R92" s="370"/>
      <c r="S92" s="370"/>
      <c r="T92" s="370"/>
      <c r="U92" s="370"/>
      <c r="V92" s="370"/>
      <c r="W92" s="370"/>
      <c r="X92" s="370"/>
      <c r="Y92" s="370"/>
      <c r="Z92" s="370"/>
    </row>
    <row r="93" spans="1:26" ht="18.75" customHeight="1" x14ac:dyDescent="0.25">
      <c r="A93" s="370"/>
      <c r="B93" s="392"/>
      <c r="C93" s="370"/>
      <c r="D93" s="392"/>
      <c r="E93" s="370"/>
      <c r="F93" s="370"/>
      <c r="G93" s="370"/>
      <c r="H93" s="370"/>
      <c r="I93" s="370"/>
      <c r="J93" s="370"/>
      <c r="K93" s="370"/>
      <c r="L93" s="370"/>
      <c r="M93" s="370"/>
      <c r="N93" s="370"/>
      <c r="O93" s="370"/>
      <c r="P93" s="370"/>
      <c r="Q93" s="370"/>
      <c r="R93" s="370"/>
      <c r="S93" s="370"/>
      <c r="T93" s="370"/>
      <c r="U93" s="370"/>
      <c r="V93" s="370"/>
      <c r="W93" s="370"/>
      <c r="X93" s="370"/>
      <c r="Y93" s="370"/>
      <c r="Z93" s="370"/>
    </row>
    <row r="94" spans="1:26" ht="18.75" customHeight="1" x14ac:dyDescent="0.25">
      <c r="A94" s="370"/>
      <c r="B94" s="392"/>
      <c r="C94" s="370"/>
      <c r="D94" s="392"/>
      <c r="E94" s="370"/>
      <c r="F94" s="370"/>
      <c r="G94" s="370"/>
      <c r="H94" s="370"/>
      <c r="I94" s="370"/>
      <c r="J94" s="370"/>
      <c r="K94" s="370"/>
      <c r="L94" s="370"/>
      <c r="M94" s="370"/>
      <c r="N94" s="370"/>
      <c r="O94" s="370"/>
      <c r="P94" s="370"/>
      <c r="Q94" s="370"/>
      <c r="R94" s="370"/>
      <c r="S94" s="370"/>
      <c r="T94" s="370"/>
      <c r="U94" s="370"/>
      <c r="V94" s="370"/>
      <c r="W94" s="370"/>
      <c r="X94" s="370"/>
      <c r="Y94" s="370"/>
      <c r="Z94" s="370"/>
    </row>
    <row r="95" spans="1:26" ht="18.75" customHeight="1" x14ac:dyDescent="0.25">
      <c r="A95" s="370"/>
      <c r="B95" s="392"/>
      <c r="C95" s="370"/>
      <c r="D95" s="392"/>
      <c r="E95" s="370"/>
      <c r="F95" s="370"/>
      <c r="G95" s="370"/>
      <c r="H95" s="370"/>
      <c r="I95" s="370"/>
      <c r="J95" s="370"/>
      <c r="K95" s="370"/>
      <c r="L95" s="370"/>
      <c r="M95" s="370"/>
      <c r="N95" s="370"/>
      <c r="O95" s="370"/>
      <c r="P95" s="370"/>
      <c r="Q95" s="370"/>
      <c r="R95" s="370"/>
      <c r="S95" s="370"/>
      <c r="T95" s="370"/>
      <c r="U95" s="370"/>
      <c r="V95" s="370"/>
      <c r="W95" s="370"/>
      <c r="X95" s="370"/>
      <c r="Y95" s="370"/>
      <c r="Z95" s="370"/>
    </row>
    <row r="96" spans="1:26" ht="18.75" customHeight="1" x14ac:dyDescent="0.25">
      <c r="A96" s="370"/>
      <c r="B96" s="392"/>
      <c r="C96" s="370"/>
      <c r="D96" s="392"/>
      <c r="E96" s="370"/>
      <c r="F96" s="370"/>
      <c r="G96" s="370"/>
      <c r="H96" s="370"/>
      <c r="I96" s="370"/>
      <c r="J96" s="370"/>
      <c r="K96" s="370"/>
      <c r="L96" s="370"/>
      <c r="M96" s="370"/>
      <c r="N96" s="370"/>
      <c r="O96" s="370"/>
      <c r="P96" s="370"/>
      <c r="Q96" s="370"/>
      <c r="R96" s="370"/>
      <c r="S96" s="370"/>
      <c r="T96" s="370"/>
      <c r="U96" s="370"/>
      <c r="V96" s="370"/>
      <c r="W96" s="370"/>
      <c r="X96" s="370"/>
      <c r="Y96" s="370"/>
      <c r="Z96" s="370"/>
    </row>
    <row r="97" spans="1:26" ht="18.75" customHeight="1" x14ac:dyDescent="0.25">
      <c r="A97" s="370"/>
      <c r="B97" s="392"/>
      <c r="C97" s="370"/>
      <c r="D97" s="392"/>
      <c r="E97" s="370"/>
      <c r="F97" s="370"/>
      <c r="G97" s="370"/>
      <c r="H97" s="370"/>
      <c r="I97" s="370"/>
      <c r="J97" s="370"/>
      <c r="K97" s="370"/>
      <c r="L97" s="370"/>
      <c r="M97" s="370"/>
      <c r="N97" s="370"/>
      <c r="O97" s="370"/>
      <c r="P97" s="370"/>
      <c r="Q97" s="370"/>
      <c r="R97" s="370"/>
      <c r="S97" s="370"/>
      <c r="T97" s="370"/>
      <c r="U97" s="370"/>
      <c r="V97" s="370"/>
      <c r="W97" s="370"/>
      <c r="X97" s="370"/>
      <c r="Y97" s="370"/>
      <c r="Z97" s="370"/>
    </row>
    <row r="98" spans="1:26" ht="18.75" customHeight="1" x14ac:dyDescent="0.25">
      <c r="A98" s="370"/>
      <c r="B98" s="392"/>
      <c r="C98" s="370"/>
      <c r="D98" s="392"/>
      <c r="E98" s="370"/>
      <c r="F98" s="370"/>
      <c r="G98" s="370"/>
      <c r="H98" s="370"/>
      <c r="I98" s="370"/>
      <c r="J98" s="370"/>
      <c r="K98" s="370"/>
      <c r="L98" s="370"/>
      <c r="M98" s="370"/>
      <c r="N98" s="370"/>
      <c r="O98" s="370"/>
      <c r="P98" s="370"/>
      <c r="Q98" s="370"/>
      <c r="R98" s="370"/>
      <c r="S98" s="370"/>
      <c r="T98" s="370"/>
      <c r="U98" s="370"/>
      <c r="V98" s="370"/>
      <c r="W98" s="370"/>
      <c r="X98" s="370"/>
      <c r="Y98" s="370"/>
      <c r="Z98" s="370"/>
    </row>
    <row r="99" spans="1:26" ht="18.75" customHeight="1" x14ac:dyDescent="0.25">
      <c r="A99" s="370"/>
      <c r="B99" s="392"/>
      <c r="C99" s="370"/>
      <c r="D99" s="392"/>
      <c r="E99" s="370"/>
      <c r="F99" s="370"/>
      <c r="G99" s="370"/>
      <c r="H99" s="370"/>
      <c r="I99" s="370"/>
      <c r="J99" s="370"/>
      <c r="K99" s="370"/>
      <c r="L99" s="370"/>
      <c r="M99" s="370"/>
      <c r="N99" s="370"/>
      <c r="O99" s="370"/>
      <c r="P99" s="370"/>
      <c r="Q99" s="370"/>
      <c r="R99" s="370"/>
      <c r="S99" s="370"/>
      <c r="T99" s="370"/>
      <c r="U99" s="370"/>
      <c r="V99" s="370"/>
      <c r="W99" s="370"/>
      <c r="X99" s="370"/>
      <c r="Y99" s="370"/>
      <c r="Z99" s="370"/>
    </row>
    <row r="100" spans="1:26" ht="18.75" customHeight="1" x14ac:dyDescent="0.25">
      <c r="A100" s="370"/>
      <c r="B100" s="392"/>
      <c r="C100" s="370"/>
      <c r="D100" s="392"/>
      <c r="E100" s="370"/>
      <c r="F100" s="370"/>
      <c r="G100" s="370"/>
      <c r="H100" s="370"/>
      <c r="I100" s="370"/>
      <c r="J100" s="370"/>
      <c r="K100" s="370"/>
      <c r="L100" s="370"/>
      <c r="M100" s="370"/>
      <c r="N100" s="370"/>
      <c r="O100" s="370"/>
      <c r="P100" s="370"/>
      <c r="Q100" s="370"/>
      <c r="R100" s="370"/>
      <c r="S100" s="370"/>
      <c r="T100" s="370"/>
      <c r="U100" s="370"/>
      <c r="V100" s="370"/>
      <c r="W100" s="370"/>
      <c r="X100" s="370"/>
      <c r="Y100" s="370"/>
      <c r="Z100" s="370"/>
    </row>
    <row r="101" spans="1:26" ht="18.75" customHeight="1" x14ac:dyDescent="0.25">
      <c r="A101" s="370"/>
      <c r="B101" s="392"/>
      <c r="C101" s="370"/>
      <c r="D101" s="392"/>
      <c r="E101" s="370"/>
      <c r="F101" s="370"/>
      <c r="G101" s="370"/>
      <c r="H101" s="370"/>
      <c r="I101" s="370"/>
      <c r="J101" s="370"/>
      <c r="K101" s="370"/>
      <c r="L101" s="370"/>
      <c r="M101" s="370"/>
      <c r="N101" s="370"/>
      <c r="O101" s="370"/>
      <c r="P101" s="370"/>
      <c r="Q101" s="370"/>
      <c r="R101" s="370"/>
      <c r="S101" s="370"/>
      <c r="T101" s="370"/>
      <c r="U101" s="370"/>
      <c r="V101" s="370"/>
      <c r="W101" s="370"/>
      <c r="X101" s="370"/>
      <c r="Y101" s="370"/>
      <c r="Z101" s="370"/>
    </row>
    <row r="102" spans="1:26" ht="18.75" customHeight="1" x14ac:dyDescent="0.25">
      <c r="A102" s="370"/>
      <c r="B102" s="392"/>
      <c r="C102" s="370"/>
      <c r="D102" s="392"/>
      <c r="E102" s="370"/>
      <c r="F102" s="370"/>
      <c r="G102" s="370"/>
      <c r="H102" s="370"/>
      <c r="I102" s="370"/>
      <c r="J102" s="370"/>
      <c r="K102" s="370"/>
      <c r="L102" s="370"/>
      <c r="M102" s="370"/>
      <c r="N102" s="370"/>
      <c r="O102" s="370"/>
      <c r="P102" s="370"/>
      <c r="Q102" s="370"/>
      <c r="R102" s="370"/>
      <c r="S102" s="370"/>
      <c r="T102" s="370"/>
      <c r="U102" s="370"/>
      <c r="V102" s="370"/>
      <c r="W102" s="370"/>
      <c r="X102" s="370"/>
      <c r="Y102" s="370"/>
      <c r="Z102" s="370"/>
    </row>
    <row r="103" spans="1:26" ht="18.75" customHeight="1" x14ac:dyDescent="0.25">
      <c r="A103" s="370"/>
      <c r="B103" s="392"/>
      <c r="C103" s="370"/>
      <c r="D103" s="392"/>
      <c r="E103" s="370"/>
      <c r="F103" s="370"/>
      <c r="G103" s="370"/>
      <c r="H103" s="370"/>
      <c r="I103" s="370"/>
      <c r="J103" s="370"/>
      <c r="K103" s="370"/>
      <c r="L103" s="370"/>
      <c r="M103" s="370"/>
      <c r="N103" s="370"/>
      <c r="O103" s="370"/>
      <c r="P103" s="370"/>
      <c r="Q103" s="370"/>
      <c r="R103" s="370"/>
      <c r="S103" s="370"/>
      <c r="T103" s="370"/>
      <c r="U103" s="370"/>
      <c r="V103" s="370"/>
      <c r="W103" s="370"/>
      <c r="X103" s="370"/>
      <c r="Y103" s="370"/>
      <c r="Z103" s="370"/>
    </row>
    <row r="104" spans="1:26" ht="18.75" customHeight="1" x14ac:dyDescent="0.25">
      <c r="A104" s="370"/>
      <c r="B104" s="392"/>
      <c r="C104" s="370"/>
      <c r="D104" s="392"/>
      <c r="E104" s="370"/>
      <c r="F104" s="370"/>
      <c r="G104" s="370"/>
      <c r="H104" s="370"/>
      <c r="I104" s="370"/>
      <c r="J104" s="370"/>
      <c r="K104" s="370"/>
      <c r="L104" s="370"/>
      <c r="M104" s="370"/>
      <c r="N104" s="370"/>
      <c r="O104" s="370"/>
      <c r="P104" s="370"/>
      <c r="Q104" s="370"/>
      <c r="R104" s="370"/>
      <c r="S104" s="370"/>
      <c r="T104" s="370"/>
      <c r="U104" s="370"/>
      <c r="V104" s="370"/>
      <c r="W104" s="370"/>
      <c r="X104" s="370"/>
      <c r="Y104" s="370"/>
      <c r="Z104" s="370"/>
    </row>
    <row r="105" spans="1:26" ht="18.75" customHeight="1" x14ac:dyDescent="0.25">
      <c r="A105" s="370"/>
      <c r="B105" s="392"/>
      <c r="C105" s="370"/>
      <c r="D105" s="392"/>
      <c r="E105" s="370"/>
      <c r="F105" s="370"/>
      <c r="G105" s="370"/>
      <c r="H105" s="370"/>
      <c r="I105" s="370"/>
      <c r="J105" s="370"/>
      <c r="K105" s="370"/>
      <c r="L105" s="370"/>
      <c r="M105" s="370"/>
      <c r="N105" s="370"/>
      <c r="O105" s="370"/>
      <c r="P105" s="370"/>
      <c r="Q105" s="370"/>
      <c r="R105" s="370"/>
      <c r="S105" s="370"/>
      <c r="T105" s="370"/>
      <c r="U105" s="370"/>
      <c r="V105" s="370"/>
      <c r="W105" s="370"/>
      <c r="X105" s="370"/>
      <c r="Y105" s="370"/>
      <c r="Z105" s="370"/>
    </row>
    <row r="106" spans="1:26" ht="18.75" customHeight="1" x14ac:dyDescent="0.25">
      <c r="A106" s="370"/>
      <c r="B106" s="392"/>
      <c r="C106" s="370"/>
      <c r="D106" s="392"/>
      <c r="E106" s="370"/>
      <c r="F106" s="370"/>
      <c r="G106" s="370"/>
      <c r="H106" s="370"/>
      <c r="I106" s="370"/>
      <c r="J106" s="370"/>
      <c r="K106" s="370"/>
      <c r="L106" s="370"/>
      <c r="M106" s="370"/>
      <c r="N106" s="370"/>
      <c r="O106" s="370"/>
      <c r="P106" s="370"/>
      <c r="Q106" s="370"/>
      <c r="R106" s="370"/>
      <c r="S106" s="370"/>
      <c r="T106" s="370"/>
      <c r="U106" s="370"/>
      <c r="V106" s="370"/>
      <c r="W106" s="370"/>
      <c r="X106" s="370"/>
      <c r="Y106" s="370"/>
      <c r="Z106" s="370"/>
    </row>
    <row r="107" spans="1:26" ht="18.75" customHeight="1" x14ac:dyDescent="0.25">
      <c r="A107" s="370"/>
      <c r="B107" s="392"/>
      <c r="C107" s="370"/>
      <c r="D107" s="392"/>
      <c r="E107" s="370"/>
      <c r="F107" s="370"/>
      <c r="G107" s="370"/>
      <c r="H107" s="370"/>
      <c r="I107" s="370"/>
      <c r="J107" s="370"/>
      <c r="K107" s="370"/>
      <c r="L107" s="370"/>
      <c r="M107" s="370"/>
      <c r="N107" s="370"/>
      <c r="O107" s="370"/>
      <c r="P107" s="370"/>
      <c r="Q107" s="370"/>
      <c r="R107" s="370"/>
      <c r="S107" s="370"/>
      <c r="T107" s="370"/>
      <c r="U107" s="370"/>
      <c r="V107" s="370"/>
      <c r="W107" s="370"/>
      <c r="X107" s="370"/>
      <c r="Y107" s="370"/>
      <c r="Z107" s="370"/>
    </row>
    <row r="108" spans="1:26" ht="18.75" customHeight="1" x14ac:dyDescent="0.25">
      <c r="A108" s="370"/>
      <c r="B108" s="392"/>
      <c r="C108" s="370"/>
      <c r="D108" s="392"/>
      <c r="E108" s="370"/>
      <c r="F108" s="370"/>
      <c r="G108" s="370"/>
      <c r="H108" s="370"/>
      <c r="I108" s="370"/>
      <c r="J108" s="370"/>
      <c r="K108" s="370"/>
      <c r="L108" s="370"/>
      <c r="M108" s="370"/>
      <c r="N108" s="370"/>
      <c r="O108" s="370"/>
      <c r="P108" s="370"/>
      <c r="Q108" s="370"/>
      <c r="R108" s="370"/>
      <c r="S108" s="370"/>
      <c r="T108" s="370"/>
      <c r="U108" s="370"/>
      <c r="V108" s="370"/>
      <c r="W108" s="370"/>
      <c r="X108" s="370"/>
      <c r="Y108" s="370"/>
      <c r="Z108" s="370"/>
    </row>
    <row r="109" spans="1:26" ht="18.75" customHeight="1" x14ac:dyDescent="0.25">
      <c r="A109" s="370"/>
      <c r="B109" s="392"/>
      <c r="C109" s="370"/>
      <c r="D109" s="392"/>
      <c r="E109" s="370"/>
      <c r="F109" s="370"/>
      <c r="G109" s="370"/>
      <c r="H109" s="370"/>
      <c r="I109" s="370"/>
      <c r="J109" s="370"/>
      <c r="K109" s="370"/>
      <c r="L109" s="370"/>
      <c r="M109" s="370"/>
      <c r="N109" s="370"/>
      <c r="O109" s="370"/>
      <c r="P109" s="370"/>
      <c r="Q109" s="370"/>
      <c r="R109" s="370"/>
      <c r="S109" s="370"/>
      <c r="T109" s="370"/>
      <c r="U109" s="370"/>
      <c r="V109" s="370"/>
      <c r="W109" s="370"/>
      <c r="X109" s="370"/>
      <c r="Y109" s="370"/>
      <c r="Z109" s="370"/>
    </row>
    <row r="110" spans="1:26" ht="18.75" customHeight="1" x14ac:dyDescent="0.25">
      <c r="A110" s="370"/>
      <c r="B110" s="392"/>
      <c r="C110" s="370"/>
      <c r="D110" s="392"/>
      <c r="E110" s="370"/>
      <c r="F110" s="370"/>
      <c r="G110" s="370"/>
      <c r="H110" s="370"/>
      <c r="I110" s="370"/>
      <c r="J110" s="370"/>
      <c r="K110" s="370"/>
      <c r="L110" s="370"/>
      <c r="M110" s="370"/>
      <c r="N110" s="370"/>
      <c r="O110" s="370"/>
      <c r="P110" s="370"/>
      <c r="Q110" s="370"/>
      <c r="R110" s="370"/>
      <c r="S110" s="370"/>
      <c r="T110" s="370"/>
      <c r="U110" s="370"/>
      <c r="V110" s="370"/>
      <c r="W110" s="370"/>
      <c r="X110" s="370"/>
      <c r="Y110" s="370"/>
      <c r="Z110" s="370"/>
    </row>
    <row r="111" spans="1:26" ht="18.75" customHeight="1" x14ac:dyDescent="0.25">
      <c r="A111" s="370"/>
      <c r="B111" s="392"/>
      <c r="C111" s="370"/>
      <c r="D111" s="392"/>
      <c r="E111" s="370"/>
      <c r="F111" s="370"/>
      <c r="G111" s="370"/>
      <c r="H111" s="370"/>
      <c r="I111" s="370"/>
      <c r="J111" s="370"/>
      <c r="K111" s="370"/>
      <c r="L111" s="370"/>
      <c r="M111" s="370"/>
      <c r="N111" s="370"/>
      <c r="O111" s="370"/>
      <c r="P111" s="370"/>
      <c r="Q111" s="370"/>
      <c r="R111" s="370"/>
      <c r="S111" s="370"/>
      <c r="T111" s="370"/>
      <c r="U111" s="370"/>
      <c r="V111" s="370"/>
      <c r="W111" s="370"/>
      <c r="X111" s="370"/>
      <c r="Y111" s="370"/>
      <c r="Z111" s="370"/>
    </row>
    <row r="112" spans="1:26" ht="18.75" customHeight="1" x14ac:dyDescent="0.25">
      <c r="A112" s="370"/>
      <c r="B112" s="392"/>
      <c r="C112" s="370"/>
      <c r="D112" s="392"/>
      <c r="E112" s="370"/>
      <c r="F112" s="370"/>
      <c r="G112" s="370"/>
      <c r="H112" s="370"/>
      <c r="I112" s="370"/>
      <c r="J112" s="370"/>
      <c r="K112" s="370"/>
      <c r="L112" s="370"/>
      <c r="M112" s="370"/>
      <c r="N112" s="370"/>
      <c r="O112" s="370"/>
      <c r="P112" s="370"/>
      <c r="Q112" s="370"/>
      <c r="R112" s="370"/>
      <c r="S112" s="370"/>
      <c r="T112" s="370"/>
      <c r="U112" s="370"/>
      <c r="V112" s="370"/>
      <c r="W112" s="370"/>
      <c r="X112" s="370"/>
      <c r="Y112" s="370"/>
      <c r="Z112" s="370"/>
    </row>
    <row r="113" spans="1:26" ht="18.75" customHeight="1" x14ac:dyDescent="0.25">
      <c r="A113" s="370"/>
      <c r="B113" s="392"/>
      <c r="C113" s="370"/>
      <c r="D113" s="392"/>
      <c r="E113" s="370"/>
      <c r="F113" s="370"/>
      <c r="G113" s="370"/>
      <c r="H113" s="370"/>
      <c r="I113" s="370"/>
      <c r="J113" s="370"/>
      <c r="K113" s="370"/>
      <c r="L113" s="370"/>
      <c r="M113" s="370"/>
      <c r="N113" s="370"/>
      <c r="O113" s="370"/>
      <c r="P113" s="370"/>
      <c r="Q113" s="370"/>
      <c r="R113" s="370"/>
      <c r="S113" s="370"/>
      <c r="T113" s="370"/>
      <c r="U113" s="370"/>
      <c r="V113" s="370"/>
      <c r="W113" s="370"/>
      <c r="X113" s="370"/>
      <c r="Y113" s="370"/>
      <c r="Z113" s="370"/>
    </row>
    <row r="114" spans="1:26" ht="18.75" customHeight="1" x14ac:dyDescent="0.25">
      <c r="A114" s="370"/>
      <c r="B114" s="392"/>
      <c r="C114" s="370"/>
      <c r="D114" s="392"/>
      <c r="E114" s="370"/>
      <c r="F114" s="370"/>
      <c r="G114" s="370"/>
      <c r="H114" s="370"/>
      <c r="I114" s="370"/>
      <c r="J114" s="370"/>
      <c r="K114" s="370"/>
      <c r="L114" s="370"/>
      <c r="M114" s="370"/>
      <c r="N114" s="370"/>
      <c r="O114" s="370"/>
      <c r="P114" s="370"/>
      <c r="Q114" s="370"/>
      <c r="R114" s="370"/>
      <c r="S114" s="370"/>
      <c r="T114" s="370"/>
      <c r="U114" s="370"/>
      <c r="V114" s="370"/>
      <c r="W114" s="370"/>
      <c r="X114" s="370"/>
      <c r="Y114" s="370"/>
      <c r="Z114" s="370"/>
    </row>
    <row r="115" spans="1:26" ht="18.75" customHeight="1" x14ac:dyDescent="0.25">
      <c r="A115" s="370"/>
      <c r="B115" s="392"/>
      <c r="C115" s="370"/>
      <c r="D115" s="392"/>
      <c r="E115" s="370"/>
      <c r="F115" s="370"/>
      <c r="G115" s="370"/>
      <c r="H115" s="370"/>
      <c r="I115" s="370"/>
      <c r="J115" s="370"/>
      <c r="K115" s="370"/>
      <c r="L115" s="370"/>
      <c r="M115" s="370"/>
      <c r="N115" s="370"/>
      <c r="O115" s="370"/>
      <c r="P115" s="370"/>
      <c r="Q115" s="370"/>
      <c r="R115" s="370"/>
      <c r="S115" s="370"/>
      <c r="T115" s="370"/>
      <c r="U115" s="370"/>
      <c r="V115" s="370"/>
      <c r="W115" s="370"/>
      <c r="X115" s="370"/>
      <c r="Y115" s="370"/>
      <c r="Z115" s="370"/>
    </row>
    <row r="116" spans="1:26" ht="18.75" customHeight="1" x14ac:dyDescent="0.25">
      <c r="A116" s="370"/>
      <c r="B116" s="392"/>
      <c r="C116" s="370"/>
      <c r="D116" s="392"/>
      <c r="E116" s="370"/>
      <c r="F116" s="370"/>
      <c r="G116" s="370"/>
      <c r="H116" s="370"/>
      <c r="I116" s="370"/>
      <c r="J116" s="370"/>
      <c r="K116" s="370"/>
      <c r="L116" s="370"/>
      <c r="M116" s="370"/>
      <c r="N116" s="370"/>
      <c r="O116" s="370"/>
      <c r="P116" s="370"/>
      <c r="Q116" s="370"/>
      <c r="R116" s="370"/>
      <c r="S116" s="370"/>
      <c r="T116" s="370"/>
      <c r="U116" s="370"/>
      <c r="V116" s="370"/>
      <c r="W116" s="370"/>
      <c r="X116" s="370"/>
      <c r="Y116" s="370"/>
      <c r="Z116" s="370"/>
    </row>
    <row r="117" spans="1:26" ht="18.75" customHeight="1" x14ac:dyDescent="0.25">
      <c r="A117" s="370"/>
      <c r="B117" s="392"/>
      <c r="C117" s="370"/>
      <c r="D117" s="392"/>
      <c r="E117" s="370"/>
      <c r="F117" s="370"/>
      <c r="G117" s="370"/>
      <c r="H117" s="370"/>
      <c r="I117" s="370"/>
      <c r="J117" s="370"/>
      <c r="K117" s="370"/>
      <c r="L117" s="370"/>
      <c r="M117" s="370"/>
      <c r="N117" s="370"/>
      <c r="O117" s="370"/>
      <c r="P117" s="370"/>
      <c r="Q117" s="370"/>
      <c r="R117" s="370"/>
      <c r="S117" s="370"/>
      <c r="T117" s="370"/>
      <c r="U117" s="370"/>
      <c r="V117" s="370"/>
      <c r="W117" s="370"/>
      <c r="X117" s="370"/>
      <c r="Y117" s="370"/>
      <c r="Z117" s="370"/>
    </row>
    <row r="118" spans="1:26" ht="18.75" customHeight="1" x14ac:dyDescent="0.25">
      <c r="A118" s="370"/>
      <c r="B118" s="392"/>
      <c r="C118" s="370"/>
      <c r="D118" s="392"/>
      <c r="E118" s="370"/>
      <c r="F118" s="370"/>
      <c r="G118" s="370"/>
      <c r="H118" s="370"/>
      <c r="I118" s="370"/>
      <c r="J118" s="370"/>
      <c r="K118" s="370"/>
      <c r="L118" s="370"/>
      <c r="M118" s="370"/>
      <c r="N118" s="370"/>
      <c r="O118" s="370"/>
      <c r="P118" s="370"/>
      <c r="Q118" s="370"/>
      <c r="R118" s="370"/>
      <c r="S118" s="370"/>
      <c r="T118" s="370"/>
      <c r="U118" s="370"/>
      <c r="V118" s="370"/>
      <c r="W118" s="370"/>
      <c r="X118" s="370"/>
      <c r="Y118" s="370"/>
      <c r="Z118" s="370"/>
    </row>
    <row r="119" spans="1:26" ht="18.75" customHeight="1" x14ac:dyDescent="0.25">
      <c r="A119" s="370"/>
      <c r="B119" s="392"/>
      <c r="C119" s="370"/>
      <c r="D119" s="392"/>
      <c r="E119" s="370"/>
      <c r="F119" s="370"/>
      <c r="G119" s="370"/>
      <c r="H119" s="370"/>
      <c r="I119" s="370"/>
      <c r="J119" s="370"/>
      <c r="K119" s="370"/>
      <c r="L119" s="370"/>
      <c r="M119" s="370"/>
      <c r="N119" s="370"/>
      <c r="O119" s="370"/>
      <c r="P119" s="370"/>
      <c r="Q119" s="370"/>
      <c r="R119" s="370"/>
      <c r="S119" s="370"/>
      <c r="T119" s="370"/>
      <c r="U119" s="370"/>
      <c r="V119" s="370"/>
      <c r="W119" s="370"/>
      <c r="X119" s="370"/>
      <c r="Y119" s="370"/>
      <c r="Z119" s="370"/>
    </row>
    <row r="120" spans="1:26" ht="18.75" customHeight="1" x14ac:dyDescent="0.25">
      <c r="A120" s="370"/>
      <c r="B120" s="392"/>
      <c r="C120" s="370"/>
      <c r="D120" s="392"/>
      <c r="E120" s="370"/>
      <c r="F120" s="370"/>
      <c r="G120" s="370"/>
      <c r="H120" s="370"/>
      <c r="I120" s="370"/>
      <c r="J120" s="370"/>
      <c r="K120" s="370"/>
      <c r="L120" s="370"/>
      <c r="M120" s="370"/>
      <c r="N120" s="370"/>
      <c r="O120" s="370"/>
      <c r="P120" s="370"/>
      <c r="Q120" s="370"/>
      <c r="R120" s="370"/>
      <c r="S120" s="370"/>
      <c r="T120" s="370"/>
      <c r="U120" s="370"/>
      <c r="V120" s="370"/>
      <c r="W120" s="370"/>
      <c r="X120" s="370"/>
      <c r="Y120" s="370"/>
      <c r="Z120" s="370"/>
    </row>
    <row r="121" spans="1:26" ht="18.75" customHeight="1" x14ac:dyDescent="0.25">
      <c r="A121" s="370"/>
      <c r="B121" s="392"/>
      <c r="C121" s="370"/>
      <c r="D121" s="392"/>
      <c r="E121" s="370"/>
      <c r="F121" s="370"/>
      <c r="G121" s="370"/>
      <c r="H121" s="370"/>
      <c r="I121" s="370"/>
      <c r="J121" s="370"/>
      <c r="K121" s="370"/>
      <c r="L121" s="370"/>
      <c r="M121" s="370"/>
      <c r="N121" s="370"/>
      <c r="O121" s="370"/>
      <c r="P121" s="370"/>
      <c r="Q121" s="370"/>
      <c r="R121" s="370"/>
      <c r="S121" s="370"/>
      <c r="T121" s="370"/>
      <c r="U121" s="370"/>
      <c r="V121" s="370"/>
      <c r="W121" s="370"/>
      <c r="X121" s="370"/>
      <c r="Y121" s="370"/>
      <c r="Z121" s="370"/>
    </row>
    <row r="122" spans="1:26" ht="18.75" customHeight="1" x14ac:dyDescent="0.25">
      <c r="A122" s="370"/>
      <c r="B122" s="392"/>
      <c r="C122" s="370"/>
      <c r="D122" s="392"/>
      <c r="E122" s="370"/>
      <c r="F122" s="370"/>
      <c r="G122" s="370"/>
      <c r="H122" s="370"/>
      <c r="I122" s="370"/>
      <c r="J122" s="370"/>
      <c r="K122" s="370"/>
      <c r="L122" s="370"/>
      <c r="M122" s="370"/>
      <c r="N122" s="370"/>
      <c r="O122" s="370"/>
      <c r="P122" s="370"/>
      <c r="Q122" s="370"/>
      <c r="R122" s="370"/>
      <c r="S122" s="370"/>
      <c r="T122" s="370"/>
      <c r="U122" s="370"/>
      <c r="V122" s="370"/>
      <c r="W122" s="370"/>
      <c r="X122" s="370"/>
      <c r="Y122" s="370"/>
      <c r="Z122" s="370"/>
    </row>
    <row r="123" spans="1:26" ht="18.75" customHeight="1" x14ac:dyDescent="0.25">
      <c r="A123" s="370"/>
      <c r="B123" s="392"/>
      <c r="C123" s="370"/>
      <c r="D123" s="392"/>
      <c r="E123" s="370"/>
      <c r="F123" s="370"/>
      <c r="G123" s="370"/>
      <c r="H123" s="370"/>
      <c r="I123" s="370"/>
      <c r="J123" s="370"/>
      <c r="K123" s="370"/>
      <c r="L123" s="370"/>
      <c r="M123" s="370"/>
      <c r="N123" s="370"/>
      <c r="O123" s="370"/>
      <c r="P123" s="370"/>
      <c r="Q123" s="370"/>
      <c r="R123" s="370"/>
      <c r="S123" s="370"/>
      <c r="T123" s="370"/>
      <c r="U123" s="370"/>
      <c r="V123" s="370"/>
      <c r="W123" s="370"/>
      <c r="X123" s="370"/>
      <c r="Y123" s="370"/>
      <c r="Z123" s="370"/>
    </row>
    <row r="124" spans="1:26" ht="18.75" customHeight="1" x14ac:dyDescent="0.25">
      <c r="A124" s="370"/>
      <c r="B124" s="392"/>
      <c r="C124" s="370"/>
      <c r="D124" s="392"/>
      <c r="E124" s="370"/>
      <c r="F124" s="370"/>
      <c r="G124" s="370"/>
      <c r="H124" s="370"/>
      <c r="I124" s="370"/>
      <c r="J124" s="370"/>
      <c r="K124" s="370"/>
      <c r="L124" s="370"/>
      <c r="M124" s="370"/>
      <c r="N124" s="370"/>
      <c r="O124" s="370"/>
      <c r="P124" s="370"/>
      <c r="Q124" s="370"/>
      <c r="R124" s="370"/>
      <c r="S124" s="370"/>
      <c r="T124" s="370"/>
      <c r="U124" s="370"/>
      <c r="V124" s="370"/>
      <c r="W124" s="370"/>
      <c r="X124" s="370"/>
      <c r="Y124" s="370"/>
      <c r="Z124" s="370"/>
    </row>
    <row r="125" spans="1:26" ht="18.75" customHeight="1" x14ac:dyDescent="0.25">
      <c r="A125" s="370"/>
      <c r="B125" s="392"/>
      <c r="C125" s="370"/>
      <c r="D125" s="392"/>
      <c r="E125" s="370"/>
      <c r="F125" s="370"/>
      <c r="G125" s="370"/>
      <c r="H125" s="370"/>
      <c r="I125" s="370"/>
      <c r="J125" s="370"/>
      <c r="K125" s="370"/>
      <c r="L125" s="370"/>
      <c r="M125" s="370"/>
      <c r="N125" s="370"/>
      <c r="O125" s="370"/>
      <c r="P125" s="370"/>
      <c r="Q125" s="370"/>
      <c r="R125" s="370"/>
      <c r="S125" s="370"/>
      <c r="T125" s="370"/>
      <c r="U125" s="370"/>
      <c r="V125" s="370"/>
      <c r="W125" s="370"/>
      <c r="X125" s="370"/>
      <c r="Y125" s="370"/>
      <c r="Z125" s="370"/>
    </row>
    <row r="126" spans="1:26" ht="18.75" customHeight="1" x14ac:dyDescent="0.25">
      <c r="A126" s="370"/>
      <c r="B126" s="392"/>
      <c r="C126" s="370"/>
      <c r="D126" s="392"/>
      <c r="E126" s="370"/>
      <c r="F126" s="370"/>
      <c r="G126" s="370"/>
      <c r="H126" s="370"/>
      <c r="I126" s="370"/>
      <c r="J126" s="370"/>
      <c r="K126" s="370"/>
      <c r="L126" s="370"/>
      <c r="M126" s="370"/>
      <c r="N126" s="370"/>
      <c r="O126" s="370"/>
      <c r="P126" s="370"/>
      <c r="Q126" s="370"/>
      <c r="R126" s="370"/>
      <c r="S126" s="370"/>
      <c r="T126" s="370"/>
      <c r="U126" s="370"/>
      <c r="V126" s="370"/>
      <c r="W126" s="370"/>
      <c r="X126" s="370"/>
      <c r="Y126" s="370"/>
      <c r="Z126" s="370"/>
    </row>
    <row r="127" spans="1:26" ht="18.75" customHeight="1" x14ac:dyDescent="0.25">
      <c r="A127" s="370"/>
      <c r="B127" s="392"/>
      <c r="C127" s="370"/>
      <c r="D127" s="392"/>
      <c r="E127" s="370"/>
      <c r="F127" s="370"/>
      <c r="G127" s="370"/>
      <c r="H127" s="370"/>
      <c r="I127" s="370"/>
      <c r="J127" s="370"/>
      <c r="K127" s="370"/>
      <c r="L127" s="370"/>
      <c r="M127" s="370"/>
      <c r="N127" s="370"/>
      <c r="O127" s="370"/>
      <c r="P127" s="370"/>
      <c r="Q127" s="370"/>
      <c r="R127" s="370"/>
      <c r="S127" s="370"/>
      <c r="T127" s="370"/>
      <c r="U127" s="370"/>
      <c r="V127" s="370"/>
      <c r="W127" s="370"/>
      <c r="X127" s="370"/>
      <c r="Y127" s="370"/>
      <c r="Z127" s="370"/>
    </row>
    <row r="128" spans="1:26" ht="18.75" customHeight="1" x14ac:dyDescent="0.25">
      <c r="A128" s="370"/>
      <c r="B128" s="392"/>
      <c r="C128" s="370"/>
      <c r="D128" s="392"/>
      <c r="E128" s="370"/>
      <c r="F128" s="370"/>
      <c r="G128" s="370"/>
      <c r="H128" s="370"/>
      <c r="I128" s="370"/>
      <c r="J128" s="370"/>
      <c r="K128" s="370"/>
      <c r="L128" s="370"/>
      <c r="M128" s="370"/>
      <c r="N128" s="370"/>
      <c r="O128" s="370"/>
      <c r="P128" s="370"/>
      <c r="Q128" s="370"/>
      <c r="R128" s="370"/>
      <c r="S128" s="370"/>
      <c r="T128" s="370"/>
      <c r="U128" s="370"/>
      <c r="V128" s="370"/>
      <c r="W128" s="370"/>
      <c r="X128" s="370"/>
      <c r="Y128" s="370"/>
      <c r="Z128" s="370"/>
    </row>
    <row r="129" spans="1:26" ht="18.75" customHeight="1" x14ac:dyDescent="0.25">
      <c r="A129" s="370"/>
      <c r="B129" s="392"/>
      <c r="C129" s="370"/>
      <c r="D129" s="392"/>
      <c r="E129" s="370"/>
      <c r="F129" s="370"/>
      <c r="G129" s="370"/>
      <c r="H129" s="370"/>
      <c r="I129" s="370"/>
      <c r="J129" s="370"/>
      <c r="K129" s="370"/>
      <c r="L129" s="370"/>
      <c r="M129" s="370"/>
      <c r="N129" s="370"/>
      <c r="O129" s="370"/>
      <c r="P129" s="370"/>
      <c r="Q129" s="370"/>
      <c r="R129" s="370"/>
      <c r="S129" s="370"/>
      <c r="T129" s="370"/>
      <c r="U129" s="370"/>
      <c r="V129" s="370"/>
      <c r="W129" s="370"/>
      <c r="X129" s="370"/>
      <c r="Y129" s="370"/>
      <c r="Z129" s="370"/>
    </row>
    <row r="130" spans="1:26" ht="18.75" customHeight="1" x14ac:dyDescent="0.25">
      <c r="A130" s="370"/>
      <c r="B130" s="392"/>
      <c r="C130" s="370"/>
      <c r="D130" s="392"/>
      <c r="E130" s="370"/>
      <c r="F130" s="370"/>
      <c r="G130" s="370"/>
      <c r="H130" s="370"/>
      <c r="I130" s="370"/>
      <c r="J130" s="370"/>
      <c r="K130" s="370"/>
      <c r="L130" s="370"/>
      <c r="M130" s="370"/>
      <c r="N130" s="370"/>
      <c r="O130" s="370"/>
      <c r="P130" s="370"/>
      <c r="Q130" s="370"/>
      <c r="R130" s="370"/>
      <c r="S130" s="370"/>
      <c r="T130" s="370"/>
      <c r="U130" s="370"/>
      <c r="V130" s="370"/>
      <c r="W130" s="370"/>
      <c r="X130" s="370"/>
      <c r="Y130" s="370"/>
      <c r="Z130" s="370"/>
    </row>
    <row r="131" spans="1:26" ht="18.75" customHeight="1" x14ac:dyDescent="0.25">
      <c r="A131" s="370"/>
      <c r="B131" s="392"/>
      <c r="C131" s="370"/>
      <c r="D131" s="392"/>
      <c r="E131" s="370"/>
      <c r="F131" s="370"/>
      <c r="G131" s="370"/>
      <c r="H131" s="370"/>
      <c r="I131" s="370"/>
      <c r="J131" s="370"/>
      <c r="K131" s="370"/>
      <c r="L131" s="370"/>
      <c r="M131" s="370"/>
      <c r="N131" s="370"/>
      <c r="O131" s="370"/>
      <c r="P131" s="370"/>
      <c r="Q131" s="370"/>
      <c r="R131" s="370"/>
      <c r="S131" s="370"/>
      <c r="T131" s="370"/>
      <c r="U131" s="370"/>
      <c r="V131" s="370"/>
      <c r="W131" s="370"/>
      <c r="X131" s="370"/>
      <c r="Y131" s="370"/>
      <c r="Z131" s="370"/>
    </row>
    <row r="132" spans="1:26" ht="18.75" customHeight="1" x14ac:dyDescent="0.25">
      <c r="A132" s="370"/>
      <c r="B132" s="392"/>
      <c r="C132" s="370"/>
      <c r="D132" s="392"/>
      <c r="E132" s="370"/>
      <c r="F132" s="370"/>
      <c r="G132" s="370"/>
      <c r="H132" s="370"/>
      <c r="I132" s="370"/>
      <c r="J132" s="370"/>
      <c r="K132" s="370"/>
      <c r="L132" s="370"/>
      <c r="M132" s="370"/>
      <c r="N132" s="370"/>
      <c r="O132" s="370"/>
      <c r="P132" s="370"/>
      <c r="Q132" s="370"/>
      <c r="R132" s="370"/>
      <c r="S132" s="370"/>
      <c r="T132" s="370"/>
      <c r="U132" s="370"/>
      <c r="V132" s="370"/>
      <c r="W132" s="370"/>
      <c r="X132" s="370"/>
      <c r="Y132" s="370"/>
      <c r="Z132" s="370"/>
    </row>
    <row r="133" spans="1:26" ht="18.75" customHeight="1" x14ac:dyDescent="0.25">
      <c r="A133" s="370"/>
      <c r="B133" s="392"/>
      <c r="C133" s="370"/>
      <c r="D133" s="392"/>
      <c r="E133" s="370"/>
      <c r="F133" s="370"/>
      <c r="G133" s="370"/>
      <c r="H133" s="370"/>
      <c r="I133" s="370"/>
      <c r="J133" s="370"/>
      <c r="K133" s="370"/>
      <c r="L133" s="370"/>
      <c r="M133" s="370"/>
      <c r="N133" s="370"/>
      <c r="O133" s="370"/>
      <c r="P133" s="370"/>
      <c r="Q133" s="370"/>
      <c r="R133" s="370"/>
      <c r="S133" s="370"/>
      <c r="T133" s="370"/>
      <c r="U133" s="370"/>
      <c r="V133" s="370"/>
      <c r="W133" s="370"/>
      <c r="X133" s="370"/>
      <c r="Y133" s="370"/>
      <c r="Z133" s="370"/>
    </row>
    <row r="134" spans="1:26" ht="18.75" customHeight="1" x14ac:dyDescent="0.25">
      <c r="A134" s="370"/>
      <c r="B134" s="392"/>
      <c r="C134" s="370"/>
      <c r="D134" s="392"/>
      <c r="E134" s="370"/>
      <c r="F134" s="370"/>
      <c r="G134" s="370"/>
      <c r="H134" s="370"/>
      <c r="I134" s="370"/>
      <c r="J134" s="370"/>
      <c r="K134" s="370"/>
      <c r="L134" s="370"/>
      <c r="M134" s="370"/>
      <c r="N134" s="370"/>
      <c r="O134" s="370"/>
      <c r="P134" s="370"/>
      <c r="Q134" s="370"/>
      <c r="R134" s="370"/>
      <c r="S134" s="370"/>
      <c r="T134" s="370"/>
      <c r="U134" s="370"/>
      <c r="V134" s="370"/>
      <c r="W134" s="370"/>
      <c r="X134" s="370"/>
      <c r="Y134" s="370"/>
      <c r="Z134" s="370"/>
    </row>
    <row r="135" spans="1:26" ht="18.75" customHeight="1" x14ac:dyDescent="0.25">
      <c r="A135" s="370"/>
      <c r="B135" s="392"/>
      <c r="C135" s="370"/>
      <c r="D135" s="392"/>
      <c r="E135" s="370"/>
      <c r="F135" s="370"/>
      <c r="G135" s="370"/>
      <c r="H135" s="370"/>
      <c r="I135" s="370"/>
      <c r="J135" s="370"/>
      <c r="K135" s="370"/>
      <c r="L135" s="370"/>
      <c r="M135" s="370"/>
      <c r="N135" s="370"/>
      <c r="O135" s="370"/>
      <c r="P135" s="370"/>
      <c r="Q135" s="370"/>
      <c r="R135" s="370"/>
      <c r="S135" s="370"/>
      <c r="T135" s="370"/>
      <c r="U135" s="370"/>
      <c r="V135" s="370"/>
      <c r="W135" s="370"/>
      <c r="X135" s="370"/>
      <c r="Y135" s="370"/>
      <c r="Z135" s="370"/>
    </row>
    <row r="136" spans="1:26" ht="18.75" customHeight="1" x14ac:dyDescent="0.25">
      <c r="A136" s="370"/>
      <c r="B136" s="392"/>
      <c r="C136" s="370"/>
      <c r="D136" s="392"/>
      <c r="E136" s="370"/>
      <c r="F136" s="370"/>
      <c r="G136" s="370"/>
      <c r="H136" s="370"/>
      <c r="I136" s="370"/>
      <c r="J136" s="370"/>
      <c r="K136" s="370"/>
      <c r="L136" s="370"/>
      <c r="M136" s="370"/>
      <c r="N136" s="370"/>
      <c r="O136" s="370"/>
      <c r="P136" s="370"/>
      <c r="Q136" s="370"/>
      <c r="R136" s="370"/>
      <c r="S136" s="370"/>
      <c r="T136" s="370"/>
      <c r="U136" s="370"/>
      <c r="V136" s="370"/>
      <c r="W136" s="370"/>
      <c r="X136" s="370"/>
      <c r="Y136" s="370"/>
      <c r="Z136" s="370"/>
    </row>
    <row r="137" spans="1:26" ht="18.75" customHeight="1" x14ac:dyDescent="0.25">
      <c r="A137" s="370"/>
      <c r="B137" s="392"/>
      <c r="C137" s="370"/>
      <c r="D137" s="392"/>
      <c r="E137" s="370"/>
      <c r="F137" s="370"/>
      <c r="G137" s="370"/>
      <c r="H137" s="370"/>
      <c r="I137" s="370"/>
      <c r="J137" s="370"/>
      <c r="K137" s="370"/>
      <c r="L137" s="370"/>
      <c r="M137" s="370"/>
      <c r="N137" s="370"/>
      <c r="O137" s="370"/>
      <c r="P137" s="370"/>
      <c r="Q137" s="370"/>
      <c r="R137" s="370"/>
      <c r="S137" s="370"/>
      <c r="T137" s="370"/>
      <c r="U137" s="370"/>
      <c r="V137" s="370"/>
      <c r="W137" s="370"/>
      <c r="X137" s="370"/>
      <c r="Y137" s="370"/>
      <c r="Z137" s="370"/>
    </row>
    <row r="138" spans="1:26" ht="18.75" customHeight="1" x14ac:dyDescent="0.25">
      <c r="A138" s="370"/>
      <c r="B138" s="392"/>
      <c r="C138" s="370"/>
      <c r="D138" s="392"/>
      <c r="E138" s="370"/>
      <c r="F138" s="370"/>
      <c r="G138" s="370"/>
      <c r="H138" s="370"/>
      <c r="I138" s="370"/>
      <c r="J138" s="370"/>
      <c r="K138" s="370"/>
      <c r="L138" s="370"/>
      <c r="M138" s="370"/>
      <c r="N138" s="370"/>
      <c r="O138" s="370"/>
      <c r="P138" s="370"/>
      <c r="Q138" s="370"/>
      <c r="R138" s="370"/>
      <c r="S138" s="370"/>
      <c r="T138" s="370"/>
      <c r="U138" s="370"/>
      <c r="V138" s="370"/>
      <c r="W138" s="370"/>
      <c r="X138" s="370"/>
      <c r="Y138" s="370"/>
      <c r="Z138" s="370"/>
    </row>
    <row r="139" spans="1:26" ht="18.75" customHeight="1" x14ac:dyDescent="0.25">
      <c r="A139" s="370"/>
      <c r="B139" s="392"/>
      <c r="C139" s="370"/>
      <c r="D139" s="392"/>
      <c r="E139" s="370"/>
      <c r="F139" s="370"/>
      <c r="G139" s="370"/>
      <c r="H139" s="370"/>
      <c r="I139" s="370"/>
      <c r="J139" s="370"/>
      <c r="K139" s="370"/>
      <c r="L139" s="370"/>
      <c r="M139" s="370"/>
      <c r="N139" s="370"/>
      <c r="O139" s="370"/>
      <c r="P139" s="370"/>
      <c r="Q139" s="370"/>
      <c r="R139" s="370"/>
      <c r="S139" s="370"/>
      <c r="T139" s="370"/>
      <c r="U139" s="370"/>
      <c r="V139" s="370"/>
      <c r="W139" s="370"/>
      <c r="X139" s="370"/>
      <c r="Y139" s="370"/>
      <c r="Z139" s="370"/>
    </row>
    <row r="140" spans="1:26" ht="18.75" customHeight="1" x14ac:dyDescent="0.25">
      <c r="A140" s="370"/>
      <c r="B140" s="392"/>
      <c r="C140" s="370"/>
      <c r="D140" s="392"/>
      <c r="E140" s="370"/>
      <c r="F140" s="370"/>
      <c r="G140" s="370"/>
      <c r="H140" s="370"/>
      <c r="I140" s="370"/>
      <c r="J140" s="370"/>
      <c r="K140" s="370"/>
      <c r="L140" s="370"/>
      <c r="M140" s="370"/>
      <c r="N140" s="370"/>
      <c r="O140" s="370"/>
      <c r="P140" s="370"/>
      <c r="Q140" s="370"/>
      <c r="R140" s="370"/>
      <c r="S140" s="370"/>
      <c r="T140" s="370"/>
      <c r="U140" s="370"/>
      <c r="V140" s="370"/>
      <c r="W140" s="370"/>
      <c r="X140" s="370"/>
      <c r="Y140" s="370"/>
      <c r="Z140" s="370"/>
    </row>
    <row r="141" spans="1:26" ht="18.75" customHeight="1" x14ac:dyDescent="0.25">
      <c r="A141" s="370"/>
      <c r="B141" s="392"/>
      <c r="C141" s="370"/>
      <c r="D141" s="392"/>
      <c r="E141" s="370"/>
      <c r="F141" s="370"/>
      <c r="G141" s="370"/>
      <c r="H141" s="370"/>
      <c r="I141" s="370"/>
      <c r="J141" s="370"/>
      <c r="K141" s="370"/>
      <c r="L141" s="370"/>
      <c r="M141" s="370"/>
      <c r="N141" s="370"/>
      <c r="O141" s="370"/>
      <c r="P141" s="370"/>
      <c r="Q141" s="370"/>
      <c r="R141" s="370"/>
      <c r="S141" s="370"/>
      <c r="T141" s="370"/>
      <c r="U141" s="370"/>
      <c r="V141" s="370"/>
      <c r="W141" s="370"/>
      <c r="X141" s="370"/>
      <c r="Y141" s="370"/>
      <c r="Z141" s="370"/>
    </row>
    <row r="142" spans="1:26" ht="18.75" customHeight="1" x14ac:dyDescent="0.25">
      <c r="A142" s="370"/>
      <c r="B142" s="392"/>
      <c r="C142" s="370"/>
      <c r="D142" s="392"/>
      <c r="E142" s="370"/>
      <c r="F142" s="370"/>
      <c r="G142" s="370"/>
      <c r="H142" s="370"/>
      <c r="I142" s="370"/>
      <c r="J142" s="370"/>
      <c r="K142" s="370"/>
      <c r="L142" s="370"/>
      <c r="M142" s="370"/>
      <c r="N142" s="370"/>
      <c r="O142" s="370"/>
      <c r="P142" s="370"/>
      <c r="Q142" s="370"/>
      <c r="R142" s="370"/>
      <c r="S142" s="370"/>
      <c r="T142" s="370"/>
      <c r="U142" s="370"/>
      <c r="V142" s="370"/>
      <c r="W142" s="370"/>
      <c r="X142" s="370"/>
      <c r="Y142" s="370"/>
      <c r="Z142" s="370"/>
    </row>
    <row r="143" spans="1:26" ht="18.75" customHeight="1" x14ac:dyDescent="0.25">
      <c r="A143" s="370"/>
      <c r="B143" s="392"/>
      <c r="C143" s="370"/>
      <c r="D143" s="392"/>
      <c r="E143" s="370"/>
      <c r="F143" s="370"/>
      <c r="G143" s="370"/>
      <c r="H143" s="370"/>
      <c r="I143" s="370"/>
      <c r="J143" s="370"/>
      <c r="K143" s="370"/>
      <c r="L143" s="370"/>
      <c r="M143" s="370"/>
      <c r="N143" s="370"/>
      <c r="O143" s="370"/>
      <c r="P143" s="370"/>
      <c r="Q143" s="370"/>
      <c r="R143" s="370"/>
      <c r="S143" s="370"/>
      <c r="T143" s="370"/>
      <c r="U143" s="370"/>
      <c r="V143" s="370"/>
      <c r="W143" s="370"/>
      <c r="X143" s="370"/>
      <c r="Y143" s="370"/>
      <c r="Z143" s="370"/>
    </row>
    <row r="144" spans="1:26" ht="18.75" customHeight="1" x14ac:dyDescent="0.25">
      <c r="A144" s="370"/>
      <c r="B144" s="392"/>
      <c r="C144" s="370"/>
      <c r="D144" s="392"/>
      <c r="E144" s="370"/>
      <c r="F144" s="370"/>
      <c r="G144" s="370"/>
      <c r="H144" s="370"/>
      <c r="I144" s="370"/>
      <c r="J144" s="370"/>
      <c r="K144" s="370"/>
      <c r="L144" s="370"/>
      <c r="M144" s="370"/>
      <c r="N144" s="370"/>
      <c r="O144" s="370"/>
      <c r="P144" s="370"/>
      <c r="Q144" s="370"/>
      <c r="R144" s="370"/>
      <c r="S144" s="370"/>
      <c r="T144" s="370"/>
      <c r="U144" s="370"/>
      <c r="V144" s="370"/>
      <c r="W144" s="370"/>
      <c r="X144" s="370"/>
      <c r="Y144" s="370"/>
      <c r="Z144" s="370"/>
    </row>
    <row r="145" spans="1:26" ht="18.75" customHeight="1" x14ac:dyDescent="0.25">
      <c r="A145" s="370"/>
      <c r="B145" s="392"/>
      <c r="C145" s="370"/>
      <c r="D145" s="392"/>
      <c r="E145" s="370"/>
      <c r="F145" s="370"/>
      <c r="G145" s="370"/>
      <c r="H145" s="370"/>
      <c r="I145" s="370"/>
      <c r="J145" s="370"/>
      <c r="K145" s="370"/>
      <c r="L145" s="370"/>
      <c r="M145" s="370"/>
      <c r="N145" s="370"/>
      <c r="O145" s="370"/>
      <c r="P145" s="370"/>
      <c r="Q145" s="370"/>
      <c r="R145" s="370"/>
      <c r="S145" s="370"/>
      <c r="T145" s="370"/>
      <c r="U145" s="370"/>
      <c r="V145" s="370"/>
      <c r="W145" s="370"/>
      <c r="X145" s="370"/>
      <c r="Y145" s="370"/>
      <c r="Z145" s="370"/>
    </row>
    <row r="146" spans="1:26" ht="18.75" customHeight="1" x14ac:dyDescent="0.25">
      <c r="A146" s="370"/>
      <c r="B146" s="392"/>
      <c r="C146" s="370"/>
      <c r="D146" s="392"/>
      <c r="E146" s="370"/>
      <c r="F146" s="370"/>
      <c r="G146" s="370"/>
      <c r="H146" s="370"/>
      <c r="I146" s="370"/>
      <c r="J146" s="370"/>
      <c r="K146" s="370"/>
      <c r="L146" s="370"/>
      <c r="M146" s="370"/>
      <c r="N146" s="370"/>
      <c r="O146" s="370"/>
      <c r="P146" s="370"/>
      <c r="Q146" s="370"/>
      <c r="R146" s="370"/>
      <c r="S146" s="370"/>
      <c r="T146" s="370"/>
      <c r="U146" s="370"/>
      <c r="V146" s="370"/>
      <c r="W146" s="370"/>
      <c r="X146" s="370"/>
      <c r="Y146" s="370"/>
      <c r="Z146" s="370"/>
    </row>
    <row r="147" spans="1:26" ht="18.75" customHeight="1" x14ac:dyDescent="0.25">
      <c r="A147" s="370"/>
      <c r="B147" s="392"/>
      <c r="C147" s="370"/>
      <c r="D147" s="392"/>
      <c r="E147" s="370"/>
      <c r="F147" s="370"/>
      <c r="G147" s="370"/>
      <c r="H147" s="370"/>
      <c r="I147" s="370"/>
      <c r="J147" s="370"/>
      <c r="K147" s="370"/>
      <c r="L147" s="370"/>
      <c r="M147" s="370"/>
      <c r="N147" s="370"/>
      <c r="O147" s="370"/>
      <c r="P147" s="370"/>
      <c r="Q147" s="370"/>
      <c r="R147" s="370"/>
      <c r="S147" s="370"/>
      <c r="T147" s="370"/>
      <c r="U147" s="370"/>
      <c r="V147" s="370"/>
      <c r="W147" s="370"/>
      <c r="X147" s="370"/>
      <c r="Y147" s="370"/>
      <c r="Z147" s="370"/>
    </row>
    <row r="148" spans="1:26" ht="18.75" customHeight="1" x14ac:dyDescent="0.25">
      <c r="A148" s="370"/>
      <c r="B148" s="392"/>
      <c r="C148" s="370"/>
      <c r="D148" s="392"/>
      <c r="E148" s="370"/>
      <c r="F148" s="370"/>
      <c r="G148" s="370"/>
      <c r="H148" s="370"/>
      <c r="I148" s="370"/>
      <c r="J148" s="370"/>
      <c r="K148" s="370"/>
      <c r="L148" s="370"/>
      <c r="M148" s="370"/>
      <c r="N148" s="370"/>
      <c r="O148" s="370"/>
      <c r="P148" s="370"/>
      <c r="Q148" s="370"/>
      <c r="R148" s="370"/>
      <c r="S148" s="370"/>
      <c r="T148" s="370"/>
      <c r="U148" s="370"/>
      <c r="V148" s="370"/>
      <c r="W148" s="370"/>
      <c r="X148" s="370"/>
      <c r="Y148" s="370"/>
      <c r="Z148" s="370"/>
    </row>
    <row r="149" spans="1:26" ht="18.75" customHeight="1" x14ac:dyDescent="0.25">
      <c r="A149" s="370"/>
      <c r="B149" s="392"/>
      <c r="C149" s="370"/>
      <c r="D149" s="392"/>
      <c r="E149" s="370"/>
      <c r="F149" s="370"/>
      <c r="G149" s="370"/>
      <c r="H149" s="370"/>
      <c r="I149" s="370"/>
      <c r="J149" s="370"/>
      <c r="K149" s="370"/>
      <c r="L149" s="370"/>
      <c r="M149" s="370"/>
      <c r="N149" s="370"/>
      <c r="O149" s="370"/>
      <c r="P149" s="370"/>
      <c r="Q149" s="370"/>
      <c r="R149" s="370"/>
      <c r="S149" s="370"/>
      <c r="T149" s="370"/>
      <c r="U149" s="370"/>
      <c r="V149" s="370"/>
      <c r="W149" s="370"/>
      <c r="X149" s="370"/>
      <c r="Y149" s="370"/>
      <c r="Z149" s="370"/>
    </row>
    <row r="150" spans="1:26" ht="18.75" customHeight="1" x14ac:dyDescent="0.25">
      <c r="A150" s="370"/>
      <c r="B150" s="392"/>
      <c r="C150" s="370"/>
      <c r="D150" s="392"/>
      <c r="E150" s="370"/>
      <c r="F150" s="370"/>
      <c r="G150" s="370"/>
      <c r="H150" s="370"/>
      <c r="I150" s="370"/>
      <c r="J150" s="370"/>
      <c r="K150" s="370"/>
      <c r="L150" s="370"/>
      <c r="M150" s="370"/>
      <c r="N150" s="370"/>
      <c r="O150" s="370"/>
      <c r="P150" s="370"/>
      <c r="Q150" s="370"/>
      <c r="R150" s="370"/>
      <c r="S150" s="370"/>
      <c r="T150" s="370"/>
      <c r="U150" s="370"/>
      <c r="V150" s="370"/>
      <c r="W150" s="370"/>
      <c r="X150" s="370"/>
      <c r="Y150" s="370"/>
      <c r="Z150" s="370"/>
    </row>
    <row r="151" spans="1:26" ht="18.75" customHeight="1" x14ac:dyDescent="0.25">
      <c r="A151" s="370"/>
      <c r="B151" s="392"/>
      <c r="C151" s="370"/>
      <c r="D151" s="392"/>
      <c r="E151" s="370"/>
      <c r="F151" s="370"/>
      <c r="G151" s="370"/>
      <c r="H151" s="370"/>
      <c r="I151" s="370"/>
      <c r="J151" s="370"/>
      <c r="K151" s="370"/>
      <c r="L151" s="370"/>
      <c r="M151" s="370"/>
      <c r="N151" s="370"/>
      <c r="O151" s="370"/>
      <c r="P151" s="370"/>
      <c r="Q151" s="370"/>
      <c r="R151" s="370"/>
      <c r="S151" s="370"/>
      <c r="T151" s="370"/>
      <c r="U151" s="370"/>
      <c r="V151" s="370"/>
      <c r="W151" s="370"/>
      <c r="X151" s="370"/>
      <c r="Y151" s="370"/>
      <c r="Z151" s="370"/>
    </row>
    <row r="152" spans="1:26" ht="18.75" customHeight="1" x14ac:dyDescent="0.25">
      <c r="A152" s="370"/>
      <c r="B152" s="392"/>
      <c r="C152" s="370"/>
      <c r="D152" s="392"/>
      <c r="E152" s="370"/>
      <c r="F152" s="370"/>
      <c r="G152" s="370"/>
      <c r="H152" s="370"/>
      <c r="I152" s="370"/>
      <c r="J152" s="370"/>
      <c r="K152" s="370"/>
      <c r="L152" s="370"/>
      <c r="M152" s="370"/>
      <c r="N152" s="370"/>
      <c r="O152" s="370"/>
      <c r="P152" s="370"/>
      <c r="Q152" s="370"/>
      <c r="R152" s="370"/>
      <c r="S152" s="370"/>
      <c r="T152" s="370"/>
      <c r="U152" s="370"/>
      <c r="V152" s="370"/>
      <c r="W152" s="370"/>
      <c r="X152" s="370"/>
      <c r="Y152" s="370"/>
      <c r="Z152" s="370"/>
    </row>
    <row r="153" spans="1:26" ht="18.75" customHeight="1" x14ac:dyDescent="0.25">
      <c r="A153" s="370"/>
      <c r="B153" s="392"/>
      <c r="C153" s="370"/>
      <c r="D153" s="392"/>
      <c r="E153" s="370"/>
      <c r="F153" s="370"/>
      <c r="G153" s="370"/>
      <c r="H153" s="370"/>
      <c r="I153" s="370"/>
      <c r="J153" s="370"/>
      <c r="K153" s="370"/>
      <c r="L153" s="370"/>
      <c r="M153" s="370"/>
      <c r="N153" s="370"/>
      <c r="O153" s="370"/>
      <c r="P153" s="370"/>
      <c r="Q153" s="370"/>
      <c r="R153" s="370"/>
      <c r="S153" s="370"/>
      <c r="T153" s="370"/>
      <c r="U153" s="370"/>
      <c r="V153" s="370"/>
      <c r="W153" s="370"/>
      <c r="X153" s="370"/>
      <c r="Y153" s="370"/>
      <c r="Z153" s="370"/>
    </row>
    <row r="154" spans="1:26" ht="18.75" customHeight="1" x14ac:dyDescent="0.25">
      <c r="A154" s="370"/>
      <c r="B154" s="392"/>
      <c r="C154" s="370"/>
      <c r="D154" s="392"/>
      <c r="E154" s="370"/>
      <c r="F154" s="370"/>
      <c r="G154" s="370"/>
      <c r="H154" s="370"/>
      <c r="I154" s="370"/>
      <c r="J154" s="370"/>
      <c r="K154" s="370"/>
      <c r="L154" s="370"/>
      <c r="M154" s="370"/>
      <c r="N154" s="370"/>
      <c r="O154" s="370"/>
      <c r="P154" s="370"/>
      <c r="Q154" s="370"/>
      <c r="R154" s="370"/>
      <c r="S154" s="370"/>
      <c r="T154" s="370"/>
      <c r="U154" s="370"/>
      <c r="V154" s="370"/>
      <c r="W154" s="370"/>
      <c r="X154" s="370"/>
      <c r="Y154" s="370"/>
      <c r="Z154" s="370"/>
    </row>
    <row r="155" spans="1:26" ht="18.75" customHeight="1" x14ac:dyDescent="0.25">
      <c r="A155" s="370"/>
      <c r="B155" s="392"/>
      <c r="C155" s="370"/>
      <c r="D155" s="392"/>
      <c r="E155" s="370"/>
      <c r="F155" s="370"/>
      <c r="G155" s="370"/>
      <c r="H155" s="370"/>
      <c r="I155" s="370"/>
      <c r="J155" s="370"/>
      <c r="K155" s="370"/>
      <c r="L155" s="370"/>
      <c r="M155" s="370"/>
      <c r="N155" s="370"/>
      <c r="O155" s="370"/>
      <c r="P155" s="370"/>
      <c r="Q155" s="370"/>
      <c r="R155" s="370"/>
      <c r="S155" s="370"/>
      <c r="T155" s="370"/>
      <c r="U155" s="370"/>
      <c r="V155" s="370"/>
      <c r="W155" s="370"/>
      <c r="X155" s="370"/>
      <c r="Y155" s="370"/>
      <c r="Z155" s="370"/>
    </row>
    <row r="156" spans="1:26" ht="18.75" customHeight="1" x14ac:dyDescent="0.25">
      <c r="A156" s="370"/>
      <c r="B156" s="392"/>
      <c r="C156" s="370"/>
      <c r="D156" s="392"/>
      <c r="E156" s="370"/>
      <c r="F156" s="370"/>
      <c r="G156" s="370"/>
      <c r="H156" s="370"/>
      <c r="I156" s="370"/>
      <c r="J156" s="370"/>
      <c r="K156" s="370"/>
      <c r="L156" s="370"/>
      <c r="M156" s="370"/>
      <c r="N156" s="370"/>
      <c r="O156" s="370"/>
      <c r="P156" s="370"/>
      <c r="Q156" s="370"/>
      <c r="R156" s="370"/>
      <c r="S156" s="370"/>
      <c r="T156" s="370"/>
      <c r="U156" s="370"/>
      <c r="V156" s="370"/>
      <c r="W156" s="370"/>
      <c r="X156" s="370"/>
      <c r="Y156" s="370"/>
      <c r="Z156" s="370"/>
    </row>
    <row r="157" spans="1:26" ht="18.75" customHeight="1" x14ac:dyDescent="0.25">
      <c r="A157" s="370"/>
      <c r="B157" s="392"/>
      <c r="C157" s="370"/>
      <c r="D157" s="392"/>
      <c r="E157" s="370"/>
      <c r="F157" s="370"/>
      <c r="G157" s="370"/>
      <c r="H157" s="370"/>
      <c r="I157" s="370"/>
      <c r="J157" s="370"/>
      <c r="K157" s="370"/>
      <c r="L157" s="370"/>
      <c r="M157" s="370"/>
      <c r="N157" s="370"/>
      <c r="O157" s="370"/>
      <c r="P157" s="370"/>
      <c r="Q157" s="370"/>
      <c r="R157" s="370"/>
      <c r="S157" s="370"/>
      <c r="T157" s="370"/>
      <c r="U157" s="370"/>
      <c r="V157" s="370"/>
      <c r="W157" s="370"/>
      <c r="X157" s="370"/>
      <c r="Y157" s="370"/>
      <c r="Z157" s="370"/>
    </row>
    <row r="158" spans="1:26" ht="18.75" customHeight="1" x14ac:dyDescent="0.25">
      <c r="A158" s="370"/>
      <c r="B158" s="392"/>
      <c r="C158" s="370"/>
      <c r="D158" s="392"/>
      <c r="E158" s="370"/>
      <c r="F158" s="370"/>
      <c r="G158" s="370"/>
      <c r="H158" s="370"/>
      <c r="I158" s="370"/>
      <c r="J158" s="370"/>
      <c r="K158" s="370"/>
      <c r="L158" s="370"/>
      <c r="M158" s="370"/>
      <c r="N158" s="370"/>
      <c r="O158" s="370"/>
      <c r="P158" s="370"/>
      <c r="Q158" s="370"/>
      <c r="R158" s="370"/>
      <c r="S158" s="370"/>
      <c r="T158" s="370"/>
      <c r="U158" s="370"/>
      <c r="V158" s="370"/>
      <c r="W158" s="370"/>
      <c r="X158" s="370"/>
      <c r="Y158" s="370"/>
      <c r="Z158" s="370"/>
    </row>
    <row r="159" spans="1:26" ht="18.75" customHeight="1" x14ac:dyDescent="0.25">
      <c r="A159" s="370"/>
      <c r="B159" s="392"/>
      <c r="C159" s="370"/>
      <c r="D159" s="392"/>
      <c r="E159" s="370"/>
      <c r="F159" s="370"/>
      <c r="G159" s="370"/>
      <c r="H159" s="370"/>
      <c r="I159" s="370"/>
      <c r="J159" s="370"/>
      <c r="K159" s="370"/>
      <c r="L159" s="370"/>
      <c r="M159" s="370"/>
      <c r="N159" s="370"/>
      <c r="O159" s="370"/>
      <c r="P159" s="370"/>
      <c r="Q159" s="370"/>
      <c r="R159" s="370"/>
      <c r="S159" s="370"/>
      <c r="T159" s="370"/>
      <c r="U159" s="370"/>
      <c r="V159" s="370"/>
      <c r="W159" s="370"/>
      <c r="X159" s="370"/>
      <c r="Y159" s="370"/>
      <c r="Z159" s="370"/>
    </row>
    <row r="160" spans="1:26" ht="18.75" customHeight="1" x14ac:dyDescent="0.25">
      <c r="A160" s="370"/>
      <c r="B160" s="392"/>
      <c r="C160" s="370"/>
      <c r="D160" s="392"/>
      <c r="E160" s="370"/>
      <c r="F160" s="370"/>
      <c r="G160" s="370"/>
      <c r="H160" s="370"/>
      <c r="I160" s="370"/>
      <c r="J160" s="370"/>
      <c r="K160" s="370"/>
      <c r="L160" s="370"/>
      <c r="M160" s="370"/>
      <c r="N160" s="370"/>
      <c r="O160" s="370"/>
      <c r="P160" s="370"/>
      <c r="Q160" s="370"/>
      <c r="R160" s="370"/>
      <c r="S160" s="370"/>
      <c r="T160" s="370"/>
      <c r="U160" s="370"/>
      <c r="V160" s="370"/>
      <c r="W160" s="370"/>
      <c r="X160" s="370"/>
      <c r="Y160" s="370"/>
      <c r="Z160" s="370"/>
    </row>
    <row r="161" spans="1:26" ht="18.75" customHeight="1" x14ac:dyDescent="0.25">
      <c r="A161" s="370"/>
      <c r="B161" s="392"/>
      <c r="C161" s="370"/>
      <c r="D161" s="392"/>
      <c r="E161" s="370"/>
      <c r="F161" s="370"/>
      <c r="G161" s="370"/>
      <c r="H161" s="370"/>
      <c r="I161" s="370"/>
      <c r="J161" s="370"/>
      <c r="K161" s="370"/>
      <c r="L161" s="370"/>
      <c r="M161" s="370"/>
      <c r="N161" s="370"/>
      <c r="O161" s="370"/>
      <c r="P161" s="370"/>
      <c r="Q161" s="370"/>
      <c r="R161" s="370"/>
      <c r="S161" s="370"/>
      <c r="T161" s="370"/>
      <c r="U161" s="370"/>
      <c r="V161" s="370"/>
      <c r="W161" s="370"/>
      <c r="X161" s="370"/>
      <c r="Y161" s="370"/>
      <c r="Z161" s="370"/>
    </row>
    <row r="162" spans="1:26" ht="18.75" customHeight="1" x14ac:dyDescent="0.25">
      <c r="A162" s="370"/>
      <c r="B162" s="392"/>
      <c r="C162" s="370"/>
      <c r="D162" s="392"/>
      <c r="E162" s="370"/>
      <c r="F162" s="370"/>
      <c r="G162" s="370"/>
      <c r="H162" s="370"/>
      <c r="I162" s="370"/>
      <c r="J162" s="370"/>
      <c r="K162" s="370"/>
      <c r="L162" s="370"/>
      <c r="M162" s="370"/>
      <c r="N162" s="370"/>
      <c r="O162" s="370"/>
      <c r="P162" s="370"/>
      <c r="Q162" s="370"/>
      <c r="R162" s="370"/>
      <c r="S162" s="370"/>
      <c r="T162" s="370"/>
      <c r="U162" s="370"/>
      <c r="V162" s="370"/>
      <c r="W162" s="370"/>
      <c r="X162" s="370"/>
      <c r="Y162" s="370"/>
      <c r="Z162" s="370"/>
    </row>
    <row r="163" spans="1:26" ht="18.75" customHeight="1" x14ac:dyDescent="0.25">
      <c r="A163" s="370"/>
      <c r="B163" s="392"/>
      <c r="C163" s="370"/>
      <c r="D163" s="392"/>
      <c r="E163" s="370"/>
      <c r="F163" s="370"/>
      <c r="G163" s="370"/>
      <c r="H163" s="370"/>
      <c r="I163" s="370"/>
      <c r="J163" s="370"/>
      <c r="K163" s="370"/>
      <c r="L163" s="370"/>
      <c r="M163" s="370"/>
      <c r="N163" s="370"/>
      <c r="O163" s="370"/>
      <c r="P163" s="370"/>
      <c r="Q163" s="370"/>
      <c r="R163" s="370"/>
      <c r="S163" s="370"/>
      <c r="T163" s="370"/>
      <c r="U163" s="370"/>
      <c r="V163" s="370"/>
      <c r="W163" s="370"/>
      <c r="X163" s="370"/>
      <c r="Y163" s="370"/>
      <c r="Z163" s="370"/>
    </row>
    <row r="164" spans="1:26" ht="18.75" customHeight="1" x14ac:dyDescent="0.25">
      <c r="A164" s="370"/>
      <c r="B164" s="392"/>
      <c r="C164" s="370"/>
      <c r="D164" s="392"/>
      <c r="E164" s="370"/>
      <c r="F164" s="370"/>
      <c r="G164" s="370"/>
      <c r="H164" s="370"/>
      <c r="I164" s="370"/>
      <c r="J164" s="370"/>
      <c r="K164" s="370"/>
      <c r="L164" s="370"/>
      <c r="M164" s="370"/>
      <c r="N164" s="370"/>
      <c r="O164" s="370"/>
      <c r="P164" s="370"/>
      <c r="Q164" s="370"/>
      <c r="R164" s="370"/>
      <c r="S164" s="370"/>
      <c r="T164" s="370"/>
      <c r="U164" s="370"/>
      <c r="V164" s="370"/>
      <c r="W164" s="370"/>
      <c r="X164" s="370"/>
      <c r="Y164" s="370"/>
      <c r="Z164" s="370"/>
    </row>
    <row r="165" spans="1:26" ht="18.75" customHeight="1" x14ac:dyDescent="0.25">
      <c r="A165" s="370"/>
      <c r="B165" s="392"/>
      <c r="C165" s="370"/>
      <c r="D165" s="392"/>
      <c r="E165" s="370"/>
      <c r="F165" s="370"/>
      <c r="G165" s="370"/>
      <c r="H165" s="370"/>
      <c r="I165" s="370"/>
      <c r="J165" s="370"/>
      <c r="K165" s="370"/>
      <c r="L165" s="370"/>
      <c r="M165" s="370"/>
      <c r="N165" s="370"/>
      <c r="O165" s="370"/>
      <c r="P165" s="370"/>
      <c r="Q165" s="370"/>
      <c r="R165" s="370"/>
      <c r="S165" s="370"/>
      <c r="T165" s="370"/>
      <c r="U165" s="370"/>
      <c r="V165" s="370"/>
      <c r="W165" s="370"/>
      <c r="X165" s="370"/>
      <c r="Y165" s="370"/>
      <c r="Z165" s="370"/>
    </row>
    <row r="166" spans="1:26" ht="18.75" customHeight="1" x14ac:dyDescent="0.25">
      <c r="A166" s="370"/>
      <c r="B166" s="392"/>
      <c r="C166" s="370"/>
      <c r="D166" s="392"/>
      <c r="E166" s="370"/>
      <c r="F166" s="370"/>
      <c r="G166" s="370"/>
      <c r="H166" s="370"/>
      <c r="I166" s="370"/>
      <c r="J166" s="370"/>
      <c r="K166" s="370"/>
      <c r="L166" s="370"/>
      <c r="M166" s="370"/>
      <c r="N166" s="370"/>
      <c r="O166" s="370"/>
      <c r="P166" s="370"/>
      <c r="Q166" s="370"/>
      <c r="R166" s="370"/>
      <c r="S166" s="370"/>
      <c r="T166" s="370"/>
      <c r="U166" s="370"/>
      <c r="V166" s="370"/>
      <c r="W166" s="370"/>
      <c r="X166" s="370"/>
      <c r="Y166" s="370"/>
      <c r="Z166" s="370"/>
    </row>
    <row r="167" spans="1:26" ht="18.75" customHeight="1" x14ac:dyDescent="0.25">
      <c r="A167" s="370"/>
      <c r="B167" s="392"/>
      <c r="C167" s="370"/>
      <c r="D167" s="392"/>
      <c r="E167" s="370"/>
      <c r="F167" s="370"/>
      <c r="G167" s="370"/>
      <c r="H167" s="370"/>
      <c r="I167" s="370"/>
      <c r="J167" s="370"/>
      <c r="K167" s="370"/>
      <c r="L167" s="370"/>
      <c r="M167" s="370"/>
      <c r="N167" s="370"/>
      <c r="O167" s="370"/>
      <c r="P167" s="370"/>
      <c r="Q167" s="370"/>
      <c r="R167" s="370"/>
      <c r="S167" s="370"/>
      <c r="T167" s="370"/>
      <c r="U167" s="370"/>
      <c r="V167" s="370"/>
      <c r="W167" s="370"/>
      <c r="X167" s="370"/>
      <c r="Y167" s="370"/>
      <c r="Z167" s="370"/>
    </row>
    <row r="168" spans="1:26" ht="18.75" customHeight="1" x14ac:dyDescent="0.25">
      <c r="A168" s="370"/>
      <c r="B168" s="392"/>
      <c r="C168" s="370"/>
      <c r="D168" s="392"/>
      <c r="E168" s="370"/>
      <c r="F168" s="370"/>
      <c r="G168" s="370"/>
      <c r="H168" s="370"/>
      <c r="I168" s="370"/>
      <c r="J168" s="370"/>
      <c r="K168" s="370"/>
      <c r="L168" s="370"/>
      <c r="M168" s="370"/>
      <c r="N168" s="370"/>
      <c r="O168" s="370"/>
      <c r="P168" s="370"/>
      <c r="Q168" s="370"/>
      <c r="R168" s="370"/>
      <c r="S168" s="370"/>
      <c r="T168" s="370"/>
      <c r="U168" s="370"/>
      <c r="V168" s="370"/>
      <c r="W168" s="370"/>
      <c r="X168" s="370"/>
      <c r="Y168" s="370"/>
      <c r="Z168" s="370"/>
    </row>
    <row r="169" spans="1:26" ht="18.75" customHeight="1" x14ac:dyDescent="0.25">
      <c r="A169" s="370"/>
      <c r="B169" s="392"/>
      <c r="C169" s="370"/>
      <c r="D169" s="392"/>
      <c r="E169" s="370"/>
      <c r="F169" s="370"/>
      <c r="G169" s="370"/>
      <c r="H169" s="370"/>
      <c r="I169" s="370"/>
      <c r="J169" s="370"/>
      <c r="K169" s="370"/>
      <c r="L169" s="370"/>
      <c r="M169" s="370"/>
      <c r="N169" s="370"/>
      <c r="O169" s="370"/>
      <c r="P169" s="370"/>
      <c r="Q169" s="370"/>
      <c r="R169" s="370"/>
      <c r="S169" s="370"/>
      <c r="T169" s="370"/>
      <c r="U169" s="370"/>
      <c r="V169" s="370"/>
      <c r="W169" s="370"/>
      <c r="X169" s="370"/>
      <c r="Y169" s="370"/>
      <c r="Z169" s="370"/>
    </row>
    <row r="170" spans="1:26" ht="18.75" customHeight="1" x14ac:dyDescent="0.25">
      <c r="A170" s="370"/>
      <c r="B170" s="392"/>
      <c r="C170" s="370"/>
      <c r="D170" s="392"/>
      <c r="E170" s="370"/>
      <c r="F170" s="370"/>
      <c r="G170" s="370"/>
      <c r="H170" s="370"/>
      <c r="I170" s="370"/>
      <c r="J170" s="370"/>
      <c r="K170" s="370"/>
      <c r="L170" s="370"/>
      <c r="M170" s="370"/>
      <c r="N170" s="370"/>
      <c r="O170" s="370"/>
      <c r="P170" s="370"/>
      <c r="Q170" s="370"/>
      <c r="R170" s="370"/>
      <c r="S170" s="370"/>
      <c r="T170" s="370"/>
      <c r="U170" s="370"/>
      <c r="V170" s="370"/>
      <c r="W170" s="370"/>
      <c r="X170" s="370"/>
      <c r="Y170" s="370"/>
      <c r="Z170" s="370"/>
    </row>
    <row r="171" spans="1:26" ht="18.75" customHeight="1" x14ac:dyDescent="0.25">
      <c r="A171" s="370"/>
      <c r="B171" s="392"/>
      <c r="C171" s="370"/>
      <c r="D171" s="392"/>
      <c r="E171" s="370"/>
      <c r="F171" s="370"/>
      <c r="G171" s="370"/>
      <c r="H171" s="370"/>
      <c r="I171" s="370"/>
      <c r="J171" s="370"/>
      <c r="K171" s="370"/>
      <c r="L171" s="370"/>
      <c r="M171" s="370"/>
      <c r="N171" s="370"/>
      <c r="O171" s="370"/>
      <c r="P171" s="370"/>
      <c r="Q171" s="370"/>
      <c r="R171" s="370"/>
      <c r="S171" s="370"/>
      <c r="T171" s="370"/>
      <c r="U171" s="370"/>
      <c r="V171" s="370"/>
      <c r="W171" s="370"/>
      <c r="X171" s="370"/>
      <c r="Y171" s="370"/>
      <c r="Z171" s="370"/>
    </row>
    <row r="172" spans="1:26" ht="18.75" customHeight="1" x14ac:dyDescent="0.25">
      <c r="A172" s="370"/>
      <c r="B172" s="392"/>
      <c r="C172" s="370"/>
      <c r="D172" s="392"/>
      <c r="E172" s="370"/>
      <c r="F172" s="370"/>
      <c r="G172" s="370"/>
      <c r="H172" s="370"/>
      <c r="I172" s="370"/>
      <c r="J172" s="370"/>
      <c r="K172" s="370"/>
      <c r="L172" s="370"/>
      <c r="M172" s="370"/>
      <c r="N172" s="370"/>
      <c r="O172" s="370"/>
      <c r="P172" s="370"/>
      <c r="Q172" s="370"/>
      <c r="R172" s="370"/>
      <c r="S172" s="370"/>
      <c r="T172" s="370"/>
      <c r="U172" s="370"/>
      <c r="V172" s="370"/>
      <c r="W172" s="370"/>
      <c r="X172" s="370"/>
      <c r="Y172" s="370"/>
      <c r="Z172" s="370"/>
    </row>
    <row r="173" spans="1:26" ht="18.75" customHeight="1" x14ac:dyDescent="0.25">
      <c r="A173" s="370"/>
      <c r="B173" s="392"/>
      <c r="C173" s="370"/>
      <c r="D173" s="392"/>
      <c r="E173" s="370"/>
      <c r="F173" s="370"/>
      <c r="G173" s="370"/>
      <c r="H173" s="370"/>
      <c r="I173" s="370"/>
      <c r="J173" s="370"/>
      <c r="K173" s="370"/>
      <c r="L173" s="370"/>
      <c r="M173" s="370"/>
      <c r="N173" s="370"/>
      <c r="O173" s="370"/>
      <c r="P173" s="370"/>
      <c r="Q173" s="370"/>
      <c r="R173" s="370"/>
      <c r="S173" s="370"/>
      <c r="T173" s="370"/>
      <c r="U173" s="370"/>
      <c r="V173" s="370"/>
      <c r="W173" s="370"/>
      <c r="X173" s="370"/>
      <c r="Y173" s="370"/>
      <c r="Z173" s="370"/>
    </row>
    <row r="174" spans="1:26" ht="18.75" customHeight="1" x14ac:dyDescent="0.25">
      <c r="A174" s="370"/>
      <c r="B174" s="392"/>
      <c r="C174" s="370"/>
      <c r="D174" s="392"/>
      <c r="E174" s="370"/>
      <c r="F174" s="370"/>
      <c r="G174" s="370"/>
      <c r="H174" s="370"/>
      <c r="I174" s="370"/>
      <c r="J174" s="370"/>
      <c r="K174" s="370"/>
      <c r="L174" s="370"/>
      <c r="M174" s="370"/>
      <c r="N174" s="370"/>
      <c r="O174" s="370"/>
      <c r="P174" s="370"/>
      <c r="Q174" s="370"/>
      <c r="R174" s="370"/>
      <c r="S174" s="370"/>
      <c r="T174" s="370"/>
      <c r="U174" s="370"/>
      <c r="V174" s="370"/>
      <c r="W174" s="370"/>
      <c r="X174" s="370"/>
      <c r="Y174" s="370"/>
      <c r="Z174" s="370"/>
    </row>
    <row r="175" spans="1:26" ht="18.75" customHeight="1" x14ac:dyDescent="0.25">
      <c r="A175" s="370"/>
      <c r="B175" s="392"/>
      <c r="C175" s="370"/>
      <c r="D175" s="392"/>
      <c r="E175" s="370"/>
      <c r="F175" s="370"/>
      <c r="G175" s="370"/>
      <c r="H175" s="370"/>
      <c r="I175" s="370"/>
      <c r="J175" s="370"/>
      <c r="K175" s="370"/>
      <c r="L175" s="370"/>
      <c r="M175" s="370"/>
      <c r="N175" s="370"/>
      <c r="O175" s="370"/>
      <c r="P175" s="370"/>
      <c r="Q175" s="370"/>
      <c r="R175" s="370"/>
      <c r="S175" s="370"/>
      <c r="T175" s="370"/>
      <c r="U175" s="370"/>
      <c r="V175" s="370"/>
      <c r="W175" s="370"/>
      <c r="X175" s="370"/>
      <c r="Y175" s="370"/>
      <c r="Z175" s="370"/>
    </row>
    <row r="176" spans="1:26" ht="18.75" customHeight="1" x14ac:dyDescent="0.25">
      <c r="A176" s="370"/>
      <c r="B176" s="392"/>
      <c r="C176" s="370"/>
      <c r="D176" s="392"/>
      <c r="E176" s="370"/>
      <c r="F176" s="370"/>
      <c r="G176" s="370"/>
      <c r="H176" s="370"/>
      <c r="I176" s="370"/>
      <c r="J176" s="370"/>
      <c r="K176" s="370"/>
      <c r="L176" s="370"/>
      <c r="M176" s="370"/>
      <c r="N176" s="370"/>
      <c r="O176" s="370"/>
      <c r="P176" s="370"/>
      <c r="Q176" s="370"/>
      <c r="R176" s="370"/>
      <c r="S176" s="370"/>
      <c r="T176" s="370"/>
      <c r="U176" s="370"/>
      <c r="V176" s="370"/>
      <c r="W176" s="370"/>
      <c r="X176" s="370"/>
      <c r="Y176" s="370"/>
      <c r="Z176" s="370"/>
    </row>
    <row r="177" spans="1:26" ht="18.75" customHeight="1" x14ac:dyDescent="0.25">
      <c r="A177" s="370"/>
      <c r="B177" s="392"/>
      <c r="C177" s="370"/>
      <c r="D177" s="392"/>
      <c r="E177" s="370"/>
      <c r="F177" s="370"/>
      <c r="G177" s="370"/>
      <c r="H177" s="370"/>
      <c r="I177" s="370"/>
      <c r="J177" s="370"/>
      <c r="K177" s="370"/>
      <c r="L177" s="370"/>
      <c r="M177" s="370"/>
      <c r="N177" s="370"/>
      <c r="O177" s="370"/>
      <c r="P177" s="370"/>
      <c r="Q177" s="370"/>
      <c r="R177" s="370"/>
      <c r="S177" s="370"/>
      <c r="T177" s="370"/>
      <c r="U177" s="370"/>
      <c r="V177" s="370"/>
      <c r="W177" s="370"/>
      <c r="X177" s="370"/>
      <c r="Y177" s="370"/>
      <c r="Z177" s="370"/>
    </row>
    <row r="178" spans="1:26" ht="18.75" customHeight="1" x14ac:dyDescent="0.25">
      <c r="A178" s="370"/>
      <c r="B178" s="392"/>
      <c r="C178" s="370"/>
      <c r="D178" s="392"/>
      <c r="E178" s="370"/>
      <c r="F178" s="370"/>
      <c r="G178" s="370"/>
      <c r="H178" s="370"/>
      <c r="I178" s="370"/>
      <c r="J178" s="370"/>
      <c r="K178" s="370"/>
      <c r="L178" s="370"/>
      <c r="M178" s="370"/>
      <c r="N178" s="370"/>
      <c r="O178" s="370"/>
      <c r="P178" s="370"/>
      <c r="Q178" s="370"/>
      <c r="R178" s="370"/>
      <c r="S178" s="370"/>
      <c r="T178" s="370"/>
      <c r="U178" s="370"/>
      <c r="V178" s="370"/>
      <c r="W178" s="370"/>
      <c r="X178" s="370"/>
      <c r="Y178" s="370"/>
      <c r="Z178" s="370"/>
    </row>
    <row r="179" spans="1:26" ht="18.75" customHeight="1" x14ac:dyDescent="0.25">
      <c r="A179" s="370"/>
      <c r="B179" s="392"/>
      <c r="C179" s="370"/>
      <c r="D179" s="392"/>
      <c r="E179" s="370"/>
      <c r="F179" s="370"/>
      <c r="G179" s="370"/>
      <c r="H179" s="370"/>
      <c r="I179" s="370"/>
      <c r="J179" s="370"/>
      <c r="K179" s="370"/>
      <c r="L179" s="370"/>
      <c r="M179" s="370"/>
      <c r="N179" s="370"/>
      <c r="O179" s="370"/>
      <c r="P179" s="370"/>
      <c r="Q179" s="370"/>
      <c r="R179" s="370"/>
      <c r="S179" s="370"/>
      <c r="T179" s="370"/>
      <c r="U179" s="370"/>
      <c r="V179" s="370"/>
      <c r="W179" s="370"/>
      <c r="X179" s="370"/>
      <c r="Y179" s="370"/>
      <c r="Z179" s="370"/>
    </row>
    <row r="180" spans="1:26" ht="18.75" customHeight="1" x14ac:dyDescent="0.25">
      <c r="A180" s="370"/>
      <c r="B180" s="392"/>
      <c r="C180" s="370"/>
      <c r="D180" s="392"/>
      <c r="E180" s="370"/>
      <c r="F180" s="370"/>
      <c r="G180" s="370"/>
      <c r="H180" s="370"/>
      <c r="I180" s="370"/>
      <c r="J180" s="370"/>
      <c r="K180" s="370"/>
      <c r="L180" s="370"/>
      <c r="M180" s="370"/>
      <c r="N180" s="370"/>
      <c r="O180" s="370"/>
      <c r="P180" s="370"/>
      <c r="Q180" s="370"/>
      <c r="R180" s="370"/>
      <c r="S180" s="370"/>
      <c r="T180" s="370"/>
      <c r="U180" s="370"/>
      <c r="V180" s="370"/>
      <c r="W180" s="370"/>
      <c r="X180" s="370"/>
      <c r="Y180" s="370"/>
      <c r="Z180" s="370"/>
    </row>
    <row r="181" spans="1:26" ht="18.75" customHeight="1" x14ac:dyDescent="0.25">
      <c r="A181" s="370"/>
      <c r="B181" s="392"/>
      <c r="C181" s="370"/>
      <c r="D181" s="392"/>
      <c r="E181" s="370"/>
      <c r="F181" s="370"/>
      <c r="G181" s="370"/>
      <c r="H181" s="370"/>
      <c r="I181" s="370"/>
      <c r="J181" s="370"/>
      <c r="K181" s="370"/>
      <c r="L181" s="370"/>
      <c r="M181" s="370"/>
      <c r="N181" s="370"/>
      <c r="O181" s="370"/>
      <c r="P181" s="370"/>
      <c r="Q181" s="370"/>
      <c r="R181" s="370"/>
      <c r="S181" s="370"/>
      <c r="T181" s="370"/>
      <c r="U181" s="370"/>
      <c r="V181" s="370"/>
      <c r="W181" s="370"/>
      <c r="X181" s="370"/>
      <c r="Y181" s="370"/>
      <c r="Z181" s="370"/>
    </row>
    <row r="182" spans="1:26" ht="18.75" customHeight="1" x14ac:dyDescent="0.25">
      <c r="A182" s="370"/>
      <c r="B182" s="392"/>
      <c r="C182" s="370"/>
      <c r="D182" s="392"/>
      <c r="E182" s="370"/>
      <c r="F182" s="370"/>
      <c r="G182" s="370"/>
      <c r="H182" s="370"/>
      <c r="I182" s="370"/>
      <c r="J182" s="370"/>
      <c r="K182" s="370"/>
      <c r="L182" s="370"/>
      <c r="M182" s="370"/>
      <c r="N182" s="370"/>
      <c r="O182" s="370"/>
      <c r="P182" s="370"/>
      <c r="Q182" s="370"/>
      <c r="R182" s="370"/>
      <c r="S182" s="370"/>
      <c r="T182" s="370"/>
      <c r="U182" s="370"/>
      <c r="V182" s="370"/>
      <c r="W182" s="370"/>
      <c r="X182" s="370"/>
      <c r="Y182" s="370"/>
      <c r="Z182" s="370"/>
    </row>
    <row r="183" spans="1:26" ht="18.75" customHeight="1" x14ac:dyDescent="0.25">
      <c r="A183" s="370"/>
      <c r="B183" s="392"/>
      <c r="C183" s="370"/>
      <c r="D183" s="392"/>
      <c r="E183" s="370"/>
      <c r="F183" s="370"/>
      <c r="G183" s="370"/>
      <c r="H183" s="370"/>
      <c r="I183" s="370"/>
      <c r="J183" s="370"/>
      <c r="K183" s="370"/>
      <c r="L183" s="370"/>
      <c r="M183" s="370"/>
      <c r="N183" s="370"/>
      <c r="O183" s="370"/>
      <c r="P183" s="370"/>
      <c r="Q183" s="370"/>
      <c r="R183" s="370"/>
      <c r="S183" s="370"/>
      <c r="T183" s="370"/>
      <c r="U183" s="370"/>
      <c r="V183" s="370"/>
      <c r="W183" s="370"/>
      <c r="X183" s="370"/>
      <c r="Y183" s="370"/>
      <c r="Z183" s="370"/>
    </row>
    <row r="184" spans="1:26" ht="18.75" customHeight="1" x14ac:dyDescent="0.25">
      <c r="A184" s="370"/>
      <c r="B184" s="392"/>
      <c r="C184" s="370"/>
      <c r="D184" s="392"/>
      <c r="E184" s="370"/>
      <c r="F184" s="370"/>
      <c r="G184" s="370"/>
      <c r="H184" s="370"/>
      <c r="I184" s="370"/>
      <c r="J184" s="370"/>
      <c r="K184" s="370"/>
      <c r="L184" s="370"/>
      <c r="M184" s="370"/>
      <c r="N184" s="370"/>
      <c r="O184" s="370"/>
      <c r="P184" s="370"/>
      <c r="Q184" s="370"/>
      <c r="R184" s="370"/>
      <c r="S184" s="370"/>
      <c r="T184" s="370"/>
      <c r="U184" s="370"/>
      <c r="V184" s="370"/>
      <c r="W184" s="370"/>
      <c r="X184" s="370"/>
      <c r="Y184" s="370"/>
      <c r="Z184" s="370"/>
    </row>
    <row r="185" spans="1:26" ht="18.75" customHeight="1" x14ac:dyDescent="0.25">
      <c r="A185" s="370"/>
      <c r="B185" s="392"/>
      <c r="C185" s="370"/>
      <c r="D185" s="392"/>
      <c r="E185" s="370"/>
      <c r="F185" s="370"/>
      <c r="G185" s="370"/>
      <c r="H185" s="370"/>
      <c r="I185" s="370"/>
      <c r="J185" s="370"/>
      <c r="K185" s="370"/>
      <c r="L185" s="370"/>
      <c r="M185" s="370"/>
      <c r="N185" s="370"/>
      <c r="O185" s="370"/>
      <c r="P185" s="370"/>
      <c r="Q185" s="370"/>
      <c r="R185" s="370"/>
      <c r="S185" s="370"/>
      <c r="T185" s="370"/>
      <c r="U185" s="370"/>
      <c r="V185" s="370"/>
      <c r="W185" s="370"/>
      <c r="X185" s="370"/>
      <c r="Y185" s="370"/>
      <c r="Z185" s="370"/>
    </row>
    <row r="186" spans="1:26" ht="18.75" customHeight="1" x14ac:dyDescent="0.25">
      <c r="A186" s="370"/>
      <c r="B186" s="392"/>
      <c r="C186" s="370"/>
      <c r="D186" s="392"/>
      <c r="E186" s="370"/>
      <c r="F186" s="370"/>
      <c r="G186" s="370"/>
      <c r="H186" s="370"/>
      <c r="I186" s="370"/>
      <c r="J186" s="370"/>
      <c r="K186" s="370"/>
      <c r="L186" s="370"/>
      <c r="M186" s="370"/>
      <c r="N186" s="370"/>
      <c r="O186" s="370"/>
      <c r="P186" s="370"/>
      <c r="Q186" s="370"/>
      <c r="R186" s="370"/>
      <c r="S186" s="370"/>
      <c r="T186" s="370"/>
      <c r="U186" s="370"/>
      <c r="V186" s="370"/>
      <c r="W186" s="370"/>
      <c r="X186" s="370"/>
      <c r="Y186" s="370"/>
      <c r="Z186" s="370"/>
    </row>
    <row r="187" spans="1:26" ht="18.75" customHeight="1" x14ac:dyDescent="0.25">
      <c r="A187" s="370"/>
      <c r="B187" s="392"/>
      <c r="C187" s="370"/>
      <c r="D187" s="392"/>
      <c r="E187" s="370"/>
      <c r="F187" s="370"/>
      <c r="G187" s="370"/>
      <c r="H187" s="370"/>
      <c r="I187" s="370"/>
      <c r="J187" s="370"/>
      <c r="K187" s="370"/>
      <c r="L187" s="370"/>
      <c r="M187" s="370"/>
      <c r="N187" s="370"/>
      <c r="O187" s="370"/>
      <c r="P187" s="370"/>
      <c r="Q187" s="370"/>
      <c r="R187" s="370"/>
      <c r="S187" s="370"/>
      <c r="T187" s="370"/>
      <c r="U187" s="370"/>
      <c r="V187" s="370"/>
      <c r="W187" s="370"/>
      <c r="X187" s="370"/>
      <c r="Y187" s="370"/>
      <c r="Z187" s="370"/>
    </row>
    <row r="188" spans="1:26" ht="18.75" customHeight="1" x14ac:dyDescent="0.25">
      <c r="A188" s="370"/>
      <c r="B188" s="392"/>
      <c r="C188" s="370"/>
      <c r="D188" s="392"/>
      <c r="E188" s="370"/>
      <c r="F188" s="370"/>
      <c r="G188" s="370"/>
      <c r="H188" s="370"/>
      <c r="I188" s="370"/>
      <c r="J188" s="370"/>
      <c r="K188" s="370"/>
      <c r="L188" s="370"/>
      <c r="M188" s="370"/>
      <c r="N188" s="370"/>
      <c r="O188" s="370"/>
      <c r="P188" s="370"/>
      <c r="Q188" s="370"/>
      <c r="R188" s="370"/>
      <c r="S188" s="370"/>
      <c r="T188" s="370"/>
      <c r="U188" s="370"/>
      <c r="V188" s="370"/>
      <c r="W188" s="370"/>
      <c r="X188" s="370"/>
      <c r="Y188" s="370"/>
      <c r="Z188" s="370"/>
    </row>
    <row r="189" spans="1:26" ht="18.75" customHeight="1" x14ac:dyDescent="0.25">
      <c r="A189" s="370"/>
      <c r="B189" s="392"/>
      <c r="C189" s="370"/>
      <c r="D189" s="392"/>
      <c r="E189" s="370"/>
      <c r="F189" s="370"/>
      <c r="G189" s="370"/>
      <c r="H189" s="370"/>
      <c r="I189" s="370"/>
      <c r="J189" s="370"/>
      <c r="K189" s="370"/>
      <c r="L189" s="370"/>
      <c r="M189" s="370"/>
      <c r="N189" s="370"/>
      <c r="O189" s="370"/>
      <c r="P189" s="370"/>
      <c r="Q189" s="370"/>
      <c r="R189" s="370"/>
      <c r="S189" s="370"/>
      <c r="T189" s="370"/>
      <c r="U189" s="370"/>
      <c r="V189" s="370"/>
      <c r="W189" s="370"/>
      <c r="X189" s="370"/>
      <c r="Y189" s="370"/>
      <c r="Z189" s="370"/>
    </row>
    <row r="190" spans="1:26" ht="18.75" customHeight="1" x14ac:dyDescent="0.25">
      <c r="A190" s="370"/>
      <c r="B190" s="392"/>
      <c r="C190" s="370"/>
      <c r="D190" s="392"/>
      <c r="E190" s="370"/>
      <c r="F190" s="370"/>
      <c r="G190" s="370"/>
      <c r="H190" s="370"/>
      <c r="I190" s="370"/>
      <c r="J190" s="370"/>
      <c r="K190" s="370"/>
      <c r="L190" s="370"/>
      <c r="M190" s="370"/>
      <c r="N190" s="370"/>
      <c r="O190" s="370"/>
      <c r="P190" s="370"/>
      <c r="Q190" s="370"/>
      <c r="R190" s="370"/>
      <c r="S190" s="370"/>
      <c r="T190" s="370"/>
      <c r="U190" s="370"/>
      <c r="V190" s="370"/>
      <c r="W190" s="370"/>
      <c r="X190" s="370"/>
      <c r="Y190" s="370"/>
      <c r="Z190" s="370"/>
    </row>
    <row r="191" spans="1:26" ht="18.75" customHeight="1" x14ac:dyDescent="0.25">
      <c r="A191" s="370"/>
      <c r="B191" s="392"/>
      <c r="C191" s="370"/>
      <c r="D191" s="392"/>
      <c r="E191" s="370"/>
      <c r="F191" s="370"/>
      <c r="G191" s="370"/>
      <c r="H191" s="370"/>
      <c r="I191" s="370"/>
      <c r="J191" s="370"/>
      <c r="K191" s="370"/>
      <c r="L191" s="370"/>
      <c r="M191" s="370"/>
      <c r="N191" s="370"/>
      <c r="O191" s="370"/>
      <c r="P191" s="370"/>
      <c r="Q191" s="370"/>
      <c r="R191" s="370"/>
      <c r="S191" s="370"/>
      <c r="T191" s="370"/>
      <c r="U191" s="370"/>
      <c r="V191" s="370"/>
      <c r="W191" s="370"/>
      <c r="X191" s="370"/>
      <c r="Y191" s="370"/>
      <c r="Z191" s="370"/>
    </row>
    <row r="192" spans="1:26" ht="18.75" customHeight="1" x14ac:dyDescent="0.25">
      <c r="A192" s="370"/>
      <c r="B192" s="392"/>
      <c r="C192" s="370"/>
      <c r="D192" s="392"/>
      <c r="E192" s="370"/>
      <c r="F192" s="370"/>
      <c r="G192" s="370"/>
      <c r="H192" s="370"/>
      <c r="I192" s="370"/>
      <c r="J192" s="370"/>
      <c r="K192" s="370"/>
      <c r="L192" s="370"/>
      <c r="M192" s="370"/>
      <c r="N192" s="370"/>
      <c r="O192" s="370"/>
      <c r="P192" s="370"/>
      <c r="Q192" s="370"/>
      <c r="R192" s="370"/>
      <c r="S192" s="370"/>
      <c r="T192" s="370"/>
      <c r="U192" s="370"/>
      <c r="V192" s="370"/>
      <c r="W192" s="370"/>
      <c r="X192" s="370"/>
      <c r="Y192" s="370"/>
      <c r="Z192" s="370"/>
    </row>
    <row r="193" spans="1:26" ht="18.75" customHeight="1" x14ac:dyDescent="0.25">
      <c r="A193" s="370"/>
      <c r="B193" s="392"/>
      <c r="C193" s="370"/>
      <c r="D193" s="392"/>
      <c r="E193" s="370"/>
      <c r="F193" s="370"/>
      <c r="G193" s="370"/>
      <c r="H193" s="370"/>
      <c r="I193" s="370"/>
      <c r="J193" s="370"/>
      <c r="K193" s="370"/>
      <c r="L193" s="370"/>
      <c r="M193" s="370"/>
      <c r="N193" s="370"/>
      <c r="O193" s="370"/>
      <c r="P193" s="370"/>
      <c r="Q193" s="370"/>
      <c r="R193" s="370"/>
      <c r="S193" s="370"/>
      <c r="T193" s="370"/>
      <c r="U193" s="370"/>
      <c r="V193" s="370"/>
      <c r="W193" s="370"/>
      <c r="X193" s="370"/>
      <c r="Y193" s="370"/>
      <c r="Z193" s="370"/>
    </row>
    <row r="194" spans="1:26" ht="18.75" customHeight="1" x14ac:dyDescent="0.25">
      <c r="A194" s="370"/>
      <c r="B194" s="392"/>
      <c r="C194" s="370"/>
      <c r="D194" s="392"/>
      <c r="E194" s="370"/>
      <c r="F194" s="370"/>
      <c r="G194" s="370"/>
      <c r="H194" s="370"/>
      <c r="I194" s="370"/>
      <c r="J194" s="370"/>
      <c r="K194" s="370"/>
      <c r="L194" s="370"/>
      <c r="M194" s="370"/>
      <c r="N194" s="370"/>
      <c r="O194" s="370"/>
      <c r="P194" s="370"/>
      <c r="Q194" s="370"/>
      <c r="R194" s="370"/>
      <c r="S194" s="370"/>
      <c r="T194" s="370"/>
      <c r="U194" s="370"/>
      <c r="V194" s="370"/>
      <c r="W194" s="370"/>
      <c r="X194" s="370"/>
      <c r="Y194" s="370"/>
      <c r="Z194" s="370"/>
    </row>
    <row r="195" spans="1:26" ht="18.75" customHeight="1" x14ac:dyDescent="0.25">
      <c r="A195" s="370"/>
      <c r="B195" s="392"/>
      <c r="C195" s="370"/>
      <c r="D195" s="392"/>
      <c r="E195" s="370"/>
      <c r="F195" s="370"/>
      <c r="G195" s="370"/>
      <c r="H195" s="370"/>
      <c r="I195" s="370"/>
      <c r="J195" s="370"/>
      <c r="K195" s="370"/>
      <c r="L195" s="370"/>
      <c r="M195" s="370"/>
      <c r="N195" s="370"/>
      <c r="O195" s="370"/>
      <c r="P195" s="370"/>
      <c r="Q195" s="370"/>
      <c r="R195" s="370"/>
      <c r="S195" s="370"/>
      <c r="T195" s="370"/>
      <c r="U195" s="370"/>
      <c r="V195" s="370"/>
      <c r="W195" s="370"/>
      <c r="X195" s="370"/>
      <c r="Y195" s="370"/>
      <c r="Z195" s="370"/>
    </row>
    <row r="196" spans="1:26" ht="18.75" customHeight="1" x14ac:dyDescent="0.25">
      <c r="A196" s="370"/>
      <c r="B196" s="392"/>
      <c r="C196" s="370"/>
      <c r="D196" s="392"/>
      <c r="E196" s="370"/>
      <c r="F196" s="370"/>
      <c r="G196" s="370"/>
      <c r="H196" s="370"/>
      <c r="I196" s="370"/>
      <c r="J196" s="370"/>
      <c r="K196" s="370"/>
      <c r="L196" s="370"/>
      <c r="M196" s="370"/>
      <c r="N196" s="370"/>
      <c r="O196" s="370"/>
      <c r="P196" s="370"/>
      <c r="Q196" s="370"/>
      <c r="R196" s="370"/>
      <c r="S196" s="370"/>
      <c r="T196" s="370"/>
      <c r="U196" s="370"/>
      <c r="V196" s="370"/>
      <c r="W196" s="370"/>
      <c r="X196" s="370"/>
      <c r="Y196" s="370"/>
      <c r="Z196" s="370"/>
    </row>
    <row r="197" spans="1:26" ht="18.75" customHeight="1" x14ac:dyDescent="0.25">
      <c r="A197" s="370"/>
      <c r="B197" s="392"/>
      <c r="C197" s="370"/>
      <c r="D197" s="392"/>
      <c r="E197" s="370"/>
      <c r="F197" s="370"/>
      <c r="G197" s="370"/>
      <c r="H197" s="370"/>
      <c r="I197" s="370"/>
      <c r="J197" s="370"/>
      <c r="K197" s="370"/>
      <c r="L197" s="370"/>
      <c r="M197" s="370"/>
      <c r="N197" s="370"/>
      <c r="O197" s="370"/>
      <c r="P197" s="370"/>
      <c r="Q197" s="370"/>
      <c r="R197" s="370"/>
      <c r="S197" s="370"/>
      <c r="T197" s="370"/>
      <c r="U197" s="370"/>
      <c r="V197" s="370"/>
      <c r="W197" s="370"/>
      <c r="X197" s="370"/>
      <c r="Y197" s="370"/>
      <c r="Z197" s="370"/>
    </row>
    <row r="198" spans="1:26" ht="18.75" customHeight="1" x14ac:dyDescent="0.25">
      <c r="A198" s="370"/>
      <c r="B198" s="392"/>
      <c r="C198" s="370"/>
      <c r="D198" s="392"/>
      <c r="E198" s="370"/>
      <c r="F198" s="370"/>
      <c r="G198" s="370"/>
      <c r="H198" s="370"/>
      <c r="I198" s="370"/>
      <c r="J198" s="370"/>
      <c r="K198" s="370"/>
      <c r="L198" s="370"/>
      <c r="M198" s="370"/>
      <c r="N198" s="370"/>
      <c r="O198" s="370"/>
      <c r="P198" s="370"/>
      <c r="Q198" s="370"/>
      <c r="R198" s="370"/>
      <c r="S198" s="370"/>
      <c r="T198" s="370"/>
      <c r="U198" s="370"/>
      <c r="V198" s="370"/>
      <c r="W198" s="370"/>
      <c r="X198" s="370"/>
      <c r="Y198" s="370"/>
      <c r="Z198" s="370"/>
    </row>
    <row r="199" spans="1:26" ht="18.75" customHeight="1" x14ac:dyDescent="0.25">
      <c r="A199" s="370"/>
      <c r="B199" s="392"/>
      <c r="C199" s="370"/>
      <c r="D199" s="392"/>
      <c r="E199" s="370"/>
      <c r="F199" s="370"/>
      <c r="G199" s="370"/>
      <c r="H199" s="370"/>
      <c r="I199" s="370"/>
      <c r="J199" s="370"/>
      <c r="K199" s="370"/>
      <c r="L199" s="370"/>
      <c r="M199" s="370"/>
      <c r="N199" s="370"/>
      <c r="O199" s="370"/>
      <c r="P199" s="370"/>
      <c r="Q199" s="370"/>
      <c r="R199" s="370"/>
      <c r="S199" s="370"/>
      <c r="T199" s="370"/>
      <c r="U199" s="370"/>
      <c r="V199" s="370"/>
      <c r="W199" s="370"/>
      <c r="X199" s="370"/>
      <c r="Y199" s="370"/>
      <c r="Z199" s="370"/>
    </row>
    <row r="200" spans="1:26" ht="18.75" customHeight="1" x14ac:dyDescent="0.25">
      <c r="A200" s="370"/>
      <c r="B200" s="392"/>
      <c r="C200" s="370"/>
      <c r="D200" s="392"/>
      <c r="E200" s="370"/>
      <c r="F200" s="370"/>
      <c r="G200" s="370"/>
      <c r="H200" s="370"/>
      <c r="I200" s="370"/>
      <c r="J200" s="370"/>
      <c r="K200" s="370"/>
      <c r="L200" s="370"/>
      <c r="M200" s="370"/>
      <c r="N200" s="370"/>
      <c r="O200" s="370"/>
      <c r="P200" s="370"/>
      <c r="Q200" s="370"/>
      <c r="R200" s="370"/>
      <c r="S200" s="370"/>
      <c r="T200" s="370"/>
      <c r="U200" s="370"/>
      <c r="V200" s="370"/>
      <c r="W200" s="370"/>
      <c r="X200" s="370"/>
      <c r="Y200" s="370"/>
      <c r="Z200" s="370"/>
    </row>
    <row r="201" spans="1:26" ht="18.75" customHeight="1" x14ac:dyDescent="0.25">
      <c r="A201" s="370"/>
      <c r="B201" s="392"/>
      <c r="C201" s="370"/>
      <c r="D201" s="392"/>
      <c r="E201" s="370"/>
      <c r="F201" s="370"/>
      <c r="G201" s="370"/>
      <c r="H201" s="370"/>
      <c r="I201" s="370"/>
      <c r="J201" s="370"/>
      <c r="K201" s="370"/>
      <c r="L201" s="370"/>
      <c r="M201" s="370"/>
      <c r="N201" s="370"/>
      <c r="O201" s="370"/>
      <c r="P201" s="370"/>
      <c r="Q201" s="370"/>
      <c r="R201" s="370"/>
      <c r="S201" s="370"/>
      <c r="T201" s="370"/>
      <c r="U201" s="370"/>
      <c r="V201" s="370"/>
      <c r="W201" s="370"/>
      <c r="X201" s="370"/>
      <c r="Y201" s="370"/>
      <c r="Z201" s="370"/>
    </row>
    <row r="202" spans="1:26" ht="18.75" customHeight="1" x14ac:dyDescent="0.25">
      <c r="A202" s="370"/>
      <c r="B202" s="392"/>
      <c r="C202" s="370"/>
      <c r="D202" s="392"/>
      <c r="E202" s="370"/>
      <c r="F202" s="370"/>
      <c r="G202" s="370"/>
      <c r="H202" s="370"/>
      <c r="I202" s="370"/>
      <c r="J202" s="370"/>
      <c r="K202" s="370"/>
      <c r="L202" s="370"/>
      <c r="M202" s="370"/>
      <c r="N202" s="370"/>
      <c r="O202" s="370"/>
      <c r="P202" s="370"/>
      <c r="Q202" s="370"/>
      <c r="R202" s="370"/>
      <c r="S202" s="370"/>
      <c r="T202" s="370"/>
      <c r="U202" s="370"/>
      <c r="V202" s="370"/>
      <c r="W202" s="370"/>
      <c r="X202" s="370"/>
      <c r="Y202" s="370"/>
      <c r="Z202" s="370"/>
    </row>
    <row r="203" spans="1:26" ht="18.75" customHeight="1" x14ac:dyDescent="0.25">
      <c r="A203" s="370"/>
      <c r="B203" s="392"/>
      <c r="C203" s="370"/>
      <c r="D203" s="392"/>
      <c r="E203" s="370"/>
      <c r="F203" s="370"/>
      <c r="G203" s="370"/>
      <c r="H203" s="370"/>
      <c r="I203" s="370"/>
      <c r="J203" s="370"/>
      <c r="K203" s="370"/>
      <c r="L203" s="370"/>
      <c r="M203" s="370"/>
      <c r="N203" s="370"/>
      <c r="O203" s="370"/>
      <c r="P203" s="370"/>
      <c r="Q203" s="370"/>
      <c r="R203" s="370"/>
      <c r="S203" s="370"/>
      <c r="T203" s="370"/>
      <c r="U203" s="370"/>
      <c r="V203" s="370"/>
      <c r="W203" s="370"/>
      <c r="X203" s="370"/>
      <c r="Y203" s="370"/>
      <c r="Z203" s="370"/>
    </row>
    <row r="204" spans="1:26" ht="18.75" customHeight="1" x14ac:dyDescent="0.25">
      <c r="A204" s="370"/>
      <c r="B204" s="392"/>
      <c r="C204" s="370"/>
      <c r="D204" s="392"/>
      <c r="E204" s="370"/>
      <c r="F204" s="370"/>
      <c r="G204" s="370"/>
      <c r="H204" s="370"/>
      <c r="I204" s="370"/>
      <c r="J204" s="370"/>
      <c r="K204" s="370"/>
      <c r="L204" s="370"/>
      <c r="M204" s="370"/>
      <c r="N204" s="370"/>
      <c r="O204" s="370"/>
      <c r="P204" s="370"/>
      <c r="Q204" s="370"/>
      <c r="R204" s="370"/>
      <c r="S204" s="370"/>
      <c r="T204" s="370"/>
      <c r="U204" s="370"/>
      <c r="V204" s="370"/>
      <c r="W204" s="370"/>
      <c r="X204" s="370"/>
      <c r="Y204" s="370"/>
      <c r="Z204" s="370"/>
    </row>
    <row r="205" spans="1:26" ht="18.75" customHeight="1" x14ac:dyDescent="0.25">
      <c r="A205" s="370"/>
      <c r="B205" s="392"/>
      <c r="C205" s="370"/>
      <c r="D205" s="392"/>
      <c r="E205" s="370"/>
      <c r="F205" s="370"/>
      <c r="G205" s="370"/>
      <c r="H205" s="370"/>
      <c r="I205" s="370"/>
      <c r="J205" s="370"/>
      <c r="K205" s="370"/>
      <c r="L205" s="370"/>
      <c r="M205" s="370"/>
      <c r="N205" s="370"/>
      <c r="O205" s="370"/>
      <c r="P205" s="370"/>
      <c r="Q205" s="370"/>
      <c r="R205" s="370"/>
      <c r="S205" s="370"/>
      <c r="T205" s="370"/>
      <c r="U205" s="370"/>
      <c r="V205" s="370"/>
      <c r="W205" s="370"/>
      <c r="X205" s="370"/>
      <c r="Y205" s="370"/>
      <c r="Z205" s="370"/>
    </row>
    <row r="206" spans="1:26" ht="18.75" customHeight="1" x14ac:dyDescent="0.25">
      <c r="A206" s="370"/>
      <c r="B206" s="392"/>
      <c r="C206" s="370"/>
      <c r="D206" s="392"/>
      <c r="E206" s="370"/>
      <c r="F206" s="370"/>
      <c r="G206" s="370"/>
      <c r="H206" s="370"/>
      <c r="I206" s="370"/>
      <c r="J206" s="370"/>
      <c r="K206" s="370"/>
      <c r="L206" s="370"/>
      <c r="M206" s="370"/>
      <c r="N206" s="370"/>
      <c r="O206" s="370"/>
      <c r="P206" s="370"/>
      <c r="Q206" s="370"/>
      <c r="R206" s="370"/>
      <c r="S206" s="370"/>
      <c r="T206" s="370"/>
      <c r="U206" s="370"/>
      <c r="V206" s="370"/>
      <c r="W206" s="370"/>
      <c r="X206" s="370"/>
      <c r="Y206" s="370"/>
      <c r="Z206" s="370"/>
    </row>
    <row r="207" spans="1:26" ht="18.75" customHeight="1" x14ac:dyDescent="0.25">
      <c r="A207" s="370"/>
      <c r="B207" s="392"/>
      <c r="C207" s="370"/>
      <c r="D207" s="392"/>
      <c r="E207" s="370"/>
      <c r="F207" s="370"/>
      <c r="G207" s="370"/>
      <c r="H207" s="370"/>
      <c r="I207" s="370"/>
      <c r="J207" s="370"/>
      <c r="K207" s="370"/>
      <c r="L207" s="370"/>
      <c r="M207" s="370"/>
      <c r="N207" s="370"/>
      <c r="O207" s="370"/>
      <c r="P207" s="370"/>
      <c r="Q207" s="370"/>
      <c r="R207" s="370"/>
      <c r="S207" s="370"/>
      <c r="T207" s="370"/>
      <c r="U207" s="370"/>
      <c r="V207" s="370"/>
      <c r="W207" s="370"/>
      <c r="X207" s="370"/>
      <c r="Y207" s="370"/>
      <c r="Z207" s="370"/>
    </row>
    <row r="208" spans="1:26" ht="18.75" customHeight="1" x14ac:dyDescent="0.25">
      <c r="A208" s="370"/>
      <c r="B208" s="392"/>
      <c r="C208" s="370"/>
      <c r="D208" s="392"/>
      <c r="E208" s="370"/>
      <c r="F208" s="370"/>
      <c r="G208" s="370"/>
      <c r="H208" s="370"/>
      <c r="I208" s="370"/>
      <c r="J208" s="370"/>
      <c r="K208" s="370"/>
      <c r="L208" s="370"/>
      <c r="M208" s="370"/>
      <c r="N208" s="370"/>
      <c r="O208" s="370"/>
      <c r="P208" s="370"/>
      <c r="Q208" s="370"/>
      <c r="R208" s="370"/>
      <c r="S208" s="370"/>
      <c r="T208" s="370"/>
      <c r="U208" s="370"/>
      <c r="V208" s="370"/>
      <c r="W208" s="370"/>
      <c r="X208" s="370"/>
      <c r="Y208" s="370"/>
      <c r="Z208" s="370"/>
    </row>
    <row r="209" spans="1:26" ht="18.75" customHeight="1" x14ac:dyDescent="0.25">
      <c r="A209" s="370"/>
      <c r="B209" s="392"/>
      <c r="C209" s="370"/>
      <c r="D209" s="392"/>
      <c r="E209" s="370"/>
      <c r="F209" s="370"/>
      <c r="G209" s="370"/>
      <c r="H209" s="370"/>
      <c r="I209" s="370"/>
      <c r="J209" s="370"/>
      <c r="K209" s="370"/>
      <c r="L209" s="370"/>
      <c r="M209" s="370"/>
      <c r="N209" s="370"/>
      <c r="O209" s="370"/>
      <c r="P209" s="370"/>
      <c r="Q209" s="370"/>
      <c r="R209" s="370"/>
      <c r="S209" s="370"/>
      <c r="T209" s="370"/>
      <c r="U209" s="370"/>
      <c r="V209" s="370"/>
      <c r="W209" s="370"/>
      <c r="X209" s="370"/>
      <c r="Y209" s="370"/>
      <c r="Z209" s="370"/>
    </row>
    <row r="210" spans="1:26" ht="18.75" customHeight="1" x14ac:dyDescent="0.25">
      <c r="A210" s="370"/>
      <c r="B210" s="392"/>
      <c r="C210" s="370"/>
      <c r="D210" s="392"/>
      <c r="E210" s="370"/>
      <c r="F210" s="370"/>
      <c r="G210" s="370"/>
      <c r="H210" s="370"/>
      <c r="I210" s="370"/>
      <c r="J210" s="370"/>
      <c r="K210" s="370"/>
      <c r="L210" s="370"/>
      <c r="M210" s="370"/>
      <c r="N210" s="370"/>
      <c r="O210" s="370"/>
      <c r="P210" s="370"/>
      <c r="Q210" s="370"/>
      <c r="R210" s="370"/>
      <c r="S210" s="370"/>
      <c r="T210" s="370"/>
      <c r="U210" s="370"/>
      <c r="V210" s="370"/>
      <c r="W210" s="370"/>
      <c r="X210" s="370"/>
      <c r="Y210" s="370"/>
      <c r="Z210" s="370"/>
    </row>
    <row r="211" spans="1:26" ht="18.75" customHeight="1" x14ac:dyDescent="0.25">
      <c r="A211" s="370"/>
      <c r="B211" s="392"/>
      <c r="C211" s="370"/>
      <c r="D211" s="392"/>
      <c r="E211" s="370"/>
      <c r="F211" s="370"/>
      <c r="G211" s="370"/>
      <c r="H211" s="370"/>
      <c r="I211" s="370"/>
      <c r="J211" s="370"/>
      <c r="K211" s="370"/>
      <c r="L211" s="370"/>
      <c r="M211" s="370"/>
      <c r="N211" s="370"/>
      <c r="O211" s="370"/>
      <c r="P211" s="370"/>
      <c r="Q211" s="370"/>
      <c r="R211" s="370"/>
      <c r="S211" s="370"/>
      <c r="T211" s="370"/>
      <c r="U211" s="370"/>
      <c r="V211" s="370"/>
      <c r="W211" s="370"/>
      <c r="X211" s="370"/>
      <c r="Y211" s="370"/>
      <c r="Z211" s="370"/>
    </row>
    <row r="212" spans="1:26" ht="18.75" customHeight="1" x14ac:dyDescent="0.25">
      <c r="A212" s="370"/>
      <c r="B212" s="392"/>
      <c r="C212" s="370"/>
      <c r="D212" s="392"/>
      <c r="E212" s="370"/>
      <c r="F212" s="370"/>
      <c r="G212" s="370"/>
      <c r="H212" s="370"/>
      <c r="I212" s="370"/>
      <c r="J212" s="370"/>
      <c r="K212" s="370"/>
      <c r="L212" s="370"/>
      <c r="M212" s="370"/>
      <c r="N212" s="370"/>
      <c r="O212" s="370"/>
      <c r="P212" s="370"/>
      <c r="Q212" s="370"/>
      <c r="R212" s="370"/>
      <c r="S212" s="370"/>
      <c r="T212" s="370"/>
      <c r="U212" s="370"/>
      <c r="V212" s="370"/>
      <c r="W212" s="370"/>
      <c r="X212" s="370"/>
      <c r="Y212" s="370"/>
      <c r="Z212" s="370"/>
    </row>
    <row r="213" spans="1:26" ht="18.75" customHeight="1" x14ac:dyDescent="0.25">
      <c r="A213" s="370"/>
      <c r="B213" s="392"/>
      <c r="C213" s="370"/>
      <c r="D213" s="392"/>
      <c r="E213" s="370"/>
      <c r="F213" s="370"/>
      <c r="G213" s="370"/>
      <c r="H213" s="370"/>
      <c r="I213" s="370"/>
      <c r="J213" s="370"/>
      <c r="K213" s="370"/>
      <c r="L213" s="370"/>
      <c r="M213" s="370"/>
      <c r="N213" s="370"/>
      <c r="O213" s="370"/>
      <c r="P213" s="370"/>
      <c r="Q213" s="370"/>
      <c r="R213" s="370"/>
      <c r="S213" s="370"/>
      <c r="T213" s="370"/>
      <c r="U213" s="370"/>
      <c r="V213" s="370"/>
      <c r="W213" s="370"/>
      <c r="X213" s="370"/>
      <c r="Y213" s="370"/>
      <c r="Z213" s="370"/>
    </row>
    <row r="214" spans="1:26" ht="18.75" customHeight="1" x14ac:dyDescent="0.25">
      <c r="A214" s="370"/>
      <c r="B214" s="392"/>
      <c r="C214" s="370"/>
      <c r="D214" s="392"/>
      <c r="E214" s="370"/>
      <c r="F214" s="370"/>
      <c r="G214" s="370"/>
      <c r="H214" s="370"/>
      <c r="I214" s="370"/>
      <c r="J214" s="370"/>
      <c r="K214" s="370"/>
      <c r="L214" s="370"/>
      <c r="M214" s="370"/>
      <c r="N214" s="370"/>
      <c r="O214" s="370"/>
      <c r="P214" s="370"/>
      <c r="Q214" s="370"/>
      <c r="R214" s="370"/>
      <c r="S214" s="370"/>
      <c r="T214" s="370"/>
      <c r="U214" s="370"/>
      <c r="V214" s="370"/>
      <c r="W214" s="370"/>
      <c r="X214" s="370"/>
      <c r="Y214" s="370"/>
      <c r="Z214" s="370"/>
    </row>
    <row r="215" spans="1:26" ht="18.75" customHeight="1" x14ac:dyDescent="0.25">
      <c r="A215" s="370"/>
      <c r="B215" s="392"/>
      <c r="C215" s="370"/>
      <c r="D215" s="392"/>
      <c r="E215" s="370"/>
      <c r="F215" s="370"/>
      <c r="G215" s="370"/>
      <c r="H215" s="370"/>
      <c r="I215" s="370"/>
      <c r="J215" s="370"/>
      <c r="K215" s="370"/>
      <c r="L215" s="370"/>
      <c r="M215" s="370"/>
      <c r="N215" s="370"/>
      <c r="O215" s="370"/>
      <c r="P215" s="370"/>
      <c r="Q215" s="370"/>
      <c r="R215" s="370"/>
      <c r="S215" s="370"/>
      <c r="T215" s="370"/>
      <c r="U215" s="370"/>
      <c r="V215" s="370"/>
      <c r="W215" s="370"/>
      <c r="X215" s="370"/>
      <c r="Y215" s="370"/>
      <c r="Z215" s="370"/>
    </row>
    <row r="216" spans="1:26" ht="18.75" customHeight="1" x14ac:dyDescent="0.25">
      <c r="A216" s="370"/>
      <c r="B216" s="392"/>
      <c r="C216" s="370"/>
      <c r="D216" s="392"/>
      <c r="E216" s="370"/>
      <c r="F216" s="370"/>
      <c r="G216" s="370"/>
      <c r="H216" s="370"/>
      <c r="I216" s="370"/>
      <c r="J216" s="370"/>
      <c r="K216" s="370"/>
      <c r="L216" s="370"/>
      <c r="M216" s="370"/>
      <c r="N216" s="370"/>
      <c r="O216" s="370"/>
      <c r="P216" s="370"/>
      <c r="Q216" s="370"/>
      <c r="R216" s="370"/>
      <c r="S216" s="370"/>
      <c r="T216" s="370"/>
      <c r="U216" s="370"/>
      <c r="V216" s="370"/>
      <c r="W216" s="370"/>
      <c r="X216" s="370"/>
      <c r="Y216" s="370"/>
      <c r="Z216" s="370"/>
    </row>
    <row r="217" spans="1:26" ht="18.75" customHeight="1" x14ac:dyDescent="0.25">
      <c r="A217" s="370"/>
      <c r="B217" s="392"/>
      <c r="C217" s="370"/>
      <c r="D217" s="392"/>
      <c r="E217" s="370"/>
      <c r="F217" s="370"/>
      <c r="G217" s="370"/>
      <c r="H217" s="370"/>
      <c r="I217" s="370"/>
      <c r="J217" s="370"/>
      <c r="K217" s="370"/>
      <c r="L217" s="370"/>
      <c r="M217" s="370"/>
      <c r="N217" s="370"/>
      <c r="O217" s="370"/>
      <c r="P217" s="370"/>
      <c r="Q217" s="370"/>
      <c r="R217" s="370"/>
      <c r="S217" s="370"/>
      <c r="T217" s="370"/>
      <c r="U217" s="370"/>
      <c r="V217" s="370"/>
      <c r="W217" s="370"/>
      <c r="X217" s="370"/>
      <c r="Y217" s="370"/>
      <c r="Z217" s="370"/>
    </row>
    <row r="218" spans="1:26" ht="18.75" customHeight="1" x14ac:dyDescent="0.25">
      <c r="A218" s="370"/>
      <c r="B218" s="392"/>
      <c r="C218" s="370"/>
      <c r="D218" s="392"/>
      <c r="E218" s="370"/>
      <c r="F218" s="370"/>
      <c r="G218" s="370"/>
      <c r="H218" s="370"/>
      <c r="I218" s="370"/>
      <c r="J218" s="370"/>
      <c r="K218" s="370"/>
      <c r="L218" s="370"/>
      <c r="M218" s="370"/>
      <c r="N218" s="370"/>
      <c r="O218" s="370"/>
      <c r="P218" s="370"/>
      <c r="Q218" s="370"/>
      <c r="R218" s="370"/>
      <c r="S218" s="370"/>
      <c r="T218" s="370"/>
      <c r="U218" s="370"/>
      <c r="V218" s="370"/>
      <c r="W218" s="370"/>
      <c r="X218" s="370"/>
      <c r="Y218" s="370"/>
      <c r="Z218" s="370"/>
    </row>
    <row r="219" spans="1:26" ht="18.75" customHeight="1" x14ac:dyDescent="0.25">
      <c r="A219" s="370"/>
      <c r="B219" s="392"/>
      <c r="C219" s="370"/>
      <c r="D219" s="392"/>
      <c r="E219" s="370"/>
      <c r="F219" s="370"/>
      <c r="G219" s="370"/>
      <c r="H219" s="370"/>
      <c r="I219" s="370"/>
      <c r="J219" s="370"/>
      <c r="K219" s="370"/>
      <c r="L219" s="370"/>
      <c r="M219" s="370"/>
      <c r="N219" s="370"/>
      <c r="O219" s="370"/>
      <c r="P219" s="370"/>
      <c r="Q219" s="370"/>
      <c r="R219" s="370"/>
      <c r="S219" s="370"/>
      <c r="T219" s="370"/>
      <c r="U219" s="370"/>
      <c r="V219" s="370"/>
      <c r="W219" s="370"/>
      <c r="X219" s="370"/>
      <c r="Y219" s="370"/>
      <c r="Z219" s="370"/>
    </row>
    <row r="220" spans="1:26" ht="18.75" customHeight="1" x14ac:dyDescent="0.25">
      <c r="A220" s="370"/>
      <c r="B220" s="392"/>
      <c r="C220" s="370"/>
      <c r="D220" s="392"/>
      <c r="E220" s="370"/>
      <c r="F220" s="370"/>
      <c r="G220" s="370"/>
      <c r="H220" s="370"/>
      <c r="I220" s="370"/>
      <c r="J220" s="370"/>
      <c r="K220" s="370"/>
      <c r="L220" s="370"/>
      <c r="M220" s="370"/>
      <c r="N220" s="370"/>
      <c r="O220" s="370"/>
      <c r="P220" s="370"/>
      <c r="Q220" s="370"/>
      <c r="R220" s="370"/>
      <c r="S220" s="370"/>
      <c r="T220" s="370"/>
      <c r="U220" s="370"/>
      <c r="V220" s="370"/>
      <c r="W220" s="370"/>
      <c r="X220" s="370"/>
      <c r="Y220" s="370"/>
      <c r="Z220" s="370"/>
    </row>
    <row r="221" spans="1:26" ht="18.75" customHeight="1" x14ac:dyDescent="0.25">
      <c r="A221" s="370"/>
      <c r="B221" s="392"/>
      <c r="C221" s="370"/>
      <c r="D221" s="392"/>
      <c r="E221" s="370"/>
      <c r="F221" s="370"/>
      <c r="G221" s="370"/>
      <c r="H221" s="370"/>
      <c r="I221" s="370"/>
      <c r="J221" s="370"/>
      <c r="K221" s="370"/>
      <c r="L221" s="370"/>
      <c r="M221" s="370"/>
      <c r="N221" s="370"/>
      <c r="O221" s="370"/>
      <c r="P221" s="370"/>
      <c r="Q221" s="370"/>
      <c r="R221" s="370"/>
      <c r="S221" s="370"/>
      <c r="T221" s="370"/>
      <c r="U221" s="370"/>
      <c r="V221" s="370"/>
      <c r="W221" s="370"/>
      <c r="X221" s="370"/>
      <c r="Y221" s="370"/>
      <c r="Z221" s="370"/>
    </row>
    <row r="222" spans="1:26" ht="18.75" customHeight="1" x14ac:dyDescent="0.25">
      <c r="A222" s="370"/>
      <c r="B222" s="392"/>
      <c r="C222" s="370"/>
      <c r="D222" s="392"/>
      <c r="E222" s="370"/>
      <c r="F222" s="370"/>
      <c r="G222" s="370"/>
      <c r="H222" s="370"/>
      <c r="I222" s="370"/>
      <c r="J222" s="370"/>
      <c r="K222" s="370"/>
      <c r="L222" s="370"/>
      <c r="M222" s="370"/>
      <c r="N222" s="370"/>
      <c r="O222" s="370"/>
      <c r="P222" s="370"/>
      <c r="Q222" s="370"/>
      <c r="R222" s="370"/>
      <c r="S222" s="370"/>
      <c r="T222" s="370"/>
      <c r="U222" s="370"/>
      <c r="V222" s="370"/>
      <c r="W222" s="370"/>
      <c r="X222" s="370"/>
      <c r="Y222" s="370"/>
      <c r="Z222" s="370"/>
    </row>
    <row r="223" spans="1:26" ht="18.75" customHeight="1" x14ac:dyDescent="0.25">
      <c r="A223" s="370"/>
      <c r="B223" s="392"/>
      <c r="C223" s="370"/>
      <c r="D223" s="392"/>
      <c r="E223" s="370"/>
      <c r="F223" s="370"/>
      <c r="G223" s="370"/>
      <c r="H223" s="370"/>
      <c r="I223" s="370"/>
      <c r="J223" s="370"/>
      <c r="K223" s="370"/>
      <c r="L223" s="370"/>
      <c r="M223" s="370"/>
      <c r="N223" s="370"/>
      <c r="O223" s="370"/>
      <c r="P223" s="370"/>
      <c r="Q223" s="370"/>
      <c r="R223" s="370"/>
      <c r="S223" s="370"/>
      <c r="T223" s="370"/>
      <c r="U223" s="370"/>
      <c r="V223" s="370"/>
      <c r="W223" s="370"/>
      <c r="X223" s="370"/>
      <c r="Y223" s="370"/>
      <c r="Z223" s="370"/>
    </row>
    <row r="224" spans="1:26" ht="18.75" customHeight="1" x14ac:dyDescent="0.25">
      <c r="A224" s="370"/>
      <c r="B224" s="392"/>
      <c r="C224" s="370"/>
      <c r="D224" s="392"/>
      <c r="E224" s="370"/>
      <c r="F224" s="370"/>
      <c r="G224" s="370"/>
      <c r="H224" s="370"/>
      <c r="I224" s="370"/>
      <c r="J224" s="370"/>
      <c r="K224" s="370"/>
      <c r="L224" s="370"/>
      <c r="M224" s="370"/>
      <c r="N224" s="370"/>
      <c r="O224" s="370"/>
      <c r="P224" s="370"/>
      <c r="Q224" s="370"/>
      <c r="R224" s="370"/>
      <c r="S224" s="370"/>
      <c r="T224" s="370"/>
      <c r="U224" s="370"/>
      <c r="V224" s="370"/>
      <c r="W224" s="370"/>
      <c r="X224" s="370"/>
      <c r="Y224" s="370"/>
      <c r="Z224" s="370"/>
    </row>
    <row r="225" spans="1:26" ht="18.75" customHeight="1" x14ac:dyDescent="0.25">
      <c r="A225" s="370"/>
      <c r="B225" s="392"/>
      <c r="C225" s="370"/>
      <c r="D225" s="392"/>
      <c r="E225" s="370"/>
      <c r="F225" s="370"/>
      <c r="G225" s="370"/>
      <c r="H225" s="370"/>
      <c r="I225" s="370"/>
      <c r="J225" s="370"/>
      <c r="K225" s="370"/>
      <c r="L225" s="370"/>
      <c r="M225" s="370"/>
      <c r="N225" s="370"/>
      <c r="O225" s="370"/>
      <c r="P225" s="370"/>
      <c r="Q225" s="370"/>
      <c r="R225" s="370"/>
      <c r="S225" s="370"/>
      <c r="T225" s="370"/>
      <c r="U225" s="370"/>
      <c r="V225" s="370"/>
      <c r="W225" s="370"/>
      <c r="X225" s="370"/>
      <c r="Y225" s="370"/>
      <c r="Z225" s="370"/>
    </row>
    <row r="226" spans="1:26" ht="18.75" customHeight="1" x14ac:dyDescent="0.25">
      <c r="A226" s="370"/>
      <c r="B226" s="392"/>
      <c r="C226" s="370"/>
      <c r="D226" s="392"/>
      <c r="E226" s="370"/>
      <c r="F226" s="370"/>
      <c r="G226" s="370"/>
      <c r="H226" s="370"/>
      <c r="I226" s="370"/>
      <c r="J226" s="370"/>
      <c r="K226" s="370"/>
      <c r="L226" s="370"/>
      <c r="M226" s="370"/>
      <c r="N226" s="370"/>
      <c r="O226" s="370"/>
      <c r="P226" s="370"/>
      <c r="Q226" s="370"/>
      <c r="R226" s="370"/>
      <c r="S226" s="370"/>
      <c r="T226" s="370"/>
      <c r="U226" s="370"/>
      <c r="V226" s="370"/>
      <c r="W226" s="370"/>
      <c r="X226" s="370"/>
      <c r="Y226" s="370"/>
      <c r="Z226" s="370"/>
    </row>
    <row r="227" spans="1:26" ht="18.75" customHeight="1" x14ac:dyDescent="0.25">
      <c r="A227" s="370"/>
      <c r="B227" s="392"/>
      <c r="C227" s="370"/>
      <c r="D227" s="392"/>
      <c r="E227" s="370"/>
      <c r="F227" s="370"/>
      <c r="G227" s="370"/>
      <c r="H227" s="370"/>
      <c r="I227" s="370"/>
      <c r="J227" s="370"/>
      <c r="K227" s="370"/>
      <c r="L227" s="370"/>
      <c r="M227" s="370"/>
      <c r="N227" s="370"/>
      <c r="O227" s="370"/>
      <c r="P227" s="370"/>
      <c r="Q227" s="370"/>
      <c r="R227" s="370"/>
      <c r="S227" s="370"/>
      <c r="T227" s="370"/>
      <c r="U227" s="370"/>
      <c r="V227" s="370"/>
      <c r="W227" s="370"/>
      <c r="X227" s="370"/>
      <c r="Y227" s="370"/>
      <c r="Z227" s="370"/>
    </row>
    <row r="228" spans="1:26" ht="18.75" customHeight="1" x14ac:dyDescent="0.25">
      <c r="A228" s="370"/>
      <c r="B228" s="392"/>
      <c r="C228" s="370"/>
      <c r="D228" s="392"/>
      <c r="E228" s="370"/>
      <c r="F228" s="370"/>
      <c r="G228" s="370"/>
      <c r="H228" s="370"/>
      <c r="I228" s="370"/>
      <c r="J228" s="370"/>
      <c r="K228" s="370"/>
      <c r="L228" s="370"/>
      <c r="M228" s="370"/>
      <c r="N228" s="370"/>
      <c r="O228" s="370"/>
      <c r="P228" s="370"/>
      <c r="Q228" s="370"/>
      <c r="R228" s="370"/>
      <c r="S228" s="370"/>
      <c r="T228" s="370"/>
      <c r="U228" s="370"/>
      <c r="V228" s="370"/>
      <c r="W228" s="370"/>
      <c r="X228" s="370"/>
      <c r="Y228" s="370"/>
      <c r="Z228" s="370"/>
    </row>
    <row r="229" spans="1:26" ht="18.75" customHeight="1" x14ac:dyDescent="0.25">
      <c r="A229" s="370"/>
      <c r="B229" s="392"/>
      <c r="C229" s="370"/>
      <c r="D229" s="392"/>
      <c r="E229" s="370"/>
      <c r="F229" s="370"/>
      <c r="G229" s="370"/>
      <c r="H229" s="370"/>
      <c r="I229" s="370"/>
      <c r="J229" s="370"/>
      <c r="K229" s="370"/>
      <c r="L229" s="370"/>
      <c r="M229" s="370"/>
      <c r="N229" s="370"/>
      <c r="O229" s="370"/>
      <c r="P229" s="370"/>
      <c r="Q229" s="370"/>
      <c r="R229" s="370"/>
      <c r="S229" s="370"/>
      <c r="T229" s="370"/>
      <c r="U229" s="370"/>
      <c r="V229" s="370"/>
      <c r="W229" s="370"/>
      <c r="X229" s="370"/>
      <c r="Y229" s="370"/>
      <c r="Z229" s="370"/>
    </row>
    <row r="230" spans="1:26" ht="18.75" customHeight="1" x14ac:dyDescent="0.25">
      <c r="A230" s="370"/>
      <c r="B230" s="392"/>
      <c r="C230" s="370"/>
      <c r="D230" s="392"/>
      <c r="E230" s="370"/>
      <c r="F230" s="370"/>
      <c r="G230" s="370"/>
      <c r="H230" s="370"/>
      <c r="I230" s="370"/>
      <c r="J230" s="370"/>
      <c r="K230" s="370"/>
      <c r="L230" s="370"/>
      <c r="M230" s="370"/>
      <c r="N230" s="370"/>
      <c r="O230" s="370"/>
      <c r="P230" s="370"/>
      <c r="Q230" s="370"/>
      <c r="R230" s="370"/>
      <c r="S230" s="370"/>
      <c r="T230" s="370"/>
      <c r="U230" s="370"/>
      <c r="V230" s="370"/>
      <c r="W230" s="370"/>
      <c r="X230" s="370"/>
      <c r="Y230" s="370"/>
      <c r="Z230" s="370"/>
    </row>
    <row r="231" spans="1:26" ht="18.75" customHeight="1" x14ac:dyDescent="0.25">
      <c r="A231" s="370"/>
      <c r="B231" s="392"/>
      <c r="C231" s="370"/>
      <c r="D231" s="392"/>
      <c r="E231" s="370"/>
      <c r="F231" s="370"/>
      <c r="G231" s="370"/>
      <c r="H231" s="370"/>
      <c r="I231" s="370"/>
      <c r="J231" s="370"/>
      <c r="K231" s="370"/>
      <c r="L231" s="370"/>
      <c r="M231" s="370"/>
      <c r="N231" s="370"/>
      <c r="O231" s="370"/>
      <c r="P231" s="370"/>
      <c r="Q231" s="370"/>
      <c r="R231" s="370"/>
      <c r="S231" s="370"/>
      <c r="T231" s="370"/>
      <c r="U231" s="370"/>
      <c r="V231" s="370"/>
      <c r="W231" s="370"/>
      <c r="X231" s="370"/>
      <c r="Y231" s="370"/>
      <c r="Z231" s="370"/>
    </row>
    <row r="232" spans="1:26" ht="18.75" customHeight="1" x14ac:dyDescent="0.25">
      <c r="A232" s="370"/>
      <c r="B232" s="392"/>
      <c r="C232" s="370"/>
      <c r="D232" s="392"/>
      <c r="E232" s="370"/>
      <c r="F232" s="370"/>
      <c r="G232" s="370"/>
      <c r="H232" s="370"/>
      <c r="I232" s="370"/>
      <c r="J232" s="370"/>
      <c r="K232" s="370"/>
      <c r="L232" s="370"/>
      <c r="M232" s="370"/>
      <c r="N232" s="370"/>
      <c r="O232" s="370"/>
      <c r="P232" s="370"/>
      <c r="Q232" s="370"/>
      <c r="R232" s="370"/>
      <c r="S232" s="370"/>
      <c r="T232" s="370"/>
      <c r="U232" s="370"/>
      <c r="V232" s="370"/>
      <c r="W232" s="370"/>
      <c r="X232" s="370"/>
      <c r="Y232" s="370"/>
      <c r="Z232" s="370"/>
    </row>
    <row r="233" spans="1:26" ht="18.75" customHeight="1" x14ac:dyDescent="0.25">
      <c r="A233" s="370"/>
      <c r="B233" s="392"/>
      <c r="C233" s="370"/>
      <c r="D233" s="392"/>
      <c r="E233" s="370"/>
      <c r="F233" s="370"/>
      <c r="G233" s="370"/>
      <c r="H233" s="370"/>
      <c r="I233" s="370"/>
      <c r="J233" s="370"/>
      <c r="K233" s="370"/>
      <c r="L233" s="370"/>
      <c r="M233" s="370"/>
      <c r="N233" s="370"/>
      <c r="O233" s="370"/>
      <c r="P233" s="370"/>
      <c r="Q233" s="370"/>
      <c r="R233" s="370"/>
      <c r="S233" s="370"/>
      <c r="T233" s="370"/>
      <c r="U233" s="370"/>
      <c r="V233" s="370"/>
      <c r="W233" s="370"/>
      <c r="X233" s="370"/>
      <c r="Y233" s="370"/>
      <c r="Z233" s="370"/>
    </row>
    <row r="234" spans="1:26" ht="18.75" customHeight="1" x14ac:dyDescent="0.25">
      <c r="A234" s="370"/>
      <c r="B234" s="392"/>
      <c r="C234" s="370"/>
      <c r="D234" s="392"/>
      <c r="E234" s="370"/>
      <c r="F234" s="370"/>
      <c r="G234" s="370"/>
      <c r="H234" s="370"/>
      <c r="I234" s="370"/>
      <c r="J234" s="370"/>
      <c r="K234" s="370"/>
      <c r="L234" s="370"/>
      <c r="M234" s="370"/>
      <c r="N234" s="370"/>
      <c r="O234" s="370"/>
      <c r="P234" s="370"/>
      <c r="Q234" s="370"/>
      <c r="R234" s="370"/>
      <c r="S234" s="370"/>
      <c r="T234" s="370"/>
      <c r="U234" s="370"/>
      <c r="V234" s="370"/>
      <c r="W234" s="370"/>
      <c r="X234" s="370"/>
      <c r="Y234" s="370"/>
      <c r="Z234" s="370"/>
    </row>
    <row r="235" spans="1:26" ht="18.75" customHeight="1" x14ac:dyDescent="0.25">
      <c r="A235" s="370"/>
      <c r="B235" s="392"/>
      <c r="C235" s="370"/>
      <c r="D235" s="392"/>
      <c r="E235" s="370"/>
      <c r="F235" s="370"/>
      <c r="G235" s="370"/>
      <c r="H235" s="370"/>
      <c r="I235" s="370"/>
      <c r="J235" s="370"/>
      <c r="K235" s="370"/>
      <c r="L235" s="370"/>
      <c r="M235" s="370"/>
      <c r="N235" s="370"/>
      <c r="O235" s="370"/>
      <c r="P235" s="370"/>
      <c r="Q235" s="370"/>
      <c r="R235" s="370"/>
      <c r="S235" s="370"/>
      <c r="T235" s="370"/>
      <c r="U235" s="370"/>
      <c r="V235" s="370"/>
      <c r="W235" s="370"/>
      <c r="X235" s="370"/>
      <c r="Y235" s="370"/>
      <c r="Z235" s="370"/>
    </row>
    <row r="236" spans="1:26" ht="18.75" customHeight="1" x14ac:dyDescent="0.25">
      <c r="A236" s="370"/>
      <c r="B236" s="392"/>
      <c r="C236" s="370"/>
      <c r="D236" s="392"/>
      <c r="E236" s="370"/>
      <c r="F236" s="370"/>
      <c r="G236" s="370"/>
      <c r="H236" s="370"/>
      <c r="I236" s="370"/>
      <c r="J236" s="370"/>
      <c r="K236" s="370"/>
      <c r="L236" s="370"/>
      <c r="M236" s="370"/>
      <c r="N236" s="370"/>
      <c r="O236" s="370"/>
      <c r="P236" s="370"/>
      <c r="Q236" s="370"/>
      <c r="R236" s="370"/>
      <c r="S236" s="370"/>
      <c r="T236" s="370"/>
      <c r="U236" s="370"/>
      <c r="V236" s="370"/>
      <c r="W236" s="370"/>
      <c r="X236" s="370"/>
      <c r="Y236" s="370"/>
      <c r="Z236" s="370"/>
    </row>
    <row r="237" spans="1:26" ht="18.75" customHeight="1" x14ac:dyDescent="0.25">
      <c r="A237" s="370"/>
      <c r="B237" s="392"/>
      <c r="C237" s="370"/>
      <c r="D237" s="392"/>
      <c r="E237" s="370"/>
      <c r="F237" s="370"/>
      <c r="G237" s="370"/>
      <c r="H237" s="370"/>
      <c r="I237" s="370"/>
      <c r="J237" s="370"/>
      <c r="K237" s="370"/>
      <c r="L237" s="370"/>
      <c r="M237" s="370"/>
      <c r="N237" s="370"/>
      <c r="O237" s="370"/>
      <c r="P237" s="370"/>
      <c r="Q237" s="370"/>
      <c r="R237" s="370"/>
      <c r="S237" s="370"/>
      <c r="T237" s="370"/>
      <c r="U237" s="370"/>
      <c r="V237" s="370"/>
      <c r="W237" s="370"/>
      <c r="X237" s="370"/>
      <c r="Y237" s="370"/>
      <c r="Z237" s="370"/>
    </row>
    <row r="238" spans="1:26" ht="18.75" customHeight="1" x14ac:dyDescent="0.25">
      <c r="A238" s="370"/>
      <c r="B238" s="392"/>
      <c r="C238" s="370"/>
      <c r="D238" s="392"/>
      <c r="E238" s="370"/>
      <c r="F238" s="370"/>
      <c r="G238" s="370"/>
      <c r="H238" s="370"/>
      <c r="I238" s="370"/>
      <c r="J238" s="370"/>
      <c r="K238" s="370"/>
      <c r="L238" s="370"/>
      <c r="M238" s="370"/>
      <c r="N238" s="370"/>
      <c r="O238" s="370"/>
      <c r="P238" s="370"/>
      <c r="Q238" s="370"/>
      <c r="R238" s="370"/>
      <c r="S238" s="370"/>
      <c r="T238" s="370"/>
      <c r="U238" s="370"/>
      <c r="V238" s="370"/>
      <c r="W238" s="370"/>
      <c r="X238" s="370"/>
      <c r="Y238" s="370"/>
      <c r="Z238" s="370"/>
    </row>
    <row r="239" spans="1:26" ht="18.75" customHeight="1" x14ac:dyDescent="0.25">
      <c r="A239" s="370"/>
      <c r="B239" s="392"/>
      <c r="C239" s="370"/>
      <c r="D239" s="392"/>
      <c r="E239" s="370"/>
      <c r="F239" s="370"/>
      <c r="G239" s="370"/>
      <c r="H239" s="370"/>
      <c r="I239" s="370"/>
      <c r="J239" s="370"/>
      <c r="K239" s="370"/>
      <c r="L239" s="370"/>
      <c r="M239" s="370"/>
      <c r="N239" s="370"/>
      <c r="O239" s="370"/>
      <c r="P239" s="370"/>
      <c r="Q239" s="370"/>
      <c r="R239" s="370"/>
      <c r="S239" s="370"/>
      <c r="T239" s="370"/>
      <c r="U239" s="370"/>
      <c r="V239" s="370"/>
      <c r="W239" s="370"/>
      <c r="X239" s="370"/>
      <c r="Y239" s="370"/>
      <c r="Z239" s="370"/>
    </row>
    <row r="240" spans="1:26" ht="18.75" customHeight="1" x14ac:dyDescent="0.25">
      <c r="A240" s="370"/>
      <c r="B240" s="392"/>
      <c r="C240" s="370"/>
      <c r="D240" s="392"/>
      <c r="E240" s="370"/>
      <c r="F240" s="370"/>
      <c r="G240" s="370"/>
      <c r="H240" s="370"/>
      <c r="I240" s="370"/>
      <c r="J240" s="370"/>
      <c r="K240" s="370"/>
      <c r="L240" s="370"/>
      <c r="M240" s="370"/>
      <c r="N240" s="370"/>
      <c r="O240" s="370"/>
      <c r="P240" s="370"/>
      <c r="Q240" s="370"/>
      <c r="R240" s="370"/>
      <c r="S240" s="370"/>
      <c r="T240" s="370"/>
      <c r="U240" s="370"/>
      <c r="V240" s="370"/>
      <c r="W240" s="370"/>
      <c r="X240" s="370"/>
      <c r="Y240" s="370"/>
      <c r="Z240" s="370"/>
    </row>
    <row r="241" spans="1:26" ht="18.75" customHeight="1" x14ac:dyDescent="0.25">
      <c r="A241" s="370"/>
      <c r="B241" s="392"/>
      <c r="C241" s="370"/>
      <c r="D241" s="392"/>
      <c r="E241" s="370"/>
      <c r="F241" s="370"/>
      <c r="G241" s="370"/>
      <c r="H241" s="370"/>
      <c r="I241" s="370"/>
      <c r="J241" s="370"/>
      <c r="K241" s="370"/>
      <c r="L241" s="370"/>
      <c r="M241" s="370"/>
      <c r="N241" s="370"/>
      <c r="O241" s="370"/>
      <c r="P241" s="370"/>
      <c r="Q241" s="370"/>
      <c r="R241" s="370"/>
      <c r="S241" s="370"/>
      <c r="T241" s="370"/>
      <c r="U241" s="370"/>
      <c r="V241" s="370"/>
      <c r="W241" s="370"/>
      <c r="X241" s="370"/>
      <c r="Y241" s="370"/>
      <c r="Z241" s="370"/>
    </row>
    <row r="242" spans="1:26" ht="18.75" customHeight="1" x14ac:dyDescent="0.25">
      <c r="A242" s="370"/>
      <c r="B242" s="392"/>
      <c r="C242" s="370"/>
      <c r="D242" s="392"/>
      <c r="E242" s="370"/>
      <c r="F242" s="370"/>
      <c r="G242" s="370"/>
      <c r="H242" s="370"/>
      <c r="I242" s="370"/>
      <c r="J242" s="370"/>
      <c r="K242" s="370"/>
      <c r="L242" s="370"/>
      <c r="M242" s="370"/>
      <c r="N242" s="370"/>
      <c r="O242" s="370"/>
      <c r="P242" s="370"/>
      <c r="Q242" s="370"/>
      <c r="R242" s="370"/>
      <c r="S242" s="370"/>
      <c r="T242" s="370"/>
      <c r="U242" s="370"/>
      <c r="V242" s="370"/>
      <c r="W242" s="370"/>
      <c r="X242" s="370"/>
      <c r="Y242" s="370"/>
      <c r="Z242" s="370"/>
    </row>
    <row r="243" spans="1:26" ht="15.75" customHeight="1" x14ac:dyDescent="0.25"/>
    <row r="244" spans="1:26" ht="15.75" customHeight="1" x14ac:dyDescent="0.25"/>
    <row r="245" spans="1:26" ht="15.75" customHeight="1" x14ac:dyDescent="0.25"/>
    <row r="246" spans="1:26" ht="15.75" customHeight="1" x14ac:dyDescent="0.25"/>
    <row r="247" spans="1:26" ht="15.75" customHeight="1" x14ac:dyDescent="0.25"/>
    <row r="248" spans="1:26" ht="15.75" customHeight="1" x14ac:dyDescent="0.25"/>
    <row r="249" spans="1:26" ht="15.75" customHeight="1" x14ac:dyDescent="0.25"/>
    <row r="250" spans="1:26" ht="15.75" customHeight="1" x14ac:dyDescent="0.25"/>
    <row r="251" spans="1:26" ht="15.75" customHeight="1" x14ac:dyDescent="0.25"/>
    <row r="252" spans="1:26" ht="15.75" customHeight="1" x14ac:dyDescent="0.25"/>
    <row r="253" spans="1:26" ht="15.75" customHeight="1" x14ac:dyDescent="0.25"/>
    <row r="254" spans="1:26" ht="15.75" customHeight="1" x14ac:dyDescent="0.25"/>
    <row r="255" spans="1:26" ht="15.75" customHeight="1" x14ac:dyDescent="0.25"/>
    <row r="256" spans="1:2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thickBot="1" x14ac:dyDescent="0.3"/>
  </sheetData>
  <mergeCells count="21">
    <mergeCell ref="A30:H30"/>
    <mergeCell ref="A34:H34"/>
    <mergeCell ref="A38:H38"/>
    <mergeCell ref="A12:H12"/>
    <mergeCell ref="G13:H13"/>
    <mergeCell ref="A21:H21"/>
    <mergeCell ref="G22:H22"/>
    <mergeCell ref="G23:H23"/>
    <mergeCell ref="G24:H24"/>
    <mergeCell ref="A26:H26"/>
    <mergeCell ref="A5:H5"/>
    <mergeCell ref="G25:H25"/>
    <mergeCell ref="G27:H27"/>
    <mergeCell ref="G28:H28"/>
    <mergeCell ref="G29:H29"/>
    <mergeCell ref="A1:H1"/>
    <mergeCell ref="A2:G2"/>
    <mergeCell ref="A3:B3"/>
    <mergeCell ref="C3:H3"/>
    <mergeCell ref="A4:B4"/>
    <mergeCell ref="C4:H4"/>
  </mergeCells>
  <printOptions horizontalCentered="1"/>
  <pageMargins left="0.25" right="0" top="0.15" bottom="0" header="0" footer="0"/>
  <pageSetup paperSize="9" orientation="portrait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>
    <tabColor rgb="FF00B0F0"/>
    <pageSetUpPr fitToPage="1"/>
  </sheetPr>
  <dimension ref="A1:Z1000"/>
  <sheetViews>
    <sheetView topLeftCell="A30" workbookViewId="0">
      <selection activeCell="F41" sqref="F41"/>
    </sheetView>
  </sheetViews>
  <sheetFormatPr defaultColWidth="14.42578125" defaultRowHeight="15" customHeight="1" x14ac:dyDescent="0.25"/>
  <cols>
    <col min="1" max="1" width="6.140625" customWidth="1"/>
    <col min="2" max="2" width="42.140625" customWidth="1"/>
    <col min="3" max="3" width="24.42578125" customWidth="1"/>
    <col min="4" max="4" width="26.42578125" customWidth="1"/>
    <col min="5" max="5" width="19" customWidth="1"/>
    <col min="6" max="6" width="27.7109375" customWidth="1"/>
    <col min="7" max="7" width="28.140625" customWidth="1"/>
    <col min="8" max="26" width="9.140625" customWidth="1"/>
  </cols>
  <sheetData>
    <row r="1" spans="1:26" ht="15.75" x14ac:dyDescent="0.25">
      <c r="A1" s="669" t="str">
        <f>DS!A1</f>
        <v>KEC International Limited</v>
      </c>
      <c r="B1" s="630"/>
      <c r="C1" s="630"/>
      <c r="D1" s="630"/>
      <c r="E1" s="630"/>
      <c r="F1" s="630"/>
      <c r="G1" s="636"/>
      <c r="H1" s="96"/>
    </row>
    <row r="2" spans="1:26" ht="15.75" x14ac:dyDescent="0.25">
      <c r="A2" s="670" t="str">
        <f>DS!A2</f>
        <v>765 kV D/C Bikaner IV PS to Siwani II (Part-01) TL</v>
      </c>
      <c r="B2" s="620"/>
      <c r="C2" s="620"/>
      <c r="D2" s="620"/>
      <c r="E2" s="620"/>
      <c r="F2" s="620"/>
      <c r="G2" s="647"/>
      <c r="H2" s="96"/>
    </row>
    <row r="3" spans="1:26" ht="15.75" x14ac:dyDescent="0.25">
      <c r="A3" s="670" t="s">
        <v>905</v>
      </c>
      <c r="B3" s="620"/>
      <c r="C3" s="620"/>
      <c r="D3" s="620"/>
      <c r="E3" s="620"/>
      <c r="F3" s="620"/>
      <c r="G3" s="647"/>
      <c r="H3" s="96"/>
    </row>
    <row r="4" spans="1:26" ht="18.75" customHeight="1" x14ac:dyDescent="0.25">
      <c r="A4" s="670" t="s">
        <v>906</v>
      </c>
      <c r="B4" s="620"/>
      <c r="C4" s="620"/>
      <c r="D4" s="620"/>
      <c r="E4" s="620"/>
      <c r="F4" s="620"/>
      <c r="G4" s="647"/>
      <c r="H4" s="96"/>
    </row>
    <row r="5" spans="1:26" ht="45" x14ac:dyDescent="0.25">
      <c r="A5" s="393" t="s">
        <v>773</v>
      </c>
      <c r="B5" s="69" t="s">
        <v>907</v>
      </c>
      <c r="C5" s="61" t="s">
        <v>908</v>
      </c>
      <c r="D5" s="69" t="s">
        <v>909</v>
      </c>
      <c r="E5" s="69" t="s">
        <v>910</v>
      </c>
      <c r="F5" s="61" t="s">
        <v>911</v>
      </c>
      <c r="G5" s="394" t="s">
        <v>912</v>
      </c>
      <c r="H5" s="96"/>
    </row>
    <row r="6" spans="1:26" ht="60" x14ac:dyDescent="0.25">
      <c r="A6" s="395">
        <v>1</v>
      </c>
      <c r="B6" s="107" t="s">
        <v>913</v>
      </c>
      <c r="C6" s="107" t="s">
        <v>914</v>
      </c>
      <c r="D6" s="120">
        <v>45770</v>
      </c>
      <c r="E6" s="120" t="s">
        <v>915</v>
      </c>
      <c r="F6" s="9" t="s">
        <v>916</v>
      </c>
      <c r="G6" s="396"/>
      <c r="H6" s="383"/>
      <c r="I6" s="397"/>
      <c r="J6" s="397"/>
      <c r="K6" s="397"/>
      <c r="L6" s="397"/>
      <c r="M6" s="397"/>
      <c r="N6" s="397"/>
      <c r="O6" s="397"/>
      <c r="P6" s="397"/>
      <c r="Q6" s="397"/>
      <c r="R6" s="397"/>
      <c r="S6" s="397"/>
      <c r="T6" s="397"/>
      <c r="U6" s="397"/>
      <c r="V6" s="397"/>
      <c r="W6" s="397"/>
      <c r="X6" s="397"/>
      <c r="Y6" s="397"/>
      <c r="Z6" s="397"/>
    </row>
    <row r="7" spans="1:26" ht="30" x14ac:dyDescent="0.25">
      <c r="A7" s="141">
        <v>2</v>
      </c>
      <c r="B7" s="107" t="s">
        <v>917</v>
      </c>
      <c r="C7" s="108" t="s">
        <v>918</v>
      </c>
      <c r="D7" s="123">
        <v>45819</v>
      </c>
      <c r="E7" s="107" t="s">
        <v>919</v>
      </c>
      <c r="F7" s="9" t="s">
        <v>920</v>
      </c>
      <c r="G7" s="398"/>
      <c r="H7" s="96"/>
    </row>
    <row r="8" spans="1:26" x14ac:dyDescent="0.25">
      <c r="A8" s="399"/>
      <c r="B8" s="117"/>
      <c r="C8" s="117"/>
      <c r="D8" s="117"/>
      <c r="E8" s="117"/>
      <c r="F8" s="400"/>
      <c r="G8" s="401"/>
      <c r="H8" s="96"/>
    </row>
    <row r="9" spans="1:26" x14ac:dyDescent="0.25">
      <c r="A9" s="737" t="s">
        <v>921</v>
      </c>
      <c r="B9" s="620"/>
      <c r="C9" s="620"/>
      <c r="D9" s="620"/>
      <c r="E9" s="620"/>
      <c r="F9" s="620"/>
      <c r="G9" s="647"/>
      <c r="H9" s="96"/>
    </row>
    <row r="10" spans="1:26" ht="45" x14ac:dyDescent="0.25">
      <c r="A10" s="393" t="s">
        <v>773</v>
      </c>
      <c r="B10" s="69" t="s">
        <v>922</v>
      </c>
      <c r="C10" s="61" t="s">
        <v>908</v>
      </c>
      <c r="D10" s="69" t="s">
        <v>909</v>
      </c>
      <c r="E10" s="69" t="s">
        <v>910</v>
      </c>
      <c r="F10" s="61" t="s">
        <v>911</v>
      </c>
      <c r="G10" s="394" t="s">
        <v>912</v>
      </c>
      <c r="H10" s="96"/>
    </row>
    <row r="11" spans="1:26" ht="135" x14ac:dyDescent="0.25">
      <c r="A11" s="141">
        <v>1</v>
      </c>
      <c r="B11" s="87" t="s">
        <v>923</v>
      </c>
      <c r="C11" s="108" t="s">
        <v>924</v>
      </c>
      <c r="D11" s="120">
        <v>45770</v>
      </c>
      <c r="E11" s="120" t="s">
        <v>925</v>
      </c>
      <c r="F11" s="377" t="s">
        <v>1775</v>
      </c>
      <c r="G11" s="396"/>
      <c r="H11" s="96"/>
    </row>
    <row r="12" spans="1:26" x14ac:dyDescent="0.25">
      <c r="A12" s="399"/>
      <c r="C12" s="117"/>
      <c r="D12" s="117"/>
      <c r="E12" s="117"/>
      <c r="F12" s="117"/>
      <c r="G12" s="402"/>
      <c r="H12" s="96"/>
    </row>
    <row r="13" spans="1:26" ht="15.75" x14ac:dyDescent="0.25">
      <c r="A13" s="670" t="s">
        <v>926</v>
      </c>
      <c r="B13" s="620"/>
      <c r="C13" s="620"/>
      <c r="D13" s="620"/>
      <c r="E13" s="620"/>
      <c r="F13" s="620"/>
      <c r="G13" s="647"/>
      <c r="H13" s="96"/>
    </row>
    <row r="14" spans="1:26" ht="45" x14ac:dyDescent="0.25">
      <c r="A14" s="393" t="s">
        <v>773</v>
      </c>
      <c r="B14" s="69" t="s">
        <v>927</v>
      </c>
      <c r="C14" s="69" t="s">
        <v>908</v>
      </c>
      <c r="D14" s="69" t="s">
        <v>909</v>
      </c>
      <c r="E14" s="69" t="s">
        <v>910</v>
      </c>
      <c r="F14" s="61" t="s">
        <v>911</v>
      </c>
      <c r="G14" s="394" t="s">
        <v>912</v>
      </c>
      <c r="H14" s="117"/>
      <c r="I14" s="117"/>
      <c r="J14" s="117"/>
      <c r="K14" s="117"/>
      <c r="L14" s="117"/>
      <c r="M14" s="117"/>
      <c r="N14" s="117"/>
      <c r="O14" s="117"/>
      <c r="P14" s="117"/>
      <c r="Q14" s="117"/>
      <c r="R14" s="117"/>
      <c r="S14" s="117"/>
      <c r="T14" s="117"/>
      <c r="U14" s="117"/>
      <c r="V14" s="117"/>
      <c r="W14" s="117"/>
      <c r="X14" s="117"/>
      <c r="Y14" s="117"/>
      <c r="Z14" s="117"/>
    </row>
    <row r="15" spans="1:26" ht="30" x14ac:dyDescent="0.25">
      <c r="A15" s="403">
        <v>1</v>
      </c>
      <c r="B15" s="377" t="s">
        <v>928</v>
      </c>
      <c r="C15" s="241" t="s">
        <v>929</v>
      </c>
      <c r="D15" s="404">
        <v>45770</v>
      </c>
      <c r="E15" s="404" t="s">
        <v>930</v>
      </c>
      <c r="F15" s="377" t="s">
        <v>931</v>
      </c>
      <c r="G15" s="398"/>
      <c r="H15" s="96"/>
    </row>
    <row r="16" spans="1:26" ht="150" x14ac:dyDescent="0.25">
      <c r="A16" s="403">
        <v>2</v>
      </c>
      <c r="B16" s="377" t="s">
        <v>932</v>
      </c>
      <c r="C16" s="241" t="s">
        <v>933</v>
      </c>
      <c r="D16" s="404">
        <v>45770</v>
      </c>
      <c r="E16" s="404" t="s">
        <v>934</v>
      </c>
      <c r="F16" s="377" t="s">
        <v>935</v>
      </c>
      <c r="G16" s="398"/>
      <c r="H16" s="96"/>
    </row>
    <row r="17" spans="1:8" ht="120" x14ac:dyDescent="0.25">
      <c r="A17" s="141">
        <v>3</v>
      </c>
      <c r="B17" s="9" t="s">
        <v>936</v>
      </c>
      <c r="C17" s="108" t="s">
        <v>937</v>
      </c>
      <c r="D17" s="404">
        <v>45770</v>
      </c>
      <c r="E17" s="404" t="s">
        <v>938</v>
      </c>
      <c r="F17" s="377" t="s">
        <v>939</v>
      </c>
      <c r="G17" s="398"/>
      <c r="H17" s="96"/>
    </row>
    <row r="18" spans="1:8" ht="165" x14ac:dyDescent="0.25">
      <c r="A18" s="141">
        <v>4</v>
      </c>
      <c r="B18" s="9" t="s">
        <v>940</v>
      </c>
      <c r="C18" s="108" t="s">
        <v>941</v>
      </c>
      <c r="D18" s="404">
        <v>45770</v>
      </c>
      <c r="E18" s="404" t="s">
        <v>938</v>
      </c>
      <c r="F18" s="377" t="s">
        <v>942</v>
      </c>
      <c r="G18" s="405"/>
      <c r="H18" s="96"/>
    </row>
    <row r="19" spans="1:8" ht="60" x14ac:dyDescent="0.25">
      <c r="A19" s="141">
        <v>5</v>
      </c>
      <c r="B19" s="167" t="s">
        <v>943</v>
      </c>
      <c r="C19" s="108" t="s">
        <v>944</v>
      </c>
      <c r="D19" s="404">
        <v>45770</v>
      </c>
      <c r="E19" s="404" t="s">
        <v>945</v>
      </c>
      <c r="F19" s="377" t="s">
        <v>946</v>
      </c>
      <c r="G19" s="398"/>
      <c r="H19" s="96"/>
    </row>
    <row r="20" spans="1:8" ht="120" x14ac:dyDescent="0.25">
      <c r="A20" s="141">
        <v>6</v>
      </c>
      <c r="B20" s="167" t="s">
        <v>947</v>
      </c>
      <c r="C20" s="241" t="s">
        <v>948</v>
      </c>
      <c r="D20" s="404">
        <v>45770</v>
      </c>
      <c r="E20" s="404" t="s">
        <v>938</v>
      </c>
      <c r="F20" s="377" t="s">
        <v>949</v>
      </c>
      <c r="G20" s="398"/>
      <c r="H20" s="96"/>
    </row>
    <row r="21" spans="1:8" ht="195" x14ac:dyDescent="0.25">
      <c r="A21" s="141">
        <v>7</v>
      </c>
      <c r="B21" s="167" t="s">
        <v>950</v>
      </c>
      <c r="C21" s="108" t="s">
        <v>951</v>
      </c>
      <c r="D21" s="404">
        <v>45986</v>
      </c>
      <c r="E21" s="404" t="s">
        <v>952</v>
      </c>
      <c r="F21" s="377" t="s">
        <v>953</v>
      </c>
      <c r="G21" s="398"/>
      <c r="H21" s="96"/>
    </row>
    <row r="22" spans="1:8" ht="195" x14ac:dyDescent="0.25">
      <c r="A22" s="141">
        <v>8</v>
      </c>
      <c r="B22" s="167" t="s">
        <v>954</v>
      </c>
      <c r="C22" s="108" t="s">
        <v>951</v>
      </c>
      <c r="D22" s="404">
        <v>45986</v>
      </c>
      <c r="E22" s="404" t="s">
        <v>952</v>
      </c>
      <c r="F22" s="377" t="s">
        <v>955</v>
      </c>
      <c r="G22" s="398"/>
      <c r="H22" s="96"/>
    </row>
    <row r="23" spans="1:8" ht="195" x14ac:dyDescent="0.25">
      <c r="A23" s="141">
        <v>9</v>
      </c>
      <c r="B23" s="406" t="s">
        <v>956</v>
      </c>
      <c r="C23" s="179" t="s">
        <v>957</v>
      </c>
      <c r="D23" s="407">
        <v>45986</v>
      </c>
      <c r="E23" s="407" t="s">
        <v>952</v>
      </c>
      <c r="F23" s="408" t="s">
        <v>955</v>
      </c>
      <c r="G23" s="409"/>
      <c r="H23" s="96"/>
    </row>
    <row r="24" spans="1:8" ht="195" x14ac:dyDescent="0.25">
      <c r="A24" s="117">
        <v>10</v>
      </c>
      <c r="B24" s="406" t="s">
        <v>956</v>
      </c>
      <c r="C24" s="179" t="s">
        <v>957</v>
      </c>
      <c r="D24" s="407">
        <v>45986</v>
      </c>
      <c r="E24" s="407" t="s">
        <v>952</v>
      </c>
      <c r="F24" s="408" t="s">
        <v>955</v>
      </c>
      <c r="G24" s="262"/>
      <c r="H24" s="96"/>
    </row>
    <row r="25" spans="1:8" ht="135" x14ac:dyDescent="0.25">
      <c r="A25" s="399">
        <v>11</v>
      </c>
      <c r="B25" s="108" t="s">
        <v>1777</v>
      </c>
      <c r="C25" s="108" t="s">
        <v>1778</v>
      </c>
      <c r="D25" s="108" t="s">
        <v>958</v>
      </c>
      <c r="E25" s="108" t="s">
        <v>959</v>
      </c>
      <c r="F25" s="9" t="s">
        <v>1779</v>
      </c>
      <c r="G25" s="401"/>
      <c r="H25" s="96"/>
    </row>
    <row r="26" spans="1:8" ht="15.75" customHeight="1" x14ac:dyDescent="0.25">
      <c r="A26" s="737" t="s">
        <v>960</v>
      </c>
      <c r="B26" s="620"/>
      <c r="C26" s="620"/>
      <c r="D26" s="620"/>
      <c r="E26" s="620"/>
      <c r="F26" s="620"/>
      <c r="G26" s="647"/>
      <c r="H26" s="96"/>
    </row>
    <row r="27" spans="1:8" ht="45" x14ac:dyDescent="0.25">
      <c r="A27" s="393" t="s">
        <v>773</v>
      </c>
      <c r="B27" s="69" t="s">
        <v>961</v>
      </c>
      <c r="C27" s="61" t="s">
        <v>908</v>
      </c>
      <c r="D27" s="69" t="s">
        <v>909</v>
      </c>
      <c r="E27" s="69" t="s">
        <v>910</v>
      </c>
      <c r="F27" s="61" t="s">
        <v>911</v>
      </c>
      <c r="G27" s="394" t="s">
        <v>912</v>
      </c>
      <c r="H27" s="96"/>
    </row>
    <row r="28" spans="1:8" ht="75" x14ac:dyDescent="0.25">
      <c r="A28" s="141">
        <v>1</v>
      </c>
      <c r="B28" s="87" t="s">
        <v>962</v>
      </c>
      <c r="C28" s="108" t="s">
        <v>963</v>
      </c>
      <c r="D28" s="120">
        <v>45819</v>
      </c>
      <c r="E28" s="120" t="s">
        <v>964</v>
      </c>
      <c r="F28" s="9" t="s">
        <v>965</v>
      </c>
      <c r="G28" s="396"/>
      <c r="H28" s="96"/>
    </row>
    <row r="29" spans="1:8" ht="16.5" customHeight="1" x14ac:dyDescent="0.25">
      <c r="A29" s="399"/>
      <c r="B29" s="117"/>
      <c r="C29" s="117"/>
      <c r="D29" s="117"/>
      <c r="E29" s="117"/>
      <c r="F29" s="400"/>
      <c r="G29" s="401"/>
      <c r="H29" s="96"/>
    </row>
    <row r="30" spans="1:8" x14ac:dyDescent="0.25">
      <c r="A30" s="737" t="s">
        <v>966</v>
      </c>
      <c r="B30" s="620"/>
      <c r="C30" s="620"/>
      <c r="D30" s="620"/>
      <c r="E30" s="620"/>
      <c r="F30" s="620"/>
      <c r="G30" s="647"/>
      <c r="H30" s="96"/>
    </row>
    <row r="31" spans="1:8" ht="45" x14ac:dyDescent="0.25">
      <c r="A31" s="393" t="s">
        <v>773</v>
      </c>
      <c r="B31" s="69" t="s">
        <v>967</v>
      </c>
      <c r="C31" s="61" t="s">
        <v>908</v>
      </c>
      <c r="D31" s="69" t="s">
        <v>909</v>
      </c>
      <c r="E31" s="69" t="s">
        <v>910</v>
      </c>
      <c r="F31" s="61" t="s">
        <v>911</v>
      </c>
      <c r="G31" s="394" t="s">
        <v>912</v>
      </c>
      <c r="H31" s="96"/>
    </row>
    <row r="32" spans="1:8" ht="60" x14ac:dyDescent="0.25">
      <c r="A32" s="141">
        <v>1</v>
      </c>
      <c r="B32" s="87" t="s">
        <v>968</v>
      </c>
      <c r="C32" s="176" t="s">
        <v>969</v>
      </c>
      <c r="D32" s="120">
        <v>45819</v>
      </c>
      <c r="E32" s="120" t="s">
        <v>970</v>
      </c>
      <c r="F32" s="377" t="s">
        <v>971</v>
      </c>
      <c r="G32" s="396"/>
      <c r="H32" s="96"/>
    </row>
    <row r="33" spans="1:8" ht="15.75" customHeight="1" x14ac:dyDescent="0.25">
      <c r="A33" s="117"/>
      <c r="C33" s="117"/>
      <c r="D33" s="117"/>
      <c r="E33" s="117"/>
      <c r="F33" s="117"/>
      <c r="G33" s="410"/>
      <c r="H33" s="96"/>
    </row>
    <row r="34" spans="1:8" ht="15.75" customHeight="1" x14ac:dyDescent="0.25">
      <c r="A34" s="737" t="s">
        <v>972</v>
      </c>
      <c r="B34" s="620"/>
      <c r="C34" s="620"/>
      <c r="D34" s="620"/>
      <c r="E34" s="620"/>
      <c r="F34" s="620"/>
      <c r="G34" s="647"/>
      <c r="H34" s="96"/>
    </row>
    <row r="35" spans="1:8" ht="45" x14ac:dyDescent="0.25">
      <c r="A35" s="393" t="s">
        <v>773</v>
      </c>
      <c r="B35" s="69" t="s">
        <v>973</v>
      </c>
      <c r="C35" s="61" t="s">
        <v>908</v>
      </c>
      <c r="D35" s="69" t="s">
        <v>909</v>
      </c>
      <c r="E35" s="69" t="s">
        <v>910</v>
      </c>
      <c r="F35" s="61" t="s">
        <v>911</v>
      </c>
      <c r="G35" s="394" t="s">
        <v>912</v>
      </c>
      <c r="H35" s="96"/>
    </row>
    <row r="36" spans="1:8" ht="30" x14ac:dyDescent="0.25">
      <c r="A36" s="141">
        <v>1</v>
      </c>
      <c r="B36" s="87" t="s">
        <v>974</v>
      </c>
      <c r="C36" s="176" t="s">
        <v>975</v>
      </c>
      <c r="D36" s="120" t="s">
        <v>976</v>
      </c>
      <c r="E36" s="120" t="s">
        <v>972</v>
      </c>
      <c r="F36" s="377" t="s">
        <v>977</v>
      </c>
      <c r="G36" s="396"/>
      <c r="H36" s="96"/>
    </row>
    <row r="37" spans="1:8" ht="15.75" customHeight="1" x14ac:dyDescent="0.25">
      <c r="A37" s="117"/>
      <c r="C37" s="117"/>
      <c r="D37" s="117"/>
      <c r="E37" s="117"/>
      <c r="F37" s="117"/>
      <c r="G37" s="410"/>
      <c r="H37" s="96"/>
    </row>
    <row r="38" spans="1:8" ht="15.75" customHeight="1" x14ac:dyDescent="0.25">
      <c r="A38" s="737" t="s">
        <v>1780</v>
      </c>
      <c r="B38" s="620"/>
      <c r="C38" s="620"/>
      <c r="D38" s="620"/>
      <c r="E38" s="620"/>
      <c r="F38" s="620"/>
      <c r="G38" s="647"/>
      <c r="H38" s="96"/>
    </row>
    <row r="39" spans="1:8" ht="45" x14ac:dyDescent="0.25">
      <c r="A39" s="393" t="s">
        <v>773</v>
      </c>
      <c r="B39" s="69" t="s">
        <v>973</v>
      </c>
      <c r="C39" s="61" t="s">
        <v>908</v>
      </c>
      <c r="D39" s="69" t="s">
        <v>909</v>
      </c>
      <c r="E39" s="69" t="s">
        <v>910</v>
      </c>
      <c r="F39" s="61" t="s">
        <v>911</v>
      </c>
      <c r="G39" s="394" t="s">
        <v>912</v>
      </c>
      <c r="H39" s="96"/>
    </row>
    <row r="40" spans="1:8" ht="30" x14ac:dyDescent="0.25">
      <c r="A40" s="141">
        <v>1</v>
      </c>
      <c r="B40" s="87" t="s">
        <v>1781</v>
      </c>
      <c r="C40" s="176" t="s">
        <v>975</v>
      </c>
      <c r="D40" s="120"/>
      <c r="E40" s="120" t="s">
        <v>1782</v>
      </c>
      <c r="F40" s="377" t="s">
        <v>1783</v>
      </c>
      <c r="G40" s="396"/>
      <c r="H40" s="96"/>
    </row>
    <row r="41" spans="1:8" ht="15.75" customHeight="1" x14ac:dyDescent="0.25">
      <c r="A41" s="117"/>
      <c r="C41" s="117"/>
      <c r="D41" s="117"/>
      <c r="E41" s="117"/>
      <c r="F41" s="117"/>
      <c r="G41" s="410"/>
      <c r="H41" s="96"/>
    </row>
    <row r="42" spans="1:8" ht="15.75" customHeight="1" x14ac:dyDescent="0.25">
      <c r="A42" s="117"/>
      <c r="C42" s="117"/>
      <c r="D42" s="117"/>
      <c r="E42" s="117"/>
      <c r="F42" s="117"/>
      <c r="G42" s="410"/>
      <c r="H42" s="96"/>
    </row>
    <row r="43" spans="1:8" ht="15.75" customHeight="1" x14ac:dyDescent="0.25">
      <c r="A43" s="117"/>
      <c r="C43" s="117"/>
      <c r="D43" s="117"/>
      <c r="E43" s="117"/>
      <c r="F43" s="117"/>
      <c r="G43" s="410"/>
      <c r="H43" s="96"/>
    </row>
    <row r="44" spans="1:8" ht="15.75" customHeight="1" x14ac:dyDescent="0.25">
      <c r="A44" s="117"/>
      <c r="C44" s="117"/>
      <c r="D44" s="117"/>
      <c r="E44" s="117"/>
      <c r="F44" s="117"/>
      <c r="G44" s="410"/>
      <c r="H44" s="96"/>
    </row>
    <row r="45" spans="1:8" ht="15.75" customHeight="1" x14ac:dyDescent="0.25">
      <c r="A45" s="117"/>
      <c r="C45" s="117"/>
      <c r="D45" s="117"/>
      <c r="E45" s="117"/>
      <c r="F45" s="117"/>
      <c r="G45" s="410"/>
      <c r="H45" s="96"/>
    </row>
    <row r="46" spans="1:8" ht="15.75" customHeight="1" x14ac:dyDescent="0.25">
      <c r="A46" s="117"/>
      <c r="C46" s="117"/>
      <c r="D46" s="117"/>
      <c r="E46" s="117"/>
      <c r="F46" s="117"/>
      <c r="G46" s="410"/>
      <c r="H46" s="96"/>
    </row>
    <row r="47" spans="1:8" ht="15.75" customHeight="1" x14ac:dyDescent="0.25">
      <c r="A47" s="117"/>
      <c r="C47" s="117"/>
      <c r="D47" s="117"/>
      <c r="E47" s="117"/>
      <c r="F47" s="117"/>
      <c r="G47" s="410"/>
      <c r="H47" s="96"/>
    </row>
    <row r="48" spans="1:8" ht="15.75" customHeight="1" x14ac:dyDescent="0.25">
      <c r="A48" s="117"/>
      <c r="C48" s="117"/>
      <c r="D48" s="117"/>
      <c r="E48" s="117"/>
      <c r="F48" s="117"/>
      <c r="G48" s="410"/>
      <c r="H48" s="96"/>
    </row>
    <row r="49" spans="1:8" ht="15.75" customHeight="1" x14ac:dyDescent="0.25">
      <c r="A49" s="117"/>
      <c r="C49" s="117"/>
      <c r="D49" s="117"/>
      <c r="E49" s="117"/>
      <c r="F49" s="117"/>
      <c r="G49" s="410"/>
      <c r="H49" s="96"/>
    </row>
    <row r="50" spans="1:8" ht="15.75" customHeight="1" x14ac:dyDescent="0.25">
      <c r="A50" s="117"/>
      <c r="C50" s="117"/>
      <c r="D50" s="117"/>
      <c r="E50" s="117"/>
      <c r="F50" s="117"/>
      <c r="G50" s="410"/>
      <c r="H50" s="96"/>
    </row>
    <row r="51" spans="1:8" ht="15.75" customHeight="1" x14ac:dyDescent="0.25">
      <c r="A51" s="117"/>
      <c r="C51" s="117"/>
      <c r="D51" s="117"/>
      <c r="E51" s="117"/>
      <c r="F51" s="117"/>
      <c r="G51" s="410"/>
      <c r="H51" s="96"/>
    </row>
    <row r="52" spans="1:8" ht="15.75" customHeight="1" x14ac:dyDescent="0.25">
      <c r="A52" s="117"/>
      <c r="C52" s="117"/>
      <c r="D52" s="117"/>
      <c r="E52" s="117"/>
      <c r="F52" s="117"/>
      <c r="G52" s="410"/>
      <c r="H52" s="96"/>
    </row>
    <row r="53" spans="1:8" ht="15.75" customHeight="1" x14ac:dyDescent="0.25">
      <c r="A53" s="117"/>
      <c r="C53" s="117"/>
      <c r="D53" s="117"/>
      <c r="E53" s="117"/>
      <c r="F53" s="117"/>
      <c r="G53" s="410"/>
      <c r="H53" s="96"/>
    </row>
    <row r="54" spans="1:8" ht="15.75" customHeight="1" x14ac:dyDescent="0.25">
      <c r="A54" s="117"/>
      <c r="C54" s="117"/>
      <c r="D54" s="117"/>
      <c r="E54" s="117"/>
      <c r="F54" s="117"/>
      <c r="G54" s="410"/>
      <c r="H54" s="96"/>
    </row>
    <row r="55" spans="1:8" ht="15.75" customHeight="1" x14ac:dyDescent="0.25">
      <c r="A55" s="117"/>
      <c r="C55" s="117"/>
      <c r="D55" s="117"/>
      <c r="E55" s="117"/>
      <c r="F55" s="117"/>
      <c r="G55" s="410"/>
      <c r="H55" s="96"/>
    </row>
    <row r="56" spans="1:8" ht="15.75" customHeight="1" x14ac:dyDescent="0.25">
      <c r="A56" s="117"/>
      <c r="C56" s="117"/>
      <c r="D56" s="117"/>
      <c r="E56" s="117"/>
      <c r="F56" s="117"/>
      <c r="G56" s="410"/>
      <c r="H56" s="96"/>
    </row>
    <row r="57" spans="1:8" ht="15.75" customHeight="1" x14ac:dyDescent="0.25">
      <c r="A57" s="117"/>
      <c r="C57" s="117"/>
      <c r="D57" s="117"/>
      <c r="E57" s="117"/>
      <c r="F57" s="117"/>
      <c r="G57" s="410"/>
      <c r="H57" s="96"/>
    </row>
    <row r="58" spans="1:8" ht="15.75" customHeight="1" x14ac:dyDescent="0.25">
      <c r="A58" s="117"/>
      <c r="C58" s="117"/>
      <c r="D58" s="117"/>
      <c r="E58" s="117"/>
      <c r="F58" s="117"/>
      <c r="G58" s="410"/>
      <c r="H58" s="96"/>
    </row>
    <row r="59" spans="1:8" ht="15.75" customHeight="1" x14ac:dyDescent="0.25">
      <c r="A59" s="117"/>
      <c r="C59" s="117"/>
      <c r="D59" s="117"/>
      <c r="E59" s="117"/>
      <c r="F59" s="117"/>
      <c r="G59" s="410"/>
      <c r="H59" s="96"/>
    </row>
    <row r="60" spans="1:8" ht="15.75" customHeight="1" x14ac:dyDescent="0.25">
      <c r="A60" s="117"/>
      <c r="C60" s="117"/>
      <c r="D60" s="117"/>
      <c r="E60" s="117"/>
      <c r="F60" s="117"/>
      <c r="G60" s="410"/>
      <c r="H60" s="96"/>
    </row>
    <row r="61" spans="1:8" ht="15.75" customHeight="1" x14ac:dyDescent="0.25">
      <c r="A61" s="117"/>
      <c r="C61" s="117"/>
      <c r="D61" s="117"/>
      <c r="E61" s="117"/>
      <c r="F61" s="117"/>
      <c r="G61" s="410"/>
      <c r="H61" s="96"/>
    </row>
    <row r="62" spans="1:8" ht="15.75" customHeight="1" x14ac:dyDescent="0.25">
      <c r="A62" s="117"/>
      <c r="C62" s="117"/>
      <c r="D62" s="117"/>
      <c r="E62" s="117"/>
      <c r="F62" s="117"/>
      <c r="G62" s="410"/>
      <c r="H62" s="96"/>
    </row>
    <row r="63" spans="1:8" ht="15.75" customHeight="1" x14ac:dyDescent="0.25">
      <c r="A63" s="117"/>
      <c r="C63" s="117"/>
      <c r="D63" s="117"/>
      <c r="E63" s="117"/>
      <c r="F63" s="117"/>
      <c r="G63" s="410"/>
      <c r="H63" s="96"/>
    </row>
    <row r="64" spans="1:8" ht="15.75" customHeight="1" x14ac:dyDescent="0.25">
      <c r="A64" s="117"/>
      <c r="C64" s="117"/>
      <c r="D64" s="117"/>
      <c r="E64" s="117"/>
      <c r="F64" s="117"/>
      <c r="G64" s="410"/>
      <c r="H64" s="96"/>
    </row>
    <row r="65" spans="1:8" ht="15.75" customHeight="1" x14ac:dyDescent="0.25">
      <c r="A65" s="117"/>
      <c r="C65" s="117"/>
      <c r="D65" s="117"/>
      <c r="E65" s="117"/>
      <c r="F65" s="117"/>
      <c r="G65" s="410"/>
      <c r="H65" s="96"/>
    </row>
    <row r="66" spans="1:8" ht="15.75" customHeight="1" x14ac:dyDescent="0.25">
      <c r="A66" s="117"/>
      <c r="C66" s="117"/>
      <c r="D66" s="117"/>
      <c r="E66" s="117"/>
      <c r="F66" s="117"/>
      <c r="G66" s="410"/>
      <c r="H66" s="96"/>
    </row>
    <row r="67" spans="1:8" ht="15.75" customHeight="1" x14ac:dyDescent="0.25">
      <c r="A67" s="117"/>
      <c r="C67" s="117"/>
      <c r="D67" s="117"/>
      <c r="E67" s="117"/>
      <c r="F67" s="117"/>
      <c r="G67" s="410"/>
      <c r="H67" s="96"/>
    </row>
    <row r="68" spans="1:8" ht="15.75" customHeight="1" x14ac:dyDescent="0.25">
      <c r="A68" s="117"/>
      <c r="C68" s="117"/>
      <c r="D68" s="117"/>
      <c r="E68" s="117"/>
      <c r="F68" s="117"/>
      <c r="G68" s="410"/>
      <c r="H68" s="96"/>
    </row>
    <row r="69" spans="1:8" ht="15.75" customHeight="1" x14ac:dyDescent="0.25">
      <c r="A69" s="117"/>
      <c r="C69" s="117"/>
      <c r="D69" s="117"/>
      <c r="E69" s="117"/>
      <c r="F69" s="117"/>
      <c r="G69" s="410"/>
      <c r="H69" s="96"/>
    </row>
    <row r="70" spans="1:8" ht="15.75" customHeight="1" x14ac:dyDescent="0.25">
      <c r="A70" s="117"/>
      <c r="C70" s="117"/>
      <c r="D70" s="117"/>
      <c r="E70" s="117"/>
      <c r="F70" s="117"/>
      <c r="G70" s="410"/>
      <c r="H70" s="96"/>
    </row>
    <row r="71" spans="1:8" ht="15.75" customHeight="1" x14ac:dyDescent="0.25">
      <c r="A71" s="117"/>
      <c r="C71" s="117"/>
      <c r="D71" s="117"/>
      <c r="E71" s="117"/>
      <c r="F71" s="117"/>
      <c r="G71" s="410"/>
      <c r="H71" s="96"/>
    </row>
    <row r="72" spans="1:8" ht="15.75" customHeight="1" x14ac:dyDescent="0.25">
      <c r="A72" s="117"/>
      <c r="C72" s="117"/>
      <c r="D72" s="117"/>
      <c r="E72" s="117"/>
      <c r="F72" s="117"/>
      <c r="G72" s="410"/>
      <c r="H72" s="96"/>
    </row>
    <row r="73" spans="1:8" ht="15.75" customHeight="1" x14ac:dyDescent="0.25">
      <c r="A73" s="117"/>
      <c r="C73" s="117"/>
      <c r="D73" s="117"/>
      <c r="E73" s="117"/>
      <c r="F73" s="117"/>
      <c r="G73" s="410"/>
      <c r="H73" s="96"/>
    </row>
    <row r="74" spans="1:8" ht="15.75" customHeight="1" x14ac:dyDescent="0.25">
      <c r="A74" s="117"/>
      <c r="C74" s="117"/>
      <c r="D74" s="117"/>
      <c r="E74" s="117"/>
      <c r="F74" s="117"/>
      <c r="G74" s="410"/>
      <c r="H74" s="96"/>
    </row>
    <row r="75" spans="1:8" ht="15.75" customHeight="1" x14ac:dyDescent="0.25">
      <c r="A75" s="117"/>
      <c r="C75" s="117"/>
      <c r="D75" s="117"/>
      <c r="E75" s="117"/>
      <c r="F75" s="117"/>
      <c r="G75" s="410"/>
      <c r="H75" s="96"/>
    </row>
    <row r="76" spans="1:8" ht="15.75" customHeight="1" x14ac:dyDescent="0.25">
      <c r="A76" s="117"/>
      <c r="C76" s="117"/>
      <c r="D76" s="117"/>
      <c r="E76" s="117"/>
      <c r="F76" s="117"/>
      <c r="G76" s="410"/>
      <c r="H76" s="96"/>
    </row>
    <row r="77" spans="1:8" ht="15.75" customHeight="1" x14ac:dyDescent="0.25">
      <c r="A77" s="117"/>
      <c r="C77" s="117"/>
      <c r="D77" s="117"/>
      <c r="E77" s="117"/>
      <c r="F77" s="117"/>
      <c r="G77" s="410"/>
      <c r="H77" s="96"/>
    </row>
    <row r="78" spans="1:8" ht="15.75" customHeight="1" x14ac:dyDescent="0.25">
      <c r="A78" s="117"/>
      <c r="C78" s="117"/>
      <c r="D78" s="117"/>
      <c r="E78" s="117"/>
      <c r="F78" s="117"/>
      <c r="G78" s="410"/>
      <c r="H78" s="96"/>
    </row>
    <row r="79" spans="1:8" ht="15.75" customHeight="1" x14ac:dyDescent="0.25">
      <c r="A79" s="117"/>
      <c r="C79" s="117"/>
      <c r="D79" s="117"/>
      <c r="E79" s="117"/>
      <c r="F79" s="117"/>
      <c r="G79" s="410"/>
      <c r="H79" s="96"/>
    </row>
    <row r="80" spans="1:8" ht="15.75" customHeight="1" x14ac:dyDescent="0.25">
      <c r="A80" s="117"/>
      <c r="C80" s="117"/>
      <c r="D80" s="117"/>
      <c r="E80" s="117"/>
      <c r="F80" s="117"/>
      <c r="G80" s="410"/>
      <c r="H80" s="96"/>
    </row>
    <row r="81" spans="1:8" ht="15.75" customHeight="1" x14ac:dyDescent="0.25">
      <c r="A81" s="117"/>
      <c r="C81" s="117"/>
      <c r="D81" s="117"/>
      <c r="E81" s="117"/>
      <c r="F81" s="117"/>
      <c r="G81" s="410"/>
      <c r="H81" s="96"/>
    </row>
    <row r="82" spans="1:8" ht="15.75" customHeight="1" x14ac:dyDescent="0.25">
      <c r="A82" s="117"/>
      <c r="C82" s="117"/>
      <c r="D82" s="117"/>
      <c r="E82" s="117"/>
      <c r="F82" s="117"/>
      <c r="G82" s="410"/>
      <c r="H82" s="96"/>
    </row>
    <row r="83" spans="1:8" ht="15.75" customHeight="1" x14ac:dyDescent="0.25">
      <c r="A83" s="117"/>
      <c r="C83" s="117"/>
      <c r="D83" s="117"/>
      <c r="E83" s="117"/>
      <c r="F83" s="117"/>
      <c r="G83" s="410"/>
      <c r="H83" s="96"/>
    </row>
    <row r="84" spans="1:8" ht="15.75" customHeight="1" x14ac:dyDescent="0.25">
      <c r="A84" s="117"/>
      <c r="C84" s="117"/>
      <c r="D84" s="117"/>
      <c r="E84" s="117"/>
      <c r="F84" s="117"/>
      <c r="G84" s="410"/>
      <c r="H84" s="96"/>
    </row>
    <row r="85" spans="1:8" ht="15.75" customHeight="1" x14ac:dyDescent="0.25">
      <c r="A85" s="117"/>
      <c r="C85" s="117"/>
      <c r="D85" s="117"/>
      <c r="E85" s="117"/>
      <c r="F85" s="117"/>
      <c r="G85" s="410"/>
      <c r="H85" s="96"/>
    </row>
    <row r="86" spans="1:8" ht="15.75" customHeight="1" x14ac:dyDescent="0.25">
      <c r="A86" s="117"/>
      <c r="C86" s="117"/>
      <c r="D86" s="117"/>
      <c r="E86" s="117"/>
      <c r="F86" s="117"/>
      <c r="G86" s="410"/>
      <c r="H86" s="96"/>
    </row>
    <row r="87" spans="1:8" ht="15.75" customHeight="1" x14ac:dyDescent="0.25">
      <c r="A87" s="117"/>
      <c r="C87" s="117"/>
      <c r="D87" s="117"/>
      <c r="E87" s="117"/>
      <c r="F87" s="117"/>
      <c r="G87" s="410"/>
      <c r="H87" s="96"/>
    </row>
    <row r="88" spans="1:8" ht="15.75" customHeight="1" x14ac:dyDescent="0.25">
      <c r="A88" s="117"/>
      <c r="C88" s="117"/>
      <c r="D88" s="117"/>
      <c r="E88" s="117"/>
      <c r="F88" s="117"/>
      <c r="G88" s="410"/>
      <c r="H88" s="96"/>
    </row>
    <row r="89" spans="1:8" ht="15.75" customHeight="1" x14ac:dyDescent="0.25">
      <c r="A89" s="117"/>
      <c r="C89" s="117"/>
      <c r="D89" s="117"/>
      <c r="E89" s="117"/>
      <c r="F89" s="117"/>
      <c r="G89" s="410"/>
      <c r="H89" s="96"/>
    </row>
    <row r="90" spans="1:8" ht="15.75" customHeight="1" x14ac:dyDescent="0.25">
      <c r="A90" s="117"/>
      <c r="C90" s="117"/>
      <c r="D90" s="117"/>
      <c r="E90" s="117"/>
      <c r="F90" s="117"/>
      <c r="G90" s="410"/>
      <c r="H90" s="96"/>
    </row>
    <row r="91" spans="1:8" ht="15.75" customHeight="1" x14ac:dyDescent="0.25">
      <c r="A91" s="117"/>
      <c r="C91" s="117"/>
      <c r="D91" s="117"/>
      <c r="E91" s="117"/>
      <c r="F91" s="117"/>
      <c r="G91" s="410"/>
      <c r="H91" s="96"/>
    </row>
    <row r="92" spans="1:8" ht="15.75" customHeight="1" x14ac:dyDescent="0.25">
      <c r="A92" s="117"/>
      <c r="C92" s="117"/>
      <c r="D92" s="117"/>
      <c r="E92" s="117"/>
      <c r="F92" s="117"/>
      <c r="G92" s="410"/>
      <c r="H92" s="96"/>
    </row>
    <row r="93" spans="1:8" ht="15.75" customHeight="1" x14ac:dyDescent="0.25">
      <c r="A93" s="117"/>
      <c r="C93" s="117"/>
      <c r="D93" s="117"/>
      <c r="E93" s="117"/>
      <c r="F93" s="117"/>
      <c r="G93" s="410"/>
      <c r="H93" s="96"/>
    </row>
    <row r="94" spans="1:8" ht="15.75" customHeight="1" x14ac:dyDescent="0.25">
      <c r="A94" s="117"/>
      <c r="C94" s="117"/>
      <c r="D94" s="117"/>
      <c r="E94" s="117"/>
      <c r="F94" s="117"/>
      <c r="G94" s="410"/>
      <c r="H94" s="96"/>
    </row>
    <row r="95" spans="1:8" ht="15.75" customHeight="1" x14ac:dyDescent="0.25">
      <c r="A95" s="117"/>
      <c r="C95" s="117"/>
      <c r="D95" s="117"/>
      <c r="E95" s="117"/>
      <c r="F95" s="117"/>
      <c r="G95" s="410"/>
      <c r="H95" s="96"/>
    </row>
    <row r="96" spans="1:8" ht="15.75" customHeight="1" x14ac:dyDescent="0.25">
      <c r="A96" s="117"/>
      <c r="C96" s="117"/>
      <c r="D96" s="117"/>
      <c r="E96" s="117"/>
      <c r="F96" s="117"/>
      <c r="G96" s="410"/>
      <c r="H96" s="96"/>
    </row>
    <row r="97" spans="1:8" ht="15.75" customHeight="1" x14ac:dyDescent="0.25">
      <c r="A97" s="117"/>
      <c r="C97" s="117"/>
      <c r="D97" s="117"/>
      <c r="E97" s="117"/>
      <c r="F97" s="117"/>
      <c r="G97" s="410"/>
      <c r="H97" s="96"/>
    </row>
    <row r="98" spans="1:8" ht="15.75" customHeight="1" x14ac:dyDescent="0.25">
      <c r="A98" s="117"/>
      <c r="C98" s="117"/>
      <c r="D98" s="117"/>
      <c r="E98" s="117"/>
      <c r="F98" s="117"/>
      <c r="G98" s="410"/>
      <c r="H98" s="96"/>
    </row>
    <row r="99" spans="1:8" ht="15.75" customHeight="1" x14ac:dyDescent="0.25">
      <c r="A99" s="117"/>
      <c r="C99" s="117"/>
      <c r="D99" s="117"/>
      <c r="E99" s="117"/>
      <c r="F99" s="117"/>
      <c r="G99" s="410"/>
      <c r="H99" s="96"/>
    </row>
    <row r="100" spans="1:8" ht="15.75" customHeight="1" x14ac:dyDescent="0.25">
      <c r="A100" s="117"/>
      <c r="C100" s="117"/>
      <c r="D100" s="117"/>
      <c r="E100" s="117"/>
      <c r="F100" s="117"/>
      <c r="G100" s="410"/>
      <c r="H100" s="96"/>
    </row>
    <row r="101" spans="1:8" ht="15.75" customHeight="1" x14ac:dyDescent="0.25">
      <c r="A101" s="117"/>
      <c r="C101" s="117"/>
      <c r="D101" s="117"/>
      <c r="E101" s="117"/>
      <c r="F101" s="117"/>
      <c r="G101" s="410"/>
      <c r="H101" s="96"/>
    </row>
    <row r="102" spans="1:8" ht="15.75" customHeight="1" x14ac:dyDescent="0.25">
      <c r="A102" s="117"/>
      <c r="C102" s="117"/>
      <c r="D102" s="117"/>
      <c r="E102" s="117"/>
      <c r="F102" s="117"/>
      <c r="G102" s="410"/>
      <c r="H102" s="96"/>
    </row>
    <row r="103" spans="1:8" ht="15.75" customHeight="1" x14ac:dyDescent="0.25">
      <c r="A103" s="117"/>
      <c r="C103" s="117"/>
      <c r="D103" s="117"/>
      <c r="E103" s="117"/>
      <c r="F103" s="117"/>
      <c r="G103" s="410"/>
      <c r="H103" s="96"/>
    </row>
    <row r="104" spans="1:8" ht="15.75" customHeight="1" x14ac:dyDescent="0.25">
      <c r="A104" s="117"/>
      <c r="C104" s="117"/>
      <c r="D104" s="117"/>
      <c r="E104" s="117"/>
      <c r="F104" s="117"/>
      <c r="G104" s="410"/>
      <c r="H104" s="96"/>
    </row>
    <row r="105" spans="1:8" ht="15.75" customHeight="1" x14ac:dyDescent="0.25">
      <c r="A105" s="117"/>
      <c r="C105" s="117"/>
      <c r="D105" s="117"/>
      <c r="E105" s="117"/>
      <c r="F105" s="117"/>
      <c r="G105" s="410"/>
      <c r="H105" s="96"/>
    </row>
    <row r="106" spans="1:8" ht="15.75" customHeight="1" x14ac:dyDescent="0.25">
      <c r="A106" s="117"/>
      <c r="C106" s="117"/>
      <c r="D106" s="117"/>
      <c r="E106" s="117"/>
      <c r="F106" s="117"/>
      <c r="G106" s="410"/>
      <c r="H106" s="96"/>
    </row>
    <row r="107" spans="1:8" ht="15.75" customHeight="1" x14ac:dyDescent="0.25">
      <c r="A107" s="117"/>
      <c r="C107" s="117"/>
      <c r="D107" s="117"/>
      <c r="E107" s="117"/>
      <c r="F107" s="117"/>
      <c r="G107" s="410"/>
      <c r="H107" s="96"/>
    </row>
    <row r="108" spans="1:8" ht="15.75" customHeight="1" x14ac:dyDescent="0.25">
      <c r="A108" s="117"/>
      <c r="C108" s="117"/>
      <c r="D108" s="117"/>
      <c r="E108" s="117"/>
      <c r="F108" s="117"/>
      <c r="G108" s="410"/>
      <c r="H108" s="96"/>
    </row>
    <row r="109" spans="1:8" ht="15.75" customHeight="1" x14ac:dyDescent="0.25">
      <c r="A109" s="117"/>
      <c r="C109" s="117"/>
      <c r="D109" s="117"/>
      <c r="E109" s="117"/>
      <c r="F109" s="117"/>
      <c r="G109" s="410"/>
      <c r="H109" s="96"/>
    </row>
    <row r="110" spans="1:8" ht="15.75" customHeight="1" x14ac:dyDescent="0.25">
      <c r="A110" s="117"/>
      <c r="C110" s="117"/>
      <c r="D110" s="117"/>
      <c r="E110" s="117"/>
      <c r="F110" s="117"/>
      <c r="G110" s="410"/>
      <c r="H110" s="96"/>
    </row>
    <row r="111" spans="1:8" ht="15.75" customHeight="1" x14ac:dyDescent="0.25">
      <c r="A111" s="117"/>
      <c r="C111" s="117"/>
      <c r="D111" s="117"/>
      <c r="E111" s="117"/>
      <c r="F111" s="117"/>
      <c r="G111" s="410"/>
      <c r="H111" s="96"/>
    </row>
    <row r="112" spans="1:8" ht="15.75" customHeight="1" x14ac:dyDescent="0.25">
      <c r="A112" s="117"/>
      <c r="C112" s="117"/>
      <c r="D112" s="117"/>
      <c r="E112" s="117"/>
      <c r="F112" s="117"/>
      <c r="G112" s="410"/>
      <c r="H112" s="96"/>
    </row>
    <row r="113" spans="1:8" ht="15.75" customHeight="1" x14ac:dyDescent="0.25">
      <c r="A113" s="117"/>
      <c r="C113" s="117"/>
      <c r="D113" s="117"/>
      <c r="E113" s="117"/>
      <c r="F113" s="117"/>
      <c r="G113" s="410"/>
      <c r="H113" s="96"/>
    </row>
    <row r="114" spans="1:8" ht="15.75" customHeight="1" x14ac:dyDescent="0.25">
      <c r="A114" s="117"/>
      <c r="C114" s="117"/>
      <c r="D114" s="117"/>
      <c r="E114" s="117"/>
      <c r="F114" s="117"/>
      <c r="G114" s="410"/>
      <c r="H114" s="96"/>
    </row>
    <row r="115" spans="1:8" ht="15.75" customHeight="1" x14ac:dyDescent="0.25">
      <c r="A115" s="117"/>
      <c r="C115" s="117"/>
      <c r="D115" s="117"/>
      <c r="E115" s="117"/>
      <c r="F115" s="117"/>
      <c r="G115" s="410"/>
      <c r="H115" s="96"/>
    </row>
    <row r="116" spans="1:8" ht="15.75" customHeight="1" x14ac:dyDescent="0.25">
      <c r="A116" s="117"/>
      <c r="C116" s="117"/>
      <c r="D116" s="117"/>
      <c r="E116" s="117"/>
      <c r="F116" s="117"/>
      <c r="G116" s="410"/>
      <c r="H116" s="96"/>
    </row>
    <row r="117" spans="1:8" ht="15.75" customHeight="1" x14ac:dyDescent="0.25">
      <c r="A117" s="117"/>
      <c r="C117" s="117"/>
      <c r="D117" s="117"/>
      <c r="E117" s="117"/>
      <c r="F117" s="117"/>
      <c r="G117" s="410"/>
      <c r="H117" s="96"/>
    </row>
    <row r="118" spans="1:8" ht="15.75" customHeight="1" x14ac:dyDescent="0.25">
      <c r="A118" s="117"/>
      <c r="C118" s="117"/>
      <c r="D118" s="117"/>
      <c r="E118" s="117"/>
      <c r="F118" s="117"/>
      <c r="G118" s="410"/>
      <c r="H118" s="96"/>
    </row>
    <row r="119" spans="1:8" ht="15.75" customHeight="1" x14ac:dyDescent="0.25">
      <c r="A119" s="117"/>
      <c r="C119" s="117"/>
      <c r="D119" s="117"/>
      <c r="E119" s="117"/>
      <c r="F119" s="117"/>
      <c r="G119" s="410"/>
      <c r="H119" s="96"/>
    </row>
    <row r="120" spans="1:8" ht="15.75" customHeight="1" x14ac:dyDescent="0.25">
      <c r="A120" s="117"/>
      <c r="C120" s="117"/>
      <c r="D120" s="117"/>
      <c r="E120" s="117"/>
      <c r="F120" s="117"/>
      <c r="G120" s="410"/>
      <c r="H120" s="96"/>
    </row>
    <row r="121" spans="1:8" ht="15.75" customHeight="1" x14ac:dyDescent="0.25">
      <c r="A121" s="117"/>
      <c r="C121" s="117"/>
      <c r="D121" s="117"/>
      <c r="E121" s="117"/>
      <c r="F121" s="117"/>
      <c r="G121" s="410"/>
      <c r="H121" s="96"/>
    </row>
    <row r="122" spans="1:8" ht="15.75" customHeight="1" x14ac:dyDescent="0.25">
      <c r="A122" s="117"/>
      <c r="C122" s="117"/>
      <c r="D122" s="117"/>
      <c r="E122" s="117"/>
      <c r="F122" s="117"/>
      <c r="G122" s="410"/>
      <c r="H122" s="96"/>
    </row>
    <row r="123" spans="1:8" ht="15.75" customHeight="1" x14ac:dyDescent="0.25">
      <c r="A123" s="117"/>
      <c r="C123" s="117"/>
      <c r="D123" s="117"/>
      <c r="E123" s="117"/>
      <c r="F123" s="117"/>
      <c r="G123" s="410"/>
      <c r="H123" s="96"/>
    </row>
    <row r="124" spans="1:8" ht="15.75" customHeight="1" x14ac:dyDescent="0.25">
      <c r="A124" s="117"/>
      <c r="C124" s="117"/>
      <c r="D124" s="117"/>
      <c r="E124" s="117"/>
      <c r="F124" s="117"/>
      <c r="G124" s="410"/>
      <c r="H124" s="96"/>
    </row>
    <row r="125" spans="1:8" ht="15.75" customHeight="1" x14ac:dyDescent="0.25">
      <c r="A125" s="117"/>
      <c r="C125" s="117"/>
      <c r="D125" s="117"/>
      <c r="E125" s="117"/>
      <c r="F125" s="117"/>
      <c r="G125" s="410"/>
      <c r="H125" s="96"/>
    </row>
    <row r="126" spans="1:8" ht="15.75" customHeight="1" x14ac:dyDescent="0.25">
      <c r="A126" s="117"/>
      <c r="C126" s="117"/>
      <c r="D126" s="117"/>
      <c r="E126" s="117"/>
      <c r="F126" s="117"/>
      <c r="G126" s="410"/>
      <c r="H126" s="96"/>
    </row>
    <row r="127" spans="1:8" ht="15.75" customHeight="1" x14ac:dyDescent="0.25">
      <c r="A127" s="117"/>
      <c r="C127" s="117"/>
      <c r="D127" s="117"/>
      <c r="E127" s="117"/>
      <c r="F127" s="117"/>
      <c r="G127" s="410"/>
      <c r="H127" s="96"/>
    </row>
    <row r="128" spans="1:8" ht="15.75" customHeight="1" x14ac:dyDescent="0.25">
      <c r="A128" s="117"/>
      <c r="C128" s="117"/>
      <c r="D128" s="117"/>
      <c r="E128" s="117"/>
      <c r="F128" s="117"/>
      <c r="G128" s="410"/>
      <c r="H128" s="96"/>
    </row>
    <row r="129" spans="1:8" ht="15.75" customHeight="1" x14ac:dyDescent="0.25">
      <c r="A129" s="117"/>
      <c r="C129" s="117"/>
      <c r="D129" s="117"/>
      <c r="E129" s="117"/>
      <c r="F129" s="117"/>
      <c r="G129" s="410"/>
      <c r="H129" s="96"/>
    </row>
    <row r="130" spans="1:8" ht="15.75" customHeight="1" x14ac:dyDescent="0.25">
      <c r="A130" s="117"/>
      <c r="C130" s="117"/>
      <c r="D130" s="117"/>
      <c r="E130" s="117"/>
      <c r="F130" s="117"/>
      <c r="G130" s="410"/>
      <c r="H130" s="96"/>
    </row>
    <row r="131" spans="1:8" ht="15.75" customHeight="1" x14ac:dyDescent="0.25">
      <c r="A131" s="117"/>
      <c r="C131" s="117"/>
      <c r="D131" s="117"/>
      <c r="E131" s="117"/>
      <c r="F131" s="117"/>
      <c r="G131" s="410"/>
      <c r="H131" s="96"/>
    </row>
    <row r="132" spans="1:8" ht="15.75" customHeight="1" x14ac:dyDescent="0.25">
      <c r="A132" s="117"/>
      <c r="C132" s="117"/>
      <c r="D132" s="117"/>
      <c r="E132" s="117"/>
      <c r="F132" s="117"/>
      <c r="G132" s="410"/>
      <c r="H132" s="96"/>
    </row>
    <row r="133" spans="1:8" ht="15.75" customHeight="1" x14ac:dyDescent="0.25">
      <c r="A133" s="117"/>
      <c r="C133" s="117"/>
      <c r="D133" s="117"/>
      <c r="E133" s="117"/>
      <c r="F133" s="117"/>
      <c r="G133" s="410"/>
      <c r="H133" s="96"/>
    </row>
    <row r="134" spans="1:8" ht="15.75" customHeight="1" x14ac:dyDescent="0.25">
      <c r="A134" s="117"/>
      <c r="C134" s="117"/>
      <c r="D134" s="117"/>
      <c r="E134" s="117"/>
      <c r="F134" s="117"/>
      <c r="G134" s="410"/>
      <c r="H134" s="96"/>
    </row>
    <row r="135" spans="1:8" ht="15.75" customHeight="1" x14ac:dyDescent="0.25">
      <c r="A135" s="117"/>
      <c r="C135" s="117"/>
      <c r="D135" s="117"/>
      <c r="E135" s="117"/>
      <c r="F135" s="117"/>
      <c r="G135" s="410"/>
      <c r="H135" s="96"/>
    </row>
    <row r="136" spans="1:8" ht="15.75" customHeight="1" x14ac:dyDescent="0.25">
      <c r="A136" s="117"/>
      <c r="C136" s="117"/>
      <c r="D136" s="117"/>
      <c r="E136" s="117"/>
      <c r="F136" s="117"/>
      <c r="G136" s="410"/>
      <c r="H136" s="96"/>
    </row>
    <row r="137" spans="1:8" ht="15.75" customHeight="1" x14ac:dyDescent="0.25">
      <c r="A137" s="117"/>
      <c r="C137" s="117"/>
      <c r="D137" s="117"/>
      <c r="E137" s="117"/>
      <c r="F137" s="117"/>
      <c r="G137" s="410"/>
      <c r="H137" s="96"/>
    </row>
    <row r="138" spans="1:8" ht="15.75" customHeight="1" x14ac:dyDescent="0.25">
      <c r="A138" s="117"/>
      <c r="C138" s="117"/>
      <c r="D138" s="117"/>
      <c r="E138" s="117"/>
      <c r="F138" s="117"/>
      <c r="G138" s="410"/>
      <c r="H138" s="96"/>
    </row>
    <row r="139" spans="1:8" ht="15.75" customHeight="1" x14ac:dyDescent="0.25">
      <c r="A139" s="117"/>
      <c r="C139" s="117"/>
      <c r="D139" s="117"/>
      <c r="E139" s="117"/>
      <c r="F139" s="117"/>
      <c r="G139" s="410"/>
      <c r="H139" s="96"/>
    </row>
    <row r="140" spans="1:8" ht="15.75" customHeight="1" x14ac:dyDescent="0.25">
      <c r="A140" s="117"/>
      <c r="C140" s="117"/>
      <c r="D140" s="117"/>
      <c r="E140" s="117"/>
      <c r="F140" s="117"/>
      <c r="G140" s="410"/>
      <c r="H140" s="96"/>
    </row>
    <row r="141" spans="1:8" ht="15.75" customHeight="1" x14ac:dyDescent="0.25">
      <c r="A141" s="117"/>
      <c r="C141" s="117"/>
      <c r="D141" s="117"/>
      <c r="E141" s="117"/>
      <c r="F141" s="117"/>
      <c r="G141" s="410"/>
      <c r="H141" s="96"/>
    </row>
    <row r="142" spans="1:8" ht="15.75" customHeight="1" x14ac:dyDescent="0.25">
      <c r="A142" s="117"/>
      <c r="C142" s="117"/>
      <c r="D142" s="117"/>
      <c r="E142" s="117"/>
      <c r="F142" s="117"/>
      <c r="G142" s="410"/>
      <c r="H142" s="96"/>
    </row>
    <row r="143" spans="1:8" ht="15.75" customHeight="1" x14ac:dyDescent="0.25">
      <c r="A143" s="117"/>
      <c r="C143" s="117"/>
      <c r="D143" s="117"/>
      <c r="E143" s="117"/>
      <c r="F143" s="117"/>
      <c r="G143" s="410"/>
      <c r="H143" s="96"/>
    </row>
    <row r="144" spans="1:8" ht="15.75" customHeight="1" x14ac:dyDescent="0.25">
      <c r="A144" s="117"/>
      <c r="C144" s="117"/>
      <c r="D144" s="117"/>
      <c r="E144" s="117"/>
      <c r="F144" s="117"/>
      <c r="G144" s="410"/>
      <c r="H144" s="96"/>
    </row>
    <row r="145" spans="1:8" ht="15.75" customHeight="1" x14ac:dyDescent="0.25">
      <c r="A145" s="117"/>
      <c r="C145" s="117"/>
      <c r="D145" s="117"/>
      <c r="E145" s="117"/>
      <c r="F145" s="117"/>
      <c r="G145" s="410"/>
      <c r="H145" s="96"/>
    </row>
    <row r="146" spans="1:8" ht="15.75" customHeight="1" x14ac:dyDescent="0.25">
      <c r="A146" s="117"/>
      <c r="C146" s="117"/>
      <c r="D146" s="117"/>
      <c r="E146" s="117"/>
      <c r="F146" s="117"/>
      <c r="G146" s="410"/>
      <c r="H146" s="96"/>
    </row>
    <row r="147" spans="1:8" ht="15.75" customHeight="1" x14ac:dyDescent="0.25">
      <c r="A147" s="117"/>
      <c r="C147" s="117"/>
      <c r="D147" s="117"/>
      <c r="E147" s="117"/>
      <c r="F147" s="117"/>
      <c r="G147" s="410"/>
      <c r="H147" s="96"/>
    </row>
    <row r="148" spans="1:8" ht="15.75" customHeight="1" x14ac:dyDescent="0.25">
      <c r="A148" s="117"/>
      <c r="C148" s="117"/>
      <c r="D148" s="117"/>
      <c r="E148" s="117"/>
      <c r="F148" s="117"/>
      <c r="G148" s="410"/>
      <c r="H148" s="96"/>
    </row>
    <row r="149" spans="1:8" ht="15.75" customHeight="1" x14ac:dyDescent="0.25">
      <c r="A149" s="117"/>
      <c r="C149" s="117"/>
      <c r="D149" s="117"/>
      <c r="E149" s="117"/>
      <c r="F149" s="117"/>
      <c r="G149" s="410"/>
      <c r="H149" s="96"/>
    </row>
    <row r="150" spans="1:8" ht="15.75" customHeight="1" x14ac:dyDescent="0.25">
      <c r="A150" s="117"/>
      <c r="C150" s="117"/>
      <c r="D150" s="117"/>
      <c r="E150" s="117"/>
      <c r="F150" s="117"/>
      <c r="G150" s="410"/>
      <c r="H150" s="96"/>
    </row>
    <row r="151" spans="1:8" ht="15.75" customHeight="1" x14ac:dyDescent="0.25">
      <c r="A151" s="117"/>
      <c r="C151" s="117"/>
      <c r="D151" s="117"/>
      <c r="E151" s="117"/>
      <c r="F151" s="117"/>
      <c r="G151" s="410"/>
      <c r="H151" s="96"/>
    </row>
    <row r="152" spans="1:8" ht="15.75" customHeight="1" x14ac:dyDescent="0.25">
      <c r="A152" s="117"/>
      <c r="C152" s="117"/>
      <c r="D152" s="117"/>
      <c r="E152" s="117"/>
      <c r="F152" s="117"/>
      <c r="G152" s="410"/>
      <c r="H152" s="96"/>
    </row>
    <row r="153" spans="1:8" ht="15.75" customHeight="1" x14ac:dyDescent="0.25">
      <c r="A153" s="117"/>
      <c r="C153" s="117"/>
      <c r="D153" s="117"/>
      <c r="E153" s="117"/>
      <c r="F153" s="117"/>
      <c r="G153" s="410"/>
      <c r="H153" s="96"/>
    </row>
    <row r="154" spans="1:8" ht="15.75" customHeight="1" x14ac:dyDescent="0.25">
      <c r="A154" s="117"/>
      <c r="C154" s="117"/>
      <c r="D154" s="117"/>
      <c r="E154" s="117"/>
      <c r="F154" s="117"/>
      <c r="G154" s="410"/>
      <c r="H154" s="96"/>
    </row>
    <row r="155" spans="1:8" ht="15.75" customHeight="1" x14ac:dyDescent="0.25">
      <c r="A155" s="117"/>
      <c r="C155" s="117"/>
      <c r="D155" s="117"/>
      <c r="E155" s="117"/>
      <c r="F155" s="117"/>
      <c r="G155" s="410"/>
      <c r="H155" s="96"/>
    </row>
    <row r="156" spans="1:8" ht="15.75" customHeight="1" x14ac:dyDescent="0.25">
      <c r="A156" s="117"/>
      <c r="C156" s="117"/>
      <c r="D156" s="117"/>
      <c r="E156" s="117"/>
      <c r="F156" s="117"/>
      <c r="G156" s="410"/>
      <c r="H156" s="96"/>
    </row>
    <row r="157" spans="1:8" ht="15.75" customHeight="1" x14ac:dyDescent="0.25">
      <c r="A157" s="117"/>
      <c r="C157" s="117"/>
      <c r="D157" s="117"/>
      <c r="E157" s="117"/>
      <c r="F157" s="117"/>
      <c r="G157" s="410"/>
      <c r="H157" s="96"/>
    </row>
    <row r="158" spans="1:8" ht="15.75" customHeight="1" x14ac:dyDescent="0.25">
      <c r="A158" s="117"/>
      <c r="C158" s="117"/>
      <c r="D158" s="117"/>
      <c r="E158" s="117"/>
      <c r="F158" s="117"/>
      <c r="G158" s="410"/>
      <c r="H158" s="96"/>
    </row>
    <row r="159" spans="1:8" ht="15.75" customHeight="1" x14ac:dyDescent="0.25">
      <c r="A159" s="117"/>
      <c r="C159" s="117"/>
      <c r="D159" s="117"/>
      <c r="E159" s="117"/>
      <c r="F159" s="117"/>
      <c r="G159" s="410"/>
      <c r="H159" s="96"/>
    </row>
    <row r="160" spans="1:8" ht="15.75" customHeight="1" x14ac:dyDescent="0.25">
      <c r="A160" s="117"/>
      <c r="C160" s="117"/>
      <c r="D160" s="117"/>
      <c r="E160" s="117"/>
      <c r="F160" s="117"/>
      <c r="G160" s="410"/>
      <c r="H160" s="96"/>
    </row>
    <row r="161" spans="1:8" ht="15.75" customHeight="1" x14ac:dyDescent="0.25">
      <c r="A161" s="117"/>
      <c r="C161" s="117"/>
      <c r="D161" s="117"/>
      <c r="E161" s="117"/>
      <c r="F161" s="117"/>
      <c r="G161" s="410"/>
      <c r="H161" s="96"/>
    </row>
    <row r="162" spans="1:8" ht="15.75" customHeight="1" x14ac:dyDescent="0.25">
      <c r="A162" s="117"/>
      <c r="C162" s="117"/>
      <c r="D162" s="117"/>
      <c r="E162" s="117"/>
      <c r="F162" s="117"/>
      <c r="G162" s="410"/>
      <c r="H162" s="96"/>
    </row>
    <row r="163" spans="1:8" ht="15.75" customHeight="1" x14ac:dyDescent="0.25">
      <c r="A163" s="117"/>
      <c r="C163" s="117"/>
      <c r="D163" s="117"/>
      <c r="E163" s="117"/>
      <c r="F163" s="117"/>
      <c r="G163" s="410"/>
      <c r="H163" s="96"/>
    </row>
    <row r="164" spans="1:8" ht="15.75" customHeight="1" x14ac:dyDescent="0.25">
      <c r="A164" s="117"/>
      <c r="C164" s="117"/>
      <c r="D164" s="117"/>
      <c r="E164" s="117"/>
      <c r="F164" s="117"/>
      <c r="G164" s="410"/>
      <c r="H164" s="96"/>
    </row>
    <row r="165" spans="1:8" ht="15.75" customHeight="1" x14ac:dyDescent="0.25">
      <c r="A165" s="117"/>
      <c r="C165" s="117"/>
      <c r="D165" s="117"/>
      <c r="E165" s="117"/>
      <c r="F165" s="117"/>
      <c r="G165" s="410"/>
      <c r="H165" s="96"/>
    </row>
    <row r="166" spans="1:8" ht="15.75" customHeight="1" x14ac:dyDescent="0.25">
      <c r="A166" s="117"/>
      <c r="C166" s="117"/>
      <c r="D166" s="117"/>
      <c r="E166" s="117"/>
      <c r="F166" s="117"/>
      <c r="G166" s="410"/>
      <c r="H166" s="96"/>
    </row>
    <row r="167" spans="1:8" ht="15.75" customHeight="1" x14ac:dyDescent="0.25">
      <c r="A167" s="117"/>
      <c r="C167" s="117"/>
      <c r="D167" s="117"/>
      <c r="E167" s="117"/>
      <c r="F167" s="117"/>
      <c r="G167" s="410"/>
      <c r="H167" s="96"/>
    </row>
    <row r="168" spans="1:8" ht="15.75" customHeight="1" x14ac:dyDescent="0.25">
      <c r="A168" s="117"/>
      <c r="C168" s="117"/>
      <c r="D168" s="117"/>
      <c r="E168" s="117"/>
      <c r="F168" s="117"/>
      <c r="G168" s="410"/>
      <c r="H168" s="96"/>
    </row>
    <row r="169" spans="1:8" ht="15.75" customHeight="1" x14ac:dyDescent="0.25">
      <c r="A169" s="117"/>
      <c r="C169" s="117"/>
      <c r="D169" s="117"/>
      <c r="E169" s="117"/>
      <c r="F169" s="117"/>
      <c r="G169" s="410"/>
      <c r="H169" s="96"/>
    </row>
    <row r="170" spans="1:8" ht="15.75" customHeight="1" x14ac:dyDescent="0.25">
      <c r="A170" s="117"/>
      <c r="C170" s="117"/>
      <c r="D170" s="117"/>
      <c r="E170" s="117"/>
      <c r="F170" s="117"/>
      <c r="G170" s="410"/>
      <c r="H170" s="96"/>
    </row>
    <row r="171" spans="1:8" ht="15.75" customHeight="1" x14ac:dyDescent="0.25">
      <c r="A171" s="117"/>
      <c r="C171" s="117"/>
      <c r="D171" s="117"/>
      <c r="E171" s="117"/>
      <c r="F171" s="117"/>
      <c r="G171" s="410"/>
      <c r="H171" s="96"/>
    </row>
    <row r="172" spans="1:8" ht="15.75" customHeight="1" x14ac:dyDescent="0.25">
      <c r="A172" s="117"/>
      <c r="C172" s="117"/>
      <c r="D172" s="117"/>
      <c r="E172" s="117"/>
      <c r="F172" s="117"/>
      <c r="G172" s="410"/>
      <c r="H172" s="96"/>
    </row>
    <row r="173" spans="1:8" ht="15.75" customHeight="1" x14ac:dyDescent="0.25">
      <c r="A173" s="117"/>
      <c r="C173" s="117"/>
      <c r="D173" s="117"/>
      <c r="E173" s="117"/>
      <c r="F173" s="117"/>
      <c r="G173" s="410"/>
      <c r="H173" s="96"/>
    </row>
    <row r="174" spans="1:8" ht="15.75" customHeight="1" x14ac:dyDescent="0.25">
      <c r="A174" s="117"/>
      <c r="C174" s="117"/>
      <c r="D174" s="117"/>
      <c r="E174" s="117"/>
      <c r="F174" s="117"/>
      <c r="G174" s="410"/>
      <c r="H174" s="96"/>
    </row>
    <row r="175" spans="1:8" ht="15.75" customHeight="1" x14ac:dyDescent="0.25">
      <c r="A175" s="117"/>
      <c r="C175" s="117"/>
      <c r="D175" s="117"/>
      <c r="E175" s="117"/>
      <c r="F175" s="117"/>
      <c r="G175" s="410"/>
      <c r="H175" s="96"/>
    </row>
    <row r="176" spans="1:8" ht="15.75" customHeight="1" x14ac:dyDescent="0.25">
      <c r="A176" s="117"/>
      <c r="C176" s="117"/>
      <c r="D176" s="117"/>
      <c r="E176" s="117"/>
      <c r="F176" s="117"/>
      <c r="G176" s="410"/>
      <c r="H176" s="96"/>
    </row>
    <row r="177" spans="1:8" ht="15.75" customHeight="1" x14ac:dyDescent="0.25">
      <c r="A177" s="117"/>
      <c r="C177" s="117"/>
      <c r="D177" s="117"/>
      <c r="E177" s="117"/>
      <c r="F177" s="117"/>
      <c r="G177" s="410"/>
      <c r="H177" s="96"/>
    </row>
    <row r="178" spans="1:8" ht="15.75" customHeight="1" x14ac:dyDescent="0.25">
      <c r="A178" s="117"/>
      <c r="C178" s="117"/>
      <c r="D178" s="117"/>
      <c r="E178" s="117"/>
      <c r="F178" s="117"/>
      <c r="G178" s="410"/>
      <c r="H178" s="96"/>
    </row>
    <row r="179" spans="1:8" ht="15.75" customHeight="1" x14ac:dyDescent="0.25">
      <c r="A179" s="117"/>
      <c r="C179" s="117"/>
      <c r="D179" s="117"/>
      <c r="E179" s="117"/>
      <c r="F179" s="117"/>
      <c r="G179" s="410"/>
      <c r="H179" s="96"/>
    </row>
    <row r="180" spans="1:8" ht="15.75" customHeight="1" x14ac:dyDescent="0.25">
      <c r="A180" s="117"/>
      <c r="C180" s="117"/>
      <c r="D180" s="117"/>
      <c r="E180" s="117"/>
      <c r="F180" s="117"/>
      <c r="G180" s="410"/>
      <c r="H180" s="96"/>
    </row>
    <row r="181" spans="1:8" ht="15.75" customHeight="1" x14ac:dyDescent="0.25">
      <c r="A181" s="117"/>
      <c r="C181" s="117"/>
      <c r="D181" s="117"/>
      <c r="E181" s="117"/>
      <c r="F181" s="117"/>
      <c r="G181" s="410"/>
      <c r="H181" s="96"/>
    </row>
    <row r="182" spans="1:8" ht="15.75" customHeight="1" x14ac:dyDescent="0.25">
      <c r="A182" s="117"/>
      <c r="C182" s="117"/>
      <c r="D182" s="117"/>
      <c r="E182" s="117"/>
      <c r="F182" s="117"/>
      <c r="G182" s="410"/>
      <c r="H182" s="96"/>
    </row>
    <row r="183" spans="1:8" ht="15.75" customHeight="1" x14ac:dyDescent="0.25">
      <c r="A183" s="117"/>
      <c r="C183" s="117"/>
      <c r="D183" s="117"/>
      <c r="E183" s="117"/>
      <c r="F183" s="117"/>
      <c r="G183" s="410"/>
      <c r="H183" s="96"/>
    </row>
    <row r="184" spans="1:8" ht="15.75" customHeight="1" x14ac:dyDescent="0.25">
      <c r="A184" s="117"/>
      <c r="C184" s="117"/>
      <c r="D184" s="117"/>
      <c r="E184" s="117"/>
      <c r="F184" s="117"/>
      <c r="G184" s="410"/>
      <c r="H184" s="96"/>
    </row>
    <row r="185" spans="1:8" ht="15.75" customHeight="1" x14ac:dyDescent="0.25">
      <c r="A185" s="117"/>
      <c r="C185" s="117"/>
      <c r="D185" s="117"/>
      <c r="E185" s="117"/>
      <c r="F185" s="117"/>
      <c r="G185" s="410"/>
      <c r="H185" s="96"/>
    </row>
    <row r="186" spans="1:8" ht="15.75" customHeight="1" x14ac:dyDescent="0.25">
      <c r="A186" s="117"/>
      <c r="C186" s="117"/>
      <c r="D186" s="117"/>
      <c r="E186" s="117"/>
      <c r="F186" s="117"/>
      <c r="G186" s="410"/>
      <c r="H186" s="96"/>
    </row>
    <row r="187" spans="1:8" ht="15.75" customHeight="1" x14ac:dyDescent="0.25">
      <c r="A187" s="117"/>
      <c r="C187" s="117"/>
      <c r="D187" s="117"/>
      <c r="E187" s="117"/>
      <c r="F187" s="117"/>
      <c r="G187" s="410"/>
      <c r="H187" s="96"/>
    </row>
    <row r="188" spans="1:8" ht="15.75" customHeight="1" x14ac:dyDescent="0.25">
      <c r="A188" s="117"/>
      <c r="C188" s="117"/>
      <c r="D188" s="117"/>
      <c r="E188" s="117"/>
      <c r="F188" s="117"/>
      <c r="G188" s="410"/>
      <c r="H188" s="96"/>
    </row>
    <row r="189" spans="1:8" ht="15.75" customHeight="1" x14ac:dyDescent="0.25">
      <c r="A189" s="117"/>
      <c r="C189" s="117"/>
      <c r="D189" s="117"/>
      <c r="E189" s="117"/>
      <c r="F189" s="117"/>
      <c r="G189" s="410"/>
      <c r="H189" s="96"/>
    </row>
    <row r="190" spans="1:8" ht="15.75" customHeight="1" x14ac:dyDescent="0.25">
      <c r="A190" s="117"/>
      <c r="C190" s="117"/>
      <c r="D190" s="117"/>
      <c r="E190" s="117"/>
      <c r="F190" s="117"/>
      <c r="G190" s="410"/>
      <c r="H190" s="96"/>
    </row>
    <row r="191" spans="1:8" ht="15.75" customHeight="1" x14ac:dyDescent="0.25">
      <c r="A191" s="117"/>
      <c r="C191" s="117"/>
      <c r="D191" s="117"/>
      <c r="E191" s="117"/>
      <c r="F191" s="117"/>
      <c r="G191" s="410"/>
      <c r="H191" s="96"/>
    </row>
    <row r="192" spans="1:8" ht="15.75" customHeight="1" x14ac:dyDescent="0.25">
      <c r="A192" s="117"/>
      <c r="C192" s="117"/>
      <c r="D192" s="117"/>
      <c r="E192" s="117"/>
      <c r="F192" s="117"/>
      <c r="G192" s="410"/>
      <c r="H192" s="96"/>
    </row>
    <row r="193" spans="1:8" ht="15.75" customHeight="1" x14ac:dyDescent="0.25">
      <c r="A193" s="117"/>
      <c r="C193" s="117"/>
      <c r="D193" s="117"/>
      <c r="E193" s="117"/>
      <c r="F193" s="117"/>
      <c r="G193" s="410"/>
      <c r="H193" s="96"/>
    </row>
    <row r="194" spans="1:8" ht="15.75" customHeight="1" x14ac:dyDescent="0.25">
      <c r="A194" s="117"/>
      <c r="C194" s="117"/>
      <c r="D194" s="117"/>
      <c r="E194" s="117"/>
      <c r="F194" s="117"/>
      <c r="G194" s="410"/>
      <c r="H194" s="96"/>
    </row>
    <row r="195" spans="1:8" ht="15.75" customHeight="1" x14ac:dyDescent="0.25">
      <c r="A195" s="117"/>
      <c r="C195" s="117"/>
      <c r="D195" s="117"/>
      <c r="E195" s="117"/>
      <c r="F195" s="117"/>
      <c r="G195" s="410"/>
      <c r="H195" s="96"/>
    </row>
    <row r="196" spans="1:8" ht="15.75" customHeight="1" x14ac:dyDescent="0.25">
      <c r="A196" s="117"/>
      <c r="C196" s="117"/>
      <c r="D196" s="117"/>
      <c r="E196" s="117"/>
      <c r="F196" s="117"/>
      <c r="G196" s="410"/>
      <c r="H196" s="96"/>
    </row>
    <row r="197" spans="1:8" ht="15.75" customHeight="1" x14ac:dyDescent="0.25">
      <c r="A197" s="117"/>
      <c r="C197" s="117"/>
      <c r="D197" s="117"/>
      <c r="E197" s="117"/>
      <c r="F197" s="117"/>
      <c r="G197" s="410"/>
      <c r="H197" s="96"/>
    </row>
    <row r="198" spans="1:8" ht="15.75" customHeight="1" x14ac:dyDescent="0.25">
      <c r="A198" s="117"/>
      <c r="C198" s="117"/>
      <c r="D198" s="117"/>
      <c r="E198" s="117"/>
      <c r="F198" s="117"/>
      <c r="G198" s="410"/>
      <c r="H198" s="96"/>
    </row>
    <row r="199" spans="1:8" ht="15.75" customHeight="1" x14ac:dyDescent="0.25">
      <c r="A199" s="117"/>
      <c r="C199" s="117"/>
      <c r="D199" s="117"/>
      <c r="E199" s="117"/>
      <c r="F199" s="117"/>
      <c r="G199" s="410"/>
      <c r="H199" s="96"/>
    </row>
    <row r="200" spans="1:8" ht="15.75" customHeight="1" x14ac:dyDescent="0.25">
      <c r="A200" s="117"/>
      <c r="C200" s="117"/>
      <c r="D200" s="117"/>
      <c r="E200" s="117"/>
      <c r="F200" s="117"/>
      <c r="G200" s="410"/>
      <c r="H200" s="96"/>
    </row>
    <row r="201" spans="1:8" ht="15.75" customHeight="1" x14ac:dyDescent="0.25">
      <c r="A201" s="117"/>
      <c r="C201" s="117"/>
      <c r="D201" s="117"/>
      <c r="E201" s="117"/>
      <c r="F201" s="117"/>
      <c r="G201" s="410"/>
      <c r="H201" s="96"/>
    </row>
    <row r="202" spans="1:8" ht="15.75" customHeight="1" x14ac:dyDescent="0.25">
      <c r="A202" s="117"/>
      <c r="C202" s="117"/>
      <c r="D202" s="117"/>
      <c r="E202" s="117"/>
      <c r="F202" s="117"/>
      <c r="G202" s="410"/>
      <c r="H202" s="96"/>
    </row>
    <row r="203" spans="1:8" ht="15.75" customHeight="1" x14ac:dyDescent="0.25">
      <c r="A203" s="117"/>
      <c r="C203" s="117"/>
      <c r="D203" s="117"/>
      <c r="E203" s="117"/>
      <c r="F203" s="117"/>
      <c r="G203" s="410"/>
      <c r="H203" s="96"/>
    </row>
    <row r="204" spans="1:8" ht="15.75" customHeight="1" x14ac:dyDescent="0.25">
      <c r="A204" s="117"/>
      <c r="C204" s="117"/>
      <c r="D204" s="117"/>
      <c r="E204" s="117"/>
      <c r="F204" s="117"/>
      <c r="G204" s="410"/>
      <c r="H204" s="96"/>
    </row>
    <row r="205" spans="1:8" ht="15.75" customHeight="1" x14ac:dyDescent="0.25">
      <c r="A205" s="117"/>
      <c r="C205" s="117"/>
      <c r="D205" s="117"/>
      <c r="E205" s="117"/>
      <c r="F205" s="117"/>
      <c r="G205" s="410"/>
      <c r="H205" s="96"/>
    </row>
    <row r="206" spans="1:8" ht="15.75" customHeight="1" x14ac:dyDescent="0.25">
      <c r="A206" s="117"/>
      <c r="C206" s="117"/>
      <c r="D206" s="117"/>
      <c r="E206" s="117"/>
      <c r="F206" s="117"/>
      <c r="G206" s="410"/>
      <c r="H206" s="96"/>
    </row>
    <row r="207" spans="1:8" ht="15.75" customHeight="1" x14ac:dyDescent="0.25">
      <c r="A207" s="117"/>
      <c r="C207" s="117"/>
      <c r="D207" s="117"/>
      <c r="E207" s="117"/>
      <c r="F207" s="117"/>
      <c r="G207" s="410"/>
      <c r="H207" s="96"/>
    </row>
    <row r="208" spans="1:8" ht="15.75" customHeight="1" x14ac:dyDescent="0.25">
      <c r="A208" s="117"/>
      <c r="C208" s="117"/>
      <c r="D208" s="117"/>
      <c r="E208" s="117"/>
      <c r="F208" s="117"/>
      <c r="G208" s="410"/>
      <c r="H208" s="96"/>
    </row>
    <row r="209" spans="1:8" ht="15.75" customHeight="1" x14ac:dyDescent="0.25">
      <c r="A209" s="117"/>
      <c r="C209" s="117"/>
      <c r="D209" s="117"/>
      <c r="E209" s="117"/>
      <c r="F209" s="117"/>
      <c r="G209" s="410"/>
      <c r="H209" s="96"/>
    </row>
    <row r="210" spans="1:8" ht="15.75" customHeight="1" x14ac:dyDescent="0.25">
      <c r="A210" s="117"/>
      <c r="C210" s="117"/>
      <c r="D210" s="117"/>
      <c r="E210" s="117"/>
      <c r="F210" s="117"/>
      <c r="G210" s="410"/>
      <c r="H210" s="96"/>
    </row>
    <row r="211" spans="1:8" ht="15.75" customHeight="1" x14ac:dyDescent="0.25">
      <c r="A211" s="117"/>
      <c r="C211" s="117"/>
      <c r="D211" s="117"/>
      <c r="E211" s="117"/>
      <c r="F211" s="117"/>
      <c r="G211" s="410"/>
      <c r="H211" s="96"/>
    </row>
    <row r="212" spans="1:8" ht="15.75" customHeight="1" x14ac:dyDescent="0.25">
      <c r="A212" s="117"/>
      <c r="C212" s="117"/>
      <c r="D212" s="117"/>
      <c r="E212" s="117"/>
      <c r="F212" s="117"/>
      <c r="G212" s="410"/>
      <c r="H212" s="96"/>
    </row>
    <row r="213" spans="1:8" ht="15.75" customHeight="1" x14ac:dyDescent="0.25">
      <c r="A213" s="117"/>
      <c r="C213" s="117"/>
      <c r="D213" s="117"/>
      <c r="E213" s="117"/>
      <c r="F213" s="117"/>
      <c r="G213" s="410"/>
      <c r="H213" s="96"/>
    </row>
    <row r="214" spans="1:8" ht="15.75" customHeight="1" x14ac:dyDescent="0.25">
      <c r="A214" s="117"/>
      <c r="C214" s="117"/>
      <c r="D214" s="117"/>
      <c r="E214" s="117"/>
      <c r="F214" s="117"/>
      <c r="G214" s="410"/>
      <c r="H214" s="96"/>
    </row>
    <row r="215" spans="1:8" ht="15.75" customHeight="1" x14ac:dyDescent="0.25">
      <c r="A215" s="117"/>
      <c r="C215" s="117"/>
      <c r="D215" s="117"/>
      <c r="E215" s="117"/>
      <c r="F215" s="117"/>
      <c r="G215" s="410"/>
      <c r="H215" s="96"/>
    </row>
    <row r="216" spans="1:8" ht="15.75" customHeight="1" x14ac:dyDescent="0.25">
      <c r="A216" s="117"/>
      <c r="C216" s="117"/>
      <c r="D216" s="117"/>
      <c r="E216" s="117"/>
      <c r="F216" s="117"/>
      <c r="G216" s="410"/>
      <c r="H216" s="96"/>
    </row>
    <row r="217" spans="1:8" ht="15.75" customHeight="1" x14ac:dyDescent="0.25">
      <c r="A217" s="117"/>
      <c r="C217" s="117"/>
      <c r="D217" s="117"/>
      <c r="E217" s="117"/>
      <c r="F217" s="117"/>
      <c r="G217" s="410"/>
      <c r="H217" s="96"/>
    </row>
    <row r="218" spans="1:8" ht="15.75" customHeight="1" x14ac:dyDescent="0.25">
      <c r="A218" s="117"/>
      <c r="C218" s="117"/>
      <c r="D218" s="117"/>
      <c r="E218" s="117"/>
      <c r="F218" s="117"/>
      <c r="G218" s="410"/>
      <c r="H218" s="96"/>
    </row>
    <row r="219" spans="1:8" ht="15.75" customHeight="1" x14ac:dyDescent="0.25">
      <c r="A219" s="117"/>
      <c r="C219" s="117"/>
      <c r="D219" s="117"/>
      <c r="E219" s="117"/>
      <c r="F219" s="117"/>
      <c r="G219" s="410"/>
      <c r="H219" s="96"/>
    </row>
    <row r="220" spans="1:8" ht="15.75" customHeight="1" x14ac:dyDescent="0.25">
      <c r="A220" s="117"/>
      <c r="C220" s="117"/>
      <c r="D220" s="117"/>
      <c r="E220" s="117"/>
      <c r="F220" s="117"/>
      <c r="G220" s="410"/>
      <c r="H220" s="96"/>
    </row>
    <row r="221" spans="1:8" ht="15.75" customHeight="1" x14ac:dyDescent="0.25">
      <c r="A221" s="117"/>
      <c r="C221" s="117"/>
      <c r="D221" s="117"/>
      <c r="E221" s="117"/>
      <c r="F221" s="117"/>
      <c r="G221" s="410"/>
      <c r="H221" s="96"/>
    </row>
    <row r="222" spans="1:8" ht="15.75" customHeight="1" x14ac:dyDescent="0.25">
      <c r="A222" s="117"/>
      <c r="C222" s="117"/>
      <c r="D222" s="117"/>
      <c r="E222" s="117"/>
      <c r="F222" s="117"/>
      <c r="G222" s="410"/>
      <c r="H222" s="96"/>
    </row>
    <row r="223" spans="1:8" ht="15.75" customHeight="1" x14ac:dyDescent="0.25">
      <c r="A223" s="117"/>
      <c r="C223" s="117"/>
      <c r="D223" s="117"/>
      <c r="E223" s="117"/>
      <c r="F223" s="117"/>
      <c r="G223" s="410"/>
      <c r="H223" s="96"/>
    </row>
    <row r="224" spans="1:8" ht="15.75" customHeight="1" x14ac:dyDescent="0.25">
      <c r="A224" s="117"/>
      <c r="C224" s="117"/>
      <c r="D224" s="117"/>
      <c r="E224" s="117"/>
      <c r="F224" s="117"/>
      <c r="G224" s="410"/>
      <c r="H224" s="96"/>
    </row>
    <row r="225" spans="1:8" ht="15.75" customHeight="1" x14ac:dyDescent="0.25">
      <c r="A225" s="117"/>
      <c r="C225" s="117"/>
      <c r="D225" s="117"/>
      <c r="E225" s="117"/>
      <c r="F225" s="117"/>
      <c r="G225" s="410"/>
      <c r="H225" s="96"/>
    </row>
    <row r="226" spans="1:8" ht="15.75" customHeight="1" x14ac:dyDescent="0.25">
      <c r="A226" s="117"/>
      <c r="C226" s="117"/>
      <c r="D226" s="117"/>
      <c r="E226" s="117"/>
      <c r="F226" s="117"/>
      <c r="G226" s="410"/>
      <c r="H226" s="96"/>
    </row>
    <row r="227" spans="1:8" ht="15.75" customHeight="1" x14ac:dyDescent="0.25">
      <c r="A227" s="117"/>
      <c r="C227" s="117"/>
      <c r="D227" s="117"/>
      <c r="E227" s="117"/>
      <c r="F227" s="117"/>
      <c r="G227" s="410"/>
      <c r="H227" s="96"/>
    </row>
    <row r="228" spans="1:8" ht="15.75" customHeight="1" x14ac:dyDescent="0.25">
      <c r="A228" s="117"/>
      <c r="C228" s="117"/>
      <c r="D228" s="117"/>
      <c r="E228" s="117"/>
      <c r="F228" s="117"/>
      <c r="G228" s="410"/>
      <c r="H228" s="96"/>
    </row>
    <row r="229" spans="1:8" ht="15.75" customHeight="1" x14ac:dyDescent="0.25">
      <c r="A229" s="117"/>
      <c r="C229" s="117"/>
      <c r="D229" s="117"/>
      <c r="E229" s="117"/>
      <c r="F229" s="117"/>
      <c r="G229" s="410"/>
      <c r="H229" s="96"/>
    </row>
    <row r="230" spans="1:8" ht="15.75" customHeight="1" x14ac:dyDescent="0.25">
      <c r="A230" s="117"/>
      <c r="C230" s="117"/>
      <c r="D230" s="117"/>
      <c r="E230" s="117"/>
      <c r="F230" s="117"/>
      <c r="G230" s="410"/>
      <c r="H230" s="96"/>
    </row>
    <row r="231" spans="1:8" ht="15.75" customHeight="1" x14ac:dyDescent="0.25">
      <c r="A231" s="117"/>
      <c r="C231" s="117"/>
      <c r="D231" s="117"/>
      <c r="E231" s="117"/>
      <c r="F231" s="117"/>
      <c r="G231" s="410"/>
      <c r="H231" s="96"/>
    </row>
    <row r="232" spans="1:8" ht="15.75" customHeight="1" x14ac:dyDescent="0.25">
      <c r="A232" s="117"/>
      <c r="C232" s="117"/>
      <c r="D232" s="117"/>
      <c r="E232" s="117"/>
      <c r="F232" s="117"/>
      <c r="G232" s="410"/>
      <c r="H232" s="96"/>
    </row>
    <row r="233" spans="1:8" ht="15.75" customHeight="1" x14ac:dyDescent="0.25">
      <c r="A233" s="117"/>
      <c r="C233" s="117"/>
      <c r="D233" s="117"/>
      <c r="E233" s="117"/>
      <c r="F233" s="117"/>
      <c r="G233" s="410"/>
      <c r="H233" s="96"/>
    </row>
    <row r="234" spans="1:8" ht="15.75" customHeight="1" x14ac:dyDescent="0.25">
      <c r="A234" s="117"/>
      <c r="C234" s="117"/>
      <c r="D234" s="117"/>
      <c r="E234" s="117"/>
      <c r="F234" s="117"/>
      <c r="G234" s="410"/>
      <c r="H234" s="96"/>
    </row>
    <row r="235" spans="1:8" ht="15.75" customHeight="1" x14ac:dyDescent="0.25">
      <c r="A235" s="117"/>
      <c r="C235" s="117"/>
      <c r="D235" s="117"/>
      <c r="E235" s="117"/>
      <c r="F235" s="117"/>
      <c r="G235" s="410"/>
      <c r="H235" s="96"/>
    </row>
    <row r="236" spans="1:8" ht="15.75" customHeight="1" x14ac:dyDescent="0.25">
      <c r="A236" s="117"/>
      <c r="C236" s="117"/>
      <c r="D236" s="117"/>
      <c r="E236" s="117"/>
      <c r="F236" s="117"/>
      <c r="G236" s="410"/>
      <c r="H236" s="96"/>
    </row>
    <row r="237" spans="1:8" ht="15.75" customHeight="1" x14ac:dyDescent="0.25"/>
    <row r="238" spans="1:8" ht="15.75" customHeight="1" x14ac:dyDescent="0.25"/>
    <row r="239" spans="1:8" ht="15.75" customHeight="1" x14ac:dyDescent="0.25"/>
    <row r="240" spans="1:8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mergeCells count="10">
    <mergeCell ref="A38:G38"/>
    <mergeCell ref="A30:G30"/>
    <mergeCell ref="A34:G34"/>
    <mergeCell ref="A1:G1"/>
    <mergeCell ref="A2:G2"/>
    <mergeCell ref="A3:G3"/>
    <mergeCell ref="A4:G4"/>
    <mergeCell ref="A9:G9"/>
    <mergeCell ref="A13:G13"/>
    <mergeCell ref="A26:G26"/>
  </mergeCells>
  <pageMargins left="0.70866141732283505" right="0.70866141732283505" top="0.74803149606299202" bottom="0.74803149606299202" header="0" footer="0"/>
  <pageSetup orientation="portrait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>
    <tabColor rgb="FF00B050"/>
  </sheetPr>
  <dimension ref="A1:Z1000"/>
  <sheetViews>
    <sheetView workbookViewId="0">
      <pane ySplit="5" topLeftCell="A6" activePane="bottomLeft" state="frozen"/>
      <selection pane="bottomLeft" activeCell="B7" sqref="B7"/>
    </sheetView>
  </sheetViews>
  <sheetFormatPr defaultColWidth="14.42578125" defaultRowHeight="15" customHeight="1" x14ac:dyDescent="0.25"/>
  <cols>
    <col min="1" max="1" width="13.42578125" customWidth="1"/>
    <col min="2" max="2" width="7.7109375" customWidth="1"/>
    <col min="3" max="3" width="13.28515625" customWidth="1"/>
    <col min="4" max="4" width="14.140625" customWidth="1"/>
    <col min="5" max="6" width="11.7109375" customWidth="1"/>
    <col min="7" max="7" width="13.5703125" customWidth="1"/>
    <col min="8" max="10" width="11.7109375" customWidth="1"/>
    <col min="11" max="11" width="21.140625" customWidth="1"/>
    <col min="12" max="12" width="11.28515625" customWidth="1"/>
    <col min="13" max="26" width="9.140625" customWidth="1"/>
  </cols>
  <sheetData>
    <row r="1" spans="1:26" ht="16.5" thickBot="1" x14ac:dyDescent="0.3">
      <c r="A1" s="738" t="str">
        <f>Foundation!A1</f>
        <v>KEC International Limited</v>
      </c>
      <c r="B1" s="638"/>
      <c r="C1" s="638"/>
      <c r="D1" s="638"/>
      <c r="E1" s="638"/>
      <c r="F1" s="638"/>
      <c r="G1" s="638"/>
      <c r="H1" s="638"/>
      <c r="I1" s="638"/>
      <c r="J1" s="638"/>
      <c r="K1" s="638"/>
      <c r="L1" s="642"/>
      <c r="M1" s="117"/>
      <c r="N1" s="115"/>
      <c r="O1" s="117"/>
      <c r="P1" s="117"/>
      <c r="Q1" s="117"/>
      <c r="R1" s="117"/>
      <c r="S1" s="117"/>
      <c r="T1" s="117"/>
      <c r="U1" s="117"/>
      <c r="V1" s="117"/>
      <c r="W1" s="117"/>
      <c r="X1" s="117"/>
      <c r="Y1" s="117"/>
      <c r="Z1" s="117"/>
    </row>
    <row r="2" spans="1:26" ht="15.75" x14ac:dyDescent="0.25">
      <c r="A2" s="659" t="str">
        <f>Foundation!A2</f>
        <v>765 kV D/C Bikaner IV PS to Siwani II (Part-01) TL</v>
      </c>
      <c r="B2" s="630"/>
      <c r="C2" s="630"/>
      <c r="D2" s="630"/>
      <c r="E2" s="630"/>
      <c r="F2" s="630"/>
      <c r="G2" s="630"/>
      <c r="H2" s="630"/>
      <c r="I2" s="630"/>
      <c r="J2" s="630"/>
      <c r="K2" s="630"/>
      <c r="L2" s="636"/>
      <c r="M2" s="117"/>
      <c r="N2" s="115"/>
      <c r="O2" s="117"/>
      <c r="P2" s="117"/>
      <c r="Q2" s="117"/>
      <c r="R2" s="117"/>
      <c r="S2" s="117"/>
      <c r="T2" s="117"/>
      <c r="U2" s="117"/>
      <c r="V2" s="117"/>
      <c r="W2" s="117"/>
      <c r="X2" s="117"/>
      <c r="Y2" s="117"/>
      <c r="Z2" s="117"/>
    </row>
    <row r="3" spans="1:26" ht="16.5" thickBot="1" x14ac:dyDescent="0.3">
      <c r="A3" s="739" t="s">
        <v>978</v>
      </c>
      <c r="B3" s="676"/>
      <c r="C3" s="676"/>
      <c r="D3" s="676"/>
      <c r="E3" s="676"/>
      <c r="F3" s="676"/>
      <c r="G3" s="676"/>
      <c r="H3" s="676"/>
      <c r="I3" s="676"/>
      <c r="J3" s="676"/>
      <c r="K3" s="676"/>
      <c r="L3" s="411">
        <f ca="1">+'Summary E'!M1</f>
        <v>46134</v>
      </c>
      <c r="M3" s="117"/>
      <c r="N3" s="115"/>
      <c r="O3" s="117"/>
      <c r="P3" s="117"/>
      <c r="Q3" s="117"/>
      <c r="R3" s="117"/>
      <c r="S3" s="117"/>
      <c r="T3" s="117"/>
      <c r="U3" s="117"/>
      <c r="V3" s="117"/>
      <c r="W3" s="117"/>
      <c r="X3" s="117"/>
      <c r="Y3" s="117"/>
      <c r="Z3" s="117"/>
    </row>
    <row r="4" spans="1:26" ht="15" customHeight="1" x14ac:dyDescent="0.25">
      <c r="A4" s="412" t="s">
        <v>765</v>
      </c>
      <c r="B4" s="219" t="s">
        <v>766</v>
      </c>
      <c r="C4" s="740" t="s">
        <v>979</v>
      </c>
      <c r="D4" s="630"/>
      <c r="E4" s="631"/>
      <c r="F4" s="413"/>
      <c r="G4" s="413"/>
      <c r="H4" s="413"/>
      <c r="I4" s="413"/>
      <c r="J4" s="413"/>
      <c r="K4" s="413"/>
      <c r="L4" s="414"/>
      <c r="M4" s="117"/>
      <c r="N4" s="115"/>
      <c r="O4" s="117"/>
      <c r="P4" s="117"/>
      <c r="Q4" s="117"/>
      <c r="R4" s="117"/>
      <c r="S4" s="117"/>
      <c r="T4" s="117"/>
      <c r="U4" s="117"/>
      <c r="V4" s="117"/>
      <c r="W4" s="117"/>
      <c r="X4" s="117"/>
      <c r="Y4" s="117"/>
      <c r="Z4" s="117"/>
    </row>
    <row r="5" spans="1:26" ht="45" x14ac:dyDescent="0.25">
      <c r="A5" s="57"/>
      <c r="B5" s="68"/>
      <c r="C5" s="68" t="s">
        <v>980</v>
      </c>
      <c r="D5" s="248" t="s">
        <v>981</v>
      </c>
      <c r="E5" s="68" t="s">
        <v>982</v>
      </c>
      <c r="F5" s="68" t="s">
        <v>983</v>
      </c>
      <c r="G5" s="68" t="s">
        <v>984</v>
      </c>
      <c r="H5" s="68" t="s">
        <v>985</v>
      </c>
      <c r="I5" s="68" t="s">
        <v>986</v>
      </c>
      <c r="J5" s="68" t="s">
        <v>987</v>
      </c>
      <c r="K5" s="250" t="s">
        <v>626</v>
      </c>
      <c r="L5" s="98" t="s">
        <v>12</v>
      </c>
      <c r="M5" s="117"/>
      <c r="N5" s="115"/>
      <c r="O5" s="117"/>
      <c r="P5" s="117"/>
      <c r="Q5" s="117"/>
      <c r="R5" s="117"/>
      <c r="S5" s="117"/>
      <c r="T5" s="117"/>
      <c r="U5" s="117"/>
      <c r="V5" s="117"/>
      <c r="W5" s="117"/>
      <c r="X5" s="117"/>
      <c r="Y5" s="117"/>
      <c r="Z5" s="117"/>
    </row>
    <row r="6" spans="1:26" x14ac:dyDescent="0.25">
      <c r="A6" s="108">
        <v>1</v>
      </c>
      <c r="B6" s="108"/>
      <c r="C6" s="108"/>
      <c r="D6" s="108"/>
      <c r="E6" s="108"/>
      <c r="F6" s="102"/>
      <c r="G6" s="103"/>
      <c r="H6" s="103"/>
      <c r="I6" s="103"/>
      <c r="J6" s="103"/>
      <c r="K6" s="107"/>
      <c r="L6" s="415"/>
      <c r="M6" s="117"/>
      <c r="N6" s="117"/>
      <c r="O6" s="117"/>
      <c r="P6" s="117"/>
      <c r="Q6" s="117"/>
      <c r="R6" s="117"/>
      <c r="S6" s="117"/>
      <c r="T6" s="117"/>
      <c r="U6" s="117"/>
      <c r="V6" s="117"/>
      <c r="W6" s="117"/>
      <c r="X6" s="117"/>
      <c r="Y6" s="117"/>
      <c r="Z6" s="117"/>
    </row>
    <row r="7" spans="1:26" x14ac:dyDescent="0.25">
      <c r="A7" s="108">
        <v>2</v>
      </c>
      <c r="B7" s="108"/>
      <c r="C7" s="108"/>
      <c r="D7" s="108"/>
      <c r="E7" s="108"/>
      <c r="F7" s="102"/>
      <c r="G7" s="103"/>
      <c r="H7" s="103"/>
      <c r="I7" s="103"/>
      <c r="J7" s="103"/>
      <c r="K7" s="107"/>
      <c r="L7" s="415"/>
      <c r="M7" s="117"/>
      <c r="N7" s="117"/>
      <c r="O7" s="117"/>
      <c r="P7" s="117"/>
      <c r="Q7" s="117"/>
      <c r="R7" s="117"/>
      <c r="S7" s="117"/>
      <c r="T7" s="117"/>
      <c r="U7" s="117"/>
      <c r="V7" s="117"/>
      <c r="W7" s="117"/>
      <c r="X7" s="117"/>
      <c r="Y7" s="117"/>
      <c r="Z7" s="117"/>
    </row>
    <row r="8" spans="1:26" x14ac:dyDescent="0.25">
      <c r="A8" s="108">
        <v>3</v>
      </c>
      <c r="B8" s="108"/>
      <c r="C8" s="108"/>
      <c r="D8" s="108"/>
      <c r="E8" s="108"/>
      <c r="F8" s="102"/>
      <c r="G8" s="103"/>
      <c r="H8" s="103"/>
      <c r="I8" s="103"/>
      <c r="J8" s="103"/>
      <c r="K8" s="107"/>
      <c r="L8" s="415"/>
      <c r="M8" s="117"/>
      <c r="N8" s="117"/>
      <c r="O8" s="117"/>
      <c r="P8" s="117"/>
      <c r="Q8" s="117"/>
      <c r="R8" s="117"/>
      <c r="S8" s="117"/>
      <c r="T8" s="117"/>
      <c r="U8" s="117"/>
      <c r="V8" s="117"/>
      <c r="W8" s="117"/>
      <c r="X8" s="117"/>
      <c r="Y8" s="117"/>
      <c r="Z8" s="117"/>
    </row>
    <row r="9" spans="1:26" x14ac:dyDescent="0.25">
      <c r="A9" s="108">
        <v>4</v>
      </c>
      <c r="B9" s="108"/>
      <c r="C9" s="108"/>
      <c r="D9" s="108"/>
      <c r="E9" s="108"/>
      <c r="F9" s="102"/>
      <c r="G9" s="103"/>
      <c r="H9" s="103"/>
      <c r="I9" s="103"/>
      <c r="J9" s="103"/>
      <c r="K9" s="108"/>
      <c r="L9" s="415"/>
      <c r="M9" s="117"/>
      <c r="N9" s="117"/>
      <c r="O9" s="117"/>
      <c r="P9" s="117"/>
      <c r="Q9" s="117"/>
      <c r="R9" s="117"/>
      <c r="S9" s="117"/>
      <c r="T9" s="117"/>
      <c r="U9" s="117"/>
      <c r="V9" s="117"/>
      <c r="W9" s="117"/>
      <c r="X9" s="117"/>
      <c r="Y9" s="117"/>
      <c r="Z9" s="117"/>
    </row>
    <row r="10" spans="1:26" x14ac:dyDescent="0.25">
      <c r="A10" s="108">
        <v>5</v>
      </c>
      <c r="B10" s="108"/>
      <c r="C10" s="108"/>
      <c r="D10" s="108"/>
      <c r="E10" s="108"/>
      <c r="F10" s="102"/>
      <c r="G10" s="103"/>
      <c r="H10" s="103"/>
      <c r="I10" s="103"/>
      <c r="J10" s="103"/>
      <c r="K10" s="108"/>
      <c r="L10" s="415"/>
      <c r="M10" s="117"/>
      <c r="N10" s="117"/>
      <c r="O10" s="117"/>
      <c r="P10" s="117"/>
      <c r="Q10" s="117"/>
      <c r="R10" s="117"/>
      <c r="S10" s="117"/>
      <c r="T10" s="117"/>
      <c r="U10" s="117"/>
      <c r="V10" s="117"/>
      <c r="W10" s="117"/>
      <c r="X10" s="117"/>
      <c r="Y10" s="117"/>
      <c r="Z10" s="117"/>
    </row>
    <row r="11" spans="1:26" ht="15.75" customHeight="1" x14ac:dyDescent="0.25">
      <c r="A11" s="108">
        <v>6</v>
      </c>
      <c r="B11" s="108"/>
      <c r="C11" s="107"/>
      <c r="D11" s="108"/>
      <c r="E11" s="388"/>
      <c r="F11" s="102"/>
      <c r="G11" s="103"/>
      <c r="H11" s="103"/>
      <c r="I11" s="103"/>
      <c r="J11" s="103"/>
      <c r="K11" s="108"/>
      <c r="L11" s="415"/>
      <c r="M11" s="117"/>
      <c r="N11" s="117"/>
      <c r="O11" s="117"/>
      <c r="P11" s="117"/>
      <c r="Q11" s="117"/>
      <c r="R11" s="117"/>
      <c r="S11" s="117"/>
      <c r="T11" s="117"/>
      <c r="U11" s="117"/>
      <c r="V11" s="117"/>
      <c r="W11" s="117"/>
      <c r="X11" s="117"/>
      <c r="Y11" s="117"/>
      <c r="Z11" s="117"/>
    </row>
    <row r="12" spans="1:26" x14ac:dyDescent="0.25">
      <c r="A12" s="108">
        <v>7</v>
      </c>
      <c r="B12" s="108"/>
      <c r="C12" s="108"/>
      <c r="D12" s="108"/>
      <c r="E12" s="108"/>
      <c r="F12" s="102"/>
      <c r="G12" s="103"/>
      <c r="H12" s="103"/>
      <c r="I12" s="103"/>
      <c r="J12" s="103"/>
      <c r="K12" s="108"/>
      <c r="L12" s="415"/>
      <c r="M12" s="117"/>
      <c r="N12" s="117"/>
      <c r="O12" s="117"/>
      <c r="P12" s="117"/>
      <c r="Q12" s="117"/>
      <c r="R12" s="117"/>
      <c r="S12" s="117"/>
      <c r="T12" s="117"/>
      <c r="U12" s="117"/>
      <c r="V12" s="117"/>
      <c r="W12" s="117"/>
      <c r="X12" s="117"/>
      <c r="Y12" s="117"/>
      <c r="Z12" s="117"/>
    </row>
    <row r="13" spans="1:26" x14ac:dyDescent="0.25">
      <c r="A13" s="108">
        <v>8</v>
      </c>
      <c r="B13" s="108"/>
      <c r="C13" s="108"/>
      <c r="D13" s="108"/>
      <c r="E13" s="108"/>
      <c r="F13" s="102"/>
      <c r="G13" s="103"/>
      <c r="H13" s="103"/>
      <c r="I13" s="103"/>
      <c r="J13" s="103"/>
      <c r="K13" s="108"/>
      <c r="L13" s="415"/>
      <c r="M13" s="117"/>
      <c r="N13" s="117"/>
      <c r="O13" s="117"/>
      <c r="P13" s="117"/>
      <c r="Q13" s="117"/>
      <c r="R13" s="117"/>
      <c r="S13" s="117"/>
      <c r="T13" s="117"/>
      <c r="U13" s="117"/>
      <c r="V13" s="117"/>
      <c r="W13" s="117"/>
      <c r="X13" s="117"/>
      <c r="Y13" s="117"/>
      <c r="Z13" s="117"/>
    </row>
    <row r="14" spans="1:26" x14ac:dyDescent="0.25">
      <c r="A14" s="108">
        <v>9</v>
      </c>
      <c r="B14" s="108"/>
      <c r="C14" s="108"/>
      <c r="D14" s="108"/>
      <c r="E14" s="108"/>
      <c r="F14" s="102"/>
      <c r="G14" s="103"/>
      <c r="H14" s="103"/>
      <c r="I14" s="103"/>
      <c r="J14" s="103"/>
      <c r="K14" s="108"/>
      <c r="L14" s="415"/>
      <c r="M14" s="117"/>
      <c r="N14" s="117"/>
      <c r="O14" s="117"/>
      <c r="P14" s="117"/>
      <c r="Q14" s="117"/>
      <c r="R14" s="117"/>
      <c r="S14" s="117"/>
      <c r="T14" s="117"/>
      <c r="U14" s="117"/>
      <c r="V14" s="117"/>
      <c r="W14" s="117"/>
      <c r="X14" s="117"/>
      <c r="Y14" s="117"/>
      <c r="Z14" s="117"/>
    </row>
    <row r="15" spans="1:26" x14ac:dyDescent="0.25">
      <c r="A15" s="108">
        <v>10</v>
      </c>
      <c r="B15" s="108"/>
      <c r="C15" s="108"/>
      <c r="D15" s="108"/>
      <c r="E15" s="108"/>
      <c r="F15" s="102"/>
      <c r="G15" s="103"/>
      <c r="H15" s="103"/>
      <c r="I15" s="103"/>
      <c r="J15" s="103"/>
      <c r="K15" s="108"/>
      <c r="L15" s="415"/>
      <c r="M15" s="117"/>
      <c r="N15" s="117"/>
      <c r="O15" s="117"/>
      <c r="P15" s="117"/>
      <c r="Q15" s="117"/>
      <c r="R15" s="117"/>
      <c r="S15" s="117"/>
      <c r="T15" s="117"/>
      <c r="U15" s="117"/>
      <c r="V15" s="117"/>
      <c r="W15" s="117"/>
      <c r="X15" s="117"/>
      <c r="Y15" s="117"/>
      <c r="Z15" s="117"/>
    </row>
    <row r="16" spans="1:26" x14ac:dyDescent="0.25">
      <c r="A16" s="108">
        <v>11</v>
      </c>
      <c r="B16" s="108"/>
      <c r="C16" s="108"/>
      <c r="D16" s="108"/>
      <c r="E16" s="108"/>
      <c r="F16" s="102"/>
      <c r="G16" s="103"/>
      <c r="H16" s="103"/>
      <c r="I16" s="103"/>
      <c r="J16" s="103"/>
      <c r="K16" s="108"/>
      <c r="L16" s="415"/>
      <c r="M16" s="117"/>
      <c r="N16" s="117"/>
      <c r="O16" s="117"/>
      <c r="P16" s="117"/>
      <c r="Q16" s="117"/>
      <c r="R16" s="117"/>
      <c r="S16" s="117"/>
      <c r="T16" s="117"/>
      <c r="U16" s="117"/>
      <c r="V16" s="117"/>
      <c r="W16" s="117"/>
      <c r="X16" s="117"/>
      <c r="Y16" s="117"/>
      <c r="Z16" s="117"/>
    </row>
    <row r="17" spans="1:26" x14ac:dyDescent="0.25">
      <c r="A17" s="108">
        <v>12</v>
      </c>
      <c r="B17" s="108"/>
      <c r="C17" s="108"/>
      <c r="D17" s="108"/>
      <c r="E17" s="108"/>
      <c r="F17" s="102"/>
      <c r="G17" s="103"/>
      <c r="H17" s="103"/>
      <c r="I17" s="103"/>
      <c r="J17" s="103"/>
      <c r="K17" s="108"/>
      <c r="L17" s="415"/>
      <c r="M17" s="117"/>
      <c r="N17" s="117"/>
      <c r="O17" s="117"/>
      <c r="P17" s="117"/>
      <c r="Q17" s="117"/>
      <c r="R17" s="117"/>
      <c r="S17" s="117"/>
      <c r="T17" s="117"/>
      <c r="U17" s="117"/>
      <c r="V17" s="117"/>
      <c r="W17" s="117"/>
      <c r="X17" s="117"/>
      <c r="Y17" s="117"/>
      <c r="Z17" s="117"/>
    </row>
    <row r="18" spans="1:26" x14ac:dyDescent="0.25">
      <c r="A18" s="108">
        <v>13</v>
      </c>
      <c r="B18" s="108"/>
      <c r="C18" s="108"/>
      <c r="D18" s="107"/>
      <c r="E18" s="388"/>
      <c r="F18" s="102"/>
      <c r="G18" s="103"/>
      <c r="H18" s="123"/>
      <c r="I18" s="123"/>
      <c r="J18" s="103"/>
      <c r="K18" s="107"/>
      <c r="L18" s="415"/>
      <c r="M18" s="117"/>
      <c r="N18" s="117"/>
      <c r="O18" s="117"/>
      <c r="P18" s="117"/>
      <c r="Q18" s="117"/>
      <c r="R18" s="117"/>
      <c r="S18" s="117"/>
      <c r="T18" s="117"/>
      <c r="U18" s="117"/>
      <c r="V18" s="117"/>
      <c r="W18" s="117"/>
      <c r="X18" s="117"/>
      <c r="Y18" s="117"/>
      <c r="Z18" s="117"/>
    </row>
    <row r="19" spans="1:26" x14ac:dyDescent="0.25">
      <c r="A19" s="108">
        <v>14</v>
      </c>
      <c r="B19" s="108"/>
      <c r="C19" s="108"/>
      <c r="D19" s="107"/>
      <c r="E19" s="388"/>
      <c r="F19" s="102"/>
      <c r="G19" s="103"/>
      <c r="H19" s="123"/>
      <c r="I19" s="123"/>
      <c r="J19" s="103"/>
      <c r="K19" s="107"/>
      <c r="L19" s="415"/>
      <c r="M19" s="117"/>
      <c r="N19" s="117"/>
      <c r="O19" s="117"/>
      <c r="P19" s="117"/>
      <c r="Q19" s="117"/>
      <c r="R19" s="117"/>
      <c r="S19" s="117"/>
      <c r="T19" s="117"/>
      <c r="U19" s="117"/>
      <c r="V19" s="117"/>
      <c r="W19" s="117"/>
      <c r="X19" s="117"/>
      <c r="Y19" s="117"/>
      <c r="Z19" s="117"/>
    </row>
    <row r="20" spans="1:26" x14ac:dyDescent="0.25">
      <c r="A20" s="108">
        <v>15</v>
      </c>
      <c r="B20" s="108"/>
      <c r="C20" s="107"/>
      <c r="D20" s="108"/>
      <c r="E20" s="102"/>
      <c r="F20" s="102"/>
      <c r="G20" s="103"/>
      <c r="H20" s="103"/>
      <c r="I20" s="103"/>
      <c r="J20" s="103"/>
      <c r="K20" s="108"/>
      <c r="L20" s="415"/>
      <c r="M20" s="117"/>
      <c r="N20" s="117"/>
      <c r="O20" s="117"/>
      <c r="P20" s="117"/>
      <c r="Q20" s="117"/>
      <c r="R20" s="117"/>
      <c r="S20" s="117"/>
      <c r="T20" s="117"/>
      <c r="U20" s="117"/>
      <c r="V20" s="117"/>
      <c r="W20" s="117"/>
      <c r="X20" s="117"/>
      <c r="Y20" s="117"/>
      <c r="Z20" s="117"/>
    </row>
    <row r="21" spans="1:26" ht="15.75" customHeight="1" x14ac:dyDescent="0.25">
      <c r="A21" s="108">
        <v>16</v>
      </c>
      <c r="B21" s="108"/>
      <c r="C21" s="108"/>
      <c r="D21" s="108"/>
      <c r="E21" s="102"/>
      <c r="F21" s="102"/>
      <c r="G21" s="103"/>
      <c r="H21" s="103"/>
      <c r="I21" s="103"/>
      <c r="J21" s="103"/>
      <c r="K21" s="108"/>
      <c r="L21" s="415"/>
      <c r="M21" s="117"/>
      <c r="N21" s="117"/>
      <c r="O21" s="117"/>
      <c r="P21" s="117"/>
      <c r="Q21" s="117"/>
      <c r="R21" s="117"/>
      <c r="S21" s="117"/>
      <c r="T21" s="117"/>
      <c r="U21" s="117"/>
      <c r="V21" s="117"/>
      <c r="W21" s="117"/>
      <c r="X21" s="117"/>
      <c r="Y21" s="117"/>
      <c r="Z21" s="117"/>
    </row>
    <row r="22" spans="1:26" ht="15.75" customHeight="1" x14ac:dyDescent="0.25">
      <c r="A22" s="108">
        <v>17</v>
      </c>
      <c r="B22" s="108"/>
      <c r="C22" s="108"/>
      <c r="D22" s="108"/>
      <c r="E22" s="102"/>
      <c r="F22" s="102"/>
      <c r="G22" s="103"/>
      <c r="H22" s="103"/>
      <c r="I22" s="103"/>
      <c r="J22" s="103"/>
      <c r="K22" s="108"/>
      <c r="L22" s="415"/>
      <c r="M22" s="117"/>
      <c r="N22" s="117"/>
      <c r="O22" s="117"/>
      <c r="P22" s="117"/>
      <c r="Q22" s="117"/>
      <c r="R22" s="117"/>
      <c r="S22" s="117"/>
      <c r="T22" s="117"/>
      <c r="U22" s="117"/>
      <c r="V22" s="117"/>
      <c r="W22" s="117"/>
      <c r="X22" s="117"/>
      <c r="Y22" s="117"/>
      <c r="Z22" s="117"/>
    </row>
    <row r="23" spans="1:26" ht="15.75" customHeight="1" x14ac:dyDescent="0.25">
      <c r="A23" s="108">
        <v>18</v>
      </c>
      <c r="B23" s="108"/>
      <c r="C23" s="108"/>
      <c r="D23" s="108"/>
      <c r="E23" s="102"/>
      <c r="F23" s="102"/>
      <c r="G23" s="103"/>
      <c r="H23" s="103"/>
      <c r="I23" s="103"/>
      <c r="J23" s="103"/>
      <c r="K23" s="108"/>
      <c r="L23" s="415"/>
      <c r="M23" s="117"/>
      <c r="N23" s="117"/>
      <c r="O23" s="117"/>
      <c r="P23" s="117"/>
      <c r="Q23" s="117"/>
      <c r="R23" s="117"/>
      <c r="S23" s="117"/>
      <c r="T23" s="117"/>
      <c r="U23" s="117"/>
      <c r="V23" s="117"/>
      <c r="W23" s="117"/>
      <c r="X23" s="117"/>
      <c r="Y23" s="117"/>
      <c r="Z23" s="117"/>
    </row>
    <row r="24" spans="1:26" ht="15.75" customHeight="1" x14ac:dyDescent="0.25">
      <c r="A24" s="108">
        <v>19</v>
      </c>
      <c r="B24" s="108"/>
      <c r="C24" s="108"/>
      <c r="D24" s="108"/>
      <c r="E24" s="386"/>
      <c r="F24" s="108"/>
      <c r="G24" s="103"/>
      <c r="H24" s="103"/>
      <c r="I24" s="103"/>
      <c r="J24" s="103"/>
      <c r="K24" s="108"/>
      <c r="L24" s="415"/>
      <c r="M24" s="117"/>
      <c r="N24" s="117"/>
      <c r="O24" s="117"/>
      <c r="P24" s="117"/>
      <c r="Q24" s="117"/>
      <c r="R24" s="117"/>
      <c r="S24" s="117"/>
      <c r="T24" s="117"/>
      <c r="U24" s="117"/>
      <c r="V24" s="117"/>
      <c r="W24" s="117"/>
      <c r="X24" s="117"/>
      <c r="Y24" s="117"/>
      <c r="Z24" s="117"/>
    </row>
    <row r="25" spans="1:26" ht="15.75" customHeight="1" x14ac:dyDescent="0.25">
      <c r="A25" s="108">
        <v>20</v>
      </c>
      <c r="B25" s="108"/>
      <c r="C25" s="108"/>
      <c r="D25" s="108"/>
      <c r="E25" s="108"/>
      <c r="F25" s="102"/>
      <c r="G25" s="103"/>
      <c r="H25" s="103"/>
      <c r="I25" s="103"/>
      <c r="J25" s="103"/>
      <c r="K25" s="108"/>
      <c r="L25" s="415"/>
      <c r="M25" s="117"/>
      <c r="N25" s="117"/>
      <c r="O25" s="117"/>
      <c r="P25" s="117"/>
      <c r="Q25" s="117"/>
      <c r="R25" s="117"/>
      <c r="S25" s="117"/>
      <c r="T25" s="117"/>
      <c r="U25" s="117"/>
      <c r="V25" s="117"/>
      <c r="W25" s="117"/>
      <c r="X25" s="117"/>
      <c r="Y25" s="117"/>
      <c r="Z25" s="117"/>
    </row>
    <row r="26" spans="1:26" ht="15.75" customHeight="1" x14ac:dyDescent="0.25">
      <c r="A26" s="108">
        <v>21</v>
      </c>
      <c r="B26" s="108"/>
      <c r="C26" s="108"/>
      <c r="D26" s="108"/>
      <c r="E26" s="108"/>
      <c r="F26" s="102"/>
      <c r="G26" s="103"/>
      <c r="H26" s="103"/>
      <c r="I26" s="103"/>
      <c r="J26" s="103"/>
      <c r="K26" s="108"/>
      <c r="L26" s="415"/>
      <c r="M26" s="117"/>
      <c r="N26" s="117"/>
      <c r="O26" s="117"/>
      <c r="P26" s="117"/>
      <c r="Q26" s="117"/>
      <c r="R26" s="117"/>
      <c r="S26" s="117"/>
      <c r="T26" s="117"/>
      <c r="U26" s="117"/>
      <c r="V26" s="117"/>
      <c r="W26" s="117"/>
      <c r="X26" s="117"/>
      <c r="Y26" s="117"/>
      <c r="Z26" s="117"/>
    </row>
    <row r="27" spans="1:26" ht="15.75" customHeight="1" x14ac:dyDescent="0.25">
      <c r="A27" s="108">
        <v>22</v>
      </c>
      <c r="B27" s="108"/>
      <c r="C27" s="108"/>
      <c r="D27" s="108"/>
      <c r="E27" s="108"/>
      <c r="F27" s="102"/>
      <c r="G27" s="103"/>
      <c r="H27" s="103"/>
      <c r="I27" s="103"/>
      <c r="J27" s="103"/>
      <c r="K27" s="108"/>
      <c r="L27" s="415"/>
      <c r="M27" s="117"/>
      <c r="N27" s="117"/>
      <c r="O27" s="117"/>
      <c r="P27" s="117"/>
      <c r="Q27" s="117"/>
      <c r="R27" s="117"/>
      <c r="S27" s="117"/>
      <c r="T27" s="117"/>
      <c r="U27" s="117"/>
      <c r="V27" s="117"/>
      <c r="W27" s="117"/>
      <c r="X27" s="117"/>
      <c r="Y27" s="117"/>
      <c r="Z27" s="117"/>
    </row>
    <row r="28" spans="1:26" ht="15.75" customHeight="1" x14ac:dyDescent="0.25">
      <c r="A28" s="108">
        <v>23</v>
      </c>
      <c r="B28" s="108"/>
      <c r="C28" s="108"/>
      <c r="D28" s="108"/>
      <c r="E28" s="108"/>
      <c r="F28" s="102"/>
      <c r="G28" s="103"/>
      <c r="H28" s="103"/>
      <c r="I28" s="103"/>
      <c r="J28" s="103"/>
      <c r="K28" s="108"/>
      <c r="L28" s="415"/>
      <c r="M28" s="117"/>
      <c r="N28" s="117"/>
      <c r="O28" s="117"/>
      <c r="P28" s="117"/>
      <c r="Q28" s="117"/>
      <c r="R28" s="117"/>
      <c r="S28" s="117"/>
      <c r="T28" s="117"/>
      <c r="U28" s="117"/>
      <c r="V28" s="117"/>
      <c r="W28" s="117"/>
      <c r="X28" s="117"/>
      <c r="Y28" s="117"/>
      <c r="Z28" s="117"/>
    </row>
    <row r="29" spans="1:26" ht="15.75" customHeight="1" x14ac:dyDescent="0.25">
      <c r="A29" s="108">
        <v>24</v>
      </c>
      <c r="B29" s="108"/>
      <c r="C29" s="108"/>
      <c r="D29" s="108"/>
      <c r="E29" s="108"/>
      <c r="F29" s="102"/>
      <c r="G29" s="103"/>
      <c r="H29" s="103"/>
      <c r="I29" s="103"/>
      <c r="J29" s="103"/>
      <c r="K29" s="108"/>
      <c r="L29" s="415"/>
      <c r="M29" s="117"/>
      <c r="N29" s="117"/>
      <c r="O29" s="117"/>
      <c r="P29" s="117"/>
      <c r="Q29" s="117"/>
      <c r="R29" s="117"/>
      <c r="S29" s="117"/>
      <c r="T29" s="117"/>
      <c r="U29" s="117"/>
      <c r="V29" s="117"/>
      <c r="W29" s="117"/>
      <c r="X29" s="117"/>
      <c r="Y29" s="117"/>
      <c r="Z29" s="117"/>
    </row>
    <row r="30" spans="1:26" ht="15.75" customHeight="1" x14ac:dyDescent="0.25">
      <c r="A30" s="108">
        <v>25</v>
      </c>
      <c r="B30" s="108"/>
      <c r="C30" s="108"/>
      <c r="D30" s="108"/>
      <c r="E30" s="108"/>
      <c r="F30" s="102"/>
      <c r="G30" s="103"/>
      <c r="H30" s="103"/>
      <c r="I30" s="103"/>
      <c r="J30" s="103"/>
      <c r="K30" s="108"/>
      <c r="L30" s="415"/>
      <c r="M30" s="117"/>
      <c r="N30" s="117"/>
      <c r="O30" s="117"/>
      <c r="P30" s="117"/>
      <c r="Q30" s="117"/>
      <c r="R30" s="117"/>
      <c r="S30" s="117"/>
      <c r="T30" s="117"/>
      <c r="U30" s="117"/>
      <c r="V30" s="117"/>
      <c r="W30" s="117"/>
      <c r="X30" s="117"/>
      <c r="Y30" s="117"/>
      <c r="Z30" s="117"/>
    </row>
    <row r="31" spans="1:26" ht="15.75" customHeight="1" x14ac:dyDescent="0.25">
      <c r="A31" s="108">
        <v>26</v>
      </c>
      <c r="B31" s="108"/>
      <c r="C31" s="108"/>
      <c r="D31" s="108"/>
      <c r="E31" s="102"/>
      <c r="F31" s="102"/>
      <c r="G31" s="103"/>
      <c r="H31" s="103"/>
      <c r="I31" s="103"/>
      <c r="J31" s="103"/>
      <c r="K31" s="108"/>
      <c r="L31" s="415"/>
      <c r="M31" s="117"/>
      <c r="N31" s="117"/>
      <c r="O31" s="117"/>
      <c r="P31" s="117"/>
      <c r="Q31" s="117"/>
      <c r="R31" s="117"/>
      <c r="S31" s="117"/>
      <c r="T31" s="117"/>
      <c r="U31" s="117"/>
      <c r="V31" s="117"/>
      <c r="W31" s="117"/>
      <c r="X31" s="117"/>
      <c r="Y31" s="117"/>
      <c r="Z31" s="117"/>
    </row>
    <row r="32" spans="1:26" ht="15.75" customHeight="1" x14ac:dyDescent="0.25">
      <c r="A32" s="108">
        <v>27</v>
      </c>
      <c r="B32" s="108"/>
      <c r="C32" s="108"/>
      <c r="D32" s="108"/>
      <c r="E32" s="108"/>
      <c r="F32" s="102"/>
      <c r="G32" s="103"/>
      <c r="H32" s="103"/>
      <c r="I32" s="103"/>
      <c r="J32" s="103"/>
      <c r="K32" s="108"/>
      <c r="L32" s="415"/>
      <c r="M32" s="117"/>
      <c r="N32" s="117"/>
      <c r="O32" s="117"/>
      <c r="P32" s="117"/>
      <c r="Q32" s="117"/>
      <c r="R32" s="117"/>
      <c r="S32" s="117"/>
      <c r="T32" s="117"/>
      <c r="U32" s="117"/>
      <c r="V32" s="117"/>
      <c r="W32" s="117"/>
      <c r="X32" s="117"/>
      <c r="Y32" s="117"/>
      <c r="Z32" s="117"/>
    </row>
    <row r="33" spans="1:26" ht="15.75" customHeight="1" x14ac:dyDescent="0.25">
      <c r="A33" s="108">
        <v>28</v>
      </c>
      <c r="B33" s="108"/>
      <c r="C33" s="108"/>
      <c r="D33" s="108"/>
      <c r="E33" s="102"/>
      <c r="F33" s="102"/>
      <c r="G33" s="103"/>
      <c r="H33" s="103"/>
      <c r="I33" s="103"/>
      <c r="J33" s="103"/>
      <c r="K33" s="108"/>
      <c r="L33" s="415"/>
      <c r="M33" s="117"/>
      <c r="N33" s="117"/>
      <c r="O33" s="117"/>
      <c r="P33" s="117"/>
      <c r="Q33" s="117"/>
      <c r="R33" s="117"/>
      <c r="S33" s="117"/>
      <c r="T33" s="117"/>
      <c r="U33" s="117"/>
      <c r="V33" s="117"/>
      <c r="W33" s="117"/>
      <c r="X33" s="117"/>
      <c r="Y33" s="117"/>
      <c r="Z33" s="117"/>
    </row>
    <row r="34" spans="1:26" ht="15.75" customHeight="1" x14ac:dyDescent="0.25">
      <c r="A34" s="108">
        <v>29</v>
      </c>
      <c r="B34" s="108"/>
      <c r="C34" s="108"/>
      <c r="D34" s="108"/>
      <c r="E34" s="108"/>
      <c r="F34" s="102"/>
      <c r="G34" s="103"/>
      <c r="H34" s="103"/>
      <c r="I34" s="103"/>
      <c r="J34" s="103"/>
      <c r="K34" s="108"/>
      <c r="L34" s="415"/>
      <c r="M34" s="117"/>
      <c r="N34" s="117"/>
      <c r="O34" s="117"/>
      <c r="P34" s="117"/>
      <c r="Q34" s="117"/>
      <c r="R34" s="117"/>
      <c r="S34" s="117"/>
      <c r="T34" s="117"/>
      <c r="U34" s="117"/>
      <c r="V34" s="117"/>
      <c r="W34" s="117"/>
      <c r="X34" s="117"/>
      <c r="Y34" s="117"/>
      <c r="Z34" s="117"/>
    </row>
    <row r="35" spans="1:26" ht="15.75" customHeight="1" x14ac:dyDescent="0.25">
      <c r="A35" s="108">
        <v>30</v>
      </c>
      <c r="B35" s="108"/>
      <c r="C35" s="108"/>
      <c r="D35" s="108"/>
      <c r="E35" s="108"/>
      <c r="F35" s="102"/>
      <c r="G35" s="103"/>
      <c r="H35" s="103"/>
      <c r="I35" s="103"/>
      <c r="J35" s="103"/>
      <c r="K35" s="108"/>
      <c r="L35" s="415"/>
      <c r="M35" s="117"/>
      <c r="N35" s="117"/>
      <c r="O35" s="117"/>
      <c r="P35" s="117"/>
      <c r="Q35" s="117"/>
      <c r="R35" s="117"/>
      <c r="S35" s="117"/>
      <c r="T35" s="117"/>
      <c r="U35" s="117"/>
      <c r="V35" s="117"/>
      <c r="W35" s="117"/>
      <c r="X35" s="117"/>
      <c r="Y35" s="117"/>
      <c r="Z35" s="117"/>
    </row>
    <row r="36" spans="1:26" ht="15.75" customHeight="1" x14ac:dyDescent="0.25">
      <c r="A36" s="108">
        <v>31</v>
      </c>
      <c r="B36" s="108"/>
      <c r="C36" s="108"/>
      <c r="D36" s="108"/>
      <c r="E36" s="102"/>
      <c r="F36" s="102"/>
      <c r="G36" s="103"/>
      <c r="H36" s="103"/>
      <c r="I36" s="103"/>
      <c r="J36" s="103"/>
      <c r="K36" s="108"/>
      <c r="L36" s="415"/>
      <c r="M36" s="117"/>
      <c r="N36" s="117"/>
      <c r="O36" s="117"/>
      <c r="P36" s="117"/>
      <c r="Q36" s="117"/>
      <c r="R36" s="117"/>
      <c r="S36" s="117"/>
      <c r="T36" s="117"/>
      <c r="U36" s="117"/>
      <c r="V36" s="117"/>
      <c r="W36" s="117"/>
      <c r="X36" s="117"/>
      <c r="Y36" s="117"/>
      <c r="Z36" s="117"/>
    </row>
    <row r="37" spans="1:26" ht="15.75" customHeight="1" x14ac:dyDescent="0.25">
      <c r="A37" s="108">
        <v>32</v>
      </c>
      <c r="B37" s="108"/>
      <c r="C37" s="108"/>
      <c r="D37" s="108"/>
      <c r="E37" s="108"/>
      <c r="F37" s="102"/>
      <c r="G37" s="103"/>
      <c r="H37" s="103"/>
      <c r="I37" s="103"/>
      <c r="J37" s="103"/>
      <c r="K37" s="108"/>
      <c r="L37" s="415"/>
      <c r="M37" s="117"/>
      <c r="N37" s="117"/>
      <c r="O37" s="117"/>
      <c r="P37" s="117"/>
      <c r="Q37" s="117"/>
      <c r="R37" s="117"/>
      <c r="S37" s="117"/>
      <c r="T37" s="117"/>
      <c r="U37" s="117"/>
      <c r="V37" s="117"/>
      <c r="W37" s="117"/>
      <c r="X37" s="117"/>
      <c r="Y37" s="117"/>
      <c r="Z37" s="117"/>
    </row>
    <row r="38" spans="1:26" ht="15.75" customHeight="1" x14ac:dyDescent="0.25">
      <c r="A38" s="108">
        <v>33</v>
      </c>
      <c r="B38" s="108"/>
      <c r="C38" s="108"/>
      <c r="D38" s="108"/>
      <c r="E38" s="108"/>
      <c r="F38" s="102"/>
      <c r="G38" s="103"/>
      <c r="H38" s="103"/>
      <c r="I38" s="103"/>
      <c r="J38" s="103"/>
      <c r="K38" s="108"/>
      <c r="L38" s="415"/>
      <c r="M38" s="117"/>
      <c r="N38" s="117"/>
      <c r="O38" s="117"/>
      <c r="P38" s="117"/>
      <c r="Q38" s="117"/>
      <c r="R38" s="117"/>
      <c r="S38" s="117"/>
      <c r="T38" s="117"/>
      <c r="U38" s="117"/>
      <c r="V38" s="117"/>
      <c r="W38" s="117"/>
      <c r="X38" s="117"/>
      <c r="Y38" s="117"/>
      <c r="Z38" s="117"/>
    </row>
    <row r="39" spans="1:26" ht="15.75" customHeight="1" x14ac:dyDescent="0.25">
      <c r="A39" s="108">
        <v>34</v>
      </c>
      <c r="B39" s="108"/>
      <c r="C39" s="108"/>
      <c r="D39" s="108"/>
      <c r="E39" s="108"/>
      <c r="F39" s="102"/>
      <c r="G39" s="103"/>
      <c r="H39" s="103"/>
      <c r="I39" s="103"/>
      <c r="J39" s="103"/>
      <c r="K39" s="108"/>
      <c r="L39" s="415"/>
      <c r="M39" s="117"/>
      <c r="N39" s="117"/>
      <c r="O39" s="117"/>
      <c r="P39" s="117"/>
      <c r="Q39" s="117"/>
      <c r="R39" s="117"/>
      <c r="S39" s="117"/>
      <c r="T39" s="117"/>
      <c r="U39" s="117"/>
      <c r="V39" s="117"/>
      <c r="W39" s="117"/>
      <c r="X39" s="117"/>
      <c r="Y39" s="117"/>
      <c r="Z39" s="117"/>
    </row>
    <row r="40" spans="1:26" ht="15.75" customHeight="1" x14ac:dyDescent="0.25">
      <c r="A40" s="108">
        <v>35</v>
      </c>
      <c r="B40" s="108"/>
      <c r="C40" s="108"/>
      <c r="D40" s="231"/>
      <c r="E40" s="108"/>
      <c r="F40" s="102"/>
      <c r="G40" s="103"/>
      <c r="H40" s="103"/>
      <c r="I40" s="103"/>
      <c r="J40" s="103"/>
      <c r="K40" s="108"/>
      <c r="L40" s="415"/>
      <c r="M40" s="117"/>
      <c r="N40" s="117"/>
      <c r="O40" s="117"/>
      <c r="P40" s="117"/>
      <c r="Q40" s="117"/>
      <c r="R40" s="117"/>
      <c r="S40" s="117"/>
      <c r="T40" s="117"/>
      <c r="U40" s="117"/>
      <c r="V40" s="117"/>
      <c r="W40" s="117"/>
      <c r="X40" s="117"/>
      <c r="Y40" s="117"/>
      <c r="Z40" s="117"/>
    </row>
    <row r="41" spans="1:26" ht="15.75" customHeight="1" x14ac:dyDescent="0.25">
      <c r="A41" s="108">
        <v>36</v>
      </c>
      <c r="B41" s="108"/>
      <c r="C41" s="107"/>
      <c r="D41" s="231"/>
      <c r="E41" s="108"/>
      <c r="F41" s="102"/>
      <c r="G41" s="103"/>
      <c r="H41" s="103"/>
      <c r="I41" s="103"/>
      <c r="J41" s="103"/>
      <c r="K41" s="108"/>
      <c r="L41" s="415"/>
      <c r="M41" s="117"/>
      <c r="N41" s="117"/>
      <c r="O41" s="117"/>
      <c r="P41" s="117"/>
      <c r="Q41" s="117"/>
      <c r="R41" s="117"/>
      <c r="S41" s="117"/>
      <c r="T41" s="117"/>
      <c r="U41" s="117"/>
      <c r="V41" s="117"/>
      <c r="W41" s="117"/>
      <c r="X41" s="117"/>
      <c r="Y41" s="117"/>
      <c r="Z41" s="117"/>
    </row>
    <row r="42" spans="1:26" ht="15.75" customHeight="1" x14ac:dyDescent="0.25">
      <c r="A42" s="108">
        <v>37</v>
      </c>
      <c r="B42" s="108"/>
      <c r="C42" s="108"/>
      <c r="D42" s="108"/>
      <c r="E42" s="102"/>
      <c r="F42" s="102"/>
      <c r="G42" s="103"/>
      <c r="H42" s="103"/>
      <c r="I42" s="103"/>
      <c r="J42" s="103"/>
      <c r="K42" s="108"/>
      <c r="L42" s="415"/>
      <c r="M42" s="117"/>
      <c r="N42" s="117"/>
      <c r="O42" s="117"/>
      <c r="P42" s="117"/>
      <c r="Q42" s="117"/>
      <c r="R42" s="117"/>
      <c r="S42" s="117"/>
      <c r="T42" s="117"/>
      <c r="U42" s="117"/>
      <c r="V42" s="117"/>
      <c r="W42" s="117"/>
      <c r="X42" s="117"/>
      <c r="Y42" s="117"/>
      <c r="Z42" s="117"/>
    </row>
    <row r="43" spans="1:26" ht="15.75" customHeight="1" x14ac:dyDescent="0.25">
      <c r="A43" s="108">
        <v>38</v>
      </c>
      <c r="B43" s="108"/>
      <c r="C43" s="108"/>
      <c r="D43" s="108"/>
      <c r="E43" s="108"/>
      <c r="F43" s="102"/>
      <c r="G43" s="103"/>
      <c r="H43" s="103"/>
      <c r="I43" s="103"/>
      <c r="J43" s="103"/>
      <c r="K43" s="108"/>
      <c r="L43" s="415"/>
      <c r="M43" s="117"/>
      <c r="N43" s="117"/>
      <c r="O43" s="117"/>
      <c r="P43" s="117"/>
      <c r="Q43" s="117"/>
      <c r="R43" s="117"/>
      <c r="S43" s="117"/>
      <c r="T43" s="117"/>
      <c r="U43" s="117"/>
      <c r="V43" s="117"/>
      <c r="W43" s="117"/>
      <c r="X43" s="117"/>
      <c r="Y43" s="117"/>
      <c r="Z43" s="117"/>
    </row>
    <row r="44" spans="1:26" ht="15.75" customHeight="1" x14ac:dyDescent="0.25">
      <c r="A44" s="108">
        <v>39</v>
      </c>
      <c r="B44" s="108"/>
      <c r="C44" s="108"/>
      <c r="D44" s="108"/>
      <c r="E44" s="108"/>
      <c r="F44" s="102"/>
      <c r="G44" s="103"/>
      <c r="H44" s="103"/>
      <c r="I44" s="103"/>
      <c r="J44" s="103"/>
      <c r="K44" s="108"/>
      <c r="L44" s="415"/>
      <c r="M44" s="117"/>
      <c r="N44" s="117"/>
      <c r="O44" s="117"/>
      <c r="P44" s="117"/>
      <c r="Q44" s="117"/>
      <c r="R44" s="117"/>
      <c r="S44" s="117"/>
      <c r="T44" s="117"/>
      <c r="U44" s="117"/>
      <c r="V44" s="117"/>
      <c r="W44" s="117"/>
      <c r="X44" s="117"/>
      <c r="Y44" s="117"/>
      <c r="Z44" s="117"/>
    </row>
    <row r="45" spans="1:26" ht="15.75" customHeight="1" x14ac:dyDescent="0.25">
      <c r="A45" s="108">
        <v>40</v>
      </c>
      <c r="B45" s="108"/>
      <c r="C45" s="108"/>
      <c r="D45" s="108"/>
      <c r="E45" s="108"/>
      <c r="F45" s="102"/>
      <c r="G45" s="103"/>
      <c r="H45" s="103"/>
      <c r="I45" s="103"/>
      <c r="J45" s="103"/>
      <c r="K45" s="108"/>
      <c r="L45" s="415"/>
      <c r="M45" s="117"/>
      <c r="N45" s="117"/>
      <c r="O45" s="117"/>
      <c r="P45" s="117"/>
      <c r="Q45" s="117"/>
      <c r="R45" s="117"/>
      <c r="S45" s="117"/>
      <c r="T45" s="117"/>
      <c r="U45" s="117"/>
      <c r="V45" s="117"/>
      <c r="W45" s="117"/>
      <c r="X45" s="117"/>
      <c r="Y45" s="117"/>
      <c r="Z45" s="117"/>
    </row>
    <row r="46" spans="1:26" ht="15.75" customHeight="1" x14ac:dyDescent="0.25">
      <c r="A46" s="108">
        <v>41</v>
      </c>
      <c r="B46" s="108"/>
      <c r="C46" s="108"/>
      <c r="D46" s="108"/>
      <c r="E46" s="108"/>
      <c r="F46" s="102"/>
      <c r="G46" s="103"/>
      <c r="H46" s="103"/>
      <c r="I46" s="103"/>
      <c r="J46" s="103"/>
      <c r="K46" s="108"/>
      <c r="L46" s="415"/>
      <c r="M46" s="117"/>
      <c r="N46" s="117"/>
      <c r="O46" s="117"/>
      <c r="P46" s="117"/>
      <c r="Q46" s="117"/>
      <c r="R46" s="117"/>
      <c r="S46" s="117"/>
      <c r="T46" s="117"/>
      <c r="U46" s="117"/>
      <c r="V46" s="117"/>
      <c r="W46" s="117"/>
      <c r="X46" s="117"/>
      <c r="Y46" s="117"/>
      <c r="Z46" s="117"/>
    </row>
    <row r="47" spans="1:26" ht="15.75" customHeight="1" x14ac:dyDescent="0.25">
      <c r="A47" s="108">
        <v>42</v>
      </c>
      <c r="B47" s="108"/>
      <c r="C47" s="108"/>
      <c r="D47" s="108"/>
      <c r="E47" s="102"/>
      <c r="F47" s="102"/>
      <c r="G47" s="103"/>
      <c r="H47" s="103"/>
      <c r="I47" s="103"/>
      <c r="J47" s="103"/>
      <c r="K47" s="108"/>
      <c r="L47" s="415"/>
      <c r="M47" s="117"/>
      <c r="N47" s="117"/>
      <c r="O47" s="117"/>
      <c r="P47" s="117"/>
      <c r="Q47" s="117"/>
      <c r="R47" s="117"/>
      <c r="S47" s="117"/>
      <c r="T47" s="117"/>
      <c r="U47" s="117"/>
      <c r="V47" s="117"/>
      <c r="W47" s="117"/>
      <c r="X47" s="117"/>
      <c r="Y47" s="117"/>
      <c r="Z47" s="117"/>
    </row>
    <row r="48" spans="1:26" ht="15.75" customHeight="1" x14ac:dyDescent="0.25">
      <c r="A48" s="108">
        <v>43</v>
      </c>
      <c r="B48" s="108"/>
      <c r="C48" s="108"/>
      <c r="D48" s="108"/>
      <c r="E48" s="102"/>
      <c r="F48" s="102"/>
      <c r="G48" s="103"/>
      <c r="H48" s="103"/>
      <c r="I48" s="103"/>
      <c r="J48" s="103"/>
      <c r="K48" s="108"/>
      <c r="L48" s="415"/>
      <c r="M48" s="117"/>
      <c r="N48" s="117"/>
      <c r="O48" s="117"/>
      <c r="P48" s="117"/>
      <c r="Q48" s="117"/>
      <c r="R48" s="117"/>
      <c r="S48" s="117"/>
      <c r="T48" s="117"/>
      <c r="U48" s="117"/>
      <c r="V48" s="117"/>
      <c r="W48" s="117"/>
      <c r="X48" s="117"/>
      <c r="Y48" s="117"/>
      <c r="Z48" s="117"/>
    </row>
    <row r="49" spans="1:26" ht="15.75" customHeight="1" x14ac:dyDescent="0.25">
      <c r="A49" s="108">
        <v>44</v>
      </c>
      <c r="B49" s="108"/>
      <c r="C49" s="108"/>
      <c r="D49" s="108"/>
      <c r="E49" s="108"/>
      <c r="F49" s="102"/>
      <c r="G49" s="103"/>
      <c r="H49" s="103"/>
      <c r="I49" s="103"/>
      <c r="J49" s="103"/>
      <c r="K49" s="108"/>
      <c r="L49" s="415"/>
      <c r="M49" s="117"/>
      <c r="N49" s="117"/>
      <c r="O49" s="117"/>
      <c r="P49" s="117"/>
      <c r="Q49" s="117"/>
      <c r="R49" s="117"/>
      <c r="S49" s="117"/>
      <c r="T49" s="117"/>
      <c r="U49" s="117"/>
      <c r="V49" s="117"/>
      <c r="W49" s="117"/>
      <c r="X49" s="117"/>
      <c r="Y49" s="117"/>
      <c r="Z49" s="117"/>
    </row>
    <row r="50" spans="1:26" ht="15.75" customHeight="1" x14ac:dyDescent="0.25">
      <c r="A50" s="108">
        <v>45</v>
      </c>
      <c r="B50" s="108"/>
      <c r="C50" s="108"/>
      <c r="D50" s="108"/>
      <c r="E50" s="108"/>
      <c r="F50" s="102"/>
      <c r="G50" s="103"/>
      <c r="H50" s="103"/>
      <c r="I50" s="103"/>
      <c r="J50" s="103"/>
      <c r="K50" s="108"/>
      <c r="L50" s="415"/>
      <c r="M50" s="117"/>
      <c r="N50" s="117"/>
      <c r="O50" s="117"/>
      <c r="P50" s="117"/>
      <c r="Q50" s="117"/>
      <c r="R50" s="117"/>
      <c r="S50" s="117"/>
      <c r="T50" s="117"/>
      <c r="U50" s="117"/>
      <c r="V50" s="117"/>
      <c r="W50" s="117"/>
      <c r="X50" s="117"/>
      <c r="Y50" s="117"/>
      <c r="Z50" s="117"/>
    </row>
    <row r="51" spans="1:26" ht="15.75" customHeight="1" x14ac:dyDescent="0.25">
      <c r="A51" s="108">
        <v>46</v>
      </c>
      <c r="B51" s="108"/>
      <c r="C51" s="108"/>
      <c r="D51" s="108"/>
      <c r="E51" s="108"/>
      <c r="F51" s="102"/>
      <c r="G51" s="103"/>
      <c r="H51" s="103"/>
      <c r="I51" s="103"/>
      <c r="J51" s="103"/>
      <c r="K51" s="108"/>
      <c r="L51" s="415"/>
      <c r="M51" s="117"/>
      <c r="N51" s="117"/>
      <c r="O51" s="117"/>
      <c r="P51" s="117"/>
      <c r="Q51" s="117"/>
      <c r="R51" s="117"/>
      <c r="S51" s="117"/>
      <c r="T51" s="117"/>
      <c r="U51" s="117"/>
      <c r="V51" s="117"/>
      <c r="W51" s="117"/>
      <c r="X51" s="117"/>
      <c r="Y51" s="117"/>
      <c r="Z51" s="117"/>
    </row>
    <row r="52" spans="1:26" ht="15.75" customHeight="1" x14ac:dyDescent="0.25">
      <c r="A52" s="108">
        <v>47</v>
      </c>
      <c r="B52" s="108"/>
      <c r="C52" s="108"/>
      <c r="D52" s="108"/>
      <c r="E52" s="108"/>
      <c r="F52" s="102"/>
      <c r="G52" s="103"/>
      <c r="H52" s="103"/>
      <c r="I52" s="103"/>
      <c r="J52" s="103"/>
      <c r="K52" s="108"/>
      <c r="L52" s="415"/>
      <c r="M52" s="117"/>
      <c r="N52" s="117"/>
      <c r="O52" s="117"/>
      <c r="P52" s="117"/>
      <c r="Q52" s="117"/>
      <c r="R52" s="117"/>
      <c r="S52" s="117"/>
      <c r="T52" s="117"/>
      <c r="U52" s="117"/>
      <c r="V52" s="117"/>
      <c r="W52" s="117"/>
      <c r="X52" s="117"/>
      <c r="Y52" s="117"/>
      <c r="Z52" s="117"/>
    </row>
    <row r="53" spans="1:26" ht="15.75" customHeight="1" x14ac:dyDescent="0.25">
      <c r="A53" s="108">
        <v>48</v>
      </c>
      <c r="B53" s="108"/>
      <c r="C53" s="108"/>
      <c r="D53" s="108"/>
      <c r="E53" s="102"/>
      <c r="F53" s="102"/>
      <c r="G53" s="103"/>
      <c r="H53" s="103"/>
      <c r="I53" s="103"/>
      <c r="J53" s="103"/>
      <c r="K53" s="108"/>
      <c r="L53" s="415"/>
      <c r="M53" s="117"/>
      <c r="N53" s="117"/>
      <c r="O53" s="117"/>
      <c r="P53" s="117"/>
      <c r="Q53" s="117"/>
      <c r="R53" s="117"/>
      <c r="S53" s="117"/>
      <c r="T53" s="117"/>
      <c r="U53" s="117"/>
      <c r="V53" s="117"/>
      <c r="W53" s="117"/>
      <c r="X53" s="117"/>
      <c r="Y53" s="117"/>
      <c r="Z53" s="117"/>
    </row>
    <row r="54" spans="1:26" ht="15.75" customHeight="1" x14ac:dyDescent="0.25">
      <c r="A54" s="108">
        <v>49</v>
      </c>
      <c r="B54" s="108"/>
      <c r="C54" s="108"/>
      <c r="D54" s="108"/>
      <c r="E54" s="108"/>
      <c r="F54" s="102"/>
      <c r="G54" s="103"/>
      <c r="H54" s="103"/>
      <c r="I54" s="103"/>
      <c r="J54" s="103"/>
      <c r="K54" s="108"/>
      <c r="L54" s="415"/>
      <c r="M54" s="117"/>
      <c r="N54" s="117"/>
      <c r="O54" s="117"/>
      <c r="P54" s="117"/>
      <c r="Q54" s="117"/>
      <c r="R54" s="117"/>
      <c r="S54" s="117"/>
      <c r="T54" s="117"/>
      <c r="U54" s="117"/>
      <c r="V54" s="117"/>
      <c r="W54" s="117"/>
      <c r="X54" s="117"/>
      <c r="Y54" s="117"/>
      <c r="Z54" s="117"/>
    </row>
    <row r="55" spans="1:26" ht="15.75" customHeight="1" x14ac:dyDescent="0.25">
      <c r="A55" s="108">
        <v>50</v>
      </c>
      <c r="B55" s="108"/>
      <c r="C55" s="108"/>
      <c r="D55" s="108"/>
      <c r="E55" s="108"/>
      <c r="F55" s="102"/>
      <c r="G55" s="103"/>
      <c r="H55" s="103"/>
      <c r="I55" s="103"/>
      <c r="J55" s="103"/>
      <c r="K55" s="108"/>
      <c r="L55" s="415"/>
      <c r="M55" s="117"/>
      <c r="N55" s="117"/>
      <c r="O55" s="117"/>
      <c r="P55" s="117"/>
      <c r="Q55" s="117"/>
      <c r="R55" s="117"/>
      <c r="S55" s="117"/>
      <c r="T55" s="117"/>
      <c r="U55" s="117"/>
      <c r="V55" s="117"/>
      <c r="W55" s="117"/>
      <c r="X55" s="117"/>
      <c r="Y55" s="117"/>
      <c r="Z55" s="117"/>
    </row>
    <row r="56" spans="1:26" ht="15.75" customHeight="1" x14ac:dyDescent="0.25">
      <c r="A56" s="108">
        <v>51</v>
      </c>
      <c r="B56" s="108"/>
      <c r="C56" s="108"/>
      <c r="D56" s="108"/>
      <c r="E56" s="102"/>
      <c r="F56" s="102"/>
      <c r="G56" s="103"/>
      <c r="H56" s="103"/>
      <c r="I56" s="103"/>
      <c r="J56" s="103"/>
      <c r="K56" s="108"/>
      <c r="L56" s="415"/>
      <c r="M56" s="117"/>
      <c r="N56" s="117"/>
      <c r="O56" s="117"/>
      <c r="P56" s="117"/>
      <c r="Q56" s="117"/>
      <c r="R56" s="117"/>
      <c r="S56" s="117"/>
      <c r="T56" s="117"/>
      <c r="U56" s="117"/>
      <c r="V56" s="117"/>
      <c r="W56" s="117"/>
      <c r="X56" s="117"/>
      <c r="Y56" s="117"/>
      <c r="Z56" s="117"/>
    </row>
    <row r="57" spans="1:26" ht="15.75" customHeight="1" x14ac:dyDescent="0.25">
      <c r="A57" s="108">
        <v>52</v>
      </c>
      <c r="B57" s="108"/>
      <c r="C57" s="108"/>
      <c r="D57" s="108"/>
      <c r="E57" s="108"/>
      <c r="F57" s="102"/>
      <c r="G57" s="103"/>
      <c r="H57" s="103"/>
      <c r="I57" s="103"/>
      <c r="J57" s="103"/>
      <c r="K57" s="108"/>
      <c r="L57" s="415"/>
      <c r="M57" s="117"/>
      <c r="N57" s="117"/>
      <c r="O57" s="117"/>
      <c r="P57" s="117"/>
      <c r="Q57" s="117"/>
      <c r="R57" s="117"/>
      <c r="S57" s="117"/>
      <c r="T57" s="117"/>
      <c r="U57" s="117"/>
      <c r="V57" s="117"/>
      <c r="W57" s="117"/>
      <c r="X57" s="117"/>
      <c r="Y57" s="117"/>
      <c r="Z57" s="117"/>
    </row>
    <row r="58" spans="1:26" ht="15.75" customHeight="1" x14ac:dyDescent="0.25">
      <c r="A58" s="108">
        <v>53</v>
      </c>
      <c r="B58" s="108"/>
      <c r="C58" s="108"/>
      <c r="D58" s="108"/>
      <c r="E58" s="108"/>
      <c r="F58" s="102"/>
      <c r="G58" s="103"/>
      <c r="H58" s="103"/>
      <c r="I58" s="103"/>
      <c r="J58" s="103"/>
      <c r="K58" s="108"/>
      <c r="L58" s="415"/>
      <c r="M58" s="117"/>
      <c r="N58" s="117"/>
      <c r="O58" s="117"/>
      <c r="P58" s="117"/>
      <c r="Q58" s="117"/>
      <c r="R58" s="117"/>
      <c r="S58" s="117"/>
      <c r="T58" s="117"/>
      <c r="U58" s="117"/>
      <c r="V58" s="117"/>
      <c r="W58" s="117"/>
      <c r="X58" s="117"/>
      <c r="Y58" s="117"/>
      <c r="Z58" s="117"/>
    </row>
    <row r="59" spans="1:26" ht="15.75" customHeight="1" x14ac:dyDescent="0.25">
      <c r="A59" s="108">
        <v>54</v>
      </c>
      <c r="B59" s="108"/>
      <c r="C59" s="108"/>
      <c r="D59" s="108"/>
      <c r="E59" s="108"/>
      <c r="F59" s="102"/>
      <c r="G59" s="103"/>
      <c r="H59" s="103"/>
      <c r="I59" s="103"/>
      <c r="J59" s="103"/>
      <c r="K59" s="108"/>
      <c r="L59" s="415"/>
      <c r="M59" s="117"/>
      <c r="N59" s="117"/>
      <c r="O59" s="117"/>
      <c r="P59" s="117"/>
      <c r="Q59" s="117"/>
      <c r="R59" s="117"/>
      <c r="S59" s="117"/>
      <c r="T59" s="117"/>
      <c r="U59" s="117"/>
      <c r="V59" s="117"/>
      <c r="W59" s="117"/>
      <c r="X59" s="117"/>
      <c r="Y59" s="117"/>
      <c r="Z59" s="117"/>
    </row>
    <row r="60" spans="1:26" ht="15.75" customHeight="1" x14ac:dyDescent="0.25">
      <c r="A60" s="108">
        <v>55</v>
      </c>
      <c r="B60" s="108"/>
      <c r="C60" s="108"/>
      <c r="D60" s="108"/>
      <c r="E60" s="108"/>
      <c r="F60" s="102"/>
      <c r="G60" s="103"/>
      <c r="H60" s="103"/>
      <c r="I60" s="103"/>
      <c r="J60" s="103"/>
      <c r="K60" s="108"/>
      <c r="L60" s="415"/>
      <c r="M60" s="117"/>
      <c r="N60" s="117"/>
      <c r="O60" s="117"/>
      <c r="P60" s="117"/>
      <c r="Q60" s="117"/>
      <c r="R60" s="117"/>
      <c r="S60" s="117"/>
      <c r="T60" s="117"/>
      <c r="U60" s="117"/>
      <c r="V60" s="117"/>
      <c r="W60" s="117"/>
      <c r="X60" s="117"/>
      <c r="Y60" s="117"/>
      <c r="Z60" s="117"/>
    </row>
    <row r="61" spans="1:26" ht="15.75" customHeight="1" x14ac:dyDescent="0.25">
      <c r="A61" s="108">
        <v>56</v>
      </c>
      <c r="B61" s="108"/>
      <c r="C61" s="108"/>
      <c r="D61" s="108"/>
      <c r="E61" s="108"/>
      <c r="F61" s="102"/>
      <c r="G61" s="103"/>
      <c r="H61" s="103"/>
      <c r="I61" s="103"/>
      <c r="J61" s="103"/>
      <c r="K61" s="108"/>
      <c r="L61" s="415"/>
      <c r="M61" s="117"/>
      <c r="N61" s="117"/>
      <c r="O61" s="117"/>
      <c r="P61" s="117"/>
      <c r="Q61" s="117"/>
      <c r="R61" s="117"/>
      <c r="S61" s="117"/>
      <c r="T61" s="117"/>
      <c r="U61" s="117"/>
      <c r="V61" s="117"/>
      <c r="W61" s="117"/>
      <c r="X61" s="117"/>
      <c r="Y61" s="117"/>
      <c r="Z61" s="117"/>
    </row>
    <row r="62" spans="1:26" ht="15.75" customHeight="1" x14ac:dyDescent="0.25">
      <c r="A62" s="108">
        <v>57</v>
      </c>
      <c r="B62" s="108"/>
      <c r="C62" s="108"/>
      <c r="D62" s="108"/>
      <c r="E62" s="108"/>
      <c r="F62" s="102"/>
      <c r="G62" s="103"/>
      <c r="H62" s="103"/>
      <c r="I62" s="103"/>
      <c r="J62" s="103"/>
      <c r="K62" s="108"/>
      <c r="L62" s="415"/>
      <c r="M62" s="117"/>
      <c r="N62" s="117"/>
      <c r="O62" s="117"/>
      <c r="P62" s="117"/>
      <c r="Q62" s="117"/>
      <c r="R62" s="117"/>
      <c r="S62" s="117"/>
      <c r="T62" s="117"/>
      <c r="U62" s="117"/>
      <c r="V62" s="117"/>
      <c r="W62" s="117"/>
      <c r="X62" s="117"/>
      <c r="Y62" s="117"/>
      <c r="Z62" s="117"/>
    </row>
    <row r="63" spans="1:26" ht="15.75" customHeight="1" x14ac:dyDescent="0.25">
      <c r="A63" s="108">
        <v>58</v>
      </c>
      <c r="B63" s="108"/>
      <c r="C63" s="108"/>
      <c r="D63" s="108"/>
      <c r="E63" s="102"/>
      <c r="F63" s="102"/>
      <c r="G63" s="103"/>
      <c r="H63" s="103"/>
      <c r="I63" s="103"/>
      <c r="J63" s="103"/>
      <c r="K63" s="108"/>
      <c r="L63" s="415"/>
      <c r="M63" s="117"/>
      <c r="N63" s="117"/>
      <c r="O63" s="117"/>
      <c r="P63" s="117"/>
      <c r="Q63" s="117"/>
      <c r="R63" s="117"/>
      <c r="S63" s="117"/>
      <c r="T63" s="117"/>
      <c r="U63" s="117"/>
      <c r="V63" s="117"/>
      <c r="W63" s="117"/>
      <c r="X63" s="117"/>
      <c r="Y63" s="117"/>
      <c r="Z63" s="117"/>
    </row>
    <row r="64" spans="1:26" ht="15.75" customHeight="1" x14ac:dyDescent="0.25">
      <c r="A64" s="108">
        <v>59</v>
      </c>
      <c r="B64" s="108"/>
      <c r="C64" s="108"/>
      <c r="D64" s="108"/>
      <c r="E64" s="102"/>
      <c r="F64" s="102"/>
      <c r="G64" s="103"/>
      <c r="H64" s="103"/>
      <c r="I64" s="103"/>
      <c r="J64" s="103"/>
      <c r="K64" s="108"/>
      <c r="L64" s="415"/>
      <c r="M64" s="117"/>
      <c r="N64" s="117"/>
      <c r="O64" s="117"/>
      <c r="P64" s="117"/>
      <c r="Q64" s="117"/>
      <c r="R64" s="117"/>
      <c r="S64" s="117"/>
      <c r="T64" s="117"/>
      <c r="U64" s="117"/>
      <c r="V64" s="117"/>
      <c r="W64" s="117"/>
      <c r="X64" s="117"/>
      <c r="Y64" s="117"/>
      <c r="Z64" s="117"/>
    </row>
    <row r="65" spans="1:26" ht="15.75" customHeight="1" x14ac:dyDescent="0.25">
      <c r="A65" s="108">
        <v>60</v>
      </c>
      <c r="B65" s="108"/>
      <c r="C65" s="108"/>
      <c r="D65" s="108"/>
      <c r="E65" s="102"/>
      <c r="F65" s="102"/>
      <c r="G65" s="103"/>
      <c r="H65" s="103"/>
      <c r="I65" s="103"/>
      <c r="J65" s="103"/>
      <c r="K65" s="108"/>
      <c r="L65" s="415"/>
      <c r="M65" s="117"/>
      <c r="N65" s="117"/>
      <c r="O65" s="117"/>
      <c r="P65" s="117"/>
      <c r="Q65" s="117"/>
      <c r="R65" s="117"/>
      <c r="S65" s="117"/>
      <c r="T65" s="117"/>
      <c r="U65" s="117"/>
      <c r="V65" s="117"/>
      <c r="W65" s="117"/>
      <c r="X65" s="117"/>
      <c r="Y65" s="117"/>
      <c r="Z65" s="117"/>
    </row>
    <row r="66" spans="1:26" ht="15.75" customHeight="1" x14ac:dyDescent="0.25">
      <c r="A66" s="108">
        <v>61</v>
      </c>
      <c r="B66" s="108"/>
      <c r="C66" s="108"/>
      <c r="D66" s="108"/>
      <c r="E66" s="102"/>
      <c r="F66" s="102"/>
      <c r="G66" s="103"/>
      <c r="H66" s="103"/>
      <c r="I66" s="103"/>
      <c r="J66" s="103"/>
      <c r="K66" s="108"/>
      <c r="L66" s="415"/>
      <c r="M66" s="117"/>
      <c r="N66" s="117"/>
      <c r="O66" s="117"/>
      <c r="P66" s="117"/>
      <c r="Q66" s="117"/>
      <c r="R66" s="117"/>
      <c r="S66" s="117"/>
      <c r="T66" s="117"/>
      <c r="U66" s="117"/>
      <c r="V66" s="117"/>
      <c r="W66" s="117"/>
      <c r="X66" s="117"/>
      <c r="Y66" s="117"/>
      <c r="Z66" s="117"/>
    </row>
    <row r="67" spans="1:26" ht="15.75" customHeight="1" x14ac:dyDescent="0.25">
      <c r="A67" s="108">
        <v>62</v>
      </c>
      <c r="B67" s="108"/>
      <c r="C67" s="108"/>
      <c r="D67" s="108"/>
      <c r="E67" s="386"/>
      <c r="F67" s="102"/>
      <c r="G67" s="103"/>
      <c r="H67" s="103"/>
      <c r="I67" s="103"/>
      <c r="J67" s="103"/>
      <c r="K67" s="108"/>
      <c r="L67" s="415"/>
      <c r="M67" s="117"/>
      <c r="N67" s="117"/>
      <c r="O67" s="117"/>
      <c r="P67" s="117"/>
      <c r="Q67" s="117"/>
      <c r="R67" s="117"/>
      <c r="S67" s="117"/>
      <c r="T67" s="117"/>
      <c r="U67" s="117"/>
      <c r="V67" s="117"/>
      <c r="W67" s="117"/>
      <c r="X67" s="117"/>
      <c r="Y67" s="117"/>
      <c r="Z67" s="117"/>
    </row>
    <row r="68" spans="1:26" ht="15.75" customHeight="1" x14ac:dyDescent="0.25">
      <c r="A68" s="108">
        <v>63</v>
      </c>
      <c r="B68" s="108"/>
      <c r="C68" s="108"/>
      <c r="D68" s="108"/>
      <c r="E68" s="386"/>
      <c r="F68" s="102"/>
      <c r="G68" s="103"/>
      <c r="H68" s="103"/>
      <c r="I68" s="103"/>
      <c r="J68" s="103"/>
      <c r="K68" s="108"/>
      <c r="L68" s="415"/>
      <c r="M68" s="117"/>
      <c r="N68" s="117"/>
      <c r="O68" s="117"/>
      <c r="P68" s="117"/>
      <c r="Q68" s="117"/>
      <c r="R68" s="117"/>
      <c r="S68" s="117"/>
      <c r="T68" s="117"/>
      <c r="U68" s="117"/>
      <c r="V68" s="117"/>
      <c r="W68" s="117"/>
      <c r="X68" s="117"/>
      <c r="Y68" s="117"/>
      <c r="Z68" s="117"/>
    </row>
    <row r="69" spans="1:26" ht="15.75" customHeight="1" x14ac:dyDescent="0.25">
      <c r="A69" s="108">
        <v>64</v>
      </c>
      <c r="B69" s="108"/>
      <c r="C69" s="108"/>
      <c r="D69" s="108"/>
      <c r="E69" s="108"/>
      <c r="F69" s="102"/>
      <c r="G69" s="103"/>
      <c r="H69" s="103"/>
      <c r="I69" s="103"/>
      <c r="J69" s="103"/>
      <c r="K69" s="108"/>
      <c r="L69" s="416"/>
      <c r="M69" s="117"/>
      <c r="N69" s="117"/>
      <c r="O69" s="117"/>
      <c r="P69" s="117"/>
      <c r="Q69" s="117"/>
      <c r="R69" s="117"/>
      <c r="S69" s="117"/>
      <c r="T69" s="117"/>
      <c r="U69" s="117"/>
      <c r="V69" s="117"/>
      <c r="W69" s="117"/>
      <c r="X69" s="117"/>
      <c r="Y69" s="117"/>
      <c r="Z69" s="117"/>
    </row>
    <row r="70" spans="1:26" ht="15.75" customHeight="1" x14ac:dyDescent="0.25">
      <c r="A70" s="108">
        <v>65</v>
      </c>
      <c r="B70" s="108"/>
      <c r="C70" s="108"/>
      <c r="D70" s="108"/>
      <c r="E70" s="102"/>
      <c r="F70" s="102"/>
      <c r="G70" s="103"/>
      <c r="H70" s="103"/>
      <c r="I70" s="103"/>
      <c r="J70" s="103"/>
      <c r="K70" s="108"/>
      <c r="L70" s="416"/>
      <c r="M70" s="117"/>
      <c r="N70" s="117"/>
      <c r="O70" s="117"/>
      <c r="P70" s="117"/>
      <c r="Q70" s="117"/>
      <c r="R70" s="117"/>
      <c r="S70" s="117"/>
      <c r="T70" s="117"/>
      <c r="U70" s="117"/>
      <c r="V70" s="117"/>
      <c r="W70" s="117"/>
      <c r="X70" s="117"/>
      <c r="Y70" s="117"/>
      <c r="Z70" s="117"/>
    </row>
    <row r="71" spans="1:26" ht="15.75" customHeight="1" x14ac:dyDescent="0.25">
      <c r="A71" s="108">
        <v>66</v>
      </c>
      <c r="B71" s="108"/>
      <c r="C71" s="108"/>
      <c r="D71" s="108"/>
      <c r="E71" s="102"/>
      <c r="F71" s="102"/>
      <c r="G71" s="103"/>
      <c r="H71" s="103"/>
      <c r="I71" s="103"/>
      <c r="J71" s="103"/>
      <c r="K71" s="108"/>
      <c r="L71" s="416"/>
      <c r="M71" s="117"/>
      <c r="N71" s="117"/>
      <c r="O71" s="117"/>
      <c r="P71" s="117"/>
      <c r="Q71" s="117"/>
      <c r="R71" s="117"/>
      <c r="S71" s="117"/>
      <c r="T71" s="117"/>
      <c r="U71" s="117"/>
      <c r="V71" s="117"/>
      <c r="W71" s="117"/>
      <c r="X71" s="117"/>
      <c r="Y71" s="117"/>
      <c r="Z71" s="117"/>
    </row>
    <row r="72" spans="1:26" ht="15.75" customHeight="1" x14ac:dyDescent="0.25">
      <c r="A72" s="108">
        <v>67</v>
      </c>
      <c r="B72" s="108"/>
      <c r="C72" s="108"/>
      <c r="D72" s="108"/>
      <c r="E72" s="102"/>
      <c r="F72" s="102"/>
      <c r="G72" s="103"/>
      <c r="H72" s="103"/>
      <c r="I72" s="103"/>
      <c r="J72" s="103"/>
      <c r="K72" s="108"/>
      <c r="L72" s="416"/>
      <c r="M72" s="117"/>
      <c r="N72" s="117"/>
      <c r="O72" s="117"/>
      <c r="P72" s="117"/>
      <c r="Q72" s="117"/>
      <c r="R72" s="117"/>
      <c r="S72" s="117"/>
      <c r="T72" s="117"/>
      <c r="U72" s="117"/>
      <c r="V72" s="117"/>
      <c r="W72" s="117"/>
      <c r="X72" s="117"/>
      <c r="Y72" s="117"/>
      <c r="Z72" s="117"/>
    </row>
    <row r="73" spans="1:26" ht="15.75" customHeight="1" x14ac:dyDescent="0.25">
      <c r="A73" s="108">
        <v>68</v>
      </c>
      <c r="B73" s="108"/>
      <c r="C73" s="108"/>
      <c r="D73" s="108"/>
      <c r="E73" s="102"/>
      <c r="F73" s="102"/>
      <c r="G73" s="103"/>
      <c r="H73" s="103"/>
      <c r="I73" s="103"/>
      <c r="J73" s="103"/>
      <c r="K73" s="108"/>
      <c r="L73" s="125"/>
      <c r="M73" s="117"/>
      <c r="N73" s="117"/>
      <c r="O73" s="117"/>
      <c r="P73" s="117"/>
      <c r="Q73" s="117"/>
      <c r="R73" s="117"/>
      <c r="S73" s="117"/>
      <c r="T73" s="117"/>
      <c r="U73" s="117"/>
      <c r="V73" s="117"/>
      <c r="W73" s="117"/>
      <c r="X73" s="117"/>
      <c r="Y73" s="117"/>
      <c r="Z73" s="117"/>
    </row>
    <row r="74" spans="1:26" ht="15.75" customHeight="1" x14ac:dyDescent="0.25">
      <c r="A74" s="108">
        <v>69</v>
      </c>
      <c r="B74" s="108"/>
      <c r="C74" s="108"/>
      <c r="D74" s="108"/>
      <c r="E74" s="102"/>
      <c r="F74" s="102"/>
      <c r="G74" s="103"/>
      <c r="H74" s="103"/>
      <c r="I74" s="103"/>
      <c r="J74" s="103"/>
      <c r="K74" s="108"/>
      <c r="L74" s="125"/>
      <c r="M74" s="117"/>
      <c r="N74" s="117"/>
      <c r="O74" s="117"/>
      <c r="P74" s="117"/>
      <c r="Q74" s="117"/>
      <c r="R74" s="117"/>
      <c r="S74" s="117"/>
      <c r="T74" s="117"/>
      <c r="U74" s="117"/>
      <c r="V74" s="117"/>
      <c r="W74" s="117"/>
      <c r="X74" s="117"/>
      <c r="Y74" s="117"/>
      <c r="Z74" s="117"/>
    </row>
    <row r="75" spans="1:26" ht="15.75" customHeight="1" x14ac:dyDescent="0.25">
      <c r="A75" s="108">
        <v>70</v>
      </c>
      <c r="B75" s="108"/>
      <c r="C75" s="108"/>
      <c r="D75" s="108"/>
      <c r="E75" s="102"/>
      <c r="F75" s="102"/>
      <c r="G75" s="103"/>
      <c r="H75" s="103"/>
      <c r="I75" s="103"/>
      <c r="J75" s="103"/>
      <c r="K75" s="108"/>
      <c r="L75" s="416"/>
      <c r="M75" s="117"/>
      <c r="N75" s="117"/>
      <c r="O75" s="117"/>
      <c r="P75" s="117"/>
      <c r="Q75" s="117"/>
      <c r="R75" s="117"/>
      <c r="S75" s="117"/>
      <c r="T75" s="117"/>
      <c r="U75" s="117"/>
      <c r="V75" s="117"/>
      <c r="W75" s="117"/>
      <c r="X75" s="117"/>
      <c r="Y75" s="117"/>
      <c r="Z75" s="117"/>
    </row>
    <row r="76" spans="1:26" ht="15.75" customHeight="1" x14ac:dyDescent="0.25">
      <c r="A76" s="108">
        <v>71</v>
      </c>
      <c r="B76" s="108"/>
      <c r="C76" s="108"/>
      <c r="D76" s="108"/>
      <c r="E76" s="108"/>
      <c r="F76" s="102"/>
      <c r="G76" s="103"/>
      <c r="H76" s="103"/>
      <c r="I76" s="103"/>
      <c r="J76" s="103"/>
      <c r="K76" s="108"/>
      <c r="L76" s="416"/>
      <c r="M76" s="117"/>
      <c r="N76" s="117"/>
      <c r="O76" s="117"/>
      <c r="P76" s="117"/>
      <c r="Q76" s="117"/>
      <c r="R76" s="117"/>
      <c r="S76" s="117"/>
      <c r="T76" s="117"/>
      <c r="U76" s="117"/>
      <c r="V76" s="117"/>
      <c r="W76" s="117"/>
      <c r="X76" s="117"/>
      <c r="Y76" s="117"/>
      <c r="Z76" s="117"/>
    </row>
    <row r="77" spans="1:26" ht="15.75" customHeight="1" x14ac:dyDescent="0.25">
      <c r="A77" s="108">
        <v>72</v>
      </c>
      <c r="B77" s="108"/>
      <c r="C77" s="108"/>
      <c r="D77" s="108"/>
      <c r="E77" s="108"/>
      <c r="F77" s="102"/>
      <c r="G77" s="103"/>
      <c r="H77" s="103"/>
      <c r="I77" s="103"/>
      <c r="J77" s="103"/>
      <c r="K77" s="108"/>
      <c r="L77" s="416"/>
      <c r="M77" s="117"/>
      <c r="N77" s="117"/>
      <c r="O77" s="117"/>
      <c r="P77" s="117"/>
      <c r="Q77" s="117"/>
      <c r="R77" s="117"/>
      <c r="S77" s="117"/>
      <c r="T77" s="117"/>
      <c r="U77" s="117"/>
      <c r="V77" s="117"/>
      <c r="W77" s="117"/>
      <c r="X77" s="117"/>
      <c r="Y77" s="117"/>
      <c r="Z77" s="117"/>
    </row>
    <row r="78" spans="1:26" ht="15.75" customHeight="1" x14ac:dyDescent="0.25">
      <c r="A78" s="108">
        <v>73</v>
      </c>
      <c r="B78" s="108"/>
      <c r="C78" s="108"/>
      <c r="D78" s="108"/>
      <c r="E78" s="102"/>
      <c r="F78" s="102"/>
      <c r="G78" s="103"/>
      <c r="H78" s="103"/>
      <c r="I78" s="103"/>
      <c r="J78" s="103"/>
      <c r="K78" s="108"/>
      <c r="L78" s="416"/>
      <c r="M78" s="117"/>
      <c r="N78" s="117"/>
      <c r="O78" s="117"/>
      <c r="P78" s="117"/>
      <c r="Q78" s="117"/>
      <c r="R78" s="117"/>
      <c r="S78" s="117"/>
      <c r="T78" s="117"/>
      <c r="U78" s="117"/>
      <c r="V78" s="117"/>
      <c r="W78" s="117"/>
      <c r="X78" s="117"/>
      <c r="Y78" s="117"/>
      <c r="Z78" s="117"/>
    </row>
    <row r="79" spans="1:26" ht="15.75" customHeight="1" x14ac:dyDescent="0.25">
      <c r="A79" s="108">
        <v>74</v>
      </c>
      <c r="B79" s="108"/>
      <c r="C79" s="108"/>
      <c r="D79" s="108"/>
      <c r="E79" s="102"/>
      <c r="F79" s="102"/>
      <c r="G79" s="108"/>
      <c r="H79" s="108"/>
      <c r="I79" s="108"/>
      <c r="J79" s="108"/>
      <c r="K79" s="108"/>
      <c r="L79" s="108"/>
      <c r="M79" s="117"/>
      <c r="N79" s="117"/>
      <c r="O79" s="117"/>
      <c r="P79" s="117"/>
      <c r="Q79" s="117"/>
      <c r="R79" s="117"/>
      <c r="S79" s="117"/>
      <c r="T79" s="117"/>
      <c r="U79" s="117"/>
      <c r="V79" s="117"/>
      <c r="W79" s="117"/>
      <c r="X79" s="117"/>
      <c r="Y79" s="117"/>
      <c r="Z79" s="117"/>
    </row>
    <row r="80" spans="1:26" ht="15.75" customHeight="1" x14ac:dyDescent="0.25">
      <c r="A80" s="108">
        <v>75</v>
      </c>
      <c r="B80" s="108"/>
      <c r="C80" s="108"/>
      <c r="D80" s="108"/>
      <c r="E80" s="108"/>
      <c r="F80" s="102"/>
      <c r="G80" s="108"/>
      <c r="H80" s="108"/>
      <c r="I80" s="108"/>
      <c r="J80" s="108"/>
      <c r="K80" s="108"/>
      <c r="L80" s="108"/>
      <c r="M80" s="117"/>
      <c r="N80" s="117"/>
      <c r="O80" s="117"/>
      <c r="P80" s="117"/>
      <c r="Q80" s="117"/>
      <c r="R80" s="117"/>
      <c r="S80" s="117"/>
      <c r="T80" s="117"/>
      <c r="U80" s="117"/>
      <c r="V80" s="117"/>
      <c r="W80" s="117"/>
      <c r="X80" s="117"/>
      <c r="Y80" s="117"/>
      <c r="Z80" s="117"/>
    </row>
    <row r="81" spans="1:26" ht="15.75" customHeight="1" x14ac:dyDescent="0.25">
      <c r="A81" s="108">
        <v>76</v>
      </c>
      <c r="B81" s="108"/>
      <c r="C81" s="108"/>
      <c r="D81" s="108"/>
      <c r="E81" s="108"/>
      <c r="F81" s="108"/>
      <c r="G81" s="108"/>
      <c r="H81" s="108"/>
      <c r="I81" s="108"/>
      <c r="J81" s="108"/>
      <c r="K81" s="108"/>
      <c r="L81" s="108"/>
      <c r="M81" s="117"/>
      <c r="N81" s="117"/>
      <c r="O81" s="117"/>
      <c r="P81" s="117"/>
      <c r="Q81" s="117"/>
      <c r="R81" s="117"/>
      <c r="S81" s="117"/>
      <c r="T81" s="117"/>
      <c r="U81" s="117"/>
      <c r="V81" s="117"/>
      <c r="W81" s="117"/>
      <c r="X81" s="117"/>
      <c r="Y81" s="117"/>
      <c r="Z81" s="117"/>
    </row>
    <row r="82" spans="1:26" ht="15.75" customHeight="1" x14ac:dyDescent="0.25">
      <c r="A82" s="117"/>
      <c r="B82" s="117"/>
      <c r="C82" s="117"/>
      <c r="D82" s="117"/>
      <c r="E82" s="117"/>
      <c r="F82" s="117"/>
      <c r="G82" s="117"/>
      <c r="H82" s="117"/>
      <c r="I82" s="117"/>
      <c r="J82" s="117"/>
      <c r="K82" s="117"/>
      <c r="L82" s="117"/>
      <c r="M82" s="117"/>
      <c r="N82" s="117"/>
      <c r="O82" s="117"/>
      <c r="P82" s="117"/>
      <c r="Q82" s="117"/>
      <c r="R82" s="117"/>
      <c r="S82" s="117"/>
      <c r="T82" s="117"/>
      <c r="U82" s="117"/>
      <c r="V82" s="117"/>
      <c r="W82" s="117"/>
      <c r="X82" s="117"/>
      <c r="Y82" s="117"/>
      <c r="Z82" s="117"/>
    </row>
    <row r="83" spans="1:26" ht="15.75" customHeight="1" x14ac:dyDescent="0.25">
      <c r="A83" s="117"/>
      <c r="B83" s="117"/>
      <c r="C83" s="117"/>
      <c r="D83" s="117"/>
      <c r="E83" s="417"/>
      <c r="F83" s="117"/>
      <c r="G83" s="117"/>
      <c r="H83" s="117"/>
      <c r="I83" s="117"/>
      <c r="J83" s="117"/>
      <c r="K83" s="117"/>
      <c r="L83" s="117"/>
      <c r="M83" s="117"/>
      <c r="N83" s="117"/>
      <c r="O83" s="117"/>
      <c r="P83" s="117"/>
      <c r="Q83" s="117"/>
      <c r="R83" s="117"/>
      <c r="S83" s="117"/>
      <c r="T83" s="117"/>
      <c r="U83" s="117"/>
      <c r="V83" s="117"/>
      <c r="W83" s="117"/>
      <c r="X83" s="117"/>
      <c r="Y83" s="117"/>
      <c r="Z83" s="117"/>
    </row>
    <row r="84" spans="1:26" ht="15.75" customHeight="1" x14ac:dyDescent="0.25">
      <c r="A84" s="117"/>
      <c r="B84" s="117"/>
      <c r="C84" s="117"/>
      <c r="D84" s="117"/>
      <c r="E84" s="117"/>
      <c r="F84" s="117"/>
      <c r="G84" s="117"/>
      <c r="H84" s="117"/>
      <c r="I84" s="117"/>
      <c r="J84" s="117"/>
      <c r="K84" s="117"/>
      <c r="L84" s="117"/>
      <c r="M84" s="117"/>
      <c r="N84" s="117"/>
      <c r="O84" s="117"/>
      <c r="P84" s="117"/>
      <c r="Q84" s="117"/>
      <c r="R84" s="117"/>
      <c r="S84" s="117"/>
      <c r="T84" s="117"/>
      <c r="U84" s="117"/>
      <c r="V84" s="117"/>
      <c r="W84" s="117"/>
      <c r="X84" s="117"/>
      <c r="Y84" s="117"/>
      <c r="Z84" s="117"/>
    </row>
    <row r="85" spans="1:26" ht="15.75" customHeight="1" x14ac:dyDescent="0.25">
      <c r="A85" s="117"/>
      <c r="B85" s="117"/>
      <c r="C85" s="117"/>
      <c r="D85" s="117"/>
      <c r="E85" s="117"/>
      <c r="F85" s="117"/>
      <c r="G85" s="117"/>
      <c r="H85" s="117"/>
      <c r="I85" s="117"/>
      <c r="J85" s="117"/>
      <c r="K85" s="117"/>
      <c r="L85" s="117"/>
      <c r="M85" s="117"/>
      <c r="N85" s="117"/>
      <c r="O85" s="117"/>
      <c r="P85" s="117"/>
      <c r="Q85" s="117"/>
      <c r="R85" s="117"/>
      <c r="S85" s="117"/>
      <c r="T85" s="117"/>
      <c r="U85" s="117"/>
      <c r="V85" s="117"/>
      <c r="W85" s="117"/>
      <c r="X85" s="117"/>
      <c r="Y85" s="117"/>
      <c r="Z85" s="117"/>
    </row>
    <row r="86" spans="1:26" ht="15.75" customHeight="1" x14ac:dyDescent="0.25">
      <c r="A86" s="117"/>
      <c r="B86" s="117"/>
      <c r="C86" s="117"/>
      <c r="D86" s="117"/>
      <c r="E86" s="117"/>
      <c r="F86" s="117"/>
      <c r="G86" s="117"/>
      <c r="H86" s="117"/>
      <c r="I86" s="117"/>
      <c r="J86" s="117"/>
      <c r="K86" s="117"/>
      <c r="L86" s="117"/>
      <c r="M86" s="117"/>
      <c r="N86" s="117"/>
      <c r="O86" s="117"/>
      <c r="P86" s="117"/>
      <c r="Q86" s="117"/>
      <c r="R86" s="117"/>
      <c r="S86" s="117"/>
      <c r="T86" s="117"/>
      <c r="U86" s="117"/>
      <c r="V86" s="117"/>
      <c r="W86" s="117"/>
      <c r="X86" s="117"/>
      <c r="Y86" s="117"/>
      <c r="Z86" s="117"/>
    </row>
    <row r="87" spans="1:26" ht="15.75" customHeight="1" x14ac:dyDescent="0.25">
      <c r="A87" s="117"/>
      <c r="B87" s="117"/>
      <c r="C87" s="117"/>
      <c r="D87" s="117"/>
      <c r="E87" s="117"/>
      <c r="F87" s="117"/>
      <c r="G87" s="117"/>
      <c r="H87" s="117"/>
      <c r="I87" s="117"/>
      <c r="J87" s="117"/>
      <c r="K87" s="117"/>
      <c r="L87" s="117"/>
      <c r="M87" s="117"/>
      <c r="N87" s="117"/>
      <c r="O87" s="117"/>
      <c r="P87" s="117"/>
      <c r="Q87" s="117"/>
      <c r="R87" s="117"/>
      <c r="S87" s="117"/>
      <c r="T87" s="117"/>
      <c r="U87" s="117"/>
      <c r="V87" s="117"/>
      <c r="W87" s="117"/>
      <c r="X87" s="117"/>
      <c r="Y87" s="117"/>
      <c r="Z87" s="117"/>
    </row>
    <row r="88" spans="1:26" ht="15.75" customHeight="1" x14ac:dyDescent="0.25">
      <c r="A88" s="117"/>
      <c r="B88" s="117"/>
      <c r="C88" s="117"/>
      <c r="D88" s="117"/>
      <c r="E88" s="117"/>
      <c r="F88" s="117"/>
      <c r="G88" s="117"/>
      <c r="H88" s="117"/>
      <c r="I88" s="117"/>
      <c r="J88" s="117"/>
      <c r="K88" s="117"/>
      <c r="L88" s="117"/>
      <c r="M88" s="117"/>
      <c r="N88" s="117"/>
      <c r="O88" s="117"/>
      <c r="P88" s="117"/>
      <c r="Q88" s="117"/>
      <c r="R88" s="117"/>
      <c r="S88" s="117"/>
      <c r="T88" s="117"/>
      <c r="U88" s="117"/>
      <c r="V88" s="117"/>
      <c r="W88" s="117"/>
      <c r="X88" s="117"/>
      <c r="Y88" s="117"/>
      <c r="Z88" s="117"/>
    </row>
    <row r="89" spans="1:26" ht="15.75" customHeight="1" x14ac:dyDescent="0.25">
      <c r="A89" s="117"/>
      <c r="B89" s="117"/>
      <c r="C89" s="117"/>
      <c r="D89" s="117"/>
      <c r="E89" s="117"/>
      <c r="F89" s="117"/>
      <c r="G89" s="117"/>
      <c r="H89" s="117"/>
      <c r="I89" s="117"/>
      <c r="J89" s="117"/>
      <c r="K89" s="117"/>
      <c r="L89" s="117"/>
      <c r="M89" s="117"/>
      <c r="N89" s="117"/>
      <c r="O89" s="117"/>
      <c r="P89" s="117"/>
      <c r="Q89" s="117"/>
      <c r="R89" s="117"/>
      <c r="S89" s="117"/>
      <c r="T89" s="117"/>
      <c r="U89" s="117"/>
      <c r="V89" s="117"/>
      <c r="W89" s="117"/>
      <c r="X89" s="117"/>
      <c r="Y89" s="117"/>
      <c r="Z89" s="117"/>
    </row>
    <row r="90" spans="1:26" ht="15.75" customHeight="1" x14ac:dyDescent="0.25">
      <c r="A90" s="117"/>
      <c r="B90" s="117"/>
      <c r="C90" s="117"/>
      <c r="D90" s="117"/>
      <c r="E90" s="117"/>
      <c r="F90" s="117"/>
      <c r="G90" s="117"/>
      <c r="H90" s="117"/>
      <c r="I90" s="117"/>
      <c r="J90" s="117"/>
      <c r="K90" s="117"/>
      <c r="L90" s="117"/>
      <c r="M90" s="117"/>
      <c r="N90" s="117"/>
      <c r="O90" s="117"/>
      <c r="P90" s="117"/>
      <c r="Q90" s="117"/>
      <c r="R90" s="117"/>
      <c r="S90" s="117"/>
      <c r="T90" s="117"/>
      <c r="U90" s="117"/>
      <c r="V90" s="117"/>
      <c r="W90" s="117"/>
      <c r="X90" s="117"/>
      <c r="Y90" s="117"/>
      <c r="Z90" s="117"/>
    </row>
    <row r="91" spans="1:26" ht="15.75" customHeight="1" x14ac:dyDescent="0.25">
      <c r="A91" s="117"/>
      <c r="B91" s="117"/>
      <c r="C91" s="117"/>
      <c r="D91" s="117"/>
      <c r="E91" s="117"/>
      <c r="F91" s="117"/>
      <c r="G91" s="117"/>
      <c r="H91" s="117"/>
      <c r="I91" s="117"/>
      <c r="J91" s="117"/>
      <c r="K91" s="117"/>
      <c r="L91" s="117"/>
      <c r="M91" s="117"/>
      <c r="N91" s="117"/>
      <c r="O91" s="117"/>
      <c r="P91" s="117"/>
      <c r="Q91" s="117"/>
      <c r="R91" s="117"/>
      <c r="S91" s="117"/>
      <c r="T91" s="117"/>
      <c r="U91" s="117"/>
      <c r="V91" s="117"/>
      <c r="W91" s="117"/>
      <c r="X91" s="117"/>
      <c r="Y91" s="117"/>
      <c r="Z91" s="117"/>
    </row>
    <row r="92" spans="1:26" ht="15.75" customHeight="1" x14ac:dyDescent="0.25">
      <c r="A92" s="117"/>
      <c r="B92" s="117"/>
      <c r="C92" s="117"/>
      <c r="D92" s="117"/>
      <c r="E92" s="117"/>
      <c r="F92" s="117"/>
      <c r="G92" s="117"/>
      <c r="H92" s="117"/>
      <c r="I92" s="117"/>
      <c r="J92" s="117"/>
      <c r="K92" s="117"/>
      <c r="L92" s="117"/>
      <c r="M92" s="117"/>
      <c r="N92" s="117"/>
      <c r="O92" s="117"/>
      <c r="P92" s="117"/>
      <c r="Q92" s="117"/>
      <c r="R92" s="117"/>
      <c r="S92" s="117"/>
      <c r="T92" s="117"/>
      <c r="U92" s="117"/>
      <c r="V92" s="117"/>
      <c r="W92" s="117"/>
      <c r="X92" s="117"/>
      <c r="Y92" s="117"/>
      <c r="Z92" s="117"/>
    </row>
    <row r="93" spans="1:26" ht="15.75" customHeight="1" x14ac:dyDescent="0.25">
      <c r="A93" s="117"/>
      <c r="B93" s="117"/>
      <c r="C93" s="117"/>
      <c r="D93" s="117"/>
      <c r="E93" s="117"/>
      <c r="F93" s="117"/>
      <c r="G93" s="117"/>
      <c r="H93" s="117"/>
      <c r="I93" s="117"/>
      <c r="J93" s="117"/>
      <c r="K93" s="117"/>
      <c r="L93" s="117"/>
      <c r="M93" s="117"/>
      <c r="N93" s="117"/>
      <c r="O93" s="117"/>
      <c r="P93" s="117"/>
      <c r="Q93" s="117"/>
      <c r="R93" s="117"/>
      <c r="S93" s="117"/>
      <c r="T93" s="117"/>
      <c r="U93" s="117"/>
      <c r="V93" s="117"/>
      <c r="W93" s="117"/>
      <c r="X93" s="117"/>
      <c r="Y93" s="117"/>
      <c r="Z93" s="117"/>
    </row>
    <row r="94" spans="1:26" ht="15.75" customHeight="1" x14ac:dyDescent="0.25">
      <c r="A94" s="117"/>
      <c r="B94" s="117"/>
      <c r="C94" s="117"/>
      <c r="D94" s="117"/>
      <c r="E94" s="117"/>
      <c r="F94" s="117"/>
      <c r="G94" s="117"/>
      <c r="H94" s="117"/>
      <c r="I94" s="117"/>
      <c r="J94" s="117"/>
      <c r="K94" s="117"/>
      <c r="L94" s="117"/>
      <c r="M94" s="117"/>
      <c r="N94" s="117"/>
      <c r="O94" s="117"/>
      <c r="P94" s="117"/>
      <c r="Q94" s="117"/>
      <c r="R94" s="117"/>
      <c r="S94" s="117"/>
      <c r="T94" s="117"/>
      <c r="U94" s="117"/>
      <c r="V94" s="117"/>
      <c r="W94" s="117"/>
      <c r="X94" s="117"/>
      <c r="Y94" s="117"/>
      <c r="Z94" s="117"/>
    </row>
    <row r="95" spans="1:26" ht="15.75" customHeight="1" x14ac:dyDescent="0.25">
      <c r="A95" s="117"/>
      <c r="B95" s="117"/>
      <c r="C95" s="117"/>
      <c r="D95" s="117"/>
      <c r="E95" s="117"/>
      <c r="F95" s="117"/>
      <c r="G95" s="117"/>
      <c r="H95" s="117"/>
      <c r="I95" s="117"/>
      <c r="J95" s="117"/>
      <c r="K95" s="117"/>
      <c r="L95" s="117"/>
      <c r="M95" s="117"/>
      <c r="N95" s="117"/>
      <c r="O95" s="117"/>
      <c r="P95" s="117"/>
      <c r="Q95" s="117"/>
      <c r="R95" s="117"/>
      <c r="S95" s="117"/>
      <c r="T95" s="117"/>
      <c r="U95" s="117"/>
      <c r="V95" s="117"/>
      <c r="W95" s="117"/>
      <c r="X95" s="117"/>
      <c r="Y95" s="117"/>
      <c r="Z95" s="117"/>
    </row>
    <row r="96" spans="1:26" ht="15.75" customHeight="1" x14ac:dyDescent="0.25">
      <c r="A96" s="117"/>
      <c r="B96" s="117"/>
      <c r="C96" s="117"/>
      <c r="D96" s="117"/>
      <c r="E96" s="117"/>
      <c r="F96" s="117"/>
      <c r="G96" s="117"/>
      <c r="H96" s="117"/>
      <c r="I96" s="117"/>
      <c r="J96" s="117"/>
      <c r="K96" s="117"/>
      <c r="L96" s="117"/>
      <c r="M96" s="117"/>
      <c r="N96" s="117"/>
      <c r="O96" s="117"/>
      <c r="P96" s="117"/>
      <c r="Q96" s="117"/>
      <c r="R96" s="117"/>
      <c r="S96" s="117"/>
      <c r="T96" s="117"/>
      <c r="U96" s="117"/>
      <c r="V96" s="117"/>
      <c r="W96" s="117"/>
      <c r="X96" s="117"/>
      <c r="Y96" s="117"/>
      <c r="Z96" s="117"/>
    </row>
    <row r="97" spans="1:26" ht="15.75" customHeight="1" x14ac:dyDescent="0.25">
      <c r="A97" s="117"/>
      <c r="B97" s="117"/>
      <c r="C97" s="117"/>
      <c r="D97" s="117"/>
      <c r="E97" s="117"/>
      <c r="F97" s="117"/>
      <c r="G97" s="117"/>
      <c r="H97" s="117"/>
      <c r="I97" s="117"/>
      <c r="J97" s="117"/>
      <c r="K97" s="117"/>
      <c r="L97" s="117"/>
      <c r="M97" s="117"/>
      <c r="N97" s="117"/>
      <c r="O97" s="117"/>
      <c r="P97" s="117"/>
      <c r="Q97" s="117"/>
      <c r="R97" s="117"/>
      <c r="S97" s="117"/>
      <c r="T97" s="117"/>
      <c r="U97" s="117"/>
      <c r="V97" s="117"/>
      <c r="W97" s="117"/>
      <c r="X97" s="117"/>
      <c r="Y97" s="117"/>
      <c r="Z97" s="117"/>
    </row>
    <row r="98" spans="1:26" ht="15.75" customHeight="1" x14ac:dyDescent="0.25">
      <c r="A98" s="117"/>
      <c r="B98" s="117"/>
      <c r="C98" s="117"/>
      <c r="D98" s="117"/>
      <c r="E98" s="117"/>
      <c r="F98" s="117"/>
      <c r="G98" s="117"/>
      <c r="H98" s="117"/>
      <c r="I98" s="117"/>
      <c r="J98" s="117"/>
      <c r="K98" s="117"/>
      <c r="L98" s="117"/>
      <c r="M98" s="117"/>
      <c r="N98" s="117"/>
      <c r="O98" s="117"/>
      <c r="P98" s="117"/>
      <c r="Q98" s="117"/>
      <c r="R98" s="117"/>
      <c r="S98" s="117"/>
      <c r="T98" s="117"/>
      <c r="U98" s="117"/>
      <c r="V98" s="117"/>
      <c r="W98" s="117"/>
      <c r="X98" s="117"/>
      <c r="Y98" s="117"/>
      <c r="Z98" s="117"/>
    </row>
    <row r="99" spans="1:26" ht="15.75" customHeight="1" x14ac:dyDescent="0.25">
      <c r="A99" s="117"/>
      <c r="B99" s="117"/>
      <c r="C99" s="117"/>
      <c r="D99" s="117"/>
      <c r="E99" s="117"/>
      <c r="F99" s="117"/>
      <c r="G99" s="117"/>
      <c r="H99" s="117"/>
      <c r="I99" s="117"/>
      <c r="J99" s="117"/>
      <c r="K99" s="117"/>
      <c r="L99" s="117"/>
      <c r="M99" s="117"/>
      <c r="N99" s="117"/>
      <c r="O99" s="117"/>
      <c r="P99" s="117"/>
      <c r="Q99" s="117"/>
      <c r="R99" s="117"/>
      <c r="S99" s="117"/>
      <c r="T99" s="117"/>
      <c r="U99" s="117"/>
      <c r="V99" s="117"/>
      <c r="W99" s="117"/>
      <c r="X99" s="117"/>
      <c r="Y99" s="117"/>
      <c r="Z99" s="117"/>
    </row>
    <row r="100" spans="1:26" ht="15.75" customHeight="1" x14ac:dyDescent="0.25">
      <c r="A100" s="117"/>
      <c r="B100" s="117"/>
      <c r="C100" s="117"/>
      <c r="D100" s="117"/>
      <c r="E100" s="117"/>
      <c r="F100" s="117"/>
      <c r="G100" s="117"/>
      <c r="H100" s="117"/>
      <c r="I100" s="117"/>
      <c r="J100" s="117"/>
      <c r="K100" s="117"/>
      <c r="L100" s="117"/>
      <c r="M100" s="117"/>
      <c r="N100" s="117"/>
      <c r="O100" s="117"/>
      <c r="P100" s="117"/>
      <c r="Q100" s="117"/>
      <c r="R100" s="117"/>
      <c r="S100" s="117"/>
      <c r="T100" s="117"/>
      <c r="U100" s="117"/>
      <c r="V100" s="117"/>
      <c r="W100" s="117"/>
      <c r="X100" s="117"/>
      <c r="Y100" s="117"/>
      <c r="Z100" s="117"/>
    </row>
    <row r="101" spans="1:26" ht="15.75" customHeight="1" x14ac:dyDescent="0.25">
      <c r="A101" s="117"/>
      <c r="B101" s="117"/>
      <c r="C101" s="117"/>
      <c r="D101" s="117"/>
      <c r="E101" s="117"/>
      <c r="F101" s="117"/>
      <c r="G101" s="117"/>
      <c r="H101" s="117"/>
      <c r="I101" s="117"/>
      <c r="J101" s="117"/>
      <c r="K101" s="117"/>
      <c r="L101" s="117"/>
      <c r="M101" s="117"/>
      <c r="N101" s="117"/>
      <c r="O101" s="117"/>
      <c r="P101" s="117"/>
      <c r="Q101" s="117"/>
      <c r="R101" s="117"/>
      <c r="S101" s="117"/>
      <c r="T101" s="117"/>
      <c r="U101" s="117"/>
      <c r="V101" s="117"/>
      <c r="W101" s="117"/>
      <c r="X101" s="117"/>
      <c r="Y101" s="117"/>
      <c r="Z101" s="117"/>
    </row>
    <row r="102" spans="1:26" ht="15.75" customHeight="1" x14ac:dyDescent="0.25">
      <c r="A102" s="117"/>
      <c r="B102" s="117"/>
      <c r="C102" s="117"/>
      <c r="D102" s="117"/>
      <c r="E102" s="117"/>
      <c r="F102" s="117"/>
      <c r="G102" s="117"/>
      <c r="H102" s="117"/>
      <c r="I102" s="117"/>
      <c r="J102" s="117"/>
      <c r="K102" s="117"/>
      <c r="L102" s="117"/>
      <c r="M102" s="117"/>
      <c r="N102" s="117"/>
      <c r="O102" s="117"/>
      <c r="P102" s="117"/>
      <c r="Q102" s="117"/>
      <c r="R102" s="117"/>
      <c r="S102" s="117"/>
      <c r="T102" s="117"/>
      <c r="U102" s="117"/>
      <c r="V102" s="117"/>
      <c r="W102" s="117"/>
      <c r="X102" s="117"/>
      <c r="Y102" s="117"/>
      <c r="Z102" s="117"/>
    </row>
    <row r="103" spans="1:26" ht="15.75" customHeight="1" x14ac:dyDescent="0.25">
      <c r="A103" s="117"/>
      <c r="B103" s="117"/>
      <c r="C103" s="117"/>
      <c r="D103" s="117"/>
      <c r="E103" s="117"/>
      <c r="F103" s="117"/>
      <c r="G103" s="117"/>
      <c r="H103" s="117"/>
      <c r="I103" s="117"/>
      <c r="J103" s="117"/>
      <c r="K103" s="117"/>
      <c r="L103" s="117"/>
      <c r="M103" s="117"/>
      <c r="N103" s="117"/>
      <c r="O103" s="117"/>
      <c r="P103" s="117"/>
      <c r="Q103" s="117"/>
      <c r="R103" s="117"/>
      <c r="S103" s="117"/>
      <c r="T103" s="117"/>
      <c r="U103" s="117"/>
      <c r="V103" s="117"/>
      <c r="W103" s="117"/>
      <c r="X103" s="117"/>
      <c r="Y103" s="117"/>
      <c r="Z103" s="117"/>
    </row>
    <row r="104" spans="1:26" ht="15.75" customHeight="1" x14ac:dyDescent="0.25">
      <c r="A104" s="117"/>
      <c r="B104" s="117"/>
      <c r="C104" s="117"/>
      <c r="D104" s="117"/>
      <c r="E104" s="117"/>
      <c r="F104" s="117"/>
      <c r="G104" s="117"/>
      <c r="H104" s="117"/>
      <c r="I104" s="117"/>
      <c r="J104" s="117"/>
      <c r="K104" s="117"/>
      <c r="L104" s="117"/>
      <c r="M104" s="117"/>
      <c r="N104" s="117"/>
      <c r="O104" s="117"/>
      <c r="P104" s="117"/>
      <c r="Q104" s="117"/>
      <c r="R104" s="117"/>
      <c r="S104" s="117"/>
      <c r="T104" s="117"/>
      <c r="U104" s="117"/>
      <c r="V104" s="117"/>
      <c r="W104" s="117"/>
      <c r="X104" s="117"/>
      <c r="Y104" s="117"/>
      <c r="Z104" s="117"/>
    </row>
    <row r="105" spans="1:26" ht="15.75" customHeight="1" x14ac:dyDescent="0.25">
      <c r="A105" s="117"/>
      <c r="B105" s="117"/>
      <c r="C105" s="117"/>
      <c r="D105" s="117"/>
      <c r="E105" s="117"/>
      <c r="F105" s="117"/>
      <c r="G105" s="117"/>
      <c r="H105" s="117"/>
      <c r="I105" s="117"/>
      <c r="J105" s="117"/>
      <c r="K105" s="117"/>
      <c r="L105" s="117"/>
      <c r="M105" s="117"/>
      <c r="N105" s="117"/>
      <c r="O105" s="117"/>
      <c r="P105" s="117"/>
      <c r="Q105" s="117"/>
      <c r="R105" s="117"/>
      <c r="S105" s="117"/>
      <c r="T105" s="117"/>
      <c r="U105" s="117"/>
      <c r="V105" s="117"/>
      <c r="W105" s="117"/>
      <c r="X105" s="117"/>
      <c r="Y105" s="117"/>
      <c r="Z105" s="117"/>
    </row>
    <row r="106" spans="1:26" ht="15.75" customHeight="1" x14ac:dyDescent="0.25">
      <c r="A106" s="117"/>
      <c r="B106" s="117"/>
      <c r="C106" s="117"/>
      <c r="D106" s="117"/>
      <c r="E106" s="117"/>
      <c r="F106" s="117"/>
      <c r="G106" s="117"/>
      <c r="H106" s="117"/>
      <c r="I106" s="117"/>
      <c r="J106" s="117"/>
      <c r="K106" s="117"/>
      <c r="L106" s="117"/>
      <c r="M106" s="117"/>
      <c r="N106" s="117"/>
      <c r="O106" s="117"/>
      <c r="P106" s="117"/>
      <c r="Q106" s="117"/>
      <c r="R106" s="117"/>
      <c r="S106" s="117"/>
      <c r="T106" s="117"/>
      <c r="U106" s="117"/>
      <c r="V106" s="117"/>
      <c r="W106" s="117"/>
      <c r="X106" s="117"/>
      <c r="Y106" s="117"/>
      <c r="Z106" s="117"/>
    </row>
    <row r="107" spans="1:26" ht="15.75" customHeight="1" x14ac:dyDescent="0.25">
      <c r="A107" s="117"/>
      <c r="B107" s="117"/>
      <c r="C107" s="117"/>
      <c r="D107" s="117"/>
      <c r="E107" s="117"/>
      <c r="F107" s="117"/>
      <c r="G107" s="117"/>
      <c r="H107" s="117"/>
      <c r="I107" s="117"/>
      <c r="J107" s="117"/>
      <c r="K107" s="117"/>
      <c r="L107" s="117"/>
      <c r="M107" s="117"/>
      <c r="N107" s="117"/>
      <c r="O107" s="117"/>
      <c r="P107" s="117"/>
      <c r="Q107" s="117"/>
      <c r="R107" s="117"/>
      <c r="S107" s="117"/>
      <c r="T107" s="117"/>
      <c r="U107" s="117"/>
      <c r="V107" s="117"/>
      <c r="W107" s="117"/>
      <c r="X107" s="117"/>
      <c r="Y107" s="117"/>
      <c r="Z107" s="117"/>
    </row>
    <row r="108" spans="1:26" ht="15.75" customHeight="1" x14ac:dyDescent="0.25">
      <c r="A108" s="117"/>
      <c r="B108" s="117"/>
      <c r="C108" s="117"/>
      <c r="D108" s="117"/>
      <c r="E108" s="117"/>
      <c r="F108" s="117"/>
      <c r="G108" s="117"/>
      <c r="H108" s="117"/>
      <c r="I108" s="117"/>
      <c r="J108" s="117"/>
      <c r="K108" s="117"/>
      <c r="L108" s="117"/>
      <c r="M108" s="117"/>
      <c r="N108" s="117"/>
      <c r="O108" s="117"/>
      <c r="P108" s="117"/>
      <c r="Q108" s="117"/>
      <c r="R108" s="117"/>
      <c r="S108" s="117"/>
      <c r="T108" s="117"/>
      <c r="U108" s="117"/>
      <c r="V108" s="117"/>
      <c r="W108" s="117"/>
      <c r="X108" s="117"/>
      <c r="Y108" s="117"/>
      <c r="Z108" s="117"/>
    </row>
    <row r="109" spans="1:26" ht="15.75" customHeight="1" x14ac:dyDescent="0.25">
      <c r="A109" s="117"/>
      <c r="B109" s="117"/>
      <c r="C109" s="117"/>
      <c r="D109" s="117"/>
      <c r="E109" s="117"/>
      <c r="F109" s="117"/>
      <c r="G109" s="117"/>
      <c r="H109" s="117"/>
      <c r="I109" s="117"/>
      <c r="J109" s="117"/>
      <c r="K109" s="117"/>
      <c r="L109" s="117"/>
      <c r="M109" s="117"/>
      <c r="N109" s="117"/>
      <c r="O109" s="117"/>
      <c r="P109" s="117"/>
      <c r="Q109" s="117"/>
      <c r="R109" s="117"/>
      <c r="S109" s="117"/>
      <c r="T109" s="117"/>
      <c r="U109" s="117"/>
      <c r="V109" s="117"/>
      <c r="W109" s="117"/>
      <c r="X109" s="117"/>
      <c r="Y109" s="117"/>
      <c r="Z109" s="117"/>
    </row>
    <row r="110" spans="1:26" ht="15.75" customHeight="1" x14ac:dyDescent="0.25">
      <c r="A110" s="117"/>
      <c r="B110" s="117"/>
      <c r="C110" s="117"/>
      <c r="D110" s="117"/>
      <c r="E110" s="117"/>
      <c r="F110" s="117"/>
      <c r="G110" s="117"/>
      <c r="H110" s="117"/>
      <c r="I110" s="117"/>
      <c r="J110" s="117"/>
      <c r="K110" s="117"/>
      <c r="L110" s="117"/>
      <c r="M110" s="117"/>
      <c r="N110" s="117"/>
      <c r="O110" s="117"/>
      <c r="P110" s="117"/>
      <c r="Q110" s="117"/>
      <c r="R110" s="117"/>
      <c r="S110" s="117"/>
      <c r="T110" s="117"/>
      <c r="U110" s="117"/>
      <c r="V110" s="117"/>
      <c r="W110" s="117"/>
      <c r="X110" s="117"/>
      <c r="Y110" s="117"/>
      <c r="Z110" s="117"/>
    </row>
    <row r="111" spans="1:26" ht="15.75" customHeight="1" x14ac:dyDescent="0.25">
      <c r="A111" s="117"/>
      <c r="B111" s="117"/>
      <c r="C111" s="117"/>
      <c r="D111" s="117"/>
      <c r="E111" s="117"/>
      <c r="F111" s="117"/>
      <c r="G111" s="117"/>
      <c r="H111" s="117"/>
      <c r="I111" s="117"/>
      <c r="J111" s="117"/>
      <c r="K111" s="117"/>
      <c r="L111" s="117"/>
      <c r="M111" s="117"/>
      <c r="N111" s="117"/>
      <c r="O111" s="117"/>
      <c r="P111" s="117"/>
      <c r="Q111" s="117"/>
      <c r="R111" s="117"/>
      <c r="S111" s="117"/>
      <c r="T111" s="117"/>
      <c r="U111" s="117"/>
      <c r="V111" s="117"/>
      <c r="W111" s="117"/>
      <c r="X111" s="117"/>
      <c r="Y111" s="117"/>
      <c r="Z111" s="117"/>
    </row>
    <row r="112" spans="1:26" ht="15.75" customHeight="1" x14ac:dyDescent="0.25">
      <c r="A112" s="117"/>
      <c r="B112" s="117"/>
      <c r="C112" s="117"/>
      <c r="D112" s="117"/>
      <c r="E112" s="117"/>
      <c r="F112" s="117"/>
      <c r="G112" s="117"/>
      <c r="H112" s="117"/>
      <c r="I112" s="117"/>
      <c r="J112" s="117"/>
      <c r="K112" s="117"/>
      <c r="L112" s="117"/>
      <c r="M112" s="117"/>
      <c r="N112" s="117"/>
      <c r="O112" s="117"/>
      <c r="P112" s="117"/>
      <c r="Q112" s="117"/>
      <c r="R112" s="117"/>
      <c r="S112" s="117"/>
      <c r="T112" s="117"/>
      <c r="U112" s="117"/>
      <c r="V112" s="117"/>
      <c r="W112" s="117"/>
      <c r="X112" s="117"/>
      <c r="Y112" s="117"/>
      <c r="Z112" s="117"/>
    </row>
    <row r="113" spans="1:26" ht="15.75" customHeight="1" x14ac:dyDescent="0.25">
      <c r="A113" s="117"/>
      <c r="B113" s="117"/>
      <c r="C113" s="117"/>
      <c r="D113" s="117"/>
      <c r="E113" s="117"/>
      <c r="F113" s="117"/>
      <c r="G113" s="117"/>
      <c r="H113" s="117"/>
      <c r="I113" s="117"/>
      <c r="J113" s="117"/>
      <c r="K113" s="117"/>
      <c r="L113" s="117"/>
      <c r="M113" s="117"/>
      <c r="N113" s="117"/>
      <c r="O113" s="117"/>
      <c r="P113" s="117"/>
      <c r="Q113" s="117"/>
      <c r="R113" s="117"/>
      <c r="S113" s="117"/>
      <c r="T113" s="117"/>
      <c r="U113" s="117"/>
      <c r="V113" s="117"/>
      <c r="W113" s="117"/>
      <c r="X113" s="117"/>
      <c r="Y113" s="117"/>
      <c r="Z113" s="117"/>
    </row>
    <row r="114" spans="1:26" ht="15.75" customHeight="1" x14ac:dyDescent="0.25">
      <c r="A114" s="117"/>
      <c r="B114" s="117"/>
      <c r="C114" s="117"/>
      <c r="D114" s="117"/>
      <c r="E114" s="117"/>
      <c r="F114" s="117"/>
      <c r="G114" s="117"/>
      <c r="H114" s="117"/>
      <c r="I114" s="117"/>
      <c r="J114" s="117"/>
      <c r="K114" s="117"/>
      <c r="L114" s="117"/>
      <c r="M114" s="117"/>
      <c r="N114" s="117"/>
      <c r="O114" s="117"/>
      <c r="P114" s="117"/>
      <c r="Q114" s="117"/>
      <c r="R114" s="117"/>
      <c r="S114" s="117"/>
      <c r="T114" s="117"/>
      <c r="U114" s="117"/>
      <c r="V114" s="117"/>
      <c r="W114" s="117"/>
      <c r="X114" s="117"/>
      <c r="Y114" s="117"/>
      <c r="Z114" s="117"/>
    </row>
    <row r="115" spans="1:26" ht="15.75" customHeight="1" x14ac:dyDescent="0.25">
      <c r="A115" s="117"/>
      <c r="B115" s="117"/>
      <c r="C115" s="117"/>
      <c r="D115" s="117"/>
      <c r="E115" s="117"/>
      <c r="F115" s="117"/>
      <c r="G115" s="117"/>
      <c r="H115" s="117"/>
      <c r="I115" s="117"/>
      <c r="J115" s="117"/>
      <c r="K115" s="117"/>
      <c r="L115" s="117"/>
      <c r="M115" s="117"/>
      <c r="N115" s="117"/>
      <c r="O115" s="117"/>
      <c r="P115" s="117"/>
      <c r="Q115" s="117"/>
      <c r="R115" s="117"/>
      <c r="S115" s="117"/>
      <c r="T115" s="117"/>
      <c r="U115" s="117"/>
      <c r="V115" s="117"/>
      <c r="W115" s="117"/>
      <c r="X115" s="117"/>
      <c r="Y115" s="117"/>
      <c r="Z115" s="117"/>
    </row>
    <row r="116" spans="1:26" ht="15.75" customHeight="1" x14ac:dyDescent="0.25">
      <c r="A116" s="117"/>
      <c r="B116" s="117"/>
      <c r="C116" s="117"/>
      <c r="D116" s="117"/>
      <c r="E116" s="117"/>
      <c r="F116" s="117"/>
      <c r="G116" s="117"/>
      <c r="H116" s="117"/>
      <c r="I116" s="117"/>
      <c r="J116" s="117"/>
      <c r="K116" s="117"/>
      <c r="L116" s="117"/>
      <c r="M116" s="117"/>
      <c r="N116" s="117"/>
      <c r="O116" s="117"/>
      <c r="P116" s="117"/>
      <c r="Q116" s="117"/>
      <c r="R116" s="117"/>
      <c r="S116" s="117"/>
      <c r="T116" s="117"/>
      <c r="U116" s="117"/>
      <c r="V116" s="117"/>
      <c r="W116" s="117"/>
      <c r="X116" s="117"/>
      <c r="Y116" s="117"/>
      <c r="Z116" s="117"/>
    </row>
    <row r="117" spans="1:26" ht="15.75" customHeight="1" x14ac:dyDescent="0.25">
      <c r="A117" s="117"/>
      <c r="B117" s="117"/>
      <c r="C117" s="117"/>
      <c r="D117" s="117"/>
      <c r="E117" s="117"/>
      <c r="F117" s="117"/>
      <c r="G117" s="117"/>
      <c r="H117" s="117"/>
      <c r="I117" s="117"/>
      <c r="J117" s="117"/>
      <c r="K117" s="117"/>
      <c r="L117" s="117"/>
      <c r="M117" s="117"/>
      <c r="N117" s="117"/>
      <c r="O117" s="117"/>
      <c r="P117" s="117"/>
      <c r="Q117" s="117"/>
      <c r="R117" s="117"/>
      <c r="S117" s="117"/>
      <c r="T117" s="117"/>
      <c r="U117" s="117"/>
      <c r="V117" s="117"/>
      <c r="W117" s="117"/>
      <c r="X117" s="117"/>
      <c r="Y117" s="117"/>
      <c r="Z117" s="117"/>
    </row>
    <row r="118" spans="1:26" ht="15.75" customHeight="1" x14ac:dyDescent="0.25">
      <c r="A118" s="117"/>
      <c r="B118" s="117"/>
      <c r="C118" s="117"/>
      <c r="D118" s="117"/>
      <c r="E118" s="117"/>
      <c r="F118" s="117"/>
      <c r="G118" s="117"/>
      <c r="H118" s="117"/>
      <c r="I118" s="117"/>
      <c r="J118" s="117"/>
      <c r="K118" s="117"/>
      <c r="L118" s="117"/>
      <c r="M118" s="117"/>
      <c r="N118" s="117"/>
      <c r="O118" s="117"/>
      <c r="P118" s="117"/>
      <c r="Q118" s="117"/>
      <c r="R118" s="117"/>
      <c r="S118" s="117"/>
      <c r="T118" s="117"/>
      <c r="U118" s="117"/>
      <c r="V118" s="117"/>
      <c r="W118" s="117"/>
      <c r="X118" s="117"/>
      <c r="Y118" s="117"/>
      <c r="Z118" s="117"/>
    </row>
    <row r="119" spans="1:26" ht="15.75" customHeight="1" x14ac:dyDescent="0.25">
      <c r="A119" s="117"/>
      <c r="B119" s="117"/>
      <c r="C119" s="117"/>
      <c r="D119" s="117"/>
      <c r="E119" s="117"/>
      <c r="F119" s="117"/>
      <c r="G119" s="117"/>
      <c r="H119" s="117"/>
      <c r="I119" s="117"/>
      <c r="J119" s="117"/>
      <c r="K119" s="117"/>
      <c r="L119" s="117"/>
      <c r="M119" s="117"/>
      <c r="N119" s="117"/>
      <c r="O119" s="117"/>
      <c r="P119" s="117"/>
      <c r="Q119" s="117"/>
      <c r="R119" s="117"/>
      <c r="S119" s="117"/>
      <c r="T119" s="117"/>
      <c r="U119" s="117"/>
      <c r="V119" s="117"/>
      <c r="W119" s="117"/>
      <c r="X119" s="117"/>
      <c r="Y119" s="117"/>
      <c r="Z119" s="117"/>
    </row>
    <row r="120" spans="1:26" ht="15.75" customHeight="1" x14ac:dyDescent="0.25">
      <c r="A120" s="117"/>
      <c r="B120" s="117"/>
      <c r="C120" s="117"/>
      <c r="D120" s="117"/>
      <c r="E120" s="117"/>
      <c r="F120" s="117"/>
      <c r="G120" s="117"/>
      <c r="H120" s="117"/>
      <c r="I120" s="117"/>
      <c r="J120" s="117"/>
      <c r="K120" s="117"/>
      <c r="L120" s="117"/>
      <c r="M120" s="117"/>
      <c r="N120" s="117"/>
      <c r="O120" s="117"/>
      <c r="P120" s="117"/>
      <c r="Q120" s="117"/>
      <c r="R120" s="117"/>
      <c r="S120" s="117"/>
      <c r="T120" s="117"/>
      <c r="U120" s="117"/>
      <c r="V120" s="117"/>
      <c r="W120" s="117"/>
      <c r="X120" s="117"/>
      <c r="Y120" s="117"/>
      <c r="Z120" s="117"/>
    </row>
    <row r="121" spans="1:26" ht="15.75" customHeight="1" x14ac:dyDescent="0.25">
      <c r="A121" s="117"/>
      <c r="B121" s="117"/>
      <c r="C121" s="117"/>
      <c r="D121" s="117"/>
      <c r="E121" s="117"/>
      <c r="F121" s="117"/>
      <c r="G121" s="117"/>
      <c r="H121" s="117"/>
      <c r="I121" s="117"/>
      <c r="J121" s="117"/>
      <c r="K121" s="117"/>
      <c r="L121" s="117"/>
      <c r="M121" s="117"/>
      <c r="N121" s="117"/>
      <c r="O121" s="117"/>
      <c r="P121" s="117"/>
      <c r="Q121" s="117"/>
      <c r="R121" s="117"/>
      <c r="S121" s="117"/>
      <c r="T121" s="117"/>
      <c r="U121" s="117"/>
      <c r="V121" s="117"/>
      <c r="W121" s="117"/>
      <c r="X121" s="117"/>
      <c r="Y121" s="117"/>
      <c r="Z121" s="117"/>
    </row>
    <row r="122" spans="1:26" ht="15.75" customHeight="1" x14ac:dyDescent="0.25">
      <c r="A122" s="117"/>
      <c r="B122" s="117"/>
      <c r="C122" s="117"/>
      <c r="D122" s="117"/>
      <c r="E122" s="117"/>
      <c r="F122" s="117"/>
      <c r="G122" s="117"/>
      <c r="H122" s="117"/>
      <c r="I122" s="117"/>
      <c r="J122" s="117"/>
      <c r="K122" s="117"/>
      <c r="L122" s="117"/>
      <c r="M122" s="117"/>
      <c r="N122" s="117"/>
      <c r="O122" s="117"/>
      <c r="P122" s="117"/>
      <c r="Q122" s="117"/>
      <c r="R122" s="117"/>
      <c r="S122" s="117"/>
      <c r="T122" s="117"/>
      <c r="U122" s="117"/>
      <c r="V122" s="117"/>
      <c r="W122" s="117"/>
      <c r="X122" s="117"/>
      <c r="Y122" s="117"/>
      <c r="Z122" s="117"/>
    </row>
    <row r="123" spans="1:26" ht="15.75" customHeight="1" x14ac:dyDescent="0.25">
      <c r="A123" s="117"/>
      <c r="B123" s="117"/>
      <c r="C123" s="117"/>
      <c r="D123" s="117"/>
      <c r="E123" s="117"/>
      <c r="F123" s="117"/>
      <c r="G123" s="117"/>
      <c r="H123" s="117"/>
      <c r="I123" s="117"/>
      <c r="J123" s="117"/>
      <c r="K123" s="117"/>
      <c r="L123" s="117"/>
      <c r="M123" s="117"/>
      <c r="N123" s="117"/>
      <c r="O123" s="117"/>
      <c r="P123" s="117"/>
      <c r="Q123" s="117"/>
      <c r="R123" s="117"/>
      <c r="S123" s="117"/>
      <c r="T123" s="117"/>
      <c r="U123" s="117"/>
      <c r="V123" s="117"/>
      <c r="W123" s="117"/>
      <c r="X123" s="117"/>
      <c r="Y123" s="117"/>
      <c r="Z123" s="117"/>
    </row>
    <row r="124" spans="1:26" ht="15.75" customHeight="1" x14ac:dyDescent="0.25">
      <c r="A124" s="117"/>
      <c r="B124" s="117"/>
      <c r="C124" s="117"/>
      <c r="D124" s="117"/>
      <c r="E124" s="117"/>
      <c r="F124" s="117"/>
      <c r="G124" s="117"/>
      <c r="H124" s="117"/>
      <c r="I124" s="117"/>
      <c r="J124" s="117"/>
      <c r="K124" s="117"/>
      <c r="L124" s="117"/>
      <c r="M124" s="117"/>
      <c r="N124" s="117"/>
      <c r="O124" s="117"/>
      <c r="P124" s="117"/>
      <c r="Q124" s="117"/>
      <c r="R124" s="117"/>
      <c r="S124" s="117"/>
      <c r="T124" s="117"/>
      <c r="U124" s="117"/>
      <c r="V124" s="117"/>
      <c r="W124" s="117"/>
      <c r="X124" s="117"/>
      <c r="Y124" s="117"/>
      <c r="Z124" s="117"/>
    </row>
    <row r="125" spans="1:26" ht="15.75" customHeight="1" x14ac:dyDescent="0.25">
      <c r="A125" s="117"/>
      <c r="B125" s="117"/>
      <c r="C125" s="117"/>
      <c r="D125" s="117"/>
      <c r="E125" s="117"/>
      <c r="F125" s="117"/>
      <c r="G125" s="117"/>
      <c r="H125" s="117"/>
      <c r="I125" s="117"/>
      <c r="J125" s="117"/>
      <c r="K125" s="117"/>
      <c r="L125" s="117"/>
      <c r="M125" s="117"/>
      <c r="N125" s="117"/>
      <c r="O125" s="117"/>
      <c r="P125" s="117"/>
      <c r="Q125" s="117"/>
      <c r="R125" s="117"/>
      <c r="S125" s="117"/>
      <c r="T125" s="117"/>
      <c r="U125" s="117"/>
      <c r="V125" s="117"/>
      <c r="W125" s="117"/>
      <c r="X125" s="117"/>
      <c r="Y125" s="117"/>
      <c r="Z125" s="117"/>
    </row>
    <row r="126" spans="1:26" ht="15.75" customHeight="1" x14ac:dyDescent="0.25">
      <c r="A126" s="117"/>
      <c r="B126" s="117"/>
      <c r="C126" s="117"/>
      <c r="D126" s="117"/>
      <c r="E126" s="117"/>
      <c r="F126" s="117"/>
      <c r="G126" s="117"/>
      <c r="H126" s="117"/>
      <c r="I126" s="117"/>
      <c r="J126" s="117"/>
      <c r="K126" s="117"/>
      <c r="L126" s="117"/>
      <c r="M126" s="117"/>
      <c r="N126" s="117"/>
      <c r="O126" s="117"/>
      <c r="P126" s="117"/>
      <c r="Q126" s="117"/>
      <c r="R126" s="117"/>
      <c r="S126" s="117"/>
      <c r="T126" s="117"/>
      <c r="U126" s="117"/>
      <c r="V126" s="117"/>
      <c r="W126" s="117"/>
      <c r="X126" s="117"/>
      <c r="Y126" s="117"/>
      <c r="Z126" s="117"/>
    </row>
    <row r="127" spans="1:26" ht="15.75" customHeight="1" x14ac:dyDescent="0.25">
      <c r="A127" s="117"/>
      <c r="B127" s="117"/>
      <c r="C127" s="117"/>
      <c r="D127" s="117"/>
      <c r="E127" s="117"/>
      <c r="F127" s="117"/>
      <c r="G127" s="117"/>
      <c r="H127" s="117"/>
      <c r="I127" s="117"/>
      <c r="J127" s="117"/>
      <c r="K127" s="117"/>
      <c r="L127" s="117"/>
      <c r="M127" s="117"/>
      <c r="N127" s="117"/>
      <c r="O127" s="117"/>
      <c r="P127" s="117"/>
      <c r="Q127" s="117"/>
      <c r="R127" s="117"/>
      <c r="S127" s="117"/>
      <c r="T127" s="117"/>
      <c r="U127" s="117"/>
      <c r="V127" s="117"/>
      <c r="W127" s="117"/>
      <c r="X127" s="117"/>
      <c r="Y127" s="117"/>
      <c r="Z127" s="117"/>
    </row>
    <row r="128" spans="1:26" ht="15.75" customHeight="1" x14ac:dyDescent="0.25">
      <c r="A128" s="117"/>
      <c r="B128" s="117"/>
      <c r="C128" s="117"/>
      <c r="D128" s="117"/>
      <c r="E128" s="117"/>
      <c r="F128" s="117"/>
      <c r="G128" s="117"/>
      <c r="H128" s="117"/>
      <c r="I128" s="117"/>
      <c r="J128" s="117"/>
      <c r="K128" s="117"/>
      <c r="L128" s="117"/>
      <c r="M128" s="117"/>
      <c r="N128" s="117"/>
      <c r="O128" s="117"/>
      <c r="P128" s="117"/>
      <c r="Q128" s="117"/>
      <c r="R128" s="117"/>
      <c r="S128" s="117"/>
      <c r="T128" s="117"/>
      <c r="U128" s="117"/>
      <c r="V128" s="117"/>
      <c r="W128" s="117"/>
      <c r="X128" s="117"/>
      <c r="Y128" s="117"/>
      <c r="Z128" s="117"/>
    </row>
    <row r="129" spans="1:26" ht="15.75" customHeight="1" x14ac:dyDescent="0.25">
      <c r="A129" s="117"/>
      <c r="B129" s="117"/>
      <c r="C129" s="117"/>
      <c r="D129" s="117"/>
      <c r="E129" s="117"/>
      <c r="F129" s="117"/>
      <c r="G129" s="117"/>
      <c r="H129" s="117"/>
      <c r="I129" s="117"/>
      <c r="J129" s="117"/>
      <c r="K129" s="117"/>
      <c r="L129" s="117"/>
      <c r="M129" s="117"/>
      <c r="N129" s="117"/>
      <c r="O129" s="117"/>
      <c r="P129" s="117"/>
      <c r="Q129" s="117"/>
      <c r="R129" s="117"/>
      <c r="S129" s="117"/>
      <c r="T129" s="117"/>
      <c r="U129" s="117"/>
      <c r="V129" s="117"/>
      <c r="W129" s="117"/>
      <c r="X129" s="117"/>
      <c r="Y129" s="117"/>
      <c r="Z129" s="117"/>
    </row>
    <row r="130" spans="1:26" ht="15.75" customHeight="1" x14ac:dyDescent="0.25">
      <c r="A130" s="117"/>
      <c r="B130" s="117"/>
      <c r="C130" s="117"/>
      <c r="D130" s="117"/>
      <c r="E130" s="117"/>
      <c r="F130" s="117"/>
      <c r="G130" s="117"/>
      <c r="H130" s="117"/>
      <c r="I130" s="117"/>
      <c r="J130" s="117"/>
      <c r="K130" s="117"/>
      <c r="L130" s="117"/>
      <c r="M130" s="117"/>
      <c r="N130" s="117"/>
      <c r="O130" s="117"/>
      <c r="P130" s="117"/>
      <c r="Q130" s="117"/>
      <c r="R130" s="117"/>
      <c r="S130" s="117"/>
      <c r="T130" s="117"/>
      <c r="U130" s="117"/>
      <c r="V130" s="117"/>
      <c r="W130" s="117"/>
      <c r="X130" s="117"/>
      <c r="Y130" s="117"/>
      <c r="Z130" s="117"/>
    </row>
    <row r="131" spans="1:26" ht="15.75" customHeight="1" x14ac:dyDescent="0.25">
      <c r="A131" s="117"/>
      <c r="B131" s="117"/>
      <c r="C131" s="117"/>
      <c r="D131" s="117"/>
      <c r="E131" s="117"/>
      <c r="F131" s="117"/>
      <c r="G131" s="117"/>
      <c r="H131" s="117"/>
      <c r="I131" s="117"/>
      <c r="J131" s="117"/>
      <c r="K131" s="117"/>
      <c r="L131" s="117"/>
      <c r="M131" s="117"/>
      <c r="N131" s="117"/>
      <c r="O131" s="117"/>
      <c r="P131" s="117"/>
      <c r="Q131" s="117"/>
      <c r="R131" s="117"/>
      <c r="S131" s="117"/>
      <c r="T131" s="117"/>
      <c r="U131" s="117"/>
      <c r="V131" s="117"/>
      <c r="W131" s="117"/>
      <c r="X131" s="117"/>
      <c r="Y131" s="117"/>
      <c r="Z131" s="117"/>
    </row>
    <row r="132" spans="1:26" ht="15.75" customHeight="1" x14ac:dyDescent="0.25">
      <c r="A132" s="117"/>
      <c r="B132" s="117"/>
      <c r="C132" s="117"/>
      <c r="D132" s="117"/>
      <c r="E132" s="117"/>
      <c r="F132" s="117"/>
      <c r="G132" s="117"/>
      <c r="H132" s="117"/>
      <c r="I132" s="117"/>
      <c r="J132" s="117"/>
      <c r="K132" s="117"/>
      <c r="L132" s="117"/>
      <c r="M132" s="117"/>
      <c r="N132" s="117"/>
      <c r="O132" s="117"/>
      <c r="P132" s="117"/>
      <c r="Q132" s="117"/>
      <c r="R132" s="117"/>
      <c r="S132" s="117"/>
      <c r="T132" s="117"/>
      <c r="U132" s="117"/>
      <c r="V132" s="117"/>
      <c r="W132" s="117"/>
      <c r="X132" s="117"/>
      <c r="Y132" s="117"/>
      <c r="Z132" s="117"/>
    </row>
    <row r="133" spans="1:26" ht="15.75" customHeight="1" x14ac:dyDescent="0.25">
      <c r="A133" s="117"/>
      <c r="B133" s="117"/>
      <c r="C133" s="117"/>
      <c r="D133" s="117"/>
      <c r="E133" s="117"/>
      <c r="F133" s="117"/>
      <c r="G133" s="117"/>
      <c r="H133" s="117"/>
      <c r="I133" s="117"/>
      <c r="J133" s="117"/>
      <c r="K133" s="117"/>
      <c r="L133" s="117"/>
      <c r="M133" s="117"/>
      <c r="N133" s="117"/>
      <c r="O133" s="117"/>
      <c r="P133" s="117"/>
      <c r="Q133" s="117"/>
      <c r="R133" s="117"/>
      <c r="S133" s="117"/>
      <c r="T133" s="117"/>
      <c r="U133" s="117"/>
      <c r="V133" s="117"/>
      <c r="W133" s="117"/>
      <c r="X133" s="117"/>
      <c r="Y133" s="117"/>
      <c r="Z133" s="117"/>
    </row>
    <row r="134" spans="1:26" ht="15.75" customHeight="1" x14ac:dyDescent="0.25">
      <c r="A134" s="117"/>
      <c r="B134" s="117"/>
      <c r="C134" s="117"/>
      <c r="D134" s="117"/>
      <c r="E134" s="117"/>
      <c r="F134" s="117"/>
      <c r="G134" s="117"/>
      <c r="H134" s="117"/>
      <c r="I134" s="117"/>
      <c r="J134" s="117"/>
      <c r="K134" s="117"/>
      <c r="L134" s="117"/>
      <c r="M134" s="117"/>
      <c r="N134" s="117"/>
      <c r="O134" s="117"/>
      <c r="P134" s="117"/>
      <c r="Q134" s="117"/>
      <c r="R134" s="117"/>
      <c r="S134" s="117"/>
      <c r="T134" s="117"/>
      <c r="U134" s="117"/>
      <c r="V134" s="117"/>
      <c r="W134" s="117"/>
      <c r="X134" s="117"/>
      <c r="Y134" s="117"/>
      <c r="Z134" s="117"/>
    </row>
    <row r="135" spans="1:26" ht="15.75" customHeight="1" x14ac:dyDescent="0.25">
      <c r="A135" s="117"/>
      <c r="B135" s="117"/>
      <c r="C135" s="117"/>
      <c r="D135" s="117"/>
      <c r="E135" s="117"/>
      <c r="F135" s="117"/>
      <c r="G135" s="117"/>
      <c r="H135" s="117"/>
      <c r="I135" s="117"/>
      <c r="J135" s="117"/>
      <c r="K135" s="117"/>
      <c r="L135" s="117"/>
      <c r="M135" s="117"/>
      <c r="N135" s="117"/>
      <c r="O135" s="117"/>
      <c r="P135" s="117"/>
      <c r="Q135" s="117"/>
      <c r="R135" s="117"/>
      <c r="S135" s="117"/>
      <c r="T135" s="117"/>
      <c r="U135" s="117"/>
      <c r="V135" s="117"/>
      <c r="W135" s="117"/>
      <c r="X135" s="117"/>
      <c r="Y135" s="117"/>
      <c r="Z135" s="117"/>
    </row>
    <row r="136" spans="1:26" ht="15.75" customHeight="1" x14ac:dyDescent="0.25">
      <c r="A136" s="117"/>
      <c r="B136" s="117"/>
      <c r="C136" s="117"/>
      <c r="D136" s="117"/>
      <c r="E136" s="117"/>
      <c r="F136" s="117"/>
      <c r="G136" s="117"/>
      <c r="H136" s="117"/>
      <c r="I136" s="117"/>
      <c r="J136" s="117"/>
      <c r="K136" s="117"/>
      <c r="L136" s="117"/>
      <c r="M136" s="117"/>
      <c r="N136" s="117"/>
      <c r="O136" s="117"/>
      <c r="P136" s="117"/>
      <c r="Q136" s="117"/>
      <c r="R136" s="117"/>
      <c r="S136" s="117"/>
      <c r="T136" s="117"/>
      <c r="U136" s="117"/>
      <c r="V136" s="117"/>
      <c r="W136" s="117"/>
      <c r="X136" s="117"/>
      <c r="Y136" s="117"/>
      <c r="Z136" s="117"/>
    </row>
    <row r="137" spans="1:26" ht="15.75" customHeight="1" x14ac:dyDescent="0.25">
      <c r="A137" s="117"/>
      <c r="B137" s="117"/>
      <c r="C137" s="117"/>
      <c r="D137" s="117"/>
      <c r="E137" s="117"/>
      <c r="F137" s="117"/>
      <c r="G137" s="117"/>
      <c r="H137" s="117"/>
      <c r="I137" s="117"/>
      <c r="J137" s="117"/>
      <c r="K137" s="117"/>
      <c r="L137" s="117"/>
      <c r="M137" s="117"/>
      <c r="N137" s="117"/>
      <c r="O137" s="117"/>
      <c r="P137" s="117"/>
      <c r="Q137" s="117"/>
      <c r="R137" s="117"/>
      <c r="S137" s="117"/>
      <c r="T137" s="117"/>
      <c r="U137" s="117"/>
      <c r="V137" s="117"/>
      <c r="W137" s="117"/>
      <c r="X137" s="117"/>
      <c r="Y137" s="117"/>
      <c r="Z137" s="117"/>
    </row>
    <row r="138" spans="1:26" ht="15.75" customHeight="1" x14ac:dyDescent="0.25">
      <c r="A138" s="117"/>
      <c r="B138" s="117"/>
      <c r="C138" s="117"/>
      <c r="D138" s="117"/>
      <c r="E138" s="117"/>
      <c r="F138" s="117"/>
      <c r="G138" s="117"/>
      <c r="H138" s="117"/>
      <c r="I138" s="117"/>
      <c r="J138" s="117"/>
      <c r="K138" s="117"/>
      <c r="L138" s="117"/>
      <c r="M138" s="117"/>
      <c r="N138" s="117"/>
      <c r="O138" s="117"/>
      <c r="P138" s="117"/>
      <c r="Q138" s="117"/>
      <c r="R138" s="117"/>
      <c r="S138" s="117"/>
      <c r="T138" s="117"/>
      <c r="U138" s="117"/>
      <c r="V138" s="117"/>
      <c r="W138" s="117"/>
      <c r="X138" s="117"/>
      <c r="Y138" s="117"/>
      <c r="Z138" s="117"/>
    </row>
    <row r="139" spans="1:26" ht="15.75" customHeight="1" x14ac:dyDescent="0.25">
      <c r="A139" s="117"/>
      <c r="B139" s="117"/>
      <c r="C139" s="117"/>
      <c r="D139" s="117"/>
      <c r="E139" s="117"/>
      <c r="F139" s="117"/>
      <c r="G139" s="117"/>
      <c r="H139" s="117"/>
      <c r="I139" s="117"/>
      <c r="J139" s="117"/>
      <c r="K139" s="117"/>
      <c r="L139" s="117"/>
      <c r="M139" s="117"/>
      <c r="N139" s="117"/>
      <c r="O139" s="117"/>
      <c r="P139" s="117"/>
      <c r="Q139" s="117"/>
      <c r="R139" s="117"/>
      <c r="S139" s="117"/>
      <c r="T139" s="117"/>
      <c r="U139" s="117"/>
      <c r="V139" s="117"/>
      <c r="W139" s="117"/>
      <c r="X139" s="117"/>
      <c r="Y139" s="117"/>
      <c r="Z139" s="117"/>
    </row>
    <row r="140" spans="1:26" ht="15.75" customHeight="1" x14ac:dyDescent="0.25">
      <c r="A140" s="117"/>
      <c r="B140" s="117"/>
      <c r="C140" s="117"/>
      <c r="D140" s="117"/>
      <c r="E140" s="117"/>
      <c r="F140" s="117"/>
      <c r="G140" s="117"/>
      <c r="H140" s="117"/>
      <c r="I140" s="117"/>
      <c r="J140" s="117"/>
      <c r="K140" s="117"/>
      <c r="L140" s="117"/>
      <c r="M140" s="117"/>
      <c r="N140" s="117"/>
      <c r="O140" s="117"/>
      <c r="P140" s="117"/>
      <c r="Q140" s="117"/>
      <c r="R140" s="117"/>
      <c r="S140" s="117"/>
      <c r="T140" s="117"/>
      <c r="U140" s="117"/>
      <c r="V140" s="117"/>
      <c r="W140" s="117"/>
      <c r="X140" s="117"/>
      <c r="Y140" s="117"/>
      <c r="Z140" s="117"/>
    </row>
    <row r="141" spans="1:26" ht="15.75" customHeight="1" x14ac:dyDescent="0.25">
      <c r="A141" s="117"/>
      <c r="B141" s="117"/>
      <c r="C141" s="117"/>
      <c r="D141" s="117"/>
      <c r="E141" s="117"/>
      <c r="F141" s="117"/>
      <c r="G141" s="117"/>
      <c r="H141" s="117"/>
      <c r="I141" s="117"/>
      <c r="J141" s="117"/>
      <c r="K141" s="117"/>
      <c r="L141" s="117"/>
      <c r="M141" s="117"/>
      <c r="N141" s="117"/>
      <c r="O141" s="117"/>
      <c r="P141" s="117"/>
      <c r="Q141" s="117"/>
      <c r="R141" s="117"/>
      <c r="S141" s="117"/>
      <c r="T141" s="117"/>
      <c r="U141" s="117"/>
      <c r="V141" s="117"/>
      <c r="W141" s="117"/>
      <c r="X141" s="117"/>
      <c r="Y141" s="117"/>
      <c r="Z141" s="117"/>
    </row>
    <row r="142" spans="1:26" ht="15.75" customHeight="1" x14ac:dyDescent="0.25">
      <c r="A142" s="117"/>
      <c r="B142" s="117"/>
      <c r="C142" s="117"/>
      <c r="D142" s="117"/>
      <c r="E142" s="117"/>
      <c r="F142" s="117"/>
      <c r="G142" s="117"/>
      <c r="H142" s="117"/>
      <c r="I142" s="117"/>
      <c r="J142" s="117"/>
      <c r="K142" s="117"/>
      <c r="L142" s="117"/>
      <c r="M142" s="117"/>
      <c r="N142" s="117"/>
      <c r="O142" s="117"/>
      <c r="P142" s="117"/>
      <c r="Q142" s="117"/>
      <c r="R142" s="117"/>
      <c r="S142" s="117"/>
      <c r="T142" s="117"/>
      <c r="U142" s="117"/>
      <c r="V142" s="117"/>
      <c r="W142" s="117"/>
      <c r="X142" s="117"/>
      <c r="Y142" s="117"/>
      <c r="Z142" s="117"/>
    </row>
    <row r="143" spans="1:26" ht="15.75" customHeight="1" x14ac:dyDescent="0.25">
      <c r="A143" s="117"/>
      <c r="B143" s="117"/>
      <c r="C143" s="117"/>
      <c r="D143" s="117"/>
      <c r="E143" s="117"/>
      <c r="F143" s="117"/>
      <c r="G143" s="117"/>
      <c r="H143" s="117"/>
      <c r="I143" s="117"/>
      <c r="J143" s="117"/>
      <c r="K143" s="117"/>
      <c r="L143" s="117"/>
      <c r="M143" s="117"/>
      <c r="N143" s="117"/>
      <c r="O143" s="117"/>
      <c r="P143" s="117"/>
      <c r="Q143" s="117"/>
      <c r="R143" s="117"/>
      <c r="S143" s="117"/>
      <c r="T143" s="117"/>
      <c r="U143" s="117"/>
      <c r="V143" s="117"/>
      <c r="W143" s="117"/>
      <c r="X143" s="117"/>
      <c r="Y143" s="117"/>
      <c r="Z143" s="117"/>
    </row>
    <row r="144" spans="1:26" ht="15.75" customHeight="1" x14ac:dyDescent="0.25">
      <c r="A144" s="117"/>
      <c r="B144" s="117"/>
      <c r="C144" s="117"/>
      <c r="D144" s="117"/>
      <c r="E144" s="117"/>
      <c r="F144" s="117"/>
      <c r="G144" s="117"/>
      <c r="H144" s="117"/>
      <c r="I144" s="117"/>
      <c r="J144" s="117"/>
      <c r="K144" s="117"/>
      <c r="L144" s="117"/>
      <c r="M144" s="117"/>
      <c r="N144" s="117"/>
      <c r="O144" s="117"/>
      <c r="P144" s="117"/>
      <c r="Q144" s="117"/>
      <c r="R144" s="117"/>
      <c r="S144" s="117"/>
      <c r="T144" s="117"/>
      <c r="U144" s="117"/>
      <c r="V144" s="117"/>
      <c r="W144" s="117"/>
      <c r="X144" s="117"/>
      <c r="Y144" s="117"/>
      <c r="Z144" s="117"/>
    </row>
    <row r="145" spans="1:26" ht="15.75" customHeight="1" x14ac:dyDescent="0.25">
      <c r="A145" s="117"/>
      <c r="B145" s="117"/>
      <c r="C145" s="117"/>
      <c r="D145" s="117"/>
      <c r="E145" s="117"/>
      <c r="F145" s="117"/>
      <c r="G145" s="117"/>
      <c r="H145" s="117"/>
      <c r="I145" s="117"/>
      <c r="J145" s="117"/>
      <c r="K145" s="117"/>
      <c r="L145" s="117"/>
      <c r="M145" s="117"/>
      <c r="N145" s="117"/>
      <c r="O145" s="117"/>
      <c r="P145" s="117"/>
      <c r="Q145" s="117"/>
      <c r="R145" s="117"/>
      <c r="S145" s="117"/>
      <c r="T145" s="117"/>
      <c r="U145" s="117"/>
      <c r="V145" s="117"/>
      <c r="W145" s="117"/>
      <c r="X145" s="117"/>
      <c r="Y145" s="117"/>
      <c r="Z145" s="117"/>
    </row>
    <row r="146" spans="1:26" ht="15.75" customHeight="1" x14ac:dyDescent="0.25">
      <c r="A146" s="117"/>
      <c r="B146" s="117"/>
      <c r="C146" s="117"/>
      <c r="D146" s="117"/>
      <c r="E146" s="117"/>
      <c r="F146" s="117"/>
      <c r="G146" s="117"/>
      <c r="H146" s="117"/>
      <c r="I146" s="117"/>
      <c r="J146" s="117"/>
      <c r="K146" s="117"/>
      <c r="L146" s="117"/>
      <c r="M146" s="117"/>
      <c r="N146" s="117"/>
      <c r="O146" s="117"/>
      <c r="P146" s="117"/>
      <c r="Q146" s="117"/>
      <c r="R146" s="117"/>
      <c r="S146" s="117"/>
      <c r="T146" s="117"/>
      <c r="U146" s="117"/>
      <c r="V146" s="117"/>
      <c r="W146" s="117"/>
      <c r="X146" s="117"/>
      <c r="Y146" s="117"/>
      <c r="Z146" s="117"/>
    </row>
    <row r="147" spans="1:26" ht="15.75" customHeight="1" x14ac:dyDescent="0.25">
      <c r="A147" s="117"/>
      <c r="B147" s="117"/>
      <c r="C147" s="117"/>
      <c r="D147" s="117"/>
      <c r="E147" s="117"/>
      <c r="F147" s="117"/>
      <c r="G147" s="117"/>
      <c r="H147" s="117"/>
      <c r="I147" s="117"/>
      <c r="J147" s="117"/>
      <c r="K147" s="117"/>
      <c r="L147" s="117"/>
      <c r="M147" s="117"/>
      <c r="N147" s="117"/>
      <c r="O147" s="117"/>
      <c r="P147" s="117"/>
      <c r="Q147" s="117"/>
      <c r="R147" s="117"/>
      <c r="S147" s="117"/>
      <c r="T147" s="117"/>
      <c r="U147" s="117"/>
      <c r="V147" s="117"/>
      <c r="W147" s="117"/>
      <c r="X147" s="117"/>
      <c r="Y147" s="117"/>
      <c r="Z147" s="117"/>
    </row>
    <row r="148" spans="1:26" ht="15.75" customHeight="1" x14ac:dyDescent="0.25">
      <c r="A148" s="117"/>
      <c r="B148" s="117"/>
      <c r="C148" s="117"/>
      <c r="D148" s="117"/>
      <c r="E148" s="117"/>
      <c r="F148" s="117"/>
      <c r="G148" s="117"/>
      <c r="H148" s="117"/>
      <c r="I148" s="117"/>
      <c r="J148" s="117"/>
      <c r="K148" s="117"/>
      <c r="L148" s="117"/>
      <c r="M148" s="117"/>
      <c r="N148" s="117"/>
      <c r="O148" s="117"/>
      <c r="P148" s="117"/>
      <c r="Q148" s="117"/>
      <c r="R148" s="117"/>
      <c r="S148" s="117"/>
      <c r="T148" s="117"/>
      <c r="U148" s="117"/>
      <c r="V148" s="117"/>
      <c r="W148" s="117"/>
      <c r="X148" s="117"/>
      <c r="Y148" s="117"/>
      <c r="Z148" s="117"/>
    </row>
    <row r="149" spans="1:26" ht="15.75" customHeight="1" x14ac:dyDescent="0.25">
      <c r="A149" s="117"/>
      <c r="B149" s="117"/>
      <c r="C149" s="117"/>
      <c r="D149" s="117"/>
      <c r="E149" s="117"/>
      <c r="F149" s="117"/>
      <c r="G149" s="117"/>
      <c r="H149" s="117"/>
      <c r="I149" s="117"/>
      <c r="J149" s="117"/>
      <c r="K149" s="117"/>
      <c r="L149" s="117"/>
      <c r="M149" s="117"/>
      <c r="N149" s="117"/>
      <c r="O149" s="117"/>
      <c r="P149" s="117"/>
      <c r="Q149" s="117"/>
      <c r="R149" s="117"/>
      <c r="S149" s="117"/>
      <c r="T149" s="117"/>
      <c r="U149" s="117"/>
      <c r="V149" s="117"/>
      <c r="W149" s="117"/>
      <c r="X149" s="117"/>
      <c r="Y149" s="117"/>
      <c r="Z149" s="117"/>
    </row>
    <row r="150" spans="1:26" ht="15.75" customHeight="1" x14ac:dyDescent="0.25">
      <c r="A150" s="117"/>
      <c r="B150" s="117"/>
      <c r="C150" s="117"/>
      <c r="D150" s="117"/>
      <c r="E150" s="117"/>
      <c r="F150" s="117"/>
      <c r="G150" s="117"/>
      <c r="H150" s="117"/>
      <c r="I150" s="117"/>
      <c r="J150" s="117"/>
      <c r="K150" s="117"/>
      <c r="L150" s="117"/>
      <c r="M150" s="117"/>
      <c r="N150" s="117"/>
      <c r="O150" s="117"/>
      <c r="P150" s="117"/>
      <c r="Q150" s="117"/>
      <c r="R150" s="117"/>
      <c r="S150" s="117"/>
      <c r="T150" s="117"/>
      <c r="U150" s="117"/>
      <c r="V150" s="117"/>
      <c r="W150" s="117"/>
      <c r="X150" s="117"/>
      <c r="Y150" s="117"/>
      <c r="Z150" s="117"/>
    </row>
    <row r="151" spans="1:26" ht="15.75" customHeight="1" x14ac:dyDescent="0.25">
      <c r="A151" s="117"/>
      <c r="B151" s="117"/>
      <c r="C151" s="117"/>
      <c r="D151" s="117"/>
      <c r="E151" s="117"/>
      <c r="F151" s="117"/>
      <c r="G151" s="117"/>
      <c r="H151" s="117"/>
      <c r="I151" s="117"/>
      <c r="J151" s="117"/>
      <c r="K151" s="117"/>
      <c r="L151" s="117"/>
      <c r="M151" s="117"/>
      <c r="N151" s="117"/>
      <c r="O151" s="117"/>
      <c r="P151" s="117"/>
      <c r="Q151" s="117"/>
      <c r="R151" s="117"/>
      <c r="S151" s="117"/>
      <c r="T151" s="117"/>
      <c r="U151" s="117"/>
      <c r="V151" s="117"/>
      <c r="W151" s="117"/>
      <c r="X151" s="117"/>
      <c r="Y151" s="117"/>
      <c r="Z151" s="117"/>
    </row>
    <row r="152" spans="1:26" ht="15.75" customHeight="1" x14ac:dyDescent="0.25">
      <c r="A152" s="117"/>
      <c r="B152" s="117"/>
      <c r="C152" s="117"/>
      <c r="D152" s="117"/>
      <c r="E152" s="117"/>
      <c r="F152" s="117"/>
      <c r="G152" s="117"/>
      <c r="H152" s="117"/>
      <c r="I152" s="117"/>
      <c r="J152" s="117"/>
      <c r="K152" s="117"/>
      <c r="L152" s="117"/>
      <c r="M152" s="117"/>
      <c r="N152" s="117"/>
      <c r="O152" s="117"/>
      <c r="P152" s="117"/>
      <c r="Q152" s="117"/>
      <c r="R152" s="117"/>
      <c r="S152" s="117"/>
      <c r="T152" s="117"/>
      <c r="U152" s="117"/>
      <c r="V152" s="117"/>
      <c r="W152" s="117"/>
      <c r="X152" s="117"/>
      <c r="Y152" s="117"/>
      <c r="Z152" s="117"/>
    </row>
    <row r="153" spans="1:26" ht="15.75" customHeight="1" x14ac:dyDescent="0.25">
      <c r="A153" s="117"/>
      <c r="B153" s="117"/>
      <c r="C153" s="117"/>
      <c r="D153" s="117"/>
      <c r="E153" s="117"/>
      <c r="F153" s="117"/>
      <c r="G153" s="117"/>
      <c r="H153" s="117"/>
      <c r="I153" s="117"/>
      <c r="J153" s="117"/>
      <c r="K153" s="117"/>
      <c r="L153" s="117"/>
      <c r="M153" s="117"/>
      <c r="N153" s="117"/>
      <c r="O153" s="117"/>
      <c r="P153" s="117"/>
      <c r="Q153" s="117"/>
      <c r="R153" s="117"/>
      <c r="S153" s="117"/>
      <c r="T153" s="117"/>
      <c r="U153" s="117"/>
      <c r="V153" s="117"/>
      <c r="W153" s="117"/>
      <c r="X153" s="117"/>
      <c r="Y153" s="117"/>
      <c r="Z153" s="117"/>
    </row>
    <row r="154" spans="1:26" ht="15.75" customHeight="1" x14ac:dyDescent="0.25">
      <c r="A154" s="117"/>
      <c r="B154" s="117"/>
      <c r="C154" s="117"/>
      <c r="D154" s="117"/>
      <c r="E154" s="117"/>
      <c r="F154" s="117"/>
      <c r="G154" s="117"/>
      <c r="H154" s="117"/>
      <c r="I154" s="117"/>
      <c r="J154" s="117"/>
      <c r="K154" s="117"/>
      <c r="L154" s="117"/>
      <c r="M154" s="117"/>
      <c r="N154" s="117"/>
      <c r="O154" s="117"/>
      <c r="P154" s="117"/>
      <c r="Q154" s="117"/>
      <c r="R154" s="117"/>
      <c r="S154" s="117"/>
      <c r="T154" s="117"/>
      <c r="U154" s="117"/>
      <c r="V154" s="117"/>
      <c r="W154" s="117"/>
      <c r="X154" s="117"/>
      <c r="Y154" s="117"/>
      <c r="Z154" s="117"/>
    </row>
    <row r="155" spans="1:26" ht="15.75" customHeight="1" x14ac:dyDescent="0.25">
      <c r="A155" s="117"/>
      <c r="B155" s="117"/>
      <c r="C155" s="117"/>
      <c r="D155" s="117"/>
      <c r="E155" s="117"/>
      <c r="F155" s="117"/>
      <c r="G155" s="117"/>
      <c r="H155" s="117"/>
      <c r="I155" s="117"/>
      <c r="J155" s="117"/>
      <c r="K155" s="117"/>
      <c r="L155" s="117"/>
      <c r="M155" s="117"/>
      <c r="N155" s="117"/>
      <c r="O155" s="117"/>
      <c r="P155" s="117"/>
      <c r="Q155" s="117"/>
      <c r="R155" s="117"/>
      <c r="S155" s="117"/>
      <c r="T155" s="117"/>
      <c r="U155" s="117"/>
      <c r="V155" s="117"/>
      <c r="W155" s="117"/>
      <c r="X155" s="117"/>
      <c r="Y155" s="117"/>
      <c r="Z155" s="117"/>
    </row>
    <row r="156" spans="1:26" ht="15.75" customHeight="1" x14ac:dyDescent="0.25">
      <c r="A156" s="117"/>
      <c r="B156" s="117"/>
      <c r="C156" s="117"/>
      <c r="D156" s="117"/>
      <c r="E156" s="117"/>
      <c r="F156" s="117"/>
      <c r="G156" s="117"/>
      <c r="H156" s="117"/>
      <c r="I156" s="117"/>
      <c r="J156" s="117"/>
      <c r="K156" s="117"/>
      <c r="L156" s="117"/>
      <c r="M156" s="117"/>
      <c r="N156" s="117"/>
      <c r="O156" s="117"/>
      <c r="P156" s="117"/>
      <c r="Q156" s="117"/>
      <c r="R156" s="117"/>
      <c r="S156" s="117"/>
      <c r="T156" s="117"/>
      <c r="U156" s="117"/>
      <c r="V156" s="117"/>
      <c r="W156" s="117"/>
      <c r="X156" s="117"/>
      <c r="Y156" s="117"/>
      <c r="Z156" s="117"/>
    </row>
    <row r="157" spans="1:26" ht="15.75" customHeight="1" x14ac:dyDescent="0.25">
      <c r="A157" s="117"/>
      <c r="B157" s="117"/>
      <c r="C157" s="117"/>
      <c r="D157" s="117"/>
      <c r="E157" s="117"/>
      <c r="F157" s="117"/>
      <c r="G157" s="117"/>
      <c r="H157" s="117"/>
      <c r="I157" s="117"/>
      <c r="J157" s="117"/>
      <c r="K157" s="117"/>
      <c r="L157" s="117"/>
      <c r="M157" s="117"/>
      <c r="N157" s="117"/>
      <c r="O157" s="117"/>
      <c r="P157" s="117"/>
      <c r="Q157" s="117"/>
      <c r="R157" s="117"/>
      <c r="S157" s="117"/>
      <c r="T157" s="117"/>
      <c r="U157" s="117"/>
      <c r="V157" s="117"/>
      <c r="W157" s="117"/>
      <c r="X157" s="117"/>
      <c r="Y157" s="117"/>
      <c r="Z157" s="117"/>
    </row>
    <row r="158" spans="1:26" ht="15.75" customHeight="1" x14ac:dyDescent="0.25">
      <c r="A158" s="117"/>
      <c r="B158" s="117"/>
      <c r="C158" s="117"/>
      <c r="D158" s="117"/>
      <c r="E158" s="117"/>
      <c r="F158" s="117"/>
      <c r="G158" s="117"/>
      <c r="H158" s="117"/>
      <c r="I158" s="117"/>
      <c r="J158" s="117"/>
      <c r="K158" s="117"/>
      <c r="L158" s="117"/>
      <c r="M158" s="117"/>
      <c r="N158" s="117"/>
      <c r="O158" s="117"/>
      <c r="P158" s="117"/>
      <c r="Q158" s="117"/>
      <c r="R158" s="117"/>
      <c r="S158" s="117"/>
      <c r="T158" s="117"/>
      <c r="U158" s="117"/>
      <c r="V158" s="117"/>
      <c r="W158" s="117"/>
      <c r="X158" s="117"/>
      <c r="Y158" s="117"/>
      <c r="Z158" s="117"/>
    </row>
    <row r="159" spans="1:26" ht="15.75" customHeight="1" x14ac:dyDescent="0.25">
      <c r="A159" s="117"/>
      <c r="B159" s="117"/>
      <c r="C159" s="117"/>
      <c r="D159" s="117"/>
      <c r="E159" s="117"/>
      <c r="F159" s="117"/>
      <c r="G159" s="117"/>
      <c r="H159" s="117"/>
      <c r="I159" s="117"/>
      <c r="J159" s="117"/>
      <c r="K159" s="117"/>
      <c r="L159" s="117"/>
      <c r="M159" s="117"/>
      <c r="N159" s="117"/>
      <c r="O159" s="117"/>
      <c r="P159" s="117"/>
      <c r="Q159" s="117"/>
      <c r="R159" s="117"/>
      <c r="S159" s="117"/>
      <c r="T159" s="117"/>
      <c r="U159" s="117"/>
      <c r="V159" s="117"/>
      <c r="W159" s="117"/>
      <c r="X159" s="117"/>
      <c r="Y159" s="117"/>
      <c r="Z159" s="117"/>
    </row>
    <row r="160" spans="1:26" ht="15.75" customHeight="1" x14ac:dyDescent="0.25">
      <c r="A160" s="117"/>
      <c r="B160" s="117"/>
      <c r="C160" s="117"/>
      <c r="D160" s="117"/>
      <c r="E160" s="117"/>
      <c r="F160" s="117"/>
      <c r="G160" s="117"/>
      <c r="H160" s="117"/>
      <c r="I160" s="117"/>
      <c r="J160" s="117"/>
      <c r="K160" s="117"/>
      <c r="L160" s="117"/>
      <c r="M160" s="117"/>
      <c r="N160" s="117"/>
      <c r="O160" s="117"/>
      <c r="P160" s="117"/>
      <c r="Q160" s="117"/>
      <c r="R160" s="117"/>
      <c r="S160" s="117"/>
      <c r="T160" s="117"/>
      <c r="U160" s="117"/>
      <c r="V160" s="117"/>
      <c r="W160" s="117"/>
      <c r="X160" s="117"/>
      <c r="Y160" s="117"/>
      <c r="Z160" s="117"/>
    </row>
    <row r="161" spans="1:26" ht="15.75" customHeight="1" x14ac:dyDescent="0.25">
      <c r="A161" s="117"/>
      <c r="B161" s="117"/>
      <c r="C161" s="117"/>
      <c r="D161" s="117"/>
      <c r="E161" s="117"/>
      <c r="F161" s="117"/>
      <c r="G161" s="117"/>
      <c r="H161" s="117"/>
      <c r="I161" s="117"/>
      <c r="J161" s="117"/>
      <c r="K161" s="117"/>
      <c r="L161" s="117"/>
      <c r="M161" s="117"/>
      <c r="N161" s="117"/>
      <c r="O161" s="117"/>
      <c r="P161" s="117"/>
      <c r="Q161" s="117"/>
      <c r="R161" s="117"/>
      <c r="S161" s="117"/>
      <c r="T161" s="117"/>
      <c r="U161" s="117"/>
      <c r="V161" s="117"/>
      <c r="W161" s="117"/>
      <c r="X161" s="117"/>
      <c r="Y161" s="117"/>
      <c r="Z161" s="117"/>
    </row>
    <row r="162" spans="1:26" ht="15.75" customHeight="1" x14ac:dyDescent="0.25">
      <c r="A162" s="117"/>
      <c r="B162" s="117"/>
      <c r="C162" s="117"/>
      <c r="D162" s="117"/>
      <c r="E162" s="117"/>
      <c r="F162" s="117"/>
      <c r="G162" s="117"/>
      <c r="H162" s="117"/>
      <c r="I162" s="117"/>
      <c r="J162" s="117"/>
      <c r="K162" s="117"/>
      <c r="L162" s="117"/>
      <c r="M162" s="117"/>
      <c r="N162" s="117"/>
      <c r="O162" s="117"/>
      <c r="P162" s="117"/>
      <c r="Q162" s="117"/>
      <c r="R162" s="117"/>
      <c r="S162" s="117"/>
      <c r="T162" s="117"/>
      <c r="U162" s="117"/>
      <c r="V162" s="117"/>
      <c r="W162" s="117"/>
      <c r="X162" s="117"/>
      <c r="Y162" s="117"/>
      <c r="Z162" s="117"/>
    </row>
    <row r="163" spans="1:26" ht="15.75" customHeight="1" x14ac:dyDescent="0.25">
      <c r="A163" s="117"/>
      <c r="B163" s="117"/>
      <c r="C163" s="117"/>
      <c r="D163" s="117"/>
      <c r="E163" s="117"/>
      <c r="F163" s="117"/>
      <c r="G163" s="117"/>
      <c r="H163" s="117"/>
      <c r="I163" s="117"/>
      <c r="J163" s="117"/>
      <c r="K163" s="117"/>
      <c r="L163" s="117"/>
      <c r="M163" s="117"/>
      <c r="N163" s="117"/>
      <c r="O163" s="117"/>
      <c r="P163" s="117"/>
      <c r="Q163" s="117"/>
      <c r="R163" s="117"/>
      <c r="S163" s="117"/>
      <c r="T163" s="117"/>
      <c r="U163" s="117"/>
      <c r="V163" s="117"/>
      <c r="W163" s="117"/>
      <c r="X163" s="117"/>
      <c r="Y163" s="117"/>
      <c r="Z163" s="117"/>
    </row>
    <row r="164" spans="1:26" ht="15.75" customHeight="1" x14ac:dyDescent="0.25">
      <c r="A164" s="117"/>
      <c r="B164" s="117"/>
      <c r="C164" s="117"/>
      <c r="D164" s="117"/>
      <c r="E164" s="117"/>
      <c r="F164" s="117"/>
      <c r="G164" s="117"/>
      <c r="H164" s="117"/>
      <c r="I164" s="117"/>
      <c r="J164" s="117"/>
      <c r="K164" s="117"/>
      <c r="L164" s="117"/>
      <c r="M164" s="117"/>
      <c r="N164" s="117"/>
      <c r="O164" s="117"/>
      <c r="P164" s="117"/>
      <c r="Q164" s="117"/>
      <c r="R164" s="117"/>
      <c r="S164" s="117"/>
      <c r="T164" s="117"/>
      <c r="U164" s="117"/>
      <c r="V164" s="117"/>
      <c r="W164" s="117"/>
      <c r="X164" s="117"/>
      <c r="Y164" s="117"/>
      <c r="Z164" s="117"/>
    </row>
    <row r="165" spans="1:26" ht="15.75" customHeight="1" x14ac:dyDescent="0.25">
      <c r="A165" s="117"/>
      <c r="B165" s="117"/>
      <c r="C165" s="117"/>
      <c r="D165" s="117"/>
      <c r="E165" s="117"/>
      <c r="F165" s="117"/>
      <c r="G165" s="117"/>
      <c r="H165" s="117"/>
      <c r="I165" s="117"/>
      <c r="J165" s="117"/>
      <c r="K165" s="117"/>
      <c r="L165" s="117"/>
      <c r="M165" s="117"/>
      <c r="N165" s="117"/>
      <c r="O165" s="117"/>
      <c r="P165" s="117"/>
      <c r="Q165" s="117"/>
      <c r="R165" s="117"/>
      <c r="S165" s="117"/>
      <c r="T165" s="117"/>
      <c r="U165" s="117"/>
      <c r="V165" s="117"/>
      <c r="W165" s="117"/>
      <c r="X165" s="117"/>
      <c r="Y165" s="117"/>
      <c r="Z165" s="117"/>
    </row>
    <row r="166" spans="1:26" ht="15.75" customHeight="1" x14ac:dyDescent="0.25">
      <c r="A166" s="117"/>
      <c r="B166" s="117"/>
      <c r="C166" s="117"/>
      <c r="D166" s="117"/>
      <c r="E166" s="117"/>
      <c r="F166" s="117"/>
      <c r="G166" s="117"/>
      <c r="H166" s="117"/>
      <c r="I166" s="117"/>
      <c r="J166" s="117"/>
      <c r="K166" s="117"/>
      <c r="L166" s="117"/>
      <c r="M166" s="117"/>
      <c r="N166" s="117"/>
      <c r="O166" s="117"/>
      <c r="P166" s="117"/>
      <c r="Q166" s="117"/>
      <c r="R166" s="117"/>
      <c r="S166" s="117"/>
      <c r="T166" s="117"/>
      <c r="U166" s="117"/>
      <c r="V166" s="117"/>
      <c r="W166" s="117"/>
      <c r="X166" s="117"/>
      <c r="Y166" s="117"/>
      <c r="Z166" s="117"/>
    </row>
    <row r="167" spans="1:26" ht="15.75" customHeight="1" x14ac:dyDescent="0.25">
      <c r="A167" s="117"/>
      <c r="B167" s="117"/>
      <c r="C167" s="117"/>
      <c r="D167" s="117"/>
      <c r="E167" s="117"/>
      <c r="F167" s="117"/>
      <c r="G167" s="117"/>
      <c r="H167" s="117"/>
      <c r="I167" s="117"/>
      <c r="J167" s="117"/>
      <c r="K167" s="117"/>
      <c r="L167" s="117"/>
      <c r="M167" s="117"/>
      <c r="N167" s="117"/>
      <c r="O167" s="117"/>
      <c r="P167" s="117"/>
      <c r="Q167" s="117"/>
      <c r="R167" s="117"/>
      <c r="S167" s="117"/>
      <c r="T167" s="117"/>
      <c r="U167" s="117"/>
      <c r="V167" s="117"/>
      <c r="W167" s="117"/>
      <c r="X167" s="117"/>
      <c r="Y167" s="117"/>
      <c r="Z167" s="117"/>
    </row>
    <row r="168" spans="1:26" ht="15.75" customHeight="1" x14ac:dyDescent="0.25">
      <c r="A168" s="117"/>
      <c r="B168" s="117"/>
      <c r="C168" s="117"/>
      <c r="D168" s="117"/>
      <c r="E168" s="117"/>
      <c r="F168" s="117"/>
      <c r="G168" s="117"/>
      <c r="H168" s="117"/>
      <c r="I168" s="117"/>
      <c r="J168" s="117"/>
      <c r="K168" s="117"/>
      <c r="L168" s="117"/>
      <c r="M168" s="117"/>
      <c r="N168" s="117"/>
      <c r="O168" s="117"/>
      <c r="P168" s="117"/>
      <c r="Q168" s="117"/>
      <c r="R168" s="117"/>
      <c r="S168" s="117"/>
      <c r="T168" s="117"/>
      <c r="U168" s="117"/>
      <c r="V168" s="117"/>
      <c r="W168" s="117"/>
      <c r="X168" s="117"/>
      <c r="Y168" s="117"/>
      <c r="Z168" s="117"/>
    </row>
    <row r="169" spans="1:26" ht="15.75" customHeight="1" x14ac:dyDescent="0.25">
      <c r="A169" s="117"/>
      <c r="B169" s="117"/>
      <c r="C169" s="117"/>
      <c r="D169" s="117"/>
      <c r="E169" s="117"/>
      <c r="F169" s="117"/>
      <c r="G169" s="117"/>
      <c r="H169" s="117"/>
      <c r="I169" s="117"/>
      <c r="J169" s="117"/>
      <c r="K169" s="117"/>
      <c r="L169" s="117"/>
      <c r="M169" s="117"/>
      <c r="N169" s="117"/>
      <c r="O169" s="117"/>
      <c r="P169" s="117"/>
      <c r="Q169" s="117"/>
      <c r="R169" s="117"/>
      <c r="S169" s="117"/>
      <c r="T169" s="117"/>
      <c r="U169" s="117"/>
      <c r="V169" s="117"/>
      <c r="W169" s="117"/>
      <c r="X169" s="117"/>
      <c r="Y169" s="117"/>
      <c r="Z169" s="117"/>
    </row>
    <row r="170" spans="1:26" ht="15.75" customHeight="1" x14ac:dyDescent="0.25">
      <c r="A170" s="117"/>
      <c r="B170" s="117"/>
      <c r="C170" s="117"/>
      <c r="D170" s="117"/>
      <c r="E170" s="117"/>
      <c r="F170" s="117"/>
      <c r="G170" s="117"/>
      <c r="H170" s="117"/>
      <c r="I170" s="117"/>
      <c r="J170" s="117"/>
      <c r="K170" s="117"/>
      <c r="L170" s="117"/>
      <c r="M170" s="117"/>
      <c r="N170" s="117"/>
      <c r="O170" s="117"/>
      <c r="P170" s="117"/>
      <c r="Q170" s="117"/>
      <c r="R170" s="117"/>
      <c r="S170" s="117"/>
      <c r="T170" s="117"/>
      <c r="U170" s="117"/>
      <c r="V170" s="117"/>
      <c r="W170" s="117"/>
      <c r="X170" s="117"/>
      <c r="Y170" s="117"/>
      <c r="Z170" s="117"/>
    </row>
    <row r="171" spans="1:26" ht="15.75" customHeight="1" x14ac:dyDescent="0.25">
      <c r="A171" s="117"/>
      <c r="B171" s="117"/>
      <c r="C171" s="117"/>
      <c r="D171" s="117"/>
      <c r="E171" s="117"/>
      <c r="F171" s="117"/>
      <c r="G171" s="117"/>
      <c r="H171" s="117"/>
      <c r="I171" s="117"/>
      <c r="J171" s="117"/>
      <c r="K171" s="117"/>
      <c r="L171" s="117"/>
      <c r="M171" s="117"/>
      <c r="N171" s="117"/>
      <c r="O171" s="117"/>
      <c r="P171" s="117"/>
      <c r="Q171" s="117"/>
      <c r="R171" s="117"/>
      <c r="S171" s="117"/>
      <c r="T171" s="117"/>
      <c r="U171" s="117"/>
      <c r="V171" s="117"/>
      <c r="W171" s="117"/>
      <c r="X171" s="117"/>
      <c r="Y171" s="117"/>
      <c r="Z171" s="117"/>
    </row>
    <row r="172" spans="1:26" ht="15.75" customHeight="1" x14ac:dyDescent="0.25">
      <c r="A172" s="117"/>
      <c r="B172" s="117"/>
      <c r="C172" s="117"/>
      <c r="D172" s="117"/>
      <c r="E172" s="117"/>
      <c r="F172" s="117"/>
      <c r="G172" s="117"/>
      <c r="H172" s="117"/>
      <c r="I172" s="117"/>
      <c r="J172" s="117"/>
      <c r="K172" s="117"/>
      <c r="L172" s="117"/>
      <c r="M172" s="117"/>
      <c r="N172" s="117"/>
      <c r="O172" s="117"/>
      <c r="P172" s="117"/>
      <c r="Q172" s="117"/>
      <c r="R172" s="117"/>
      <c r="S172" s="117"/>
      <c r="T172" s="117"/>
      <c r="U172" s="117"/>
      <c r="V172" s="117"/>
      <c r="W172" s="117"/>
      <c r="X172" s="117"/>
      <c r="Y172" s="117"/>
      <c r="Z172" s="117"/>
    </row>
    <row r="173" spans="1:26" ht="15.75" customHeight="1" x14ac:dyDescent="0.25">
      <c r="A173" s="117"/>
      <c r="B173" s="117"/>
      <c r="C173" s="117"/>
      <c r="D173" s="117"/>
      <c r="E173" s="117"/>
      <c r="F173" s="117"/>
      <c r="G173" s="117"/>
      <c r="H173" s="117"/>
      <c r="I173" s="117"/>
      <c r="J173" s="117"/>
      <c r="K173" s="117"/>
      <c r="L173" s="117"/>
      <c r="M173" s="117"/>
      <c r="N173" s="117"/>
      <c r="O173" s="117"/>
      <c r="P173" s="117"/>
      <c r="Q173" s="117"/>
      <c r="R173" s="117"/>
      <c r="S173" s="117"/>
      <c r="T173" s="117"/>
      <c r="U173" s="117"/>
      <c r="V173" s="117"/>
      <c r="W173" s="117"/>
      <c r="X173" s="117"/>
      <c r="Y173" s="117"/>
      <c r="Z173" s="117"/>
    </row>
    <row r="174" spans="1:26" ht="15.75" customHeight="1" x14ac:dyDescent="0.25">
      <c r="A174" s="117"/>
      <c r="B174" s="117"/>
      <c r="C174" s="117"/>
      <c r="D174" s="117"/>
      <c r="E174" s="117"/>
      <c r="F174" s="117"/>
      <c r="G174" s="117"/>
      <c r="H174" s="117"/>
      <c r="I174" s="117"/>
      <c r="J174" s="117"/>
      <c r="K174" s="117"/>
      <c r="L174" s="117"/>
      <c r="M174" s="117"/>
      <c r="N174" s="117"/>
      <c r="O174" s="117"/>
      <c r="P174" s="117"/>
      <c r="Q174" s="117"/>
      <c r="R174" s="117"/>
      <c r="S174" s="117"/>
      <c r="T174" s="117"/>
      <c r="U174" s="117"/>
      <c r="V174" s="117"/>
      <c r="W174" s="117"/>
      <c r="X174" s="117"/>
      <c r="Y174" s="117"/>
      <c r="Z174" s="117"/>
    </row>
    <row r="175" spans="1:26" ht="15.75" customHeight="1" x14ac:dyDescent="0.25">
      <c r="A175" s="117"/>
      <c r="B175" s="117"/>
      <c r="C175" s="117"/>
      <c r="D175" s="117"/>
      <c r="E175" s="117"/>
      <c r="F175" s="117"/>
      <c r="G175" s="117"/>
      <c r="H175" s="117"/>
      <c r="I175" s="117"/>
      <c r="J175" s="117"/>
      <c r="K175" s="117"/>
      <c r="L175" s="117"/>
      <c r="M175" s="117"/>
      <c r="N175" s="117"/>
      <c r="O175" s="117"/>
      <c r="P175" s="117"/>
      <c r="Q175" s="117"/>
      <c r="R175" s="117"/>
      <c r="S175" s="117"/>
      <c r="T175" s="117"/>
      <c r="U175" s="117"/>
      <c r="V175" s="117"/>
      <c r="W175" s="117"/>
      <c r="X175" s="117"/>
      <c r="Y175" s="117"/>
      <c r="Z175" s="117"/>
    </row>
    <row r="176" spans="1:26" ht="15.75" customHeight="1" x14ac:dyDescent="0.25">
      <c r="A176" s="117"/>
      <c r="B176" s="117"/>
      <c r="C176" s="117"/>
      <c r="D176" s="117"/>
      <c r="E176" s="117"/>
      <c r="F176" s="117"/>
      <c r="G176" s="117"/>
      <c r="H176" s="117"/>
      <c r="I176" s="117"/>
      <c r="J176" s="117"/>
      <c r="K176" s="117"/>
      <c r="L176" s="117"/>
      <c r="M176" s="117"/>
      <c r="N176" s="117"/>
      <c r="O176" s="117"/>
      <c r="P176" s="117"/>
      <c r="Q176" s="117"/>
      <c r="R176" s="117"/>
      <c r="S176" s="117"/>
      <c r="T176" s="117"/>
      <c r="U176" s="117"/>
      <c r="V176" s="117"/>
      <c r="W176" s="117"/>
      <c r="X176" s="117"/>
      <c r="Y176" s="117"/>
      <c r="Z176" s="117"/>
    </row>
    <row r="177" spans="1:26" ht="15.75" customHeight="1" x14ac:dyDescent="0.25">
      <c r="A177" s="117"/>
      <c r="B177" s="117"/>
      <c r="C177" s="117"/>
      <c r="D177" s="117"/>
      <c r="E177" s="117"/>
      <c r="F177" s="117"/>
      <c r="G177" s="117"/>
      <c r="H177" s="117"/>
      <c r="I177" s="117"/>
      <c r="J177" s="117"/>
      <c r="K177" s="117"/>
      <c r="L177" s="117"/>
      <c r="M177" s="117"/>
      <c r="N177" s="117"/>
      <c r="O177" s="117"/>
      <c r="P177" s="117"/>
      <c r="Q177" s="117"/>
      <c r="R177" s="117"/>
      <c r="S177" s="117"/>
      <c r="T177" s="117"/>
      <c r="U177" s="117"/>
      <c r="V177" s="117"/>
      <c r="W177" s="117"/>
      <c r="X177" s="117"/>
      <c r="Y177" s="117"/>
      <c r="Z177" s="117"/>
    </row>
    <row r="178" spans="1:26" ht="15.75" customHeight="1" x14ac:dyDescent="0.25">
      <c r="A178" s="117"/>
      <c r="B178" s="117"/>
      <c r="C178" s="117"/>
      <c r="D178" s="117"/>
      <c r="E178" s="117"/>
      <c r="F178" s="117"/>
      <c r="G178" s="117"/>
      <c r="H178" s="117"/>
      <c r="I178" s="117"/>
      <c r="J178" s="117"/>
      <c r="K178" s="117"/>
      <c r="L178" s="117"/>
      <c r="M178" s="117"/>
      <c r="N178" s="117"/>
      <c r="O178" s="117"/>
      <c r="P178" s="117"/>
      <c r="Q178" s="117"/>
      <c r="R178" s="117"/>
      <c r="S178" s="117"/>
      <c r="T178" s="117"/>
      <c r="U178" s="117"/>
      <c r="V178" s="117"/>
      <c r="W178" s="117"/>
      <c r="X178" s="117"/>
      <c r="Y178" s="117"/>
      <c r="Z178" s="117"/>
    </row>
    <row r="179" spans="1:26" ht="15.75" customHeight="1" x14ac:dyDescent="0.25">
      <c r="A179" s="117"/>
      <c r="B179" s="117"/>
      <c r="C179" s="117"/>
      <c r="D179" s="117"/>
      <c r="E179" s="117"/>
      <c r="F179" s="117"/>
      <c r="G179" s="117"/>
      <c r="H179" s="117"/>
      <c r="I179" s="117"/>
      <c r="J179" s="117"/>
      <c r="K179" s="117"/>
      <c r="L179" s="117"/>
      <c r="M179" s="117"/>
      <c r="N179" s="117"/>
      <c r="O179" s="117"/>
      <c r="P179" s="117"/>
      <c r="Q179" s="117"/>
      <c r="R179" s="117"/>
      <c r="S179" s="117"/>
      <c r="T179" s="117"/>
      <c r="U179" s="117"/>
      <c r="V179" s="117"/>
      <c r="W179" s="117"/>
      <c r="X179" s="117"/>
      <c r="Y179" s="117"/>
      <c r="Z179" s="117"/>
    </row>
    <row r="180" spans="1:26" ht="15.75" customHeight="1" x14ac:dyDescent="0.25">
      <c r="A180" s="117"/>
      <c r="B180" s="117"/>
      <c r="C180" s="117"/>
      <c r="D180" s="117"/>
      <c r="E180" s="117"/>
      <c r="F180" s="117"/>
      <c r="G180" s="117"/>
      <c r="H180" s="117"/>
      <c r="I180" s="117"/>
      <c r="J180" s="117"/>
      <c r="K180" s="117"/>
      <c r="L180" s="117"/>
      <c r="M180" s="117"/>
      <c r="N180" s="117"/>
      <c r="O180" s="117"/>
      <c r="P180" s="117"/>
      <c r="Q180" s="117"/>
      <c r="R180" s="117"/>
      <c r="S180" s="117"/>
      <c r="T180" s="117"/>
      <c r="U180" s="117"/>
      <c r="V180" s="117"/>
      <c r="W180" s="117"/>
      <c r="X180" s="117"/>
      <c r="Y180" s="117"/>
      <c r="Z180" s="117"/>
    </row>
    <row r="181" spans="1:26" ht="15.75" customHeight="1" x14ac:dyDescent="0.25">
      <c r="A181" s="117"/>
      <c r="B181" s="117"/>
      <c r="C181" s="117"/>
      <c r="D181" s="117"/>
      <c r="E181" s="117"/>
      <c r="F181" s="117"/>
      <c r="G181" s="117"/>
      <c r="H181" s="117"/>
      <c r="I181" s="117"/>
      <c r="J181" s="117"/>
      <c r="K181" s="117"/>
      <c r="L181" s="117"/>
      <c r="M181" s="117"/>
      <c r="N181" s="117"/>
      <c r="O181" s="117"/>
      <c r="P181" s="117"/>
      <c r="Q181" s="117"/>
      <c r="R181" s="117"/>
      <c r="S181" s="117"/>
      <c r="T181" s="117"/>
      <c r="U181" s="117"/>
      <c r="V181" s="117"/>
      <c r="W181" s="117"/>
      <c r="X181" s="117"/>
      <c r="Y181" s="117"/>
      <c r="Z181" s="117"/>
    </row>
    <row r="182" spans="1:26" ht="15.75" customHeight="1" x14ac:dyDescent="0.25">
      <c r="A182" s="117"/>
      <c r="B182" s="117"/>
      <c r="C182" s="117"/>
      <c r="D182" s="117"/>
      <c r="E182" s="117"/>
      <c r="F182" s="117"/>
      <c r="G182" s="117"/>
      <c r="H182" s="117"/>
      <c r="I182" s="117"/>
      <c r="J182" s="117"/>
      <c r="K182" s="117"/>
      <c r="L182" s="117"/>
      <c r="M182" s="117"/>
      <c r="N182" s="117"/>
      <c r="O182" s="117"/>
      <c r="P182" s="117"/>
      <c r="Q182" s="117"/>
      <c r="R182" s="117"/>
      <c r="S182" s="117"/>
      <c r="T182" s="117"/>
      <c r="U182" s="117"/>
      <c r="V182" s="117"/>
      <c r="W182" s="117"/>
      <c r="X182" s="117"/>
      <c r="Y182" s="117"/>
      <c r="Z182" s="117"/>
    </row>
    <row r="183" spans="1:26" ht="15.75" customHeight="1" x14ac:dyDescent="0.25">
      <c r="A183" s="117"/>
      <c r="B183" s="117"/>
      <c r="C183" s="117"/>
      <c r="D183" s="117"/>
      <c r="E183" s="117"/>
      <c r="F183" s="117"/>
      <c r="G183" s="117"/>
      <c r="H183" s="117"/>
      <c r="I183" s="117"/>
      <c r="J183" s="117"/>
      <c r="K183" s="117"/>
      <c r="L183" s="117"/>
      <c r="M183" s="117"/>
      <c r="N183" s="117"/>
      <c r="O183" s="117"/>
      <c r="P183" s="117"/>
      <c r="Q183" s="117"/>
      <c r="R183" s="117"/>
      <c r="S183" s="117"/>
      <c r="T183" s="117"/>
      <c r="U183" s="117"/>
      <c r="V183" s="117"/>
      <c r="W183" s="117"/>
      <c r="X183" s="117"/>
      <c r="Y183" s="117"/>
      <c r="Z183" s="117"/>
    </row>
    <row r="184" spans="1:26" ht="15.75" customHeight="1" x14ac:dyDescent="0.25">
      <c r="A184" s="117"/>
      <c r="B184" s="117"/>
      <c r="C184" s="117"/>
      <c r="D184" s="117"/>
      <c r="E184" s="117"/>
      <c r="F184" s="117"/>
      <c r="G184" s="117"/>
      <c r="H184" s="117"/>
      <c r="I184" s="117"/>
      <c r="J184" s="117"/>
      <c r="K184" s="117"/>
      <c r="L184" s="117"/>
      <c r="M184" s="117"/>
      <c r="N184" s="117"/>
      <c r="O184" s="117"/>
      <c r="P184" s="117"/>
      <c r="Q184" s="117"/>
      <c r="R184" s="117"/>
      <c r="S184" s="117"/>
      <c r="T184" s="117"/>
      <c r="U184" s="117"/>
      <c r="V184" s="117"/>
      <c r="W184" s="117"/>
      <c r="X184" s="117"/>
      <c r="Y184" s="117"/>
      <c r="Z184" s="117"/>
    </row>
    <row r="185" spans="1:26" ht="15.75" customHeight="1" x14ac:dyDescent="0.25">
      <c r="A185" s="117"/>
      <c r="B185" s="117"/>
      <c r="C185" s="117"/>
      <c r="D185" s="117"/>
      <c r="E185" s="117"/>
      <c r="F185" s="117"/>
      <c r="G185" s="117"/>
      <c r="H185" s="117"/>
      <c r="I185" s="117"/>
      <c r="J185" s="117"/>
      <c r="K185" s="117"/>
      <c r="L185" s="117"/>
      <c r="M185" s="117"/>
      <c r="N185" s="117"/>
      <c r="O185" s="117"/>
      <c r="P185" s="117"/>
      <c r="Q185" s="117"/>
      <c r="R185" s="117"/>
      <c r="S185" s="117"/>
      <c r="T185" s="117"/>
      <c r="U185" s="117"/>
      <c r="V185" s="117"/>
      <c r="W185" s="117"/>
      <c r="X185" s="117"/>
      <c r="Y185" s="117"/>
      <c r="Z185" s="117"/>
    </row>
    <row r="186" spans="1:26" ht="15.75" customHeight="1" x14ac:dyDescent="0.25">
      <c r="A186" s="117"/>
      <c r="B186" s="117"/>
      <c r="C186" s="117"/>
      <c r="D186" s="117"/>
      <c r="E186" s="117"/>
      <c r="F186" s="117"/>
      <c r="G186" s="117"/>
      <c r="H186" s="117"/>
      <c r="I186" s="117"/>
      <c r="J186" s="117"/>
      <c r="K186" s="117"/>
      <c r="L186" s="117"/>
      <c r="M186" s="117"/>
      <c r="N186" s="117"/>
      <c r="O186" s="117"/>
      <c r="P186" s="117"/>
      <c r="Q186" s="117"/>
      <c r="R186" s="117"/>
      <c r="S186" s="117"/>
      <c r="T186" s="117"/>
      <c r="U186" s="117"/>
      <c r="V186" s="117"/>
      <c r="W186" s="117"/>
      <c r="X186" s="117"/>
      <c r="Y186" s="117"/>
      <c r="Z186" s="117"/>
    </row>
    <row r="187" spans="1:26" ht="15.75" customHeight="1" x14ac:dyDescent="0.25">
      <c r="A187" s="117"/>
      <c r="B187" s="117"/>
      <c r="C187" s="117"/>
      <c r="D187" s="117"/>
      <c r="E187" s="117"/>
      <c r="F187" s="117"/>
      <c r="G187" s="117"/>
      <c r="H187" s="117"/>
      <c r="I187" s="117"/>
      <c r="J187" s="117"/>
      <c r="K187" s="117"/>
      <c r="L187" s="117"/>
      <c r="M187" s="117"/>
      <c r="N187" s="117"/>
      <c r="O187" s="117"/>
      <c r="P187" s="117"/>
      <c r="Q187" s="117"/>
      <c r="R187" s="117"/>
      <c r="S187" s="117"/>
      <c r="T187" s="117"/>
      <c r="U187" s="117"/>
      <c r="V187" s="117"/>
      <c r="W187" s="117"/>
      <c r="X187" s="117"/>
      <c r="Y187" s="117"/>
      <c r="Z187" s="117"/>
    </row>
    <row r="188" spans="1:26" ht="15.75" customHeight="1" x14ac:dyDescent="0.25">
      <c r="A188" s="117"/>
      <c r="B188" s="117"/>
      <c r="C188" s="117"/>
      <c r="D188" s="117"/>
      <c r="E188" s="117"/>
      <c r="F188" s="117"/>
      <c r="G188" s="117"/>
      <c r="H188" s="117"/>
      <c r="I188" s="117"/>
      <c r="J188" s="117"/>
      <c r="K188" s="117"/>
      <c r="L188" s="117"/>
      <c r="M188" s="117"/>
      <c r="N188" s="117"/>
      <c r="O188" s="117"/>
      <c r="P188" s="117"/>
      <c r="Q188" s="117"/>
      <c r="R188" s="117"/>
      <c r="S188" s="117"/>
      <c r="T188" s="117"/>
      <c r="U188" s="117"/>
      <c r="V188" s="117"/>
      <c r="W188" s="117"/>
      <c r="X188" s="117"/>
      <c r="Y188" s="117"/>
      <c r="Z188" s="117"/>
    </row>
    <row r="189" spans="1:26" ht="15.75" customHeight="1" x14ac:dyDescent="0.25">
      <c r="A189" s="117"/>
      <c r="B189" s="117"/>
      <c r="C189" s="117"/>
      <c r="D189" s="117"/>
      <c r="E189" s="117"/>
      <c r="F189" s="117"/>
      <c r="G189" s="117"/>
      <c r="H189" s="117"/>
      <c r="I189" s="117"/>
      <c r="J189" s="117"/>
      <c r="K189" s="117"/>
      <c r="L189" s="117"/>
      <c r="M189" s="117"/>
      <c r="N189" s="117"/>
      <c r="O189" s="117"/>
      <c r="P189" s="117"/>
      <c r="Q189" s="117"/>
      <c r="R189" s="117"/>
      <c r="S189" s="117"/>
      <c r="T189" s="117"/>
      <c r="U189" s="117"/>
      <c r="V189" s="117"/>
      <c r="W189" s="117"/>
      <c r="X189" s="117"/>
      <c r="Y189" s="117"/>
      <c r="Z189" s="117"/>
    </row>
    <row r="190" spans="1:26" ht="15.75" customHeight="1" x14ac:dyDescent="0.25">
      <c r="A190" s="117"/>
      <c r="B190" s="117"/>
      <c r="C190" s="117"/>
      <c r="D190" s="117"/>
      <c r="E190" s="117"/>
      <c r="F190" s="117"/>
      <c r="G190" s="117"/>
      <c r="H190" s="117"/>
      <c r="I190" s="117"/>
      <c r="J190" s="117"/>
      <c r="K190" s="117"/>
      <c r="L190" s="117"/>
      <c r="M190" s="117"/>
      <c r="N190" s="117"/>
      <c r="O190" s="117"/>
      <c r="P190" s="117"/>
      <c r="Q190" s="117"/>
      <c r="R190" s="117"/>
      <c r="S190" s="117"/>
      <c r="T190" s="117"/>
      <c r="U190" s="117"/>
      <c r="V190" s="117"/>
      <c r="W190" s="117"/>
      <c r="X190" s="117"/>
      <c r="Y190" s="117"/>
      <c r="Z190" s="117"/>
    </row>
    <row r="191" spans="1:26" ht="15.75" customHeight="1" x14ac:dyDescent="0.25">
      <c r="A191" s="117"/>
      <c r="B191" s="117"/>
      <c r="C191" s="117"/>
      <c r="D191" s="117"/>
      <c r="E191" s="117"/>
      <c r="F191" s="117"/>
      <c r="G191" s="117"/>
      <c r="H191" s="117"/>
      <c r="I191" s="117"/>
      <c r="J191" s="117"/>
      <c r="K191" s="117"/>
      <c r="L191" s="117"/>
      <c r="M191" s="117"/>
      <c r="N191" s="117"/>
      <c r="O191" s="117"/>
      <c r="P191" s="117"/>
      <c r="Q191" s="117"/>
      <c r="R191" s="117"/>
      <c r="S191" s="117"/>
      <c r="T191" s="117"/>
      <c r="U191" s="117"/>
      <c r="V191" s="117"/>
      <c r="W191" s="117"/>
      <c r="X191" s="117"/>
      <c r="Y191" s="117"/>
      <c r="Z191" s="117"/>
    </row>
    <row r="192" spans="1:26" ht="15.75" customHeight="1" x14ac:dyDescent="0.25">
      <c r="A192" s="117"/>
      <c r="B192" s="117"/>
      <c r="C192" s="117"/>
      <c r="D192" s="117"/>
      <c r="E192" s="117"/>
      <c r="F192" s="117"/>
      <c r="G192" s="117"/>
      <c r="H192" s="117"/>
      <c r="I192" s="117"/>
      <c r="J192" s="117"/>
      <c r="K192" s="117"/>
      <c r="L192" s="117"/>
      <c r="M192" s="117"/>
      <c r="N192" s="117"/>
      <c r="O192" s="117"/>
      <c r="P192" s="117"/>
      <c r="Q192" s="117"/>
      <c r="R192" s="117"/>
      <c r="S192" s="117"/>
      <c r="T192" s="117"/>
      <c r="U192" s="117"/>
      <c r="V192" s="117"/>
      <c r="W192" s="117"/>
      <c r="X192" s="117"/>
      <c r="Y192" s="117"/>
      <c r="Z192" s="117"/>
    </row>
    <row r="193" spans="1:26" ht="15.75" customHeight="1" x14ac:dyDescent="0.25">
      <c r="A193" s="117"/>
      <c r="B193" s="117"/>
      <c r="C193" s="117"/>
      <c r="D193" s="117"/>
      <c r="E193" s="117"/>
      <c r="F193" s="117"/>
      <c r="G193" s="117"/>
      <c r="H193" s="117"/>
      <c r="I193" s="117"/>
      <c r="J193" s="117"/>
      <c r="K193" s="117"/>
      <c r="L193" s="117"/>
      <c r="M193" s="117"/>
      <c r="N193" s="117"/>
      <c r="O193" s="117"/>
      <c r="P193" s="117"/>
      <c r="Q193" s="117"/>
      <c r="R193" s="117"/>
      <c r="S193" s="117"/>
      <c r="T193" s="117"/>
      <c r="U193" s="117"/>
      <c r="V193" s="117"/>
      <c r="W193" s="117"/>
      <c r="X193" s="117"/>
      <c r="Y193" s="117"/>
      <c r="Z193" s="117"/>
    </row>
    <row r="194" spans="1:26" ht="15.75" customHeight="1" x14ac:dyDescent="0.25">
      <c r="A194" s="117"/>
      <c r="B194" s="117"/>
      <c r="C194" s="117"/>
      <c r="D194" s="117"/>
      <c r="E194" s="117"/>
      <c r="F194" s="117"/>
      <c r="G194" s="117"/>
      <c r="H194" s="117"/>
      <c r="I194" s="117"/>
      <c r="J194" s="117"/>
      <c r="K194" s="117"/>
      <c r="L194" s="117"/>
      <c r="M194" s="117"/>
      <c r="N194" s="117"/>
      <c r="O194" s="117"/>
      <c r="P194" s="117"/>
      <c r="Q194" s="117"/>
      <c r="R194" s="117"/>
      <c r="S194" s="117"/>
      <c r="T194" s="117"/>
      <c r="U194" s="117"/>
      <c r="V194" s="117"/>
      <c r="W194" s="117"/>
      <c r="X194" s="117"/>
      <c r="Y194" s="117"/>
      <c r="Z194" s="117"/>
    </row>
    <row r="195" spans="1:26" ht="15.75" customHeight="1" x14ac:dyDescent="0.25">
      <c r="A195" s="117"/>
      <c r="B195" s="117"/>
      <c r="C195" s="117"/>
      <c r="D195" s="117"/>
      <c r="E195" s="117"/>
      <c r="F195" s="117"/>
      <c r="G195" s="117"/>
      <c r="H195" s="117"/>
      <c r="I195" s="117"/>
      <c r="J195" s="117"/>
      <c r="K195" s="117"/>
      <c r="L195" s="117"/>
      <c r="M195" s="117"/>
      <c r="N195" s="117"/>
      <c r="O195" s="117"/>
      <c r="P195" s="117"/>
      <c r="Q195" s="117"/>
      <c r="R195" s="117"/>
      <c r="S195" s="117"/>
      <c r="T195" s="117"/>
      <c r="U195" s="117"/>
      <c r="V195" s="117"/>
      <c r="W195" s="117"/>
      <c r="X195" s="117"/>
      <c r="Y195" s="117"/>
      <c r="Z195" s="117"/>
    </row>
    <row r="196" spans="1:26" ht="15.75" customHeight="1" x14ac:dyDescent="0.25">
      <c r="A196" s="117"/>
      <c r="B196" s="117"/>
      <c r="C196" s="117"/>
      <c r="D196" s="117"/>
      <c r="E196" s="117"/>
      <c r="F196" s="117"/>
      <c r="G196" s="117"/>
      <c r="H196" s="117"/>
      <c r="I196" s="117"/>
      <c r="J196" s="117"/>
      <c r="K196" s="117"/>
      <c r="L196" s="117"/>
      <c r="M196" s="117"/>
      <c r="N196" s="117"/>
      <c r="O196" s="117"/>
      <c r="P196" s="117"/>
      <c r="Q196" s="117"/>
      <c r="R196" s="117"/>
      <c r="S196" s="117"/>
      <c r="T196" s="117"/>
      <c r="U196" s="117"/>
      <c r="V196" s="117"/>
      <c r="W196" s="117"/>
      <c r="X196" s="117"/>
      <c r="Y196" s="117"/>
      <c r="Z196" s="117"/>
    </row>
    <row r="197" spans="1:26" ht="15.75" customHeight="1" x14ac:dyDescent="0.25">
      <c r="A197" s="117"/>
      <c r="B197" s="117"/>
      <c r="C197" s="117"/>
      <c r="D197" s="117"/>
      <c r="E197" s="117"/>
      <c r="F197" s="117"/>
      <c r="G197" s="117"/>
      <c r="H197" s="117"/>
      <c r="I197" s="117"/>
      <c r="J197" s="117"/>
      <c r="K197" s="117"/>
      <c r="L197" s="117"/>
      <c r="M197" s="117"/>
      <c r="N197" s="117"/>
      <c r="O197" s="117"/>
      <c r="P197" s="117"/>
      <c r="Q197" s="117"/>
      <c r="R197" s="117"/>
      <c r="S197" s="117"/>
      <c r="T197" s="117"/>
      <c r="U197" s="117"/>
      <c r="V197" s="117"/>
      <c r="W197" s="117"/>
      <c r="X197" s="117"/>
      <c r="Y197" s="117"/>
      <c r="Z197" s="117"/>
    </row>
    <row r="198" spans="1:26" ht="15.75" customHeight="1" x14ac:dyDescent="0.25">
      <c r="A198" s="117"/>
      <c r="B198" s="117"/>
      <c r="C198" s="117"/>
      <c r="D198" s="117"/>
      <c r="E198" s="117"/>
      <c r="F198" s="117"/>
      <c r="G198" s="117"/>
      <c r="H198" s="117"/>
      <c r="I198" s="117"/>
      <c r="J198" s="117"/>
      <c r="K198" s="117"/>
      <c r="L198" s="117"/>
      <c r="M198" s="117"/>
      <c r="N198" s="117"/>
      <c r="O198" s="117"/>
      <c r="P198" s="117"/>
      <c r="Q198" s="117"/>
      <c r="R198" s="117"/>
      <c r="S198" s="117"/>
      <c r="T198" s="117"/>
      <c r="U198" s="117"/>
      <c r="V198" s="117"/>
      <c r="W198" s="117"/>
      <c r="X198" s="117"/>
      <c r="Y198" s="117"/>
      <c r="Z198" s="117"/>
    </row>
    <row r="199" spans="1:26" ht="15.75" customHeight="1" x14ac:dyDescent="0.25">
      <c r="A199" s="117"/>
      <c r="B199" s="117"/>
      <c r="C199" s="117"/>
      <c r="D199" s="117"/>
      <c r="E199" s="117"/>
      <c r="F199" s="117"/>
      <c r="G199" s="117"/>
      <c r="H199" s="117"/>
      <c r="I199" s="117"/>
      <c r="J199" s="117"/>
      <c r="K199" s="117"/>
      <c r="L199" s="117"/>
      <c r="M199" s="117"/>
      <c r="N199" s="117"/>
      <c r="O199" s="117"/>
      <c r="P199" s="117"/>
      <c r="Q199" s="117"/>
      <c r="R199" s="117"/>
      <c r="S199" s="117"/>
      <c r="T199" s="117"/>
      <c r="U199" s="117"/>
      <c r="V199" s="117"/>
      <c r="W199" s="117"/>
      <c r="X199" s="117"/>
      <c r="Y199" s="117"/>
      <c r="Z199" s="117"/>
    </row>
    <row r="200" spans="1:26" ht="15.75" customHeight="1" x14ac:dyDescent="0.25">
      <c r="A200" s="117"/>
      <c r="B200" s="117"/>
      <c r="C200" s="117"/>
      <c r="D200" s="117"/>
      <c r="E200" s="117"/>
      <c r="F200" s="117"/>
      <c r="G200" s="117"/>
      <c r="H200" s="117"/>
      <c r="I200" s="117"/>
      <c r="J200" s="117"/>
      <c r="K200" s="117"/>
      <c r="L200" s="117"/>
      <c r="M200" s="117"/>
      <c r="N200" s="117"/>
      <c r="O200" s="117"/>
      <c r="P200" s="117"/>
      <c r="Q200" s="117"/>
      <c r="R200" s="117"/>
      <c r="S200" s="117"/>
      <c r="T200" s="117"/>
      <c r="U200" s="117"/>
      <c r="V200" s="117"/>
      <c r="W200" s="117"/>
      <c r="X200" s="117"/>
      <c r="Y200" s="117"/>
      <c r="Z200" s="117"/>
    </row>
    <row r="201" spans="1:26" ht="15.75" customHeight="1" x14ac:dyDescent="0.25">
      <c r="A201" s="117"/>
      <c r="B201" s="117"/>
      <c r="C201" s="117"/>
      <c r="D201" s="117"/>
      <c r="E201" s="117"/>
      <c r="F201" s="117"/>
      <c r="G201" s="117"/>
      <c r="H201" s="117"/>
      <c r="I201" s="117"/>
      <c r="J201" s="117"/>
      <c r="K201" s="117"/>
      <c r="L201" s="117"/>
      <c r="M201" s="117"/>
      <c r="N201" s="117"/>
      <c r="O201" s="117"/>
      <c r="P201" s="117"/>
      <c r="Q201" s="117"/>
      <c r="R201" s="117"/>
      <c r="S201" s="117"/>
      <c r="T201" s="117"/>
      <c r="U201" s="117"/>
      <c r="V201" s="117"/>
      <c r="W201" s="117"/>
      <c r="X201" s="117"/>
      <c r="Y201" s="117"/>
      <c r="Z201" s="117"/>
    </row>
    <row r="202" spans="1:26" ht="15.75" customHeight="1" x14ac:dyDescent="0.25">
      <c r="A202" s="117"/>
      <c r="B202" s="117"/>
      <c r="C202" s="117"/>
      <c r="D202" s="117"/>
      <c r="E202" s="117"/>
      <c r="F202" s="117"/>
      <c r="G202" s="117"/>
      <c r="H202" s="117"/>
      <c r="I202" s="117"/>
      <c r="J202" s="117"/>
      <c r="K202" s="117"/>
      <c r="L202" s="117"/>
      <c r="M202" s="117"/>
      <c r="N202" s="117"/>
      <c r="O202" s="117"/>
      <c r="P202" s="117"/>
      <c r="Q202" s="117"/>
      <c r="R202" s="117"/>
      <c r="S202" s="117"/>
      <c r="T202" s="117"/>
      <c r="U202" s="117"/>
      <c r="V202" s="117"/>
      <c r="W202" s="117"/>
      <c r="X202" s="117"/>
      <c r="Y202" s="117"/>
      <c r="Z202" s="117"/>
    </row>
    <row r="203" spans="1:26" ht="15.75" customHeight="1" x14ac:dyDescent="0.25">
      <c r="A203" s="117"/>
      <c r="B203" s="117"/>
      <c r="C203" s="117"/>
      <c r="D203" s="117"/>
      <c r="E203" s="117"/>
      <c r="F203" s="117"/>
      <c r="G203" s="117"/>
      <c r="H203" s="117"/>
      <c r="I203" s="117"/>
      <c r="J203" s="117"/>
      <c r="K203" s="117"/>
      <c r="L203" s="117"/>
      <c r="M203" s="117"/>
      <c r="N203" s="117"/>
      <c r="O203" s="117"/>
      <c r="P203" s="117"/>
      <c r="Q203" s="117"/>
      <c r="R203" s="117"/>
      <c r="S203" s="117"/>
      <c r="T203" s="117"/>
      <c r="U203" s="117"/>
      <c r="V203" s="117"/>
      <c r="W203" s="117"/>
      <c r="X203" s="117"/>
      <c r="Y203" s="117"/>
      <c r="Z203" s="117"/>
    </row>
    <row r="204" spans="1:26" ht="15.75" customHeight="1" x14ac:dyDescent="0.25">
      <c r="A204" s="117"/>
      <c r="B204" s="117"/>
      <c r="C204" s="117"/>
      <c r="D204" s="117"/>
      <c r="E204" s="117"/>
      <c r="F204" s="117"/>
      <c r="G204" s="117"/>
      <c r="H204" s="117"/>
      <c r="I204" s="117"/>
      <c r="J204" s="117"/>
      <c r="K204" s="117"/>
      <c r="L204" s="117"/>
      <c r="M204" s="117"/>
      <c r="N204" s="117"/>
      <c r="O204" s="117"/>
      <c r="P204" s="117"/>
      <c r="Q204" s="117"/>
      <c r="R204" s="117"/>
      <c r="S204" s="117"/>
      <c r="T204" s="117"/>
      <c r="U204" s="117"/>
      <c r="V204" s="117"/>
      <c r="W204" s="117"/>
      <c r="X204" s="117"/>
      <c r="Y204" s="117"/>
      <c r="Z204" s="117"/>
    </row>
    <row r="205" spans="1:26" ht="15.75" customHeight="1" x14ac:dyDescent="0.25">
      <c r="A205" s="117"/>
      <c r="B205" s="117"/>
      <c r="C205" s="117"/>
      <c r="D205" s="117"/>
      <c r="E205" s="117"/>
      <c r="F205" s="117"/>
      <c r="G205" s="117"/>
      <c r="H205" s="117"/>
      <c r="I205" s="117"/>
      <c r="J205" s="117"/>
      <c r="K205" s="117"/>
      <c r="L205" s="117"/>
      <c r="M205" s="117"/>
      <c r="N205" s="117"/>
      <c r="O205" s="117"/>
      <c r="P205" s="117"/>
      <c r="Q205" s="117"/>
      <c r="R205" s="117"/>
      <c r="S205" s="117"/>
      <c r="T205" s="117"/>
      <c r="U205" s="117"/>
      <c r="V205" s="117"/>
      <c r="W205" s="117"/>
      <c r="X205" s="117"/>
      <c r="Y205" s="117"/>
      <c r="Z205" s="117"/>
    </row>
    <row r="206" spans="1:26" ht="15.75" customHeight="1" x14ac:dyDescent="0.25">
      <c r="A206" s="117"/>
      <c r="B206" s="117"/>
      <c r="C206" s="117"/>
      <c r="D206" s="117"/>
      <c r="E206" s="117"/>
      <c r="F206" s="117"/>
      <c r="G206" s="117"/>
      <c r="H206" s="117"/>
      <c r="I206" s="117"/>
      <c r="J206" s="117"/>
      <c r="K206" s="117"/>
      <c r="L206" s="117"/>
      <c r="M206" s="117"/>
      <c r="N206" s="117"/>
      <c r="O206" s="117"/>
      <c r="P206" s="117"/>
      <c r="Q206" s="117"/>
      <c r="R206" s="117"/>
      <c r="S206" s="117"/>
      <c r="T206" s="117"/>
      <c r="U206" s="117"/>
      <c r="V206" s="117"/>
      <c r="W206" s="117"/>
      <c r="X206" s="117"/>
      <c r="Y206" s="117"/>
      <c r="Z206" s="117"/>
    </row>
    <row r="207" spans="1:26" ht="15.75" customHeight="1" x14ac:dyDescent="0.25">
      <c r="A207" s="117"/>
      <c r="B207" s="117"/>
      <c r="C207" s="117"/>
      <c r="D207" s="117"/>
      <c r="E207" s="117"/>
      <c r="F207" s="117"/>
      <c r="G207" s="117"/>
      <c r="H207" s="117"/>
      <c r="I207" s="117"/>
      <c r="J207" s="117"/>
      <c r="K207" s="117"/>
      <c r="L207" s="117"/>
      <c r="M207" s="117"/>
      <c r="N207" s="117"/>
      <c r="O207" s="117"/>
      <c r="P207" s="117"/>
      <c r="Q207" s="117"/>
      <c r="R207" s="117"/>
      <c r="S207" s="117"/>
      <c r="T207" s="117"/>
      <c r="U207" s="117"/>
      <c r="V207" s="117"/>
      <c r="W207" s="117"/>
      <c r="X207" s="117"/>
      <c r="Y207" s="117"/>
      <c r="Z207" s="117"/>
    </row>
    <row r="208" spans="1:26" ht="15.75" customHeight="1" x14ac:dyDescent="0.25">
      <c r="A208" s="117"/>
      <c r="B208" s="117"/>
      <c r="C208" s="117"/>
      <c r="D208" s="117"/>
      <c r="E208" s="117"/>
      <c r="F208" s="117"/>
      <c r="G208" s="117"/>
      <c r="H208" s="117"/>
      <c r="I208" s="117"/>
      <c r="J208" s="117"/>
      <c r="K208" s="117"/>
      <c r="L208" s="117"/>
      <c r="M208" s="117"/>
      <c r="N208" s="117"/>
      <c r="O208" s="117"/>
      <c r="P208" s="117"/>
      <c r="Q208" s="117"/>
      <c r="R208" s="117"/>
      <c r="S208" s="117"/>
      <c r="T208" s="117"/>
      <c r="U208" s="117"/>
      <c r="V208" s="117"/>
      <c r="W208" s="117"/>
      <c r="X208" s="117"/>
      <c r="Y208" s="117"/>
      <c r="Z208" s="117"/>
    </row>
    <row r="209" spans="1:26" ht="15.75" customHeight="1" x14ac:dyDescent="0.25">
      <c r="A209" s="117"/>
      <c r="B209" s="117"/>
      <c r="C209" s="117"/>
      <c r="D209" s="117"/>
      <c r="E209" s="117"/>
      <c r="F209" s="117"/>
      <c r="G209" s="117"/>
      <c r="H209" s="117"/>
      <c r="I209" s="117"/>
      <c r="J209" s="117"/>
      <c r="K209" s="117"/>
      <c r="L209" s="117"/>
      <c r="M209" s="117"/>
      <c r="N209" s="117"/>
      <c r="O209" s="117"/>
      <c r="P209" s="117"/>
      <c r="Q209" s="117"/>
      <c r="R209" s="117"/>
      <c r="S209" s="117"/>
      <c r="T209" s="117"/>
      <c r="U209" s="117"/>
      <c r="V209" s="117"/>
      <c r="W209" s="117"/>
      <c r="X209" s="117"/>
      <c r="Y209" s="117"/>
      <c r="Z209" s="117"/>
    </row>
    <row r="210" spans="1:26" ht="15.75" customHeight="1" x14ac:dyDescent="0.25">
      <c r="A210" s="117"/>
      <c r="B210" s="117"/>
      <c r="C210" s="117"/>
      <c r="D210" s="117"/>
      <c r="E210" s="117"/>
      <c r="F210" s="117"/>
      <c r="G210" s="117"/>
      <c r="H210" s="117"/>
      <c r="I210" s="117"/>
      <c r="J210" s="117"/>
      <c r="K210" s="117"/>
      <c r="L210" s="117"/>
      <c r="M210" s="117"/>
      <c r="N210" s="117"/>
      <c r="O210" s="117"/>
      <c r="P210" s="117"/>
      <c r="Q210" s="117"/>
      <c r="R210" s="117"/>
      <c r="S210" s="117"/>
      <c r="T210" s="117"/>
      <c r="U210" s="117"/>
      <c r="V210" s="117"/>
      <c r="W210" s="117"/>
      <c r="X210" s="117"/>
      <c r="Y210" s="117"/>
      <c r="Z210" s="117"/>
    </row>
    <row r="211" spans="1:26" ht="15.75" customHeight="1" x14ac:dyDescent="0.25">
      <c r="A211" s="117"/>
      <c r="B211" s="117"/>
      <c r="C211" s="117"/>
      <c r="D211" s="117"/>
      <c r="E211" s="117"/>
      <c r="F211" s="117"/>
      <c r="G211" s="117"/>
      <c r="H211" s="117"/>
      <c r="I211" s="117"/>
      <c r="J211" s="117"/>
      <c r="K211" s="117"/>
      <c r="L211" s="117"/>
      <c r="M211" s="117"/>
      <c r="N211" s="117"/>
      <c r="O211" s="117"/>
      <c r="P211" s="117"/>
      <c r="Q211" s="117"/>
      <c r="R211" s="117"/>
      <c r="S211" s="117"/>
      <c r="T211" s="117"/>
      <c r="U211" s="117"/>
      <c r="V211" s="117"/>
      <c r="W211" s="117"/>
      <c r="X211" s="117"/>
      <c r="Y211" s="117"/>
      <c r="Z211" s="117"/>
    </row>
    <row r="212" spans="1:26" ht="15.75" customHeight="1" x14ac:dyDescent="0.25">
      <c r="A212" s="117"/>
      <c r="B212" s="117"/>
      <c r="C212" s="117"/>
      <c r="D212" s="117"/>
      <c r="E212" s="117"/>
      <c r="F212" s="117"/>
      <c r="G212" s="117"/>
      <c r="H212" s="117"/>
      <c r="I212" s="117"/>
      <c r="J212" s="117"/>
      <c r="K212" s="117"/>
      <c r="L212" s="117"/>
      <c r="M212" s="117"/>
      <c r="N212" s="117"/>
      <c r="O212" s="117"/>
      <c r="P212" s="117"/>
      <c r="Q212" s="117"/>
      <c r="R212" s="117"/>
      <c r="S212" s="117"/>
      <c r="T212" s="117"/>
      <c r="U212" s="117"/>
      <c r="V212" s="117"/>
      <c r="W212" s="117"/>
      <c r="X212" s="117"/>
      <c r="Y212" s="117"/>
      <c r="Z212" s="117"/>
    </row>
    <row r="213" spans="1:26" ht="15.75" customHeight="1" x14ac:dyDescent="0.25">
      <c r="A213" s="117"/>
      <c r="B213" s="117"/>
      <c r="C213" s="117"/>
      <c r="D213" s="117"/>
      <c r="E213" s="117"/>
      <c r="F213" s="117"/>
      <c r="G213" s="117"/>
      <c r="H213" s="117"/>
      <c r="I213" s="117"/>
      <c r="J213" s="117"/>
      <c r="K213" s="117"/>
      <c r="L213" s="117"/>
      <c r="M213" s="117"/>
      <c r="N213" s="117"/>
      <c r="O213" s="117"/>
      <c r="P213" s="117"/>
      <c r="Q213" s="117"/>
      <c r="R213" s="117"/>
      <c r="S213" s="117"/>
      <c r="T213" s="117"/>
      <c r="U213" s="117"/>
      <c r="V213" s="117"/>
      <c r="W213" s="117"/>
      <c r="X213" s="117"/>
      <c r="Y213" s="117"/>
      <c r="Z213" s="117"/>
    </row>
    <row r="214" spans="1:26" ht="15.75" customHeight="1" x14ac:dyDescent="0.25">
      <c r="A214" s="117"/>
      <c r="B214" s="117"/>
      <c r="C214" s="117"/>
      <c r="D214" s="117"/>
      <c r="E214" s="117"/>
      <c r="F214" s="117"/>
      <c r="G214" s="117"/>
      <c r="H214" s="117"/>
      <c r="I214" s="117"/>
      <c r="J214" s="117"/>
      <c r="K214" s="117"/>
      <c r="L214" s="117"/>
      <c r="M214" s="117"/>
      <c r="N214" s="117"/>
      <c r="O214" s="117"/>
      <c r="P214" s="117"/>
      <c r="Q214" s="117"/>
      <c r="R214" s="117"/>
      <c r="S214" s="117"/>
      <c r="T214" s="117"/>
      <c r="U214" s="117"/>
      <c r="V214" s="117"/>
      <c r="W214" s="117"/>
      <c r="X214" s="117"/>
      <c r="Y214" s="117"/>
      <c r="Z214" s="117"/>
    </row>
    <row r="215" spans="1:26" ht="15.75" customHeight="1" x14ac:dyDescent="0.25">
      <c r="A215" s="117"/>
      <c r="B215" s="117"/>
      <c r="C215" s="117"/>
      <c r="D215" s="117"/>
      <c r="E215" s="117"/>
      <c r="F215" s="117"/>
      <c r="G215" s="117"/>
      <c r="H215" s="117"/>
      <c r="I215" s="117"/>
      <c r="J215" s="117"/>
      <c r="K215" s="117"/>
      <c r="L215" s="117"/>
      <c r="M215" s="117"/>
      <c r="N215" s="117"/>
      <c r="O215" s="117"/>
      <c r="P215" s="117"/>
      <c r="Q215" s="117"/>
      <c r="R215" s="117"/>
      <c r="S215" s="117"/>
      <c r="T215" s="117"/>
      <c r="U215" s="117"/>
      <c r="V215" s="117"/>
      <c r="W215" s="117"/>
      <c r="X215" s="117"/>
      <c r="Y215" s="117"/>
      <c r="Z215" s="117"/>
    </row>
    <row r="216" spans="1:26" ht="15.75" customHeight="1" x14ac:dyDescent="0.25">
      <c r="A216" s="117"/>
      <c r="B216" s="117"/>
      <c r="C216" s="117"/>
      <c r="D216" s="117"/>
      <c r="E216" s="117"/>
      <c r="F216" s="117"/>
      <c r="G216" s="117"/>
      <c r="H216" s="117"/>
      <c r="I216" s="117"/>
      <c r="J216" s="117"/>
      <c r="K216" s="117"/>
      <c r="L216" s="117"/>
      <c r="M216" s="117"/>
      <c r="N216" s="117"/>
      <c r="O216" s="117"/>
      <c r="P216" s="117"/>
      <c r="Q216" s="117"/>
      <c r="R216" s="117"/>
      <c r="S216" s="117"/>
      <c r="T216" s="117"/>
      <c r="U216" s="117"/>
      <c r="V216" s="117"/>
      <c r="W216" s="117"/>
      <c r="X216" s="117"/>
      <c r="Y216" s="117"/>
      <c r="Z216" s="117"/>
    </row>
    <row r="217" spans="1:26" ht="15.75" customHeight="1" x14ac:dyDescent="0.25">
      <c r="A217" s="117"/>
      <c r="B217" s="117"/>
      <c r="C217" s="117"/>
      <c r="D217" s="117"/>
      <c r="E217" s="117"/>
      <c r="F217" s="117"/>
      <c r="G217" s="117"/>
      <c r="H217" s="117"/>
      <c r="I217" s="117"/>
      <c r="J217" s="117"/>
      <c r="K217" s="117"/>
      <c r="L217" s="117"/>
      <c r="M217" s="117"/>
      <c r="N217" s="117"/>
      <c r="O217" s="117"/>
      <c r="P217" s="117"/>
      <c r="Q217" s="117"/>
      <c r="R217" s="117"/>
      <c r="S217" s="117"/>
      <c r="T217" s="117"/>
      <c r="U217" s="117"/>
      <c r="V217" s="117"/>
      <c r="W217" s="117"/>
      <c r="X217" s="117"/>
      <c r="Y217" s="117"/>
      <c r="Z217" s="117"/>
    </row>
    <row r="218" spans="1:26" ht="15.75" customHeight="1" x14ac:dyDescent="0.25">
      <c r="A218" s="117"/>
      <c r="B218" s="117"/>
      <c r="C218" s="117"/>
      <c r="D218" s="117"/>
      <c r="E218" s="117"/>
      <c r="F218" s="117"/>
      <c r="G218" s="117"/>
      <c r="H218" s="117"/>
      <c r="I218" s="117"/>
      <c r="J218" s="117"/>
      <c r="K218" s="117"/>
      <c r="L218" s="117"/>
      <c r="M218" s="117"/>
      <c r="N218" s="117"/>
      <c r="O218" s="117"/>
      <c r="P218" s="117"/>
      <c r="Q218" s="117"/>
      <c r="R218" s="117"/>
      <c r="S218" s="117"/>
      <c r="T218" s="117"/>
      <c r="U218" s="117"/>
      <c r="V218" s="117"/>
      <c r="W218" s="117"/>
      <c r="X218" s="117"/>
      <c r="Y218" s="117"/>
      <c r="Z218" s="117"/>
    </row>
    <row r="219" spans="1:26" ht="15.75" customHeight="1" x14ac:dyDescent="0.25">
      <c r="A219" s="117"/>
      <c r="B219" s="117"/>
      <c r="C219" s="117"/>
      <c r="D219" s="117"/>
      <c r="E219" s="117"/>
      <c r="F219" s="117"/>
      <c r="G219" s="117"/>
      <c r="H219" s="117"/>
      <c r="I219" s="117"/>
      <c r="J219" s="117"/>
      <c r="K219" s="117"/>
      <c r="L219" s="117"/>
      <c r="M219" s="117"/>
      <c r="N219" s="117"/>
      <c r="O219" s="117"/>
      <c r="P219" s="117"/>
      <c r="Q219" s="117"/>
      <c r="R219" s="117"/>
      <c r="S219" s="117"/>
      <c r="T219" s="117"/>
      <c r="U219" s="117"/>
      <c r="V219" s="117"/>
      <c r="W219" s="117"/>
      <c r="X219" s="117"/>
      <c r="Y219" s="117"/>
      <c r="Z219" s="117"/>
    </row>
    <row r="220" spans="1:26" ht="15.75" customHeight="1" x14ac:dyDescent="0.25">
      <c r="A220" s="117"/>
      <c r="B220" s="117"/>
      <c r="C220" s="117"/>
      <c r="D220" s="117"/>
      <c r="E220" s="117"/>
      <c r="F220" s="117"/>
      <c r="G220" s="117"/>
      <c r="H220" s="117"/>
      <c r="I220" s="117"/>
      <c r="J220" s="117"/>
      <c r="K220" s="117"/>
      <c r="L220" s="117"/>
      <c r="M220" s="117"/>
      <c r="N220" s="117"/>
      <c r="O220" s="117"/>
      <c r="P220" s="117"/>
      <c r="Q220" s="117"/>
      <c r="R220" s="117"/>
      <c r="S220" s="117"/>
      <c r="T220" s="117"/>
      <c r="U220" s="117"/>
      <c r="V220" s="117"/>
      <c r="W220" s="117"/>
      <c r="X220" s="117"/>
      <c r="Y220" s="117"/>
      <c r="Z220" s="117"/>
    </row>
    <row r="221" spans="1:26" ht="15.75" customHeight="1" x14ac:dyDescent="0.25">
      <c r="A221" s="117"/>
      <c r="B221" s="117"/>
      <c r="C221" s="117"/>
      <c r="D221" s="117"/>
      <c r="E221" s="117"/>
      <c r="F221" s="117"/>
      <c r="G221" s="117"/>
      <c r="H221" s="117"/>
      <c r="I221" s="117"/>
      <c r="J221" s="117"/>
      <c r="K221" s="117"/>
      <c r="L221" s="117"/>
      <c r="M221" s="117"/>
      <c r="N221" s="117"/>
      <c r="O221" s="117"/>
      <c r="P221" s="117"/>
      <c r="Q221" s="117"/>
      <c r="R221" s="117"/>
      <c r="S221" s="117"/>
      <c r="T221" s="117"/>
      <c r="U221" s="117"/>
      <c r="V221" s="117"/>
      <c r="W221" s="117"/>
      <c r="X221" s="117"/>
      <c r="Y221" s="117"/>
      <c r="Z221" s="117"/>
    </row>
    <row r="222" spans="1:26" ht="15.75" customHeight="1" x14ac:dyDescent="0.25">
      <c r="A222" s="117"/>
      <c r="B222" s="117"/>
      <c r="C222" s="117"/>
      <c r="D222" s="117"/>
      <c r="E222" s="117"/>
      <c r="F222" s="117"/>
      <c r="G222" s="117"/>
      <c r="H222" s="117"/>
      <c r="I222" s="117"/>
      <c r="J222" s="117"/>
      <c r="K222" s="117"/>
      <c r="L222" s="117"/>
      <c r="M222" s="117"/>
      <c r="N222" s="117"/>
      <c r="O222" s="117"/>
      <c r="P222" s="117"/>
      <c r="Q222" s="117"/>
      <c r="R222" s="117"/>
      <c r="S222" s="117"/>
      <c r="T222" s="117"/>
      <c r="U222" s="117"/>
      <c r="V222" s="117"/>
      <c r="W222" s="117"/>
      <c r="X222" s="117"/>
      <c r="Y222" s="117"/>
      <c r="Z222" s="117"/>
    </row>
    <row r="223" spans="1:26" ht="15.75" customHeight="1" x14ac:dyDescent="0.25">
      <c r="A223" s="117"/>
      <c r="B223" s="117"/>
      <c r="C223" s="117"/>
      <c r="D223" s="117"/>
      <c r="E223" s="117"/>
      <c r="F223" s="117"/>
      <c r="G223" s="117"/>
      <c r="H223" s="117"/>
      <c r="I223" s="117"/>
      <c r="J223" s="117"/>
      <c r="K223" s="117"/>
      <c r="L223" s="117"/>
      <c r="M223" s="117"/>
      <c r="N223" s="117"/>
      <c r="O223" s="117"/>
      <c r="P223" s="117"/>
      <c r="Q223" s="117"/>
      <c r="R223" s="117"/>
      <c r="S223" s="117"/>
      <c r="T223" s="117"/>
      <c r="U223" s="117"/>
      <c r="V223" s="117"/>
      <c r="W223" s="117"/>
      <c r="X223" s="117"/>
      <c r="Y223" s="117"/>
      <c r="Z223" s="117"/>
    </row>
    <row r="224" spans="1:26" ht="15.75" customHeight="1" x14ac:dyDescent="0.25">
      <c r="A224" s="117"/>
      <c r="B224" s="117"/>
      <c r="C224" s="117"/>
      <c r="D224" s="117"/>
      <c r="E224" s="117"/>
      <c r="F224" s="117"/>
      <c r="G224" s="117"/>
      <c r="H224" s="117"/>
      <c r="I224" s="117"/>
      <c r="J224" s="117"/>
      <c r="K224" s="117"/>
      <c r="L224" s="117"/>
      <c r="M224" s="117"/>
      <c r="N224" s="117"/>
      <c r="O224" s="117"/>
      <c r="P224" s="117"/>
      <c r="Q224" s="117"/>
      <c r="R224" s="117"/>
      <c r="S224" s="117"/>
      <c r="T224" s="117"/>
      <c r="U224" s="117"/>
      <c r="V224" s="117"/>
      <c r="W224" s="117"/>
      <c r="X224" s="117"/>
      <c r="Y224" s="117"/>
      <c r="Z224" s="117"/>
    </row>
    <row r="225" spans="1:26" ht="15.75" customHeight="1" x14ac:dyDescent="0.25">
      <c r="A225" s="117"/>
      <c r="B225" s="117"/>
      <c r="C225" s="117"/>
      <c r="D225" s="117"/>
      <c r="E225" s="117"/>
      <c r="F225" s="117"/>
      <c r="G225" s="117"/>
      <c r="H225" s="117"/>
      <c r="I225" s="117"/>
      <c r="J225" s="117"/>
      <c r="K225" s="117"/>
      <c r="L225" s="117"/>
      <c r="M225" s="117"/>
      <c r="N225" s="117"/>
      <c r="O225" s="117"/>
      <c r="P225" s="117"/>
      <c r="Q225" s="117"/>
      <c r="R225" s="117"/>
      <c r="S225" s="117"/>
      <c r="T225" s="117"/>
      <c r="U225" s="117"/>
      <c r="V225" s="117"/>
      <c r="W225" s="117"/>
      <c r="X225" s="117"/>
      <c r="Y225" s="117"/>
      <c r="Z225" s="117"/>
    </row>
    <row r="226" spans="1:26" ht="15.75" customHeight="1" x14ac:dyDescent="0.25">
      <c r="A226" s="117"/>
      <c r="B226" s="117"/>
      <c r="C226" s="117"/>
      <c r="D226" s="117"/>
      <c r="E226" s="117"/>
      <c r="F226" s="117"/>
      <c r="G226" s="117"/>
      <c r="H226" s="117"/>
      <c r="I226" s="117"/>
      <c r="J226" s="117"/>
      <c r="K226" s="117"/>
      <c r="L226" s="117"/>
      <c r="M226" s="117"/>
      <c r="N226" s="117"/>
      <c r="O226" s="117"/>
      <c r="P226" s="117"/>
      <c r="Q226" s="117"/>
      <c r="R226" s="117"/>
      <c r="S226" s="117"/>
      <c r="T226" s="117"/>
      <c r="U226" s="117"/>
      <c r="V226" s="117"/>
      <c r="W226" s="117"/>
      <c r="X226" s="117"/>
      <c r="Y226" s="117"/>
      <c r="Z226" s="117"/>
    </row>
    <row r="227" spans="1:26" ht="15.75" customHeight="1" x14ac:dyDescent="0.25">
      <c r="A227" s="117"/>
      <c r="B227" s="117"/>
      <c r="C227" s="117"/>
      <c r="D227" s="117"/>
      <c r="E227" s="117"/>
      <c r="F227" s="117"/>
      <c r="G227" s="117"/>
      <c r="H227" s="117"/>
      <c r="I227" s="117"/>
      <c r="J227" s="117"/>
      <c r="K227" s="117"/>
      <c r="L227" s="117"/>
      <c r="M227" s="117"/>
      <c r="N227" s="117"/>
      <c r="O227" s="117"/>
      <c r="P227" s="117"/>
      <c r="Q227" s="117"/>
      <c r="R227" s="117"/>
      <c r="S227" s="117"/>
      <c r="T227" s="117"/>
      <c r="U227" s="117"/>
      <c r="V227" s="117"/>
      <c r="W227" s="117"/>
      <c r="X227" s="117"/>
      <c r="Y227" s="117"/>
      <c r="Z227" s="117"/>
    </row>
    <row r="228" spans="1:26" ht="15.75" customHeight="1" x14ac:dyDescent="0.25">
      <c r="A228" s="117"/>
      <c r="B228" s="117"/>
      <c r="C228" s="117"/>
      <c r="D228" s="117"/>
      <c r="E228" s="117"/>
      <c r="F228" s="117"/>
      <c r="G228" s="117"/>
      <c r="H228" s="117"/>
      <c r="I228" s="117"/>
      <c r="J228" s="117"/>
      <c r="K228" s="117"/>
      <c r="L228" s="117"/>
      <c r="M228" s="117"/>
      <c r="N228" s="117"/>
      <c r="O228" s="117"/>
      <c r="P228" s="117"/>
      <c r="Q228" s="117"/>
      <c r="R228" s="117"/>
      <c r="S228" s="117"/>
      <c r="T228" s="117"/>
      <c r="U228" s="117"/>
      <c r="V228" s="117"/>
      <c r="W228" s="117"/>
      <c r="X228" s="117"/>
      <c r="Y228" s="117"/>
      <c r="Z228" s="117"/>
    </row>
    <row r="229" spans="1:26" ht="15.75" customHeight="1" x14ac:dyDescent="0.25">
      <c r="A229" s="117"/>
      <c r="B229" s="117"/>
      <c r="C229" s="117"/>
      <c r="D229" s="117"/>
      <c r="E229" s="117"/>
      <c r="F229" s="117"/>
      <c r="G229" s="117"/>
      <c r="H229" s="117"/>
      <c r="I229" s="117"/>
      <c r="J229" s="117"/>
      <c r="K229" s="117"/>
      <c r="L229" s="117"/>
      <c r="M229" s="117"/>
      <c r="N229" s="117"/>
      <c r="O229" s="117"/>
      <c r="P229" s="117"/>
      <c r="Q229" s="117"/>
      <c r="R229" s="117"/>
      <c r="S229" s="117"/>
      <c r="T229" s="117"/>
      <c r="U229" s="117"/>
      <c r="V229" s="117"/>
      <c r="W229" s="117"/>
      <c r="X229" s="117"/>
      <c r="Y229" s="117"/>
      <c r="Z229" s="117"/>
    </row>
    <row r="230" spans="1:26" ht="15.75" customHeight="1" x14ac:dyDescent="0.25">
      <c r="A230" s="117"/>
      <c r="B230" s="117"/>
      <c r="C230" s="117"/>
      <c r="D230" s="117"/>
      <c r="E230" s="117"/>
      <c r="F230" s="117"/>
      <c r="G230" s="117"/>
      <c r="H230" s="117"/>
      <c r="I230" s="117"/>
      <c r="J230" s="117"/>
      <c r="K230" s="117"/>
      <c r="L230" s="117"/>
      <c r="M230" s="117"/>
      <c r="N230" s="117"/>
      <c r="O230" s="117"/>
      <c r="P230" s="117"/>
      <c r="Q230" s="117"/>
      <c r="R230" s="117"/>
      <c r="S230" s="117"/>
      <c r="T230" s="117"/>
      <c r="U230" s="117"/>
      <c r="V230" s="117"/>
      <c r="W230" s="117"/>
      <c r="X230" s="117"/>
      <c r="Y230" s="117"/>
      <c r="Z230" s="117"/>
    </row>
    <row r="231" spans="1:26" ht="15.75" customHeight="1" x14ac:dyDescent="0.25">
      <c r="A231" s="117"/>
      <c r="B231" s="117"/>
      <c r="C231" s="117"/>
      <c r="D231" s="117"/>
      <c r="E231" s="117"/>
      <c r="F231" s="117"/>
      <c r="G231" s="117"/>
      <c r="H231" s="117"/>
      <c r="I231" s="117"/>
      <c r="J231" s="117"/>
      <c r="K231" s="117"/>
      <c r="L231" s="117"/>
      <c r="M231" s="117"/>
      <c r="N231" s="117"/>
      <c r="O231" s="117"/>
      <c r="P231" s="117"/>
      <c r="Q231" s="117"/>
      <c r="R231" s="117"/>
      <c r="S231" s="117"/>
      <c r="T231" s="117"/>
      <c r="U231" s="117"/>
      <c r="V231" s="117"/>
      <c r="W231" s="117"/>
      <c r="X231" s="117"/>
      <c r="Y231" s="117"/>
      <c r="Z231" s="117"/>
    </row>
    <row r="232" spans="1:26" ht="15.75" customHeight="1" x14ac:dyDescent="0.25">
      <c r="A232" s="117"/>
      <c r="B232" s="117"/>
      <c r="C232" s="117"/>
      <c r="D232" s="117"/>
      <c r="E232" s="117"/>
      <c r="F232" s="117"/>
      <c r="G232" s="117"/>
      <c r="H232" s="117"/>
      <c r="I232" s="117"/>
      <c r="J232" s="117"/>
      <c r="K232" s="117"/>
      <c r="L232" s="117"/>
      <c r="M232" s="117"/>
      <c r="N232" s="117"/>
      <c r="O232" s="117"/>
      <c r="P232" s="117"/>
      <c r="Q232" s="117"/>
      <c r="R232" s="117"/>
      <c r="S232" s="117"/>
      <c r="T232" s="117"/>
      <c r="U232" s="117"/>
      <c r="V232" s="117"/>
      <c r="W232" s="117"/>
      <c r="X232" s="117"/>
      <c r="Y232" s="117"/>
      <c r="Z232" s="117"/>
    </row>
    <row r="233" spans="1:26" ht="15.75" customHeight="1" x14ac:dyDescent="0.25">
      <c r="A233" s="117"/>
      <c r="B233" s="117"/>
      <c r="C233" s="117"/>
      <c r="D233" s="117"/>
      <c r="E233" s="117"/>
      <c r="F233" s="117"/>
      <c r="G233" s="117"/>
      <c r="H233" s="117"/>
      <c r="I233" s="117"/>
      <c r="J233" s="117"/>
      <c r="K233" s="117"/>
      <c r="L233" s="117"/>
      <c r="M233" s="117"/>
      <c r="N233" s="117"/>
      <c r="O233" s="117"/>
      <c r="P233" s="117"/>
      <c r="Q233" s="117"/>
      <c r="R233" s="117"/>
      <c r="S233" s="117"/>
      <c r="T233" s="117"/>
      <c r="U233" s="117"/>
      <c r="V233" s="117"/>
      <c r="W233" s="117"/>
      <c r="X233" s="117"/>
      <c r="Y233" s="117"/>
      <c r="Z233" s="117"/>
    </row>
    <row r="234" spans="1:26" ht="15.75" customHeight="1" x14ac:dyDescent="0.25">
      <c r="A234" s="117"/>
      <c r="B234" s="117"/>
      <c r="C234" s="117"/>
      <c r="D234" s="117"/>
      <c r="E234" s="117"/>
      <c r="F234" s="117"/>
      <c r="G234" s="117"/>
      <c r="H234" s="117"/>
      <c r="I234" s="117"/>
      <c r="J234" s="117"/>
      <c r="K234" s="117"/>
      <c r="L234" s="117"/>
      <c r="M234" s="117"/>
      <c r="N234" s="117"/>
      <c r="O234" s="117"/>
      <c r="P234" s="117"/>
      <c r="Q234" s="117"/>
      <c r="R234" s="117"/>
      <c r="S234" s="117"/>
      <c r="T234" s="117"/>
      <c r="U234" s="117"/>
      <c r="V234" s="117"/>
      <c r="W234" s="117"/>
      <c r="X234" s="117"/>
      <c r="Y234" s="117"/>
      <c r="Z234" s="117"/>
    </row>
    <row r="235" spans="1:26" ht="15.75" customHeight="1" x14ac:dyDescent="0.25">
      <c r="A235" s="117"/>
      <c r="B235" s="117"/>
      <c r="C235" s="117"/>
      <c r="D235" s="117"/>
      <c r="E235" s="117"/>
      <c r="F235" s="117"/>
      <c r="G235" s="117"/>
      <c r="H235" s="117"/>
      <c r="I235" s="117"/>
      <c r="J235" s="117"/>
      <c r="K235" s="117"/>
      <c r="L235" s="117"/>
      <c r="M235" s="117"/>
      <c r="N235" s="117"/>
      <c r="O235" s="117"/>
      <c r="P235" s="117"/>
      <c r="Q235" s="117"/>
      <c r="R235" s="117"/>
      <c r="S235" s="117"/>
      <c r="T235" s="117"/>
      <c r="U235" s="117"/>
      <c r="V235" s="117"/>
      <c r="W235" s="117"/>
      <c r="X235" s="117"/>
      <c r="Y235" s="117"/>
      <c r="Z235" s="117"/>
    </row>
    <row r="236" spans="1:26" ht="15.75" customHeight="1" x14ac:dyDescent="0.25">
      <c r="A236" s="117"/>
      <c r="B236" s="117"/>
      <c r="C236" s="117"/>
      <c r="D236" s="117"/>
      <c r="E236" s="117"/>
      <c r="F236" s="117"/>
      <c r="G236" s="117"/>
      <c r="H236" s="117"/>
      <c r="I236" s="117"/>
      <c r="J236" s="117"/>
      <c r="K236" s="117"/>
      <c r="L236" s="117"/>
      <c r="M236" s="117"/>
      <c r="N236" s="117"/>
      <c r="O236" s="117"/>
      <c r="P236" s="117"/>
      <c r="Q236" s="117"/>
      <c r="R236" s="117"/>
      <c r="S236" s="117"/>
      <c r="T236" s="117"/>
      <c r="U236" s="117"/>
      <c r="V236" s="117"/>
      <c r="W236" s="117"/>
      <c r="X236" s="117"/>
      <c r="Y236" s="117"/>
      <c r="Z236" s="117"/>
    </row>
    <row r="237" spans="1:26" ht="15.75" customHeight="1" x14ac:dyDescent="0.25">
      <c r="A237" s="117"/>
      <c r="B237" s="117"/>
      <c r="C237" s="117"/>
      <c r="D237" s="117"/>
      <c r="E237" s="117"/>
      <c r="F237" s="117"/>
      <c r="G237" s="117"/>
      <c r="H237" s="117"/>
      <c r="I237" s="117"/>
      <c r="J237" s="117"/>
      <c r="K237" s="117"/>
      <c r="L237" s="117"/>
      <c r="M237" s="117"/>
      <c r="N237" s="117"/>
      <c r="O237" s="117"/>
      <c r="P237" s="117"/>
      <c r="Q237" s="117"/>
      <c r="R237" s="117"/>
      <c r="S237" s="117"/>
      <c r="T237" s="117"/>
      <c r="U237" s="117"/>
      <c r="V237" s="117"/>
      <c r="W237" s="117"/>
      <c r="X237" s="117"/>
      <c r="Y237" s="117"/>
      <c r="Z237" s="117"/>
    </row>
    <row r="238" spans="1:26" ht="15.75" customHeight="1" x14ac:dyDescent="0.25">
      <c r="A238" s="117"/>
      <c r="B238" s="117"/>
      <c r="C238" s="117"/>
      <c r="D238" s="117"/>
      <c r="E238" s="117"/>
      <c r="F238" s="117"/>
      <c r="G238" s="117"/>
      <c r="H238" s="117"/>
      <c r="I238" s="117"/>
      <c r="J238" s="117"/>
      <c r="K238" s="117"/>
      <c r="L238" s="117"/>
      <c r="M238" s="117"/>
      <c r="N238" s="117"/>
      <c r="O238" s="117"/>
      <c r="P238" s="117"/>
      <c r="Q238" s="117"/>
      <c r="R238" s="117"/>
      <c r="S238" s="117"/>
      <c r="T238" s="117"/>
      <c r="U238" s="117"/>
      <c r="V238" s="117"/>
      <c r="W238" s="117"/>
      <c r="X238" s="117"/>
      <c r="Y238" s="117"/>
      <c r="Z238" s="117"/>
    </row>
    <row r="239" spans="1:26" ht="15.75" customHeight="1" x14ac:dyDescent="0.25">
      <c r="A239" s="117"/>
      <c r="B239" s="117"/>
      <c r="C239" s="117"/>
      <c r="D239" s="117"/>
      <c r="E239" s="117"/>
      <c r="F239" s="117"/>
      <c r="G239" s="117"/>
      <c r="H239" s="117"/>
      <c r="I239" s="117"/>
      <c r="J239" s="117"/>
      <c r="K239" s="117"/>
      <c r="L239" s="117"/>
      <c r="M239" s="117"/>
      <c r="N239" s="117"/>
      <c r="O239" s="117"/>
      <c r="P239" s="117"/>
      <c r="Q239" s="117"/>
      <c r="R239" s="117"/>
      <c r="S239" s="117"/>
      <c r="T239" s="117"/>
      <c r="U239" s="117"/>
      <c r="V239" s="117"/>
      <c r="W239" s="117"/>
      <c r="X239" s="117"/>
      <c r="Y239" s="117"/>
      <c r="Z239" s="117"/>
    </row>
    <row r="240" spans="1:26" ht="15.75" customHeight="1" x14ac:dyDescent="0.25">
      <c r="A240" s="117"/>
      <c r="B240" s="117"/>
      <c r="C240" s="117"/>
      <c r="D240" s="117"/>
      <c r="E240" s="117"/>
      <c r="F240" s="117"/>
      <c r="G240" s="117"/>
      <c r="H240" s="117"/>
      <c r="I240" s="117"/>
      <c r="J240" s="117"/>
      <c r="K240" s="117"/>
      <c r="L240" s="117"/>
      <c r="M240" s="117"/>
      <c r="N240" s="117"/>
      <c r="O240" s="117"/>
      <c r="P240" s="117"/>
      <c r="Q240" s="117"/>
      <c r="R240" s="117"/>
      <c r="S240" s="117"/>
      <c r="T240" s="117"/>
      <c r="U240" s="117"/>
      <c r="V240" s="117"/>
      <c r="W240" s="117"/>
      <c r="X240" s="117"/>
      <c r="Y240" s="117"/>
      <c r="Z240" s="117"/>
    </row>
    <row r="241" spans="1:26" ht="15.75" customHeight="1" x14ac:dyDescent="0.25">
      <c r="A241" s="117"/>
      <c r="B241" s="117"/>
      <c r="C241" s="117"/>
      <c r="D241" s="117"/>
      <c r="E241" s="117"/>
      <c r="F241" s="117"/>
      <c r="G241" s="117"/>
      <c r="H241" s="117"/>
      <c r="I241" s="117"/>
      <c r="J241" s="117"/>
      <c r="K241" s="117"/>
      <c r="L241" s="117"/>
      <c r="M241" s="117"/>
      <c r="N241" s="117"/>
      <c r="O241" s="117"/>
      <c r="P241" s="117"/>
      <c r="Q241" s="117"/>
      <c r="R241" s="117"/>
      <c r="S241" s="117"/>
      <c r="T241" s="117"/>
      <c r="U241" s="117"/>
      <c r="V241" s="117"/>
      <c r="W241" s="117"/>
      <c r="X241" s="117"/>
      <c r="Y241" s="117"/>
      <c r="Z241" s="117"/>
    </row>
    <row r="242" spans="1:26" ht="15.75" customHeight="1" x14ac:dyDescent="0.25">
      <c r="A242" s="117"/>
      <c r="B242" s="117"/>
      <c r="C242" s="117"/>
      <c r="D242" s="117"/>
      <c r="E242" s="117"/>
      <c r="F242" s="117"/>
      <c r="G242" s="117"/>
      <c r="H242" s="117"/>
      <c r="I242" s="117"/>
      <c r="J242" s="117"/>
      <c r="K242" s="117"/>
      <c r="L242" s="117"/>
      <c r="M242" s="117"/>
      <c r="N242" s="117"/>
      <c r="O242" s="117"/>
      <c r="P242" s="117"/>
      <c r="Q242" s="117"/>
      <c r="R242" s="117"/>
      <c r="S242" s="117"/>
      <c r="T242" s="117"/>
      <c r="U242" s="117"/>
      <c r="V242" s="117"/>
      <c r="W242" s="117"/>
      <c r="X242" s="117"/>
      <c r="Y242" s="117"/>
      <c r="Z242" s="117"/>
    </row>
    <row r="243" spans="1:26" ht="15.75" customHeight="1" x14ac:dyDescent="0.25">
      <c r="A243" s="117"/>
      <c r="B243" s="117"/>
      <c r="C243" s="117"/>
      <c r="D243" s="117"/>
      <c r="E243" s="117"/>
      <c r="F243" s="117"/>
      <c r="G243" s="117"/>
      <c r="H243" s="117"/>
      <c r="I243" s="117"/>
      <c r="J243" s="117"/>
      <c r="K243" s="117"/>
      <c r="L243" s="117"/>
      <c r="M243" s="117"/>
      <c r="N243" s="117"/>
      <c r="O243" s="117"/>
      <c r="P243" s="117"/>
      <c r="Q243" s="117"/>
      <c r="R243" s="117"/>
      <c r="S243" s="117"/>
      <c r="T243" s="117"/>
      <c r="U243" s="117"/>
      <c r="V243" s="117"/>
      <c r="W243" s="117"/>
      <c r="X243" s="117"/>
      <c r="Y243" s="117"/>
      <c r="Z243" s="117"/>
    </row>
    <row r="244" spans="1:26" ht="15.75" customHeight="1" x14ac:dyDescent="0.25">
      <c r="A244" s="117"/>
      <c r="B244" s="117"/>
      <c r="C244" s="117"/>
      <c r="D244" s="117"/>
      <c r="E244" s="117"/>
      <c r="F244" s="117"/>
      <c r="G244" s="117"/>
      <c r="H244" s="117"/>
      <c r="I244" s="117"/>
      <c r="J244" s="117"/>
      <c r="K244" s="117"/>
      <c r="L244" s="117"/>
      <c r="M244" s="117"/>
      <c r="N244" s="117"/>
      <c r="O244" s="117"/>
      <c r="P244" s="117"/>
      <c r="Q244" s="117"/>
      <c r="R244" s="117"/>
      <c r="S244" s="117"/>
      <c r="T244" s="117"/>
      <c r="U244" s="117"/>
      <c r="V244" s="117"/>
      <c r="W244" s="117"/>
      <c r="X244" s="117"/>
      <c r="Y244" s="117"/>
      <c r="Z244" s="117"/>
    </row>
    <row r="245" spans="1:26" ht="15.75" customHeight="1" x14ac:dyDescent="0.25">
      <c r="A245" s="117"/>
      <c r="B245" s="117"/>
      <c r="C245" s="117"/>
      <c r="D245" s="117"/>
      <c r="E245" s="117"/>
      <c r="F245" s="117"/>
      <c r="G245" s="117"/>
      <c r="H245" s="117"/>
      <c r="I245" s="117"/>
      <c r="J245" s="117"/>
      <c r="K245" s="117"/>
      <c r="L245" s="117"/>
      <c r="M245" s="117"/>
      <c r="N245" s="117"/>
      <c r="O245" s="117"/>
      <c r="P245" s="117"/>
      <c r="Q245" s="117"/>
      <c r="R245" s="117"/>
      <c r="S245" s="117"/>
      <c r="T245" s="117"/>
      <c r="U245" s="117"/>
      <c r="V245" s="117"/>
      <c r="W245" s="117"/>
      <c r="X245" s="117"/>
      <c r="Y245" s="117"/>
      <c r="Z245" s="117"/>
    </row>
    <row r="246" spans="1:26" ht="15.75" customHeight="1" x14ac:dyDescent="0.25">
      <c r="A246" s="117"/>
      <c r="B246" s="117"/>
      <c r="C246" s="117"/>
      <c r="D246" s="117"/>
      <c r="E246" s="117"/>
      <c r="F246" s="117"/>
      <c r="G246" s="117"/>
      <c r="H246" s="117"/>
      <c r="I246" s="117"/>
      <c r="J246" s="117"/>
      <c r="K246" s="117"/>
      <c r="L246" s="117"/>
      <c r="M246" s="117"/>
      <c r="N246" s="117"/>
      <c r="O246" s="117"/>
      <c r="P246" s="117"/>
      <c r="Q246" s="117"/>
      <c r="R246" s="117"/>
      <c r="S246" s="117"/>
      <c r="T246" s="117"/>
      <c r="U246" s="117"/>
      <c r="V246" s="117"/>
      <c r="W246" s="117"/>
      <c r="X246" s="117"/>
      <c r="Y246" s="117"/>
      <c r="Z246" s="117"/>
    </row>
    <row r="247" spans="1:26" ht="15.75" customHeight="1" x14ac:dyDescent="0.25">
      <c r="A247" s="117"/>
      <c r="B247" s="117"/>
      <c r="C247" s="117"/>
      <c r="D247" s="117"/>
      <c r="E247" s="117"/>
      <c r="F247" s="117"/>
      <c r="G247" s="117"/>
      <c r="H247" s="117"/>
      <c r="I247" s="117"/>
      <c r="J247" s="117"/>
      <c r="K247" s="117"/>
      <c r="L247" s="117"/>
      <c r="M247" s="117"/>
      <c r="N247" s="117"/>
      <c r="O247" s="117"/>
      <c r="P247" s="117"/>
      <c r="Q247" s="117"/>
      <c r="R247" s="117"/>
      <c r="S247" s="117"/>
      <c r="T247" s="117"/>
      <c r="U247" s="117"/>
      <c r="V247" s="117"/>
      <c r="W247" s="117"/>
      <c r="X247" s="117"/>
      <c r="Y247" s="117"/>
      <c r="Z247" s="117"/>
    </row>
    <row r="248" spans="1:26" ht="15.75" customHeight="1" x14ac:dyDescent="0.25">
      <c r="A248" s="117"/>
      <c r="B248" s="117"/>
      <c r="C248" s="117"/>
      <c r="D248" s="117"/>
      <c r="E248" s="117"/>
      <c r="F248" s="117"/>
      <c r="G248" s="117"/>
      <c r="H248" s="117"/>
      <c r="I248" s="117"/>
      <c r="J248" s="117"/>
      <c r="K248" s="117"/>
      <c r="L248" s="117"/>
      <c r="M248" s="117"/>
      <c r="N248" s="117"/>
      <c r="O248" s="117"/>
      <c r="P248" s="117"/>
      <c r="Q248" s="117"/>
      <c r="R248" s="117"/>
      <c r="S248" s="117"/>
      <c r="T248" s="117"/>
      <c r="U248" s="117"/>
      <c r="V248" s="117"/>
      <c r="W248" s="117"/>
      <c r="X248" s="117"/>
      <c r="Y248" s="117"/>
      <c r="Z248" s="117"/>
    </row>
    <row r="249" spans="1:26" ht="15.75" customHeight="1" x14ac:dyDescent="0.25">
      <c r="A249" s="117"/>
      <c r="B249" s="117"/>
      <c r="C249" s="117"/>
      <c r="D249" s="117"/>
      <c r="E249" s="117"/>
      <c r="F249" s="117"/>
      <c r="G249" s="117"/>
      <c r="H249" s="117"/>
      <c r="I249" s="117"/>
      <c r="J249" s="117"/>
      <c r="K249" s="117"/>
      <c r="L249" s="117"/>
      <c r="M249" s="117"/>
      <c r="N249" s="117"/>
      <c r="O249" s="117"/>
      <c r="P249" s="117"/>
      <c r="Q249" s="117"/>
      <c r="R249" s="117"/>
      <c r="S249" s="117"/>
      <c r="T249" s="117"/>
      <c r="U249" s="117"/>
      <c r="V249" s="117"/>
      <c r="W249" s="117"/>
      <c r="X249" s="117"/>
      <c r="Y249" s="117"/>
      <c r="Z249" s="117"/>
    </row>
    <row r="250" spans="1:26" ht="15.75" customHeight="1" x14ac:dyDescent="0.25">
      <c r="A250" s="117"/>
      <c r="B250" s="117"/>
      <c r="C250" s="117"/>
      <c r="D250" s="117"/>
      <c r="E250" s="117"/>
      <c r="F250" s="117"/>
      <c r="G250" s="117"/>
      <c r="H250" s="117"/>
      <c r="I250" s="117"/>
      <c r="J250" s="117"/>
      <c r="K250" s="117"/>
      <c r="L250" s="117"/>
      <c r="M250" s="117"/>
      <c r="N250" s="117"/>
      <c r="O250" s="117"/>
      <c r="P250" s="117"/>
      <c r="Q250" s="117"/>
      <c r="R250" s="117"/>
      <c r="S250" s="117"/>
      <c r="T250" s="117"/>
      <c r="U250" s="117"/>
      <c r="V250" s="117"/>
      <c r="W250" s="117"/>
      <c r="X250" s="117"/>
      <c r="Y250" s="117"/>
      <c r="Z250" s="117"/>
    </row>
    <row r="251" spans="1:26" ht="15.75" customHeight="1" x14ac:dyDescent="0.25">
      <c r="A251" s="117"/>
      <c r="B251" s="117"/>
      <c r="C251" s="117"/>
      <c r="D251" s="117"/>
      <c r="E251" s="117"/>
      <c r="F251" s="117"/>
      <c r="G251" s="117"/>
      <c r="H251" s="117"/>
      <c r="I251" s="117"/>
      <c r="J251" s="117"/>
      <c r="K251" s="117"/>
      <c r="L251" s="117"/>
      <c r="M251" s="117"/>
      <c r="N251" s="117"/>
      <c r="O251" s="117"/>
      <c r="P251" s="117"/>
      <c r="Q251" s="117"/>
      <c r="R251" s="117"/>
      <c r="S251" s="117"/>
      <c r="T251" s="117"/>
      <c r="U251" s="117"/>
      <c r="V251" s="117"/>
      <c r="W251" s="117"/>
      <c r="X251" s="117"/>
      <c r="Y251" s="117"/>
      <c r="Z251" s="117"/>
    </row>
    <row r="252" spans="1:26" ht="15.75" customHeight="1" x14ac:dyDescent="0.25">
      <c r="A252" s="117"/>
      <c r="B252" s="117"/>
      <c r="C252" s="117"/>
      <c r="D252" s="117"/>
      <c r="E252" s="117"/>
      <c r="F252" s="117"/>
      <c r="G252" s="117"/>
      <c r="H252" s="117"/>
      <c r="I252" s="117"/>
      <c r="J252" s="117"/>
      <c r="K252" s="117"/>
      <c r="L252" s="117"/>
      <c r="M252" s="117"/>
      <c r="N252" s="117"/>
      <c r="O252" s="117"/>
      <c r="P252" s="117"/>
      <c r="Q252" s="117"/>
      <c r="R252" s="117"/>
      <c r="S252" s="117"/>
      <c r="T252" s="117"/>
      <c r="U252" s="117"/>
      <c r="V252" s="117"/>
      <c r="W252" s="117"/>
      <c r="X252" s="117"/>
      <c r="Y252" s="117"/>
      <c r="Z252" s="117"/>
    </row>
    <row r="253" spans="1:26" ht="15.75" customHeight="1" x14ac:dyDescent="0.25">
      <c r="A253" s="117"/>
      <c r="B253" s="117"/>
      <c r="C253" s="117"/>
      <c r="D253" s="117"/>
      <c r="E253" s="117"/>
      <c r="F253" s="117"/>
      <c r="G253" s="117"/>
      <c r="H253" s="117"/>
      <c r="I253" s="117"/>
      <c r="J253" s="117"/>
      <c r="K253" s="117"/>
      <c r="L253" s="117"/>
      <c r="M253" s="117"/>
      <c r="N253" s="117"/>
      <c r="O253" s="117"/>
      <c r="P253" s="117"/>
      <c r="Q253" s="117"/>
      <c r="R253" s="117"/>
      <c r="S253" s="117"/>
      <c r="T253" s="117"/>
      <c r="U253" s="117"/>
      <c r="V253" s="117"/>
      <c r="W253" s="117"/>
      <c r="X253" s="117"/>
      <c r="Y253" s="117"/>
      <c r="Z253" s="117"/>
    </row>
    <row r="254" spans="1:26" ht="15.75" customHeight="1" x14ac:dyDescent="0.25">
      <c r="A254" s="117"/>
      <c r="B254" s="117"/>
      <c r="C254" s="117"/>
      <c r="D254" s="117"/>
      <c r="E254" s="117"/>
      <c r="F254" s="117"/>
      <c r="G254" s="117"/>
      <c r="H254" s="117"/>
      <c r="I254" s="117"/>
      <c r="J254" s="117"/>
      <c r="K254" s="117"/>
      <c r="L254" s="117"/>
      <c r="M254" s="117"/>
      <c r="N254" s="117"/>
      <c r="O254" s="117"/>
      <c r="P254" s="117"/>
      <c r="Q254" s="117"/>
      <c r="R254" s="117"/>
      <c r="S254" s="117"/>
      <c r="T254" s="117"/>
      <c r="U254" s="117"/>
      <c r="V254" s="117"/>
      <c r="W254" s="117"/>
      <c r="X254" s="117"/>
      <c r="Y254" s="117"/>
      <c r="Z254" s="117"/>
    </row>
    <row r="255" spans="1:26" ht="15.75" customHeight="1" x14ac:dyDescent="0.25">
      <c r="A255" s="117"/>
      <c r="B255" s="117"/>
      <c r="C255" s="117"/>
      <c r="D255" s="117"/>
      <c r="E255" s="117"/>
      <c r="F255" s="117"/>
      <c r="G255" s="117"/>
      <c r="H255" s="117"/>
      <c r="I255" s="117"/>
      <c r="J255" s="117"/>
      <c r="K255" s="117"/>
      <c r="L255" s="117"/>
      <c r="M255" s="117"/>
      <c r="N255" s="117"/>
      <c r="O255" s="117"/>
      <c r="P255" s="117"/>
      <c r="Q255" s="117"/>
      <c r="R255" s="117"/>
      <c r="S255" s="117"/>
      <c r="T255" s="117"/>
      <c r="U255" s="117"/>
      <c r="V255" s="117"/>
      <c r="W255" s="117"/>
      <c r="X255" s="117"/>
      <c r="Y255" s="117"/>
      <c r="Z255" s="117"/>
    </row>
    <row r="256" spans="1:26" ht="15.75" customHeight="1" x14ac:dyDescent="0.25">
      <c r="A256" s="117"/>
      <c r="B256" s="117"/>
      <c r="C256" s="117"/>
      <c r="D256" s="117"/>
      <c r="E256" s="117"/>
      <c r="F256" s="117"/>
      <c r="G256" s="117"/>
      <c r="H256" s="117"/>
      <c r="I256" s="117"/>
      <c r="J256" s="117"/>
      <c r="K256" s="117"/>
      <c r="L256" s="117"/>
      <c r="M256" s="117"/>
      <c r="N256" s="117"/>
      <c r="O256" s="117"/>
      <c r="P256" s="117"/>
      <c r="Q256" s="117"/>
      <c r="R256" s="117"/>
      <c r="S256" s="117"/>
      <c r="T256" s="117"/>
      <c r="U256" s="117"/>
      <c r="V256" s="117"/>
      <c r="W256" s="117"/>
      <c r="X256" s="117"/>
      <c r="Y256" s="117"/>
      <c r="Z256" s="117"/>
    </row>
    <row r="257" spans="1:26" ht="15.75" customHeight="1" x14ac:dyDescent="0.25">
      <c r="A257" s="117"/>
      <c r="B257" s="117"/>
      <c r="C257" s="117"/>
      <c r="D257" s="117"/>
      <c r="E257" s="117"/>
      <c r="F257" s="117"/>
      <c r="G257" s="117"/>
      <c r="H257" s="117"/>
      <c r="I257" s="117"/>
      <c r="J257" s="117"/>
      <c r="K257" s="117"/>
      <c r="L257" s="117"/>
      <c r="M257" s="117"/>
      <c r="N257" s="117"/>
      <c r="O257" s="117"/>
      <c r="P257" s="117"/>
      <c r="Q257" s="117"/>
      <c r="R257" s="117"/>
      <c r="S257" s="117"/>
      <c r="T257" s="117"/>
      <c r="U257" s="117"/>
      <c r="V257" s="117"/>
      <c r="W257" s="117"/>
      <c r="X257" s="117"/>
      <c r="Y257" s="117"/>
      <c r="Z257" s="117"/>
    </row>
    <row r="258" spans="1:26" ht="15.75" customHeight="1" x14ac:dyDescent="0.25">
      <c r="A258" s="117"/>
      <c r="B258" s="117"/>
      <c r="C258" s="117"/>
      <c r="D258" s="117"/>
      <c r="E258" s="117"/>
      <c r="F258" s="117"/>
      <c r="G258" s="117"/>
      <c r="H258" s="117"/>
      <c r="I258" s="117"/>
      <c r="J258" s="117"/>
      <c r="K258" s="117"/>
      <c r="L258" s="117"/>
      <c r="M258" s="117"/>
      <c r="N258" s="117"/>
      <c r="O258" s="117"/>
      <c r="P258" s="117"/>
      <c r="Q258" s="117"/>
      <c r="R258" s="117"/>
      <c r="S258" s="117"/>
      <c r="T258" s="117"/>
      <c r="U258" s="117"/>
      <c r="V258" s="117"/>
      <c r="W258" s="117"/>
      <c r="X258" s="117"/>
      <c r="Y258" s="117"/>
      <c r="Z258" s="117"/>
    </row>
    <row r="259" spans="1:26" ht="15.75" customHeight="1" x14ac:dyDescent="0.25">
      <c r="A259" s="117"/>
      <c r="B259" s="117"/>
      <c r="C259" s="117"/>
      <c r="D259" s="117"/>
      <c r="E259" s="117"/>
      <c r="F259" s="117"/>
      <c r="G259" s="117"/>
      <c r="H259" s="117"/>
      <c r="I259" s="117"/>
      <c r="J259" s="117"/>
      <c r="K259" s="117"/>
      <c r="L259" s="117"/>
      <c r="M259" s="117"/>
      <c r="N259" s="117"/>
      <c r="O259" s="117"/>
      <c r="P259" s="117"/>
      <c r="Q259" s="117"/>
      <c r="R259" s="117"/>
      <c r="S259" s="117"/>
      <c r="T259" s="117"/>
      <c r="U259" s="117"/>
      <c r="V259" s="117"/>
      <c r="W259" s="117"/>
      <c r="X259" s="117"/>
      <c r="Y259" s="117"/>
      <c r="Z259" s="117"/>
    </row>
    <row r="260" spans="1:26" ht="15.75" customHeight="1" x14ac:dyDescent="0.25">
      <c r="A260" s="117"/>
      <c r="B260" s="117"/>
      <c r="C260" s="117"/>
      <c r="D260" s="117"/>
      <c r="E260" s="117"/>
      <c r="F260" s="117"/>
      <c r="G260" s="117"/>
      <c r="H260" s="117"/>
      <c r="I260" s="117"/>
      <c r="J260" s="117"/>
      <c r="K260" s="117"/>
      <c r="L260" s="117"/>
      <c r="M260" s="117"/>
      <c r="N260" s="117"/>
      <c r="O260" s="117"/>
      <c r="P260" s="117"/>
      <c r="Q260" s="117"/>
      <c r="R260" s="117"/>
      <c r="S260" s="117"/>
      <c r="T260" s="117"/>
      <c r="U260" s="117"/>
      <c r="V260" s="117"/>
      <c r="W260" s="117"/>
      <c r="X260" s="117"/>
      <c r="Y260" s="117"/>
      <c r="Z260" s="117"/>
    </row>
    <row r="261" spans="1:26" ht="15.75" customHeight="1" x14ac:dyDescent="0.25">
      <c r="A261" s="117"/>
      <c r="B261" s="117"/>
      <c r="C261" s="117"/>
      <c r="D261" s="117"/>
      <c r="E261" s="117"/>
      <c r="F261" s="117"/>
      <c r="G261" s="117"/>
      <c r="H261" s="117"/>
      <c r="I261" s="117"/>
      <c r="J261" s="117"/>
      <c r="K261" s="117"/>
      <c r="L261" s="117"/>
      <c r="M261" s="117"/>
      <c r="N261" s="117"/>
      <c r="O261" s="117"/>
      <c r="P261" s="117"/>
      <c r="Q261" s="117"/>
      <c r="R261" s="117"/>
      <c r="S261" s="117"/>
      <c r="T261" s="117"/>
      <c r="U261" s="117"/>
      <c r="V261" s="117"/>
      <c r="W261" s="117"/>
      <c r="X261" s="117"/>
      <c r="Y261" s="117"/>
      <c r="Z261" s="117"/>
    </row>
    <row r="262" spans="1:26" ht="15.75" customHeight="1" x14ac:dyDescent="0.25">
      <c r="A262" s="117"/>
      <c r="B262" s="117"/>
      <c r="C262" s="117"/>
      <c r="D262" s="117"/>
      <c r="E262" s="117"/>
      <c r="F262" s="117"/>
      <c r="G262" s="117"/>
      <c r="H262" s="117"/>
      <c r="I262" s="117"/>
      <c r="J262" s="117"/>
      <c r="K262" s="117"/>
      <c r="L262" s="117"/>
      <c r="M262" s="117"/>
      <c r="N262" s="117"/>
      <c r="O262" s="117"/>
      <c r="P262" s="117"/>
      <c r="Q262" s="117"/>
      <c r="R262" s="117"/>
      <c r="S262" s="117"/>
      <c r="T262" s="117"/>
      <c r="U262" s="117"/>
      <c r="V262" s="117"/>
      <c r="W262" s="117"/>
      <c r="X262" s="117"/>
      <c r="Y262" s="117"/>
      <c r="Z262" s="117"/>
    </row>
    <row r="263" spans="1:26" ht="15.75" customHeight="1" x14ac:dyDescent="0.25">
      <c r="A263" s="117"/>
      <c r="B263" s="117"/>
      <c r="C263" s="117"/>
      <c r="D263" s="117"/>
      <c r="E263" s="117"/>
      <c r="F263" s="117"/>
      <c r="G263" s="117"/>
      <c r="H263" s="117"/>
      <c r="I263" s="117"/>
      <c r="J263" s="117"/>
      <c r="K263" s="117"/>
      <c r="L263" s="117"/>
      <c r="M263" s="117"/>
      <c r="N263" s="117"/>
      <c r="O263" s="117"/>
      <c r="P263" s="117"/>
      <c r="Q263" s="117"/>
      <c r="R263" s="117"/>
      <c r="S263" s="117"/>
      <c r="T263" s="117"/>
      <c r="U263" s="117"/>
      <c r="V263" s="117"/>
      <c r="W263" s="117"/>
      <c r="X263" s="117"/>
      <c r="Y263" s="117"/>
      <c r="Z263" s="117"/>
    </row>
    <row r="264" spans="1:26" ht="15.75" customHeight="1" x14ac:dyDescent="0.25">
      <c r="A264" s="117"/>
      <c r="B264" s="117"/>
      <c r="C264" s="117"/>
      <c r="D264" s="117"/>
      <c r="E264" s="117"/>
      <c r="F264" s="117"/>
      <c r="G264" s="117"/>
      <c r="H264" s="117"/>
      <c r="I264" s="117"/>
      <c r="J264" s="117"/>
      <c r="K264" s="117"/>
      <c r="L264" s="117"/>
      <c r="M264" s="117"/>
      <c r="N264" s="117"/>
      <c r="O264" s="117"/>
      <c r="P264" s="117"/>
      <c r="Q264" s="117"/>
      <c r="R264" s="117"/>
      <c r="S264" s="117"/>
      <c r="T264" s="117"/>
      <c r="U264" s="117"/>
      <c r="V264" s="117"/>
      <c r="W264" s="117"/>
      <c r="X264" s="117"/>
      <c r="Y264" s="117"/>
      <c r="Z264" s="117"/>
    </row>
    <row r="265" spans="1:26" ht="15.75" customHeight="1" x14ac:dyDescent="0.25">
      <c r="A265" s="117"/>
      <c r="B265" s="117"/>
      <c r="C265" s="117"/>
      <c r="D265" s="117"/>
      <c r="E265" s="117"/>
      <c r="F265" s="117"/>
      <c r="G265" s="117"/>
      <c r="H265" s="117"/>
      <c r="I265" s="117"/>
      <c r="J265" s="117"/>
      <c r="K265" s="117"/>
      <c r="L265" s="117"/>
      <c r="M265" s="117"/>
      <c r="N265" s="117"/>
      <c r="O265" s="117"/>
      <c r="P265" s="117"/>
      <c r="Q265" s="117"/>
      <c r="R265" s="117"/>
      <c r="S265" s="117"/>
      <c r="T265" s="117"/>
      <c r="U265" s="117"/>
      <c r="V265" s="117"/>
      <c r="W265" s="117"/>
      <c r="X265" s="117"/>
      <c r="Y265" s="117"/>
      <c r="Z265" s="117"/>
    </row>
    <row r="266" spans="1:26" ht="15.75" customHeight="1" x14ac:dyDescent="0.25">
      <c r="A266" s="117"/>
      <c r="B266" s="117"/>
      <c r="C266" s="117"/>
      <c r="D266" s="117"/>
      <c r="E266" s="117"/>
      <c r="F266" s="117"/>
      <c r="G266" s="117"/>
      <c r="H266" s="117"/>
      <c r="I266" s="117"/>
      <c r="J266" s="117"/>
      <c r="K266" s="117"/>
      <c r="L266" s="117"/>
      <c r="M266" s="117"/>
      <c r="N266" s="117"/>
      <c r="O266" s="117"/>
      <c r="P266" s="117"/>
      <c r="Q266" s="117"/>
      <c r="R266" s="117"/>
      <c r="S266" s="117"/>
      <c r="T266" s="117"/>
      <c r="U266" s="117"/>
      <c r="V266" s="117"/>
      <c r="W266" s="117"/>
      <c r="X266" s="117"/>
      <c r="Y266" s="117"/>
      <c r="Z266" s="117"/>
    </row>
    <row r="267" spans="1:26" ht="15.75" customHeight="1" x14ac:dyDescent="0.25">
      <c r="A267" s="117"/>
      <c r="B267" s="117"/>
      <c r="C267" s="117"/>
      <c r="D267" s="117"/>
      <c r="E267" s="117"/>
      <c r="F267" s="117"/>
      <c r="G267" s="117"/>
      <c r="H267" s="117"/>
      <c r="I267" s="117"/>
      <c r="J267" s="117"/>
      <c r="K267" s="117"/>
      <c r="L267" s="117"/>
      <c r="M267" s="117"/>
      <c r="N267" s="117"/>
      <c r="O267" s="117"/>
      <c r="P267" s="117"/>
      <c r="Q267" s="117"/>
      <c r="R267" s="117"/>
      <c r="S267" s="117"/>
      <c r="T267" s="117"/>
      <c r="U267" s="117"/>
      <c r="V267" s="117"/>
      <c r="W267" s="117"/>
      <c r="X267" s="117"/>
      <c r="Y267" s="117"/>
      <c r="Z267" s="117"/>
    </row>
    <row r="268" spans="1:26" ht="15.75" customHeight="1" x14ac:dyDescent="0.25">
      <c r="A268" s="117"/>
      <c r="B268" s="117"/>
      <c r="C268" s="117"/>
      <c r="D268" s="117"/>
      <c r="E268" s="117"/>
      <c r="F268" s="117"/>
      <c r="G268" s="117"/>
      <c r="H268" s="117"/>
      <c r="I268" s="117"/>
      <c r="J268" s="117"/>
      <c r="K268" s="117"/>
      <c r="L268" s="117"/>
      <c r="M268" s="117"/>
      <c r="N268" s="117"/>
      <c r="O268" s="117"/>
      <c r="P268" s="117"/>
      <c r="Q268" s="117"/>
      <c r="R268" s="117"/>
      <c r="S268" s="117"/>
      <c r="T268" s="117"/>
      <c r="U268" s="117"/>
      <c r="V268" s="117"/>
      <c r="W268" s="117"/>
      <c r="X268" s="117"/>
      <c r="Y268" s="117"/>
      <c r="Z268" s="117"/>
    </row>
    <row r="269" spans="1:26" ht="15.75" customHeight="1" x14ac:dyDescent="0.25">
      <c r="A269" s="117"/>
      <c r="B269" s="117"/>
      <c r="C269" s="117"/>
      <c r="D269" s="117"/>
      <c r="E269" s="117"/>
      <c r="F269" s="117"/>
      <c r="G269" s="117"/>
      <c r="H269" s="117"/>
      <c r="I269" s="117"/>
      <c r="J269" s="117"/>
      <c r="K269" s="117"/>
      <c r="L269" s="117"/>
      <c r="M269" s="117"/>
      <c r="N269" s="117"/>
      <c r="O269" s="117"/>
      <c r="P269" s="117"/>
      <c r="Q269" s="117"/>
      <c r="R269" s="117"/>
      <c r="S269" s="117"/>
      <c r="T269" s="117"/>
      <c r="U269" s="117"/>
      <c r="V269" s="117"/>
      <c r="W269" s="117"/>
      <c r="X269" s="117"/>
      <c r="Y269" s="117"/>
      <c r="Z269" s="117"/>
    </row>
    <row r="270" spans="1:26" ht="15.75" customHeight="1" x14ac:dyDescent="0.25">
      <c r="A270" s="117"/>
      <c r="B270" s="117"/>
      <c r="C270" s="117"/>
      <c r="D270" s="117"/>
      <c r="E270" s="117"/>
      <c r="F270" s="117"/>
      <c r="G270" s="117"/>
      <c r="H270" s="117"/>
      <c r="I270" s="117"/>
      <c r="J270" s="117"/>
      <c r="K270" s="117"/>
      <c r="L270" s="117"/>
      <c r="M270" s="117"/>
      <c r="N270" s="117"/>
      <c r="O270" s="117"/>
      <c r="P270" s="117"/>
      <c r="Q270" s="117"/>
      <c r="R270" s="117"/>
      <c r="S270" s="117"/>
      <c r="T270" s="117"/>
      <c r="U270" s="117"/>
      <c r="V270" s="117"/>
      <c r="W270" s="117"/>
      <c r="X270" s="117"/>
      <c r="Y270" s="117"/>
      <c r="Z270" s="117"/>
    </row>
    <row r="271" spans="1:26" ht="15.75" customHeight="1" x14ac:dyDescent="0.25">
      <c r="A271" s="117"/>
      <c r="B271" s="117"/>
      <c r="C271" s="117"/>
      <c r="D271" s="117"/>
      <c r="E271" s="117"/>
      <c r="F271" s="117"/>
      <c r="G271" s="117"/>
      <c r="H271" s="117"/>
      <c r="I271" s="117"/>
      <c r="J271" s="117"/>
      <c r="K271" s="117"/>
      <c r="L271" s="117"/>
      <c r="M271" s="117"/>
      <c r="N271" s="117"/>
      <c r="O271" s="117"/>
      <c r="P271" s="117"/>
      <c r="Q271" s="117"/>
      <c r="R271" s="117"/>
      <c r="S271" s="117"/>
      <c r="T271" s="117"/>
      <c r="U271" s="117"/>
      <c r="V271" s="117"/>
      <c r="W271" s="117"/>
      <c r="X271" s="117"/>
      <c r="Y271" s="117"/>
      <c r="Z271" s="117"/>
    </row>
    <row r="272" spans="1:26" ht="15.75" customHeight="1" x14ac:dyDescent="0.25">
      <c r="A272" s="117"/>
      <c r="B272" s="117"/>
      <c r="C272" s="117"/>
      <c r="D272" s="117"/>
      <c r="E272" s="117"/>
      <c r="F272" s="117"/>
      <c r="G272" s="117"/>
      <c r="H272" s="117"/>
      <c r="I272" s="117"/>
      <c r="J272" s="117"/>
      <c r="K272" s="117"/>
      <c r="L272" s="117"/>
      <c r="M272" s="117"/>
      <c r="N272" s="117"/>
      <c r="O272" s="117"/>
      <c r="P272" s="117"/>
      <c r="Q272" s="117"/>
      <c r="R272" s="117"/>
      <c r="S272" s="117"/>
      <c r="T272" s="117"/>
      <c r="U272" s="117"/>
      <c r="V272" s="117"/>
      <c r="W272" s="117"/>
      <c r="X272" s="117"/>
      <c r="Y272" s="117"/>
      <c r="Z272" s="117"/>
    </row>
    <row r="273" spans="1:26" ht="15.75" customHeight="1" x14ac:dyDescent="0.25">
      <c r="A273" s="117"/>
      <c r="B273" s="117"/>
      <c r="C273" s="117"/>
      <c r="D273" s="117"/>
      <c r="E273" s="117"/>
      <c r="F273" s="117"/>
      <c r="G273" s="117"/>
      <c r="H273" s="117"/>
      <c r="I273" s="117"/>
      <c r="J273" s="117"/>
      <c r="K273" s="117"/>
      <c r="L273" s="117"/>
      <c r="M273" s="117"/>
      <c r="N273" s="117"/>
      <c r="O273" s="117"/>
      <c r="P273" s="117"/>
      <c r="Q273" s="117"/>
      <c r="R273" s="117"/>
      <c r="S273" s="117"/>
      <c r="T273" s="117"/>
      <c r="U273" s="117"/>
      <c r="V273" s="117"/>
      <c r="W273" s="117"/>
      <c r="X273" s="117"/>
      <c r="Y273" s="117"/>
      <c r="Z273" s="117"/>
    </row>
    <row r="274" spans="1:26" ht="15.75" customHeight="1" x14ac:dyDescent="0.25">
      <c r="A274" s="117"/>
      <c r="B274" s="117"/>
      <c r="C274" s="117"/>
      <c r="D274" s="117"/>
      <c r="E274" s="117"/>
      <c r="F274" s="117"/>
      <c r="G274" s="117"/>
      <c r="H274" s="117"/>
      <c r="I274" s="117"/>
      <c r="J274" s="117"/>
      <c r="K274" s="117"/>
      <c r="L274" s="117"/>
      <c r="M274" s="117"/>
      <c r="N274" s="117"/>
      <c r="O274" s="117"/>
      <c r="P274" s="117"/>
      <c r="Q274" s="117"/>
      <c r="R274" s="117"/>
      <c r="S274" s="117"/>
      <c r="T274" s="117"/>
      <c r="U274" s="117"/>
      <c r="V274" s="117"/>
      <c r="W274" s="117"/>
      <c r="X274" s="117"/>
      <c r="Y274" s="117"/>
      <c r="Z274" s="117"/>
    </row>
    <row r="275" spans="1:26" ht="15.75" customHeight="1" x14ac:dyDescent="0.25">
      <c r="A275" s="117"/>
      <c r="B275" s="117"/>
      <c r="C275" s="117"/>
      <c r="D275" s="117"/>
      <c r="E275" s="117"/>
      <c r="F275" s="117"/>
      <c r="G275" s="117"/>
      <c r="H275" s="117"/>
      <c r="I275" s="117"/>
      <c r="J275" s="117"/>
      <c r="K275" s="117"/>
      <c r="L275" s="117"/>
      <c r="M275" s="117"/>
      <c r="N275" s="117"/>
      <c r="O275" s="117"/>
      <c r="P275" s="117"/>
      <c r="Q275" s="117"/>
      <c r="R275" s="117"/>
      <c r="S275" s="117"/>
      <c r="T275" s="117"/>
      <c r="U275" s="117"/>
      <c r="V275" s="117"/>
      <c r="W275" s="117"/>
      <c r="X275" s="117"/>
      <c r="Y275" s="117"/>
      <c r="Z275" s="117"/>
    </row>
    <row r="276" spans="1:26" ht="15.75" customHeight="1" x14ac:dyDescent="0.25">
      <c r="A276" s="117"/>
      <c r="B276" s="117"/>
      <c r="C276" s="117"/>
      <c r="D276" s="117"/>
      <c r="E276" s="117"/>
      <c r="F276" s="117"/>
      <c r="G276" s="117"/>
      <c r="H276" s="117"/>
      <c r="I276" s="117"/>
      <c r="J276" s="117"/>
      <c r="K276" s="117"/>
      <c r="L276" s="117"/>
      <c r="M276" s="117"/>
      <c r="N276" s="117"/>
      <c r="O276" s="117"/>
      <c r="P276" s="117"/>
      <c r="Q276" s="117"/>
      <c r="R276" s="117"/>
      <c r="S276" s="117"/>
      <c r="T276" s="117"/>
      <c r="U276" s="117"/>
      <c r="V276" s="117"/>
      <c r="W276" s="117"/>
      <c r="X276" s="117"/>
      <c r="Y276" s="117"/>
      <c r="Z276" s="117"/>
    </row>
    <row r="277" spans="1:26" ht="15.75" customHeight="1" x14ac:dyDescent="0.25">
      <c r="A277" s="117"/>
      <c r="B277" s="117"/>
      <c r="C277" s="117"/>
      <c r="D277" s="117"/>
      <c r="E277" s="117"/>
      <c r="F277" s="117"/>
      <c r="G277" s="117"/>
      <c r="H277" s="117"/>
      <c r="I277" s="117"/>
      <c r="J277" s="117"/>
      <c r="K277" s="117"/>
      <c r="L277" s="117"/>
      <c r="M277" s="117"/>
      <c r="N277" s="117"/>
      <c r="O277" s="117"/>
      <c r="P277" s="117"/>
      <c r="Q277" s="117"/>
      <c r="R277" s="117"/>
      <c r="S277" s="117"/>
      <c r="T277" s="117"/>
      <c r="U277" s="117"/>
      <c r="V277" s="117"/>
      <c r="W277" s="117"/>
      <c r="X277" s="117"/>
      <c r="Y277" s="117"/>
      <c r="Z277" s="117"/>
    </row>
    <row r="278" spans="1:26" ht="15.75" customHeight="1" x14ac:dyDescent="0.25">
      <c r="A278" s="117"/>
      <c r="B278" s="117"/>
      <c r="C278" s="117"/>
      <c r="D278" s="117"/>
      <c r="E278" s="117"/>
      <c r="F278" s="117"/>
      <c r="G278" s="117"/>
      <c r="H278" s="117"/>
      <c r="I278" s="117"/>
      <c r="J278" s="117"/>
      <c r="K278" s="117"/>
      <c r="L278" s="117"/>
      <c r="M278" s="117"/>
      <c r="N278" s="117"/>
      <c r="O278" s="117"/>
      <c r="P278" s="117"/>
      <c r="Q278" s="117"/>
      <c r="R278" s="117"/>
      <c r="S278" s="117"/>
      <c r="T278" s="117"/>
      <c r="U278" s="117"/>
      <c r="V278" s="117"/>
      <c r="W278" s="117"/>
      <c r="X278" s="117"/>
      <c r="Y278" s="117"/>
      <c r="Z278" s="117"/>
    </row>
    <row r="279" spans="1:26" ht="15.75" customHeight="1" x14ac:dyDescent="0.25">
      <c r="A279" s="117"/>
      <c r="B279" s="117"/>
      <c r="C279" s="117"/>
      <c r="D279" s="117"/>
      <c r="E279" s="117"/>
      <c r="F279" s="117"/>
      <c r="G279" s="117"/>
      <c r="H279" s="117"/>
      <c r="I279" s="117"/>
      <c r="J279" s="117"/>
      <c r="K279" s="117"/>
      <c r="L279" s="117"/>
      <c r="M279" s="117"/>
      <c r="N279" s="117"/>
      <c r="O279" s="117"/>
      <c r="P279" s="117"/>
      <c r="Q279" s="117"/>
      <c r="R279" s="117"/>
      <c r="S279" s="117"/>
      <c r="T279" s="117"/>
      <c r="U279" s="117"/>
      <c r="V279" s="117"/>
      <c r="W279" s="117"/>
      <c r="X279" s="117"/>
      <c r="Y279" s="117"/>
      <c r="Z279" s="117"/>
    </row>
    <row r="280" spans="1:26" ht="15.75" customHeight="1" x14ac:dyDescent="0.25">
      <c r="A280" s="117"/>
      <c r="B280" s="117"/>
      <c r="C280" s="117"/>
      <c r="D280" s="117"/>
      <c r="E280" s="117"/>
      <c r="F280" s="117"/>
      <c r="G280" s="117"/>
      <c r="H280" s="117"/>
      <c r="I280" s="117"/>
      <c r="J280" s="117"/>
      <c r="K280" s="117"/>
      <c r="L280" s="117"/>
      <c r="M280" s="117"/>
      <c r="N280" s="117"/>
      <c r="O280" s="117"/>
      <c r="P280" s="117"/>
      <c r="Q280" s="117"/>
      <c r="R280" s="117"/>
      <c r="S280" s="117"/>
      <c r="T280" s="117"/>
      <c r="U280" s="117"/>
      <c r="V280" s="117"/>
      <c r="W280" s="117"/>
      <c r="X280" s="117"/>
      <c r="Y280" s="117"/>
      <c r="Z280" s="117"/>
    </row>
    <row r="281" spans="1:26" ht="15.75" customHeight="1" x14ac:dyDescent="0.25">
      <c r="A281" s="117"/>
      <c r="B281" s="117"/>
      <c r="C281" s="117"/>
      <c r="D281" s="117"/>
      <c r="E281" s="117"/>
      <c r="F281" s="117"/>
      <c r="G281" s="117"/>
      <c r="H281" s="117"/>
      <c r="I281" s="117"/>
      <c r="J281" s="117"/>
      <c r="K281" s="117"/>
      <c r="L281" s="117"/>
      <c r="M281" s="117"/>
      <c r="N281" s="117"/>
      <c r="O281" s="117"/>
      <c r="P281" s="117"/>
      <c r="Q281" s="117"/>
      <c r="R281" s="117"/>
      <c r="S281" s="117"/>
      <c r="T281" s="117"/>
      <c r="U281" s="117"/>
      <c r="V281" s="117"/>
      <c r="W281" s="117"/>
      <c r="X281" s="117"/>
      <c r="Y281" s="117"/>
      <c r="Z281" s="117"/>
    </row>
    <row r="282" spans="1:26" ht="15.75" customHeight="1" x14ac:dyDescent="0.25"/>
    <row r="283" spans="1:26" ht="15.75" customHeight="1" x14ac:dyDescent="0.25"/>
    <row r="284" spans="1:26" ht="15.75" customHeight="1" x14ac:dyDescent="0.25"/>
    <row r="285" spans="1:26" ht="15.75" customHeight="1" x14ac:dyDescent="0.25"/>
    <row r="286" spans="1:26" ht="15.75" customHeight="1" x14ac:dyDescent="0.25"/>
    <row r="287" spans="1:26" ht="15.75" customHeight="1" x14ac:dyDescent="0.25"/>
    <row r="288" spans="1:26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thickBot="1" x14ac:dyDescent="0.3"/>
  </sheetData>
  <autoFilter ref="A5:N81" xr:uid="{00000000-0009-0000-0000-00000E000000}"/>
  <mergeCells count="4">
    <mergeCell ref="A1:L1"/>
    <mergeCell ref="A2:L2"/>
    <mergeCell ref="A3:K3"/>
    <mergeCell ref="C4:E4"/>
  </mergeCells>
  <printOptions horizontalCentered="1"/>
  <pageMargins left="0" right="0" top="0.25" bottom="0.25" header="0" footer="0"/>
  <pageSetup scale="65" orientation="portrait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>
    <tabColor rgb="FF00B0F0"/>
  </sheetPr>
  <dimension ref="A1:Z1000"/>
  <sheetViews>
    <sheetView workbookViewId="0"/>
  </sheetViews>
  <sheetFormatPr defaultColWidth="14.42578125" defaultRowHeight="15" customHeight="1" x14ac:dyDescent="0.25"/>
  <cols>
    <col min="1" max="1" width="7.7109375" customWidth="1"/>
    <col min="2" max="2" width="8.140625" customWidth="1"/>
    <col min="3" max="3" width="9.140625" customWidth="1"/>
    <col min="4" max="5" width="9.5703125" customWidth="1"/>
    <col min="6" max="10" width="11.7109375" customWidth="1"/>
    <col min="11" max="11" width="18.7109375" customWidth="1"/>
    <col min="12" max="12" width="15.42578125" customWidth="1"/>
    <col min="13" max="26" width="9.140625" customWidth="1"/>
  </cols>
  <sheetData>
    <row r="1" spans="1:26" ht="16.5" thickBot="1" x14ac:dyDescent="0.3">
      <c r="A1" s="746" t="str">
        <f>Stringing!A1</f>
        <v>KEC International Limited</v>
      </c>
      <c r="B1" s="676"/>
      <c r="C1" s="676"/>
      <c r="D1" s="676"/>
      <c r="E1" s="676"/>
      <c r="F1" s="676"/>
      <c r="G1" s="676"/>
      <c r="H1" s="676"/>
      <c r="I1" s="676"/>
      <c r="J1" s="676"/>
      <c r="K1" s="676"/>
      <c r="L1" s="677"/>
      <c r="M1" s="117"/>
      <c r="N1" s="117"/>
      <c r="O1" s="117"/>
      <c r="P1" s="117"/>
      <c r="Q1" s="117"/>
      <c r="R1" s="117"/>
      <c r="S1" s="117"/>
      <c r="T1" s="117"/>
      <c r="U1" s="117"/>
      <c r="V1" s="117"/>
      <c r="W1" s="117"/>
      <c r="X1" s="117"/>
      <c r="Y1" s="117"/>
      <c r="Z1" s="117"/>
    </row>
    <row r="2" spans="1:26" ht="15.75" x14ac:dyDescent="0.25">
      <c r="A2" s="659" t="str">
        <f>Stringing!A2</f>
        <v>765 kV D/C Bikaner IV PS to Siwani II (Part-01) TL</v>
      </c>
      <c r="B2" s="630"/>
      <c r="C2" s="630"/>
      <c r="D2" s="630"/>
      <c r="E2" s="630"/>
      <c r="F2" s="630"/>
      <c r="G2" s="630"/>
      <c r="H2" s="630"/>
      <c r="I2" s="630"/>
      <c r="J2" s="630"/>
      <c r="K2" s="630"/>
      <c r="L2" s="636"/>
      <c r="M2" s="117"/>
      <c r="N2" s="117"/>
      <c r="O2" s="117"/>
      <c r="P2" s="117"/>
      <c r="Q2" s="117"/>
      <c r="R2" s="117"/>
      <c r="S2" s="117"/>
      <c r="T2" s="117"/>
      <c r="U2" s="117"/>
      <c r="V2" s="117"/>
      <c r="W2" s="117"/>
      <c r="X2" s="117"/>
      <c r="Y2" s="117"/>
      <c r="Z2" s="117"/>
    </row>
    <row r="3" spans="1:26" ht="16.5" thickBot="1" x14ac:dyDescent="0.3">
      <c r="A3" s="739" t="s">
        <v>988</v>
      </c>
      <c r="B3" s="676"/>
      <c r="C3" s="676"/>
      <c r="D3" s="676"/>
      <c r="E3" s="676"/>
      <c r="F3" s="676"/>
      <c r="G3" s="676"/>
      <c r="H3" s="676"/>
      <c r="I3" s="676"/>
      <c r="J3" s="676"/>
      <c r="K3" s="676"/>
      <c r="L3" s="411">
        <f ca="1">+'Summary E'!M1</f>
        <v>46134</v>
      </c>
      <c r="M3" s="117"/>
      <c r="N3" s="117"/>
      <c r="O3" s="117"/>
      <c r="P3" s="117"/>
      <c r="Q3" s="117"/>
      <c r="R3" s="117"/>
      <c r="S3" s="117"/>
      <c r="T3" s="117"/>
      <c r="U3" s="117"/>
      <c r="V3" s="117"/>
      <c r="W3" s="117"/>
      <c r="X3" s="117"/>
      <c r="Y3" s="117"/>
      <c r="Z3" s="117"/>
    </row>
    <row r="4" spans="1:26" ht="15" customHeight="1" x14ac:dyDescent="0.25">
      <c r="A4" s="747" t="s">
        <v>989</v>
      </c>
      <c r="B4" s="741" t="s">
        <v>990</v>
      </c>
      <c r="C4" s="740" t="s">
        <v>979</v>
      </c>
      <c r="D4" s="630"/>
      <c r="E4" s="630"/>
      <c r="F4" s="630"/>
      <c r="G4" s="631"/>
      <c r="H4" s="741" t="s">
        <v>985</v>
      </c>
      <c r="I4" s="741" t="s">
        <v>986</v>
      </c>
      <c r="J4" s="741" t="s">
        <v>987</v>
      </c>
      <c r="K4" s="743" t="s">
        <v>626</v>
      </c>
      <c r="L4" s="744" t="s">
        <v>12</v>
      </c>
      <c r="M4" s="117"/>
      <c r="N4" s="117"/>
      <c r="O4" s="117"/>
      <c r="P4" s="117"/>
      <c r="Q4" s="117"/>
      <c r="R4" s="117"/>
      <c r="S4" s="117"/>
      <c r="T4" s="117"/>
      <c r="U4" s="117"/>
      <c r="V4" s="117"/>
      <c r="W4" s="117"/>
      <c r="X4" s="117"/>
      <c r="Y4" s="117"/>
      <c r="Z4" s="117"/>
    </row>
    <row r="5" spans="1:26" ht="45.75" thickBot="1" x14ac:dyDescent="0.3">
      <c r="A5" s="748"/>
      <c r="B5" s="656"/>
      <c r="C5" s="68" t="s">
        <v>980</v>
      </c>
      <c r="D5" s="248" t="s">
        <v>981</v>
      </c>
      <c r="E5" s="68" t="s">
        <v>991</v>
      </c>
      <c r="F5" s="68" t="s">
        <v>992</v>
      </c>
      <c r="G5" s="68" t="s">
        <v>993</v>
      </c>
      <c r="H5" s="742"/>
      <c r="I5" s="742"/>
      <c r="J5" s="742"/>
      <c r="K5" s="742"/>
      <c r="L5" s="745"/>
      <c r="M5" s="117"/>
      <c r="N5" s="117"/>
      <c r="O5" s="117"/>
      <c r="P5" s="117"/>
      <c r="Q5" s="117"/>
      <c r="R5" s="117"/>
      <c r="S5" s="117"/>
      <c r="T5" s="117"/>
      <c r="U5" s="117"/>
      <c r="V5" s="117"/>
      <c r="W5" s="117"/>
      <c r="X5" s="117"/>
      <c r="Y5" s="117"/>
      <c r="Z5" s="117"/>
    </row>
    <row r="6" spans="1:26" x14ac:dyDescent="0.25">
      <c r="A6" s="135">
        <v>1</v>
      </c>
      <c r="B6" s="108"/>
      <c r="C6" s="108"/>
      <c r="D6" s="246"/>
      <c r="E6" s="108"/>
      <c r="F6" s="108"/>
      <c r="G6" s="108"/>
      <c r="H6" s="103"/>
      <c r="I6" s="103"/>
      <c r="J6" s="103"/>
      <c r="K6" s="108"/>
      <c r="L6" s="143"/>
      <c r="M6" s="117"/>
      <c r="N6" s="117"/>
      <c r="O6" s="117"/>
      <c r="P6" s="117"/>
      <c r="Q6" s="117"/>
      <c r="R6" s="117"/>
      <c r="S6" s="117"/>
      <c r="T6" s="117"/>
      <c r="U6" s="117"/>
      <c r="V6" s="117"/>
      <c r="W6" s="117"/>
      <c r="X6" s="117"/>
      <c r="Y6" s="117"/>
      <c r="Z6" s="117"/>
    </row>
    <row r="7" spans="1:26" ht="15.75" thickBot="1" x14ac:dyDescent="0.3">
      <c r="A7" s="145">
        <v>2</v>
      </c>
      <c r="B7" s="108"/>
      <c r="C7" s="108"/>
      <c r="D7" s="107"/>
      <c r="E7" s="108"/>
      <c r="F7" s="108"/>
      <c r="G7" s="108"/>
      <c r="H7" s="387"/>
      <c r="I7" s="387"/>
      <c r="J7" s="387"/>
      <c r="K7" s="108"/>
      <c r="L7" s="143"/>
      <c r="M7" s="117"/>
      <c r="N7" s="117"/>
      <c r="O7" s="117"/>
      <c r="P7" s="117"/>
      <c r="Q7" s="117"/>
      <c r="R7" s="117"/>
      <c r="S7" s="117"/>
      <c r="T7" s="117"/>
      <c r="U7" s="117"/>
      <c r="V7" s="117"/>
      <c r="W7" s="117"/>
      <c r="X7" s="117"/>
      <c r="Y7" s="117"/>
      <c r="Z7" s="117"/>
    </row>
    <row r="8" spans="1:26" ht="15.75" thickBot="1" x14ac:dyDescent="0.3">
      <c r="A8" s="421">
        <v>3</v>
      </c>
      <c r="B8" s="108"/>
      <c r="C8" s="108"/>
      <c r="D8" s="108"/>
      <c r="E8" s="108"/>
      <c r="F8" s="108"/>
      <c r="G8" s="108"/>
      <c r="H8" s="103"/>
      <c r="I8" s="103"/>
      <c r="J8" s="103"/>
      <c r="K8" s="108"/>
      <c r="L8" s="143"/>
      <c r="M8" s="117"/>
      <c r="N8" s="117"/>
      <c r="O8" s="117"/>
      <c r="P8" s="117"/>
      <c r="Q8" s="117"/>
      <c r="R8" s="117"/>
      <c r="S8" s="117"/>
      <c r="T8" s="117"/>
      <c r="U8" s="117"/>
      <c r="V8" s="117"/>
      <c r="W8" s="117"/>
      <c r="X8" s="117"/>
      <c r="Y8" s="117"/>
      <c r="Z8" s="117"/>
    </row>
    <row r="9" spans="1:26" x14ac:dyDescent="0.25">
      <c r="A9" s="135">
        <v>4</v>
      </c>
      <c r="B9" s="108"/>
      <c r="C9" s="246"/>
      <c r="D9" s="246"/>
      <c r="E9" s="108"/>
      <c r="F9" s="102"/>
      <c r="G9" s="108"/>
      <c r="H9" s="103"/>
      <c r="I9" s="103"/>
      <c r="J9" s="103"/>
      <c r="K9" s="108"/>
      <c r="L9" s="143"/>
      <c r="M9" s="117"/>
      <c r="N9" s="117"/>
      <c r="O9" s="117"/>
      <c r="P9" s="117"/>
      <c r="Q9" s="117"/>
      <c r="R9" s="117"/>
      <c r="S9" s="117"/>
      <c r="T9" s="117"/>
      <c r="U9" s="117"/>
      <c r="V9" s="117"/>
      <c r="W9" s="117"/>
      <c r="X9" s="117"/>
      <c r="Y9" s="117"/>
      <c r="Z9" s="117"/>
    </row>
    <row r="10" spans="1:26" x14ac:dyDescent="0.25">
      <c r="A10" s="141">
        <v>5</v>
      </c>
      <c r="B10" s="108"/>
      <c r="C10" s="246"/>
      <c r="D10" s="246"/>
      <c r="E10" s="108"/>
      <c r="F10" s="108"/>
      <c r="G10" s="108"/>
      <c r="H10" s="103"/>
      <c r="I10" s="103"/>
      <c r="J10" s="103"/>
      <c r="K10" s="108"/>
      <c r="L10" s="143"/>
      <c r="M10" s="117"/>
      <c r="N10" s="117"/>
      <c r="O10" s="117"/>
      <c r="P10" s="117"/>
      <c r="Q10" s="117"/>
      <c r="R10" s="117"/>
      <c r="S10" s="117"/>
      <c r="T10" s="117"/>
      <c r="U10" s="117"/>
      <c r="V10" s="117"/>
      <c r="W10" s="117"/>
      <c r="X10" s="117"/>
      <c r="Y10" s="117"/>
      <c r="Z10" s="117"/>
    </row>
    <row r="11" spans="1:26" x14ac:dyDescent="0.25">
      <c r="A11" s="141">
        <v>6</v>
      </c>
      <c r="B11" s="108"/>
      <c r="C11" s="108"/>
      <c r="D11" s="108"/>
      <c r="E11" s="108"/>
      <c r="F11" s="108"/>
      <c r="G11" s="108"/>
      <c r="H11" s="103"/>
      <c r="I11" s="103"/>
      <c r="J11" s="103"/>
      <c r="K11" s="108"/>
      <c r="L11" s="143"/>
      <c r="M11" s="117"/>
      <c r="N11" s="117"/>
      <c r="O11" s="117"/>
      <c r="P11" s="117"/>
      <c r="Q11" s="117"/>
      <c r="R11" s="117"/>
      <c r="S11" s="117"/>
      <c r="T11" s="117"/>
      <c r="U11" s="117"/>
      <c r="V11" s="117"/>
      <c r="W11" s="117"/>
      <c r="X11" s="117"/>
      <c r="Y11" s="117"/>
      <c r="Z11" s="117"/>
    </row>
    <row r="12" spans="1:26" ht="15.75" thickBot="1" x14ac:dyDescent="0.3">
      <c r="A12" s="145">
        <v>7</v>
      </c>
      <c r="B12" s="108"/>
      <c r="C12" s="108"/>
      <c r="D12" s="108"/>
      <c r="E12" s="108"/>
      <c r="F12" s="108"/>
      <c r="G12" s="108"/>
      <c r="H12" s="103"/>
      <c r="I12" s="103"/>
      <c r="J12" s="103"/>
      <c r="K12" s="108"/>
      <c r="L12" s="143"/>
      <c r="M12" s="117"/>
      <c r="N12" s="117"/>
      <c r="O12" s="117"/>
      <c r="P12" s="117"/>
      <c r="Q12" s="117"/>
      <c r="R12" s="117"/>
      <c r="S12" s="117"/>
      <c r="T12" s="117"/>
      <c r="U12" s="117"/>
      <c r="V12" s="117"/>
      <c r="W12" s="117"/>
      <c r="X12" s="117"/>
      <c r="Y12" s="117"/>
      <c r="Z12" s="117"/>
    </row>
    <row r="13" spans="1:26" ht="15.75" thickBot="1" x14ac:dyDescent="0.3">
      <c r="A13" s="421">
        <v>8</v>
      </c>
      <c r="B13" s="108"/>
      <c r="C13" s="108"/>
      <c r="D13" s="108"/>
      <c r="E13" s="108"/>
      <c r="F13" s="108"/>
      <c r="G13" s="108"/>
      <c r="H13" s="103"/>
      <c r="I13" s="103"/>
      <c r="J13" s="103"/>
      <c r="K13" s="108"/>
      <c r="L13" s="143"/>
      <c r="M13" s="117"/>
      <c r="N13" s="117"/>
      <c r="O13" s="117"/>
      <c r="P13" s="117"/>
      <c r="Q13" s="117"/>
      <c r="R13" s="117"/>
      <c r="S13" s="117"/>
      <c r="T13" s="117"/>
      <c r="U13" s="117"/>
      <c r="V13" s="117"/>
      <c r="W13" s="117"/>
      <c r="X13" s="117"/>
      <c r="Y13" s="117"/>
      <c r="Z13" s="117"/>
    </row>
    <row r="14" spans="1:26" x14ac:dyDescent="0.25">
      <c r="A14" s="135">
        <v>9</v>
      </c>
      <c r="B14" s="108"/>
      <c r="C14" s="108"/>
      <c r="D14" s="108"/>
      <c r="E14" s="108"/>
      <c r="F14" s="108"/>
      <c r="G14" s="108"/>
      <c r="H14" s="103"/>
      <c r="I14" s="103"/>
      <c r="J14" s="103"/>
      <c r="K14" s="108"/>
      <c r="L14" s="143"/>
      <c r="M14" s="117"/>
      <c r="N14" s="117"/>
      <c r="O14" s="117"/>
      <c r="P14" s="117"/>
      <c r="Q14" s="117"/>
      <c r="R14" s="117"/>
      <c r="S14" s="117"/>
      <c r="T14" s="117"/>
      <c r="U14" s="117"/>
      <c r="V14" s="117"/>
      <c r="W14" s="117"/>
      <c r="X14" s="117"/>
      <c r="Y14" s="117"/>
      <c r="Z14" s="117"/>
    </row>
    <row r="15" spans="1:26" x14ac:dyDescent="0.25">
      <c r="A15" s="99">
        <v>10</v>
      </c>
      <c r="B15" s="108"/>
      <c r="C15" s="108"/>
      <c r="D15" s="108"/>
      <c r="E15" s="108"/>
      <c r="F15" s="108"/>
      <c r="G15" s="108"/>
      <c r="H15" s="103"/>
      <c r="I15" s="103"/>
      <c r="J15" s="103"/>
      <c r="K15" s="108"/>
      <c r="L15" s="143"/>
      <c r="M15" s="117"/>
      <c r="N15" s="117"/>
      <c r="O15" s="117"/>
      <c r="P15" s="117"/>
      <c r="Q15" s="117"/>
      <c r="R15" s="117"/>
      <c r="S15" s="117"/>
      <c r="T15" s="117"/>
      <c r="U15" s="117"/>
      <c r="V15" s="117"/>
      <c r="W15" s="117"/>
      <c r="X15" s="117"/>
      <c r="Y15" s="117"/>
      <c r="Z15" s="117"/>
    </row>
    <row r="16" spans="1:26" x14ac:dyDescent="0.25">
      <c r="A16" s="141">
        <v>11</v>
      </c>
      <c r="B16" s="108"/>
      <c r="C16" s="108"/>
      <c r="D16" s="108"/>
      <c r="E16" s="108"/>
      <c r="F16" s="102"/>
      <c r="G16" s="108"/>
      <c r="H16" s="103"/>
      <c r="I16" s="103"/>
      <c r="J16" s="103"/>
      <c r="K16" s="108"/>
      <c r="L16" s="143"/>
      <c r="M16" s="117"/>
      <c r="N16" s="117"/>
      <c r="O16" s="117"/>
      <c r="P16" s="117"/>
      <c r="Q16" s="117"/>
      <c r="R16" s="117"/>
      <c r="S16" s="117"/>
      <c r="T16" s="117"/>
      <c r="U16" s="117"/>
      <c r="V16" s="117"/>
      <c r="W16" s="117"/>
      <c r="X16" s="117"/>
      <c r="Y16" s="117"/>
      <c r="Z16" s="117"/>
    </row>
    <row r="17" spans="1:26" ht="15.75" thickBot="1" x14ac:dyDescent="0.3">
      <c r="A17" s="422">
        <v>12</v>
      </c>
      <c r="B17" s="108"/>
      <c r="C17" s="108"/>
      <c r="D17" s="108"/>
      <c r="E17" s="108"/>
      <c r="F17" s="108"/>
      <c r="G17" s="108"/>
      <c r="H17" s="103"/>
      <c r="I17" s="103"/>
      <c r="J17" s="103"/>
      <c r="K17" s="108"/>
      <c r="L17" s="108"/>
      <c r="M17" s="117"/>
      <c r="N17" s="117"/>
      <c r="O17" s="117"/>
      <c r="P17" s="117"/>
      <c r="Q17" s="117"/>
      <c r="R17" s="117"/>
      <c r="S17" s="117"/>
      <c r="T17" s="117"/>
      <c r="U17" s="117"/>
      <c r="V17" s="117"/>
      <c r="W17" s="117"/>
      <c r="X17" s="117"/>
      <c r="Y17" s="117"/>
      <c r="Z17" s="117"/>
    </row>
    <row r="18" spans="1:26" x14ac:dyDescent="0.25">
      <c r="A18" s="135">
        <v>13</v>
      </c>
      <c r="B18" s="108"/>
      <c r="C18" s="108"/>
      <c r="D18" s="108"/>
      <c r="E18" s="108"/>
      <c r="F18" s="108"/>
      <c r="G18" s="108"/>
      <c r="H18" s="103"/>
      <c r="I18" s="103"/>
      <c r="J18" s="103"/>
      <c r="K18" s="108"/>
      <c r="L18" s="143"/>
      <c r="M18" s="117"/>
      <c r="N18" s="117"/>
      <c r="O18" s="117"/>
      <c r="P18" s="117"/>
      <c r="Q18" s="117"/>
      <c r="R18" s="117"/>
      <c r="S18" s="117"/>
      <c r="T18" s="117"/>
      <c r="U18" s="117"/>
      <c r="V18" s="117"/>
      <c r="W18" s="117"/>
      <c r="X18" s="117"/>
      <c r="Y18" s="117"/>
      <c r="Z18" s="117"/>
    </row>
    <row r="19" spans="1:26" ht="15.75" thickBot="1" x14ac:dyDescent="0.3">
      <c r="A19" s="145">
        <v>14</v>
      </c>
      <c r="B19" s="108"/>
      <c r="C19" s="108"/>
      <c r="D19" s="108"/>
      <c r="E19" s="108"/>
      <c r="F19" s="108"/>
      <c r="G19" s="108"/>
      <c r="H19" s="103"/>
      <c r="I19" s="103"/>
      <c r="J19" s="103"/>
      <c r="K19" s="108"/>
      <c r="L19" s="143"/>
      <c r="M19" s="117"/>
      <c r="N19" s="117"/>
      <c r="O19" s="117"/>
      <c r="P19" s="117"/>
      <c r="Q19" s="117"/>
      <c r="R19" s="117"/>
      <c r="S19" s="117"/>
      <c r="T19" s="117"/>
      <c r="U19" s="117"/>
      <c r="V19" s="117"/>
      <c r="W19" s="117"/>
      <c r="X19" s="117"/>
      <c r="Y19" s="117"/>
      <c r="Z19" s="117"/>
    </row>
    <row r="20" spans="1:26" x14ac:dyDescent="0.25">
      <c r="A20" s="99">
        <v>15</v>
      </c>
      <c r="B20" s="108"/>
      <c r="C20" s="108"/>
      <c r="D20" s="108"/>
      <c r="E20" s="108"/>
      <c r="F20" s="108"/>
      <c r="G20" s="108"/>
      <c r="H20" s="103"/>
      <c r="I20" s="103"/>
      <c r="J20" s="103"/>
      <c r="K20" s="108"/>
      <c r="L20" s="143"/>
      <c r="M20" s="117"/>
      <c r="N20" s="117"/>
      <c r="O20" s="117"/>
      <c r="P20" s="117"/>
      <c r="Q20" s="117"/>
      <c r="R20" s="117"/>
      <c r="S20" s="117"/>
      <c r="T20" s="117"/>
      <c r="U20" s="117"/>
      <c r="V20" s="117"/>
      <c r="W20" s="117"/>
      <c r="X20" s="117"/>
      <c r="Y20" s="117"/>
      <c r="Z20" s="117"/>
    </row>
    <row r="21" spans="1:26" ht="15.75" customHeight="1" thickBot="1" x14ac:dyDescent="0.3">
      <c r="A21" s="145">
        <v>16</v>
      </c>
      <c r="B21" s="108"/>
      <c r="C21" s="108"/>
      <c r="D21" s="108"/>
      <c r="E21" s="108"/>
      <c r="F21" s="108"/>
      <c r="G21" s="108"/>
      <c r="H21" s="103"/>
      <c r="I21" s="103"/>
      <c r="J21" s="103"/>
      <c r="K21" s="108"/>
      <c r="L21" s="143"/>
      <c r="M21" s="117"/>
      <c r="N21" s="117"/>
      <c r="O21" s="117"/>
      <c r="P21" s="117"/>
      <c r="Q21" s="117"/>
      <c r="R21" s="117"/>
      <c r="S21" s="117"/>
      <c r="T21" s="117"/>
      <c r="U21" s="117"/>
      <c r="V21" s="117"/>
      <c r="W21" s="117"/>
      <c r="X21" s="117"/>
      <c r="Y21" s="117"/>
      <c r="Z21" s="117"/>
    </row>
    <row r="22" spans="1:26" ht="15.75" customHeight="1" x14ac:dyDescent="0.25">
      <c r="A22" s="117"/>
      <c r="B22" s="117"/>
      <c r="C22" s="117"/>
      <c r="D22" s="117"/>
      <c r="E22" s="117"/>
      <c r="F22" s="117"/>
      <c r="G22" s="117"/>
      <c r="H22" s="117"/>
      <c r="I22" s="117"/>
      <c r="J22" s="117"/>
      <c r="K22" s="117"/>
      <c r="L22" s="117"/>
      <c r="M22" s="117"/>
      <c r="N22" s="117"/>
      <c r="O22" s="117"/>
      <c r="P22" s="117"/>
      <c r="Q22" s="117"/>
      <c r="R22" s="117"/>
      <c r="S22" s="117"/>
      <c r="T22" s="117"/>
      <c r="U22" s="117"/>
      <c r="V22" s="117"/>
      <c r="W22" s="117"/>
      <c r="X22" s="117"/>
      <c r="Y22" s="117"/>
      <c r="Z22" s="117"/>
    </row>
    <row r="23" spans="1:26" ht="15.75" customHeight="1" x14ac:dyDescent="0.25">
      <c r="A23" s="117"/>
      <c r="B23" s="117"/>
      <c r="C23" s="117"/>
      <c r="D23" s="117"/>
      <c r="E23" s="117"/>
      <c r="F23" s="117"/>
      <c r="G23" s="117"/>
      <c r="H23" s="117"/>
      <c r="I23" s="117"/>
      <c r="J23" s="117"/>
      <c r="K23" s="117"/>
      <c r="L23" s="117"/>
      <c r="M23" s="117"/>
      <c r="N23" s="117"/>
      <c r="O23" s="117"/>
      <c r="P23" s="117"/>
      <c r="Q23" s="117"/>
      <c r="R23" s="117"/>
      <c r="S23" s="117"/>
      <c r="T23" s="117"/>
      <c r="U23" s="117"/>
      <c r="V23" s="117"/>
      <c r="W23" s="117"/>
      <c r="X23" s="117"/>
      <c r="Y23" s="117"/>
      <c r="Z23" s="117"/>
    </row>
    <row r="24" spans="1:26" ht="15.75" customHeight="1" x14ac:dyDescent="0.25">
      <c r="A24" s="117"/>
      <c r="B24" s="117"/>
      <c r="C24" s="117"/>
      <c r="D24" s="117"/>
      <c r="E24" s="117"/>
      <c r="F24" s="117"/>
      <c r="G24" s="117"/>
      <c r="H24" s="117"/>
      <c r="I24" s="117"/>
      <c r="J24" s="117"/>
      <c r="K24" s="117"/>
      <c r="L24" s="117"/>
      <c r="M24" s="117"/>
      <c r="N24" s="117"/>
      <c r="O24" s="117"/>
      <c r="P24" s="117"/>
      <c r="Q24" s="117"/>
      <c r="R24" s="117"/>
      <c r="S24" s="117"/>
      <c r="T24" s="117"/>
      <c r="U24" s="117"/>
      <c r="V24" s="117"/>
      <c r="W24" s="117"/>
      <c r="X24" s="117"/>
      <c r="Y24" s="117"/>
      <c r="Z24" s="117"/>
    </row>
    <row r="25" spans="1:26" ht="15.75" customHeight="1" x14ac:dyDescent="0.25">
      <c r="A25" s="117"/>
      <c r="B25" s="117"/>
      <c r="C25" s="117"/>
      <c r="D25" s="117"/>
      <c r="E25" s="117"/>
      <c r="F25" s="117"/>
      <c r="G25" s="117"/>
      <c r="H25" s="117"/>
      <c r="I25" s="117"/>
      <c r="J25" s="117"/>
      <c r="K25" s="117"/>
      <c r="L25" s="117"/>
      <c r="M25" s="117"/>
      <c r="N25" s="117"/>
      <c r="O25" s="117"/>
      <c r="P25" s="117"/>
      <c r="Q25" s="117"/>
      <c r="R25" s="117"/>
      <c r="S25" s="117"/>
      <c r="T25" s="117"/>
      <c r="U25" s="117"/>
      <c r="V25" s="117"/>
      <c r="W25" s="117"/>
      <c r="X25" s="117"/>
      <c r="Y25" s="117"/>
      <c r="Z25" s="117"/>
    </row>
    <row r="26" spans="1:26" ht="15.75" customHeight="1" x14ac:dyDescent="0.25">
      <c r="A26" s="117"/>
      <c r="B26" s="117"/>
      <c r="C26" s="117"/>
      <c r="D26" s="117"/>
      <c r="E26" s="117"/>
      <c r="F26" s="117"/>
      <c r="G26" s="117"/>
      <c r="H26" s="117"/>
      <c r="I26" s="117"/>
      <c r="J26" s="117"/>
      <c r="K26" s="117"/>
      <c r="L26" s="117"/>
      <c r="M26" s="117"/>
      <c r="N26" s="117"/>
      <c r="O26" s="117"/>
      <c r="P26" s="117"/>
      <c r="Q26" s="117"/>
      <c r="R26" s="117"/>
      <c r="S26" s="117"/>
      <c r="T26" s="117"/>
      <c r="U26" s="117"/>
      <c r="V26" s="117"/>
      <c r="W26" s="117"/>
      <c r="X26" s="117"/>
      <c r="Y26" s="117"/>
      <c r="Z26" s="117"/>
    </row>
    <row r="27" spans="1:26" ht="15.75" customHeight="1" x14ac:dyDescent="0.25">
      <c r="A27" s="117"/>
      <c r="B27" s="117"/>
      <c r="C27" s="117"/>
      <c r="D27" s="117"/>
      <c r="E27" s="117"/>
      <c r="F27" s="117"/>
      <c r="G27" s="117"/>
      <c r="H27" s="117"/>
      <c r="I27" s="117"/>
      <c r="J27" s="117"/>
      <c r="K27" s="117"/>
      <c r="L27" s="117"/>
      <c r="M27" s="117"/>
      <c r="N27" s="117"/>
      <c r="O27" s="117"/>
      <c r="P27" s="117"/>
      <c r="Q27" s="117"/>
      <c r="R27" s="117"/>
      <c r="S27" s="117"/>
      <c r="T27" s="117"/>
      <c r="U27" s="117"/>
      <c r="V27" s="117"/>
      <c r="W27" s="117"/>
      <c r="X27" s="117"/>
      <c r="Y27" s="117"/>
      <c r="Z27" s="117"/>
    </row>
    <row r="28" spans="1:26" ht="15.75" customHeight="1" x14ac:dyDescent="0.25">
      <c r="A28" s="117"/>
      <c r="B28" s="117"/>
      <c r="C28" s="117"/>
      <c r="D28" s="117"/>
      <c r="E28" s="117"/>
      <c r="F28" s="117"/>
      <c r="G28" s="117"/>
      <c r="H28" s="117"/>
      <c r="I28" s="117"/>
      <c r="J28" s="117"/>
      <c r="K28" s="117"/>
      <c r="L28" s="117"/>
      <c r="M28" s="117"/>
      <c r="N28" s="117"/>
      <c r="O28" s="117"/>
      <c r="P28" s="117"/>
      <c r="Q28" s="117"/>
      <c r="R28" s="117"/>
      <c r="S28" s="117"/>
      <c r="T28" s="117"/>
      <c r="U28" s="117"/>
      <c r="V28" s="117"/>
      <c r="W28" s="117"/>
      <c r="X28" s="117"/>
      <c r="Y28" s="117"/>
      <c r="Z28" s="117"/>
    </row>
    <row r="29" spans="1:26" ht="15.75" customHeight="1" x14ac:dyDescent="0.25">
      <c r="A29" s="117"/>
      <c r="B29" s="117"/>
      <c r="C29" s="117"/>
      <c r="D29" s="117"/>
      <c r="E29" s="117"/>
      <c r="F29" s="117"/>
      <c r="G29" s="117"/>
      <c r="H29" s="117"/>
      <c r="I29" s="117"/>
      <c r="J29" s="117"/>
      <c r="K29" s="117"/>
      <c r="L29" s="117"/>
      <c r="M29" s="117"/>
      <c r="N29" s="117"/>
      <c r="O29" s="117"/>
      <c r="P29" s="117"/>
      <c r="Q29" s="117"/>
      <c r="R29" s="117"/>
      <c r="S29" s="117"/>
      <c r="T29" s="117"/>
      <c r="U29" s="117"/>
      <c r="V29" s="117"/>
      <c r="W29" s="117"/>
      <c r="X29" s="117"/>
      <c r="Y29" s="117"/>
      <c r="Z29" s="117"/>
    </row>
    <row r="30" spans="1:26" ht="15.75" customHeight="1" x14ac:dyDescent="0.25">
      <c r="A30" s="117"/>
      <c r="B30" s="117"/>
      <c r="C30" s="117"/>
      <c r="D30" s="117"/>
      <c r="E30" s="117"/>
      <c r="F30" s="117"/>
      <c r="G30" s="117"/>
      <c r="H30" s="117"/>
      <c r="I30" s="117"/>
      <c r="J30" s="117"/>
      <c r="K30" s="117"/>
      <c r="L30" s="117"/>
      <c r="M30" s="117"/>
      <c r="N30" s="117"/>
      <c r="O30" s="117"/>
      <c r="P30" s="117"/>
      <c r="Q30" s="117"/>
      <c r="R30" s="117"/>
      <c r="S30" s="117"/>
      <c r="T30" s="117"/>
      <c r="U30" s="117"/>
      <c r="V30" s="117"/>
      <c r="W30" s="117"/>
      <c r="X30" s="117"/>
      <c r="Y30" s="117"/>
      <c r="Z30" s="117"/>
    </row>
    <row r="31" spans="1:26" ht="15.75" customHeight="1" x14ac:dyDescent="0.25">
      <c r="A31" s="117"/>
      <c r="B31" s="117"/>
      <c r="C31" s="117"/>
      <c r="D31" s="117"/>
      <c r="E31" s="117"/>
      <c r="F31" s="117"/>
      <c r="G31" s="117"/>
      <c r="H31" s="117"/>
      <c r="I31" s="117"/>
      <c r="J31" s="117"/>
      <c r="K31" s="117"/>
      <c r="L31" s="117"/>
      <c r="M31" s="117"/>
      <c r="N31" s="117"/>
      <c r="O31" s="117"/>
      <c r="P31" s="117"/>
      <c r="Q31" s="117"/>
      <c r="R31" s="117"/>
      <c r="S31" s="117"/>
      <c r="T31" s="117"/>
      <c r="U31" s="117"/>
      <c r="V31" s="117"/>
      <c r="W31" s="117"/>
      <c r="X31" s="117"/>
      <c r="Y31" s="117"/>
      <c r="Z31" s="117"/>
    </row>
    <row r="32" spans="1:26" ht="15.75" customHeight="1" x14ac:dyDescent="0.25">
      <c r="A32" s="117"/>
      <c r="B32" s="117"/>
      <c r="C32" s="117"/>
      <c r="D32" s="117"/>
      <c r="E32" s="117"/>
      <c r="F32" s="117"/>
      <c r="G32" s="117"/>
      <c r="H32" s="117"/>
      <c r="I32" s="117"/>
      <c r="J32" s="117"/>
      <c r="K32" s="117"/>
      <c r="L32" s="117"/>
      <c r="M32" s="117"/>
      <c r="N32" s="117"/>
      <c r="O32" s="117"/>
      <c r="P32" s="117"/>
      <c r="Q32" s="117"/>
      <c r="R32" s="117"/>
      <c r="S32" s="117"/>
      <c r="T32" s="117"/>
      <c r="U32" s="117"/>
      <c r="V32" s="117"/>
      <c r="W32" s="117"/>
      <c r="X32" s="117"/>
      <c r="Y32" s="117"/>
      <c r="Z32" s="117"/>
    </row>
    <row r="33" spans="1:26" ht="15.75" customHeight="1" x14ac:dyDescent="0.25">
      <c r="A33" s="117"/>
      <c r="B33" s="117"/>
      <c r="C33" s="117"/>
      <c r="D33" s="117"/>
      <c r="E33" s="117"/>
      <c r="F33" s="117"/>
      <c r="G33" s="117"/>
      <c r="H33" s="117"/>
      <c r="I33" s="117"/>
      <c r="J33" s="117"/>
      <c r="K33" s="117"/>
      <c r="L33" s="117"/>
      <c r="M33" s="117"/>
      <c r="N33" s="117"/>
      <c r="O33" s="117"/>
      <c r="P33" s="117"/>
      <c r="Q33" s="117"/>
      <c r="R33" s="117"/>
      <c r="S33" s="117"/>
      <c r="T33" s="117"/>
      <c r="U33" s="117"/>
      <c r="V33" s="117"/>
      <c r="W33" s="117"/>
      <c r="X33" s="117"/>
      <c r="Y33" s="117"/>
      <c r="Z33" s="117"/>
    </row>
    <row r="34" spans="1:26" ht="15.75" customHeight="1" x14ac:dyDescent="0.25">
      <c r="A34" s="117"/>
      <c r="B34" s="117"/>
      <c r="C34" s="117"/>
      <c r="D34" s="117"/>
      <c r="E34" s="117"/>
      <c r="F34" s="117"/>
      <c r="G34" s="117"/>
      <c r="H34" s="117"/>
      <c r="I34" s="117"/>
      <c r="J34" s="117"/>
      <c r="K34" s="117"/>
      <c r="L34" s="117"/>
      <c r="M34" s="117"/>
      <c r="N34" s="117"/>
      <c r="O34" s="117"/>
      <c r="P34" s="117"/>
      <c r="Q34" s="117"/>
      <c r="R34" s="117"/>
      <c r="S34" s="117"/>
      <c r="T34" s="117"/>
      <c r="U34" s="117"/>
      <c r="V34" s="117"/>
      <c r="W34" s="117"/>
      <c r="X34" s="117"/>
      <c r="Y34" s="117"/>
      <c r="Z34" s="117"/>
    </row>
    <row r="35" spans="1:26" ht="15.75" customHeight="1" x14ac:dyDescent="0.25">
      <c r="A35" s="117"/>
      <c r="B35" s="117"/>
      <c r="C35" s="117"/>
      <c r="D35" s="117"/>
      <c r="E35" s="117"/>
      <c r="F35" s="117"/>
      <c r="G35" s="117"/>
      <c r="H35" s="117"/>
      <c r="I35" s="117"/>
      <c r="J35" s="117"/>
      <c r="K35" s="117"/>
      <c r="L35" s="117"/>
      <c r="M35" s="117"/>
      <c r="N35" s="117"/>
      <c r="O35" s="117"/>
      <c r="P35" s="117"/>
      <c r="Q35" s="117"/>
      <c r="R35" s="117"/>
      <c r="S35" s="117"/>
      <c r="T35" s="117"/>
      <c r="U35" s="117"/>
      <c r="V35" s="117"/>
      <c r="W35" s="117"/>
      <c r="X35" s="117"/>
      <c r="Y35" s="117"/>
      <c r="Z35" s="117"/>
    </row>
    <row r="36" spans="1:26" ht="15.75" customHeight="1" x14ac:dyDescent="0.25">
      <c r="A36" s="117"/>
      <c r="B36" s="117"/>
      <c r="C36" s="117"/>
      <c r="D36" s="117"/>
      <c r="E36" s="117"/>
      <c r="F36" s="117"/>
      <c r="G36" s="117"/>
      <c r="H36" s="117"/>
      <c r="I36" s="117"/>
      <c r="J36" s="117"/>
      <c r="K36" s="117"/>
      <c r="L36" s="117"/>
      <c r="M36" s="117"/>
      <c r="N36" s="117"/>
      <c r="O36" s="117"/>
      <c r="P36" s="117"/>
      <c r="Q36" s="117"/>
      <c r="R36" s="117"/>
      <c r="S36" s="117"/>
      <c r="T36" s="117"/>
      <c r="U36" s="117"/>
      <c r="V36" s="117"/>
      <c r="W36" s="117"/>
      <c r="X36" s="117"/>
      <c r="Y36" s="117"/>
      <c r="Z36" s="117"/>
    </row>
    <row r="37" spans="1:26" ht="15.75" customHeight="1" x14ac:dyDescent="0.25">
      <c r="A37" s="117"/>
      <c r="B37" s="117"/>
      <c r="C37" s="117"/>
      <c r="D37" s="117"/>
      <c r="E37" s="117"/>
      <c r="F37" s="117"/>
      <c r="G37" s="117"/>
      <c r="H37" s="117"/>
      <c r="I37" s="117"/>
      <c r="J37" s="117"/>
      <c r="K37" s="117"/>
      <c r="L37" s="117"/>
      <c r="M37" s="117"/>
      <c r="N37" s="117"/>
      <c r="O37" s="117"/>
      <c r="P37" s="117"/>
      <c r="Q37" s="117"/>
      <c r="R37" s="117"/>
      <c r="S37" s="117"/>
      <c r="T37" s="117"/>
      <c r="U37" s="117"/>
      <c r="V37" s="117"/>
      <c r="W37" s="117"/>
      <c r="X37" s="117"/>
      <c r="Y37" s="117"/>
      <c r="Z37" s="117"/>
    </row>
    <row r="38" spans="1:26" ht="15.75" customHeight="1" x14ac:dyDescent="0.25">
      <c r="A38" s="117"/>
      <c r="B38" s="117"/>
      <c r="C38" s="117"/>
      <c r="D38" s="117"/>
      <c r="E38" s="117"/>
      <c r="F38" s="117"/>
      <c r="G38" s="117"/>
      <c r="H38" s="117"/>
      <c r="I38" s="117"/>
      <c r="J38" s="117"/>
      <c r="K38" s="117"/>
      <c r="L38" s="117"/>
      <c r="M38" s="117"/>
      <c r="N38" s="117"/>
      <c r="O38" s="117"/>
      <c r="P38" s="117"/>
      <c r="Q38" s="117"/>
      <c r="R38" s="117"/>
      <c r="S38" s="117"/>
      <c r="T38" s="117"/>
      <c r="U38" s="117"/>
      <c r="V38" s="117"/>
      <c r="W38" s="117"/>
      <c r="X38" s="117"/>
      <c r="Y38" s="117"/>
      <c r="Z38" s="117"/>
    </row>
    <row r="39" spans="1:26" ht="15.75" customHeight="1" x14ac:dyDescent="0.25">
      <c r="A39" s="117"/>
      <c r="B39" s="117"/>
      <c r="C39" s="117"/>
      <c r="D39" s="117"/>
      <c r="E39" s="117"/>
      <c r="F39" s="117"/>
      <c r="G39" s="117"/>
      <c r="H39" s="117"/>
      <c r="I39" s="117"/>
      <c r="J39" s="117"/>
      <c r="K39" s="117"/>
      <c r="L39" s="117"/>
      <c r="M39" s="117"/>
      <c r="N39" s="117"/>
      <c r="O39" s="117"/>
      <c r="P39" s="117"/>
      <c r="Q39" s="117"/>
      <c r="R39" s="117"/>
      <c r="S39" s="117"/>
      <c r="T39" s="117"/>
      <c r="U39" s="117"/>
      <c r="V39" s="117"/>
      <c r="W39" s="117"/>
      <c r="X39" s="117"/>
      <c r="Y39" s="117"/>
      <c r="Z39" s="117"/>
    </row>
    <row r="40" spans="1:26" ht="15.75" customHeight="1" x14ac:dyDescent="0.25">
      <c r="A40" s="117"/>
      <c r="B40" s="117"/>
      <c r="C40" s="117"/>
      <c r="D40" s="117"/>
      <c r="E40" s="117"/>
      <c r="F40" s="117"/>
      <c r="G40" s="117"/>
      <c r="H40" s="117"/>
      <c r="I40" s="117"/>
      <c r="J40" s="117"/>
      <c r="K40" s="117"/>
      <c r="L40" s="117"/>
      <c r="M40" s="117"/>
      <c r="N40" s="117"/>
      <c r="O40" s="117"/>
      <c r="P40" s="117"/>
      <c r="Q40" s="117"/>
      <c r="R40" s="117"/>
      <c r="S40" s="117"/>
      <c r="T40" s="117"/>
      <c r="U40" s="117"/>
      <c r="V40" s="117"/>
      <c r="W40" s="117"/>
      <c r="X40" s="117"/>
      <c r="Y40" s="117"/>
      <c r="Z40" s="117"/>
    </row>
    <row r="41" spans="1:26" ht="15.75" customHeight="1" x14ac:dyDescent="0.25">
      <c r="A41" s="117"/>
      <c r="B41" s="117"/>
      <c r="C41" s="117"/>
      <c r="D41" s="117"/>
      <c r="E41" s="117"/>
      <c r="F41" s="117"/>
      <c r="G41" s="117"/>
      <c r="H41" s="117"/>
      <c r="I41" s="117"/>
      <c r="J41" s="117"/>
      <c r="K41" s="117"/>
      <c r="L41" s="117"/>
      <c r="M41" s="117"/>
      <c r="N41" s="117"/>
      <c r="O41" s="117"/>
      <c r="P41" s="117"/>
      <c r="Q41" s="117"/>
      <c r="R41" s="117"/>
      <c r="S41" s="117"/>
      <c r="T41" s="117"/>
      <c r="U41" s="117"/>
      <c r="V41" s="117"/>
      <c r="W41" s="117"/>
      <c r="X41" s="117"/>
      <c r="Y41" s="117"/>
      <c r="Z41" s="117"/>
    </row>
    <row r="42" spans="1:26" ht="15.75" customHeight="1" x14ac:dyDescent="0.25">
      <c r="A42" s="117"/>
      <c r="B42" s="117"/>
      <c r="C42" s="117"/>
      <c r="D42" s="117"/>
      <c r="E42" s="117"/>
      <c r="F42" s="117"/>
      <c r="G42" s="117"/>
      <c r="H42" s="117"/>
      <c r="I42" s="117"/>
      <c r="J42" s="117"/>
      <c r="K42" s="117"/>
      <c r="L42" s="117"/>
      <c r="M42" s="117"/>
      <c r="N42" s="117"/>
      <c r="O42" s="117"/>
      <c r="P42" s="117"/>
      <c r="Q42" s="117"/>
      <c r="R42" s="117"/>
      <c r="S42" s="117"/>
      <c r="T42" s="117"/>
      <c r="U42" s="117"/>
      <c r="V42" s="117"/>
      <c r="W42" s="117"/>
      <c r="X42" s="117"/>
      <c r="Y42" s="117"/>
      <c r="Z42" s="117"/>
    </row>
    <row r="43" spans="1:26" ht="15.75" customHeight="1" x14ac:dyDescent="0.25">
      <c r="A43" s="117"/>
      <c r="B43" s="117"/>
      <c r="C43" s="117"/>
      <c r="D43" s="117"/>
      <c r="E43" s="117"/>
      <c r="F43" s="117"/>
      <c r="G43" s="117"/>
      <c r="H43" s="117"/>
      <c r="I43" s="117"/>
      <c r="J43" s="117"/>
      <c r="K43" s="117"/>
      <c r="L43" s="117"/>
      <c r="M43" s="117"/>
      <c r="N43" s="117"/>
      <c r="O43" s="117"/>
      <c r="P43" s="117"/>
      <c r="Q43" s="117"/>
      <c r="R43" s="117"/>
      <c r="S43" s="117"/>
      <c r="T43" s="117"/>
      <c r="U43" s="117"/>
      <c r="V43" s="117"/>
      <c r="W43" s="117"/>
      <c r="X43" s="117"/>
      <c r="Y43" s="117"/>
      <c r="Z43" s="117"/>
    </row>
    <row r="44" spans="1:26" ht="15.75" customHeight="1" x14ac:dyDescent="0.25">
      <c r="A44" s="117"/>
      <c r="B44" s="117"/>
      <c r="C44" s="117"/>
      <c r="D44" s="117"/>
      <c r="E44" s="117"/>
      <c r="F44" s="117"/>
      <c r="G44" s="117"/>
      <c r="H44" s="117"/>
      <c r="I44" s="117"/>
      <c r="J44" s="117"/>
      <c r="K44" s="117"/>
      <c r="L44" s="117"/>
      <c r="M44" s="117"/>
      <c r="N44" s="117"/>
      <c r="O44" s="117"/>
      <c r="P44" s="117"/>
      <c r="Q44" s="117"/>
      <c r="R44" s="117"/>
      <c r="S44" s="117"/>
      <c r="T44" s="117"/>
      <c r="U44" s="117"/>
      <c r="V44" s="117"/>
      <c r="W44" s="117"/>
      <c r="X44" s="117"/>
      <c r="Y44" s="117"/>
      <c r="Z44" s="117"/>
    </row>
    <row r="45" spans="1:26" ht="15.75" customHeight="1" x14ac:dyDescent="0.25">
      <c r="A45" s="117"/>
      <c r="B45" s="117"/>
      <c r="C45" s="117"/>
      <c r="D45" s="117"/>
      <c r="E45" s="117"/>
      <c r="F45" s="117"/>
      <c r="G45" s="117"/>
      <c r="H45" s="117"/>
      <c r="I45" s="117"/>
      <c r="J45" s="117"/>
      <c r="K45" s="117"/>
      <c r="L45" s="117"/>
      <c r="M45" s="117"/>
      <c r="N45" s="117"/>
      <c r="O45" s="117"/>
      <c r="P45" s="117"/>
      <c r="Q45" s="117"/>
      <c r="R45" s="117"/>
      <c r="S45" s="117"/>
      <c r="T45" s="117"/>
      <c r="U45" s="117"/>
      <c r="V45" s="117"/>
      <c r="W45" s="117"/>
      <c r="X45" s="117"/>
      <c r="Y45" s="117"/>
      <c r="Z45" s="117"/>
    </row>
    <row r="46" spans="1:26" ht="15.75" customHeight="1" x14ac:dyDescent="0.25">
      <c r="A46" s="117"/>
      <c r="B46" s="117"/>
      <c r="C46" s="117"/>
      <c r="D46" s="117"/>
      <c r="E46" s="117"/>
      <c r="F46" s="117"/>
      <c r="G46" s="117"/>
      <c r="H46" s="117"/>
      <c r="I46" s="117"/>
      <c r="J46" s="117"/>
      <c r="K46" s="117"/>
      <c r="L46" s="117"/>
      <c r="M46" s="117"/>
      <c r="N46" s="117"/>
      <c r="O46" s="117"/>
      <c r="P46" s="117"/>
      <c r="Q46" s="117"/>
      <c r="R46" s="117"/>
      <c r="S46" s="117"/>
      <c r="T46" s="117"/>
      <c r="U46" s="117"/>
      <c r="V46" s="117"/>
      <c r="W46" s="117"/>
      <c r="X46" s="117"/>
      <c r="Y46" s="117"/>
      <c r="Z46" s="117"/>
    </row>
    <row r="47" spans="1:26" ht="15.75" customHeight="1" x14ac:dyDescent="0.25">
      <c r="A47" s="117"/>
      <c r="B47" s="117"/>
      <c r="C47" s="117"/>
      <c r="D47" s="117"/>
      <c r="E47" s="117"/>
      <c r="F47" s="117"/>
      <c r="G47" s="117"/>
      <c r="H47" s="117"/>
      <c r="I47" s="117"/>
      <c r="J47" s="117"/>
      <c r="K47" s="117"/>
      <c r="L47" s="117"/>
      <c r="M47" s="117"/>
      <c r="N47" s="117"/>
      <c r="O47" s="117"/>
      <c r="P47" s="117"/>
      <c r="Q47" s="117"/>
      <c r="R47" s="117"/>
      <c r="S47" s="117"/>
      <c r="T47" s="117"/>
      <c r="U47" s="117"/>
      <c r="V47" s="117"/>
      <c r="W47" s="117"/>
      <c r="X47" s="117"/>
      <c r="Y47" s="117"/>
      <c r="Z47" s="117"/>
    </row>
    <row r="48" spans="1:26" ht="15.75" customHeight="1" x14ac:dyDescent="0.25">
      <c r="A48" s="117"/>
      <c r="B48" s="117"/>
      <c r="C48" s="117"/>
      <c r="D48" s="117"/>
      <c r="E48" s="117"/>
      <c r="F48" s="117"/>
      <c r="G48" s="117"/>
      <c r="H48" s="117"/>
      <c r="I48" s="117"/>
      <c r="J48" s="117"/>
      <c r="K48" s="117"/>
      <c r="L48" s="117"/>
      <c r="M48" s="117"/>
      <c r="N48" s="117"/>
      <c r="O48" s="117"/>
      <c r="P48" s="117"/>
      <c r="Q48" s="117"/>
      <c r="R48" s="117"/>
      <c r="S48" s="117"/>
      <c r="T48" s="117"/>
      <c r="U48" s="117"/>
      <c r="V48" s="117"/>
      <c r="W48" s="117"/>
      <c r="X48" s="117"/>
      <c r="Y48" s="117"/>
      <c r="Z48" s="117"/>
    </row>
    <row r="49" spans="1:26" ht="15.75" customHeight="1" x14ac:dyDescent="0.25">
      <c r="A49" s="117"/>
      <c r="B49" s="117"/>
      <c r="C49" s="117"/>
      <c r="D49" s="117"/>
      <c r="E49" s="117"/>
      <c r="F49" s="117"/>
      <c r="G49" s="117"/>
      <c r="H49" s="117"/>
      <c r="I49" s="117"/>
      <c r="J49" s="117"/>
      <c r="K49" s="117"/>
      <c r="L49" s="117"/>
      <c r="M49" s="117"/>
      <c r="N49" s="117"/>
      <c r="O49" s="117"/>
      <c r="P49" s="117"/>
      <c r="Q49" s="117"/>
      <c r="R49" s="117"/>
      <c r="S49" s="117"/>
      <c r="T49" s="117"/>
      <c r="U49" s="117"/>
      <c r="V49" s="117"/>
      <c r="W49" s="117"/>
      <c r="X49" s="117"/>
      <c r="Y49" s="117"/>
      <c r="Z49" s="117"/>
    </row>
    <row r="50" spans="1:26" ht="15.75" customHeight="1" x14ac:dyDescent="0.25">
      <c r="A50" s="117"/>
      <c r="B50" s="117"/>
      <c r="C50" s="117"/>
      <c r="D50" s="117"/>
      <c r="E50" s="117"/>
      <c r="F50" s="117"/>
      <c r="G50" s="117"/>
      <c r="H50" s="117"/>
      <c r="I50" s="117"/>
      <c r="J50" s="117"/>
      <c r="K50" s="117"/>
      <c r="L50" s="117"/>
      <c r="M50" s="117"/>
      <c r="N50" s="117"/>
      <c r="O50" s="117"/>
      <c r="P50" s="117"/>
      <c r="Q50" s="117"/>
      <c r="R50" s="117"/>
      <c r="S50" s="117"/>
      <c r="T50" s="117"/>
      <c r="U50" s="117"/>
      <c r="V50" s="117"/>
      <c r="W50" s="117"/>
      <c r="X50" s="117"/>
      <c r="Y50" s="117"/>
      <c r="Z50" s="117"/>
    </row>
    <row r="51" spans="1:26" ht="15.75" customHeight="1" x14ac:dyDescent="0.25">
      <c r="A51" s="117"/>
      <c r="B51" s="117"/>
      <c r="C51" s="117"/>
      <c r="D51" s="117"/>
      <c r="E51" s="117"/>
      <c r="F51" s="117"/>
      <c r="G51" s="117"/>
      <c r="H51" s="117"/>
      <c r="I51" s="117"/>
      <c r="J51" s="117"/>
      <c r="K51" s="117"/>
      <c r="L51" s="117"/>
      <c r="M51" s="117"/>
      <c r="N51" s="117"/>
      <c r="O51" s="117"/>
      <c r="P51" s="117"/>
      <c r="Q51" s="117"/>
      <c r="R51" s="117"/>
      <c r="S51" s="117"/>
      <c r="T51" s="117"/>
      <c r="U51" s="117"/>
      <c r="V51" s="117"/>
      <c r="W51" s="117"/>
      <c r="X51" s="117"/>
      <c r="Y51" s="117"/>
      <c r="Z51" s="117"/>
    </row>
    <row r="52" spans="1:26" ht="15.75" customHeight="1" x14ac:dyDescent="0.25">
      <c r="A52" s="117"/>
      <c r="B52" s="117"/>
      <c r="C52" s="117"/>
      <c r="D52" s="117"/>
      <c r="E52" s="117"/>
      <c r="F52" s="117"/>
      <c r="G52" s="117"/>
      <c r="H52" s="117"/>
      <c r="I52" s="117"/>
      <c r="J52" s="117"/>
      <c r="K52" s="117"/>
      <c r="L52" s="117"/>
      <c r="M52" s="117"/>
      <c r="N52" s="117"/>
      <c r="O52" s="117"/>
      <c r="P52" s="117"/>
      <c r="Q52" s="117"/>
      <c r="R52" s="117"/>
      <c r="S52" s="117"/>
      <c r="T52" s="117"/>
      <c r="U52" s="117"/>
      <c r="V52" s="117"/>
      <c r="W52" s="117"/>
      <c r="X52" s="117"/>
      <c r="Y52" s="117"/>
      <c r="Z52" s="117"/>
    </row>
    <row r="53" spans="1:26" ht="15.75" customHeight="1" x14ac:dyDescent="0.25">
      <c r="A53" s="117"/>
      <c r="B53" s="117"/>
      <c r="C53" s="117"/>
      <c r="D53" s="117"/>
      <c r="E53" s="117"/>
      <c r="F53" s="117"/>
      <c r="G53" s="117"/>
      <c r="H53" s="117"/>
      <c r="I53" s="117"/>
      <c r="J53" s="117"/>
      <c r="K53" s="117"/>
      <c r="L53" s="117"/>
      <c r="M53" s="117"/>
      <c r="N53" s="117"/>
      <c r="O53" s="117"/>
      <c r="P53" s="117"/>
      <c r="Q53" s="117"/>
      <c r="R53" s="117"/>
      <c r="S53" s="117"/>
      <c r="T53" s="117"/>
      <c r="U53" s="117"/>
      <c r="V53" s="117"/>
      <c r="W53" s="117"/>
      <c r="X53" s="117"/>
      <c r="Y53" s="117"/>
      <c r="Z53" s="117"/>
    </row>
    <row r="54" spans="1:26" ht="15.75" customHeight="1" x14ac:dyDescent="0.25">
      <c r="A54" s="117"/>
      <c r="B54" s="117"/>
      <c r="C54" s="117"/>
      <c r="D54" s="117"/>
      <c r="E54" s="117"/>
      <c r="F54" s="117"/>
      <c r="G54" s="117"/>
      <c r="H54" s="117"/>
      <c r="I54" s="117"/>
      <c r="J54" s="117"/>
      <c r="K54" s="117"/>
      <c r="L54" s="117"/>
      <c r="M54" s="117"/>
      <c r="N54" s="117"/>
      <c r="O54" s="117"/>
      <c r="P54" s="117"/>
      <c r="Q54" s="117"/>
      <c r="R54" s="117"/>
      <c r="S54" s="117"/>
      <c r="T54" s="117"/>
      <c r="U54" s="117"/>
      <c r="V54" s="117"/>
      <c r="W54" s="117"/>
      <c r="X54" s="117"/>
      <c r="Y54" s="117"/>
      <c r="Z54" s="117"/>
    </row>
    <row r="55" spans="1:26" ht="15.75" customHeight="1" x14ac:dyDescent="0.25">
      <c r="A55" s="117"/>
      <c r="B55" s="117"/>
      <c r="C55" s="117"/>
      <c r="D55" s="117"/>
      <c r="E55" s="117"/>
      <c r="F55" s="117"/>
      <c r="G55" s="117"/>
      <c r="H55" s="117"/>
      <c r="I55" s="117"/>
      <c r="J55" s="117"/>
      <c r="K55" s="117"/>
      <c r="L55" s="117"/>
      <c r="M55" s="117"/>
      <c r="N55" s="117"/>
      <c r="O55" s="117"/>
      <c r="P55" s="117"/>
      <c r="Q55" s="117"/>
      <c r="R55" s="117"/>
      <c r="S55" s="117"/>
      <c r="T55" s="117"/>
      <c r="U55" s="117"/>
      <c r="V55" s="117"/>
      <c r="W55" s="117"/>
      <c r="X55" s="117"/>
      <c r="Y55" s="117"/>
      <c r="Z55" s="117"/>
    </row>
    <row r="56" spans="1:26" ht="15.75" customHeight="1" x14ac:dyDescent="0.25">
      <c r="A56" s="117"/>
      <c r="B56" s="117"/>
      <c r="C56" s="117"/>
      <c r="D56" s="117"/>
      <c r="E56" s="117"/>
      <c r="F56" s="117"/>
      <c r="G56" s="117"/>
      <c r="H56" s="117"/>
      <c r="I56" s="117"/>
      <c r="J56" s="117"/>
      <c r="K56" s="117"/>
      <c r="L56" s="117"/>
      <c r="M56" s="117"/>
      <c r="N56" s="117"/>
      <c r="O56" s="117"/>
      <c r="P56" s="117"/>
      <c r="Q56" s="117"/>
      <c r="R56" s="117"/>
      <c r="S56" s="117"/>
      <c r="T56" s="117"/>
      <c r="U56" s="117"/>
      <c r="V56" s="117"/>
      <c r="W56" s="117"/>
      <c r="X56" s="117"/>
      <c r="Y56" s="117"/>
      <c r="Z56" s="117"/>
    </row>
    <row r="57" spans="1:26" ht="15.75" customHeight="1" x14ac:dyDescent="0.25">
      <c r="A57" s="117"/>
      <c r="B57" s="117"/>
      <c r="C57" s="117"/>
      <c r="D57" s="117"/>
      <c r="E57" s="117"/>
      <c r="F57" s="117"/>
      <c r="G57" s="117"/>
      <c r="H57" s="117"/>
      <c r="I57" s="117"/>
      <c r="J57" s="117"/>
      <c r="K57" s="117"/>
      <c r="L57" s="117"/>
      <c r="M57" s="117"/>
      <c r="N57" s="117"/>
      <c r="O57" s="117"/>
      <c r="P57" s="117"/>
      <c r="Q57" s="117"/>
      <c r="R57" s="117"/>
      <c r="S57" s="117"/>
      <c r="T57" s="117"/>
      <c r="U57" s="117"/>
      <c r="V57" s="117"/>
      <c r="W57" s="117"/>
      <c r="X57" s="117"/>
      <c r="Y57" s="117"/>
      <c r="Z57" s="117"/>
    </row>
    <row r="58" spans="1:26" ht="15.75" customHeight="1" x14ac:dyDescent="0.25">
      <c r="A58" s="117"/>
      <c r="B58" s="117"/>
      <c r="C58" s="117"/>
      <c r="D58" s="117"/>
      <c r="E58" s="117"/>
      <c r="F58" s="117"/>
      <c r="G58" s="117"/>
      <c r="H58" s="117"/>
      <c r="I58" s="117"/>
      <c r="J58" s="117"/>
      <c r="K58" s="117"/>
      <c r="L58" s="117"/>
      <c r="M58" s="117"/>
      <c r="N58" s="117"/>
      <c r="O58" s="117"/>
      <c r="P58" s="117"/>
      <c r="Q58" s="117"/>
      <c r="R58" s="117"/>
      <c r="S58" s="117"/>
      <c r="T58" s="117"/>
      <c r="U58" s="117"/>
      <c r="V58" s="117"/>
      <c r="W58" s="117"/>
      <c r="X58" s="117"/>
      <c r="Y58" s="117"/>
      <c r="Z58" s="117"/>
    </row>
    <row r="59" spans="1:26" ht="15.75" customHeight="1" x14ac:dyDescent="0.25">
      <c r="A59" s="117"/>
      <c r="B59" s="117"/>
      <c r="C59" s="117"/>
      <c r="D59" s="117"/>
      <c r="E59" s="117"/>
      <c r="F59" s="117"/>
      <c r="G59" s="117"/>
      <c r="H59" s="117"/>
      <c r="I59" s="117"/>
      <c r="J59" s="117"/>
      <c r="K59" s="117"/>
      <c r="L59" s="117"/>
      <c r="M59" s="117"/>
      <c r="N59" s="117"/>
      <c r="O59" s="117"/>
      <c r="P59" s="117"/>
      <c r="Q59" s="117"/>
      <c r="R59" s="117"/>
      <c r="S59" s="117"/>
      <c r="T59" s="117"/>
      <c r="U59" s="117"/>
      <c r="V59" s="117"/>
      <c r="W59" s="117"/>
      <c r="X59" s="117"/>
      <c r="Y59" s="117"/>
      <c r="Z59" s="117"/>
    </row>
    <row r="60" spans="1:26" ht="15.75" customHeight="1" x14ac:dyDescent="0.25">
      <c r="A60" s="117"/>
      <c r="B60" s="117"/>
      <c r="C60" s="117"/>
      <c r="D60" s="117"/>
      <c r="E60" s="117"/>
      <c r="F60" s="117"/>
      <c r="G60" s="117"/>
      <c r="H60" s="117"/>
      <c r="I60" s="117"/>
      <c r="J60" s="117"/>
      <c r="K60" s="117"/>
      <c r="L60" s="117"/>
      <c r="M60" s="117"/>
      <c r="N60" s="117"/>
      <c r="O60" s="117"/>
      <c r="P60" s="117"/>
      <c r="Q60" s="117"/>
      <c r="R60" s="117"/>
      <c r="S60" s="117"/>
      <c r="T60" s="117"/>
      <c r="U60" s="117"/>
      <c r="V60" s="117"/>
      <c r="W60" s="117"/>
      <c r="X60" s="117"/>
      <c r="Y60" s="117"/>
      <c r="Z60" s="117"/>
    </row>
    <row r="61" spans="1:26" ht="15.75" customHeight="1" x14ac:dyDescent="0.25">
      <c r="A61" s="117"/>
      <c r="B61" s="117"/>
      <c r="C61" s="117"/>
      <c r="D61" s="117"/>
      <c r="E61" s="117"/>
      <c r="F61" s="117"/>
      <c r="G61" s="117"/>
      <c r="H61" s="117"/>
      <c r="I61" s="117"/>
      <c r="J61" s="117"/>
      <c r="K61" s="117"/>
      <c r="L61" s="117"/>
      <c r="M61" s="117"/>
      <c r="N61" s="117"/>
      <c r="O61" s="117"/>
      <c r="P61" s="117"/>
      <c r="Q61" s="117"/>
      <c r="R61" s="117"/>
      <c r="S61" s="117"/>
      <c r="T61" s="117"/>
      <c r="U61" s="117"/>
      <c r="V61" s="117"/>
      <c r="W61" s="117"/>
      <c r="X61" s="117"/>
      <c r="Y61" s="117"/>
      <c r="Z61" s="117"/>
    </row>
    <row r="62" spans="1:26" ht="15.75" customHeight="1" x14ac:dyDescent="0.25">
      <c r="A62" s="117"/>
      <c r="B62" s="117"/>
      <c r="C62" s="117"/>
      <c r="D62" s="117"/>
      <c r="E62" s="117"/>
      <c r="F62" s="117"/>
      <c r="G62" s="117"/>
      <c r="H62" s="117"/>
      <c r="I62" s="117"/>
      <c r="J62" s="117"/>
      <c r="K62" s="117"/>
      <c r="L62" s="117"/>
      <c r="M62" s="117"/>
      <c r="N62" s="117"/>
      <c r="O62" s="117"/>
      <c r="P62" s="117"/>
      <c r="Q62" s="117"/>
      <c r="R62" s="117"/>
      <c r="S62" s="117"/>
      <c r="T62" s="117"/>
      <c r="U62" s="117"/>
      <c r="V62" s="117"/>
      <c r="W62" s="117"/>
      <c r="X62" s="117"/>
      <c r="Y62" s="117"/>
      <c r="Z62" s="117"/>
    </row>
    <row r="63" spans="1:26" ht="15.75" customHeight="1" x14ac:dyDescent="0.25">
      <c r="A63" s="117"/>
      <c r="B63" s="117"/>
      <c r="C63" s="117"/>
      <c r="D63" s="117"/>
      <c r="E63" s="117"/>
      <c r="F63" s="117"/>
      <c r="G63" s="117"/>
      <c r="H63" s="117"/>
      <c r="I63" s="117"/>
      <c r="J63" s="117"/>
      <c r="K63" s="117"/>
      <c r="L63" s="117"/>
      <c r="M63" s="117"/>
      <c r="N63" s="117"/>
      <c r="O63" s="117"/>
      <c r="P63" s="117"/>
      <c r="Q63" s="117"/>
      <c r="R63" s="117"/>
      <c r="S63" s="117"/>
      <c r="T63" s="117"/>
      <c r="U63" s="117"/>
      <c r="V63" s="117"/>
      <c r="W63" s="117"/>
      <c r="X63" s="117"/>
      <c r="Y63" s="117"/>
      <c r="Z63" s="117"/>
    </row>
    <row r="64" spans="1:26" ht="15.75" customHeight="1" x14ac:dyDescent="0.25">
      <c r="A64" s="117"/>
      <c r="B64" s="117"/>
      <c r="C64" s="117"/>
      <c r="D64" s="117"/>
      <c r="E64" s="117"/>
      <c r="F64" s="117"/>
      <c r="G64" s="117"/>
      <c r="H64" s="117"/>
      <c r="I64" s="117"/>
      <c r="J64" s="117"/>
      <c r="K64" s="117"/>
      <c r="L64" s="117"/>
      <c r="M64" s="117"/>
      <c r="N64" s="117"/>
      <c r="O64" s="117"/>
      <c r="P64" s="117"/>
      <c r="Q64" s="117"/>
      <c r="R64" s="117"/>
      <c r="S64" s="117"/>
      <c r="T64" s="117"/>
      <c r="U64" s="117"/>
      <c r="V64" s="117"/>
      <c r="W64" s="117"/>
      <c r="X64" s="117"/>
      <c r="Y64" s="117"/>
      <c r="Z64" s="117"/>
    </row>
    <row r="65" spans="1:26" ht="15.75" customHeight="1" x14ac:dyDescent="0.25">
      <c r="A65" s="117"/>
      <c r="B65" s="117"/>
      <c r="C65" s="117"/>
      <c r="D65" s="117"/>
      <c r="E65" s="117"/>
      <c r="F65" s="117"/>
      <c r="G65" s="117"/>
      <c r="H65" s="117"/>
      <c r="I65" s="117"/>
      <c r="J65" s="117"/>
      <c r="K65" s="117"/>
      <c r="L65" s="117"/>
      <c r="M65" s="117"/>
      <c r="N65" s="117"/>
      <c r="O65" s="117"/>
      <c r="P65" s="117"/>
      <c r="Q65" s="117"/>
      <c r="R65" s="117"/>
      <c r="S65" s="117"/>
      <c r="T65" s="117"/>
      <c r="U65" s="117"/>
      <c r="V65" s="117"/>
      <c r="W65" s="117"/>
      <c r="X65" s="117"/>
      <c r="Y65" s="117"/>
      <c r="Z65" s="117"/>
    </row>
    <row r="66" spans="1:26" ht="15.75" customHeight="1" x14ac:dyDescent="0.25">
      <c r="A66" s="117"/>
      <c r="B66" s="117"/>
      <c r="C66" s="117"/>
      <c r="D66" s="117"/>
      <c r="E66" s="117"/>
      <c r="F66" s="117"/>
      <c r="G66" s="117"/>
      <c r="H66" s="117"/>
      <c r="I66" s="117"/>
      <c r="J66" s="117"/>
      <c r="K66" s="117"/>
      <c r="L66" s="117"/>
      <c r="M66" s="117"/>
      <c r="N66" s="117"/>
      <c r="O66" s="117"/>
      <c r="P66" s="117"/>
      <c r="Q66" s="117"/>
      <c r="R66" s="117"/>
      <c r="S66" s="117"/>
      <c r="T66" s="117"/>
      <c r="U66" s="117"/>
      <c r="V66" s="117"/>
      <c r="W66" s="117"/>
      <c r="X66" s="117"/>
      <c r="Y66" s="117"/>
      <c r="Z66" s="117"/>
    </row>
    <row r="67" spans="1:26" ht="15.75" customHeight="1" x14ac:dyDescent="0.25">
      <c r="A67" s="117"/>
      <c r="B67" s="117"/>
      <c r="C67" s="117"/>
      <c r="D67" s="117"/>
      <c r="E67" s="117"/>
      <c r="F67" s="117"/>
      <c r="G67" s="117"/>
      <c r="H67" s="117"/>
      <c r="I67" s="117"/>
      <c r="J67" s="117"/>
      <c r="K67" s="117"/>
      <c r="L67" s="117"/>
      <c r="M67" s="117"/>
      <c r="N67" s="117"/>
      <c r="O67" s="117"/>
      <c r="P67" s="117"/>
      <c r="Q67" s="117"/>
      <c r="R67" s="117"/>
      <c r="S67" s="117"/>
      <c r="T67" s="117"/>
      <c r="U67" s="117"/>
      <c r="V67" s="117"/>
      <c r="W67" s="117"/>
      <c r="X67" s="117"/>
      <c r="Y67" s="117"/>
      <c r="Z67" s="117"/>
    </row>
    <row r="68" spans="1:26" ht="15.75" customHeight="1" x14ac:dyDescent="0.25">
      <c r="A68" s="117"/>
      <c r="B68" s="117"/>
      <c r="C68" s="117"/>
      <c r="D68" s="117"/>
      <c r="E68" s="117"/>
      <c r="F68" s="117"/>
      <c r="G68" s="117"/>
      <c r="H68" s="117"/>
      <c r="I68" s="117"/>
      <c r="J68" s="117"/>
      <c r="K68" s="117"/>
      <c r="L68" s="117"/>
      <c r="M68" s="117"/>
      <c r="N68" s="117"/>
      <c r="O68" s="117"/>
      <c r="P68" s="117"/>
      <c r="Q68" s="117"/>
      <c r="R68" s="117"/>
      <c r="S68" s="117"/>
      <c r="T68" s="117"/>
      <c r="U68" s="117"/>
      <c r="V68" s="117"/>
      <c r="W68" s="117"/>
      <c r="X68" s="117"/>
      <c r="Y68" s="117"/>
      <c r="Z68" s="117"/>
    </row>
    <row r="69" spans="1:26" ht="15.75" customHeight="1" x14ac:dyDescent="0.25">
      <c r="A69" s="117"/>
      <c r="B69" s="117"/>
      <c r="C69" s="117"/>
      <c r="D69" s="117"/>
      <c r="E69" s="117"/>
      <c r="F69" s="117"/>
      <c r="G69" s="117"/>
      <c r="H69" s="117"/>
      <c r="I69" s="117"/>
      <c r="J69" s="117"/>
      <c r="K69" s="117"/>
      <c r="L69" s="117"/>
      <c r="M69" s="117"/>
      <c r="N69" s="117"/>
      <c r="O69" s="117"/>
      <c r="P69" s="117"/>
      <c r="Q69" s="117"/>
      <c r="R69" s="117"/>
      <c r="S69" s="117"/>
      <c r="T69" s="117"/>
      <c r="U69" s="117"/>
      <c r="V69" s="117"/>
      <c r="W69" s="117"/>
      <c r="X69" s="117"/>
      <c r="Y69" s="117"/>
      <c r="Z69" s="117"/>
    </row>
    <row r="70" spans="1:26" ht="15.75" customHeight="1" x14ac:dyDescent="0.25">
      <c r="A70" s="117"/>
      <c r="B70" s="117"/>
      <c r="C70" s="117"/>
      <c r="D70" s="117"/>
      <c r="E70" s="117"/>
      <c r="F70" s="117"/>
      <c r="G70" s="117"/>
      <c r="H70" s="117"/>
      <c r="I70" s="117"/>
      <c r="J70" s="117"/>
      <c r="K70" s="117"/>
      <c r="L70" s="117"/>
      <c r="M70" s="117"/>
      <c r="N70" s="117"/>
      <c r="O70" s="117"/>
      <c r="P70" s="117"/>
      <c r="Q70" s="117"/>
      <c r="R70" s="117"/>
      <c r="S70" s="117"/>
      <c r="T70" s="117"/>
      <c r="U70" s="117"/>
      <c r="V70" s="117"/>
      <c r="W70" s="117"/>
      <c r="X70" s="117"/>
      <c r="Y70" s="117"/>
      <c r="Z70" s="117"/>
    </row>
    <row r="71" spans="1:26" ht="15.75" customHeight="1" x14ac:dyDescent="0.25">
      <c r="A71" s="117"/>
      <c r="B71" s="117"/>
      <c r="C71" s="117"/>
      <c r="D71" s="117"/>
      <c r="E71" s="117"/>
      <c r="F71" s="117"/>
      <c r="G71" s="117"/>
      <c r="H71" s="117"/>
      <c r="I71" s="117"/>
      <c r="J71" s="117"/>
      <c r="K71" s="117"/>
      <c r="L71" s="117"/>
      <c r="M71" s="117"/>
      <c r="N71" s="117"/>
      <c r="O71" s="117"/>
      <c r="P71" s="117"/>
      <c r="Q71" s="117"/>
      <c r="R71" s="117"/>
      <c r="S71" s="117"/>
      <c r="T71" s="117"/>
      <c r="U71" s="117"/>
      <c r="V71" s="117"/>
      <c r="W71" s="117"/>
      <c r="X71" s="117"/>
      <c r="Y71" s="117"/>
      <c r="Z71" s="117"/>
    </row>
    <row r="72" spans="1:26" ht="15.75" customHeight="1" x14ac:dyDescent="0.25">
      <c r="A72" s="117"/>
      <c r="B72" s="117"/>
      <c r="C72" s="117"/>
      <c r="D72" s="117"/>
      <c r="E72" s="117"/>
      <c r="F72" s="117"/>
      <c r="G72" s="117"/>
      <c r="H72" s="117"/>
      <c r="I72" s="117"/>
      <c r="J72" s="117"/>
      <c r="K72" s="117"/>
      <c r="L72" s="117"/>
      <c r="M72" s="117"/>
      <c r="N72" s="117"/>
      <c r="O72" s="117"/>
      <c r="P72" s="117"/>
      <c r="Q72" s="117"/>
      <c r="R72" s="117"/>
      <c r="S72" s="117"/>
      <c r="T72" s="117"/>
      <c r="U72" s="117"/>
      <c r="V72" s="117"/>
      <c r="W72" s="117"/>
      <c r="X72" s="117"/>
      <c r="Y72" s="117"/>
      <c r="Z72" s="117"/>
    </row>
    <row r="73" spans="1:26" ht="15.75" customHeight="1" x14ac:dyDescent="0.25">
      <c r="A73" s="117"/>
      <c r="B73" s="117"/>
      <c r="C73" s="117"/>
      <c r="D73" s="117"/>
      <c r="E73" s="117"/>
      <c r="F73" s="117"/>
      <c r="G73" s="117"/>
      <c r="H73" s="117"/>
      <c r="I73" s="117"/>
      <c r="J73" s="117"/>
      <c r="K73" s="117"/>
      <c r="L73" s="117"/>
      <c r="M73" s="117"/>
      <c r="N73" s="117"/>
      <c r="O73" s="117"/>
      <c r="P73" s="117"/>
      <c r="Q73" s="117"/>
      <c r="R73" s="117"/>
      <c r="S73" s="117"/>
      <c r="T73" s="117"/>
      <c r="U73" s="117"/>
      <c r="V73" s="117"/>
      <c r="W73" s="117"/>
      <c r="X73" s="117"/>
      <c r="Y73" s="117"/>
      <c r="Z73" s="117"/>
    </row>
    <row r="74" spans="1:26" ht="15.75" customHeight="1" x14ac:dyDescent="0.25">
      <c r="A74" s="117"/>
      <c r="B74" s="117"/>
      <c r="C74" s="117"/>
      <c r="D74" s="117"/>
      <c r="E74" s="117"/>
      <c r="F74" s="117"/>
      <c r="G74" s="117"/>
      <c r="H74" s="117"/>
      <c r="I74" s="117"/>
      <c r="J74" s="117"/>
      <c r="K74" s="117"/>
      <c r="L74" s="117"/>
      <c r="M74" s="117"/>
      <c r="N74" s="117"/>
      <c r="O74" s="117"/>
      <c r="P74" s="117"/>
      <c r="Q74" s="117"/>
      <c r="R74" s="117"/>
      <c r="S74" s="117"/>
      <c r="T74" s="117"/>
      <c r="U74" s="117"/>
      <c r="V74" s="117"/>
      <c r="W74" s="117"/>
      <c r="X74" s="117"/>
      <c r="Y74" s="117"/>
      <c r="Z74" s="117"/>
    </row>
    <row r="75" spans="1:26" ht="15.75" customHeight="1" x14ac:dyDescent="0.25">
      <c r="A75" s="117"/>
      <c r="B75" s="117"/>
      <c r="C75" s="117"/>
      <c r="D75" s="117"/>
      <c r="E75" s="117"/>
      <c r="F75" s="117"/>
      <c r="G75" s="117"/>
      <c r="H75" s="117"/>
      <c r="I75" s="117"/>
      <c r="J75" s="117"/>
      <c r="K75" s="117"/>
      <c r="L75" s="117"/>
      <c r="M75" s="117"/>
      <c r="N75" s="117"/>
      <c r="O75" s="117"/>
      <c r="P75" s="117"/>
      <c r="Q75" s="117"/>
      <c r="R75" s="117"/>
      <c r="S75" s="117"/>
      <c r="T75" s="117"/>
      <c r="U75" s="117"/>
      <c r="V75" s="117"/>
      <c r="W75" s="117"/>
      <c r="X75" s="117"/>
      <c r="Y75" s="117"/>
      <c r="Z75" s="117"/>
    </row>
    <row r="76" spans="1:26" ht="15.75" customHeight="1" x14ac:dyDescent="0.25">
      <c r="A76" s="117"/>
      <c r="B76" s="117"/>
      <c r="C76" s="117"/>
      <c r="D76" s="117"/>
      <c r="E76" s="117"/>
      <c r="F76" s="117"/>
      <c r="G76" s="117"/>
      <c r="H76" s="117"/>
      <c r="I76" s="117"/>
      <c r="J76" s="117"/>
      <c r="K76" s="117"/>
      <c r="L76" s="117"/>
      <c r="M76" s="117"/>
      <c r="N76" s="117"/>
      <c r="O76" s="117"/>
      <c r="P76" s="117"/>
      <c r="Q76" s="117"/>
      <c r="R76" s="117"/>
      <c r="S76" s="117"/>
      <c r="T76" s="117"/>
      <c r="U76" s="117"/>
      <c r="V76" s="117"/>
      <c r="W76" s="117"/>
      <c r="X76" s="117"/>
      <c r="Y76" s="117"/>
      <c r="Z76" s="117"/>
    </row>
    <row r="77" spans="1:26" ht="15.75" customHeight="1" x14ac:dyDescent="0.25">
      <c r="A77" s="117"/>
      <c r="B77" s="117"/>
      <c r="C77" s="117"/>
      <c r="D77" s="117"/>
      <c r="E77" s="117"/>
      <c r="F77" s="117"/>
      <c r="G77" s="117"/>
      <c r="H77" s="117"/>
      <c r="I77" s="117"/>
      <c r="J77" s="117"/>
      <c r="K77" s="117"/>
      <c r="L77" s="117"/>
      <c r="M77" s="117"/>
      <c r="N77" s="117"/>
      <c r="O77" s="117"/>
      <c r="P77" s="117"/>
      <c r="Q77" s="117"/>
      <c r="R77" s="117"/>
      <c r="S77" s="117"/>
      <c r="T77" s="117"/>
      <c r="U77" s="117"/>
      <c r="V77" s="117"/>
      <c r="W77" s="117"/>
      <c r="X77" s="117"/>
      <c r="Y77" s="117"/>
      <c r="Z77" s="117"/>
    </row>
    <row r="78" spans="1:26" ht="15.75" customHeight="1" x14ac:dyDescent="0.25">
      <c r="A78" s="117"/>
      <c r="B78" s="117"/>
      <c r="C78" s="117"/>
      <c r="D78" s="117"/>
      <c r="E78" s="117"/>
      <c r="F78" s="117"/>
      <c r="G78" s="117"/>
      <c r="H78" s="117"/>
      <c r="I78" s="117"/>
      <c r="J78" s="117"/>
      <c r="K78" s="117"/>
      <c r="L78" s="117"/>
      <c r="M78" s="117"/>
      <c r="N78" s="117"/>
      <c r="O78" s="117"/>
      <c r="P78" s="117"/>
      <c r="Q78" s="117"/>
      <c r="R78" s="117"/>
      <c r="S78" s="117"/>
      <c r="T78" s="117"/>
      <c r="U78" s="117"/>
      <c r="V78" s="117"/>
      <c r="W78" s="117"/>
      <c r="X78" s="117"/>
      <c r="Y78" s="117"/>
      <c r="Z78" s="117"/>
    </row>
    <row r="79" spans="1:26" ht="15.75" customHeight="1" x14ac:dyDescent="0.25">
      <c r="A79" s="117"/>
      <c r="B79" s="117"/>
      <c r="C79" s="117"/>
      <c r="D79" s="117"/>
      <c r="E79" s="117"/>
      <c r="F79" s="117"/>
      <c r="G79" s="117"/>
      <c r="H79" s="117"/>
      <c r="I79" s="117"/>
      <c r="J79" s="117"/>
      <c r="K79" s="117"/>
      <c r="L79" s="117"/>
      <c r="M79" s="117"/>
      <c r="N79" s="117"/>
      <c r="O79" s="117"/>
      <c r="P79" s="117"/>
      <c r="Q79" s="117"/>
      <c r="R79" s="117"/>
      <c r="S79" s="117"/>
      <c r="T79" s="117"/>
      <c r="U79" s="117"/>
      <c r="V79" s="117"/>
      <c r="W79" s="117"/>
      <c r="X79" s="117"/>
      <c r="Y79" s="117"/>
      <c r="Z79" s="117"/>
    </row>
    <row r="80" spans="1:26" ht="15.75" customHeight="1" x14ac:dyDescent="0.25">
      <c r="A80" s="117"/>
      <c r="B80" s="117"/>
      <c r="C80" s="117"/>
      <c r="D80" s="117"/>
      <c r="E80" s="117"/>
      <c r="F80" s="117"/>
      <c r="G80" s="117"/>
      <c r="H80" s="117"/>
      <c r="I80" s="117"/>
      <c r="J80" s="117"/>
      <c r="K80" s="117"/>
      <c r="L80" s="117"/>
      <c r="M80" s="117"/>
      <c r="N80" s="117"/>
      <c r="O80" s="117"/>
      <c r="P80" s="117"/>
      <c r="Q80" s="117"/>
      <c r="R80" s="117"/>
      <c r="S80" s="117"/>
      <c r="T80" s="117"/>
      <c r="U80" s="117"/>
      <c r="V80" s="117"/>
      <c r="W80" s="117"/>
      <c r="X80" s="117"/>
      <c r="Y80" s="117"/>
      <c r="Z80" s="117"/>
    </row>
    <row r="81" spans="1:26" ht="15.75" customHeight="1" x14ac:dyDescent="0.25">
      <c r="A81" s="117"/>
      <c r="B81" s="117"/>
      <c r="C81" s="117"/>
      <c r="D81" s="117"/>
      <c r="E81" s="117"/>
      <c r="F81" s="117"/>
      <c r="G81" s="117"/>
      <c r="H81" s="117"/>
      <c r="I81" s="117"/>
      <c r="J81" s="117"/>
      <c r="K81" s="117"/>
      <c r="L81" s="117"/>
      <c r="M81" s="117"/>
      <c r="N81" s="117"/>
      <c r="O81" s="117"/>
      <c r="P81" s="117"/>
      <c r="Q81" s="117"/>
      <c r="R81" s="117"/>
      <c r="S81" s="117"/>
      <c r="T81" s="117"/>
      <c r="U81" s="117"/>
      <c r="V81" s="117"/>
      <c r="W81" s="117"/>
      <c r="X81" s="117"/>
      <c r="Y81" s="117"/>
      <c r="Z81" s="117"/>
    </row>
    <row r="82" spans="1:26" ht="15.75" customHeight="1" x14ac:dyDescent="0.25">
      <c r="A82" s="117"/>
      <c r="B82" s="117"/>
      <c r="C82" s="117"/>
      <c r="D82" s="117"/>
      <c r="E82" s="117"/>
      <c r="F82" s="117"/>
      <c r="G82" s="117"/>
      <c r="H82" s="117"/>
      <c r="I82" s="117"/>
      <c r="J82" s="117"/>
      <c r="K82" s="117"/>
      <c r="L82" s="117"/>
      <c r="M82" s="117"/>
      <c r="N82" s="117"/>
      <c r="O82" s="117"/>
      <c r="P82" s="117"/>
      <c r="Q82" s="117"/>
      <c r="R82" s="117"/>
      <c r="S82" s="117"/>
      <c r="T82" s="117"/>
      <c r="U82" s="117"/>
      <c r="V82" s="117"/>
      <c r="W82" s="117"/>
      <c r="X82" s="117"/>
      <c r="Y82" s="117"/>
      <c r="Z82" s="117"/>
    </row>
    <row r="83" spans="1:26" ht="15.75" customHeight="1" x14ac:dyDescent="0.25">
      <c r="A83" s="117"/>
      <c r="B83" s="117"/>
      <c r="C83" s="117"/>
      <c r="D83" s="117"/>
      <c r="E83" s="117"/>
      <c r="F83" s="117"/>
      <c r="G83" s="117"/>
      <c r="H83" s="117"/>
      <c r="I83" s="117"/>
      <c r="J83" s="117"/>
      <c r="K83" s="117"/>
      <c r="L83" s="117"/>
      <c r="M83" s="117"/>
      <c r="N83" s="117"/>
      <c r="O83" s="117"/>
      <c r="P83" s="117"/>
      <c r="Q83" s="117"/>
      <c r="R83" s="117"/>
      <c r="S83" s="117"/>
      <c r="T83" s="117"/>
      <c r="U83" s="117"/>
      <c r="V83" s="117"/>
      <c r="W83" s="117"/>
      <c r="X83" s="117"/>
      <c r="Y83" s="117"/>
      <c r="Z83" s="117"/>
    </row>
    <row r="84" spans="1:26" ht="15.75" customHeight="1" x14ac:dyDescent="0.25">
      <c r="A84" s="117"/>
      <c r="B84" s="117"/>
      <c r="C84" s="117"/>
      <c r="D84" s="117"/>
      <c r="E84" s="117"/>
      <c r="F84" s="117"/>
      <c r="G84" s="117"/>
      <c r="H84" s="117"/>
      <c r="I84" s="117"/>
      <c r="J84" s="117"/>
      <c r="K84" s="117"/>
      <c r="L84" s="117"/>
      <c r="M84" s="117"/>
      <c r="N84" s="117"/>
      <c r="O84" s="117"/>
      <c r="P84" s="117"/>
      <c r="Q84" s="117"/>
      <c r="R84" s="117"/>
      <c r="S84" s="117"/>
      <c r="T84" s="117"/>
      <c r="U84" s="117"/>
      <c r="V84" s="117"/>
      <c r="W84" s="117"/>
      <c r="X84" s="117"/>
      <c r="Y84" s="117"/>
      <c r="Z84" s="117"/>
    </row>
    <row r="85" spans="1:26" ht="15.75" customHeight="1" x14ac:dyDescent="0.25">
      <c r="A85" s="117"/>
      <c r="B85" s="117"/>
      <c r="C85" s="117"/>
      <c r="D85" s="117"/>
      <c r="E85" s="117"/>
      <c r="F85" s="117"/>
      <c r="G85" s="117"/>
      <c r="H85" s="117"/>
      <c r="I85" s="117"/>
      <c r="J85" s="117"/>
      <c r="K85" s="117"/>
      <c r="L85" s="117"/>
      <c r="M85" s="117"/>
      <c r="N85" s="117"/>
      <c r="O85" s="117"/>
      <c r="P85" s="117"/>
      <c r="Q85" s="117"/>
      <c r="R85" s="117"/>
      <c r="S85" s="117"/>
      <c r="T85" s="117"/>
      <c r="U85" s="117"/>
      <c r="V85" s="117"/>
      <c r="W85" s="117"/>
      <c r="X85" s="117"/>
      <c r="Y85" s="117"/>
      <c r="Z85" s="117"/>
    </row>
    <row r="86" spans="1:26" ht="15.75" customHeight="1" x14ac:dyDescent="0.25">
      <c r="A86" s="117"/>
      <c r="B86" s="117"/>
      <c r="C86" s="117"/>
      <c r="D86" s="117"/>
      <c r="E86" s="117"/>
      <c r="F86" s="117"/>
      <c r="G86" s="117"/>
      <c r="H86" s="117"/>
      <c r="I86" s="117"/>
      <c r="J86" s="117"/>
      <c r="K86" s="117"/>
      <c r="L86" s="117"/>
      <c r="M86" s="117"/>
      <c r="N86" s="117"/>
      <c r="O86" s="117"/>
      <c r="P86" s="117"/>
      <c r="Q86" s="117"/>
      <c r="R86" s="117"/>
      <c r="S86" s="117"/>
      <c r="T86" s="117"/>
      <c r="U86" s="117"/>
      <c r="V86" s="117"/>
      <c r="W86" s="117"/>
      <c r="X86" s="117"/>
      <c r="Y86" s="117"/>
      <c r="Z86" s="117"/>
    </row>
    <row r="87" spans="1:26" ht="15.75" customHeight="1" x14ac:dyDescent="0.25">
      <c r="A87" s="117"/>
      <c r="B87" s="117"/>
      <c r="C87" s="117"/>
      <c r="D87" s="117"/>
      <c r="E87" s="117"/>
      <c r="F87" s="117"/>
      <c r="G87" s="117"/>
      <c r="H87" s="117"/>
      <c r="I87" s="117"/>
      <c r="J87" s="117"/>
      <c r="K87" s="117"/>
      <c r="L87" s="117"/>
      <c r="M87" s="117"/>
      <c r="N87" s="117"/>
      <c r="O87" s="117"/>
      <c r="P87" s="117"/>
      <c r="Q87" s="117"/>
      <c r="R87" s="117"/>
      <c r="S87" s="117"/>
      <c r="T87" s="117"/>
      <c r="U87" s="117"/>
      <c r="V87" s="117"/>
      <c r="W87" s="117"/>
      <c r="X87" s="117"/>
      <c r="Y87" s="117"/>
      <c r="Z87" s="117"/>
    </row>
    <row r="88" spans="1:26" ht="15.75" customHeight="1" x14ac:dyDescent="0.25">
      <c r="A88" s="117"/>
      <c r="B88" s="117"/>
      <c r="C88" s="117"/>
      <c r="D88" s="117"/>
      <c r="E88" s="117"/>
      <c r="F88" s="117"/>
      <c r="G88" s="117"/>
      <c r="H88" s="117"/>
      <c r="I88" s="117"/>
      <c r="J88" s="117"/>
      <c r="K88" s="117"/>
      <c r="L88" s="117"/>
      <c r="M88" s="117"/>
      <c r="N88" s="117"/>
      <c r="O88" s="117"/>
      <c r="P88" s="117"/>
      <c r="Q88" s="117"/>
      <c r="R88" s="117"/>
      <c r="S88" s="117"/>
      <c r="T88" s="117"/>
      <c r="U88" s="117"/>
      <c r="V88" s="117"/>
      <c r="W88" s="117"/>
      <c r="X88" s="117"/>
      <c r="Y88" s="117"/>
      <c r="Z88" s="117"/>
    </row>
    <row r="89" spans="1:26" ht="15.75" customHeight="1" x14ac:dyDescent="0.25">
      <c r="A89" s="117"/>
      <c r="B89" s="117"/>
      <c r="C89" s="117"/>
      <c r="D89" s="117"/>
      <c r="E89" s="117"/>
      <c r="F89" s="117"/>
      <c r="G89" s="117"/>
      <c r="H89" s="117"/>
      <c r="I89" s="117"/>
      <c r="J89" s="117"/>
      <c r="K89" s="117"/>
      <c r="L89" s="117"/>
      <c r="M89" s="117"/>
      <c r="N89" s="117"/>
      <c r="O89" s="117"/>
      <c r="P89" s="117"/>
      <c r="Q89" s="117"/>
      <c r="R89" s="117"/>
      <c r="S89" s="117"/>
      <c r="T89" s="117"/>
      <c r="U89" s="117"/>
      <c r="V89" s="117"/>
      <c r="W89" s="117"/>
      <c r="X89" s="117"/>
      <c r="Y89" s="117"/>
      <c r="Z89" s="117"/>
    </row>
    <row r="90" spans="1:26" ht="15.75" customHeight="1" x14ac:dyDescent="0.25">
      <c r="A90" s="117"/>
      <c r="B90" s="117"/>
      <c r="C90" s="117"/>
      <c r="D90" s="117"/>
      <c r="E90" s="117"/>
      <c r="F90" s="117"/>
      <c r="G90" s="117"/>
      <c r="H90" s="117"/>
      <c r="I90" s="117"/>
      <c r="J90" s="117"/>
      <c r="K90" s="117"/>
      <c r="L90" s="117"/>
      <c r="M90" s="117"/>
      <c r="N90" s="117"/>
      <c r="O90" s="117"/>
      <c r="P90" s="117"/>
      <c r="Q90" s="117"/>
      <c r="R90" s="117"/>
      <c r="S90" s="117"/>
      <c r="T90" s="117"/>
      <c r="U90" s="117"/>
      <c r="V90" s="117"/>
      <c r="W90" s="117"/>
      <c r="X90" s="117"/>
      <c r="Y90" s="117"/>
      <c r="Z90" s="117"/>
    </row>
    <row r="91" spans="1:26" ht="15.75" customHeight="1" x14ac:dyDescent="0.25">
      <c r="A91" s="117"/>
      <c r="B91" s="117"/>
      <c r="C91" s="117"/>
      <c r="D91" s="117"/>
      <c r="E91" s="117"/>
      <c r="F91" s="117"/>
      <c r="G91" s="117"/>
      <c r="H91" s="117"/>
      <c r="I91" s="117"/>
      <c r="J91" s="117"/>
      <c r="K91" s="117"/>
      <c r="L91" s="117"/>
      <c r="M91" s="117"/>
      <c r="N91" s="117"/>
      <c r="O91" s="117"/>
      <c r="P91" s="117"/>
      <c r="Q91" s="117"/>
      <c r="R91" s="117"/>
      <c r="S91" s="117"/>
      <c r="T91" s="117"/>
      <c r="U91" s="117"/>
      <c r="V91" s="117"/>
      <c r="W91" s="117"/>
      <c r="X91" s="117"/>
      <c r="Y91" s="117"/>
      <c r="Z91" s="117"/>
    </row>
    <row r="92" spans="1:26" ht="15.75" customHeight="1" x14ac:dyDescent="0.25">
      <c r="A92" s="117"/>
      <c r="B92" s="117"/>
      <c r="C92" s="117"/>
      <c r="D92" s="117"/>
      <c r="E92" s="117"/>
      <c r="F92" s="117"/>
      <c r="G92" s="117"/>
      <c r="H92" s="117"/>
      <c r="I92" s="117"/>
      <c r="J92" s="117"/>
      <c r="K92" s="117"/>
      <c r="L92" s="117"/>
      <c r="M92" s="117"/>
      <c r="N92" s="117"/>
      <c r="O92" s="117"/>
      <c r="P92" s="117"/>
      <c r="Q92" s="117"/>
      <c r="R92" s="117"/>
      <c r="S92" s="117"/>
      <c r="T92" s="117"/>
      <c r="U92" s="117"/>
      <c r="V92" s="117"/>
      <c r="W92" s="117"/>
      <c r="X92" s="117"/>
      <c r="Y92" s="117"/>
      <c r="Z92" s="117"/>
    </row>
    <row r="93" spans="1:26" ht="15.75" customHeight="1" x14ac:dyDescent="0.25">
      <c r="A93" s="117"/>
      <c r="B93" s="117"/>
      <c r="C93" s="117"/>
      <c r="D93" s="117"/>
      <c r="E93" s="117"/>
      <c r="F93" s="117"/>
      <c r="G93" s="117"/>
      <c r="H93" s="117"/>
      <c r="I93" s="117"/>
      <c r="J93" s="117"/>
      <c r="K93" s="117"/>
      <c r="L93" s="117"/>
      <c r="M93" s="117"/>
      <c r="N93" s="117"/>
      <c r="O93" s="117"/>
      <c r="P93" s="117"/>
      <c r="Q93" s="117"/>
      <c r="R93" s="117"/>
      <c r="S93" s="117"/>
      <c r="T93" s="117"/>
      <c r="U93" s="117"/>
      <c r="V93" s="117"/>
      <c r="W93" s="117"/>
      <c r="X93" s="117"/>
      <c r="Y93" s="117"/>
      <c r="Z93" s="117"/>
    </row>
    <row r="94" spans="1:26" ht="15.75" customHeight="1" x14ac:dyDescent="0.25">
      <c r="A94" s="117"/>
      <c r="B94" s="117"/>
      <c r="C94" s="117"/>
      <c r="D94" s="117"/>
      <c r="E94" s="117"/>
      <c r="F94" s="117"/>
      <c r="G94" s="117"/>
      <c r="H94" s="117"/>
      <c r="I94" s="117"/>
      <c r="J94" s="117"/>
      <c r="K94" s="117"/>
      <c r="L94" s="117"/>
      <c r="M94" s="117"/>
      <c r="N94" s="117"/>
      <c r="O94" s="117"/>
      <c r="P94" s="117"/>
      <c r="Q94" s="117"/>
      <c r="R94" s="117"/>
      <c r="S94" s="117"/>
      <c r="T94" s="117"/>
      <c r="U94" s="117"/>
      <c r="V94" s="117"/>
      <c r="W94" s="117"/>
      <c r="X94" s="117"/>
      <c r="Y94" s="117"/>
      <c r="Z94" s="117"/>
    </row>
    <row r="95" spans="1:26" ht="15.75" customHeight="1" x14ac:dyDescent="0.25">
      <c r="A95" s="117"/>
      <c r="B95" s="117"/>
      <c r="C95" s="117"/>
      <c r="D95" s="117"/>
      <c r="E95" s="117"/>
      <c r="F95" s="117"/>
      <c r="G95" s="117"/>
      <c r="H95" s="117"/>
      <c r="I95" s="117"/>
      <c r="J95" s="117"/>
      <c r="K95" s="117"/>
      <c r="L95" s="117"/>
      <c r="M95" s="117"/>
      <c r="N95" s="117"/>
      <c r="O95" s="117"/>
      <c r="P95" s="117"/>
      <c r="Q95" s="117"/>
      <c r="R95" s="117"/>
      <c r="S95" s="117"/>
      <c r="T95" s="117"/>
      <c r="U95" s="117"/>
      <c r="V95" s="117"/>
      <c r="W95" s="117"/>
      <c r="X95" s="117"/>
      <c r="Y95" s="117"/>
      <c r="Z95" s="117"/>
    </row>
    <row r="96" spans="1:26" ht="15.75" customHeight="1" x14ac:dyDescent="0.25">
      <c r="A96" s="117"/>
      <c r="B96" s="117"/>
      <c r="C96" s="117"/>
      <c r="D96" s="117"/>
      <c r="E96" s="117"/>
      <c r="F96" s="117"/>
      <c r="G96" s="117"/>
      <c r="H96" s="117"/>
      <c r="I96" s="117"/>
      <c r="J96" s="117"/>
      <c r="K96" s="117"/>
      <c r="L96" s="117"/>
      <c r="M96" s="117"/>
      <c r="N96" s="117"/>
      <c r="O96" s="117"/>
      <c r="P96" s="117"/>
      <c r="Q96" s="117"/>
      <c r="R96" s="117"/>
      <c r="S96" s="117"/>
      <c r="T96" s="117"/>
      <c r="U96" s="117"/>
      <c r="V96" s="117"/>
      <c r="W96" s="117"/>
      <c r="X96" s="117"/>
      <c r="Y96" s="117"/>
      <c r="Z96" s="117"/>
    </row>
    <row r="97" spans="1:26" ht="15.75" customHeight="1" x14ac:dyDescent="0.25">
      <c r="A97" s="117"/>
      <c r="B97" s="117"/>
      <c r="C97" s="117"/>
      <c r="D97" s="117"/>
      <c r="E97" s="117"/>
      <c r="F97" s="117"/>
      <c r="G97" s="117"/>
      <c r="H97" s="117"/>
      <c r="I97" s="117"/>
      <c r="J97" s="117"/>
      <c r="K97" s="117"/>
      <c r="L97" s="117"/>
      <c r="M97" s="117"/>
      <c r="N97" s="117"/>
      <c r="O97" s="117"/>
      <c r="P97" s="117"/>
      <c r="Q97" s="117"/>
      <c r="R97" s="117"/>
      <c r="S97" s="117"/>
      <c r="T97" s="117"/>
      <c r="U97" s="117"/>
      <c r="V97" s="117"/>
      <c r="W97" s="117"/>
      <c r="X97" s="117"/>
      <c r="Y97" s="117"/>
      <c r="Z97" s="117"/>
    </row>
    <row r="98" spans="1:26" ht="15.75" customHeight="1" x14ac:dyDescent="0.25">
      <c r="A98" s="117"/>
      <c r="B98" s="117"/>
      <c r="C98" s="117"/>
      <c r="D98" s="117"/>
      <c r="E98" s="117"/>
      <c r="F98" s="117"/>
      <c r="G98" s="117"/>
      <c r="H98" s="117"/>
      <c r="I98" s="117"/>
      <c r="J98" s="117"/>
      <c r="K98" s="117"/>
      <c r="L98" s="117"/>
      <c r="M98" s="117"/>
      <c r="N98" s="117"/>
      <c r="O98" s="117"/>
      <c r="P98" s="117"/>
      <c r="Q98" s="117"/>
      <c r="R98" s="117"/>
      <c r="S98" s="117"/>
      <c r="T98" s="117"/>
      <c r="U98" s="117"/>
      <c r="V98" s="117"/>
      <c r="W98" s="117"/>
      <c r="X98" s="117"/>
      <c r="Y98" s="117"/>
      <c r="Z98" s="117"/>
    </row>
    <row r="99" spans="1:26" ht="15.75" customHeight="1" x14ac:dyDescent="0.25">
      <c r="A99" s="117"/>
      <c r="B99" s="117"/>
      <c r="C99" s="117"/>
      <c r="D99" s="117"/>
      <c r="E99" s="117"/>
      <c r="F99" s="117"/>
      <c r="G99" s="117"/>
      <c r="H99" s="117"/>
      <c r="I99" s="117"/>
      <c r="J99" s="117"/>
      <c r="K99" s="117"/>
      <c r="L99" s="117"/>
      <c r="M99" s="117"/>
      <c r="N99" s="117"/>
      <c r="O99" s="117"/>
      <c r="P99" s="117"/>
      <c r="Q99" s="117"/>
      <c r="R99" s="117"/>
      <c r="S99" s="117"/>
      <c r="T99" s="117"/>
      <c r="U99" s="117"/>
      <c r="V99" s="117"/>
      <c r="W99" s="117"/>
      <c r="X99" s="117"/>
      <c r="Y99" s="117"/>
      <c r="Z99" s="117"/>
    </row>
    <row r="100" spans="1:26" ht="15.75" customHeight="1" x14ac:dyDescent="0.25">
      <c r="A100" s="117"/>
      <c r="B100" s="117"/>
      <c r="C100" s="117"/>
      <c r="D100" s="117"/>
      <c r="E100" s="117"/>
      <c r="F100" s="117"/>
      <c r="G100" s="117"/>
      <c r="H100" s="117"/>
      <c r="I100" s="117"/>
      <c r="J100" s="117"/>
      <c r="K100" s="117"/>
      <c r="L100" s="117"/>
      <c r="M100" s="117"/>
      <c r="N100" s="117"/>
      <c r="O100" s="117"/>
      <c r="P100" s="117"/>
      <c r="Q100" s="117"/>
      <c r="R100" s="117"/>
      <c r="S100" s="117"/>
      <c r="T100" s="117"/>
      <c r="U100" s="117"/>
      <c r="V100" s="117"/>
      <c r="W100" s="117"/>
      <c r="X100" s="117"/>
      <c r="Y100" s="117"/>
      <c r="Z100" s="117"/>
    </row>
    <row r="101" spans="1:26" ht="15.75" customHeight="1" x14ac:dyDescent="0.25">
      <c r="A101" s="117"/>
      <c r="B101" s="117"/>
      <c r="C101" s="117"/>
      <c r="D101" s="117"/>
      <c r="E101" s="117"/>
      <c r="F101" s="117"/>
      <c r="G101" s="117"/>
      <c r="H101" s="117"/>
      <c r="I101" s="117"/>
      <c r="J101" s="117"/>
      <c r="K101" s="117"/>
      <c r="L101" s="117"/>
      <c r="M101" s="117"/>
      <c r="N101" s="117"/>
      <c r="O101" s="117"/>
      <c r="P101" s="117"/>
      <c r="Q101" s="117"/>
      <c r="R101" s="117"/>
      <c r="S101" s="117"/>
      <c r="T101" s="117"/>
      <c r="U101" s="117"/>
      <c r="V101" s="117"/>
      <c r="W101" s="117"/>
      <c r="X101" s="117"/>
      <c r="Y101" s="117"/>
      <c r="Z101" s="117"/>
    </row>
    <row r="102" spans="1:26" ht="15.75" customHeight="1" x14ac:dyDescent="0.25">
      <c r="A102" s="117"/>
      <c r="B102" s="117"/>
      <c r="C102" s="117"/>
      <c r="D102" s="117"/>
      <c r="E102" s="117"/>
      <c r="F102" s="117"/>
      <c r="G102" s="117"/>
      <c r="H102" s="117"/>
      <c r="I102" s="117"/>
      <c r="J102" s="117"/>
      <c r="K102" s="117"/>
      <c r="L102" s="117"/>
      <c r="M102" s="117"/>
      <c r="N102" s="117"/>
      <c r="O102" s="117"/>
      <c r="P102" s="117"/>
      <c r="Q102" s="117"/>
      <c r="R102" s="117"/>
      <c r="S102" s="117"/>
      <c r="T102" s="117"/>
      <c r="U102" s="117"/>
      <c r="V102" s="117"/>
      <c r="W102" s="117"/>
      <c r="X102" s="117"/>
      <c r="Y102" s="117"/>
      <c r="Z102" s="117"/>
    </row>
    <row r="103" spans="1:26" ht="15.75" customHeight="1" x14ac:dyDescent="0.25">
      <c r="A103" s="117"/>
      <c r="B103" s="117"/>
      <c r="C103" s="117"/>
      <c r="D103" s="117"/>
      <c r="E103" s="117"/>
      <c r="F103" s="117"/>
      <c r="G103" s="117"/>
      <c r="H103" s="117"/>
      <c r="I103" s="117"/>
      <c r="J103" s="117"/>
      <c r="K103" s="117"/>
      <c r="L103" s="117"/>
      <c r="M103" s="117"/>
      <c r="N103" s="117"/>
      <c r="O103" s="117"/>
      <c r="P103" s="117"/>
      <c r="Q103" s="117"/>
      <c r="R103" s="117"/>
      <c r="S103" s="117"/>
      <c r="T103" s="117"/>
      <c r="U103" s="117"/>
      <c r="V103" s="117"/>
      <c r="W103" s="117"/>
      <c r="X103" s="117"/>
      <c r="Y103" s="117"/>
      <c r="Z103" s="117"/>
    </row>
    <row r="104" spans="1:26" ht="15.75" customHeight="1" x14ac:dyDescent="0.25">
      <c r="A104" s="117"/>
      <c r="B104" s="117"/>
      <c r="C104" s="117"/>
      <c r="D104" s="117"/>
      <c r="E104" s="117"/>
      <c r="F104" s="117"/>
      <c r="G104" s="117"/>
      <c r="H104" s="117"/>
      <c r="I104" s="117"/>
      <c r="J104" s="117"/>
      <c r="K104" s="117"/>
      <c r="L104" s="117"/>
      <c r="M104" s="117"/>
      <c r="N104" s="117"/>
      <c r="O104" s="117"/>
      <c r="P104" s="117"/>
      <c r="Q104" s="117"/>
      <c r="R104" s="117"/>
      <c r="S104" s="117"/>
      <c r="T104" s="117"/>
      <c r="U104" s="117"/>
      <c r="V104" s="117"/>
      <c r="W104" s="117"/>
      <c r="X104" s="117"/>
      <c r="Y104" s="117"/>
      <c r="Z104" s="117"/>
    </row>
    <row r="105" spans="1:26" ht="15.75" customHeight="1" x14ac:dyDescent="0.25">
      <c r="A105" s="117"/>
      <c r="B105" s="117"/>
      <c r="C105" s="117"/>
      <c r="D105" s="117"/>
      <c r="E105" s="117"/>
      <c r="F105" s="117"/>
      <c r="G105" s="117"/>
      <c r="H105" s="117"/>
      <c r="I105" s="117"/>
      <c r="J105" s="117"/>
      <c r="K105" s="117"/>
      <c r="L105" s="117"/>
      <c r="M105" s="117"/>
      <c r="N105" s="117"/>
      <c r="O105" s="117"/>
      <c r="P105" s="117"/>
      <c r="Q105" s="117"/>
      <c r="R105" s="117"/>
      <c r="S105" s="117"/>
      <c r="T105" s="117"/>
      <c r="U105" s="117"/>
      <c r="V105" s="117"/>
      <c r="W105" s="117"/>
      <c r="X105" s="117"/>
      <c r="Y105" s="117"/>
      <c r="Z105" s="117"/>
    </row>
    <row r="106" spans="1:26" ht="15.75" customHeight="1" x14ac:dyDescent="0.25">
      <c r="A106" s="117"/>
      <c r="B106" s="117"/>
      <c r="C106" s="117"/>
      <c r="D106" s="117"/>
      <c r="E106" s="117"/>
      <c r="F106" s="117"/>
      <c r="G106" s="117"/>
      <c r="H106" s="117"/>
      <c r="I106" s="117"/>
      <c r="J106" s="117"/>
      <c r="K106" s="117"/>
      <c r="L106" s="117"/>
      <c r="M106" s="117"/>
      <c r="N106" s="117"/>
      <c r="O106" s="117"/>
      <c r="P106" s="117"/>
      <c r="Q106" s="117"/>
      <c r="R106" s="117"/>
      <c r="S106" s="117"/>
      <c r="T106" s="117"/>
      <c r="U106" s="117"/>
      <c r="V106" s="117"/>
      <c r="W106" s="117"/>
      <c r="X106" s="117"/>
      <c r="Y106" s="117"/>
      <c r="Z106" s="117"/>
    </row>
    <row r="107" spans="1:26" ht="15.75" customHeight="1" x14ac:dyDescent="0.25">
      <c r="A107" s="117"/>
      <c r="B107" s="117"/>
      <c r="C107" s="117"/>
      <c r="D107" s="117"/>
      <c r="E107" s="117"/>
      <c r="F107" s="117"/>
      <c r="G107" s="117"/>
      <c r="H107" s="117"/>
      <c r="I107" s="117"/>
      <c r="J107" s="117"/>
      <c r="K107" s="117"/>
      <c r="L107" s="117"/>
      <c r="M107" s="117"/>
      <c r="N107" s="117"/>
      <c r="O107" s="117"/>
      <c r="P107" s="117"/>
      <c r="Q107" s="117"/>
      <c r="R107" s="117"/>
      <c r="S107" s="117"/>
      <c r="T107" s="117"/>
      <c r="U107" s="117"/>
      <c r="V107" s="117"/>
      <c r="W107" s="117"/>
      <c r="X107" s="117"/>
      <c r="Y107" s="117"/>
      <c r="Z107" s="117"/>
    </row>
    <row r="108" spans="1:26" ht="15.75" customHeight="1" x14ac:dyDescent="0.25">
      <c r="A108" s="117"/>
      <c r="B108" s="117"/>
      <c r="C108" s="117"/>
      <c r="D108" s="117"/>
      <c r="E108" s="117"/>
      <c r="F108" s="117"/>
      <c r="G108" s="117"/>
      <c r="H108" s="117"/>
      <c r="I108" s="117"/>
      <c r="J108" s="117"/>
      <c r="K108" s="117"/>
      <c r="L108" s="117"/>
      <c r="M108" s="117"/>
      <c r="N108" s="117"/>
      <c r="O108" s="117"/>
      <c r="P108" s="117"/>
      <c r="Q108" s="117"/>
      <c r="R108" s="117"/>
      <c r="S108" s="117"/>
      <c r="T108" s="117"/>
      <c r="U108" s="117"/>
      <c r="V108" s="117"/>
      <c r="W108" s="117"/>
      <c r="X108" s="117"/>
      <c r="Y108" s="117"/>
      <c r="Z108" s="117"/>
    </row>
    <row r="109" spans="1:26" ht="15.75" customHeight="1" x14ac:dyDescent="0.25">
      <c r="A109" s="117"/>
      <c r="B109" s="117"/>
      <c r="C109" s="117"/>
      <c r="D109" s="117"/>
      <c r="E109" s="117"/>
      <c r="F109" s="117"/>
      <c r="G109" s="117"/>
      <c r="H109" s="117"/>
      <c r="I109" s="117"/>
      <c r="J109" s="117"/>
      <c r="K109" s="117"/>
      <c r="L109" s="117"/>
      <c r="M109" s="117"/>
      <c r="N109" s="117"/>
      <c r="O109" s="117"/>
      <c r="P109" s="117"/>
      <c r="Q109" s="117"/>
      <c r="R109" s="117"/>
      <c r="S109" s="117"/>
      <c r="T109" s="117"/>
      <c r="U109" s="117"/>
      <c r="V109" s="117"/>
      <c r="W109" s="117"/>
      <c r="X109" s="117"/>
      <c r="Y109" s="117"/>
      <c r="Z109" s="117"/>
    </row>
    <row r="110" spans="1:26" ht="15.75" customHeight="1" x14ac:dyDescent="0.25">
      <c r="A110" s="117"/>
      <c r="B110" s="117"/>
      <c r="C110" s="117"/>
      <c r="D110" s="117"/>
      <c r="E110" s="117"/>
      <c r="F110" s="117"/>
      <c r="G110" s="117"/>
      <c r="H110" s="117"/>
      <c r="I110" s="117"/>
      <c r="J110" s="117"/>
      <c r="K110" s="117"/>
      <c r="L110" s="117"/>
      <c r="M110" s="117"/>
      <c r="N110" s="117"/>
      <c r="O110" s="117"/>
      <c r="P110" s="117"/>
      <c r="Q110" s="117"/>
      <c r="R110" s="117"/>
      <c r="S110" s="117"/>
      <c r="T110" s="117"/>
      <c r="U110" s="117"/>
      <c r="V110" s="117"/>
      <c r="W110" s="117"/>
      <c r="X110" s="117"/>
      <c r="Y110" s="117"/>
      <c r="Z110" s="117"/>
    </row>
    <row r="111" spans="1:26" ht="15.75" customHeight="1" x14ac:dyDescent="0.25">
      <c r="A111" s="117"/>
      <c r="B111" s="117"/>
      <c r="C111" s="117"/>
      <c r="D111" s="117"/>
      <c r="E111" s="117"/>
      <c r="F111" s="117"/>
      <c r="G111" s="117"/>
      <c r="H111" s="117"/>
      <c r="I111" s="117"/>
      <c r="J111" s="117"/>
      <c r="K111" s="117"/>
      <c r="L111" s="117"/>
      <c r="M111" s="117"/>
      <c r="N111" s="117"/>
      <c r="O111" s="117"/>
      <c r="P111" s="117"/>
      <c r="Q111" s="117"/>
      <c r="R111" s="117"/>
      <c r="S111" s="117"/>
      <c r="T111" s="117"/>
      <c r="U111" s="117"/>
      <c r="V111" s="117"/>
      <c r="W111" s="117"/>
      <c r="X111" s="117"/>
      <c r="Y111" s="117"/>
      <c r="Z111" s="117"/>
    </row>
    <row r="112" spans="1:26" ht="15.75" customHeight="1" x14ac:dyDescent="0.25">
      <c r="A112" s="117"/>
      <c r="B112" s="117"/>
      <c r="C112" s="117"/>
      <c r="D112" s="117"/>
      <c r="E112" s="117"/>
      <c r="F112" s="117"/>
      <c r="G112" s="117"/>
      <c r="H112" s="117"/>
      <c r="I112" s="117"/>
      <c r="J112" s="117"/>
      <c r="K112" s="117"/>
      <c r="L112" s="117"/>
      <c r="M112" s="117"/>
      <c r="N112" s="117"/>
      <c r="O112" s="117"/>
      <c r="P112" s="117"/>
      <c r="Q112" s="117"/>
      <c r="R112" s="117"/>
      <c r="S112" s="117"/>
      <c r="T112" s="117"/>
      <c r="U112" s="117"/>
      <c r="V112" s="117"/>
      <c r="W112" s="117"/>
      <c r="X112" s="117"/>
      <c r="Y112" s="117"/>
      <c r="Z112" s="117"/>
    </row>
    <row r="113" spans="1:26" ht="15.75" customHeight="1" x14ac:dyDescent="0.25">
      <c r="A113" s="117"/>
      <c r="B113" s="117"/>
      <c r="C113" s="117"/>
      <c r="D113" s="117"/>
      <c r="E113" s="117"/>
      <c r="F113" s="117"/>
      <c r="G113" s="117"/>
      <c r="H113" s="117"/>
      <c r="I113" s="117"/>
      <c r="J113" s="117"/>
      <c r="K113" s="117"/>
      <c r="L113" s="117"/>
      <c r="M113" s="117"/>
      <c r="N113" s="117"/>
      <c r="O113" s="117"/>
      <c r="P113" s="117"/>
      <c r="Q113" s="117"/>
      <c r="R113" s="117"/>
      <c r="S113" s="117"/>
      <c r="T113" s="117"/>
      <c r="U113" s="117"/>
      <c r="V113" s="117"/>
      <c r="W113" s="117"/>
      <c r="X113" s="117"/>
      <c r="Y113" s="117"/>
      <c r="Z113" s="117"/>
    </row>
    <row r="114" spans="1:26" ht="15.75" customHeight="1" x14ac:dyDescent="0.25">
      <c r="A114" s="117"/>
      <c r="B114" s="117"/>
      <c r="C114" s="117"/>
      <c r="D114" s="117"/>
      <c r="E114" s="117"/>
      <c r="F114" s="117"/>
      <c r="G114" s="117"/>
      <c r="H114" s="117"/>
      <c r="I114" s="117"/>
      <c r="J114" s="117"/>
      <c r="K114" s="117"/>
      <c r="L114" s="117"/>
      <c r="M114" s="117"/>
      <c r="N114" s="117"/>
      <c r="O114" s="117"/>
      <c r="P114" s="117"/>
      <c r="Q114" s="117"/>
      <c r="R114" s="117"/>
      <c r="S114" s="117"/>
      <c r="T114" s="117"/>
      <c r="U114" s="117"/>
      <c r="V114" s="117"/>
      <c r="W114" s="117"/>
      <c r="X114" s="117"/>
      <c r="Y114" s="117"/>
      <c r="Z114" s="117"/>
    </row>
    <row r="115" spans="1:26" ht="15.75" customHeight="1" x14ac:dyDescent="0.25">
      <c r="A115" s="117"/>
      <c r="B115" s="117"/>
      <c r="C115" s="117"/>
      <c r="D115" s="117"/>
      <c r="E115" s="117"/>
      <c r="F115" s="117"/>
      <c r="G115" s="117"/>
      <c r="H115" s="117"/>
      <c r="I115" s="117"/>
      <c r="J115" s="117"/>
      <c r="K115" s="117"/>
      <c r="L115" s="117"/>
      <c r="M115" s="117"/>
      <c r="N115" s="117"/>
      <c r="O115" s="117"/>
      <c r="P115" s="117"/>
      <c r="Q115" s="117"/>
      <c r="R115" s="117"/>
      <c r="S115" s="117"/>
      <c r="T115" s="117"/>
      <c r="U115" s="117"/>
      <c r="V115" s="117"/>
      <c r="W115" s="117"/>
      <c r="X115" s="117"/>
      <c r="Y115" s="117"/>
      <c r="Z115" s="117"/>
    </row>
    <row r="116" spans="1:26" ht="15.75" customHeight="1" x14ac:dyDescent="0.25">
      <c r="A116" s="117"/>
      <c r="B116" s="117"/>
      <c r="C116" s="117"/>
      <c r="D116" s="117"/>
      <c r="E116" s="117"/>
      <c r="F116" s="117"/>
      <c r="G116" s="117"/>
      <c r="H116" s="117"/>
      <c r="I116" s="117"/>
      <c r="J116" s="117"/>
      <c r="K116" s="117"/>
      <c r="L116" s="117"/>
      <c r="M116" s="117"/>
      <c r="N116" s="117"/>
      <c r="O116" s="117"/>
      <c r="P116" s="117"/>
      <c r="Q116" s="117"/>
      <c r="R116" s="117"/>
      <c r="S116" s="117"/>
      <c r="T116" s="117"/>
      <c r="U116" s="117"/>
      <c r="V116" s="117"/>
      <c r="W116" s="117"/>
      <c r="X116" s="117"/>
      <c r="Y116" s="117"/>
      <c r="Z116" s="117"/>
    </row>
    <row r="117" spans="1:26" ht="15.75" customHeight="1" x14ac:dyDescent="0.25">
      <c r="A117" s="117"/>
      <c r="B117" s="117"/>
      <c r="C117" s="117"/>
      <c r="D117" s="117"/>
      <c r="E117" s="117"/>
      <c r="F117" s="117"/>
      <c r="G117" s="117"/>
      <c r="H117" s="117"/>
      <c r="I117" s="117"/>
      <c r="J117" s="117"/>
      <c r="K117" s="117"/>
      <c r="L117" s="117"/>
      <c r="M117" s="117"/>
      <c r="N117" s="117"/>
      <c r="O117" s="117"/>
      <c r="P117" s="117"/>
      <c r="Q117" s="117"/>
      <c r="R117" s="117"/>
      <c r="S117" s="117"/>
      <c r="T117" s="117"/>
      <c r="U117" s="117"/>
      <c r="V117" s="117"/>
      <c r="W117" s="117"/>
      <c r="X117" s="117"/>
      <c r="Y117" s="117"/>
      <c r="Z117" s="117"/>
    </row>
    <row r="118" spans="1:26" ht="15.75" customHeight="1" x14ac:dyDescent="0.25">
      <c r="A118" s="117"/>
      <c r="B118" s="117"/>
      <c r="C118" s="117"/>
      <c r="D118" s="117"/>
      <c r="E118" s="117"/>
      <c r="F118" s="117"/>
      <c r="G118" s="117"/>
      <c r="H118" s="117"/>
      <c r="I118" s="117"/>
      <c r="J118" s="117"/>
      <c r="K118" s="117"/>
      <c r="L118" s="117"/>
      <c r="M118" s="117"/>
      <c r="N118" s="117"/>
      <c r="O118" s="117"/>
      <c r="P118" s="117"/>
      <c r="Q118" s="117"/>
      <c r="R118" s="117"/>
      <c r="S118" s="117"/>
      <c r="T118" s="117"/>
      <c r="U118" s="117"/>
      <c r="V118" s="117"/>
      <c r="W118" s="117"/>
      <c r="X118" s="117"/>
      <c r="Y118" s="117"/>
      <c r="Z118" s="117"/>
    </row>
    <row r="119" spans="1:26" ht="15.75" customHeight="1" x14ac:dyDescent="0.25">
      <c r="A119" s="117"/>
      <c r="B119" s="117"/>
      <c r="C119" s="117"/>
      <c r="D119" s="117"/>
      <c r="E119" s="117"/>
      <c r="F119" s="117"/>
      <c r="G119" s="117"/>
      <c r="H119" s="117"/>
      <c r="I119" s="117"/>
      <c r="J119" s="117"/>
      <c r="K119" s="117"/>
      <c r="L119" s="117"/>
      <c r="M119" s="117"/>
      <c r="N119" s="117"/>
      <c r="O119" s="117"/>
      <c r="P119" s="117"/>
      <c r="Q119" s="117"/>
      <c r="R119" s="117"/>
      <c r="S119" s="117"/>
      <c r="T119" s="117"/>
      <c r="U119" s="117"/>
      <c r="V119" s="117"/>
      <c r="W119" s="117"/>
      <c r="X119" s="117"/>
      <c r="Y119" s="117"/>
      <c r="Z119" s="117"/>
    </row>
    <row r="120" spans="1:26" ht="15.75" customHeight="1" x14ac:dyDescent="0.25">
      <c r="A120" s="117"/>
      <c r="B120" s="117"/>
      <c r="C120" s="117"/>
      <c r="D120" s="117"/>
      <c r="E120" s="117"/>
      <c r="F120" s="117"/>
      <c r="G120" s="117"/>
      <c r="H120" s="117"/>
      <c r="I120" s="117"/>
      <c r="J120" s="117"/>
      <c r="K120" s="117"/>
      <c r="L120" s="117"/>
      <c r="M120" s="117"/>
      <c r="N120" s="117"/>
      <c r="O120" s="117"/>
      <c r="P120" s="117"/>
      <c r="Q120" s="117"/>
      <c r="R120" s="117"/>
      <c r="S120" s="117"/>
      <c r="T120" s="117"/>
      <c r="U120" s="117"/>
      <c r="V120" s="117"/>
      <c r="W120" s="117"/>
      <c r="X120" s="117"/>
      <c r="Y120" s="117"/>
      <c r="Z120" s="117"/>
    </row>
    <row r="121" spans="1:26" ht="15.75" customHeight="1" x14ac:dyDescent="0.25">
      <c r="A121" s="117"/>
      <c r="B121" s="117"/>
      <c r="C121" s="117"/>
      <c r="D121" s="117"/>
      <c r="E121" s="117"/>
      <c r="F121" s="117"/>
      <c r="G121" s="117"/>
      <c r="H121" s="117"/>
      <c r="I121" s="117"/>
      <c r="J121" s="117"/>
      <c r="K121" s="117"/>
      <c r="L121" s="117"/>
      <c r="M121" s="117"/>
      <c r="N121" s="117"/>
      <c r="O121" s="117"/>
      <c r="P121" s="117"/>
      <c r="Q121" s="117"/>
      <c r="R121" s="117"/>
      <c r="S121" s="117"/>
      <c r="T121" s="117"/>
      <c r="U121" s="117"/>
      <c r="V121" s="117"/>
      <c r="W121" s="117"/>
      <c r="X121" s="117"/>
      <c r="Y121" s="117"/>
      <c r="Z121" s="117"/>
    </row>
    <row r="122" spans="1:26" ht="15.75" customHeight="1" x14ac:dyDescent="0.25">
      <c r="A122" s="117"/>
      <c r="B122" s="117"/>
      <c r="C122" s="117"/>
      <c r="D122" s="117"/>
      <c r="E122" s="117"/>
      <c r="F122" s="117"/>
      <c r="G122" s="117"/>
      <c r="H122" s="117"/>
      <c r="I122" s="117"/>
      <c r="J122" s="117"/>
      <c r="K122" s="117"/>
      <c r="L122" s="117"/>
      <c r="M122" s="117"/>
      <c r="N122" s="117"/>
      <c r="O122" s="117"/>
      <c r="P122" s="117"/>
      <c r="Q122" s="117"/>
      <c r="R122" s="117"/>
      <c r="S122" s="117"/>
      <c r="T122" s="117"/>
      <c r="U122" s="117"/>
      <c r="V122" s="117"/>
      <c r="W122" s="117"/>
      <c r="X122" s="117"/>
      <c r="Y122" s="117"/>
      <c r="Z122" s="117"/>
    </row>
    <row r="123" spans="1:26" ht="15.75" customHeight="1" x14ac:dyDescent="0.25">
      <c r="A123" s="117"/>
      <c r="B123" s="117"/>
      <c r="C123" s="117"/>
      <c r="D123" s="117"/>
      <c r="E123" s="117"/>
      <c r="F123" s="117"/>
      <c r="G123" s="117"/>
      <c r="H123" s="117"/>
      <c r="I123" s="117"/>
      <c r="J123" s="117"/>
      <c r="K123" s="117"/>
      <c r="L123" s="117"/>
      <c r="M123" s="117"/>
      <c r="N123" s="117"/>
      <c r="O123" s="117"/>
      <c r="P123" s="117"/>
      <c r="Q123" s="117"/>
      <c r="R123" s="117"/>
      <c r="S123" s="117"/>
      <c r="T123" s="117"/>
      <c r="U123" s="117"/>
      <c r="V123" s="117"/>
      <c r="W123" s="117"/>
      <c r="X123" s="117"/>
      <c r="Y123" s="117"/>
      <c r="Z123" s="117"/>
    </row>
    <row r="124" spans="1:26" ht="15.75" customHeight="1" x14ac:dyDescent="0.25">
      <c r="A124" s="117"/>
      <c r="B124" s="117"/>
      <c r="C124" s="117"/>
      <c r="D124" s="117"/>
      <c r="E124" s="117"/>
      <c r="F124" s="117"/>
      <c r="G124" s="117"/>
      <c r="H124" s="117"/>
      <c r="I124" s="117"/>
      <c r="J124" s="117"/>
      <c r="K124" s="117"/>
      <c r="L124" s="117"/>
      <c r="M124" s="117"/>
      <c r="N124" s="117"/>
      <c r="O124" s="117"/>
      <c r="P124" s="117"/>
      <c r="Q124" s="117"/>
      <c r="R124" s="117"/>
      <c r="S124" s="117"/>
      <c r="T124" s="117"/>
      <c r="U124" s="117"/>
      <c r="V124" s="117"/>
      <c r="W124" s="117"/>
      <c r="X124" s="117"/>
      <c r="Y124" s="117"/>
      <c r="Z124" s="117"/>
    </row>
    <row r="125" spans="1:26" ht="15.75" customHeight="1" x14ac:dyDescent="0.25">
      <c r="A125" s="117"/>
      <c r="B125" s="117"/>
      <c r="C125" s="117"/>
      <c r="D125" s="117"/>
      <c r="E125" s="117"/>
      <c r="F125" s="117"/>
      <c r="G125" s="117"/>
      <c r="H125" s="117"/>
      <c r="I125" s="117"/>
      <c r="J125" s="117"/>
      <c r="K125" s="117"/>
      <c r="L125" s="117"/>
      <c r="M125" s="117"/>
      <c r="N125" s="117"/>
      <c r="O125" s="117"/>
      <c r="P125" s="117"/>
      <c r="Q125" s="117"/>
      <c r="R125" s="117"/>
      <c r="S125" s="117"/>
      <c r="T125" s="117"/>
      <c r="U125" s="117"/>
      <c r="V125" s="117"/>
      <c r="W125" s="117"/>
      <c r="X125" s="117"/>
      <c r="Y125" s="117"/>
      <c r="Z125" s="117"/>
    </row>
    <row r="126" spans="1:26" ht="15.75" customHeight="1" x14ac:dyDescent="0.25">
      <c r="A126" s="117"/>
      <c r="B126" s="117"/>
      <c r="C126" s="117"/>
      <c r="D126" s="117"/>
      <c r="E126" s="117"/>
      <c r="F126" s="117"/>
      <c r="G126" s="117"/>
      <c r="H126" s="117"/>
      <c r="I126" s="117"/>
      <c r="J126" s="117"/>
      <c r="K126" s="117"/>
      <c r="L126" s="117"/>
      <c r="M126" s="117"/>
      <c r="N126" s="117"/>
      <c r="O126" s="117"/>
      <c r="P126" s="117"/>
      <c r="Q126" s="117"/>
      <c r="R126" s="117"/>
      <c r="S126" s="117"/>
      <c r="T126" s="117"/>
      <c r="U126" s="117"/>
      <c r="V126" s="117"/>
      <c r="W126" s="117"/>
      <c r="X126" s="117"/>
      <c r="Y126" s="117"/>
      <c r="Z126" s="117"/>
    </row>
    <row r="127" spans="1:26" ht="15.75" customHeight="1" x14ac:dyDescent="0.25">
      <c r="A127" s="117"/>
      <c r="B127" s="117"/>
      <c r="C127" s="117"/>
      <c r="D127" s="117"/>
      <c r="E127" s="117"/>
      <c r="F127" s="117"/>
      <c r="G127" s="117"/>
      <c r="H127" s="117"/>
      <c r="I127" s="117"/>
      <c r="J127" s="117"/>
      <c r="K127" s="117"/>
      <c r="L127" s="117"/>
      <c r="M127" s="117"/>
      <c r="N127" s="117"/>
      <c r="O127" s="117"/>
      <c r="P127" s="117"/>
      <c r="Q127" s="117"/>
      <c r="R127" s="117"/>
      <c r="S127" s="117"/>
      <c r="T127" s="117"/>
      <c r="U127" s="117"/>
      <c r="V127" s="117"/>
      <c r="W127" s="117"/>
      <c r="X127" s="117"/>
      <c r="Y127" s="117"/>
      <c r="Z127" s="117"/>
    </row>
    <row r="128" spans="1:26" ht="15.75" customHeight="1" x14ac:dyDescent="0.25">
      <c r="A128" s="117"/>
      <c r="B128" s="117"/>
      <c r="C128" s="117"/>
      <c r="D128" s="117"/>
      <c r="E128" s="117"/>
      <c r="F128" s="117"/>
      <c r="G128" s="117"/>
      <c r="H128" s="117"/>
      <c r="I128" s="117"/>
      <c r="J128" s="117"/>
      <c r="K128" s="117"/>
      <c r="L128" s="117"/>
      <c r="M128" s="117"/>
      <c r="N128" s="117"/>
      <c r="O128" s="117"/>
      <c r="P128" s="117"/>
      <c r="Q128" s="117"/>
      <c r="R128" s="117"/>
      <c r="S128" s="117"/>
      <c r="T128" s="117"/>
      <c r="U128" s="117"/>
      <c r="V128" s="117"/>
      <c r="W128" s="117"/>
      <c r="X128" s="117"/>
      <c r="Y128" s="117"/>
      <c r="Z128" s="117"/>
    </row>
    <row r="129" spans="1:26" ht="15.75" customHeight="1" x14ac:dyDescent="0.25">
      <c r="A129" s="117"/>
      <c r="B129" s="117"/>
      <c r="C129" s="117"/>
      <c r="D129" s="117"/>
      <c r="E129" s="117"/>
      <c r="F129" s="117"/>
      <c r="G129" s="117"/>
      <c r="H129" s="117"/>
      <c r="I129" s="117"/>
      <c r="J129" s="117"/>
      <c r="K129" s="117"/>
      <c r="L129" s="117"/>
      <c r="M129" s="117"/>
      <c r="N129" s="117"/>
      <c r="O129" s="117"/>
      <c r="P129" s="117"/>
      <c r="Q129" s="117"/>
      <c r="R129" s="117"/>
      <c r="S129" s="117"/>
      <c r="T129" s="117"/>
      <c r="U129" s="117"/>
      <c r="V129" s="117"/>
      <c r="W129" s="117"/>
      <c r="X129" s="117"/>
      <c r="Y129" s="117"/>
      <c r="Z129" s="117"/>
    </row>
    <row r="130" spans="1:26" ht="15.75" customHeight="1" x14ac:dyDescent="0.25">
      <c r="A130" s="117"/>
      <c r="B130" s="117"/>
      <c r="C130" s="117"/>
      <c r="D130" s="117"/>
      <c r="E130" s="117"/>
      <c r="F130" s="117"/>
      <c r="G130" s="117"/>
      <c r="H130" s="117"/>
      <c r="I130" s="117"/>
      <c r="J130" s="117"/>
      <c r="K130" s="117"/>
      <c r="L130" s="117"/>
      <c r="M130" s="117"/>
      <c r="N130" s="117"/>
      <c r="O130" s="117"/>
      <c r="P130" s="117"/>
      <c r="Q130" s="117"/>
      <c r="R130" s="117"/>
      <c r="S130" s="117"/>
      <c r="T130" s="117"/>
      <c r="U130" s="117"/>
      <c r="V130" s="117"/>
      <c r="W130" s="117"/>
      <c r="X130" s="117"/>
      <c r="Y130" s="117"/>
      <c r="Z130" s="117"/>
    </row>
    <row r="131" spans="1:26" ht="15.75" customHeight="1" x14ac:dyDescent="0.25">
      <c r="A131" s="117"/>
      <c r="B131" s="117"/>
      <c r="C131" s="117"/>
      <c r="D131" s="117"/>
      <c r="E131" s="117"/>
      <c r="F131" s="117"/>
      <c r="G131" s="117"/>
      <c r="H131" s="117"/>
      <c r="I131" s="117"/>
      <c r="J131" s="117"/>
      <c r="K131" s="117"/>
      <c r="L131" s="117"/>
      <c r="M131" s="117"/>
      <c r="N131" s="117"/>
      <c r="O131" s="117"/>
      <c r="P131" s="117"/>
      <c r="Q131" s="117"/>
      <c r="R131" s="117"/>
      <c r="S131" s="117"/>
      <c r="T131" s="117"/>
      <c r="U131" s="117"/>
      <c r="V131" s="117"/>
      <c r="W131" s="117"/>
      <c r="X131" s="117"/>
      <c r="Y131" s="117"/>
      <c r="Z131" s="117"/>
    </row>
    <row r="132" spans="1:26" ht="15.75" customHeight="1" x14ac:dyDescent="0.25">
      <c r="A132" s="117"/>
      <c r="B132" s="117"/>
      <c r="C132" s="117"/>
      <c r="D132" s="117"/>
      <c r="E132" s="117"/>
      <c r="F132" s="117"/>
      <c r="G132" s="117"/>
      <c r="H132" s="117"/>
      <c r="I132" s="117"/>
      <c r="J132" s="117"/>
      <c r="K132" s="117"/>
      <c r="L132" s="117"/>
      <c r="M132" s="117"/>
      <c r="N132" s="117"/>
      <c r="O132" s="117"/>
      <c r="P132" s="117"/>
      <c r="Q132" s="117"/>
      <c r="R132" s="117"/>
      <c r="S132" s="117"/>
      <c r="T132" s="117"/>
      <c r="U132" s="117"/>
      <c r="V132" s="117"/>
      <c r="W132" s="117"/>
      <c r="X132" s="117"/>
      <c r="Y132" s="117"/>
      <c r="Z132" s="117"/>
    </row>
    <row r="133" spans="1:26" ht="15.75" customHeight="1" x14ac:dyDescent="0.25">
      <c r="A133" s="117"/>
      <c r="B133" s="117"/>
      <c r="C133" s="117"/>
      <c r="D133" s="117"/>
      <c r="E133" s="117"/>
      <c r="F133" s="117"/>
      <c r="G133" s="117"/>
      <c r="H133" s="117"/>
      <c r="I133" s="117"/>
      <c r="J133" s="117"/>
      <c r="K133" s="117"/>
      <c r="L133" s="117"/>
      <c r="M133" s="117"/>
      <c r="N133" s="117"/>
      <c r="O133" s="117"/>
      <c r="P133" s="117"/>
      <c r="Q133" s="117"/>
      <c r="R133" s="117"/>
      <c r="S133" s="117"/>
      <c r="T133" s="117"/>
      <c r="U133" s="117"/>
      <c r="V133" s="117"/>
      <c r="W133" s="117"/>
      <c r="X133" s="117"/>
      <c r="Y133" s="117"/>
      <c r="Z133" s="117"/>
    </row>
    <row r="134" spans="1:26" ht="15.75" customHeight="1" x14ac:dyDescent="0.25">
      <c r="A134" s="117"/>
      <c r="B134" s="117"/>
      <c r="C134" s="117"/>
      <c r="D134" s="117"/>
      <c r="E134" s="117"/>
      <c r="F134" s="117"/>
      <c r="G134" s="117"/>
      <c r="H134" s="117"/>
      <c r="I134" s="117"/>
      <c r="J134" s="117"/>
      <c r="K134" s="117"/>
      <c r="L134" s="117"/>
      <c r="M134" s="117"/>
      <c r="N134" s="117"/>
      <c r="O134" s="117"/>
      <c r="P134" s="117"/>
      <c r="Q134" s="117"/>
      <c r="R134" s="117"/>
      <c r="S134" s="117"/>
      <c r="T134" s="117"/>
      <c r="U134" s="117"/>
      <c r="V134" s="117"/>
      <c r="W134" s="117"/>
      <c r="X134" s="117"/>
      <c r="Y134" s="117"/>
      <c r="Z134" s="117"/>
    </row>
    <row r="135" spans="1:26" ht="15.75" customHeight="1" x14ac:dyDescent="0.25">
      <c r="A135" s="117"/>
      <c r="B135" s="117"/>
      <c r="C135" s="117"/>
      <c r="D135" s="117"/>
      <c r="E135" s="117"/>
      <c r="F135" s="117"/>
      <c r="G135" s="117"/>
      <c r="H135" s="117"/>
      <c r="I135" s="117"/>
      <c r="J135" s="117"/>
      <c r="K135" s="117"/>
      <c r="L135" s="117"/>
      <c r="M135" s="117"/>
      <c r="N135" s="117"/>
      <c r="O135" s="117"/>
      <c r="P135" s="117"/>
      <c r="Q135" s="117"/>
      <c r="R135" s="117"/>
      <c r="S135" s="117"/>
      <c r="T135" s="117"/>
      <c r="U135" s="117"/>
      <c r="V135" s="117"/>
      <c r="W135" s="117"/>
      <c r="X135" s="117"/>
      <c r="Y135" s="117"/>
      <c r="Z135" s="117"/>
    </row>
    <row r="136" spans="1:26" ht="15.75" customHeight="1" x14ac:dyDescent="0.25">
      <c r="A136" s="117"/>
      <c r="B136" s="117"/>
      <c r="C136" s="117"/>
      <c r="D136" s="117"/>
      <c r="E136" s="117"/>
      <c r="F136" s="117"/>
      <c r="G136" s="117"/>
      <c r="H136" s="117"/>
      <c r="I136" s="117"/>
      <c r="J136" s="117"/>
      <c r="K136" s="117"/>
      <c r="L136" s="117"/>
      <c r="M136" s="117"/>
      <c r="N136" s="117"/>
      <c r="O136" s="117"/>
      <c r="P136" s="117"/>
      <c r="Q136" s="117"/>
      <c r="R136" s="117"/>
      <c r="S136" s="117"/>
      <c r="T136" s="117"/>
      <c r="U136" s="117"/>
      <c r="V136" s="117"/>
      <c r="W136" s="117"/>
      <c r="X136" s="117"/>
      <c r="Y136" s="117"/>
      <c r="Z136" s="117"/>
    </row>
    <row r="137" spans="1:26" ht="15.75" customHeight="1" x14ac:dyDescent="0.25">
      <c r="A137" s="117"/>
      <c r="B137" s="117"/>
      <c r="C137" s="117"/>
      <c r="D137" s="117"/>
      <c r="E137" s="117"/>
      <c r="F137" s="117"/>
      <c r="G137" s="117"/>
      <c r="H137" s="117"/>
      <c r="I137" s="117"/>
      <c r="J137" s="117"/>
      <c r="K137" s="117"/>
      <c r="L137" s="117"/>
      <c r="M137" s="117"/>
      <c r="N137" s="117"/>
      <c r="O137" s="117"/>
      <c r="P137" s="117"/>
      <c r="Q137" s="117"/>
      <c r="R137" s="117"/>
      <c r="S137" s="117"/>
      <c r="T137" s="117"/>
      <c r="U137" s="117"/>
      <c r="V137" s="117"/>
      <c r="W137" s="117"/>
      <c r="X137" s="117"/>
      <c r="Y137" s="117"/>
      <c r="Z137" s="117"/>
    </row>
    <row r="138" spans="1:26" ht="15.75" customHeight="1" x14ac:dyDescent="0.25">
      <c r="A138" s="117"/>
      <c r="B138" s="117"/>
      <c r="C138" s="117"/>
      <c r="D138" s="117"/>
      <c r="E138" s="117"/>
      <c r="F138" s="117"/>
      <c r="G138" s="117"/>
      <c r="H138" s="117"/>
      <c r="I138" s="117"/>
      <c r="J138" s="117"/>
      <c r="K138" s="117"/>
      <c r="L138" s="117"/>
      <c r="M138" s="117"/>
      <c r="N138" s="117"/>
      <c r="O138" s="117"/>
      <c r="P138" s="117"/>
      <c r="Q138" s="117"/>
      <c r="R138" s="117"/>
      <c r="S138" s="117"/>
      <c r="T138" s="117"/>
      <c r="U138" s="117"/>
      <c r="V138" s="117"/>
      <c r="W138" s="117"/>
      <c r="X138" s="117"/>
      <c r="Y138" s="117"/>
      <c r="Z138" s="117"/>
    </row>
    <row r="139" spans="1:26" ht="15.75" customHeight="1" x14ac:dyDescent="0.25">
      <c r="A139" s="117"/>
      <c r="B139" s="117"/>
      <c r="C139" s="117"/>
      <c r="D139" s="117"/>
      <c r="E139" s="117"/>
      <c r="F139" s="117"/>
      <c r="G139" s="117"/>
      <c r="H139" s="117"/>
      <c r="I139" s="117"/>
      <c r="J139" s="117"/>
      <c r="K139" s="117"/>
      <c r="L139" s="117"/>
      <c r="M139" s="117"/>
      <c r="N139" s="117"/>
      <c r="O139" s="117"/>
      <c r="P139" s="117"/>
      <c r="Q139" s="117"/>
      <c r="R139" s="117"/>
      <c r="S139" s="117"/>
      <c r="T139" s="117"/>
      <c r="U139" s="117"/>
      <c r="V139" s="117"/>
      <c r="W139" s="117"/>
      <c r="X139" s="117"/>
      <c r="Y139" s="117"/>
      <c r="Z139" s="117"/>
    </row>
    <row r="140" spans="1:26" ht="15.75" customHeight="1" x14ac:dyDescent="0.25">
      <c r="A140" s="117"/>
      <c r="B140" s="117"/>
      <c r="C140" s="117"/>
      <c r="D140" s="117"/>
      <c r="E140" s="117"/>
      <c r="F140" s="117"/>
      <c r="G140" s="117"/>
      <c r="H140" s="117"/>
      <c r="I140" s="117"/>
      <c r="J140" s="117"/>
      <c r="K140" s="117"/>
      <c r="L140" s="117"/>
      <c r="M140" s="117"/>
      <c r="N140" s="117"/>
      <c r="O140" s="117"/>
      <c r="P140" s="117"/>
      <c r="Q140" s="117"/>
      <c r="R140" s="117"/>
      <c r="S140" s="117"/>
      <c r="T140" s="117"/>
      <c r="U140" s="117"/>
      <c r="V140" s="117"/>
      <c r="W140" s="117"/>
      <c r="X140" s="117"/>
      <c r="Y140" s="117"/>
      <c r="Z140" s="117"/>
    </row>
    <row r="141" spans="1:26" ht="15.75" customHeight="1" x14ac:dyDescent="0.25">
      <c r="A141" s="117"/>
      <c r="B141" s="117"/>
      <c r="C141" s="117"/>
      <c r="D141" s="117"/>
      <c r="E141" s="117"/>
      <c r="F141" s="117"/>
      <c r="G141" s="117"/>
      <c r="H141" s="117"/>
      <c r="I141" s="117"/>
      <c r="J141" s="117"/>
      <c r="K141" s="117"/>
      <c r="L141" s="117"/>
      <c r="M141" s="117"/>
      <c r="N141" s="117"/>
      <c r="O141" s="117"/>
      <c r="P141" s="117"/>
      <c r="Q141" s="117"/>
      <c r="R141" s="117"/>
      <c r="S141" s="117"/>
      <c r="T141" s="117"/>
      <c r="U141" s="117"/>
      <c r="V141" s="117"/>
      <c r="W141" s="117"/>
      <c r="X141" s="117"/>
      <c r="Y141" s="117"/>
      <c r="Z141" s="117"/>
    </row>
    <row r="142" spans="1:26" ht="15.75" customHeight="1" x14ac:dyDescent="0.25">
      <c r="A142" s="117"/>
      <c r="B142" s="117"/>
      <c r="C142" s="117"/>
      <c r="D142" s="117"/>
      <c r="E142" s="117"/>
      <c r="F142" s="117"/>
      <c r="G142" s="117"/>
      <c r="H142" s="117"/>
      <c r="I142" s="117"/>
      <c r="J142" s="117"/>
      <c r="K142" s="117"/>
      <c r="L142" s="117"/>
      <c r="M142" s="117"/>
      <c r="N142" s="117"/>
      <c r="O142" s="117"/>
      <c r="P142" s="117"/>
      <c r="Q142" s="117"/>
      <c r="R142" s="117"/>
      <c r="S142" s="117"/>
      <c r="T142" s="117"/>
      <c r="U142" s="117"/>
      <c r="V142" s="117"/>
      <c r="W142" s="117"/>
      <c r="X142" s="117"/>
      <c r="Y142" s="117"/>
      <c r="Z142" s="117"/>
    </row>
    <row r="143" spans="1:26" ht="15.75" customHeight="1" x14ac:dyDescent="0.25">
      <c r="A143" s="117"/>
      <c r="B143" s="117"/>
      <c r="C143" s="117"/>
      <c r="D143" s="117"/>
      <c r="E143" s="117"/>
      <c r="F143" s="117"/>
      <c r="G143" s="117"/>
      <c r="H143" s="117"/>
      <c r="I143" s="117"/>
      <c r="J143" s="117"/>
      <c r="K143" s="117"/>
      <c r="L143" s="117"/>
      <c r="M143" s="117"/>
      <c r="N143" s="117"/>
      <c r="O143" s="117"/>
      <c r="P143" s="117"/>
      <c r="Q143" s="117"/>
      <c r="R143" s="117"/>
      <c r="S143" s="117"/>
      <c r="T143" s="117"/>
      <c r="U143" s="117"/>
      <c r="V143" s="117"/>
      <c r="W143" s="117"/>
      <c r="X143" s="117"/>
      <c r="Y143" s="117"/>
      <c r="Z143" s="117"/>
    </row>
    <row r="144" spans="1:26" ht="15.75" customHeight="1" x14ac:dyDescent="0.25">
      <c r="A144" s="117"/>
      <c r="B144" s="117"/>
      <c r="C144" s="117"/>
      <c r="D144" s="117"/>
      <c r="E144" s="117"/>
      <c r="F144" s="117"/>
      <c r="G144" s="117"/>
      <c r="H144" s="117"/>
      <c r="I144" s="117"/>
      <c r="J144" s="117"/>
      <c r="K144" s="117"/>
      <c r="L144" s="117"/>
      <c r="M144" s="117"/>
      <c r="N144" s="117"/>
      <c r="O144" s="117"/>
      <c r="P144" s="117"/>
      <c r="Q144" s="117"/>
      <c r="R144" s="117"/>
      <c r="S144" s="117"/>
      <c r="T144" s="117"/>
      <c r="U144" s="117"/>
      <c r="V144" s="117"/>
      <c r="W144" s="117"/>
      <c r="X144" s="117"/>
      <c r="Y144" s="117"/>
      <c r="Z144" s="117"/>
    </row>
    <row r="145" spans="1:26" ht="15.75" customHeight="1" x14ac:dyDescent="0.25">
      <c r="A145" s="117"/>
      <c r="B145" s="117"/>
      <c r="C145" s="117"/>
      <c r="D145" s="117"/>
      <c r="E145" s="117"/>
      <c r="F145" s="117"/>
      <c r="G145" s="117"/>
      <c r="H145" s="117"/>
      <c r="I145" s="117"/>
      <c r="J145" s="117"/>
      <c r="K145" s="117"/>
      <c r="L145" s="117"/>
      <c r="M145" s="117"/>
      <c r="N145" s="117"/>
      <c r="O145" s="117"/>
      <c r="P145" s="117"/>
      <c r="Q145" s="117"/>
      <c r="R145" s="117"/>
      <c r="S145" s="117"/>
      <c r="T145" s="117"/>
      <c r="U145" s="117"/>
      <c r="V145" s="117"/>
      <c r="W145" s="117"/>
      <c r="X145" s="117"/>
      <c r="Y145" s="117"/>
      <c r="Z145" s="117"/>
    </row>
    <row r="146" spans="1:26" ht="15.75" customHeight="1" x14ac:dyDescent="0.25">
      <c r="A146" s="117"/>
      <c r="B146" s="117"/>
      <c r="C146" s="117"/>
      <c r="D146" s="117"/>
      <c r="E146" s="117"/>
      <c r="F146" s="117"/>
      <c r="G146" s="117"/>
      <c r="H146" s="117"/>
      <c r="I146" s="117"/>
      <c r="J146" s="117"/>
      <c r="K146" s="117"/>
      <c r="L146" s="117"/>
      <c r="M146" s="117"/>
      <c r="N146" s="117"/>
      <c r="O146" s="117"/>
      <c r="P146" s="117"/>
      <c r="Q146" s="117"/>
      <c r="R146" s="117"/>
      <c r="S146" s="117"/>
      <c r="T146" s="117"/>
      <c r="U146" s="117"/>
      <c r="V146" s="117"/>
      <c r="W146" s="117"/>
      <c r="X146" s="117"/>
      <c r="Y146" s="117"/>
      <c r="Z146" s="117"/>
    </row>
    <row r="147" spans="1:26" ht="15.75" customHeight="1" x14ac:dyDescent="0.25">
      <c r="A147" s="117"/>
      <c r="B147" s="117"/>
      <c r="C147" s="117"/>
      <c r="D147" s="117"/>
      <c r="E147" s="117"/>
      <c r="F147" s="117"/>
      <c r="G147" s="117"/>
      <c r="H147" s="117"/>
      <c r="I147" s="117"/>
      <c r="J147" s="117"/>
      <c r="K147" s="117"/>
      <c r="L147" s="117"/>
      <c r="M147" s="117"/>
      <c r="N147" s="117"/>
      <c r="O147" s="117"/>
      <c r="P147" s="117"/>
      <c r="Q147" s="117"/>
      <c r="R147" s="117"/>
      <c r="S147" s="117"/>
      <c r="T147" s="117"/>
      <c r="U147" s="117"/>
      <c r="V147" s="117"/>
      <c r="W147" s="117"/>
      <c r="X147" s="117"/>
      <c r="Y147" s="117"/>
      <c r="Z147" s="117"/>
    </row>
    <row r="148" spans="1:26" ht="15.75" customHeight="1" x14ac:dyDescent="0.25">
      <c r="A148" s="117"/>
      <c r="B148" s="117"/>
      <c r="C148" s="117"/>
      <c r="D148" s="117"/>
      <c r="E148" s="117"/>
      <c r="F148" s="117"/>
      <c r="G148" s="117"/>
      <c r="H148" s="117"/>
      <c r="I148" s="117"/>
      <c r="J148" s="117"/>
      <c r="K148" s="117"/>
      <c r="L148" s="117"/>
      <c r="M148" s="117"/>
      <c r="N148" s="117"/>
      <c r="O148" s="117"/>
      <c r="P148" s="117"/>
      <c r="Q148" s="117"/>
      <c r="R148" s="117"/>
      <c r="S148" s="117"/>
      <c r="T148" s="117"/>
      <c r="U148" s="117"/>
      <c r="V148" s="117"/>
      <c r="W148" s="117"/>
      <c r="X148" s="117"/>
      <c r="Y148" s="117"/>
      <c r="Z148" s="117"/>
    </row>
    <row r="149" spans="1:26" ht="15.75" customHeight="1" x14ac:dyDescent="0.25">
      <c r="A149" s="117"/>
      <c r="B149" s="117"/>
      <c r="C149" s="117"/>
      <c r="D149" s="117"/>
      <c r="E149" s="117"/>
      <c r="F149" s="117"/>
      <c r="G149" s="117"/>
      <c r="H149" s="117"/>
      <c r="I149" s="117"/>
      <c r="J149" s="117"/>
      <c r="K149" s="117"/>
      <c r="L149" s="117"/>
      <c r="M149" s="117"/>
      <c r="N149" s="117"/>
      <c r="O149" s="117"/>
      <c r="P149" s="117"/>
      <c r="Q149" s="117"/>
      <c r="R149" s="117"/>
      <c r="S149" s="117"/>
      <c r="T149" s="117"/>
      <c r="U149" s="117"/>
      <c r="V149" s="117"/>
      <c r="W149" s="117"/>
      <c r="X149" s="117"/>
      <c r="Y149" s="117"/>
      <c r="Z149" s="117"/>
    </row>
    <row r="150" spans="1:26" ht="15.75" customHeight="1" x14ac:dyDescent="0.25">
      <c r="A150" s="117"/>
      <c r="B150" s="117"/>
      <c r="C150" s="117"/>
      <c r="D150" s="117"/>
      <c r="E150" s="117"/>
      <c r="F150" s="117"/>
      <c r="G150" s="117"/>
      <c r="H150" s="117"/>
      <c r="I150" s="117"/>
      <c r="J150" s="117"/>
      <c r="K150" s="117"/>
      <c r="L150" s="117"/>
      <c r="M150" s="117"/>
      <c r="N150" s="117"/>
      <c r="O150" s="117"/>
      <c r="P150" s="117"/>
      <c r="Q150" s="117"/>
      <c r="R150" s="117"/>
      <c r="S150" s="117"/>
      <c r="T150" s="117"/>
      <c r="U150" s="117"/>
      <c r="V150" s="117"/>
      <c r="W150" s="117"/>
      <c r="X150" s="117"/>
      <c r="Y150" s="117"/>
      <c r="Z150" s="117"/>
    </row>
    <row r="151" spans="1:26" ht="15.75" customHeight="1" x14ac:dyDescent="0.25">
      <c r="A151" s="117"/>
      <c r="B151" s="117"/>
      <c r="C151" s="117"/>
      <c r="D151" s="117"/>
      <c r="E151" s="117"/>
      <c r="F151" s="117"/>
      <c r="G151" s="117"/>
      <c r="H151" s="117"/>
      <c r="I151" s="117"/>
      <c r="J151" s="117"/>
      <c r="K151" s="117"/>
      <c r="L151" s="117"/>
      <c r="M151" s="117"/>
      <c r="N151" s="117"/>
      <c r="O151" s="117"/>
      <c r="P151" s="117"/>
      <c r="Q151" s="117"/>
      <c r="R151" s="117"/>
      <c r="S151" s="117"/>
      <c r="T151" s="117"/>
      <c r="U151" s="117"/>
      <c r="V151" s="117"/>
      <c r="W151" s="117"/>
      <c r="X151" s="117"/>
      <c r="Y151" s="117"/>
      <c r="Z151" s="117"/>
    </row>
    <row r="152" spans="1:26" ht="15.75" customHeight="1" x14ac:dyDescent="0.25">
      <c r="A152" s="117"/>
      <c r="B152" s="117"/>
      <c r="C152" s="117"/>
      <c r="D152" s="117"/>
      <c r="E152" s="117"/>
      <c r="F152" s="117"/>
      <c r="G152" s="117"/>
      <c r="H152" s="117"/>
      <c r="I152" s="117"/>
      <c r="J152" s="117"/>
      <c r="K152" s="117"/>
      <c r="L152" s="117"/>
      <c r="M152" s="117"/>
      <c r="N152" s="117"/>
      <c r="O152" s="117"/>
      <c r="P152" s="117"/>
      <c r="Q152" s="117"/>
      <c r="R152" s="117"/>
      <c r="S152" s="117"/>
      <c r="T152" s="117"/>
      <c r="U152" s="117"/>
      <c r="V152" s="117"/>
      <c r="W152" s="117"/>
      <c r="X152" s="117"/>
      <c r="Y152" s="117"/>
      <c r="Z152" s="117"/>
    </row>
    <row r="153" spans="1:26" ht="15.75" customHeight="1" x14ac:dyDescent="0.25">
      <c r="A153" s="117"/>
      <c r="B153" s="117"/>
      <c r="C153" s="117"/>
      <c r="D153" s="117"/>
      <c r="E153" s="117"/>
      <c r="F153" s="117"/>
      <c r="G153" s="117"/>
      <c r="H153" s="117"/>
      <c r="I153" s="117"/>
      <c r="J153" s="117"/>
      <c r="K153" s="117"/>
      <c r="L153" s="117"/>
      <c r="M153" s="117"/>
      <c r="N153" s="117"/>
      <c r="O153" s="117"/>
      <c r="P153" s="117"/>
      <c r="Q153" s="117"/>
      <c r="R153" s="117"/>
      <c r="S153" s="117"/>
      <c r="T153" s="117"/>
      <c r="U153" s="117"/>
      <c r="V153" s="117"/>
      <c r="W153" s="117"/>
      <c r="X153" s="117"/>
      <c r="Y153" s="117"/>
      <c r="Z153" s="117"/>
    </row>
    <row r="154" spans="1:26" ht="15.75" customHeight="1" x14ac:dyDescent="0.25">
      <c r="A154" s="117"/>
      <c r="B154" s="117"/>
      <c r="C154" s="117"/>
      <c r="D154" s="117"/>
      <c r="E154" s="117"/>
      <c r="F154" s="117"/>
      <c r="G154" s="117"/>
      <c r="H154" s="117"/>
      <c r="I154" s="117"/>
      <c r="J154" s="117"/>
      <c r="K154" s="117"/>
      <c r="L154" s="117"/>
      <c r="M154" s="117"/>
      <c r="N154" s="117"/>
      <c r="O154" s="117"/>
      <c r="P154" s="117"/>
      <c r="Q154" s="117"/>
      <c r="R154" s="117"/>
      <c r="S154" s="117"/>
      <c r="T154" s="117"/>
      <c r="U154" s="117"/>
      <c r="V154" s="117"/>
      <c r="W154" s="117"/>
      <c r="X154" s="117"/>
      <c r="Y154" s="117"/>
      <c r="Z154" s="117"/>
    </row>
    <row r="155" spans="1:26" ht="15.75" customHeight="1" x14ac:dyDescent="0.25">
      <c r="A155" s="117"/>
      <c r="B155" s="117"/>
      <c r="C155" s="117"/>
      <c r="D155" s="117"/>
      <c r="E155" s="117"/>
      <c r="F155" s="117"/>
      <c r="G155" s="117"/>
      <c r="H155" s="117"/>
      <c r="I155" s="117"/>
      <c r="J155" s="117"/>
      <c r="K155" s="117"/>
      <c r="L155" s="117"/>
      <c r="M155" s="117"/>
      <c r="N155" s="117"/>
      <c r="O155" s="117"/>
      <c r="P155" s="117"/>
      <c r="Q155" s="117"/>
      <c r="R155" s="117"/>
      <c r="S155" s="117"/>
      <c r="T155" s="117"/>
      <c r="U155" s="117"/>
      <c r="V155" s="117"/>
      <c r="W155" s="117"/>
      <c r="X155" s="117"/>
      <c r="Y155" s="117"/>
      <c r="Z155" s="117"/>
    </row>
    <row r="156" spans="1:26" ht="15.75" customHeight="1" x14ac:dyDescent="0.25">
      <c r="A156" s="117"/>
      <c r="B156" s="117"/>
      <c r="C156" s="117"/>
      <c r="D156" s="117"/>
      <c r="E156" s="117"/>
      <c r="F156" s="117"/>
      <c r="G156" s="117"/>
      <c r="H156" s="117"/>
      <c r="I156" s="117"/>
      <c r="J156" s="117"/>
      <c r="K156" s="117"/>
      <c r="L156" s="117"/>
      <c r="M156" s="117"/>
      <c r="N156" s="117"/>
      <c r="O156" s="117"/>
      <c r="P156" s="117"/>
      <c r="Q156" s="117"/>
      <c r="R156" s="117"/>
      <c r="S156" s="117"/>
      <c r="T156" s="117"/>
      <c r="U156" s="117"/>
      <c r="V156" s="117"/>
      <c r="W156" s="117"/>
      <c r="X156" s="117"/>
      <c r="Y156" s="117"/>
      <c r="Z156" s="117"/>
    </row>
    <row r="157" spans="1:26" ht="15.75" customHeight="1" x14ac:dyDescent="0.25">
      <c r="A157" s="117"/>
      <c r="B157" s="117"/>
      <c r="C157" s="117"/>
      <c r="D157" s="117"/>
      <c r="E157" s="117"/>
      <c r="F157" s="117"/>
      <c r="G157" s="117"/>
      <c r="H157" s="117"/>
      <c r="I157" s="117"/>
      <c r="J157" s="117"/>
      <c r="K157" s="117"/>
      <c r="L157" s="117"/>
      <c r="M157" s="117"/>
      <c r="N157" s="117"/>
      <c r="O157" s="117"/>
      <c r="P157" s="117"/>
      <c r="Q157" s="117"/>
      <c r="R157" s="117"/>
      <c r="S157" s="117"/>
      <c r="T157" s="117"/>
      <c r="U157" s="117"/>
      <c r="V157" s="117"/>
      <c r="W157" s="117"/>
      <c r="X157" s="117"/>
      <c r="Y157" s="117"/>
      <c r="Z157" s="117"/>
    </row>
    <row r="158" spans="1:26" ht="15.75" customHeight="1" x14ac:dyDescent="0.25">
      <c r="A158" s="117"/>
      <c r="B158" s="117"/>
      <c r="C158" s="117"/>
      <c r="D158" s="117"/>
      <c r="E158" s="117"/>
      <c r="F158" s="117"/>
      <c r="G158" s="117"/>
      <c r="H158" s="117"/>
      <c r="I158" s="117"/>
      <c r="J158" s="117"/>
      <c r="K158" s="117"/>
      <c r="L158" s="117"/>
      <c r="M158" s="117"/>
      <c r="N158" s="117"/>
      <c r="O158" s="117"/>
      <c r="P158" s="117"/>
      <c r="Q158" s="117"/>
      <c r="R158" s="117"/>
      <c r="S158" s="117"/>
      <c r="T158" s="117"/>
      <c r="U158" s="117"/>
      <c r="V158" s="117"/>
      <c r="W158" s="117"/>
      <c r="X158" s="117"/>
      <c r="Y158" s="117"/>
      <c r="Z158" s="117"/>
    </row>
    <row r="159" spans="1:26" ht="15.75" customHeight="1" x14ac:dyDescent="0.25">
      <c r="A159" s="117"/>
      <c r="B159" s="117"/>
      <c r="C159" s="117"/>
      <c r="D159" s="117"/>
      <c r="E159" s="117"/>
      <c r="F159" s="117"/>
      <c r="G159" s="117"/>
      <c r="H159" s="117"/>
      <c r="I159" s="117"/>
      <c r="J159" s="117"/>
      <c r="K159" s="117"/>
      <c r="L159" s="117"/>
      <c r="M159" s="117"/>
      <c r="N159" s="117"/>
      <c r="O159" s="117"/>
      <c r="P159" s="117"/>
      <c r="Q159" s="117"/>
      <c r="R159" s="117"/>
      <c r="S159" s="117"/>
      <c r="T159" s="117"/>
      <c r="U159" s="117"/>
      <c r="V159" s="117"/>
      <c r="W159" s="117"/>
      <c r="X159" s="117"/>
      <c r="Y159" s="117"/>
      <c r="Z159" s="117"/>
    </row>
    <row r="160" spans="1:26" ht="15.75" customHeight="1" x14ac:dyDescent="0.25">
      <c r="A160" s="117"/>
      <c r="B160" s="117"/>
      <c r="C160" s="117"/>
      <c r="D160" s="117"/>
      <c r="E160" s="117"/>
      <c r="F160" s="117"/>
      <c r="G160" s="117"/>
      <c r="H160" s="117"/>
      <c r="I160" s="117"/>
      <c r="J160" s="117"/>
      <c r="K160" s="117"/>
      <c r="L160" s="117"/>
      <c r="M160" s="117"/>
      <c r="N160" s="117"/>
      <c r="O160" s="117"/>
      <c r="P160" s="117"/>
      <c r="Q160" s="117"/>
      <c r="R160" s="117"/>
      <c r="S160" s="117"/>
      <c r="T160" s="117"/>
      <c r="U160" s="117"/>
      <c r="V160" s="117"/>
      <c r="W160" s="117"/>
      <c r="X160" s="117"/>
      <c r="Y160" s="117"/>
      <c r="Z160" s="117"/>
    </row>
    <row r="161" spans="1:26" ht="15.75" customHeight="1" x14ac:dyDescent="0.25">
      <c r="A161" s="117"/>
      <c r="B161" s="117"/>
      <c r="C161" s="117"/>
      <c r="D161" s="117"/>
      <c r="E161" s="117"/>
      <c r="F161" s="117"/>
      <c r="G161" s="117"/>
      <c r="H161" s="117"/>
      <c r="I161" s="117"/>
      <c r="J161" s="117"/>
      <c r="K161" s="117"/>
      <c r="L161" s="117"/>
      <c r="M161" s="117"/>
      <c r="N161" s="117"/>
      <c r="O161" s="117"/>
      <c r="P161" s="117"/>
      <c r="Q161" s="117"/>
      <c r="R161" s="117"/>
      <c r="S161" s="117"/>
      <c r="T161" s="117"/>
      <c r="U161" s="117"/>
      <c r="V161" s="117"/>
      <c r="W161" s="117"/>
      <c r="X161" s="117"/>
      <c r="Y161" s="117"/>
      <c r="Z161" s="117"/>
    </row>
    <row r="162" spans="1:26" ht="15.75" customHeight="1" x14ac:dyDescent="0.25">
      <c r="A162" s="117"/>
      <c r="B162" s="117"/>
      <c r="C162" s="117"/>
      <c r="D162" s="117"/>
      <c r="E162" s="117"/>
      <c r="F162" s="117"/>
      <c r="G162" s="117"/>
      <c r="H162" s="117"/>
      <c r="I162" s="117"/>
      <c r="J162" s="117"/>
      <c r="K162" s="117"/>
      <c r="L162" s="117"/>
      <c r="M162" s="117"/>
      <c r="N162" s="117"/>
      <c r="O162" s="117"/>
      <c r="P162" s="117"/>
      <c r="Q162" s="117"/>
      <c r="R162" s="117"/>
      <c r="S162" s="117"/>
      <c r="T162" s="117"/>
      <c r="U162" s="117"/>
      <c r="V162" s="117"/>
      <c r="W162" s="117"/>
      <c r="X162" s="117"/>
      <c r="Y162" s="117"/>
      <c r="Z162" s="117"/>
    </row>
    <row r="163" spans="1:26" ht="15.75" customHeight="1" x14ac:dyDescent="0.25">
      <c r="A163" s="117"/>
      <c r="B163" s="117"/>
      <c r="C163" s="117"/>
      <c r="D163" s="117"/>
      <c r="E163" s="117"/>
      <c r="F163" s="117"/>
      <c r="G163" s="117"/>
      <c r="H163" s="117"/>
      <c r="I163" s="117"/>
      <c r="J163" s="117"/>
      <c r="K163" s="117"/>
      <c r="L163" s="117"/>
      <c r="M163" s="117"/>
      <c r="N163" s="117"/>
      <c r="O163" s="117"/>
      <c r="P163" s="117"/>
      <c r="Q163" s="117"/>
      <c r="R163" s="117"/>
      <c r="S163" s="117"/>
      <c r="T163" s="117"/>
      <c r="U163" s="117"/>
      <c r="V163" s="117"/>
      <c r="W163" s="117"/>
      <c r="X163" s="117"/>
      <c r="Y163" s="117"/>
      <c r="Z163" s="117"/>
    </row>
    <row r="164" spans="1:26" ht="15.75" customHeight="1" x14ac:dyDescent="0.25">
      <c r="A164" s="117"/>
      <c r="B164" s="117"/>
      <c r="C164" s="117"/>
      <c r="D164" s="117"/>
      <c r="E164" s="117"/>
      <c r="F164" s="117"/>
      <c r="G164" s="117"/>
      <c r="H164" s="117"/>
      <c r="I164" s="117"/>
      <c r="J164" s="117"/>
      <c r="K164" s="117"/>
      <c r="L164" s="117"/>
      <c r="M164" s="117"/>
      <c r="N164" s="117"/>
      <c r="O164" s="117"/>
      <c r="P164" s="117"/>
      <c r="Q164" s="117"/>
      <c r="R164" s="117"/>
      <c r="S164" s="117"/>
      <c r="T164" s="117"/>
      <c r="U164" s="117"/>
      <c r="V164" s="117"/>
      <c r="W164" s="117"/>
      <c r="X164" s="117"/>
      <c r="Y164" s="117"/>
      <c r="Z164" s="117"/>
    </row>
    <row r="165" spans="1:26" ht="15.75" customHeight="1" x14ac:dyDescent="0.25">
      <c r="A165" s="117"/>
      <c r="B165" s="117"/>
      <c r="C165" s="117"/>
      <c r="D165" s="117"/>
      <c r="E165" s="117"/>
      <c r="F165" s="117"/>
      <c r="G165" s="117"/>
      <c r="H165" s="117"/>
      <c r="I165" s="117"/>
      <c r="J165" s="117"/>
      <c r="K165" s="117"/>
      <c r="L165" s="117"/>
      <c r="M165" s="117"/>
      <c r="N165" s="117"/>
      <c r="O165" s="117"/>
      <c r="P165" s="117"/>
      <c r="Q165" s="117"/>
      <c r="R165" s="117"/>
      <c r="S165" s="117"/>
      <c r="T165" s="117"/>
      <c r="U165" s="117"/>
      <c r="V165" s="117"/>
      <c r="W165" s="117"/>
      <c r="X165" s="117"/>
      <c r="Y165" s="117"/>
      <c r="Z165" s="117"/>
    </row>
    <row r="166" spans="1:26" ht="15.75" customHeight="1" x14ac:dyDescent="0.25">
      <c r="A166" s="117"/>
      <c r="B166" s="117"/>
      <c r="C166" s="117"/>
      <c r="D166" s="117"/>
      <c r="E166" s="117"/>
      <c r="F166" s="117"/>
      <c r="G166" s="117"/>
      <c r="H166" s="117"/>
      <c r="I166" s="117"/>
      <c r="J166" s="117"/>
      <c r="K166" s="117"/>
      <c r="L166" s="117"/>
      <c r="M166" s="117"/>
      <c r="N166" s="117"/>
      <c r="O166" s="117"/>
      <c r="P166" s="117"/>
      <c r="Q166" s="117"/>
      <c r="R166" s="117"/>
      <c r="S166" s="117"/>
      <c r="T166" s="117"/>
      <c r="U166" s="117"/>
      <c r="V166" s="117"/>
      <c r="W166" s="117"/>
      <c r="X166" s="117"/>
      <c r="Y166" s="117"/>
      <c r="Z166" s="117"/>
    </row>
    <row r="167" spans="1:26" ht="15.75" customHeight="1" x14ac:dyDescent="0.25">
      <c r="A167" s="117"/>
      <c r="B167" s="117"/>
      <c r="C167" s="117"/>
      <c r="D167" s="117"/>
      <c r="E167" s="117"/>
      <c r="F167" s="117"/>
      <c r="G167" s="117"/>
      <c r="H167" s="117"/>
      <c r="I167" s="117"/>
      <c r="J167" s="117"/>
      <c r="K167" s="117"/>
      <c r="L167" s="117"/>
      <c r="M167" s="117"/>
      <c r="N167" s="117"/>
      <c r="O167" s="117"/>
      <c r="P167" s="117"/>
      <c r="Q167" s="117"/>
      <c r="R167" s="117"/>
      <c r="S167" s="117"/>
      <c r="T167" s="117"/>
      <c r="U167" s="117"/>
      <c r="V167" s="117"/>
      <c r="W167" s="117"/>
      <c r="X167" s="117"/>
      <c r="Y167" s="117"/>
      <c r="Z167" s="117"/>
    </row>
    <row r="168" spans="1:26" ht="15.75" customHeight="1" x14ac:dyDescent="0.25">
      <c r="A168" s="117"/>
      <c r="B168" s="117"/>
      <c r="C168" s="117"/>
      <c r="D168" s="117"/>
      <c r="E168" s="117"/>
      <c r="F168" s="117"/>
      <c r="G168" s="117"/>
      <c r="H168" s="117"/>
      <c r="I168" s="117"/>
      <c r="J168" s="117"/>
      <c r="K168" s="117"/>
      <c r="L168" s="117"/>
      <c r="M168" s="117"/>
      <c r="N168" s="117"/>
      <c r="O168" s="117"/>
      <c r="P168" s="117"/>
      <c r="Q168" s="117"/>
      <c r="R168" s="117"/>
      <c r="S168" s="117"/>
      <c r="T168" s="117"/>
      <c r="U168" s="117"/>
      <c r="V168" s="117"/>
      <c r="W168" s="117"/>
      <c r="X168" s="117"/>
      <c r="Y168" s="117"/>
      <c r="Z168" s="117"/>
    </row>
    <row r="169" spans="1:26" ht="15.75" customHeight="1" x14ac:dyDescent="0.25">
      <c r="A169" s="117"/>
      <c r="B169" s="117"/>
      <c r="C169" s="117"/>
      <c r="D169" s="117"/>
      <c r="E169" s="117"/>
      <c r="F169" s="117"/>
      <c r="G169" s="117"/>
      <c r="H169" s="117"/>
      <c r="I169" s="117"/>
      <c r="J169" s="117"/>
      <c r="K169" s="117"/>
      <c r="L169" s="117"/>
      <c r="M169" s="117"/>
      <c r="N169" s="117"/>
      <c r="O169" s="117"/>
      <c r="P169" s="117"/>
      <c r="Q169" s="117"/>
      <c r="R169" s="117"/>
      <c r="S169" s="117"/>
      <c r="T169" s="117"/>
      <c r="U169" s="117"/>
      <c r="V169" s="117"/>
      <c r="W169" s="117"/>
      <c r="X169" s="117"/>
      <c r="Y169" s="117"/>
      <c r="Z169" s="117"/>
    </row>
    <row r="170" spans="1:26" ht="15.75" customHeight="1" x14ac:dyDescent="0.25">
      <c r="A170" s="117"/>
      <c r="B170" s="117"/>
      <c r="C170" s="117"/>
      <c r="D170" s="117"/>
      <c r="E170" s="117"/>
      <c r="F170" s="117"/>
      <c r="G170" s="117"/>
      <c r="H170" s="117"/>
      <c r="I170" s="117"/>
      <c r="J170" s="117"/>
      <c r="K170" s="117"/>
      <c r="L170" s="117"/>
      <c r="M170" s="117"/>
      <c r="N170" s="117"/>
      <c r="O170" s="117"/>
      <c r="P170" s="117"/>
      <c r="Q170" s="117"/>
      <c r="R170" s="117"/>
      <c r="S170" s="117"/>
      <c r="T170" s="117"/>
      <c r="U170" s="117"/>
      <c r="V170" s="117"/>
      <c r="W170" s="117"/>
      <c r="X170" s="117"/>
      <c r="Y170" s="117"/>
      <c r="Z170" s="117"/>
    </row>
    <row r="171" spans="1:26" ht="15.75" customHeight="1" x14ac:dyDescent="0.25">
      <c r="A171" s="117"/>
      <c r="B171" s="117"/>
      <c r="C171" s="117"/>
      <c r="D171" s="117"/>
      <c r="E171" s="117"/>
      <c r="F171" s="117"/>
      <c r="G171" s="117"/>
      <c r="H171" s="117"/>
      <c r="I171" s="117"/>
      <c r="J171" s="117"/>
      <c r="K171" s="117"/>
      <c r="L171" s="117"/>
      <c r="M171" s="117"/>
      <c r="N171" s="117"/>
      <c r="O171" s="117"/>
      <c r="P171" s="117"/>
      <c r="Q171" s="117"/>
      <c r="R171" s="117"/>
      <c r="S171" s="117"/>
      <c r="T171" s="117"/>
      <c r="U171" s="117"/>
      <c r="V171" s="117"/>
      <c r="W171" s="117"/>
      <c r="X171" s="117"/>
      <c r="Y171" s="117"/>
      <c r="Z171" s="117"/>
    </row>
    <row r="172" spans="1:26" ht="15.75" customHeight="1" x14ac:dyDescent="0.25">
      <c r="A172" s="117"/>
      <c r="B172" s="117"/>
      <c r="C172" s="117"/>
      <c r="D172" s="117"/>
      <c r="E172" s="117"/>
      <c r="F172" s="117"/>
      <c r="G172" s="117"/>
      <c r="H172" s="117"/>
      <c r="I172" s="117"/>
      <c r="J172" s="117"/>
      <c r="K172" s="117"/>
      <c r="L172" s="117"/>
      <c r="M172" s="117"/>
      <c r="N172" s="117"/>
      <c r="O172" s="117"/>
      <c r="P172" s="117"/>
      <c r="Q172" s="117"/>
      <c r="R172" s="117"/>
      <c r="S172" s="117"/>
      <c r="T172" s="117"/>
      <c r="U172" s="117"/>
      <c r="V172" s="117"/>
      <c r="W172" s="117"/>
      <c r="X172" s="117"/>
      <c r="Y172" s="117"/>
      <c r="Z172" s="117"/>
    </row>
    <row r="173" spans="1:26" ht="15.75" customHeight="1" x14ac:dyDescent="0.25">
      <c r="A173" s="117"/>
      <c r="B173" s="117"/>
      <c r="C173" s="117"/>
      <c r="D173" s="117"/>
      <c r="E173" s="117"/>
      <c r="F173" s="117"/>
      <c r="G173" s="117"/>
      <c r="H173" s="117"/>
      <c r="I173" s="117"/>
      <c r="J173" s="117"/>
      <c r="K173" s="117"/>
      <c r="L173" s="117"/>
      <c r="M173" s="117"/>
      <c r="N173" s="117"/>
      <c r="O173" s="117"/>
      <c r="P173" s="117"/>
      <c r="Q173" s="117"/>
      <c r="R173" s="117"/>
      <c r="S173" s="117"/>
      <c r="T173" s="117"/>
      <c r="U173" s="117"/>
      <c r="V173" s="117"/>
      <c r="W173" s="117"/>
      <c r="X173" s="117"/>
      <c r="Y173" s="117"/>
      <c r="Z173" s="117"/>
    </row>
    <row r="174" spans="1:26" ht="15.75" customHeight="1" x14ac:dyDescent="0.25">
      <c r="A174" s="117"/>
      <c r="B174" s="117"/>
      <c r="C174" s="117"/>
      <c r="D174" s="117"/>
      <c r="E174" s="117"/>
      <c r="F174" s="117"/>
      <c r="G174" s="117"/>
      <c r="H174" s="117"/>
      <c r="I174" s="117"/>
      <c r="J174" s="117"/>
      <c r="K174" s="117"/>
      <c r="L174" s="117"/>
      <c r="M174" s="117"/>
      <c r="N174" s="117"/>
      <c r="O174" s="117"/>
      <c r="P174" s="117"/>
      <c r="Q174" s="117"/>
      <c r="R174" s="117"/>
      <c r="S174" s="117"/>
      <c r="T174" s="117"/>
      <c r="U174" s="117"/>
      <c r="V174" s="117"/>
      <c r="W174" s="117"/>
      <c r="X174" s="117"/>
      <c r="Y174" s="117"/>
      <c r="Z174" s="117"/>
    </row>
    <row r="175" spans="1:26" ht="15.75" customHeight="1" x14ac:dyDescent="0.25">
      <c r="A175" s="117"/>
      <c r="B175" s="117"/>
      <c r="C175" s="117"/>
      <c r="D175" s="117"/>
      <c r="E175" s="117"/>
      <c r="F175" s="117"/>
      <c r="G175" s="117"/>
      <c r="H175" s="117"/>
      <c r="I175" s="117"/>
      <c r="J175" s="117"/>
      <c r="K175" s="117"/>
      <c r="L175" s="117"/>
      <c r="M175" s="117"/>
      <c r="N175" s="117"/>
      <c r="O175" s="117"/>
      <c r="P175" s="117"/>
      <c r="Q175" s="117"/>
      <c r="R175" s="117"/>
      <c r="S175" s="117"/>
      <c r="T175" s="117"/>
      <c r="U175" s="117"/>
      <c r="V175" s="117"/>
      <c r="W175" s="117"/>
      <c r="X175" s="117"/>
      <c r="Y175" s="117"/>
      <c r="Z175" s="117"/>
    </row>
    <row r="176" spans="1:26" ht="15.75" customHeight="1" x14ac:dyDescent="0.25">
      <c r="A176" s="117"/>
      <c r="B176" s="117"/>
      <c r="C176" s="117"/>
      <c r="D176" s="117"/>
      <c r="E176" s="117"/>
      <c r="F176" s="117"/>
      <c r="G176" s="117"/>
      <c r="H176" s="117"/>
      <c r="I176" s="117"/>
      <c r="J176" s="117"/>
      <c r="K176" s="117"/>
      <c r="L176" s="117"/>
      <c r="M176" s="117"/>
      <c r="N176" s="117"/>
      <c r="O176" s="117"/>
      <c r="P176" s="117"/>
      <c r="Q176" s="117"/>
      <c r="R176" s="117"/>
      <c r="S176" s="117"/>
      <c r="T176" s="117"/>
      <c r="U176" s="117"/>
      <c r="V176" s="117"/>
      <c r="W176" s="117"/>
      <c r="X176" s="117"/>
      <c r="Y176" s="117"/>
      <c r="Z176" s="117"/>
    </row>
    <row r="177" spans="1:26" ht="15.75" customHeight="1" x14ac:dyDescent="0.25">
      <c r="A177" s="117"/>
      <c r="B177" s="117"/>
      <c r="C177" s="117"/>
      <c r="D177" s="117"/>
      <c r="E177" s="117"/>
      <c r="F177" s="117"/>
      <c r="G177" s="117"/>
      <c r="H177" s="117"/>
      <c r="I177" s="117"/>
      <c r="J177" s="117"/>
      <c r="K177" s="117"/>
      <c r="L177" s="117"/>
      <c r="M177" s="117"/>
      <c r="N177" s="117"/>
      <c r="O177" s="117"/>
      <c r="P177" s="117"/>
      <c r="Q177" s="117"/>
      <c r="R177" s="117"/>
      <c r="S177" s="117"/>
      <c r="T177" s="117"/>
      <c r="U177" s="117"/>
      <c r="V177" s="117"/>
      <c r="W177" s="117"/>
      <c r="X177" s="117"/>
      <c r="Y177" s="117"/>
      <c r="Z177" s="117"/>
    </row>
    <row r="178" spans="1:26" ht="15.75" customHeight="1" x14ac:dyDescent="0.25">
      <c r="A178" s="117"/>
      <c r="B178" s="117"/>
      <c r="C178" s="117"/>
      <c r="D178" s="117"/>
      <c r="E178" s="117"/>
      <c r="F178" s="117"/>
      <c r="G178" s="117"/>
      <c r="H178" s="117"/>
      <c r="I178" s="117"/>
      <c r="J178" s="117"/>
      <c r="K178" s="117"/>
      <c r="L178" s="117"/>
      <c r="M178" s="117"/>
      <c r="N178" s="117"/>
      <c r="O178" s="117"/>
      <c r="P178" s="117"/>
      <c r="Q178" s="117"/>
      <c r="R178" s="117"/>
      <c r="S178" s="117"/>
      <c r="T178" s="117"/>
      <c r="U178" s="117"/>
      <c r="V178" s="117"/>
      <c r="W178" s="117"/>
      <c r="X178" s="117"/>
      <c r="Y178" s="117"/>
      <c r="Z178" s="117"/>
    </row>
    <row r="179" spans="1:26" ht="15.75" customHeight="1" x14ac:dyDescent="0.25">
      <c r="A179" s="117"/>
      <c r="B179" s="117"/>
      <c r="C179" s="117"/>
      <c r="D179" s="117"/>
      <c r="E179" s="117"/>
      <c r="F179" s="117"/>
      <c r="G179" s="117"/>
      <c r="H179" s="117"/>
      <c r="I179" s="117"/>
      <c r="J179" s="117"/>
      <c r="K179" s="117"/>
      <c r="L179" s="117"/>
      <c r="M179" s="117"/>
      <c r="N179" s="117"/>
      <c r="O179" s="117"/>
      <c r="P179" s="117"/>
      <c r="Q179" s="117"/>
      <c r="R179" s="117"/>
      <c r="S179" s="117"/>
      <c r="T179" s="117"/>
      <c r="U179" s="117"/>
      <c r="V179" s="117"/>
      <c r="W179" s="117"/>
      <c r="X179" s="117"/>
      <c r="Y179" s="117"/>
      <c r="Z179" s="117"/>
    </row>
    <row r="180" spans="1:26" ht="15.75" customHeight="1" x14ac:dyDescent="0.25">
      <c r="A180" s="117"/>
      <c r="B180" s="117"/>
      <c r="C180" s="117"/>
      <c r="D180" s="117"/>
      <c r="E180" s="117"/>
      <c r="F180" s="117"/>
      <c r="G180" s="117"/>
      <c r="H180" s="117"/>
      <c r="I180" s="117"/>
      <c r="J180" s="117"/>
      <c r="K180" s="117"/>
      <c r="L180" s="117"/>
      <c r="M180" s="117"/>
      <c r="N180" s="117"/>
      <c r="O180" s="117"/>
      <c r="P180" s="117"/>
      <c r="Q180" s="117"/>
      <c r="R180" s="117"/>
      <c r="S180" s="117"/>
      <c r="T180" s="117"/>
      <c r="U180" s="117"/>
      <c r="V180" s="117"/>
      <c r="W180" s="117"/>
      <c r="X180" s="117"/>
      <c r="Y180" s="117"/>
      <c r="Z180" s="117"/>
    </row>
    <row r="181" spans="1:26" ht="15.75" customHeight="1" x14ac:dyDescent="0.25">
      <c r="A181" s="117"/>
      <c r="B181" s="117"/>
      <c r="C181" s="117"/>
      <c r="D181" s="117"/>
      <c r="E181" s="117"/>
      <c r="F181" s="117"/>
      <c r="G181" s="117"/>
      <c r="H181" s="117"/>
      <c r="I181" s="117"/>
      <c r="J181" s="117"/>
      <c r="K181" s="117"/>
      <c r="L181" s="117"/>
      <c r="M181" s="117"/>
      <c r="N181" s="117"/>
      <c r="O181" s="117"/>
      <c r="P181" s="117"/>
      <c r="Q181" s="117"/>
      <c r="R181" s="117"/>
      <c r="S181" s="117"/>
      <c r="T181" s="117"/>
      <c r="U181" s="117"/>
      <c r="V181" s="117"/>
      <c r="W181" s="117"/>
      <c r="X181" s="117"/>
      <c r="Y181" s="117"/>
      <c r="Z181" s="117"/>
    </row>
    <row r="182" spans="1:26" ht="15.75" customHeight="1" x14ac:dyDescent="0.25">
      <c r="A182" s="117"/>
      <c r="B182" s="117"/>
      <c r="C182" s="117"/>
      <c r="D182" s="117"/>
      <c r="E182" s="117"/>
      <c r="F182" s="117"/>
      <c r="G182" s="117"/>
      <c r="H182" s="117"/>
      <c r="I182" s="117"/>
      <c r="J182" s="117"/>
      <c r="K182" s="117"/>
      <c r="L182" s="117"/>
      <c r="M182" s="117"/>
      <c r="N182" s="117"/>
      <c r="O182" s="117"/>
      <c r="P182" s="117"/>
      <c r="Q182" s="117"/>
      <c r="R182" s="117"/>
      <c r="S182" s="117"/>
      <c r="T182" s="117"/>
      <c r="U182" s="117"/>
      <c r="V182" s="117"/>
      <c r="W182" s="117"/>
      <c r="X182" s="117"/>
      <c r="Y182" s="117"/>
      <c r="Z182" s="117"/>
    </row>
    <row r="183" spans="1:26" ht="15.75" customHeight="1" x14ac:dyDescent="0.25">
      <c r="A183" s="117"/>
      <c r="B183" s="117"/>
      <c r="C183" s="117"/>
      <c r="D183" s="117"/>
      <c r="E183" s="117"/>
      <c r="F183" s="117"/>
      <c r="G183" s="117"/>
      <c r="H183" s="117"/>
      <c r="I183" s="117"/>
      <c r="J183" s="117"/>
      <c r="K183" s="117"/>
      <c r="L183" s="117"/>
      <c r="M183" s="117"/>
      <c r="N183" s="117"/>
      <c r="O183" s="117"/>
      <c r="P183" s="117"/>
      <c r="Q183" s="117"/>
      <c r="R183" s="117"/>
      <c r="S183" s="117"/>
      <c r="T183" s="117"/>
      <c r="U183" s="117"/>
      <c r="V183" s="117"/>
      <c r="W183" s="117"/>
      <c r="X183" s="117"/>
      <c r="Y183" s="117"/>
      <c r="Z183" s="117"/>
    </row>
    <row r="184" spans="1:26" ht="15.75" customHeight="1" x14ac:dyDescent="0.25">
      <c r="A184" s="117"/>
      <c r="B184" s="117"/>
      <c r="C184" s="117"/>
      <c r="D184" s="117"/>
      <c r="E184" s="117"/>
      <c r="F184" s="117"/>
      <c r="G184" s="117"/>
      <c r="H184" s="117"/>
      <c r="I184" s="117"/>
      <c r="J184" s="117"/>
      <c r="K184" s="117"/>
      <c r="L184" s="117"/>
      <c r="M184" s="117"/>
      <c r="N184" s="117"/>
      <c r="O184" s="117"/>
      <c r="P184" s="117"/>
      <c r="Q184" s="117"/>
      <c r="R184" s="117"/>
      <c r="S184" s="117"/>
      <c r="T184" s="117"/>
      <c r="U184" s="117"/>
      <c r="V184" s="117"/>
      <c r="W184" s="117"/>
      <c r="X184" s="117"/>
      <c r="Y184" s="117"/>
      <c r="Z184" s="117"/>
    </row>
    <row r="185" spans="1:26" ht="15.75" customHeight="1" x14ac:dyDescent="0.25">
      <c r="A185" s="117"/>
      <c r="B185" s="117"/>
      <c r="C185" s="117"/>
      <c r="D185" s="117"/>
      <c r="E185" s="117"/>
      <c r="F185" s="117"/>
      <c r="G185" s="117"/>
      <c r="H185" s="117"/>
      <c r="I185" s="117"/>
      <c r="J185" s="117"/>
      <c r="K185" s="117"/>
      <c r="L185" s="117"/>
      <c r="M185" s="117"/>
      <c r="N185" s="117"/>
      <c r="O185" s="117"/>
      <c r="P185" s="117"/>
      <c r="Q185" s="117"/>
      <c r="R185" s="117"/>
      <c r="S185" s="117"/>
      <c r="T185" s="117"/>
      <c r="U185" s="117"/>
      <c r="V185" s="117"/>
      <c r="W185" s="117"/>
      <c r="X185" s="117"/>
      <c r="Y185" s="117"/>
      <c r="Z185" s="117"/>
    </row>
    <row r="186" spans="1:26" ht="15.75" customHeight="1" x14ac:dyDescent="0.25">
      <c r="A186" s="117"/>
      <c r="B186" s="117"/>
      <c r="C186" s="117"/>
      <c r="D186" s="117"/>
      <c r="E186" s="117"/>
      <c r="F186" s="117"/>
      <c r="G186" s="117"/>
      <c r="H186" s="117"/>
      <c r="I186" s="117"/>
      <c r="J186" s="117"/>
      <c r="K186" s="117"/>
      <c r="L186" s="117"/>
      <c r="M186" s="117"/>
      <c r="N186" s="117"/>
      <c r="O186" s="117"/>
      <c r="P186" s="117"/>
      <c r="Q186" s="117"/>
      <c r="R186" s="117"/>
      <c r="S186" s="117"/>
      <c r="T186" s="117"/>
      <c r="U186" s="117"/>
      <c r="V186" s="117"/>
      <c r="W186" s="117"/>
      <c r="X186" s="117"/>
      <c r="Y186" s="117"/>
      <c r="Z186" s="117"/>
    </row>
    <row r="187" spans="1:26" ht="15.75" customHeight="1" x14ac:dyDescent="0.25">
      <c r="A187" s="117"/>
      <c r="B187" s="117"/>
      <c r="C187" s="117"/>
      <c r="D187" s="117"/>
      <c r="E187" s="117"/>
      <c r="F187" s="117"/>
      <c r="G187" s="117"/>
      <c r="H187" s="117"/>
      <c r="I187" s="117"/>
      <c r="J187" s="117"/>
      <c r="K187" s="117"/>
      <c r="L187" s="117"/>
      <c r="M187" s="117"/>
      <c r="N187" s="117"/>
      <c r="O187" s="117"/>
      <c r="P187" s="117"/>
      <c r="Q187" s="117"/>
      <c r="R187" s="117"/>
      <c r="S187" s="117"/>
      <c r="T187" s="117"/>
      <c r="U187" s="117"/>
      <c r="V187" s="117"/>
      <c r="W187" s="117"/>
      <c r="X187" s="117"/>
      <c r="Y187" s="117"/>
      <c r="Z187" s="117"/>
    </row>
    <row r="188" spans="1:26" ht="15.75" customHeight="1" x14ac:dyDescent="0.25">
      <c r="A188" s="117"/>
      <c r="B188" s="117"/>
      <c r="C188" s="117"/>
      <c r="D188" s="117"/>
      <c r="E188" s="117"/>
      <c r="F188" s="117"/>
      <c r="G188" s="117"/>
      <c r="H188" s="117"/>
      <c r="I188" s="117"/>
      <c r="J188" s="117"/>
      <c r="K188" s="117"/>
      <c r="L188" s="117"/>
      <c r="M188" s="117"/>
      <c r="N188" s="117"/>
      <c r="O188" s="117"/>
      <c r="P188" s="117"/>
      <c r="Q188" s="117"/>
      <c r="R188" s="117"/>
      <c r="S188" s="117"/>
      <c r="T188" s="117"/>
      <c r="U188" s="117"/>
      <c r="V188" s="117"/>
      <c r="W188" s="117"/>
      <c r="X188" s="117"/>
      <c r="Y188" s="117"/>
      <c r="Z188" s="117"/>
    </row>
    <row r="189" spans="1:26" ht="15.75" customHeight="1" x14ac:dyDescent="0.25">
      <c r="A189" s="117"/>
      <c r="B189" s="117"/>
      <c r="C189" s="117"/>
      <c r="D189" s="117"/>
      <c r="E189" s="117"/>
      <c r="F189" s="117"/>
      <c r="G189" s="117"/>
      <c r="H189" s="117"/>
      <c r="I189" s="117"/>
      <c r="J189" s="117"/>
      <c r="K189" s="117"/>
      <c r="L189" s="117"/>
      <c r="M189" s="117"/>
      <c r="N189" s="117"/>
      <c r="O189" s="117"/>
      <c r="P189" s="117"/>
      <c r="Q189" s="117"/>
      <c r="R189" s="117"/>
      <c r="S189" s="117"/>
      <c r="T189" s="117"/>
      <c r="U189" s="117"/>
      <c r="V189" s="117"/>
      <c r="W189" s="117"/>
      <c r="X189" s="117"/>
      <c r="Y189" s="117"/>
      <c r="Z189" s="117"/>
    </row>
    <row r="190" spans="1:26" ht="15.75" customHeight="1" x14ac:dyDescent="0.25">
      <c r="A190" s="117"/>
      <c r="B190" s="117"/>
      <c r="C190" s="117"/>
      <c r="D190" s="117"/>
      <c r="E190" s="117"/>
      <c r="F190" s="117"/>
      <c r="G190" s="117"/>
      <c r="H190" s="117"/>
      <c r="I190" s="117"/>
      <c r="J190" s="117"/>
      <c r="K190" s="117"/>
      <c r="L190" s="117"/>
      <c r="M190" s="117"/>
      <c r="N190" s="117"/>
      <c r="O190" s="117"/>
      <c r="P190" s="117"/>
      <c r="Q190" s="117"/>
      <c r="R190" s="117"/>
      <c r="S190" s="117"/>
      <c r="T190" s="117"/>
      <c r="U190" s="117"/>
      <c r="V190" s="117"/>
      <c r="W190" s="117"/>
      <c r="X190" s="117"/>
      <c r="Y190" s="117"/>
      <c r="Z190" s="117"/>
    </row>
    <row r="191" spans="1:26" ht="15.75" customHeight="1" x14ac:dyDescent="0.25">
      <c r="A191" s="117"/>
      <c r="B191" s="117"/>
      <c r="C191" s="117"/>
      <c r="D191" s="117"/>
      <c r="E191" s="117"/>
      <c r="F191" s="117"/>
      <c r="G191" s="117"/>
      <c r="H191" s="117"/>
      <c r="I191" s="117"/>
      <c r="J191" s="117"/>
      <c r="K191" s="117"/>
      <c r="L191" s="117"/>
      <c r="M191" s="117"/>
      <c r="N191" s="117"/>
      <c r="O191" s="117"/>
      <c r="P191" s="117"/>
      <c r="Q191" s="117"/>
      <c r="R191" s="117"/>
      <c r="S191" s="117"/>
      <c r="T191" s="117"/>
      <c r="U191" s="117"/>
      <c r="V191" s="117"/>
      <c r="W191" s="117"/>
      <c r="X191" s="117"/>
      <c r="Y191" s="117"/>
      <c r="Z191" s="117"/>
    </row>
    <row r="192" spans="1:26" ht="15.75" customHeight="1" x14ac:dyDescent="0.25">
      <c r="A192" s="117"/>
      <c r="B192" s="117"/>
      <c r="C192" s="117"/>
      <c r="D192" s="117"/>
      <c r="E192" s="117"/>
      <c r="F192" s="117"/>
      <c r="G192" s="117"/>
      <c r="H192" s="117"/>
      <c r="I192" s="117"/>
      <c r="J192" s="117"/>
      <c r="K192" s="117"/>
      <c r="L192" s="117"/>
      <c r="M192" s="117"/>
      <c r="N192" s="117"/>
      <c r="O192" s="117"/>
      <c r="P192" s="117"/>
      <c r="Q192" s="117"/>
      <c r="R192" s="117"/>
      <c r="S192" s="117"/>
      <c r="T192" s="117"/>
      <c r="U192" s="117"/>
      <c r="V192" s="117"/>
      <c r="W192" s="117"/>
      <c r="X192" s="117"/>
      <c r="Y192" s="117"/>
      <c r="Z192" s="117"/>
    </row>
    <row r="193" spans="1:26" ht="15.75" customHeight="1" x14ac:dyDescent="0.25">
      <c r="A193" s="117"/>
      <c r="B193" s="117"/>
      <c r="C193" s="117"/>
      <c r="D193" s="117"/>
      <c r="E193" s="117"/>
      <c r="F193" s="117"/>
      <c r="G193" s="117"/>
      <c r="H193" s="117"/>
      <c r="I193" s="117"/>
      <c r="J193" s="117"/>
      <c r="K193" s="117"/>
      <c r="L193" s="117"/>
      <c r="M193" s="117"/>
      <c r="N193" s="117"/>
      <c r="O193" s="117"/>
      <c r="P193" s="117"/>
      <c r="Q193" s="117"/>
      <c r="R193" s="117"/>
      <c r="S193" s="117"/>
      <c r="T193" s="117"/>
      <c r="U193" s="117"/>
      <c r="V193" s="117"/>
      <c r="W193" s="117"/>
      <c r="X193" s="117"/>
      <c r="Y193" s="117"/>
      <c r="Z193" s="117"/>
    </row>
    <row r="194" spans="1:26" ht="15.75" customHeight="1" x14ac:dyDescent="0.25">
      <c r="A194" s="117"/>
      <c r="B194" s="117"/>
      <c r="C194" s="117"/>
      <c r="D194" s="117"/>
      <c r="E194" s="117"/>
      <c r="F194" s="117"/>
      <c r="G194" s="117"/>
      <c r="H194" s="117"/>
      <c r="I194" s="117"/>
      <c r="J194" s="117"/>
      <c r="K194" s="117"/>
      <c r="L194" s="117"/>
      <c r="M194" s="117"/>
      <c r="N194" s="117"/>
      <c r="O194" s="117"/>
      <c r="P194" s="117"/>
      <c r="Q194" s="117"/>
      <c r="R194" s="117"/>
      <c r="S194" s="117"/>
      <c r="T194" s="117"/>
      <c r="U194" s="117"/>
      <c r="V194" s="117"/>
      <c r="W194" s="117"/>
      <c r="X194" s="117"/>
      <c r="Y194" s="117"/>
      <c r="Z194" s="117"/>
    </row>
    <row r="195" spans="1:26" ht="15.75" customHeight="1" x14ac:dyDescent="0.25">
      <c r="A195" s="117"/>
      <c r="B195" s="117"/>
      <c r="C195" s="117"/>
      <c r="D195" s="117"/>
      <c r="E195" s="117"/>
      <c r="F195" s="117"/>
      <c r="G195" s="117"/>
      <c r="H195" s="117"/>
      <c r="I195" s="117"/>
      <c r="J195" s="117"/>
      <c r="K195" s="117"/>
      <c r="L195" s="117"/>
      <c r="M195" s="117"/>
      <c r="N195" s="117"/>
      <c r="O195" s="117"/>
      <c r="P195" s="117"/>
      <c r="Q195" s="117"/>
      <c r="R195" s="117"/>
      <c r="S195" s="117"/>
      <c r="T195" s="117"/>
      <c r="U195" s="117"/>
      <c r="V195" s="117"/>
      <c r="W195" s="117"/>
      <c r="X195" s="117"/>
      <c r="Y195" s="117"/>
      <c r="Z195" s="117"/>
    </row>
    <row r="196" spans="1:26" ht="15.75" customHeight="1" x14ac:dyDescent="0.25">
      <c r="A196" s="117"/>
      <c r="B196" s="117"/>
      <c r="C196" s="117"/>
      <c r="D196" s="117"/>
      <c r="E196" s="117"/>
      <c r="F196" s="117"/>
      <c r="G196" s="117"/>
      <c r="H196" s="117"/>
      <c r="I196" s="117"/>
      <c r="J196" s="117"/>
      <c r="K196" s="117"/>
      <c r="L196" s="117"/>
      <c r="M196" s="117"/>
      <c r="N196" s="117"/>
      <c r="O196" s="117"/>
      <c r="P196" s="117"/>
      <c r="Q196" s="117"/>
      <c r="R196" s="117"/>
      <c r="S196" s="117"/>
      <c r="T196" s="117"/>
      <c r="U196" s="117"/>
      <c r="V196" s="117"/>
      <c r="W196" s="117"/>
      <c r="X196" s="117"/>
      <c r="Y196" s="117"/>
      <c r="Z196" s="117"/>
    </row>
    <row r="197" spans="1:26" ht="15.75" customHeight="1" x14ac:dyDescent="0.25">
      <c r="A197" s="117"/>
      <c r="B197" s="117"/>
      <c r="C197" s="117"/>
      <c r="D197" s="117"/>
      <c r="E197" s="117"/>
      <c r="F197" s="117"/>
      <c r="G197" s="117"/>
      <c r="H197" s="117"/>
      <c r="I197" s="117"/>
      <c r="J197" s="117"/>
      <c r="K197" s="117"/>
      <c r="L197" s="117"/>
      <c r="M197" s="117"/>
      <c r="N197" s="117"/>
      <c r="O197" s="117"/>
      <c r="P197" s="117"/>
      <c r="Q197" s="117"/>
      <c r="R197" s="117"/>
      <c r="S197" s="117"/>
      <c r="T197" s="117"/>
      <c r="U197" s="117"/>
      <c r="V197" s="117"/>
      <c r="W197" s="117"/>
      <c r="X197" s="117"/>
      <c r="Y197" s="117"/>
      <c r="Z197" s="117"/>
    </row>
    <row r="198" spans="1:26" ht="15.75" customHeight="1" x14ac:dyDescent="0.25">
      <c r="A198" s="117"/>
      <c r="B198" s="117"/>
      <c r="C198" s="117"/>
      <c r="D198" s="117"/>
      <c r="E198" s="117"/>
      <c r="F198" s="117"/>
      <c r="G198" s="117"/>
      <c r="H198" s="117"/>
      <c r="I198" s="117"/>
      <c r="J198" s="117"/>
      <c r="K198" s="117"/>
      <c r="L198" s="117"/>
      <c r="M198" s="117"/>
      <c r="N198" s="117"/>
      <c r="O198" s="117"/>
      <c r="P198" s="117"/>
      <c r="Q198" s="117"/>
      <c r="R198" s="117"/>
      <c r="S198" s="117"/>
      <c r="T198" s="117"/>
      <c r="U198" s="117"/>
      <c r="V198" s="117"/>
      <c r="W198" s="117"/>
      <c r="X198" s="117"/>
      <c r="Y198" s="117"/>
      <c r="Z198" s="117"/>
    </row>
    <row r="199" spans="1:26" ht="15.75" customHeight="1" x14ac:dyDescent="0.25">
      <c r="A199" s="117"/>
      <c r="B199" s="117"/>
      <c r="C199" s="117"/>
      <c r="D199" s="117"/>
      <c r="E199" s="117"/>
      <c r="F199" s="117"/>
      <c r="G199" s="117"/>
      <c r="H199" s="117"/>
      <c r="I199" s="117"/>
      <c r="J199" s="117"/>
      <c r="K199" s="117"/>
      <c r="L199" s="117"/>
      <c r="M199" s="117"/>
      <c r="N199" s="117"/>
      <c r="O199" s="117"/>
      <c r="P199" s="117"/>
      <c r="Q199" s="117"/>
      <c r="R199" s="117"/>
      <c r="S199" s="117"/>
      <c r="T199" s="117"/>
      <c r="U199" s="117"/>
      <c r="V199" s="117"/>
      <c r="W199" s="117"/>
      <c r="X199" s="117"/>
      <c r="Y199" s="117"/>
      <c r="Z199" s="117"/>
    </row>
    <row r="200" spans="1:26" ht="15.75" customHeight="1" x14ac:dyDescent="0.25">
      <c r="A200" s="117"/>
      <c r="B200" s="117"/>
      <c r="C200" s="117"/>
      <c r="D200" s="117"/>
      <c r="E200" s="117"/>
      <c r="F200" s="117"/>
      <c r="G200" s="117"/>
      <c r="H200" s="117"/>
      <c r="I200" s="117"/>
      <c r="J200" s="117"/>
      <c r="K200" s="117"/>
      <c r="L200" s="117"/>
      <c r="M200" s="117"/>
      <c r="N200" s="117"/>
      <c r="O200" s="117"/>
      <c r="P200" s="117"/>
      <c r="Q200" s="117"/>
      <c r="R200" s="117"/>
      <c r="S200" s="117"/>
      <c r="T200" s="117"/>
      <c r="U200" s="117"/>
      <c r="V200" s="117"/>
      <c r="W200" s="117"/>
      <c r="X200" s="117"/>
      <c r="Y200" s="117"/>
      <c r="Z200" s="117"/>
    </row>
    <row r="201" spans="1:26" ht="15.75" customHeight="1" x14ac:dyDescent="0.25">
      <c r="A201" s="117"/>
      <c r="B201" s="117"/>
      <c r="C201" s="117"/>
      <c r="D201" s="117"/>
      <c r="E201" s="117"/>
      <c r="F201" s="117"/>
      <c r="G201" s="117"/>
      <c r="H201" s="117"/>
      <c r="I201" s="117"/>
      <c r="J201" s="117"/>
      <c r="K201" s="117"/>
      <c r="L201" s="117"/>
      <c r="M201" s="117"/>
      <c r="N201" s="117"/>
      <c r="O201" s="117"/>
      <c r="P201" s="117"/>
      <c r="Q201" s="117"/>
      <c r="R201" s="117"/>
      <c r="S201" s="117"/>
      <c r="T201" s="117"/>
      <c r="U201" s="117"/>
      <c r="V201" s="117"/>
      <c r="W201" s="117"/>
      <c r="X201" s="117"/>
      <c r="Y201" s="117"/>
      <c r="Z201" s="117"/>
    </row>
    <row r="202" spans="1:26" ht="15.75" customHeight="1" x14ac:dyDescent="0.25">
      <c r="A202" s="117"/>
      <c r="B202" s="117"/>
      <c r="C202" s="117"/>
      <c r="D202" s="117"/>
      <c r="E202" s="117"/>
      <c r="F202" s="117"/>
      <c r="G202" s="117"/>
      <c r="H202" s="117"/>
      <c r="I202" s="117"/>
      <c r="J202" s="117"/>
      <c r="K202" s="117"/>
      <c r="L202" s="117"/>
      <c r="M202" s="117"/>
      <c r="N202" s="117"/>
      <c r="O202" s="117"/>
      <c r="P202" s="117"/>
      <c r="Q202" s="117"/>
      <c r="R202" s="117"/>
      <c r="S202" s="117"/>
      <c r="T202" s="117"/>
      <c r="U202" s="117"/>
      <c r="V202" s="117"/>
      <c r="W202" s="117"/>
      <c r="X202" s="117"/>
      <c r="Y202" s="117"/>
      <c r="Z202" s="117"/>
    </row>
    <row r="203" spans="1:26" ht="15.75" customHeight="1" x14ac:dyDescent="0.25">
      <c r="A203" s="117"/>
      <c r="B203" s="117"/>
      <c r="C203" s="117"/>
      <c r="D203" s="117"/>
      <c r="E203" s="117"/>
      <c r="F203" s="117"/>
      <c r="G203" s="117"/>
      <c r="H203" s="117"/>
      <c r="I203" s="117"/>
      <c r="J203" s="117"/>
      <c r="K203" s="117"/>
      <c r="L203" s="117"/>
      <c r="M203" s="117"/>
      <c r="N203" s="117"/>
      <c r="O203" s="117"/>
      <c r="P203" s="117"/>
      <c r="Q203" s="117"/>
      <c r="R203" s="117"/>
      <c r="S203" s="117"/>
      <c r="T203" s="117"/>
      <c r="U203" s="117"/>
      <c r="V203" s="117"/>
      <c r="W203" s="117"/>
      <c r="X203" s="117"/>
      <c r="Y203" s="117"/>
      <c r="Z203" s="117"/>
    </row>
    <row r="204" spans="1:26" ht="15.75" customHeight="1" x14ac:dyDescent="0.25">
      <c r="A204" s="117"/>
      <c r="B204" s="117"/>
      <c r="C204" s="117"/>
      <c r="D204" s="117"/>
      <c r="E204" s="117"/>
      <c r="F204" s="117"/>
      <c r="G204" s="117"/>
      <c r="H204" s="117"/>
      <c r="I204" s="117"/>
      <c r="J204" s="117"/>
      <c r="K204" s="117"/>
      <c r="L204" s="117"/>
      <c r="M204" s="117"/>
      <c r="N204" s="117"/>
      <c r="O204" s="117"/>
      <c r="P204" s="117"/>
      <c r="Q204" s="117"/>
      <c r="R204" s="117"/>
      <c r="S204" s="117"/>
      <c r="T204" s="117"/>
      <c r="U204" s="117"/>
      <c r="V204" s="117"/>
      <c r="W204" s="117"/>
      <c r="X204" s="117"/>
      <c r="Y204" s="117"/>
      <c r="Z204" s="117"/>
    </row>
    <row r="205" spans="1:26" ht="15.75" customHeight="1" x14ac:dyDescent="0.25">
      <c r="A205" s="117"/>
      <c r="B205" s="117"/>
      <c r="C205" s="117"/>
      <c r="D205" s="117"/>
      <c r="E205" s="117"/>
      <c r="F205" s="117"/>
      <c r="G205" s="117"/>
      <c r="H205" s="117"/>
      <c r="I205" s="117"/>
      <c r="J205" s="117"/>
      <c r="K205" s="117"/>
      <c r="L205" s="117"/>
      <c r="M205" s="117"/>
      <c r="N205" s="117"/>
      <c r="O205" s="117"/>
      <c r="P205" s="117"/>
      <c r="Q205" s="117"/>
      <c r="R205" s="117"/>
      <c r="S205" s="117"/>
      <c r="T205" s="117"/>
      <c r="U205" s="117"/>
      <c r="V205" s="117"/>
      <c r="W205" s="117"/>
      <c r="X205" s="117"/>
      <c r="Y205" s="117"/>
      <c r="Z205" s="117"/>
    </row>
    <row r="206" spans="1:26" ht="15.75" customHeight="1" x14ac:dyDescent="0.25">
      <c r="A206" s="117"/>
      <c r="B206" s="117"/>
      <c r="C206" s="117"/>
      <c r="D206" s="117"/>
      <c r="E206" s="117"/>
      <c r="F206" s="117"/>
      <c r="G206" s="117"/>
      <c r="H206" s="117"/>
      <c r="I206" s="117"/>
      <c r="J206" s="117"/>
      <c r="K206" s="117"/>
      <c r="L206" s="117"/>
      <c r="M206" s="117"/>
      <c r="N206" s="117"/>
      <c r="O206" s="117"/>
      <c r="P206" s="117"/>
      <c r="Q206" s="117"/>
      <c r="R206" s="117"/>
      <c r="S206" s="117"/>
      <c r="T206" s="117"/>
      <c r="U206" s="117"/>
      <c r="V206" s="117"/>
      <c r="W206" s="117"/>
      <c r="X206" s="117"/>
      <c r="Y206" s="117"/>
      <c r="Z206" s="117"/>
    </row>
    <row r="207" spans="1:26" ht="15.75" customHeight="1" x14ac:dyDescent="0.25">
      <c r="A207" s="117"/>
      <c r="B207" s="117"/>
      <c r="C207" s="117"/>
      <c r="D207" s="117"/>
      <c r="E207" s="117"/>
      <c r="F207" s="117"/>
      <c r="G207" s="117"/>
      <c r="H207" s="117"/>
      <c r="I207" s="117"/>
      <c r="J207" s="117"/>
      <c r="K207" s="117"/>
      <c r="L207" s="117"/>
      <c r="M207" s="117"/>
      <c r="N207" s="117"/>
      <c r="O207" s="117"/>
      <c r="P207" s="117"/>
      <c r="Q207" s="117"/>
      <c r="R207" s="117"/>
      <c r="S207" s="117"/>
      <c r="T207" s="117"/>
      <c r="U207" s="117"/>
      <c r="V207" s="117"/>
      <c r="W207" s="117"/>
      <c r="X207" s="117"/>
      <c r="Y207" s="117"/>
      <c r="Z207" s="117"/>
    </row>
    <row r="208" spans="1:26" ht="15.75" customHeight="1" x14ac:dyDescent="0.25">
      <c r="A208" s="117"/>
      <c r="B208" s="117"/>
      <c r="C208" s="117"/>
      <c r="D208" s="117"/>
      <c r="E208" s="117"/>
      <c r="F208" s="117"/>
      <c r="G208" s="117"/>
      <c r="H208" s="117"/>
      <c r="I208" s="117"/>
      <c r="J208" s="117"/>
      <c r="K208" s="117"/>
      <c r="L208" s="117"/>
      <c r="M208" s="117"/>
      <c r="N208" s="117"/>
      <c r="O208" s="117"/>
      <c r="P208" s="117"/>
      <c r="Q208" s="117"/>
      <c r="R208" s="117"/>
      <c r="S208" s="117"/>
      <c r="T208" s="117"/>
      <c r="U208" s="117"/>
      <c r="V208" s="117"/>
      <c r="W208" s="117"/>
      <c r="X208" s="117"/>
      <c r="Y208" s="117"/>
      <c r="Z208" s="117"/>
    </row>
    <row r="209" spans="1:26" ht="15.75" customHeight="1" x14ac:dyDescent="0.25">
      <c r="A209" s="117"/>
      <c r="B209" s="117"/>
      <c r="C209" s="117"/>
      <c r="D209" s="117"/>
      <c r="E209" s="117"/>
      <c r="F209" s="117"/>
      <c r="G209" s="117"/>
      <c r="H209" s="117"/>
      <c r="I209" s="117"/>
      <c r="J209" s="117"/>
      <c r="K209" s="117"/>
      <c r="L209" s="117"/>
      <c r="M209" s="117"/>
      <c r="N209" s="117"/>
      <c r="O209" s="117"/>
      <c r="P209" s="117"/>
      <c r="Q209" s="117"/>
      <c r="R209" s="117"/>
      <c r="S209" s="117"/>
      <c r="T209" s="117"/>
      <c r="U209" s="117"/>
      <c r="V209" s="117"/>
      <c r="W209" s="117"/>
      <c r="X209" s="117"/>
      <c r="Y209" s="117"/>
      <c r="Z209" s="117"/>
    </row>
    <row r="210" spans="1:26" ht="15.75" customHeight="1" x14ac:dyDescent="0.25">
      <c r="A210" s="117"/>
      <c r="B210" s="117"/>
      <c r="C210" s="117"/>
      <c r="D210" s="117"/>
      <c r="E210" s="117"/>
      <c r="F210" s="117"/>
      <c r="G210" s="117"/>
      <c r="H210" s="117"/>
      <c r="I210" s="117"/>
      <c r="J210" s="117"/>
      <c r="K210" s="117"/>
      <c r="L210" s="117"/>
      <c r="M210" s="117"/>
      <c r="N210" s="117"/>
      <c r="O210" s="117"/>
      <c r="P210" s="117"/>
      <c r="Q210" s="117"/>
      <c r="R210" s="117"/>
      <c r="S210" s="117"/>
      <c r="T210" s="117"/>
      <c r="U210" s="117"/>
      <c r="V210" s="117"/>
      <c r="W210" s="117"/>
      <c r="X210" s="117"/>
      <c r="Y210" s="117"/>
      <c r="Z210" s="117"/>
    </row>
    <row r="211" spans="1:26" ht="15.75" customHeight="1" x14ac:dyDescent="0.25">
      <c r="A211" s="117"/>
      <c r="B211" s="117"/>
      <c r="C211" s="117"/>
      <c r="D211" s="117"/>
      <c r="E211" s="117"/>
      <c r="F211" s="117"/>
      <c r="G211" s="117"/>
      <c r="H211" s="117"/>
      <c r="I211" s="117"/>
      <c r="J211" s="117"/>
      <c r="K211" s="117"/>
      <c r="L211" s="117"/>
      <c r="M211" s="117"/>
      <c r="N211" s="117"/>
      <c r="O211" s="117"/>
      <c r="P211" s="117"/>
      <c r="Q211" s="117"/>
      <c r="R211" s="117"/>
      <c r="S211" s="117"/>
      <c r="T211" s="117"/>
      <c r="U211" s="117"/>
      <c r="V211" s="117"/>
      <c r="W211" s="117"/>
      <c r="X211" s="117"/>
      <c r="Y211" s="117"/>
      <c r="Z211" s="117"/>
    </row>
    <row r="212" spans="1:26" ht="15.75" customHeight="1" x14ac:dyDescent="0.25">
      <c r="A212" s="117"/>
      <c r="B212" s="117"/>
      <c r="C212" s="117"/>
      <c r="D212" s="117"/>
      <c r="E212" s="117"/>
      <c r="F212" s="117"/>
      <c r="G212" s="117"/>
      <c r="H212" s="117"/>
      <c r="I212" s="117"/>
      <c r="J212" s="117"/>
      <c r="K212" s="117"/>
      <c r="L212" s="117"/>
      <c r="M212" s="117"/>
      <c r="N212" s="117"/>
      <c r="O212" s="117"/>
      <c r="P212" s="117"/>
      <c r="Q212" s="117"/>
      <c r="R212" s="117"/>
      <c r="S212" s="117"/>
      <c r="T212" s="117"/>
      <c r="U212" s="117"/>
      <c r="V212" s="117"/>
      <c r="W212" s="117"/>
      <c r="X212" s="117"/>
      <c r="Y212" s="117"/>
      <c r="Z212" s="117"/>
    </row>
    <row r="213" spans="1:26" ht="15.75" customHeight="1" x14ac:dyDescent="0.25">
      <c r="A213" s="117"/>
      <c r="B213" s="117"/>
      <c r="C213" s="117"/>
      <c r="D213" s="117"/>
      <c r="E213" s="117"/>
      <c r="F213" s="117"/>
      <c r="G213" s="117"/>
      <c r="H213" s="117"/>
      <c r="I213" s="117"/>
      <c r="J213" s="117"/>
      <c r="K213" s="117"/>
      <c r="L213" s="117"/>
      <c r="M213" s="117"/>
      <c r="N213" s="117"/>
      <c r="O213" s="117"/>
      <c r="P213" s="117"/>
      <c r="Q213" s="117"/>
      <c r="R213" s="117"/>
      <c r="S213" s="117"/>
      <c r="T213" s="117"/>
      <c r="U213" s="117"/>
      <c r="V213" s="117"/>
      <c r="W213" s="117"/>
      <c r="X213" s="117"/>
      <c r="Y213" s="117"/>
      <c r="Z213" s="117"/>
    </row>
    <row r="214" spans="1:26" ht="15.75" customHeight="1" x14ac:dyDescent="0.25">
      <c r="A214" s="117"/>
      <c r="B214" s="117"/>
      <c r="C214" s="117"/>
      <c r="D214" s="117"/>
      <c r="E214" s="117"/>
      <c r="F214" s="117"/>
      <c r="G214" s="117"/>
      <c r="H214" s="117"/>
      <c r="I214" s="117"/>
      <c r="J214" s="117"/>
      <c r="K214" s="117"/>
      <c r="L214" s="117"/>
      <c r="M214" s="117"/>
      <c r="N214" s="117"/>
      <c r="O214" s="117"/>
      <c r="P214" s="117"/>
      <c r="Q214" s="117"/>
      <c r="R214" s="117"/>
      <c r="S214" s="117"/>
      <c r="T214" s="117"/>
      <c r="U214" s="117"/>
      <c r="V214" s="117"/>
      <c r="W214" s="117"/>
      <c r="X214" s="117"/>
      <c r="Y214" s="117"/>
      <c r="Z214" s="117"/>
    </row>
    <row r="215" spans="1:26" ht="15.75" customHeight="1" x14ac:dyDescent="0.25">
      <c r="A215" s="117"/>
      <c r="B215" s="117"/>
      <c r="C215" s="117"/>
      <c r="D215" s="117"/>
      <c r="E215" s="117"/>
      <c r="F215" s="117"/>
      <c r="G215" s="117"/>
      <c r="H215" s="117"/>
      <c r="I215" s="117"/>
      <c r="J215" s="117"/>
      <c r="K215" s="117"/>
      <c r="L215" s="117"/>
      <c r="M215" s="117"/>
      <c r="N215" s="117"/>
      <c r="O215" s="117"/>
      <c r="P215" s="117"/>
      <c r="Q215" s="117"/>
      <c r="R215" s="117"/>
      <c r="S215" s="117"/>
      <c r="T215" s="117"/>
      <c r="U215" s="117"/>
      <c r="V215" s="117"/>
      <c r="W215" s="117"/>
      <c r="X215" s="117"/>
      <c r="Y215" s="117"/>
      <c r="Z215" s="117"/>
    </row>
    <row r="216" spans="1:26" ht="15.75" customHeight="1" x14ac:dyDescent="0.25">
      <c r="A216" s="117"/>
      <c r="B216" s="117"/>
      <c r="C216" s="117"/>
      <c r="D216" s="117"/>
      <c r="E216" s="117"/>
      <c r="F216" s="117"/>
      <c r="G216" s="117"/>
      <c r="H216" s="117"/>
      <c r="I216" s="117"/>
      <c r="J216" s="117"/>
      <c r="K216" s="117"/>
      <c r="L216" s="117"/>
      <c r="M216" s="117"/>
      <c r="N216" s="117"/>
      <c r="O216" s="117"/>
      <c r="P216" s="117"/>
      <c r="Q216" s="117"/>
      <c r="R216" s="117"/>
      <c r="S216" s="117"/>
      <c r="T216" s="117"/>
      <c r="U216" s="117"/>
      <c r="V216" s="117"/>
      <c r="W216" s="117"/>
      <c r="X216" s="117"/>
      <c r="Y216" s="117"/>
      <c r="Z216" s="117"/>
    </row>
    <row r="217" spans="1:26" ht="15.75" customHeight="1" x14ac:dyDescent="0.25">
      <c r="A217" s="117"/>
      <c r="B217" s="117"/>
      <c r="C217" s="117"/>
      <c r="D217" s="117"/>
      <c r="E217" s="117"/>
      <c r="F217" s="117"/>
      <c r="G217" s="117"/>
      <c r="H217" s="117"/>
      <c r="I217" s="117"/>
      <c r="J217" s="117"/>
      <c r="K217" s="117"/>
      <c r="L217" s="117"/>
      <c r="M217" s="117"/>
      <c r="N217" s="117"/>
      <c r="O217" s="117"/>
      <c r="P217" s="117"/>
      <c r="Q217" s="117"/>
      <c r="R217" s="117"/>
      <c r="S217" s="117"/>
      <c r="T217" s="117"/>
      <c r="U217" s="117"/>
      <c r="V217" s="117"/>
      <c r="W217" s="117"/>
      <c r="X217" s="117"/>
      <c r="Y217" s="117"/>
      <c r="Z217" s="117"/>
    </row>
    <row r="218" spans="1:26" ht="15.75" customHeight="1" x14ac:dyDescent="0.25">
      <c r="A218" s="117"/>
      <c r="B218" s="117"/>
      <c r="C218" s="117"/>
      <c r="D218" s="117"/>
      <c r="E218" s="117"/>
      <c r="F218" s="117"/>
      <c r="G218" s="117"/>
      <c r="H218" s="117"/>
      <c r="I218" s="117"/>
      <c r="J218" s="117"/>
      <c r="K218" s="117"/>
      <c r="L218" s="117"/>
      <c r="M218" s="117"/>
      <c r="N218" s="117"/>
      <c r="O218" s="117"/>
      <c r="P218" s="117"/>
      <c r="Q218" s="117"/>
      <c r="R218" s="117"/>
      <c r="S218" s="117"/>
      <c r="T218" s="117"/>
      <c r="U218" s="117"/>
      <c r="V218" s="117"/>
      <c r="W218" s="117"/>
      <c r="X218" s="117"/>
      <c r="Y218" s="117"/>
      <c r="Z218" s="117"/>
    </row>
    <row r="219" spans="1:26" ht="15.75" customHeight="1" x14ac:dyDescent="0.25">
      <c r="A219" s="117"/>
      <c r="B219" s="117"/>
      <c r="C219" s="117"/>
      <c r="D219" s="117"/>
      <c r="E219" s="117"/>
      <c r="F219" s="117"/>
      <c r="G219" s="117"/>
      <c r="H219" s="117"/>
      <c r="I219" s="117"/>
      <c r="J219" s="117"/>
      <c r="K219" s="117"/>
      <c r="L219" s="117"/>
      <c r="M219" s="117"/>
      <c r="N219" s="117"/>
      <c r="O219" s="117"/>
      <c r="P219" s="117"/>
      <c r="Q219" s="117"/>
      <c r="R219" s="117"/>
      <c r="S219" s="117"/>
      <c r="T219" s="117"/>
      <c r="U219" s="117"/>
      <c r="V219" s="117"/>
      <c r="W219" s="117"/>
      <c r="X219" s="117"/>
      <c r="Y219" s="117"/>
      <c r="Z219" s="117"/>
    </row>
    <row r="220" spans="1:26" ht="15.75" customHeight="1" x14ac:dyDescent="0.25">
      <c r="A220" s="117"/>
      <c r="B220" s="117"/>
      <c r="C220" s="117"/>
      <c r="D220" s="117"/>
      <c r="E220" s="117"/>
      <c r="F220" s="117"/>
      <c r="G220" s="117"/>
      <c r="H220" s="117"/>
      <c r="I220" s="117"/>
      <c r="J220" s="117"/>
      <c r="K220" s="117"/>
      <c r="L220" s="117"/>
      <c r="M220" s="117"/>
      <c r="N220" s="117"/>
      <c r="O220" s="117"/>
      <c r="P220" s="117"/>
      <c r="Q220" s="117"/>
      <c r="R220" s="117"/>
      <c r="S220" s="117"/>
      <c r="T220" s="117"/>
      <c r="U220" s="117"/>
      <c r="V220" s="117"/>
      <c r="W220" s="117"/>
      <c r="X220" s="117"/>
      <c r="Y220" s="117"/>
      <c r="Z220" s="117"/>
    </row>
    <row r="221" spans="1:26" ht="15.75" customHeight="1" x14ac:dyDescent="0.25">
      <c r="A221" s="117"/>
      <c r="B221" s="117"/>
      <c r="C221" s="117"/>
      <c r="D221" s="117"/>
      <c r="E221" s="117"/>
      <c r="F221" s="117"/>
      <c r="G221" s="117"/>
      <c r="H221" s="117"/>
      <c r="I221" s="117"/>
      <c r="J221" s="117"/>
      <c r="K221" s="117"/>
      <c r="L221" s="117"/>
      <c r="M221" s="117"/>
      <c r="N221" s="117"/>
      <c r="O221" s="117"/>
      <c r="P221" s="117"/>
      <c r="Q221" s="117"/>
      <c r="R221" s="117"/>
      <c r="S221" s="117"/>
      <c r="T221" s="117"/>
      <c r="U221" s="117"/>
      <c r="V221" s="117"/>
      <c r="W221" s="117"/>
      <c r="X221" s="117"/>
      <c r="Y221" s="117"/>
      <c r="Z221" s="117"/>
    </row>
    <row r="222" spans="1:26" ht="15.75" customHeight="1" x14ac:dyDescent="0.25"/>
    <row r="223" spans="1:26" ht="15.75" customHeight="1" x14ac:dyDescent="0.25"/>
    <row r="224" spans="1:26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thickBot="1" x14ac:dyDescent="0.3"/>
  </sheetData>
  <mergeCells count="11">
    <mergeCell ref="I4:I5"/>
    <mergeCell ref="J4:J5"/>
    <mergeCell ref="K4:K5"/>
    <mergeCell ref="L4:L5"/>
    <mergeCell ref="A1:L1"/>
    <mergeCell ref="A2:L2"/>
    <mergeCell ref="A3:K3"/>
    <mergeCell ref="A4:A5"/>
    <mergeCell ref="B4:B5"/>
    <mergeCell ref="C4:G4"/>
    <mergeCell ref="H4:H5"/>
  </mergeCells>
  <printOptions horizontalCentered="1"/>
  <pageMargins left="0.2" right="0.2" top="0.5" bottom="0.5" header="0" footer="0"/>
  <pageSetup scale="95" orientation="landscape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>
    <tabColor rgb="FF95B3D7"/>
  </sheetPr>
  <dimension ref="A1:Z1000"/>
  <sheetViews>
    <sheetView workbookViewId="0"/>
  </sheetViews>
  <sheetFormatPr defaultColWidth="14.42578125" defaultRowHeight="15" customHeight="1" x14ac:dyDescent="0.25"/>
  <cols>
    <col min="1" max="1" width="7.5703125" customWidth="1"/>
    <col min="2" max="2" width="8.28515625" customWidth="1"/>
    <col min="3" max="9" width="11.140625" customWidth="1"/>
    <col min="10" max="10" width="16.28515625" customWidth="1"/>
    <col min="11" max="11" width="14" customWidth="1"/>
    <col min="12" max="13" width="18.7109375" customWidth="1"/>
    <col min="14" max="14" width="15.42578125" customWidth="1"/>
    <col min="15" max="26" width="9.140625" customWidth="1"/>
  </cols>
  <sheetData>
    <row r="1" spans="1:26" ht="15.75" x14ac:dyDescent="0.25">
      <c r="A1" s="669" t="str">
        <f>'Tack Welding'!A1:I1</f>
        <v>KEC International Limited</v>
      </c>
      <c r="B1" s="630"/>
      <c r="C1" s="630"/>
      <c r="D1" s="630"/>
      <c r="E1" s="630"/>
      <c r="F1" s="630"/>
      <c r="G1" s="630"/>
      <c r="H1" s="630"/>
      <c r="I1" s="630"/>
      <c r="J1" s="630"/>
      <c r="K1" s="630"/>
      <c r="L1" s="630"/>
      <c r="M1" s="630"/>
      <c r="N1" s="636"/>
      <c r="O1" s="117"/>
      <c r="P1" s="117"/>
      <c r="Q1" s="117"/>
      <c r="R1" s="117"/>
      <c r="S1" s="117"/>
      <c r="T1" s="117"/>
      <c r="U1" s="117"/>
      <c r="V1" s="117"/>
      <c r="W1" s="117"/>
      <c r="X1" s="117"/>
      <c r="Y1" s="117"/>
      <c r="Z1" s="117"/>
    </row>
    <row r="2" spans="1:26" ht="15.75" x14ac:dyDescent="0.25">
      <c r="A2" s="660" t="s">
        <v>155</v>
      </c>
      <c r="B2" s="620"/>
      <c r="C2" s="620"/>
      <c r="D2" s="620"/>
      <c r="E2" s="620"/>
      <c r="F2" s="620"/>
      <c r="G2" s="620"/>
      <c r="H2" s="620"/>
      <c r="I2" s="620"/>
      <c r="J2" s="620"/>
      <c r="K2" s="620"/>
      <c r="L2" s="620"/>
      <c r="M2" s="620"/>
      <c r="N2" s="647"/>
      <c r="O2" s="117"/>
      <c r="P2" s="117"/>
      <c r="Q2" s="117"/>
      <c r="R2" s="117"/>
      <c r="S2" s="117"/>
      <c r="T2" s="117"/>
      <c r="U2" s="117"/>
      <c r="V2" s="117"/>
      <c r="W2" s="117"/>
      <c r="X2" s="117"/>
      <c r="Y2" s="117"/>
      <c r="Z2" s="117"/>
    </row>
    <row r="3" spans="1:26" ht="16.5" thickBot="1" x14ac:dyDescent="0.3">
      <c r="A3" s="739" t="s">
        <v>994</v>
      </c>
      <c r="B3" s="676"/>
      <c r="C3" s="676"/>
      <c r="D3" s="676"/>
      <c r="E3" s="676"/>
      <c r="F3" s="676"/>
      <c r="G3" s="676"/>
      <c r="H3" s="676"/>
      <c r="I3" s="676"/>
      <c r="J3" s="676"/>
      <c r="K3" s="676"/>
      <c r="L3" s="676"/>
      <c r="M3" s="676"/>
      <c r="N3" s="411">
        <f ca="1">'Summary E'!M1</f>
        <v>46134</v>
      </c>
      <c r="O3" s="117"/>
      <c r="P3" s="117"/>
      <c r="Q3" s="117"/>
      <c r="R3" s="117"/>
      <c r="S3" s="117"/>
      <c r="T3" s="117"/>
      <c r="U3" s="117"/>
      <c r="V3" s="117"/>
      <c r="W3" s="117"/>
      <c r="X3" s="117"/>
      <c r="Y3" s="117"/>
      <c r="Z3" s="117"/>
    </row>
    <row r="4" spans="1:26" ht="45" x14ac:dyDescent="0.25">
      <c r="A4" s="412" t="s">
        <v>765</v>
      </c>
      <c r="B4" s="418" t="s">
        <v>766</v>
      </c>
      <c r="C4" s="423" t="s">
        <v>621</v>
      </c>
      <c r="D4" s="418" t="s">
        <v>622</v>
      </c>
      <c r="E4" s="418" t="s">
        <v>995</v>
      </c>
      <c r="F4" s="418" t="s">
        <v>996</v>
      </c>
      <c r="G4" s="418" t="s">
        <v>997</v>
      </c>
      <c r="H4" s="418" t="s">
        <v>998</v>
      </c>
      <c r="I4" s="418" t="s">
        <v>999</v>
      </c>
      <c r="J4" s="418" t="s">
        <v>218</v>
      </c>
      <c r="K4" s="418" t="s">
        <v>219</v>
      </c>
      <c r="L4" s="419" t="s">
        <v>626</v>
      </c>
      <c r="M4" s="418" t="s">
        <v>627</v>
      </c>
      <c r="N4" s="420" t="s">
        <v>12</v>
      </c>
      <c r="O4" s="117"/>
      <c r="P4" s="117"/>
      <c r="Q4" s="117"/>
      <c r="R4" s="117"/>
      <c r="S4" s="117"/>
      <c r="T4" s="117"/>
      <c r="U4" s="117"/>
      <c r="V4" s="117"/>
      <c r="W4" s="117"/>
      <c r="X4" s="117"/>
      <c r="Y4" s="117"/>
      <c r="Z4" s="117"/>
    </row>
    <row r="5" spans="1:26" x14ac:dyDescent="0.25">
      <c r="A5" s="108">
        <v>1</v>
      </c>
      <c r="B5" s="108"/>
      <c r="C5" s="424"/>
      <c r="D5" s="424"/>
      <c r="E5" s="108"/>
      <c r="F5" s="108"/>
      <c r="G5" s="108"/>
      <c r="H5" s="108"/>
      <c r="I5" s="108"/>
      <c r="J5" s="425"/>
      <c r="K5" s="425"/>
      <c r="L5" s="108"/>
      <c r="M5" s="108"/>
      <c r="N5" s="143"/>
      <c r="O5" s="117"/>
      <c r="P5" s="117"/>
      <c r="Q5" s="117"/>
      <c r="R5" s="117"/>
      <c r="S5" s="117"/>
      <c r="T5" s="117"/>
      <c r="U5" s="117"/>
      <c r="V5" s="117"/>
      <c r="W5" s="117"/>
      <c r="X5" s="117"/>
      <c r="Y5" s="117"/>
      <c r="Z5" s="117"/>
    </row>
    <row r="6" spans="1:26" x14ac:dyDescent="0.25">
      <c r="A6" s="108">
        <v>2</v>
      </c>
      <c r="B6" s="108"/>
      <c r="C6" s="424"/>
      <c r="D6" s="424"/>
      <c r="E6" s="108"/>
      <c r="F6" s="108"/>
      <c r="G6" s="108"/>
      <c r="H6" s="108"/>
      <c r="I6" s="108"/>
      <c r="J6" s="425"/>
      <c r="K6" s="425"/>
      <c r="L6" s="108"/>
      <c r="M6" s="108"/>
      <c r="N6" s="143"/>
      <c r="O6" s="117"/>
      <c r="P6" s="117"/>
      <c r="Q6" s="117"/>
      <c r="R6" s="117"/>
      <c r="S6" s="117"/>
      <c r="T6" s="117"/>
      <c r="U6" s="117"/>
      <c r="V6" s="117"/>
      <c r="W6" s="117"/>
      <c r="X6" s="117"/>
      <c r="Y6" s="117"/>
      <c r="Z6" s="117"/>
    </row>
    <row r="7" spans="1:26" x14ac:dyDescent="0.25">
      <c r="A7" s="108">
        <v>3</v>
      </c>
      <c r="B7" s="108"/>
      <c r="C7" s="424"/>
      <c r="D7" s="424"/>
      <c r="E7" s="108"/>
      <c r="F7" s="108"/>
      <c r="G7" s="108"/>
      <c r="H7" s="108"/>
      <c r="I7" s="108"/>
      <c r="J7" s="425"/>
      <c r="K7" s="425"/>
      <c r="L7" s="108"/>
      <c r="M7" s="108"/>
      <c r="N7" s="143"/>
      <c r="O7" s="117"/>
      <c r="P7" s="117"/>
      <c r="Q7" s="117"/>
      <c r="R7" s="117"/>
      <c r="S7" s="117"/>
      <c r="T7" s="117"/>
      <c r="U7" s="117"/>
      <c r="V7" s="117"/>
      <c r="W7" s="117"/>
      <c r="X7" s="117"/>
      <c r="Y7" s="117"/>
      <c r="Z7" s="117"/>
    </row>
    <row r="8" spans="1:26" x14ac:dyDescent="0.25">
      <c r="A8" s="108">
        <v>4</v>
      </c>
      <c r="B8" s="108"/>
      <c r="C8" s="424"/>
      <c r="D8" s="424"/>
      <c r="E8" s="108"/>
      <c r="F8" s="108"/>
      <c r="G8" s="108"/>
      <c r="H8" s="108"/>
      <c r="I8" s="108"/>
      <c r="J8" s="425"/>
      <c r="K8" s="425"/>
      <c r="L8" s="108"/>
      <c r="M8" s="108"/>
      <c r="N8" s="143"/>
      <c r="O8" s="117"/>
      <c r="P8" s="117"/>
      <c r="Q8" s="117"/>
      <c r="R8" s="117"/>
      <c r="S8" s="117"/>
      <c r="T8" s="117"/>
      <c r="U8" s="117"/>
      <c r="V8" s="117"/>
      <c r="W8" s="117"/>
      <c r="X8" s="117"/>
      <c r="Y8" s="117"/>
      <c r="Z8" s="117"/>
    </row>
    <row r="9" spans="1:26" x14ac:dyDescent="0.25">
      <c r="A9" s="108">
        <v>5</v>
      </c>
      <c r="B9" s="108"/>
      <c r="C9" s="424"/>
      <c r="D9" s="424"/>
      <c r="E9" s="108"/>
      <c r="F9" s="108"/>
      <c r="G9" s="108"/>
      <c r="H9" s="108"/>
      <c r="I9" s="108"/>
      <c r="J9" s="425"/>
      <c r="K9" s="425"/>
      <c r="L9" s="108"/>
      <c r="M9" s="108"/>
      <c r="N9" s="143"/>
      <c r="O9" s="117"/>
      <c r="P9" s="117"/>
      <c r="Q9" s="117"/>
      <c r="R9" s="117"/>
      <c r="S9" s="117"/>
      <c r="T9" s="117"/>
      <c r="U9" s="117"/>
      <c r="V9" s="117"/>
      <c r="W9" s="117"/>
      <c r="X9" s="117"/>
      <c r="Y9" s="117"/>
      <c r="Z9" s="117"/>
    </row>
    <row r="10" spans="1:26" x14ac:dyDescent="0.25">
      <c r="A10" s="108">
        <v>6</v>
      </c>
      <c r="B10" s="108"/>
      <c r="C10" s="424"/>
      <c r="D10" s="424"/>
      <c r="E10" s="108"/>
      <c r="F10" s="108"/>
      <c r="G10" s="108"/>
      <c r="H10" s="108"/>
      <c r="I10" s="108"/>
      <c r="J10" s="425"/>
      <c r="K10" s="425"/>
      <c r="L10" s="108"/>
      <c r="M10" s="108"/>
      <c r="N10" s="143"/>
      <c r="O10" s="117"/>
      <c r="P10" s="117"/>
      <c r="Q10" s="117"/>
      <c r="R10" s="117"/>
      <c r="S10" s="117"/>
      <c r="T10" s="117"/>
      <c r="U10" s="117"/>
      <c r="V10" s="117"/>
      <c r="W10" s="117"/>
      <c r="X10" s="117"/>
      <c r="Y10" s="117"/>
      <c r="Z10" s="117"/>
    </row>
    <row r="11" spans="1:26" x14ac:dyDescent="0.25">
      <c r="A11" s="108">
        <v>7</v>
      </c>
      <c r="B11" s="108"/>
      <c r="C11" s="424"/>
      <c r="D11" s="424"/>
      <c r="E11" s="108"/>
      <c r="F11" s="108"/>
      <c r="G11" s="108"/>
      <c r="H11" s="108"/>
      <c r="I11" s="108"/>
      <c r="J11" s="425"/>
      <c r="K11" s="425"/>
      <c r="L11" s="108"/>
      <c r="M11" s="108"/>
      <c r="N11" s="143"/>
      <c r="O11" s="117"/>
      <c r="P11" s="117"/>
      <c r="Q11" s="117"/>
      <c r="R11" s="117"/>
      <c r="S11" s="117"/>
      <c r="T11" s="117"/>
      <c r="U11" s="117"/>
      <c r="V11" s="117"/>
      <c r="W11" s="117"/>
      <c r="X11" s="117"/>
      <c r="Y11" s="117"/>
      <c r="Z11" s="117"/>
    </row>
    <row r="12" spans="1:26" x14ac:dyDescent="0.25">
      <c r="A12" s="108">
        <v>8</v>
      </c>
      <c r="B12" s="108"/>
      <c r="C12" s="424"/>
      <c r="D12" s="424"/>
      <c r="E12" s="108"/>
      <c r="F12" s="108"/>
      <c r="G12" s="108"/>
      <c r="H12" s="108"/>
      <c r="I12" s="108"/>
      <c r="J12" s="425"/>
      <c r="K12" s="425"/>
      <c r="L12" s="108"/>
      <c r="M12" s="108"/>
      <c r="N12" s="143"/>
      <c r="O12" s="117"/>
      <c r="P12" s="117"/>
      <c r="Q12" s="117"/>
      <c r="R12" s="117"/>
      <c r="S12" s="117"/>
      <c r="T12" s="117"/>
      <c r="U12" s="117"/>
      <c r="V12" s="117"/>
      <c r="W12" s="117"/>
      <c r="X12" s="117"/>
      <c r="Y12" s="117"/>
      <c r="Z12" s="117"/>
    </row>
    <row r="13" spans="1:26" x14ac:dyDescent="0.25">
      <c r="A13" s="108">
        <v>9</v>
      </c>
      <c r="B13" s="108"/>
      <c r="C13" s="424"/>
      <c r="D13" s="424"/>
      <c r="E13" s="108"/>
      <c r="F13" s="108"/>
      <c r="G13" s="108"/>
      <c r="H13" s="108"/>
      <c r="I13" s="108"/>
      <c r="J13" s="425"/>
      <c r="K13" s="425"/>
      <c r="L13" s="108"/>
      <c r="M13" s="108"/>
      <c r="N13" s="143"/>
      <c r="O13" s="117"/>
      <c r="P13" s="117"/>
      <c r="Q13" s="117"/>
      <c r="R13" s="117"/>
      <c r="S13" s="117"/>
      <c r="T13" s="117"/>
      <c r="U13" s="117"/>
      <c r="V13" s="117"/>
      <c r="W13" s="117"/>
      <c r="X13" s="117"/>
      <c r="Y13" s="117"/>
      <c r="Z13" s="117"/>
    </row>
    <row r="14" spans="1:26" x14ac:dyDescent="0.25">
      <c r="A14" s="108">
        <v>10</v>
      </c>
      <c r="B14" s="108"/>
      <c r="C14" s="424"/>
      <c r="D14" s="424"/>
      <c r="E14" s="108"/>
      <c r="F14" s="108"/>
      <c r="G14" s="108"/>
      <c r="H14" s="108"/>
      <c r="I14" s="108"/>
      <c r="J14" s="426"/>
      <c r="K14" s="426"/>
      <c r="L14" s="108"/>
      <c r="M14" s="108"/>
      <c r="N14" s="143"/>
      <c r="O14" s="117"/>
      <c r="P14" s="117"/>
      <c r="Q14" s="117"/>
      <c r="R14" s="117"/>
      <c r="S14" s="117"/>
      <c r="T14" s="117"/>
      <c r="U14" s="117"/>
      <c r="V14" s="117"/>
      <c r="W14" s="117"/>
      <c r="X14" s="117"/>
      <c r="Y14" s="117"/>
      <c r="Z14" s="117"/>
    </row>
    <row r="15" spans="1:26" x14ac:dyDescent="0.25">
      <c r="A15" s="108">
        <v>11</v>
      </c>
      <c r="B15" s="108"/>
      <c r="C15" s="424"/>
      <c r="D15" s="424"/>
      <c r="E15" s="108"/>
      <c r="F15" s="108"/>
      <c r="G15" s="108"/>
      <c r="H15" s="108"/>
      <c r="I15" s="108"/>
      <c r="J15" s="426"/>
      <c r="K15" s="426"/>
      <c r="L15" s="108"/>
      <c r="M15" s="108"/>
      <c r="N15" s="143"/>
      <c r="O15" s="117"/>
      <c r="P15" s="117"/>
      <c r="Q15" s="117"/>
      <c r="R15" s="117"/>
      <c r="S15" s="117"/>
      <c r="T15" s="117"/>
      <c r="U15" s="117"/>
      <c r="V15" s="117"/>
      <c r="W15" s="117"/>
      <c r="X15" s="117"/>
      <c r="Y15" s="117"/>
      <c r="Z15" s="117"/>
    </row>
    <row r="16" spans="1:26" x14ac:dyDescent="0.25">
      <c r="A16" s="108">
        <v>12</v>
      </c>
      <c r="B16" s="108"/>
      <c r="C16" s="424"/>
      <c r="D16" s="424"/>
      <c r="E16" s="108"/>
      <c r="F16" s="108"/>
      <c r="G16" s="108"/>
      <c r="H16" s="108"/>
      <c r="I16" s="108"/>
      <c r="J16" s="426"/>
      <c r="K16" s="426"/>
      <c r="L16" s="108"/>
      <c r="M16" s="108"/>
      <c r="N16" s="143"/>
      <c r="O16" s="117"/>
      <c r="P16" s="117"/>
      <c r="Q16" s="117"/>
      <c r="R16" s="117"/>
      <c r="S16" s="117"/>
      <c r="T16" s="117"/>
      <c r="U16" s="117"/>
      <c r="V16" s="117"/>
      <c r="W16" s="117"/>
      <c r="X16" s="117"/>
      <c r="Y16" s="117"/>
      <c r="Z16" s="117"/>
    </row>
    <row r="17" spans="1:26" x14ac:dyDescent="0.25">
      <c r="A17" s="108">
        <v>13</v>
      </c>
      <c r="B17" s="108"/>
      <c r="C17" s="424"/>
      <c r="D17" s="424"/>
      <c r="E17" s="108"/>
      <c r="F17" s="108"/>
      <c r="G17" s="108"/>
      <c r="H17" s="108"/>
      <c r="I17" s="108"/>
      <c r="J17" s="426"/>
      <c r="K17" s="426"/>
      <c r="L17" s="108"/>
      <c r="M17" s="108"/>
      <c r="N17" s="143"/>
      <c r="O17" s="117"/>
      <c r="P17" s="117"/>
      <c r="Q17" s="117"/>
      <c r="R17" s="117"/>
      <c r="S17" s="117"/>
      <c r="T17" s="117"/>
      <c r="U17" s="117"/>
      <c r="V17" s="117"/>
      <c r="W17" s="117"/>
      <c r="X17" s="117"/>
      <c r="Y17" s="117"/>
      <c r="Z17" s="117"/>
    </row>
    <row r="18" spans="1:26" x14ac:dyDescent="0.25">
      <c r="A18" s="108">
        <v>14</v>
      </c>
      <c r="B18" s="108"/>
      <c r="C18" s="424"/>
      <c r="D18" s="424"/>
      <c r="E18" s="108"/>
      <c r="F18" s="108"/>
      <c r="G18" s="108"/>
      <c r="H18" s="108"/>
      <c r="I18" s="108"/>
      <c r="J18" s="426"/>
      <c r="K18" s="426"/>
      <c r="L18" s="108"/>
      <c r="M18" s="108"/>
      <c r="N18" s="143"/>
      <c r="O18" s="117"/>
      <c r="P18" s="117"/>
      <c r="Q18" s="117"/>
      <c r="R18" s="117"/>
      <c r="S18" s="117"/>
      <c r="T18" s="117"/>
      <c r="U18" s="117"/>
      <c r="V18" s="117"/>
      <c r="W18" s="117"/>
      <c r="X18" s="117"/>
      <c r="Y18" s="117"/>
      <c r="Z18" s="117"/>
    </row>
    <row r="19" spans="1:26" x14ac:dyDescent="0.25">
      <c r="A19" s="108">
        <v>15</v>
      </c>
      <c r="B19" s="108"/>
      <c r="C19" s="424"/>
      <c r="D19" s="424"/>
      <c r="E19" s="108"/>
      <c r="F19" s="108"/>
      <c r="G19" s="108"/>
      <c r="H19" s="108"/>
      <c r="I19" s="108"/>
      <c r="J19" s="426"/>
      <c r="K19" s="426"/>
      <c r="L19" s="108"/>
      <c r="M19" s="108"/>
      <c r="N19" s="143"/>
      <c r="O19" s="117"/>
      <c r="P19" s="117"/>
      <c r="Q19" s="117"/>
      <c r="R19" s="117"/>
      <c r="S19" s="117"/>
      <c r="T19" s="117"/>
      <c r="U19" s="117"/>
      <c r="V19" s="117"/>
      <c r="W19" s="117"/>
      <c r="X19" s="117"/>
      <c r="Y19" s="117"/>
      <c r="Z19" s="117"/>
    </row>
    <row r="20" spans="1:26" x14ac:dyDescent="0.25">
      <c r="A20" s="108">
        <v>16</v>
      </c>
      <c r="B20" s="108"/>
      <c r="C20" s="424"/>
      <c r="D20" s="424"/>
      <c r="E20" s="108"/>
      <c r="F20" s="108"/>
      <c r="G20" s="108"/>
      <c r="H20" s="108"/>
      <c r="I20" s="108"/>
      <c r="J20" s="425"/>
      <c r="K20" s="425"/>
      <c r="L20" s="108"/>
      <c r="M20" s="108"/>
      <c r="N20" s="143"/>
      <c r="O20" s="117"/>
      <c r="P20" s="117"/>
      <c r="Q20" s="117"/>
      <c r="R20" s="117"/>
      <c r="S20" s="117"/>
      <c r="T20" s="117"/>
      <c r="U20" s="117"/>
      <c r="V20" s="117"/>
      <c r="W20" s="117"/>
      <c r="X20" s="117"/>
      <c r="Y20" s="117"/>
      <c r="Z20" s="117"/>
    </row>
    <row r="21" spans="1:26" ht="15.75" customHeight="1" x14ac:dyDescent="0.25">
      <c r="A21" s="108">
        <v>17</v>
      </c>
      <c r="B21" s="108"/>
      <c r="C21" s="424"/>
      <c r="D21" s="424"/>
      <c r="E21" s="108"/>
      <c r="F21" s="108"/>
      <c r="G21" s="108"/>
      <c r="H21" s="108"/>
      <c r="I21" s="108"/>
      <c r="J21" s="425"/>
      <c r="K21" s="425"/>
      <c r="L21" s="108"/>
      <c r="M21" s="108"/>
      <c r="N21" s="143"/>
      <c r="O21" s="117"/>
      <c r="P21" s="117"/>
      <c r="Q21" s="117"/>
      <c r="R21" s="117"/>
      <c r="S21" s="117"/>
      <c r="T21" s="117"/>
      <c r="U21" s="117"/>
      <c r="V21" s="117"/>
      <c r="W21" s="117"/>
      <c r="X21" s="117"/>
      <c r="Y21" s="117"/>
      <c r="Z21" s="117"/>
    </row>
    <row r="22" spans="1:26" ht="15.75" customHeight="1" x14ac:dyDescent="0.25">
      <c r="A22" s="108">
        <v>18</v>
      </c>
      <c r="B22" s="108"/>
      <c r="C22" s="424"/>
      <c r="D22" s="424"/>
      <c r="E22" s="108"/>
      <c r="F22" s="108"/>
      <c r="G22" s="108"/>
      <c r="H22" s="108"/>
      <c r="I22" s="108"/>
      <c r="J22" s="425"/>
      <c r="K22" s="425"/>
      <c r="L22" s="108"/>
      <c r="M22" s="108"/>
      <c r="N22" s="143"/>
      <c r="O22" s="117"/>
      <c r="P22" s="117"/>
      <c r="Q22" s="117"/>
      <c r="R22" s="117"/>
      <c r="S22" s="117"/>
      <c r="T22" s="117"/>
      <c r="U22" s="117"/>
      <c r="V22" s="117"/>
      <c r="W22" s="117"/>
      <c r="X22" s="117"/>
      <c r="Y22" s="117"/>
      <c r="Z22" s="117"/>
    </row>
    <row r="23" spans="1:26" ht="15.75" customHeight="1" x14ac:dyDescent="0.25">
      <c r="A23" s="108">
        <v>19</v>
      </c>
      <c r="B23" s="108"/>
      <c r="C23" s="424"/>
      <c r="D23" s="424"/>
      <c r="E23" s="108"/>
      <c r="F23" s="108"/>
      <c r="G23" s="108"/>
      <c r="H23" s="108"/>
      <c r="I23" s="108"/>
      <c r="J23" s="425"/>
      <c r="K23" s="425"/>
      <c r="L23" s="108"/>
      <c r="M23" s="108"/>
      <c r="N23" s="143"/>
      <c r="O23" s="117"/>
      <c r="P23" s="117"/>
      <c r="Q23" s="117"/>
      <c r="R23" s="117"/>
      <c r="S23" s="117"/>
      <c r="T23" s="117"/>
      <c r="U23" s="117"/>
      <c r="V23" s="117"/>
      <c r="W23" s="117"/>
      <c r="X23" s="117"/>
      <c r="Y23" s="117"/>
      <c r="Z23" s="117"/>
    </row>
    <row r="24" spans="1:26" ht="15.75" customHeight="1" x14ac:dyDescent="0.25">
      <c r="A24" s="108">
        <v>20</v>
      </c>
      <c r="B24" s="108"/>
      <c r="C24" s="424"/>
      <c r="D24" s="424"/>
      <c r="E24" s="108"/>
      <c r="F24" s="108"/>
      <c r="G24" s="108"/>
      <c r="H24" s="108"/>
      <c r="I24" s="108"/>
      <c r="J24" s="425"/>
      <c r="K24" s="425"/>
      <c r="L24" s="108"/>
      <c r="M24" s="108"/>
      <c r="N24" s="143"/>
      <c r="O24" s="117"/>
      <c r="P24" s="117"/>
      <c r="Q24" s="117"/>
      <c r="R24" s="117"/>
      <c r="S24" s="117"/>
      <c r="T24" s="117"/>
      <c r="U24" s="117"/>
      <c r="V24" s="117"/>
      <c r="W24" s="117"/>
      <c r="X24" s="117"/>
      <c r="Y24" s="117"/>
      <c r="Z24" s="117"/>
    </row>
    <row r="25" spans="1:26" ht="15.75" customHeight="1" x14ac:dyDescent="0.25">
      <c r="A25" s="108">
        <v>21</v>
      </c>
      <c r="B25" s="108"/>
      <c r="C25" s="424"/>
      <c r="D25" s="424"/>
      <c r="E25" s="108"/>
      <c r="F25" s="108"/>
      <c r="G25" s="108"/>
      <c r="H25" s="108"/>
      <c r="I25" s="108"/>
      <c r="J25" s="425"/>
      <c r="K25" s="425"/>
      <c r="L25" s="108"/>
      <c r="M25" s="108"/>
      <c r="N25" s="143"/>
      <c r="O25" s="117"/>
      <c r="P25" s="117"/>
      <c r="Q25" s="117"/>
      <c r="R25" s="117"/>
      <c r="S25" s="117"/>
      <c r="T25" s="117"/>
      <c r="U25" s="117"/>
      <c r="V25" s="117"/>
      <c r="W25" s="117"/>
      <c r="X25" s="117"/>
      <c r="Y25" s="117"/>
      <c r="Z25" s="117"/>
    </row>
    <row r="26" spans="1:26" ht="15.75" customHeight="1" x14ac:dyDescent="0.25">
      <c r="A26" s="108">
        <v>22</v>
      </c>
      <c r="B26" s="108"/>
      <c r="C26" s="424"/>
      <c r="D26" s="424"/>
      <c r="E26" s="108"/>
      <c r="F26" s="108"/>
      <c r="G26" s="108"/>
      <c r="H26" s="108"/>
      <c r="I26" s="108"/>
      <c r="J26" s="425"/>
      <c r="K26" s="425"/>
      <c r="L26" s="108"/>
      <c r="M26" s="108"/>
      <c r="N26" s="143"/>
      <c r="O26" s="117"/>
      <c r="P26" s="117"/>
      <c r="Q26" s="117"/>
      <c r="R26" s="117"/>
      <c r="S26" s="117"/>
      <c r="T26" s="117"/>
      <c r="U26" s="117"/>
      <c r="V26" s="117"/>
      <c r="W26" s="117"/>
      <c r="X26" s="117"/>
      <c r="Y26" s="117"/>
      <c r="Z26" s="117"/>
    </row>
    <row r="27" spans="1:26" ht="15.75" customHeight="1" x14ac:dyDescent="0.25">
      <c r="A27" s="108">
        <v>23</v>
      </c>
      <c r="B27" s="108"/>
      <c r="C27" s="108"/>
      <c r="D27" s="424"/>
      <c r="E27" s="108"/>
      <c r="F27" s="108"/>
      <c r="G27" s="108"/>
      <c r="H27" s="108"/>
      <c r="I27" s="108"/>
      <c r="J27" s="425"/>
      <c r="K27" s="425"/>
      <c r="L27" s="108"/>
      <c r="M27" s="108"/>
      <c r="N27" s="143"/>
      <c r="O27" s="117"/>
      <c r="P27" s="117"/>
      <c r="Q27" s="117"/>
      <c r="R27" s="117"/>
      <c r="S27" s="117"/>
      <c r="T27" s="117"/>
      <c r="U27" s="117"/>
      <c r="V27" s="117"/>
      <c r="W27" s="117"/>
      <c r="X27" s="117"/>
      <c r="Y27" s="117"/>
      <c r="Z27" s="117"/>
    </row>
    <row r="28" spans="1:26" ht="15.75" customHeight="1" x14ac:dyDescent="0.25">
      <c r="A28" s="108">
        <v>24</v>
      </c>
      <c r="B28" s="108"/>
      <c r="C28" s="424"/>
      <c r="D28" s="424"/>
      <c r="E28" s="108"/>
      <c r="F28" s="108"/>
      <c r="G28" s="108"/>
      <c r="H28" s="108"/>
      <c r="I28" s="108"/>
      <c r="J28" s="425"/>
      <c r="K28" s="425"/>
      <c r="L28" s="108"/>
      <c r="M28" s="108"/>
      <c r="N28" s="143"/>
      <c r="O28" s="117"/>
      <c r="P28" s="117"/>
      <c r="Q28" s="117"/>
      <c r="R28" s="117"/>
      <c r="S28" s="117"/>
      <c r="T28" s="117"/>
      <c r="U28" s="117"/>
      <c r="V28" s="117"/>
      <c r="W28" s="117"/>
      <c r="X28" s="117"/>
      <c r="Y28" s="117"/>
      <c r="Z28" s="117"/>
    </row>
    <row r="29" spans="1:26" ht="15.75" customHeight="1" x14ac:dyDescent="0.25">
      <c r="A29" s="108">
        <v>25</v>
      </c>
      <c r="B29" s="108"/>
      <c r="C29" s="424"/>
      <c r="D29" s="424"/>
      <c r="E29" s="108"/>
      <c r="F29" s="108"/>
      <c r="G29" s="108"/>
      <c r="H29" s="108"/>
      <c r="I29" s="108"/>
      <c r="J29" s="425"/>
      <c r="K29" s="425"/>
      <c r="L29" s="108"/>
      <c r="M29" s="108"/>
      <c r="N29" s="143"/>
      <c r="O29" s="117"/>
      <c r="P29" s="117"/>
      <c r="Q29" s="117"/>
      <c r="R29" s="117"/>
      <c r="S29" s="117"/>
      <c r="T29" s="117"/>
      <c r="U29" s="117"/>
      <c r="V29" s="117"/>
      <c r="W29" s="117"/>
      <c r="X29" s="117"/>
      <c r="Y29" s="117"/>
      <c r="Z29" s="117"/>
    </row>
    <row r="30" spans="1:26" ht="15.75" customHeight="1" x14ac:dyDescent="0.25">
      <c r="A30" s="108">
        <v>26</v>
      </c>
      <c r="B30" s="108"/>
      <c r="C30" s="424"/>
      <c r="D30" s="424"/>
      <c r="E30" s="108"/>
      <c r="F30" s="108"/>
      <c r="G30" s="108"/>
      <c r="H30" s="108"/>
      <c r="I30" s="108"/>
      <c r="J30" s="425"/>
      <c r="K30" s="425"/>
      <c r="L30" s="108"/>
      <c r="M30" s="108"/>
      <c r="N30" s="143"/>
      <c r="O30" s="117"/>
      <c r="P30" s="117"/>
      <c r="Q30" s="117"/>
      <c r="R30" s="117"/>
      <c r="S30" s="117"/>
      <c r="T30" s="117"/>
      <c r="U30" s="117"/>
      <c r="V30" s="117"/>
      <c r="W30" s="117"/>
      <c r="X30" s="117"/>
      <c r="Y30" s="117"/>
      <c r="Z30" s="117"/>
    </row>
    <row r="31" spans="1:26" ht="15.75" customHeight="1" x14ac:dyDescent="0.25">
      <c r="A31" s="108">
        <v>27</v>
      </c>
      <c r="B31" s="108"/>
      <c r="C31" s="424"/>
      <c r="D31" s="424"/>
      <c r="E31" s="108"/>
      <c r="F31" s="108"/>
      <c r="G31" s="108"/>
      <c r="H31" s="108"/>
      <c r="I31" s="108"/>
      <c r="J31" s="425"/>
      <c r="K31" s="425"/>
      <c r="L31" s="108"/>
      <c r="M31" s="108"/>
      <c r="N31" s="143"/>
      <c r="O31" s="117"/>
      <c r="P31" s="117"/>
      <c r="Q31" s="117"/>
      <c r="R31" s="117"/>
      <c r="S31" s="117"/>
      <c r="T31" s="117"/>
      <c r="U31" s="117"/>
      <c r="V31" s="117"/>
      <c r="W31" s="117"/>
      <c r="X31" s="117"/>
      <c r="Y31" s="117"/>
      <c r="Z31" s="117"/>
    </row>
    <row r="32" spans="1:26" ht="15.75" customHeight="1" x14ac:dyDescent="0.25">
      <c r="A32" s="108">
        <v>28</v>
      </c>
      <c r="B32" s="108"/>
      <c r="C32" s="424"/>
      <c r="D32" s="424"/>
      <c r="E32" s="108"/>
      <c r="F32" s="108"/>
      <c r="G32" s="108"/>
      <c r="H32" s="108"/>
      <c r="I32" s="108"/>
      <c r="J32" s="425"/>
      <c r="K32" s="425"/>
      <c r="L32" s="108"/>
      <c r="M32" s="108"/>
      <c r="N32" s="143"/>
      <c r="O32" s="117"/>
      <c r="P32" s="117"/>
      <c r="Q32" s="117"/>
      <c r="R32" s="117"/>
      <c r="S32" s="117"/>
      <c r="T32" s="117"/>
      <c r="U32" s="117"/>
      <c r="V32" s="117"/>
      <c r="W32" s="117"/>
      <c r="X32" s="117"/>
      <c r="Y32" s="117"/>
      <c r="Z32" s="117"/>
    </row>
    <row r="33" spans="1:26" ht="15.75" customHeight="1" x14ac:dyDescent="0.25">
      <c r="A33" s="108">
        <v>29</v>
      </c>
      <c r="B33" s="108"/>
      <c r="C33" s="427"/>
      <c r="D33" s="427"/>
      <c r="E33" s="108"/>
      <c r="F33" s="108"/>
      <c r="G33" s="108"/>
      <c r="H33" s="108"/>
      <c r="I33" s="108"/>
      <c r="J33" s="425"/>
      <c r="K33" s="425"/>
      <c r="L33" s="108"/>
      <c r="M33" s="108"/>
      <c r="N33" s="143"/>
      <c r="O33" s="117"/>
      <c r="P33" s="117"/>
      <c r="Q33" s="117"/>
      <c r="R33" s="117"/>
      <c r="S33" s="117"/>
      <c r="T33" s="117"/>
      <c r="U33" s="117"/>
      <c r="V33" s="117"/>
      <c r="W33" s="117"/>
      <c r="X33" s="117"/>
      <c r="Y33" s="117"/>
      <c r="Z33" s="117"/>
    </row>
    <row r="34" spans="1:26" ht="15.75" customHeight="1" x14ac:dyDescent="0.25">
      <c r="A34" s="108">
        <v>30</v>
      </c>
      <c r="B34" s="108"/>
      <c r="C34" s="424"/>
      <c r="D34" s="424"/>
      <c r="E34" s="108"/>
      <c r="F34" s="108"/>
      <c r="G34" s="108"/>
      <c r="H34" s="108"/>
      <c r="I34" s="108"/>
      <c r="J34" s="425"/>
      <c r="K34" s="425"/>
      <c r="L34" s="108"/>
      <c r="M34" s="108"/>
      <c r="N34" s="143"/>
      <c r="O34" s="117"/>
      <c r="P34" s="117"/>
      <c r="Q34" s="117"/>
      <c r="R34" s="117"/>
      <c r="S34" s="117"/>
      <c r="T34" s="117"/>
      <c r="U34" s="117"/>
      <c r="V34" s="117"/>
      <c r="W34" s="117"/>
      <c r="X34" s="117"/>
      <c r="Y34" s="117"/>
      <c r="Z34" s="117"/>
    </row>
    <row r="35" spans="1:26" ht="15.75" customHeight="1" x14ac:dyDescent="0.25">
      <c r="A35" s="108">
        <v>31</v>
      </c>
      <c r="B35" s="108"/>
      <c r="C35" s="424"/>
      <c r="D35" s="424"/>
      <c r="E35" s="108"/>
      <c r="F35" s="108"/>
      <c r="G35" s="108"/>
      <c r="H35" s="108"/>
      <c r="I35" s="108"/>
      <c r="J35" s="425"/>
      <c r="K35" s="425"/>
      <c r="L35" s="108"/>
      <c r="M35" s="108"/>
      <c r="N35" s="143"/>
      <c r="O35" s="117"/>
      <c r="P35" s="117"/>
      <c r="Q35" s="117"/>
      <c r="R35" s="117"/>
      <c r="S35" s="117"/>
      <c r="T35" s="117"/>
      <c r="U35" s="117"/>
      <c r="V35" s="117"/>
      <c r="W35" s="117"/>
      <c r="X35" s="117"/>
      <c r="Y35" s="117"/>
      <c r="Z35" s="117"/>
    </row>
    <row r="36" spans="1:26" ht="15.75" customHeight="1" x14ac:dyDescent="0.25">
      <c r="A36" s="108">
        <v>32</v>
      </c>
      <c r="B36" s="108"/>
      <c r="C36" s="424"/>
      <c r="D36" s="424"/>
      <c r="E36" s="108"/>
      <c r="F36" s="108"/>
      <c r="G36" s="108"/>
      <c r="H36" s="108"/>
      <c r="I36" s="108"/>
      <c r="J36" s="425"/>
      <c r="K36" s="425"/>
      <c r="L36" s="108"/>
      <c r="M36" s="108"/>
      <c r="N36" s="143"/>
      <c r="O36" s="117"/>
      <c r="P36" s="117"/>
      <c r="Q36" s="117"/>
      <c r="R36" s="117"/>
      <c r="S36" s="117"/>
      <c r="T36" s="117"/>
      <c r="U36" s="117"/>
      <c r="V36" s="117"/>
      <c r="W36" s="117"/>
      <c r="X36" s="117"/>
      <c r="Y36" s="117"/>
      <c r="Z36" s="117"/>
    </row>
    <row r="37" spans="1:26" ht="15.75" customHeight="1" x14ac:dyDescent="0.25">
      <c r="A37" s="108">
        <v>33</v>
      </c>
      <c r="B37" s="108"/>
      <c r="C37" s="424"/>
      <c r="D37" s="424"/>
      <c r="E37" s="108"/>
      <c r="F37" s="108"/>
      <c r="G37" s="108"/>
      <c r="H37" s="108"/>
      <c r="I37" s="108"/>
      <c r="J37" s="425"/>
      <c r="K37" s="425"/>
      <c r="L37" s="108"/>
      <c r="M37" s="108"/>
      <c r="N37" s="143"/>
      <c r="O37" s="117"/>
      <c r="P37" s="117"/>
      <c r="Q37" s="117"/>
      <c r="R37" s="117"/>
      <c r="S37" s="117"/>
      <c r="T37" s="117"/>
      <c r="U37" s="117"/>
      <c r="V37" s="117"/>
      <c r="W37" s="117"/>
      <c r="X37" s="117"/>
      <c r="Y37" s="117"/>
      <c r="Z37" s="117"/>
    </row>
    <row r="38" spans="1:26" ht="15.75" customHeight="1" x14ac:dyDescent="0.25">
      <c r="A38" s="108">
        <v>34</v>
      </c>
      <c r="B38" s="108"/>
      <c r="C38" s="424"/>
      <c r="D38" s="424"/>
      <c r="E38" s="108"/>
      <c r="F38" s="108"/>
      <c r="G38" s="108"/>
      <c r="H38" s="108"/>
      <c r="I38" s="108"/>
      <c r="J38" s="425"/>
      <c r="K38" s="425"/>
      <c r="L38" s="108"/>
      <c r="M38" s="108"/>
      <c r="N38" s="143"/>
      <c r="O38" s="117"/>
      <c r="P38" s="117"/>
      <c r="Q38" s="117"/>
      <c r="R38" s="117"/>
      <c r="S38" s="117"/>
      <c r="T38" s="117"/>
      <c r="U38" s="117"/>
      <c r="V38" s="117"/>
      <c r="W38" s="117"/>
      <c r="X38" s="117"/>
      <c r="Y38" s="117"/>
      <c r="Z38" s="117"/>
    </row>
    <row r="39" spans="1:26" ht="15.75" customHeight="1" x14ac:dyDescent="0.25">
      <c r="A39" s="108">
        <v>35</v>
      </c>
      <c r="B39" s="108"/>
      <c r="C39" s="427"/>
      <c r="D39" s="427"/>
      <c r="E39" s="108"/>
      <c r="F39" s="108"/>
      <c r="G39" s="108"/>
      <c r="H39" s="108"/>
      <c r="I39" s="108"/>
      <c r="J39" s="425"/>
      <c r="K39" s="425"/>
      <c r="L39" s="108"/>
      <c r="M39" s="108"/>
      <c r="N39" s="143"/>
      <c r="O39" s="117"/>
      <c r="P39" s="117"/>
      <c r="Q39" s="117"/>
      <c r="R39" s="117"/>
      <c r="S39" s="117"/>
      <c r="T39" s="117"/>
      <c r="U39" s="117"/>
      <c r="V39" s="117"/>
      <c r="W39" s="117"/>
      <c r="X39" s="117"/>
      <c r="Y39" s="117"/>
      <c r="Z39" s="117"/>
    </row>
    <row r="40" spans="1:26" ht="15.75" customHeight="1" x14ac:dyDescent="0.25">
      <c r="A40" s="108">
        <v>36</v>
      </c>
      <c r="B40" s="108"/>
      <c r="C40" s="427"/>
      <c r="D40" s="427"/>
      <c r="E40" s="108"/>
      <c r="F40" s="108"/>
      <c r="G40" s="108"/>
      <c r="H40" s="108"/>
      <c r="I40" s="108"/>
      <c r="J40" s="425"/>
      <c r="K40" s="425"/>
      <c r="L40" s="108"/>
      <c r="M40" s="108"/>
      <c r="N40" s="143"/>
      <c r="O40" s="117"/>
      <c r="P40" s="117"/>
      <c r="Q40" s="117"/>
      <c r="R40" s="117"/>
      <c r="S40" s="117"/>
      <c r="T40" s="117"/>
      <c r="U40" s="117"/>
      <c r="V40" s="117"/>
      <c r="W40" s="117"/>
      <c r="X40" s="117"/>
      <c r="Y40" s="117"/>
      <c r="Z40" s="117"/>
    </row>
    <row r="41" spans="1:26" ht="15.75" customHeight="1" x14ac:dyDescent="0.25">
      <c r="A41" s="108">
        <v>37</v>
      </c>
      <c r="B41" s="108"/>
      <c r="C41" s="427"/>
      <c r="D41" s="427"/>
      <c r="E41" s="108"/>
      <c r="F41" s="108"/>
      <c r="G41" s="108"/>
      <c r="H41" s="108"/>
      <c r="I41" s="108"/>
      <c r="J41" s="425"/>
      <c r="K41" s="425"/>
      <c r="L41" s="108"/>
      <c r="M41" s="108"/>
      <c r="N41" s="143"/>
      <c r="O41" s="117"/>
      <c r="P41" s="117"/>
      <c r="Q41" s="117"/>
      <c r="R41" s="117"/>
      <c r="S41" s="117"/>
      <c r="T41" s="117"/>
      <c r="U41" s="117"/>
      <c r="V41" s="117"/>
      <c r="W41" s="117"/>
      <c r="X41" s="117"/>
      <c r="Y41" s="117"/>
      <c r="Z41" s="117"/>
    </row>
    <row r="42" spans="1:26" ht="15.75" customHeight="1" x14ac:dyDescent="0.25">
      <c r="A42" s="108">
        <v>38</v>
      </c>
      <c r="B42" s="108"/>
      <c r="C42" s="424"/>
      <c r="D42" s="424"/>
      <c r="E42" s="108"/>
      <c r="F42" s="108"/>
      <c r="G42" s="108"/>
      <c r="H42" s="108"/>
      <c r="I42" s="108"/>
      <c r="J42" s="425"/>
      <c r="K42" s="425"/>
      <c r="L42" s="108"/>
      <c r="M42" s="108"/>
      <c r="N42" s="143"/>
      <c r="O42" s="117"/>
      <c r="P42" s="117"/>
      <c r="Q42" s="117"/>
      <c r="R42" s="117"/>
      <c r="S42" s="117"/>
      <c r="T42" s="117"/>
      <c r="U42" s="117"/>
      <c r="V42" s="117"/>
      <c r="W42" s="117"/>
      <c r="X42" s="117"/>
      <c r="Y42" s="117"/>
      <c r="Z42" s="117"/>
    </row>
    <row r="43" spans="1:26" ht="15.75" customHeight="1" x14ac:dyDescent="0.25">
      <c r="A43" s="108">
        <v>39</v>
      </c>
      <c r="B43" s="108"/>
      <c r="C43" s="424"/>
      <c r="D43" s="424"/>
      <c r="E43" s="108"/>
      <c r="F43" s="108"/>
      <c r="G43" s="108"/>
      <c r="H43" s="108"/>
      <c r="I43" s="108"/>
      <c r="J43" s="425"/>
      <c r="K43" s="425"/>
      <c r="L43" s="108"/>
      <c r="M43" s="108"/>
      <c r="N43" s="143"/>
      <c r="O43" s="117"/>
      <c r="P43" s="117"/>
      <c r="Q43" s="117"/>
      <c r="R43" s="117"/>
      <c r="S43" s="117"/>
      <c r="T43" s="117"/>
      <c r="U43" s="117"/>
      <c r="V43" s="117"/>
      <c r="W43" s="117"/>
      <c r="X43" s="117"/>
      <c r="Y43" s="117"/>
      <c r="Z43" s="117"/>
    </row>
    <row r="44" spans="1:26" ht="15.75" customHeight="1" x14ac:dyDescent="0.25">
      <c r="A44" s="108">
        <v>40</v>
      </c>
      <c r="B44" s="108"/>
      <c r="C44" s="424"/>
      <c r="D44" s="424"/>
      <c r="E44" s="108"/>
      <c r="F44" s="108"/>
      <c r="G44" s="108"/>
      <c r="H44" s="108"/>
      <c r="I44" s="108"/>
      <c r="J44" s="425"/>
      <c r="K44" s="425"/>
      <c r="L44" s="108"/>
      <c r="M44" s="108"/>
      <c r="N44" s="143"/>
      <c r="O44" s="117"/>
      <c r="P44" s="117"/>
      <c r="Q44" s="117"/>
      <c r="R44" s="117"/>
      <c r="S44" s="117"/>
      <c r="T44" s="117"/>
      <c r="U44" s="117"/>
      <c r="V44" s="117"/>
      <c r="W44" s="117"/>
      <c r="X44" s="117"/>
      <c r="Y44" s="117"/>
      <c r="Z44" s="117"/>
    </row>
    <row r="45" spans="1:26" ht="15.75" customHeight="1" x14ac:dyDescent="0.25">
      <c r="A45" s="108">
        <v>41</v>
      </c>
      <c r="B45" s="108"/>
      <c r="C45" s="424"/>
      <c r="D45" s="424"/>
      <c r="E45" s="108"/>
      <c r="F45" s="108"/>
      <c r="G45" s="108"/>
      <c r="H45" s="108"/>
      <c r="I45" s="108"/>
      <c r="J45" s="425"/>
      <c r="K45" s="425"/>
      <c r="L45" s="108"/>
      <c r="M45" s="108"/>
      <c r="N45" s="143"/>
      <c r="O45" s="117"/>
      <c r="P45" s="117"/>
      <c r="Q45" s="117"/>
      <c r="R45" s="117"/>
      <c r="S45" s="117"/>
      <c r="T45" s="117"/>
      <c r="U45" s="117"/>
      <c r="V45" s="117"/>
      <c r="W45" s="117"/>
      <c r="X45" s="117"/>
      <c r="Y45" s="117"/>
      <c r="Z45" s="117"/>
    </row>
    <row r="46" spans="1:26" ht="15.75" customHeight="1" x14ac:dyDescent="0.25">
      <c r="A46" s="108">
        <v>42</v>
      </c>
      <c r="B46" s="108"/>
      <c r="C46" s="424"/>
      <c r="D46" s="424"/>
      <c r="E46" s="108"/>
      <c r="F46" s="108"/>
      <c r="G46" s="108"/>
      <c r="H46" s="108"/>
      <c r="I46" s="108"/>
      <c r="J46" s="425"/>
      <c r="K46" s="425"/>
      <c r="L46" s="108"/>
      <c r="M46" s="108"/>
      <c r="N46" s="143"/>
      <c r="O46" s="117"/>
      <c r="P46" s="117"/>
      <c r="Q46" s="117"/>
      <c r="R46" s="117"/>
      <c r="S46" s="117"/>
      <c r="T46" s="117"/>
      <c r="U46" s="117"/>
      <c r="V46" s="117"/>
      <c r="W46" s="117"/>
      <c r="X46" s="117"/>
      <c r="Y46" s="117"/>
      <c r="Z46" s="117"/>
    </row>
    <row r="47" spans="1:26" ht="15.75" customHeight="1" x14ac:dyDescent="0.25">
      <c r="A47" s="108">
        <v>43</v>
      </c>
      <c r="B47" s="108"/>
      <c r="C47" s="424"/>
      <c r="D47" s="424"/>
      <c r="E47" s="108"/>
      <c r="F47" s="108"/>
      <c r="G47" s="108"/>
      <c r="H47" s="108"/>
      <c r="I47" s="108"/>
      <c r="J47" s="425"/>
      <c r="K47" s="425"/>
      <c r="L47" s="108"/>
      <c r="M47" s="108"/>
      <c r="N47" s="143"/>
      <c r="O47" s="117"/>
      <c r="P47" s="117"/>
      <c r="Q47" s="117"/>
      <c r="R47" s="117"/>
      <c r="S47" s="117"/>
      <c r="T47" s="117"/>
      <c r="U47" s="117"/>
      <c r="V47" s="117"/>
      <c r="W47" s="117"/>
      <c r="X47" s="117"/>
      <c r="Y47" s="117"/>
      <c r="Z47" s="117"/>
    </row>
    <row r="48" spans="1:26" ht="15.75" customHeight="1" x14ac:dyDescent="0.25">
      <c r="A48" s="108">
        <v>44</v>
      </c>
      <c r="B48" s="108"/>
      <c r="C48" s="424"/>
      <c r="D48" s="424"/>
      <c r="E48" s="108"/>
      <c r="F48" s="108"/>
      <c r="G48" s="108"/>
      <c r="H48" s="108"/>
      <c r="I48" s="108"/>
      <c r="J48" s="425"/>
      <c r="K48" s="425"/>
      <c r="L48" s="108"/>
      <c r="M48" s="108"/>
      <c r="N48" s="143"/>
      <c r="O48" s="117"/>
      <c r="P48" s="117"/>
      <c r="Q48" s="117"/>
      <c r="R48" s="117"/>
      <c r="S48" s="117"/>
      <c r="T48" s="117"/>
      <c r="U48" s="117"/>
      <c r="V48" s="117"/>
      <c r="W48" s="117"/>
      <c r="X48" s="117"/>
      <c r="Y48" s="117"/>
      <c r="Z48" s="117"/>
    </row>
    <row r="49" spans="1:26" ht="15.75" customHeight="1" x14ac:dyDescent="0.25">
      <c r="A49" s="117"/>
      <c r="B49" s="117"/>
      <c r="C49" s="117"/>
      <c r="D49" s="117"/>
      <c r="E49" s="117"/>
      <c r="F49" s="117"/>
      <c r="G49" s="117"/>
      <c r="H49" s="117"/>
      <c r="I49" s="117"/>
      <c r="J49" s="117"/>
      <c r="K49" s="117"/>
      <c r="L49" s="117"/>
      <c r="M49" s="117"/>
      <c r="N49" s="117"/>
      <c r="O49" s="117"/>
      <c r="P49" s="117"/>
      <c r="Q49" s="117"/>
      <c r="R49" s="117"/>
      <c r="S49" s="117"/>
      <c r="T49" s="117"/>
      <c r="U49" s="117"/>
      <c r="V49" s="117"/>
      <c r="W49" s="117"/>
      <c r="X49" s="117"/>
      <c r="Y49" s="117"/>
      <c r="Z49" s="117"/>
    </row>
    <row r="50" spans="1:26" ht="15.75" customHeight="1" x14ac:dyDescent="0.25">
      <c r="A50" s="117"/>
      <c r="B50" s="117"/>
      <c r="C50" s="117"/>
      <c r="D50" s="117"/>
      <c r="E50" s="117"/>
      <c r="F50" s="117"/>
      <c r="G50" s="117"/>
      <c r="H50" s="117"/>
      <c r="I50" s="117"/>
      <c r="J50" s="117"/>
      <c r="K50" s="117"/>
      <c r="L50" s="117"/>
      <c r="M50" s="117"/>
      <c r="N50" s="117"/>
      <c r="O50" s="117"/>
      <c r="P50" s="117"/>
      <c r="Q50" s="117"/>
      <c r="R50" s="117"/>
      <c r="S50" s="117"/>
      <c r="T50" s="117"/>
      <c r="U50" s="117"/>
      <c r="V50" s="117"/>
      <c r="W50" s="117"/>
      <c r="X50" s="117"/>
      <c r="Y50" s="117"/>
      <c r="Z50" s="117"/>
    </row>
    <row r="51" spans="1:26" ht="15.75" customHeight="1" x14ac:dyDescent="0.25">
      <c r="A51" s="117"/>
      <c r="B51" s="117"/>
      <c r="C51" s="117"/>
      <c r="D51" s="117"/>
      <c r="E51" s="117"/>
      <c r="F51" s="117"/>
      <c r="G51" s="117"/>
      <c r="H51" s="117"/>
      <c r="I51" s="117"/>
      <c r="J51" s="117"/>
      <c r="K51" s="117"/>
      <c r="L51" s="117"/>
      <c r="M51" s="117"/>
      <c r="N51" s="117"/>
      <c r="O51" s="117"/>
      <c r="P51" s="117"/>
      <c r="Q51" s="117"/>
      <c r="R51" s="117"/>
      <c r="S51" s="117"/>
      <c r="T51" s="117"/>
      <c r="U51" s="117"/>
      <c r="V51" s="117"/>
      <c r="W51" s="117"/>
      <c r="X51" s="117"/>
      <c r="Y51" s="117"/>
      <c r="Z51" s="117"/>
    </row>
    <row r="52" spans="1:26" ht="15.75" customHeight="1" x14ac:dyDescent="0.25">
      <c r="A52" s="117"/>
      <c r="B52" s="117"/>
      <c r="C52" s="117"/>
      <c r="D52" s="117"/>
      <c r="E52" s="117"/>
      <c r="F52" s="117"/>
      <c r="G52" s="117"/>
      <c r="H52" s="117"/>
      <c r="I52" s="117"/>
      <c r="J52" s="117"/>
      <c r="K52" s="117"/>
      <c r="L52" s="117"/>
      <c r="M52" s="117"/>
      <c r="N52" s="117"/>
      <c r="O52" s="117"/>
      <c r="P52" s="117"/>
      <c r="Q52" s="117"/>
      <c r="R52" s="117"/>
      <c r="S52" s="117"/>
      <c r="T52" s="117"/>
      <c r="U52" s="117"/>
      <c r="V52" s="117"/>
      <c r="W52" s="117"/>
      <c r="X52" s="117"/>
      <c r="Y52" s="117"/>
      <c r="Z52" s="117"/>
    </row>
    <row r="53" spans="1:26" ht="15.75" customHeight="1" x14ac:dyDescent="0.25">
      <c r="A53" s="117"/>
      <c r="B53" s="117"/>
      <c r="C53" s="117"/>
      <c r="D53" s="117"/>
      <c r="E53" s="117"/>
      <c r="F53" s="117"/>
      <c r="G53" s="117"/>
      <c r="H53" s="117"/>
      <c r="I53" s="117"/>
      <c r="J53" s="117"/>
      <c r="K53" s="117"/>
      <c r="L53" s="117"/>
      <c r="M53" s="117"/>
      <c r="N53" s="117"/>
      <c r="O53" s="117"/>
      <c r="P53" s="117"/>
      <c r="Q53" s="117"/>
      <c r="R53" s="117"/>
      <c r="S53" s="117"/>
      <c r="T53" s="117"/>
      <c r="U53" s="117"/>
      <c r="V53" s="117"/>
      <c r="W53" s="117"/>
      <c r="X53" s="117"/>
      <c r="Y53" s="117"/>
      <c r="Z53" s="117"/>
    </row>
    <row r="54" spans="1:26" ht="15.75" customHeight="1" x14ac:dyDescent="0.25">
      <c r="A54" s="117"/>
      <c r="B54" s="117"/>
      <c r="C54" s="117"/>
      <c r="D54" s="117"/>
      <c r="E54" s="117"/>
      <c r="F54" s="117"/>
      <c r="G54" s="117"/>
      <c r="H54" s="117"/>
      <c r="I54" s="117"/>
      <c r="J54" s="117"/>
      <c r="K54" s="117"/>
      <c r="L54" s="117"/>
      <c r="M54" s="117"/>
      <c r="N54" s="117"/>
      <c r="O54" s="117"/>
      <c r="P54" s="117"/>
      <c r="Q54" s="117"/>
      <c r="R54" s="117"/>
      <c r="S54" s="117"/>
      <c r="T54" s="117"/>
      <c r="U54" s="117"/>
      <c r="V54" s="117"/>
      <c r="W54" s="117"/>
      <c r="X54" s="117"/>
      <c r="Y54" s="117"/>
      <c r="Z54" s="117"/>
    </row>
    <row r="55" spans="1:26" ht="15.75" customHeight="1" x14ac:dyDescent="0.25">
      <c r="A55" s="117"/>
      <c r="B55" s="117"/>
      <c r="C55" s="117"/>
      <c r="D55" s="117"/>
      <c r="E55" s="117"/>
      <c r="F55" s="117"/>
      <c r="G55" s="117"/>
      <c r="H55" s="117"/>
      <c r="I55" s="117"/>
      <c r="J55" s="117"/>
      <c r="K55" s="117"/>
      <c r="L55" s="117"/>
      <c r="M55" s="117"/>
      <c r="N55" s="117"/>
      <c r="O55" s="117"/>
      <c r="P55" s="117"/>
      <c r="Q55" s="117"/>
      <c r="R55" s="117"/>
      <c r="S55" s="117"/>
      <c r="T55" s="117"/>
      <c r="U55" s="117"/>
      <c r="V55" s="117"/>
      <c r="W55" s="117"/>
      <c r="X55" s="117"/>
      <c r="Y55" s="117"/>
      <c r="Z55" s="117"/>
    </row>
    <row r="56" spans="1:26" ht="15.75" customHeight="1" x14ac:dyDescent="0.25">
      <c r="A56" s="117"/>
      <c r="B56" s="117"/>
      <c r="C56" s="117"/>
      <c r="D56" s="117"/>
      <c r="E56" s="117"/>
      <c r="F56" s="117"/>
      <c r="G56" s="117"/>
      <c r="H56" s="117"/>
      <c r="I56" s="117"/>
      <c r="J56" s="117"/>
      <c r="K56" s="117"/>
      <c r="L56" s="117"/>
      <c r="M56" s="117"/>
      <c r="N56" s="117"/>
      <c r="O56" s="117"/>
      <c r="P56" s="117"/>
      <c r="Q56" s="117"/>
      <c r="R56" s="117"/>
      <c r="S56" s="117"/>
      <c r="T56" s="117"/>
      <c r="U56" s="117"/>
      <c r="V56" s="117"/>
      <c r="W56" s="117"/>
      <c r="X56" s="117"/>
      <c r="Y56" s="117"/>
      <c r="Z56" s="117"/>
    </row>
    <row r="57" spans="1:26" ht="15.75" customHeight="1" x14ac:dyDescent="0.25">
      <c r="A57" s="117"/>
      <c r="B57" s="117"/>
      <c r="C57" s="117"/>
      <c r="D57" s="117"/>
      <c r="E57" s="117"/>
      <c r="F57" s="117"/>
      <c r="G57" s="117"/>
      <c r="H57" s="117"/>
      <c r="I57" s="117"/>
      <c r="J57" s="117"/>
      <c r="K57" s="117"/>
      <c r="L57" s="117"/>
      <c r="M57" s="117"/>
      <c r="N57" s="117"/>
      <c r="O57" s="117"/>
      <c r="P57" s="117"/>
      <c r="Q57" s="117"/>
      <c r="R57" s="117"/>
      <c r="S57" s="117"/>
      <c r="T57" s="117"/>
      <c r="U57" s="117"/>
      <c r="V57" s="117"/>
      <c r="W57" s="117"/>
      <c r="X57" s="117"/>
      <c r="Y57" s="117"/>
      <c r="Z57" s="117"/>
    </row>
    <row r="58" spans="1:26" ht="15.75" customHeight="1" x14ac:dyDescent="0.25">
      <c r="A58" s="117"/>
      <c r="B58" s="117"/>
      <c r="C58" s="117"/>
      <c r="D58" s="117"/>
      <c r="E58" s="117"/>
      <c r="F58" s="117"/>
      <c r="G58" s="117"/>
      <c r="H58" s="117"/>
      <c r="I58" s="117"/>
      <c r="J58" s="117"/>
      <c r="K58" s="117"/>
      <c r="L58" s="117"/>
      <c r="M58" s="117"/>
      <c r="N58" s="117"/>
      <c r="O58" s="117"/>
      <c r="P58" s="117"/>
      <c r="Q58" s="117"/>
      <c r="R58" s="117"/>
      <c r="S58" s="117"/>
      <c r="T58" s="117"/>
      <c r="U58" s="117"/>
      <c r="V58" s="117"/>
      <c r="W58" s="117"/>
      <c r="X58" s="117"/>
      <c r="Y58" s="117"/>
      <c r="Z58" s="117"/>
    </row>
    <row r="59" spans="1:26" ht="15.75" customHeight="1" x14ac:dyDescent="0.25">
      <c r="A59" s="117"/>
      <c r="B59" s="117"/>
      <c r="C59" s="117"/>
      <c r="D59" s="117"/>
      <c r="E59" s="117"/>
      <c r="F59" s="117"/>
      <c r="G59" s="117"/>
      <c r="H59" s="117"/>
      <c r="I59" s="117"/>
      <c r="J59" s="117"/>
      <c r="K59" s="117"/>
      <c r="L59" s="117"/>
      <c r="M59" s="117"/>
      <c r="N59" s="117"/>
      <c r="O59" s="117"/>
      <c r="P59" s="117"/>
      <c r="Q59" s="117"/>
      <c r="R59" s="117"/>
      <c r="S59" s="117"/>
      <c r="T59" s="117"/>
      <c r="U59" s="117"/>
      <c r="V59" s="117"/>
      <c r="W59" s="117"/>
      <c r="X59" s="117"/>
      <c r="Y59" s="117"/>
      <c r="Z59" s="117"/>
    </row>
    <row r="60" spans="1:26" ht="15.75" customHeight="1" x14ac:dyDescent="0.25">
      <c r="A60" s="117"/>
      <c r="B60" s="117"/>
      <c r="C60" s="117"/>
      <c r="D60" s="117"/>
      <c r="E60" s="117"/>
      <c r="F60" s="117"/>
      <c r="G60" s="117"/>
      <c r="H60" s="117"/>
      <c r="I60" s="117"/>
      <c r="J60" s="117"/>
      <c r="K60" s="117"/>
      <c r="L60" s="117"/>
      <c r="M60" s="117"/>
      <c r="N60" s="117"/>
      <c r="O60" s="117"/>
      <c r="P60" s="117"/>
      <c r="Q60" s="117"/>
      <c r="R60" s="117"/>
      <c r="S60" s="117"/>
      <c r="T60" s="117"/>
      <c r="U60" s="117"/>
      <c r="V60" s="117"/>
      <c r="W60" s="117"/>
      <c r="X60" s="117"/>
      <c r="Y60" s="117"/>
      <c r="Z60" s="117"/>
    </row>
    <row r="61" spans="1:26" ht="15.75" customHeight="1" x14ac:dyDescent="0.25">
      <c r="A61" s="117"/>
      <c r="B61" s="117"/>
      <c r="C61" s="117"/>
      <c r="D61" s="117"/>
      <c r="E61" s="117"/>
      <c r="F61" s="117"/>
      <c r="G61" s="117"/>
      <c r="H61" s="117"/>
      <c r="I61" s="117"/>
      <c r="J61" s="117"/>
      <c r="K61" s="117"/>
      <c r="L61" s="117"/>
      <c r="M61" s="117"/>
      <c r="N61" s="117"/>
      <c r="O61" s="117"/>
      <c r="P61" s="117"/>
      <c r="Q61" s="117"/>
      <c r="R61" s="117"/>
      <c r="S61" s="117"/>
      <c r="T61" s="117"/>
      <c r="U61" s="117"/>
      <c r="V61" s="117"/>
      <c r="W61" s="117"/>
      <c r="X61" s="117"/>
      <c r="Y61" s="117"/>
      <c r="Z61" s="117"/>
    </row>
    <row r="62" spans="1:26" ht="15.75" customHeight="1" x14ac:dyDescent="0.25">
      <c r="A62" s="117"/>
      <c r="B62" s="117"/>
      <c r="C62" s="117"/>
      <c r="D62" s="117"/>
      <c r="E62" s="117"/>
      <c r="F62" s="117"/>
      <c r="G62" s="117"/>
      <c r="H62" s="117"/>
      <c r="I62" s="117"/>
      <c r="J62" s="117"/>
      <c r="K62" s="117"/>
      <c r="L62" s="117"/>
      <c r="M62" s="117"/>
      <c r="N62" s="117"/>
      <c r="O62" s="117"/>
      <c r="P62" s="117"/>
      <c r="Q62" s="117"/>
      <c r="R62" s="117"/>
      <c r="S62" s="117"/>
      <c r="T62" s="117"/>
      <c r="U62" s="117"/>
      <c r="V62" s="117"/>
      <c r="W62" s="117"/>
      <c r="X62" s="117"/>
      <c r="Y62" s="117"/>
      <c r="Z62" s="117"/>
    </row>
    <row r="63" spans="1:26" ht="15.75" customHeight="1" x14ac:dyDescent="0.25">
      <c r="A63" s="117"/>
      <c r="B63" s="117"/>
      <c r="C63" s="117"/>
      <c r="D63" s="117"/>
      <c r="E63" s="117"/>
      <c r="F63" s="117"/>
      <c r="G63" s="117"/>
      <c r="H63" s="117"/>
      <c r="I63" s="117"/>
      <c r="J63" s="117"/>
      <c r="K63" s="117"/>
      <c r="L63" s="117"/>
      <c r="M63" s="117"/>
      <c r="N63" s="117"/>
      <c r="O63" s="117"/>
      <c r="P63" s="117"/>
      <c r="Q63" s="117"/>
      <c r="R63" s="117"/>
      <c r="S63" s="117"/>
      <c r="T63" s="117"/>
      <c r="U63" s="117"/>
      <c r="V63" s="117"/>
      <c r="W63" s="117"/>
      <c r="X63" s="117"/>
      <c r="Y63" s="117"/>
      <c r="Z63" s="117"/>
    </row>
    <row r="64" spans="1:26" ht="15.75" customHeight="1" x14ac:dyDescent="0.25">
      <c r="A64" s="117"/>
      <c r="B64" s="117"/>
      <c r="C64" s="117"/>
      <c r="D64" s="117"/>
      <c r="E64" s="117"/>
      <c r="F64" s="117"/>
      <c r="G64" s="117"/>
      <c r="H64" s="117"/>
      <c r="I64" s="117"/>
      <c r="J64" s="117"/>
      <c r="K64" s="117"/>
      <c r="L64" s="117"/>
      <c r="M64" s="117"/>
      <c r="N64" s="117"/>
      <c r="O64" s="117"/>
      <c r="P64" s="117"/>
      <c r="Q64" s="117"/>
      <c r="R64" s="117"/>
      <c r="S64" s="117"/>
      <c r="T64" s="117"/>
      <c r="U64" s="117"/>
      <c r="V64" s="117"/>
      <c r="W64" s="117"/>
      <c r="X64" s="117"/>
      <c r="Y64" s="117"/>
      <c r="Z64" s="117"/>
    </row>
    <row r="65" spans="1:26" ht="15.75" customHeight="1" x14ac:dyDescent="0.25">
      <c r="A65" s="117"/>
      <c r="B65" s="117"/>
      <c r="C65" s="117"/>
      <c r="D65" s="117"/>
      <c r="E65" s="117"/>
      <c r="F65" s="117"/>
      <c r="G65" s="117"/>
      <c r="H65" s="117"/>
      <c r="I65" s="117"/>
      <c r="J65" s="117"/>
      <c r="K65" s="117"/>
      <c r="L65" s="117"/>
      <c r="M65" s="117"/>
      <c r="N65" s="117"/>
      <c r="O65" s="117"/>
      <c r="P65" s="117"/>
      <c r="Q65" s="117"/>
      <c r="R65" s="117"/>
      <c r="S65" s="117"/>
      <c r="T65" s="117"/>
      <c r="U65" s="117"/>
      <c r="V65" s="117"/>
      <c r="W65" s="117"/>
      <c r="X65" s="117"/>
      <c r="Y65" s="117"/>
      <c r="Z65" s="117"/>
    </row>
    <row r="66" spans="1:26" ht="15.75" customHeight="1" x14ac:dyDescent="0.25">
      <c r="A66" s="117"/>
      <c r="B66" s="117"/>
      <c r="C66" s="117"/>
      <c r="D66" s="117"/>
      <c r="E66" s="117"/>
      <c r="F66" s="117"/>
      <c r="G66" s="117"/>
      <c r="H66" s="117"/>
      <c r="I66" s="117"/>
      <c r="J66" s="117"/>
      <c r="K66" s="117"/>
      <c r="L66" s="117"/>
      <c r="M66" s="117"/>
      <c r="N66" s="117"/>
      <c r="O66" s="117"/>
      <c r="P66" s="117"/>
      <c r="Q66" s="117"/>
      <c r="R66" s="117"/>
      <c r="S66" s="117"/>
      <c r="T66" s="117"/>
      <c r="U66" s="117"/>
      <c r="V66" s="117"/>
      <c r="W66" s="117"/>
      <c r="X66" s="117"/>
      <c r="Y66" s="117"/>
      <c r="Z66" s="117"/>
    </row>
    <row r="67" spans="1:26" ht="15.75" customHeight="1" x14ac:dyDescent="0.25">
      <c r="A67" s="117"/>
      <c r="B67" s="117"/>
      <c r="C67" s="117"/>
      <c r="D67" s="117"/>
      <c r="E67" s="117"/>
      <c r="F67" s="117"/>
      <c r="G67" s="117"/>
      <c r="H67" s="117"/>
      <c r="I67" s="117"/>
      <c r="J67" s="117"/>
      <c r="K67" s="117"/>
      <c r="L67" s="117"/>
      <c r="M67" s="117"/>
      <c r="N67" s="117"/>
      <c r="O67" s="117"/>
      <c r="P67" s="117"/>
      <c r="Q67" s="117"/>
      <c r="R67" s="117"/>
      <c r="S67" s="117"/>
      <c r="T67" s="117"/>
      <c r="U67" s="117"/>
      <c r="V67" s="117"/>
      <c r="W67" s="117"/>
      <c r="X67" s="117"/>
      <c r="Y67" s="117"/>
      <c r="Z67" s="117"/>
    </row>
    <row r="68" spans="1:26" ht="15.75" customHeight="1" x14ac:dyDescent="0.25">
      <c r="A68" s="117"/>
      <c r="B68" s="117"/>
      <c r="C68" s="117"/>
      <c r="D68" s="117"/>
      <c r="E68" s="117"/>
      <c r="F68" s="117"/>
      <c r="G68" s="117"/>
      <c r="H68" s="117"/>
      <c r="I68" s="117"/>
      <c r="J68" s="117"/>
      <c r="K68" s="117"/>
      <c r="L68" s="117"/>
      <c r="M68" s="117"/>
      <c r="N68" s="117"/>
      <c r="O68" s="117"/>
      <c r="P68" s="117"/>
      <c r="Q68" s="117"/>
      <c r="R68" s="117"/>
      <c r="S68" s="117"/>
      <c r="T68" s="117"/>
      <c r="U68" s="117"/>
      <c r="V68" s="117"/>
      <c r="W68" s="117"/>
      <c r="X68" s="117"/>
      <c r="Y68" s="117"/>
      <c r="Z68" s="117"/>
    </row>
    <row r="69" spans="1:26" ht="15.75" customHeight="1" x14ac:dyDescent="0.25">
      <c r="A69" s="117"/>
      <c r="B69" s="117"/>
      <c r="C69" s="117"/>
      <c r="D69" s="117"/>
      <c r="E69" s="117"/>
      <c r="F69" s="117"/>
      <c r="G69" s="117"/>
      <c r="H69" s="117"/>
      <c r="I69" s="117"/>
      <c r="J69" s="117"/>
      <c r="K69" s="117"/>
      <c r="L69" s="117"/>
      <c r="M69" s="117"/>
      <c r="N69" s="117"/>
      <c r="O69" s="117"/>
      <c r="P69" s="117"/>
      <c r="Q69" s="117"/>
      <c r="R69" s="117"/>
      <c r="S69" s="117"/>
      <c r="T69" s="117"/>
      <c r="U69" s="117"/>
      <c r="V69" s="117"/>
      <c r="W69" s="117"/>
      <c r="X69" s="117"/>
      <c r="Y69" s="117"/>
      <c r="Z69" s="117"/>
    </row>
    <row r="70" spans="1:26" ht="15.75" customHeight="1" x14ac:dyDescent="0.25">
      <c r="A70" s="117"/>
      <c r="B70" s="117"/>
      <c r="C70" s="117"/>
      <c r="D70" s="117"/>
      <c r="E70" s="117"/>
      <c r="F70" s="117"/>
      <c r="G70" s="117"/>
      <c r="H70" s="117"/>
      <c r="I70" s="117"/>
      <c r="J70" s="117"/>
      <c r="K70" s="117"/>
      <c r="L70" s="117"/>
      <c r="M70" s="117"/>
      <c r="N70" s="117"/>
      <c r="O70" s="117"/>
      <c r="P70" s="117"/>
      <c r="Q70" s="117"/>
      <c r="R70" s="117"/>
      <c r="S70" s="117"/>
      <c r="T70" s="117"/>
      <c r="U70" s="117"/>
      <c r="V70" s="117"/>
      <c r="W70" s="117"/>
      <c r="X70" s="117"/>
      <c r="Y70" s="117"/>
      <c r="Z70" s="117"/>
    </row>
    <row r="71" spans="1:26" ht="15.75" customHeight="1" x14ac:dyDescent="0.25">
      <c r="A71" s="117"/>
      <c r="B71" s="117"/>
      <c r="C71" s="117"/>
      <c r="D71" s="117"/>
      <c r="E71" s="117"/>
      <c r="F71" s="117"/>
      <c r="G71" s="117"/>
      <c r="H71" s="117"/>
      <c r="I71" s="117"/>
      <c r="J71" s="117"/>
      <c r="K71" s="117"/>
      <c r="L71" s="117"/>
      <c r="M71" s="117"/>
      <c r="N71" s="117"/>
      <c r="O71" s="117"/>
      <c r="P71" s="117"/>
      <c r="Q71" s="117"/>
      <c r="R71" s="117"/>
      <c r="S71" s="117"/>
      <c r="T71" s="117"/>
      <c r="U71" s="117"/>
      <c r="V71" s="117"/>
      <c r="W71" s="117"/>
      <c r="X71" s="117"/>
      <c r="Y71" s="117"/>
      <c r="Z71" s="117"/>
    </row>
    <row r="72" spans="1:26" ht="15.75" customHeight="1" x14ac:dyDescent="0.25">
      <c r="A72" s="117"/>
      <c r="B72" s="117"/>
      <c r="C72" s="117"/>
      <c r="D72" s="117"/>
      <c r="E72" s="117"/>
      <c r="F72" s="117"/>
      <c r="G72" s="117"/>
      <c r="H72" s="117"/>
      <c r="I72" s="117"/>
      <c r="J72" s="117"/>
      <c r="K72" s="117"/>
      <c r="L72" s="117"/>
      <c r="M72" s="117"/>
      <c r="N72" s="117"/>
      <c r="O72" s="117"/>
      <c r="P72" s="117"/>
      <c r="Q72" s="117"/>
      <c r="R72" s="117"/>
      <c r="S72" s="117"/>
      <c r="T72" s="117"/>
      <c r="U72" s="117"/>
      <c r="V72" s="117"/>
      <c r="W72" s="117"/>
      <c r="X72" s="117"/>
      <c r="Y72" s="117"/>
      <c r="Z72" s="117"/>
    </row>
    <row r="73" spans="1:26" ht="15.75" customHeight="1" x14ac:dyDescent="0.25">
      <c r="A73" s="117"/>
      <c r="B73" s="117"/>
      <c r="C73" s="117"/>
      <c r="D73" s="117"/>
      <c r="E73" s="117"/>
      <c r="F73" s="117"/>
      <c r="G73" s="117"/>
      <c r="H73" s="117"/>
      <c r="I73" s="117"/>
      <c r="J73" s="117"/>
      <c r="K73" s="117"/>
      <c r="L73" s="117"/>
      <c r="M73" s="117"/>
      <c r="N73" s="117"/>
      <c r="O73" s="117"/>
      <c r="P73" s="117"/>
      <c r="Q73" s="117"/>
      <c r="R73" s="117"/>
      <c r="S73" s="117"/>
      <c r="T73" s="117"/>
      <c r="U73" s="117"/>
      <c r="V73" s="117"/>
      <c r="W73" s="117"/>
      <c r="X73" s="117"/>
      <c r="Y73" s="117"/>
      <c r="Z73" s="117"/>
    </row>
    <row r="74" spans="1:26" ht="15.75" customHeight="1" x14ac:dyDescent="0.25">
      <c r="A74" s="117"/>
      <c r="B74" s="117"/>
      <c r="C74" s="117"/>
      <c r="D74" s="117"/>
      <c r="E74" s="117"/>
      <c r="F74" s="117"/>
      <c r="G74" s="117"/>
      <c r="H74" s="117"/>
      <c r="I74" s="117"/>
      <c r="J74" s="117"/>
      <c r="K74" s="117"/>
      <c r="L74" s="117"/>
      <c r="M74" s="117"/>
      <c r="N74" s="117"/>
      <c r="O74" s="117"/>
      <c r="P74" s="117"/>
      <c r="Q74" s="117"/>
      <c r="R74" s="117"/>
      <c r="S74" s="117"/>
      <c r="T74" s="117"/>
      <c r="U74" s="117"/>
      <c r="V74" s="117"/>
      <c r="W74" s="117"/>
      <c r="X74" s="117"/>
      <c r="Y74" s="117"/>
      <c r="Z74" s="117"/>
    </row>
    <row r="75" spans="1:26" ht="15.75" customHeight="1" x14ac:dyDescent="0.25">
      <c r="A75" s="117"/>
      <c r="B75" s="117"/>
      <c r="C75" s="117"/>
      <c r="D75" s="117"/>
      <c r="E75" s="117"/>
      <c r="F75" s="117"/>
      <c r="G75" s="117"/>
      <c r="H75" s="117"/>
      <c r="I75" s="117"/>
      <c r="J75" s="117"/>
      <c r="K75" s="117"/>
      <c r="L75" s="117"/>
      <c r="M75" s="117"/>
      <c r="N75" s="117"/>
      <c r="O75" s="117"/>
      <c r="P75" s="117"/>
      <c r="Q75" s="117"/>
      <c r="R75" s="117"/>
      <c r="S75" s="117"/>
      <c r="T75" s="117"/>
      <c r="U75" s="117"/>
      <c r="V75" s="117"/>
      <c r="W75" s="117"/>
      <c r="X75" s="117"/>
      <c r="Y75" s="117"/>
      <c r="Z75" s="117"/>
    </row>
    <row r="76" spans="1:26" ht="15.75" customHeight="1" x14ac:dyDescent="0.25">
      <c r="A76" s="117"/>
      <c r="B76" s="117"/>
      <c r="C76" s="117"/>
      <c r="D76" s="117"/>
      <c r="E76" s="117"/>
      <c r="F76" s="117"/>
      <c r="G76" s="117"/>
      <c r="H76" s="117"/>
      <c r="I76" s="117"/>
      <c r="J76" s="117"/>
      <c r="K76" s="117"/>
      <c r="L76" s="117"/>
      <c r="M76" s="117"/>
      <c r="N76" s="117"/>
      <c r="O76" s="117"/>
      <c r="P76" s="117"/>
      <c r="Q76" s="117"/>
      <c r="R76" s="117"/>
      <c r="S76" s="117"/>
      <c r="T76" s="117"/>
      <c r="U76" s="117"/>
      <c r="V76" s="117"/>
      <c r="W76" s="117"/>
      <c r="X76" s="117"/>
      <c r="Y76" s="117"/>
      <c r="Z76" s="117"/>
    </row>
    <row r="77" spans="1:26" ht="15.75" customHeight="1" x14ac:dyDescent="0.25">
      <c r="A77" s="117"/>
      <c r="B77" s="117"/>
      <c r="C77" s="117"/>
      <c r="D77" s="117"/>
      <c r="E77" s="117"/>
      <c r="F77" s="117"/>
      <c r="G77" s="117"/>
      <c r="H77" s="117"/>
      <c r="I77" s="117"/>
      <c r="J77" s="117"/>
      <c r="K77" s="117"/>
      <c r="L77" s="117"/>
      <c r="M77" s="117"/>
      <c r="N77" s="117"/>
      <c r="O77" s="117"/>
      <c r="P77" s="117"/>
      <c r="Q77" s="117"/>
      <c r="R77" s="117"/>
      <c r="S77" s="117"/>
      <c r="T77" s="117"/>
      <c r="U77" s="117"/>
      <c r="V77" s="117"/>
      <c r="W77" s="117"/>
      <c r="X77" s="117"/>
      <c r="Y77" s="117"/>
      <c r="Z77" s="117"/>
    </row>
    <row r="78" spans="1:26" ht="15.75" customHeight="1" x14ac:dyDescent="0.25">
      <c r="A78" s="117"/>
      <c r="B78" s="117"/>
      <c r="C78" s="117"/>
      <c r="D78" s="117"/>
      <c r="E78" s="117"/>
      <c r="F78" s="117"/>
      <c r="G78" s="117"/>
      <c r="H78" s="117"/>
      <c r="I78" s="117"/>
      <c r="J78" s="117"/>
      <c r="K78" s="117"/>
      <c r="L78" s="117"/>
      <c r="M78" s="117"/>
      <c r="N78" s="117"/>
      <c r="O78" s="117"/>
      <c r="P78" s="117"/>
      <c r="Q78" s="117"/>
      <c r="R78" s="117"/>
      <c r="S78" s="117"/>
      <c r="T78" s="117"/>
      <c r="U78" s="117"/>
      <c r="V78" s="117"/>
      <c r="W78" s="117"/>
      <c r="X78" s="117"/>
      <c r="Y78" s="117"/>
      <c r="Z78" s="117"/>
    </row>
    <row r="79" spans="1:26" ht="15.75" customHeight="1" x14ac:dyDescent="0.25">
      <c r="A79" s="117"/>
      <c r="B79" s="117"/>
      <c r="C79" s="117"/>
      <c r="D79" s="117"/>
      <c r="E79" s="117"/>
      <c r="F79" s="117"/>
      <c r="G79" s="117"/>
      <c r="H79" s="117"/>
      <c r="I79" s="117"/>
      <c r="J79" s="117"/>
      <c r="K79" s="117"/>
      <c r="L79" s="117"/>
      <c r="M79" s="117"/>
      <c r="N79" s="117"/>
      <c r="O79" s="117"/>
      <c r="P79" s="117"/>
      <c r="Q79" s="117"/>
      <c r="R79" s="117"/>
      <c r="S79" s="117"/>
      <c r="T79" s="117"/>
      <c r="U79" s="117"/>
      <c r="V79" s="117"/>
      <c r="W79" s="117"/>
      <c r="X79" s="117"/>
      <c r="Y79" s="117"/>
      <c r="Z79" s="117"/>
    </row>
    <row r="80" spans="1:26" ht="15.75" customHeight="1" x14ac:dyDescent="0.25">
      <c r="A80" s="117"/>
      <c r="B80" s="117"/>
      <c r="C80" s="117"/>
      <c r="D80" s="117"/>
      <c r="E80" s="117"/>
      <c r="F80" s="117"/>
      <c r="G80" s="117"/>
      <c r="H80" s="117"/>
      <c r="I80" s="117"/>
      <c r="J80" s="117"/>
      <c r="K80" s="117"/>
      <c r="L80" s="117"/>
      <c r="M80" s="117"/>
      <c r="N80" s="117"/>
      <c r="O80" s="117"/>
      <c r="P80" s="117"/>
      <c r="Q80" s="117"/>
      <c r="R80" s="117"/>
      <c r="S80" s="117"/>
      <c r="T80" s="117"/>
      <c r="U80" s="117"/>
      <c r="V80" s="117"/>
      <c r="W80" s="117"/>
      <c r="X80" s="117"/>
      <c r="Y80" s="117"/>
      <c r="Z80" s="117"/>
    </row>
    <row r="81" spans="1:26" ht="15.75" customHeight="1" x14ac:dyDescent="0.25">
      <c r="A81" s="117"/>
      <c r="B81" s="117"/>
      <c r="C81" s="117"/>
      <c r="D81" s="117"/>
      <c r="E81" s="117"/>
      <c r="F81" s="117"/>
      <c r="G81" s="117"/>
      <c r="H81" s="117"/>
      <c r="I81" s="117"/>
      <c r="J81" s="117"/>
      <c r="K81" s="117"/>
      <c r="L81" s="117"/>
      <c r="M81" s="117"/>
      <c r="N81" s="117"/>
      <c r="O81" s="117"/>
      <c r="P81" s="117"/>
      <c r="Q81" s="117"/>
      <c r="R81" s="117"/>
      <c r="S81" s="117"/>
      <c r="T81" s="117"/>
      <c r="U81" s="117"/>
      <c r="V81" s="117"/>
      <c r="W81" s="117"/>
      <c r="X81" s="117"/>
      <c r="Y81" s="117"/>
      <c r="Z81" s="117"/>
    </row>
    <row r="82" spans="1:26" ht="15.75" customHeight="1" x14ac:dyDescent="0.25">
      <c r="A82" s="117"/>
      <c r="B82" s="117"/>
      <c r="C82" s="117"/>
      <c r="D82" s="117"/>
      <c r="E82" s="117"/>
      <c r="F82" s="117"/>
      <c r="G82" s="117"/>
      <c r="H82" s="117"/>
      <c r="I82" s="117"/>
      <c r="J82" s="117"/>
      <c r="K82" s="117"/>
      <c r="L82" s="117"/>
      <c r="M82" s="117"/>
      <c r="N82" s="117"/>
      <c r="O82" s="117"/>
      <c r="P82" s="117"/>
      <c r="Q82" s="117"/>
      <c r="R82" s="117"/>
      <c r="S82" s="117"/>
      <c r="T82" s="117"/>
      <c r="U82" s="117"/>
      <c r="V82" s="117"/>
      <c r="W82" s="117"/>
      <c r="X82" s="117"/>
      <c r="Y82" s="117"/>
      <c r="Z82" s="117"/>
    </row>
    <row r="83" spans="1:26" ht="15.75" customHeight="1" x14ac:dyDescent="0.25">
      <c r="A83" s="117"/>
      <c r="B83" s="117"/>
      <c r="C83" s="117"/>
      <c r="D83" s="117"/>
      <c r="E83" s="117"/>
      <c r="F83" s="117"/>
      <c r="G83" s="117"/>
      <c r="H83" s="117"/>
      <c r="I83" s="117"/>
      <c r="J83" s="117"/>
      <c r="K83" s="117"/>
      <c r="L83" s="117"/>
      <c r="M83" s="117"/>
      <c r="N83" s="117"/>
      <c r="O83" s="117"/>
      <c r="P83" s="117"/>
      <c r="Q83" s="117"/>
      <c r="R83" s="117"/>
      <c r="S83" s="117"/>
      <c r="T83" s="117"/>
      <c r="U83" s="117"/>
      <c r="V83" s="117"/>
      <c r="W83" s="117"/>
      <c r="X83" s="117"/>
      <c r="Y83" s="117"/>
      <c r="Z83" s="117"/>
    </row>
    <row r="84" spans="1:26" ht="15.75" customHeight="1" x14ac:dyDescent="0.25">
      <c r="A84" s="117"/>
      <c r="B84" s="117"/>
      <c r="C84" s="117"/>
      <c r="D84" s="117"/>
      <c r="E84" s="117"/>
      <c r="F84" s="117"/>
      <c r="G84" s="117"/>
      <c r="H84" s="117"/>
      <c r="I84" s="117"/>
      <c r="J84" s="117"/>
      <c r="K84" s="117"/>
      <c r="L84" s="117"/>
      <c r="M84" s="117"/>
      <c r="N84" s="117"/>
      <c r="O84" s="117"/>
      <c r="P84" s="117"/>
      <c r="Q84" s="117"/>
      <c r="R84" s="117"/>
      <c r="S84" s="117"/>
      <c r="T84" s="117"/>
      <c r="U84" s="117"/>
      <c r="V84" s="117"/>
      <c r="W84" s="117"/>
      <c r="X84" s="117"/>
      <c r="Y84" s="117"/>
      <c r="Z84" s="117"/>
    </row>
    <row r="85" spans="1:26" ht="15.75" customHeight="1" x14ac:dyDescent="0.25">
      <c r="A85" s="117"/>
      <c r="B85" s="117"/>
      <c r="C85" s="117"/>
      <c r="D85" s="117"/>
      <c r="E85" s="117"/>
      <c r="F85" s="117"/>
      <c r="G85" s="117"/>
      <c r="H85" s="117"/>
      <c r="I85" s="117"/>
      <c r="J85" s="117"/>
      <c r="K85" s="117"/>
      <c r="L85" s="117"/>
      <c r="M85" s="117"/>
      <c r="N85" s="117"/>
      <c r="O85" s="117"/>
      <c r="P85" s="117"/>
      <c r="Q85" s="117"/>
      <c r="R85" s="117"/>
      <c r="S85" s="117"/>
      <c r="T85" s="117"/>
      <c r="U85" s="117"/>
      <c r="V85" s="117"/>
      <c r="W85" s="117"/>
      <c r="X85" s="117"/>
      <c r="Y85" s="117"/>
      <c r="Z85" s="117"/>
    </row>
    <row r="86" spans="1:26" ht="15.75" customHeight="1" x14ac:dyDescent="0.25">
      <c r="A86" s="117"/>
      <c r="B86" s="117"/>
      <c r="C86" s="117"/>
      <c r="D86" s="117"/>
      <c r="E86" s="117"/>
      <c r="F86" s="117"/>
      <c r="G86" s="117"/>
      <c r="H86" s="117"/>
      <c r="I86" s="117"/>
      <c r="J86" s="117"/>
      <c r="K86" s="117"/>
      <c r="L86" s="117"/>
      <c r="M86" s="117"/>
      <c r="N86" s="117"/>
      <c r="O86" s="117"/>
      <c r="P86" s="117"/>
      <c r="Q86" s="117"/>
      <c r="R86" s="117"/>
      <c r="S86" s="117"/>
      <c r="T86" s="117"/>
      <c r="U86" s="117"/>
      <c r="V86" s="117"/>
      <c r="W86" s="117"/>
      <c r="X86" s="117"/>
      <c r="Y86" s="117"/>
      <c r="Z86" s="117"/>
    </row>
    <row r="87" spans="1:26" ht="15.75" customHeight="1" x14ac:dyDescent="0.25">
      <c r="A87" s="117"/>
      <c r="B87" s="117"/>
      <c r="C87" s="117"/>
      <c r="D87" s="117"/>
      <c r="E87" s="117"/>
      <c r="F87" s="117"/>
      <c r="G87" s="117"/>
      <c r="H87" s="117"/>
      <c r="I87" s="117"/>
      <c r="J87" s="117"/>
      <c r="K87" s="117"/>
      <c r="L87" s="117"/>
      <c r="M87" s="117"/>
      <c r="N87" s="117"/>
      <c r="O87" s="117"/>
      <c r="P87" s="117"/>
      <c r="Q87" s="117"/>
      <c r="R87" s="117"/>
      <c r="S87" s="117"/>
      <c r="T87" s="117"/>
      <c r="U87" s="117"/>
      <c r="V87" s="117"/>
      <c r="W87" s="117"/>
      <c r="X87" s="117"/>
      <c r="Y87" s="117"/>
      <c r="Z87" s="117"/>
    </row>
    <row r="88" spans="1:26" ht="15.75" customHeight="1" x14ac:dyDescent="0.25">
      <c r="A88" s="117"/>
      <c r="B88" s="117"/>
      <c r="C88" s="117"/>
      <c r="D88" s="117"/>
      <c r="E88" s="117"/>
      <c r="F88" s="117"/>
      <c r="G88" s="117"/>
      <c r="H88" s="117"/>
      <c r="I88" s="117"/>
      <c r="J88" s="117"/>
      <c r="K88" s="117"/>
      <c r="L88" s="117"/>
      <c r="M88" s="117"/>
      <c r="N88" s="117"/>
      <c r="O88" s="117"/>
      <c r="P88" s="117"/>
      <c r="Q88" s="117"/>
      <c r="R88" s="117"/>
      <c r="S88" s="117"/>
      <c r="T88" s="117"/>
      <c r="U88" s="117"/>
      <c r="V88" s="117"/>
      <c r="W88" s="117"/>
      <c r="X88" s="117"/>
      <c r="Y88" s="117"/>
      <c r="Z88" s="117"/>
    </row>
    <row r="89" spans="1:26" ht="15.75" customHeight="1" x14ac:dyDescent="0.25">
      <c r="A89" s="117"/>
      <c r="B89" s="117"/>
      <c r="C89" s="117"/>
      <c r="D89" s="117"/>
      <c r="E89" s="117"/>
      <c r="F89" s="117"/>
      <c r="G89" s="117"/>
      <c r="H89" s="117"/>
      <c r="I89" s="117"/>
      <c r="J89" s="117"/>
      <c r="K89" s="117"/>
      <c r="L89" s="117"/>
      <c r="M89" s="117"/>
      <c r="N89" s="117"/>
      <c r="O89" s="117"/>
      <c r="P89" s="117"/>
      <c r="Q89" s="117"/>
      <c r="R89" s="117"/>
      <c r="S89" s="117"/>
      <c r="T89" s="117"/>
      <c r="U89" s="117"/>
      <c r="V89" s="117"/>
      <c r="W89" s="117"/>
      <c r="X89" s="117"/>
      <c r="Y89" s="117"/>
      <c r="Z89" s="117"/>
    </row>
    <row r="90" spans="1:26" ht="15.75" customHeight="1" x14ac:dyDescent="0.25">
      <c r="A90" s="117"/>
      <c r="B90" s="117"/>
      <c r="C90" s="117"/>
      <c r="D90" s="117"/>
      <c r="E90" s="117"/>
      <c r="F90" s="117"/>
      <c r="G90" s="117"/>
      <c r="H90" s="117"/>
      <c r="I90" s="117"/>
      <c r="J90" s="117"/>
      <c r="K90" s="117"/>
      <c r="L90" s="117"/>
      <c r="M90" s="117"/>
      <c r="N90" s="117"/>
      <c r="O90" s="117"/>
      <c r="P90" s="117"/>
      <c r="Q90" s="117"/>
      <c r="R90" s="117"/>
      <c r="S90" s="117"/>
      <c r="T90" s="117"/>
      <c r="U90" s="117"/>
      <c r="V90" s="117"/>
      <c r="W90" s="117"/>
      <c r="X90" s="117"/>
      <c r="Y90" s="117"/>
      <c r="Z90" s="117"/>
    </row>
    <row r="91" spans="1:26" ht="15.75" customHeight="1" x14ac:dyDescent="0.25">
      <c r="A91" s="117"/>
      <c r="B91" s="117"/>
      <c r="C91" s="117"/>
      <c r="D91" s="117"/>
      <c r="E91" s="117"/>
      <c r="F91" s="117"/>
      <c r="G91" s="117"/>
      <c r="H91" s="117"/>
      <c r="I91" s="117"/>
      <c r="J91" s="117"/>
      <c r="K91" s="117"/>
      <c r="L91" s="117"/>
      <c r="M91" s="117"/>
      <c r="N91" s="117"/>
      <c r="O91" s="117"/>
      <c r="P91" s="117"/>
      <c r="Q91" s="117"/>
      <c r="R91" s="117"/>
      <c r="S91" s="117"/>
      <c r="T91" s="117"/>
      <c r="U91" s="117"/>
      <c r="V91" s="117"/>
      <c r="W91" s="117"/>
      <c r="X91" s="117"/>
      <c r="Y91" s="117"/>
      <c r="Z91" s="117"/>
    </row>
    <row r="92" spans="1:26" ht="15.75" customHeight="1" x14ac:dyDescent="0.25">
      <c r="A92" s="117"/>
      <c r="B92" s="117"/>
      <c r="C92" s="117"/>
      <c r="D92" s="117"/>
      <c r="E92" s="117"/>
      <c r="F92" s="117"/>
      <c r="G92" s="117"/>
      <c r="H92" s="117"/>
      <c r="I92" s="117"/>
      <c r="J92" s="117"/>
      <c r="K92" s="117"/>
      <c r="L92" s="117"/>
      <c r="M92" s="117"/>
      <c r="N92" s="117"/>
      <c r="O92" s="117"/>
      <c r="P92" s="117"/>
      <c r="Q92" s="117"/>
      <c r="R92" s="117"/>
      <c r="S92" s="117"/>
      <c r="T92" s="117"/>
      <c r="U92" s="117"/>
      <c r="V92" s="117"/>
      <c r="W92" s="117"/>
      <c r="X92" s="117"/>
      <c r="Y92" s="117"/>
      <c r="Z92" s="117"/>
    </row>
    <row r="93" spans="1:26" ht="15.75" customHeight="1" x14ac:dyDescent="0.25">
      <c r="A93" s="117"/>
      <c r="B93" s="117"/>
      <c r="C93" s="117"/>
      <c r="D93" s="117"/>
      <c r="E93" s="117"/>
      <c r="F93" s="117"/>
      <c r="G93" s="117"/>
      <c r="H93" s="117"/>
      <c r="I93" s="117"/>
      <c r="J93" s="117"/>
      <c r="K93" s="117"/>
      <c r="L93" s="117"/>
      <c r="M93" s="117"/>
      <c r="N93" s="117"/>
      <c r="O93" s="117"/>
      <c r="P93" s="117"/>
      <c r="Q93" s="117"/>
      <c r="R93" s="117"/>
      <c r="S93" s="117"/>
      <c r="T93" s="117"/>
      <c r="U93" s="117"/>
      <c r="V93" s="117"/>
      <c r="W93" s="117"/>
      <c r="X93" s="117"/>
      <c r="Y93" s="117"/>
      <c r="Z93" s="117"/>
    </row>
    <row r="94" spans="1:26" ht="15.75" customHeight="1" x14ac:dyDescent="0.25">
      <c r="A94" s="117"/>
      <c r="B94" s="117"/>
      <c r="C94" s="117"/>
      <c r="D94" s="117"/>
      <c r="E94" s="117"/>
      <c r="F94" s="117"/>
      <c r="G94" s="117"/>
      <c r="H94" s="117"/>
      <c r="I94" s="117"/>
      <c r="J94" s="117"/>
      <c r="K94" s="117"/>
      <c r="L94" s="117"/>
      <c r="M94" s="117"/>
      <c r="N94" s="117"/>
      <c r="O94" s="117"/>
      <c r="P94" s="117"/>
      <c r="Q94" s="117"/>
      <c r="R94" s="117"/>
      <c r="S94" s="117"/>
      <c r="T94" s="117"/>
      <c r="U94" s="117"/>
      <c r="V94" s="117"/>
      <c r="W94" s="117"/>
      <c r="X94" s="117"/>
      <c r="Y94" s="117"/>
      <c r="Z94" s="117"/>
    </row>
    <row r="95" spans="1:26" ht="15.75" customHeight="1" x14ac:dyDescent="0.25">
      <c r="A95" s="117"/>
      <c r="B95" s="117"/>
      <c r="C95" s="117"/>
      <c r="D95" s="117"/>
      <c r="E95" s="117"/>
      <c r="F95" s="117"/>
      <c r="G95" s="117"/>
      <c r="H95" s="117"/>
      <c r="I95" s="117"/>
      <c r="J95" s="117"/>
      <c r="K95" s="117"/>
      <c r="L95" s="117"/>
      <c r="M95" s="117"/>
      <c r="N95" s="117"/>
      <c r="O95" s="117"/>
      <c r="P95" s="117"/>
      <c r="Q95" s="117"/>
      <c r="R95" s="117"/>
      <c r="S95" s="117"/>
      <c r="T95" s="117"/>
      <c r="U95" s="117"/>
      <c r="V95" s="117"/>
      <c r="W95" s="117"/>
      <c r="X95" s="117"/>
      <c r="Y95" s="117"/>
      <c r="Z95" s="117"/>
    </row>
    <row r="96" spans="1:26" ht="15.75" customHeight="1" x14ac:dyDescent="0.25">
      <c r="A96" s="117"/>
      <c r="B96" s="117"/>
      <c r="C96" s="117"/>
      <c r="D96" s="117"/>
      <c r="E96" s="117"/>
      <c r="F96" s="117"/>
      <c r="G96" s="117"/>
      <c r="H96" s="117"/>
      <c r="I96" s="117"/>
      <c r="J96" s="117"/>
      <c r="K96" s="117"/>
      <c r="L96" s="117"/>
      <c r="M96" s="117"/>
      <c r="N96" s="117"/>
      <c r="O96" s="117"/>
      <c r="P96" s="117"/>
      <c r="Q96" s="117"/>
      <c r="R96" s="117"/>
      <c r="S96" s="117"/>
      <c r="T96" s="117"/>
      <c r="U96" s="117"/>
      <c r="V96" s="117"/>
      <c r="W96" s="117"/>
      <c r="X96" s="117"/>
      <c r="Y96" s="117"/>
      <c r="Z96" s="117"/>
    </row>
    <row r="97" spans="1:26" ht="15.75" customHeight="1" x14ac:dyDescent="0.25">
      <c r="A97" s="117"/>
      <c r="B97" s="117"/>
      <c r="C97" s="117"/>
      <c r="D97" s="117"/>
      <c r="E97" s="117"/>
      <c r="F97" s="117"/>
      <c r="G97" s="117"/>
      <c r="H97" s="117"/>
      <c r="I97" s="117"/>
      <c r="J97" s="117"/>
      <c r="K97" s="117"/>
      <c r="L97" s="117"/>
      <c r="M97" s="117"/>
      <c r="N97" s="117"/>
      <c r="O97" s="117"/>
      <c r="P97" s="117"/>
      <c r="Q97" s="117"/>
      <c r="R97" s="117"/>
      <c r="S97" s="117"/>
      <c r="T97" s="117"/>
      <c r="U97" s="117"/>
      <c r="V97" s="117"/>
      <c r="W97" s="117"/>
      <c r="X97" s="117"/>
      <c r="Y97" s="117"/>
      <c r="Z97" s="117"/>
    </row>
    <row r="98" spans="1:26" ht="15.75" customHeight="1" x14ac:dyDescent="0.25">
      <c r="A98" s="117"/>
      <c r="B98" s="117"/>
      <c r="C98" s="117"/>
      <c r="D98" s="117"/>
      <c r="E98" s="117"/>
      <c r="F98" s="117"/>
      <c r="G98" s="117"/>
      <c r="H98" s="117"/>
      <c r="I98" s="117"/>
      <c r="J98" s="117"/>
      <c r="K98" s="117"/>
      <c r="L98" s="117"/>
      <c r="M98" s="117"/>
      <c r="N98" s="117"/>
      <c r="O98" s="117"/>
      <c r="P98" s="117"/>
      <c r="Q98" s="117"/>
      <c r="R98" s="117"/>
      <c r="S98" s="117"/>
      <c r="T98" s="117"/>
      <c r="U98" s="117"/>
      <c r="V98" s="117"/>
      <c r="W98" s="117"/>
      <c r="X98" s="117"/>
      <c r="Y98" s="117"/>
      <c r="Z98" s="117"/>
    </row>
    <row r="99" spans="1:26" ht="15.75" customHeight="1" x14ac:dyDescent="0.25">
      <c r="A99" s="117"/>
      <c r="B99" s="117"/>
      <c r="C99" s="117"/>
      <c r="D99" s="117"/>
      <c r="E99" s="117"/>
      <c r="F99" s="117"/>
      <c r="G99" s="117"/>
      <c r="H99" s="117"/>
      <c r="I99" s="117"/>
      <c r="J99" s="117"/>
      <c r="K99" s="117"/>
      <c r="L99" s="117"/>
      <c r="M99" s="117"/>
      <c r="N99" s="117"/>
      <c r="O99" s="117"/>
      <c r="P99" s="117"/>
      <c r="Q99" s="117"/>
      <c r="R99" s="117"/>
      <c r="S99" s="117"/>
      <c r="T99" s="117"/>
      <c r="U99" s="117"/>
      <c r="V99" s="117"/>
      <c r="W99" s="117"/>
      <c r="X99" s="117"/>
      <c r="Y99" s="117"/>
      <c r="Z99" s="117"/>
    </row>
    <row r="100" spans="1:26" ht="15.75" customHeight="1" x14ac:dyDescent="0.25">
      <c r="A100" s="117"/>
      <c r="B100" s="117"/>
      <c r="C100" s="117"/>
      <c r="D100" s="117"/>
      <c r="E100" s="117"/>
      <c r="F100" s="117"/>
      <c r="G100" s="117"/>
      <c r="H100" s="117"/>
      <c r="I100" s="117"/>
      <c r="J100" s="117"/>
      <c r="K100" s="117"/>
      <c r="L100" s="117"/>
      <c r="M100" s="117"/>
      <c r="N100" s="117"/>
      <c r="O100" s="117"/>
      <c r="P100" s="117"/>
      <c r="Q100" s="117"/>
      <c r="R100" s="117"/>
      <c r="S100" s="117"/>
      <c r="T100" s="117"/>
      <c r="U100" s="117"/>
      <c r="V100" s="117"/>
      <c r="W100" s="117"/>
      <c r="X100" s="117"/>
      <c r="Y100" s="117"/>
      <c r="Z100" s="117"/>
    </row>
    <row r="101" spans="1:26" ht="15.75" customHeight="1" x14ac:dyDescent="0.25">
      <c r="A101" s="117"/>
      <c r="B101" s="117"/>
      <c r="C101" s="117"/>
      <c r="D101" s="117"/>
      <c r="E101" s="117"/>
      <c r="F101" s="117"/>
      <c r="G101" s="117"/>
      <c r="H101" s="117"/>
      <c r="I101" s="117"/>
      <c r="J101" s="117"/>
      <c r="K101" s="117"/>
      <c r="L101" s="117"/>
      <c r="M101" s="117"/>
      <c r="N101" s="117"/>
      <c r="O101" s="117"/>
      <c r="P101" s="117"/>
      <c r="Q101" s="117"/>
      <c r="R101" s="117"/>
      <c r="S101" s="117"/>
      <c r="T101" s="117"/>
      <c r="U101" s="117"/>
      <c r="V101" s="117"/>
      <c r="W101" s="117"/>
      <c r="X101" s="117"/>
      <c r="Y101" s="117"/>
      <c r="Z101" s="117"/>
    </row>
    <row r="102" spans="1:26" ht="15.75" customHeight="1" x14ac:dyDescent="0.25">
      <c r="A102" s="117"/>
      <c r="B102" s="117"/>
      <c r="C102" s="117"/>
      <c r="D102" s="117"/>
      <c r="E102" s="117"/>
      <c r="F102" s="117"/>
      <c r="G102" s="117"/>
      <c r="H102" s="117"/>
      <c r="I102" s="117"/>
      <c r="J102" s="117"/>
      <c r="K102" s="117"/>
      <c r="L102" s="117"/>
      <c r="M102" s="117"/>
      <c r="N102" s="117"/>
      <c r="O102" s="117"/>
      <c r="P102" s="117"/>
      <c r="Q102" s="117"/>
      <c r="R102" s="117"/>
      <c r="S102" s="117"/>
      <c r="T102" s="117"/>
      <c r="U102" s="117"/>
      <c r="V102" s="117"/>
      <c r="W102" s="117"/>
      <c r="X102" s="117"/>
      <c r="Y102" s="117"/>
      <c r="Z102" s="117"/>
    </row>
    <row r="103" spans="1:26" ht="15.75" customHeight="1" x14ac:dyDescent="0.25">
      <c r="A103" s="117"/>
      <c r="B103" s="117"/>
      <c r="C103" s="117"/>
      <c r="D103" s="117"/>
      <c r="E103" s="117"/>
      <c r="F103" s="117"/>
      <c r="G103" s="117"/>
      <c r="H103" s="117"/>
      <c r="I103" s="117"/>
      <c r="J103" s="117"/>
      <c r="K103" s="117"/>
      <c r="L103" s="117"/>
      <c r="M103" s="117"/>
      <c r="N103" s="117"/>
      <c r="O103" s="117"/>
      <c r="P103" s="117"/>
      <c r="Q103" s="117"/>
      <c r="R103" s="117"/>
      <c r="S103" s="117"/>
      <c r="T103" s="117"/>
      <c r="U103" s="117"/>
      <c r="V103" s="117"/>
      <c r="W103" s="117"/>
      <c r="X103" s="117"/>
      <c r="Y103" s="117"/>
      <c r="Z103" s="117"/>
    </row>
    <row r="104" spans="1:26" ht="15.75" customHeight="1" x14ac:dyDescent="0.25">
      <c r="A104" s="117"/>
      <c r="B104" s="117"/>
      <c r="C104" s="117"/>
      <c r="D104" s="117"/>
      <c r="E104" s="117"/>
      <c r="F104" s="117"/>
      <c r="G104" s="117"/>
      <c r="H104" s="117"/>
      <c r="I104" s="117"/>
      <c r="J104" s="117"/>
      <c r="K104" s="117"/>
      <c r="L104" s="117"/>
      <c r="M104" s="117"/>
      <c r="N104" s="117"/>
      <c r="O104" s="117"/>
      <c r="P104" s="117"/>
      <c r="Q104" s="117"/>
      <c r="R104" s="117"/>
      <c r="S104" s="117"/>
      <c r="T104" s="117"/>
      <c r="U104" s="117"/>
      <c r="V104" s="117"/>
      <c r="W104" s="117"/>
      <c r="X104" s="117"/>
      <c r="Y104" s="117"/>
      <c r="Z104" s="117"/>
    </row>
    <row r="105" spans="1:26" ht="15.75" customHeight="1" x14ac:dyDescent="0.25">
      <c r="A105" s="117"/>
      <c r="B105" s="117"/>
      <c r="C105" s="117"/>
      <c r="D105" s="117"/>
      <c r="E105" s="117"/>
      <c r="F105" s="117"/>
      <c r="G105" s="117"/>
      <c r="H105" s="117"/>
      <c r="I105" s="117"/>
      <c r="J105" s="117"/>
      <c r="K105" s="117"/>
      <c r="L105" s="117"/>
      <c r="M105" s="117"/>
      <c r="N105" s="117"/>
      <c r="O105" s="117"/>
      <c r="P105" s="117"/>
      <c r="Q105" s="117"/>
      <c r="R105" s="117"/>
      <c r="S105" s="117"/>
      <c r="T105" s="117"/>
      <c r="U105" s="117"/>
      <c r="V105" s="117"/>
      <c r="W105" s="117"/>
      <c r="X105" s="117"/>
      <c r="Y105" s="117"/>
      <c r="Z105" s="117"/>
    </row>
    <row r="106" spans="1:26" ht="15.75" customHeight="1" x14ac:dyDescent="0.25">
      <c r="A106" s="117"/>
      <c r="B106" s="117"/>
      <c r="C106" s="117"/>
      <c r="D106" s="117"/>
      <c r="E106" s="117"/>
      <c r="F106" s="117"/>
      <c r="G106" s="117"/>
      <c r="H106" s="117"/>
      <c r="I106" s="117"/>
      <c r="J106" s="117"/>
      <c r="K106" s="117"/>
      <c r="L106" s="117"/>
      <c r="M106" s="117"/>
      <c r="N106" s="117"/>
      <c r="O106" s="117"/>
      <c r="P106" s="117"/>
      <c r="Q106" s="117"/>
      <c r="R106" s="117"/>
      <c r="S106" s="117"/>
      <c r="T106" s="117"/>
      <c r="U106" s="117"/>
      <c r="V106" s="117"/>
      <c r="W106" s="117"/>
      <c r="X106" s="117"/>
      <c r="Y106" s="117"/>
      <c r="Z106" s="117"/>
    </row>
    <row r="107" spans="1:26" ht="15.75" customHeight="1" x14ac:dyDescent="0.25">
      <c r="A107" s="117"/>
      <c r="B107" s="117"/>
      <c r="C107" s="117"/>
      <c r="D107" s="117"/>
      <c r="E107" s="117"/>
      <c r="F107" s="117"/>
      <c r="G107" s="117"/>
      <c r="H107" s="117"/>
      <c r="I107" s="117"/>
      <c r="J107" s="117"/>
      <c r="K107" s="117"/>
      <c r="L107" s="117"/>
      <c r="M107" s="117"/>
      <c r="N107" s="117"/>
      <c r="O107" s="117"/>
      <c r="P107" s="117"/>
      <c r="Q107" s="117"/>
      <c r="R107" s="117"/>
      <c r="S107" s="117"/>
      <c r="T107" s="117"/>
      <c r="U107" s="117"/>
      <c r="V107" s="117"/>
      <c r="W107" s="117"/>
      <c r="X107" s="117"/>
      <c r="Y107" s="117"/>
      <c r="Z107" s="117"/>
    </row>
    <row r="108" spans="1:26" ht="15.75" customHeight="1" x14ac:dyDescent="0.25">
      <c r="A108" s="117"/>
      <c r="B108" s="117"/>
      <c r="C108" s="117"/>
      <c r="D108" s="117"/>
      <c r="E108" s="117"/>
      <c r="F108" s="117"/>
      <c r="G108" s="117"/>
      <c r="H108" s="117"/>
      <c r="I108" s="117"/>
      <c r="J108" s="117"/>
      <c r="K108" s="117"/>
      <c r="L108" s="117"/>
      <c r="M108" s="117"/>
      <c r="N108" s="117"/>
      <c r="O108" s="117"/>
      <c r="P108" s="117"/>
      <c r="Q108" s="117"/>
      <c r="R108" s="117"/>
      <c r="S108" s="117"/>
      <c r="T108" s="117"/>
      <c r="U108" s="117"/>
      <c r="V108" s="117"/>
      <c r="W108" s="117"/>
      <c r="X108" s="117"/>
      <c r="Y108" s="117"/>
      <c r="Z108" s="117"/>
    </row>
    <row r="109" spans="1:26" ht="15.75" customHeight="1" x14ac:dyDescent="0.25">
      <c r="A109" s="117"/>
      <c r="B109" s="117"/>
      <c r="C109" s="117"/>
      <c r="D109" s="117"/>
      <c r="E109" s="117"/>
      <c r="F109" s="117"/>
      <c r="G109" s="117"/>
      <c r="H109" s="117"/>
      <c r="I109" s="117"/>
      <c r="J109" s="117"/>
      <c r="K109" s="117"/>
      <c r="L109" s="117"/>
      <c r="M109" s="117"/>
      <c r="N109" s="117"/>
      <c r="O109" s="117"/>
      <c r="P109" s="117"/>
      <c r="Q109" s="117"/>
      <c r="R109" s="117"/>
      <c r="S109" s="117"/>
      <c r="T109" s="117"/>
      <c r="U109" s="117"/>
      <c r="V109" s="117"/>
      <c r="W109" s="117"/>
      <c r="X109" s="117"/>
      <c r="Y109" s="117"/>
      <c r="Z109" s="117"/>
    </row>
    <row r="110" spans="1:26" ht="15.75" customHeight="1" x14ac:dyDescent="0.25">
      <c r="A110" s="117"/>
      <c r="B110" s="117"/>
      <c r="C110" s="117"/>
      <c r="D110" s="117"/>
      <c r="E110" s="117"/>
      <c r="F110" s="117"/>
      <c r="G110" s="117"/>
      <c r="H110" s="117"/>
      <c r="I110" s="117"/>
      <c r="J110" s="117"/>
      <c r="K110" s="117"/>
      <c r="L110" s="117"/>
      <c r="M110" s="117"/>
      <c r="N110" s="117"/>
      <c r="O110" s="117"/>
      <c r="P110" s="117"/>
      <c r="Q110" s="117"/>
      <c r="R110" s="117"/>
      <c r="S110" s="117"/>
      <c r="T110" s="117"/>
      <c r="U110" s="117"/>
      <c r="V110" s="117"/>
      <c r="W110" s="117"/>
      <c r="X110" s="117"/>
      <c r="Y110" s="117"/>
      <c r="Z110" s="117"/>
    </row>
    <row r="111" spans="1:26" ht="15.75" customHeight="1" x14ac:dyDescent="0.25">
      <c r="A111" s="117"/>
      <c r="B111" s="117"/>
      <c r="C111" s="117"/>
      <c r="D111" s="117"/>
      <c r="E111" s="117"/>
      <c r="F111" s="117"/>
      <c r="G111" s="117"/>
      <c r="H111" s="117"/>
      <c r="I111" s="117"/>
      <c r="J111" s="117"/>
      <c r="K111" s="117"/>
      <c r="L111" s="117"/>
      <c r="M111" s="117"/>
      <c r="N111" s="117"/>
      <c r="O111" s="117"/>
      <c r="P111" s="117"/>
      <c r="Q111" s="117"/>
      <c r="R111" s="117"/>
      <c r="S111" s="117"/>
      <c r="T111" s="117"/>
      <c r="U111" s="117"/>
      <c r="V111" s="117"/>
      <c r="W111" s="117"/>
      <c r="X111" s="117"/>
      <c r="Y111" s="117"/>
      <c r="Z111" s="117"/>
    </row>
    <row r="112" spans="1:26" ht="15.75" customHeight="1" x14ac:dyDescent="0.25">
      <c r="A112" s="117"/>
      <c r="B112" s="117"/>
      <c r="C112" s="117"/>
      <c r="D112" s="117"/>
      <c r="E112" s="117"/>
      <c r="F112" s="117"/>
      <c r="G112" s="117"/>
      <c r="H112" s="117"/>
      <c r="I112" s="117"/>
      <c r="J112" s="117"/>
      <c r="K112" s="117"/>
      <c r="L112" s="117"/>
      <c r="M112" s="117"/>
      <c r="N112" s="117"/>
      <c r="O112" s="117"/>
      <c r="P112" s="117"/>
      <c r="Q112" s="117"/>
      <c r="R112" s="117"/>
      <c r="S112" s="117"/>
      <c r="T112" s="117"/>
      <c r="U112" s="117"/>
      <c r="V112" s="117"/>
      <c r="W112" s="117"/>
      <c r="X112" s="117"/>
      <c r="Y112" s="117"/>
      <c r="Z112" s="117"/>
    </row>
    <row r="113" spans="1:26" ht="15.75" customHeight="1" x14ac:dyDescent="0.25">
      <c r="A113" s="117"/>
      <c r="B113" s="117"/>
      <c r="C113" s="117"/>
      <c r="D113" s="117"/>
      <c r="E113" s="117"/>
      <c r="F113" s="117"/>
      <c r="G113" s="117"/>
      <c r="H113" s="117"/>
      <c r="I113" s="117"/>
      <c r="J113" s="117"/>
      <c r="K113" s="117"/>
      <c r="L113" s="117"/>
      <c r="M113" s="117"/>
      <c r="N113" s="117"/>
      <c r="O113" s="117"/>
      <c r="P113" s="117"/>
      <c r="Q113" s="117"/>
      <c r="R113" s="117"/>
      <c r="S113" s="117"/>
      <c r="T113" s="117"/>
      <c r="U113" s="117"/>
      <c r="V113" s="117"/>
      <c r="W113" s="117"/>
      <c r="X113" s="117"/>
      <c r="Y113" s="117"/>
      <c r="Z113" s="117"/>
    </row>
    <row r="114" spans="1:26" ht="15.75" customHeight="1" x14ac:dyDescent="0.25">
      <c r="A114" s="117"/>
      <c r="B114" s="117"/>
      <c r="C114" s="117"/>
      <c r="D114" s="117"/>
      <c r="E114" s="117"/>
      <c r="F114" s="117"/>
      <c r="G114" s="117"/>
      <c r="H114" s="117"/>
      <c r="I114" s="117"/>
      <c r="J114" s="117"/>
      <c r="K114" s="117"/>
      <c r="L114" s="117"/>
      <c r="M114" s="117"/>
      <c r="N114" s="117"/>
      <c r="O114" s="117"/>
      <c r="P114" s="117"/>
      <c r="Q114" s="117"/>
      <c r="R114" s="117"/>
      <c r="S114" s="117"/>
      <c r="T114" s="117"/>
      <c r="U114" s="117"/>
      <c r="V114" s="117"/>
      <c r="W114" s="117"/>
      <c r="X114" s="117"/>
      <c r="Y114" s="117"/>
      <c r="Z114" s="117"/>
    </row>
    <row r="115" spans="1:26" ht="15.75" customHeight="1" x14ac:dyDescent="0.25">
      <c r="A115" s="117"/>
      <c r="B115" s="117"/>
      <c r="C115" s="117"/>
      <c r="D115" s="117"/>
      <c r="E115" s="117"/>
      <c r="F115" s="117"/>
      <c r="G115" s="117"/>
      <c r="H115" s="117"/>
      <c r="I115" s="117"/>
      <c r="J115" s="117"/>
      <c r="K115" s="117"/>
      <c r="L115" s="117"/>
      <c r="M115" s="117"/>
      <c r="N115" s="117"/>
      <c r="O115" s="117"/>
      <c r="P115" s="117"/>
      <c r="Q115" s="117"/>
      <c r="R115" s="117"/>
      <c r="S115" s="117"/>
      <c r="T115" s="117"/>
      <c r="U115" s="117"/>
      <c r="V115" s="117"/>
      <c r="W115" s="117"/>
      <c r="X115" s="117"/>
      <c r="Y115" s="117"/>
      <c r="Z115" s="117"/>
    </row>
    <row r="116" spans="1:26" ht="15.75" customHeight="1" x14ac:dyDescent="0.25">
      <c r="A116" s="117"/>
      <c r="B116" s="117"/>
      <c r="C116" s="117"/>
      <c r="D116" s="117"/>
      <c r="E116" s="117"/>
      <c r="F116" s="117"/>
      <c r="G116" s="117"/>
      <c r="H116" s="117"/>
      <c r="I116" s="117"/>
      <c r="J116" s="117"/>
      <c r="K116" s="117"/>
      <c r="L116" s="117"/>
      <c r="M116" s="117"/>
      <c r="N116" s="117"/>
      <c r="O116" s="117"/>
      <c r="P116" s="117"/>
      <c r="Q116" s="117"/>
      <c r="R116" s="117"/>
      <c r="S116" s="117"/>
      <c r="T116" s="117"/>
      <c r="U116" s="117"/>
      <c r="V116" s="117"/>
      <c r="W116" s="117"/>
      <c r="X116" s="117"/>
      <c r="Y116" s="117"/>
      <c r="Z116" s="117"/>
    </row>
    <row r="117" spans="1:26" ht="15.75" customHeight="1" x14ac:dyDescent="0.25">
      <c r="A117" s="117"/>
      <c r="B117" s="117"/>
      <c r="C117" s="117"/>
      <c r="D117" s="117"/>
      <c r="E117" s="117"/>
      <c r="F117" s="117"/>
      <c r="G117" s="117"/>
      <c r="H117" s="117"/>
      <c r="I117" s="117"/>
      <c r="J117" s="117"/>
      <c r="K117" s="117"/>
      <c r="L117" s="117"/>
      <c r="M117" s="117"/>
      <c r="N117" s="117"/>
      <c r="O117" s="117"/>
      <c r="P117" s="117"/>
      <c r="Q117" s="117"/>
      <c r="R117" s="117"/>
      <c r="S117" s="117"/>
      <c r="T117" s="117"/>
      <c r="U117" s="117"/>
      <c r="V117" s="117"/>
      <c r="W117" s="117"/>
      <c r="X117" s="117"/>
      <c r="Y117" s="117"/>
      <c r="Z117" s="117"/>
    </row>
    <row r="118" spans="1:26" ht="15.75" customHeight="1" x14ac:dyDescent="0.25">
      <c r="A118" s="117"/>
      <c r="B118" s="117"/>
      <c r="C118" s="117"/>
      <c r="D118" s="117"/>
      <c r="E118" s="117"/>
      <c r="F118" s="117"/>
      <c r="G118" s="117"/>
      <c r="H118" s="117"/>
      <c r="I118" s="117"/>
      <c r="J118" s="117"/>
      <c r="K118" s="117"/>
      <c r="L118" s="117"/>
      <c r="M118" s="117"/>
      <c r="N118" s="117"/>
      <c r="O118" s="117"/>
      <c r="P118" s="117"/>
      <c r="Q118" s="117"/>
      <c r="R118" s="117"/>
      <c r="S118" s="117"/>
      <c r="T118" s="117"/>
      <c r="U118" s="117"/>
      <c r="V118" s="117"/>
      <c r="W118" s="117"/>
      <c r="X118" s="117"/>
      <c r="Y118" s="117"/>
      <c r="Z118" s="117"/>
    </row>
    <row r="119" spans="1:26" ht="15.75" customHeight="1" x14ac:dyDescent="0.25">
      <c r="A119" s="117"/>
      <c r="B119" s="117"/>
      <c r="C119" s="117"/>
      <c r="D119" s="117"/>
      <c r="E119" s="117"/>
      <c r="F119" s="117"/>
      <c r="G119" s="117"/>
      <c r="H119" s="117"/>
      <c r="I119" s="117"/>
      <c r="J119" s="117"/>
      <c r="K119" s="117"/>
      <c r="L119" s="117"/>
      <c r="M119" s="117"/>
      <c r="N119" s="117"/>
      <c r="O119" s="117"/>
      <c r="P119" s="117"/>
      <c r="Q119" s="117"/>
      <c r="R119" s="117"/>
      <c r="S119" s="117"/>
      <c r="T119" s="117"/>
      <c r="U119" s="117"/>
      <c r="V119" s="117"/>
      <c r="W119" s="117"/>
      <c r="X119" s="117"/>
      <c r="Y119" s="117"/>
      <c r="Z119" s="117"/>
    </row>
    <row r="120" spans="1:26" ht="15.75" customHeight="1" x14ac:dyDescent="0.25">
      <c r="A120" s="117"/>
      <c r="B120" s="117"/>
      <c r="C120" s="117"/>
      <c r="D120" s="117"/>
      <c r="E120" s="117"/>
      <c r="F120" s="117"/>
      <c r="G120" s="117"/>
      <c r="H120" s="117"/>
      <c r="I120" s="117"/>
      <c r="J120" s="117"/>
      <c r="K120" s="117"/>
      <c r="L120" s="117"/>
      <c r="M120" s="117"/>
      <c r="N120" s="117"/>
      <c r="O120" s="117"/>
      <c r="P120" s="117"/>
      <c r="Q120" s="117"/>
      <c r="R120" s="117"/>
      <c r="S120" s="117"/>
      <c r="T120" s="117"/>
      <c r="U120" s="117"/>
      <c r="V120" s="117"/>
      <c r="W120" s="117"/>
      <c r="X120" s="117"/>
      <c r="Y120" s="117"/>
      <c r="Z120" s="117"/>
    </row>
    <row r="121" spans="1:26" ht="15.75" customHeight="1" x14ac:dyDescent="0.25">
      <c r="A121" s="117"/>
      <c r="B121" s="117"/>
      <c r="C121" s="117"/>
      <c r="D121" s="117"/>
      <c r="E121" s="117"/>
      <c r="F121" s="117"/>
      <c r="G121" s="117"/>
      <c r="H121" s="117"/>
      <c r="I121" s="117"/>
      <c r="J121" s="117"/>
      <c r="K121" s="117"/>
      <c r="L121" s="117"/>
      <c r="M121" s="117"/>
      <c r="N121" s="117"/>
      <c r="O121" s="117"/>
      <c r="P121" s="117"/>
      <c r="Q121" s="117"/>
      <c r="R121" s="117"/>
      <c r="S121" s="117"/>
      <c r="T121" s="117"/>
      <c r="U121" s="117"/>
      <c r="V121" s="117"/>
      <c r="W121" s="117"/>
      <c r="X121" s="117"/>
      <c r="Y121" s="117"/>
      <c r="Z121" s="117"/>
    </row>
    <row r="122" spans="1:26" ht="15.75" customHeight="1" x14ac:dyDescent="0.25">
      <c r="A122" s="117"/>
      <c r="B122" s="117"/>
      <c r="C122" s="117"/>
      <c r="D122" s="117"/>
      <c r="E122" s="117"/>
      <c r="F122" s="117"/>
      <c r="G122" s="117"/>
      <c r="H122" s="117"/>
      <c r="I122" s="117"/>
      <c r="J122" s="117"/>
      <c r="K122" s="117"/>
      <c r="L122" s="117"/>
      <c r="M122" s="117"/>
      <c r="N122" s="117"/>
      <c r="O122" s="117"/>
      <c r="P122" s="117"/>
      <c r="Q122" s="117"/>
      <c r="R122" s="117"/>
      <c r="S122" s="117"/>
      <c r="T122" s="117"/>
      <c r="U122" s="117"/>
      <c r="V122" s="117"/>
      <c r="W122" s="117"/>
      <c r="X122" s="117"/>
      <c r="Y122" s="117"/>
      <c r="Z122" s="117"/>
    </row>
    <row r="123" spans="1:26" ht="15.75" customHeight="1" x14ac:dyDescent="0.25">
      <c r="A123" s="117"/>
      <c r="B123" s="117"/>
      <c r="C123" s="117"/>
      <c r="D123" s="117"/>
      <c r="E123" s="117"/>
      <c r="F123" s="117"/>
      <c r="G123" s="117"/>
      <c r="H123" s="117"/>
      <c r="I123" s="117"/>
      <c r="J123" s="117"/>
      <c r="K123" s="117"/>
      <c r="L123" s="117"/>
      <c r="M123" s="117"/>
      <c r="N123" s="117"/>
      <c r="O123" s="117"/>
      <c r="P123" s="117"/>
      <c r="Q123" s="117"/>
      <c r="R123" s="117"/>
      <c r="S123" s="117"/>
      <c r="T123" s="117"/>
      <c r="U123" s="117"/>
      <c r="V123" s="117"/>
      <c r="W123" s="117"/>
      <c r="X123" s="117"/>
      <c r="Y123" s="117"/>
      <c r="Z123" s="117"/>
    </row>
    <row r="124" spans="1:26" ht="15.75" customHeight="1" x14ac:dyDescent="0.25">
      <c r="A124" s="117"/>
      <c r="B124" s="117"/>
      <c r="C124" s="117"/>
      <c r="D124" s="117"/>
      <c r="E124" s="117"/>
      <c r="F124" s="117"/>
      <c r="G124" s="117"/>
      <c r="H124" s="117"/>
      <c r="I124" s="117"/>
      <c r="J124" s="117"/>
      <c r="K124" s="117"/>
      <c r="L124" s="117"/>
      <c r="M124" s="117"/>
      <c r="N124" s="117"/>
      <c r="O124" s="117"/>
      <c r="P124" s="117"/>
      <c r="Q124" s="117"/>
      <c r="R124" s="117"/>
      <c r="S124" s="117"/>
      <c r="T124" s="117"/>
      <c r="U124" s="117"/>
      <c r="V124" s="117"/>
      <c r="W124" s="117"/>
      <c r="X124" s="117"/>
      <c r="Y124" s="117"/>
      <c r="Z124" s="117"/>
    </row>
    <row r="125" spans="1:26" ht="15.75" customHeight="1" x14ac:dyDescent="0.25">
      <c r="A125" s="117"/>
      <c r="B125" s="117"/>
      <c r="C125" s="117"/>
      <c r="D125" s="117"/>
      <c r="E125" s="117"/>
      <c r="F125" s="117"/>
      <c r="G125" s="117"/>
      <c r="H125" s="117"/>
      <c r="I125" s="117"/>
      <c r="J125" s="117"/>
      <c r="K125" s="117"/>
      <c r="L125" s="117"/>
      <c r="M125" s="117"/>
      <c r="N125" s="117"/>
      <c r="O125" s="117"/>
      <c r="P125" s="117"/>
      <c r="Q125" s="117"/>
      <c r="R125" s="117"/>
      <c r="S125" s="117"/>
      <c r="T125" s="117"/>
      <c r="U125" s="117"/>
      <c r="V125" s="117"/>
      <c r="W125" s="117"/>
      <c r="X125" s="117"/>
      <c r="Y125" s="117"/>
      <c r="Z125" s="117"/>
    </row>
    <row r="126" spans="1:26" ht="15.75" customHeight="1" x14ac:dyDescent="0.25">
      <c r="A126" s="117"/>
      <c r="B126" s="117"/>
      <c r="C126" s="117"/>
      <c r="D126" s="117"/>
      <c r="E126" s="117"/>
      <c r="F126" s="117"/>
      <c r="G126" s="117"/>
      <c r="H126" s="117"/>
      <c r="I126" s="117"/>
      <c r="J126" s="117"/>
      <c r="K126" s="117"/>
      <c r="L126" s="117"/>
      <c r="M126" s="117"/>
      <c r="N126" s="117"/>
      <c r="O126" s="117"/>
      <c r="P126" s="117"/>
      <c r="Q126" s="117"/>
      <c r="R126" s="117"/>
      <c r="S126" s="117"/>
      <c r="T126" s="117"/>
      <c r="U126" s="117"/>
      <c r="V126" s="117"/>
      <c r="W126" s="117"/>
      <c r="X126" s="117"/>
      <c r="Y126" s="117"/>
      <c r="Z126" s="117"/>
    </row>
    <row r="127" spans="1:26" ht="15.75" customHeight="1" x14ac:dyDescent="0.25">
      <c r="A127" s="117"/>
      <c r="B127" s="117"/>
      <c r="C127" s="117"/>
      <c r="D127" s="117"/>
      <c r="E127" s="117"/>
      <c r="F127" s="117"/>
      <c r="G127" s="117"/>
      <c r="H127" s="117"/>
      <c r="I127" s="117"/>
      <c r="J127" s="117"/>
      <c r="K127" s="117"/>
      <c r="L127" s="117"/>
      <c r="M127" s="117"/>
      <c r="N127" s="117"/>
      <c r="O127" s="117"/>
      <c r="P127" s="117"/>
      <c r="Q127" s="117"/>
      <c r="R127" s="117"/>
      <c r="S127" s="117"/>
      <c r="T127" s="117"/>
      <c r="U127" s="117"/>
      <c r="V127" s="117"/>
      <c r="W127" s="117"/>
      <c r="X127" s="117"/>
      <c r="Y127" s="117"/>
      <c r="Z127" s="117"/>
    </row>
    <row r="128" spans="1:26" ht="15.75" customHeight="1" x14ac:dyDescent="0.25">
      <c r="A128" s="117"/>
      <c r="B128" s="117"/>
      <c r="C128" s="117"/>
      <c r="D128" s="117"/>
      <c r="E128" s="117"/>
      <c r="F128" s="117"/>
      <c r="G128" s="117"/>
      <c r="H128" s="117"/>
      <c r="I128" s="117"/>
      <c r="J128" s="117"/>
      <c r="K128" s="117"/>
      <c r="L128" s="117"/>
      <c r="M128" s="117"/>
      <c r="N128" s="117"/>
      <c r="O128" s="117"/>
      <c r="P128" s="117"/>
      <c r="Q128" s="117"/>
      <c r="R128" s="117"/>
      <c r="S128" s="117"/>
      <c r="T128" s="117"/>
      <c r="U128" s="117"/>
      <c r="V128" s="117"/>
      <c r="W128" s="117"/>
      <c r="X128" s="117"/>
      <c r="Y128" s="117"/>
      <c r="Z128" s="117"/>
    </row>
    <row r="129" spans="1:26" ht="15.75" customHeight="1" x14ac:dyDescent="0.25">
      <c r="A129" s="117"/>
      <c r="B129" s="117"/>
      <c r="C129" s="117"/>
      <c r="D129" s="117"/>
      <c r="E129" s="117"/>
      <c r="F129" s="117"/>
      <c r="G129" s="117"/>
      <c r="H129" s="117"/>
      <c r="I129" s="117"/>
      <c r="J129" s="117"/>
      <c r="K129" s="117"/>
      <c r="L129" s="117"/>
      <c r="M129" s="117"/>
      <c r="N129" s="117"/>
      <c r="O129" s="117"/>
      <c r="P129" s="117"/>
      <c r="Q129" s="117"/>
      <c r="R129" s="117"/>
      <c r="S129" s="117"/>
      <c r="T129" s="117"/>
      <c r="U129" s="117"/>
      <c r="V129" s="117"/>
      <c r="W129" s="117"/>
      <c r="X129" s="117"/>
      <c r="Y129" s="117"/>
      <c r="Z129" s="117"/>
    </row>
    <row r="130" spans="1:26" ht="15.75" customHeight="1" x14ac:dyDescent="0.25">
      <c r="A130" s="117"/>
      <c r="B130" s="117"/>
      <c r="C130" s="117"/>
      <c r="D130" s="117"/>
      <c r="E130" s="117"/>
      <c r="F130" s="117"/>
      <c r="G130" s="117"/>
      <c r="H130" s="117"/>
      <c r="I130" s="117"/>
      <c r="J130" s="117"/>
      <c r="K130" s="117"/>
      <c r="L130" s="117"/>
      <c r="M130" s="117"/>
      <c r="N130" s="117"/>
      <c r="O130" s="117"/>
      <c r="P130" s="117"/>
      <c r="Q130" s="117"/>
      <c r="R130" s="117"/>
      <c r="S130" s="117"/>
      <c r="T130" s="117"/>
      <c r="U130" s="117"/>
      <c r="V130" s="117"/>
      <c r="W130" s="117"/>
      <c r="X130" s="117"/>
      <c r="Y130" s="117"/>
      <c r="Z130" s="117"/>
    </row>
    <row r="131" spans="1:26" ht="15.75" customHeight="1" x14ac:dyDescent="0.25">
      <c r="A131" s="117"/>
      <c r="B131" s="117"/>
      <c r="C131" s="117"/>
      <c r="D131" s="117"/>
      <c r="E131" s="117"/>
      <c r="F131" s="117"/>
      <c r="G131" s="117"/>
      <c r="H131" s="117"/>
      <c r="I131" s="117"/>
      <c r="J131" s="117"/>
      <c r="K131" s="117"/>
      <c r="L131" s="117"/>
      <c r="M131" s="117"/>
      <c r="N131" s="117"/>
      <c r="O131" s="117"/>
      <c r="P131" s="117"/>
      <c r="Q131" s="117"/>
      <c r="R131" s="117"/>
      <c r="S131" s="117"/>
      <c r="T131" s="117"/>
      <c r="U131" s="117"/>
      <c r="V131" s="117"/>
      <c r="W131" s="117"/>
      <c r="X131" s="117"/>
      <c r="Y131" s="117"/>
      <c r="Z131" s="117"/>
    </row>
    <row r="132" spans="1:26" ht="15.75" customHeight="1" x14ac:dyDescent="0.25">
      <c r="A132" s="117"/>
      <c r="B132" s="117"/>
      <c r="C132" s="117"/>
      <c r="D132" s="117"/>
      <c r="E132" s="117"/>
      <c r="F132" s="117"/>
      <c r="G132" s="117"/>
      <c r="H132" s="117"/>
      <c r="I132" s="117"/>
      <c r="J132" s="117"/>
      <c r="K132" s="117"/>
      <c r="L132" s="117"/>
      <c r="M132" s="117"/>
      <c r="N132" s="117"/>
      <c r="O132" s="117"/>
      <c r="P132" s="117"/>
      <c r="Q132" s="117"/>
      <c r="R132" s="117"/>
      <c r="S132" s="117"/>
      <c r="T132" s="117"/>
      <c r="U132" s="117"/>
      <c r="V132" s="117"/>
      <c r="W132" s="117"/>
      <c r="X132" s="117"/>
      <c r="Y132" s="117"/>
      <c r="Z132" s="117"/>
    </row>
    <row r="133" spans="1:26" ht="15.75" customHeight="1" x14ac:dyDescent="0.25">
      <c r="A133" s="117"/>
      <c r="B133" s="117"/>
      <c r="C133" s="117"/>
      <c r="D133" s="117"/>
      <c r="E133" s="117"/>
      <c r="F133" s="117"/>
      <c r="G133" s="117"/>
      <c r="H133" s="117"/>
      <c r="I133" s="117"/>
      <c r="J133" s="117"/>
      <c r="K133" s="117"/>
      <c r="L133" s="117"/>
      <c r="M133" s="117"/>
      <c r="N133" s="117"/>
      <c r="O133" s="117"/>
      <c r="P133" s="117"/>
      <c r="Q133" s="117"/>
      <c r="R133" s="117"/>
      <c r="S133" s="117"/>
      <c r="T133" s="117"/>
      <c r="U133" s="117"/>
      <c r="V133" s="117"/>
      <c r="W133" s="117"/>
      <c r="X133" s="117"/>
      <c r="Y133" s="117"/>
      <c r="Z133" s="117"/>
    </row>
    <row r="134" spans="1:26" ht="15.75" customHeight="1" x14ac:dyDescent="0.25">
      <c r="A134" s="117"/>
      <c r="B134" s="117"/>
      <c r="C134" s="117"/>
      <c r="D134" s="117"/>
      <c r="E134" s="117"/>
      <c r="F134" s="117"/>
      <c r="G134" s="117"/>
      <c r="H134" s="117"/>
      <c r="I134" s="117"/>
      <c r="J134" s="117"/>
      <c r="K134" s="117"/>
      <c r="L134" s="117"/>
      <c r="M134" s="117"/>
      <c r="N134" s="117"/>
      <c r="O134" s="117"/>
      <c r="P134" s="117"/>
      <c r="Q134" s="117"/>
      <c r="R134" s="117"/>
      <c r="S134" s="117"/>
      <c r="T134" s="117"/>
      <c r="U134" s="117"/>
      <c r="V134" s="117"/>
      <c r="W134" s="117"/>
      <c r="X134" s="117"/>
      <c r="Y134" s="117"/>
      <c r="Z134" s="117"/>
    </row>
    <row r="135" spans="1:26" ht="15.75" customHeight="1" x14ac:dyDescent="0.25">
      <c r="A135" s="117"/>
      <c r="B135" s="117"/>
      <c r="C135" s="117"/>
      <c r="D135" s="117"/>
      <c r="E135" s="117"/>
      <c r="F135" s="117"/>
      <c r="G135" s="117"/>
      <c r="H135" s="117"/>
      <c r="I135" s="117"/>
      <c r="J135" s="117"/>
      <c r="K135" s="117"/>
      <c r="L135" s="117"/>
      <c r="M135" s="117"/>
      <c r="N135" s="117"/>
      <c r="O135" s="117"/>
      <c r="P135" s="117"/>
      <c r="Q135" s="117"/>
      <c r="R135" s="117"/>
      <c r="S135" s="117"/>
      <c r="T135" s="117"/>
      <c r="U135" s="117"/>
      <c r="V135" s="117"/>
      <c r="W135" s="117"/>
      <c r="X135" s="117"/>
      <c r="Y135" s="117"/>
      <c r="Z135" s="117"/>
    </row>
    <row r="136" spans="1:26" ht="15.75" customHeight="1" x14ac:dyDescent="0.25">
      <c r="A136" s="117"/>
      <c r="B136" s="117"/>
      <c r="C136" s="117"/>
      <c r="D136" s="117"/>
      <c r="E136" s="117"/>
      <c r="F136" s="117"/>
      <c r="G136" s="117"/>
      <c r="H136" s="117"/>
      <c r="I136" s="117"/>
      <c r="J136" s="117"/>
      <c r="K136" s="117"/>
      <c r="L136" s="117"/>
      <c r="M136" s="117"/>
      <c r="N136" s="117"/>
      <c r="O136" s="117"/>
      <c r="P136" s="117"/>
      <c r="Q136" s="117"/>
      <c r="R136" s="117"/>
      <c r="S136" s="117"/>
      <c r="T136" s="117"/>
      <c r="U136" s="117"/>
      <c r="V136" s="117"/>
      <c r="W136" s="117"/>
      <c r="X136" s="117"/>
      <c r="Y136" s="117"/>
      <c r="Z136" s="117"/>
    </row>
    <row r="137" spans="1:26" ht="15.75" customHeight="1" x14ac:dyDescent="0.25">
      <c r="A137" s="117"/>
      <c r="B137" s="117"/>
      <c r="C137" s="117"/>
      <c r="D137" s="117"/>
      <c r="E137" s="117"/>
      <c r="F137" s="117"/>
      <c r="G137" s="117"/>
      <c r="H137" s="117"/>
      <c r="I137" s="117"/>
      <c r="J137" s="117"/>
      <c r="K137" s="117"/>
      <c r="L137" s="117"/>
      <c r="M137" s="117"/>
      <c r="N137" s="117"/>
      <c r="O137" s="117"/>
      <c r="P137" s="117"/>
      <c r="Q137" s="117"/>
      <c r="R137" s="117"/>
      <c r="S137" s="117"/>
      <c r="T137" s="117"/>
      <c r="U137" s="117"/>
      <c r="V137" s="117"/>
      <c r="W137" s="117"/>
      <c r="X137" s="117"/>
      <c r="Y137" s="117"/>
      <c r="Z137" s="117"/>
    </row>
    <row r="138" spans="1:26" ht="15.75" customHeight="1" x14ac:dyDescent="0.25">
      <c r="A138" s="117"/>
      <c r="B138" s="117"/>
      <c r="C138" s="117"/>
      <c r="D138" s="117"/>
      <c r="E138" s="117"/>
      <c r="F138" s="117"/>
      <c r="G138" s="117"/>
      <c r="H138" s="117"/>
      <c r="I138" s="117"/>
      <c r="J138" s="117"/>
      <c r="K138" s="117"/>
      <c r="L138" s="117"/>
      <c r="M138" s="117"/>
      <c r="N138" s="117"/>
      <c r="O138" s="117"/>
      <c r="P138" s="117"/>
      <c r="Q138" s="117"/>
      <c r="R138" s="117"/>
      <c r="S138" s="117"/>
      <c r="T138" s="117"/>
      <c r="U138" s="117"/>
      <c r="V138" s="117"/>
      <c r="W138" s="117"/>
      <c r="X138" s="117"/>
      <c r="Y138" s="117"/>
      <c r="Z138" s="117"/>
    </row>
    <row r="139" spans="1:26" ht="15.75" customHeight="1" x14ac:dyDescent="0.25">
      <c r="A139" s="117"/>
      <c r="B139" s="117"/>
      <c r="C139" s="117"/>
      <c r="D139" s="117"/>
      <c r="E139" s="117"/>
      <c r="F139" s="117"/>
      <c r="G139" s="117"/>
      <c r="H139" s="117"/>
      <c r="I139" s="117"/>
      <c r="J139" s="117"/>
      <c r="K139" s="117"/>
      <c r="L139" s="117"/>
      <c r="M139" s="117"/>
      <c r="N139" s="117"/>
      <c r="O139" s="117"/>
      <c r="P139" s="117"/>
      <c r="Q139" s="117"/>
      <c r="R139" s="117"/>
      <c r="S139" s="117"/>
      <c r="T139" s="117"/>
      <c r="U139" s="117"/>
      <c r="V139" s="117"/>
      <c r="W139" s="117"/>
      <c r="X139" s="117"/>
      <c r="Y139" s="117"/>
      <c r="Z139" s="117"/>
    </row>
    <row r="140" spans="1:26" ht="15.75" customHeight="1" x14ac:dyDescent="0.25">
      <c r="A140" s="117"/>
      <c r="B140" s="117"/>
      <c r="C140" s="117"/>
      <c r="D140" s="117"/>
      <c r="E140" s="117"/>
      <c r="F140" s="117"/>
      <c r="G140" s="117"/>
      <c r="H140" s="117"/>
      <c r="I140" s="117"/>
      <c r="J140" s="117"/>
      <c r="K140" s="117"/>
      <c r="L140" s="117"/>
      <c r="M140" s="117"/>
      <c r="N140" s="117"/>
      <c r="O140" s="117"/>
      <c r="P140" s="117"/>
      <c r="Q140" s="117"/>
      <c r="R140" s="117"/>
      <c r="S140" s="117"/>
      <c r="T140" s="117"/>
      <c r="U140" s="117"/>
      <c r="V140" s="117"/>
      <c r="W140" s="117"/>
      <c r="X140" s="117"/>
      <c r="Y140" s="117"/>
      <c r="Z140" s="117"/>
    </row>
    <row r="141" spans="1:26" ht="15.75" customHeight="1" x14ac:dyDescent="0.25">
      <c r="A141" s="117"/>
      <c r="B141" s="117"/>
      <c r="C141" s="117"/>
      <c r="D141" s="117"/>
      <c r="E141" s="117"/>
      <c r="F141" s="117"/>
      <c r="G141" s="117"/>
      <c r="H141" s="117"/>
      <c r="I141" s="117"/>
      <c r="J141" s="117"/>
      <c r="K141" s="117"/>
      <c r="L141" s="117"/>
      <c r="M141" s="117"/>
      <c r="N141" s="117"/>
      <c r="O141" s="117"/>
      <c r="P141" s="117"/>
      <c r="Q141" s="117"/>
      <c r="R141" s="117"/>
      <c r="S141" s="117"/>
      <c r="T141" s="117"/>
      <c r="U141" s="117"/>
      <c r="V141" s="117"/>
      <c r="W141" s="117"/>
      <c r="X141" s="117"/>
      <c r="Y141" s="117"/>
      <c r="Z141" s="117"/>
    </row>
    <row r="142" spans="1:26" ht="15.75" customHeight="1" x14ac:dyDescent="0.25">
      <c r="A142" s="117"/>
      <c r="B142" s="117"/>
      <c r="C142" s="117"/>
      <c r="D142" s="117"/>
      <c r="E142" s="117"/>
      <c r="F142" s="117"/>
      <c r="G142" s="117"/>
      <c r="H142" s="117"/>
      <c r="I142" s="117"/>
      <c r="J142" s="117"/>
      <c r="K142" s="117"/>
      <c r="L142" s="117"/>
      <c r="M142" s="117"/>
      <c r="N142" s="117"/>
      <c r="O142" s="117"/>
      <c r="P142" s="117"/>
      <c r="Q142" s="117"/>
      <c r="R142" s="117"/>
      <c r="S142" s="117"/>
      <c r="T142" s="117"/>
      <c r="U142" s="117"/>
      <c r="V142" s="117"/>
      <c r="W142" s="117"/>
      <c r="X142" s="117"/>
      <c r="Y142" s="117"/>
      <c r="Z142" s="117"/>
    </row>
    <row r="143" spans="1:26" ht="15.75" customHeight="1" x14ac:dyDescent="0.25">
      <c r="A143" s="117"/>
      <c r="B143" s="117"/>
      <c r="C143" s="117"/>
      <c r="D143" s="117"/>
      <c r="E143" s="117"/>
      <c r="F143" s="117"/>
      <c r="G143" s="117"/>
      <c r="H143" s="117"/>
      <c r="I143" s="117"/>
      <c r="J143" s="117"/>
      <c r="K143" s="117"/>
      <c r="L143" s="117"/>
      <c r="M143" s="117"/>
      <c r="N143" s="117"/>
      <c r="O143" s="117"/>
      <c r="P143" s="117"/>
      <c r="Q143" s="117"/>
      <c r="R143" s="117"/>
      <c r="S143" s="117"/>
      <c r="T143" s="117"/>
      <c r="U143" s="117"/>
      <c r="V143" s="117"/>
      <c r="W143" s="117"/>
      <c r="X143" s="117"/>
      <c r="Y143" s="117"/>
      <c r="Z143" s="117"/>
    </row>
    <row r="144" spans="1:26" ht="15.75" customHeight="1" x14ac:dyDescent="0.25">
      <c r="A144" s="117"/>
      <c r="B144" s="117"/>
      <c r="C144" s="117"/>
      <c r="D144" s="117"/>
      <c r="E144" s="117"/>
      <c r="F144" s="117"/>
      <c r="G144" s="117"/>
      <c r="H144" s="117"/>
      <c r="I144" s="117"/>
      <c r="J144" s="117"/>
      <c r="K144" s="117"/>
      <c r="L144" s="117"/>
      <c r="M144" s="117"/>
      <c r="N144" s="117"/>
      <c r="O144" s="117"/>
      <c r="P144" s="117"/>
      <c r="Q144" s="117"/>
      <c r="R144" s="117"/>
      <c r="S144" s="117"/>
      <c r="T144" s="117"/>
      <c r="U144" s="117"/>
      <c r="V144" s="117"/>
      <c r="W144" s="117"/>
      <c r="X144" s="117"/>
      <c r="Y144" s="117"/>
      <c r="Z144" s="117"/>
    </row>
    <row r="145" spans="1:26" ht="15.75" customHeight="1" x14ac:dyDescent="0.25">
      <c r="A145" s="117"/>
      <c r="B145" s="117"/>
      <c r="C145" s="117"/>
      <c r="D145" s="117"/>
      <c r="E145" s="117"/>
      <c r="F145" s="117"/>
      <c r="G145" s="117"/>
      <c r="H145" s="117"/>
      <c r="I145" s="117"/>
      <c r="J145" s="117"/>
      <c r="K145" s="117"/>
      <c r="L145" s="117"/>
      <c r="M145" s="117"/>
      <c r="N145" s="117"/>
      <c r="O145" s="117"/>
      <c r="P145" s="117"/>
      <c r="Q145" s="117"/>
      <c r="R145" s="117"/>
      <c r="S145" s="117"/>
      <c r="T145" s="117"/>
      <c r="U145" s="117"/>
      <c r="V145" s="117"/>
      <c r="W145" s="117"/>
      <c r="X145" s="117"/>
      <c r="Y145" s="117"/>
      <c r="Z145" s="117"/>
    </row>
    <row r="146" spans="1:26" ht="15.75" customHeight="1" x14ac:dyDescent="0.25">
      <c r="A146" s="117"/>
      <c r="B146" s="117"/>
      <c r="C146" s="117"/>
      <c r="D146" s="117"/>
      <c r="E146" s="117"/>
      <c r="F146" s="117"/>
      <c r="G146" s="117"/>
      <c r="H146" s="117"/>
      <c r="I146" s="117"/>
      <c r="J146" s="117"/>
      <c r="K146" s="117"/>
      <c r="L146" s="117"/>
      <c r="M146" s="117"/>
      <c r="N146" s="117"/>
      <c r="O146" s="117"/>
      <c r="P146" s="117"/>
      <c r="Q146" s="117"/>
      <c r="R146" s="117"/>
      <c r="S146" s="117"/>
      <c r="T146" s="117"/>
      <c r="U146" s="117"/>
      <c r="V146" s="117"/>
      <c r="W146" s="117"/>
      <c r="X146" s="117"/>
      <c r="Y146" s="117"/>
      <c r="Z146" s="117"/>
    </row>
    <row r="147" spans="1:26" ht="15.75" customHeight="1" x14ac:dyDescent="0.25">
      <c r="A147" s="117"/>
      <c r="B147" s="117"/>
      <c r="C147" s="117"/>
      <c r="D147" s="117"/>
      <c r="E147" s="117"/>
      <c r="F147" s="117"/>
      <c r="G147" s="117"/>
      <c r="H147" s="117"/>
      <c r="I147" s="117"/>
      <c r="J147" s="117"/>
      <c r="K147" s="117"/>
      <c r="L147" s="117"/>
      <c r="M147" s="117"/>
      <c r="N147" s="117"/>
      <c r="O147" s="117"/>
      <c r="P147" s="117"/>
      <c r="Q147" s="117"/>
      <c r="R147" s="117"/>
      <c r="S147" s="117"/>
      <c r="T147" s="117"/>
      <c r="U147" s="117"/>
      <c r="V147" s="117"/>
      <c r="W147" s="117"/>
      <c r="X147" s="117"/>
      <c r="Y147" s="117"/>
      <c r="Z147" s="117"/>
    </row>
    <row r="148" spans="1:26" ht="15.75" customHeight="1" x14ac:dyDescent="0.25">
      <c r="A148" s="117"/>
      <c r="B148" s="117"/>
      <c r="C148" s="117"/>
      <c r="D148" s="117"/>
      <c r="E148" s="117"/>
      <c r="F148" s="117"/>
      <c r="G148" s="117"/>
      <c r="H148" s="117"/>
      <c r="I148" s="117"/>
      <c r="J148" s="117"/>
      <c r="K148" s="117"/>
      <c r="L148" s="117"/>
      <c r="M148" s="117"/>
      <c r="N148" s="117"/>
      <c r="O148" s="117"/>
      <c r="P148" s="117"/>
      <c r="Q148" s="117"/>
      <c r="R148" s="117"/>
      <c r="S148" s="117"/>
      <c r="T148" s="117"/>
      <c r="U148" s="117"/>
      <c r="V148" s="117"/>
      <c r="W148" s="117"/>
      <c r="X148" s="117"/>
      <c r="Y148" s="117"/>
      <c r="Z148" s="117"/>
    </row>
    <row r="149" spans="1:26" ht="15.75" customHeight="1" x14ac:dyDescent="0.25">
      <c r="A149" s="117"/>
      <c r="B149" s="117"/>
      <c r="C149" s="117"/>
      <c r="D149" s="117"/>
      <c r="E149" s="117"/>
      <c r="F149" s="117"/>
      <c r="G149" s="117"/>
      <c r="H149" s="117"/>
      <c r="I149" s="117"/>
      <c r="J149" s="117"/>
      <c r="K149" s="117"/>
      <c r="L149" s="117"/>
      <c r="M149" s="117"/>
      <c r="N149" s="117"/>
      <c r="O149" s="117"/>
      <c r="P149" s="117"/>
      <c r="Q149" s="117"/>
      <c r="R149" s="117"/>
      <c r="S149" s="117"/>
      <c r="T149" s="117"/>
      <c r="U149" s="117"/>
      <c r="V149" s="117"/>
      <c r="W149" s="117"/>
      <c r="X149" s="117"/>
      <c r="Y149" s="117"/>
      <c r="Z149" s="117"/>
    </row>
    <row r="150" spans="1:26" ht="15.75" customHeight="1" x14ac:dyDescent="0.25">
      <c r="A150" s="117"/>
      <c r="B150" s="117"/>
      <c r="C150" s="117"/>
      <c r="D150" s="117"/>
      <c r="E150" s="117"/>
      <c r="F150" s="117"/>
      <c r="G150" s="117"/>
      <c r="H150" s="117"/>
      <c r="I150" s="117"/>
      <c r="J150" s="117"/>
      <c r="K150" s="117"/>
      <c r="L150" s="117"/>
      <c r="M150" s="117"/>
      <c r="N150" s="117"/>
      <c r="O150" s="117"/>
      <c r="P150" s="117"/>
      <c r="Q150" s="117"/>
      <c r="R150" s="117"/>
      <c r="S150" s="117"/>
      <c r="T150" s="117"/>
      <c r="U150" s="117"/>
      <c r="V150" s="117"/>
      <c r="W150" s="117"/>
      <c r="X150" s="117"/>
      <c r="Y150" s="117"/>
      <c r="Z150" s="117"/>
    </row>
    <row r="151" spans="1:26" ht="15.75" customHeight="1" x14ac:dyDescent="0.25">
      <c r="A151" s="117"/>
      <c r="B151" s="117"/>
      <c r="C151" s="117"/>
      <c r="D151" s="117"/>
      <c r="E151" s="117"/>
      <c r="F151" s="117"/>
      <c r="G151" s="117"/>
      <c r="H151" s="117"/>
      <c r="I151" s="117"/>
      <c r="J151" s="117"/>
      <c r="K151" s="117"/>
      <c r="L151" s="117"/>
      <c r="M151" s="117"/>
      <c r="N151" s="117"/>
      <c r="O151" s="117"/>
      <c r="P151" s="117"/>
      <c r="Q151" s="117"/>
      <c r="R151" s="117"/>
      <c r="S151" s="117"/>
      <c r="T151" s="117"/>
      <c r="U151" s="117"/>
      <c r="V151" s="117"/>
      <c r="W151" s="117"/>
      <c r="X151" s="117"/>
      <c r="Y151" s="117"/>
      <c r="Z151" s="117"/>
    </row>
    <row r="152" spans="1:26" ht="15.75" customHeight="1" x14ac:dyDescent="0.25">
      <c r="A152" s="117"/>
      <c r="B152" s="117"/>
      <c r="C152" s="117"/>
      <c r="D152" s="117"/>
      <c r="E152" s="117"/>
      <c r="F152" s="117"/>
      <c r="G152" s="117"/>
      <c r="H152" s="117"/>
      <c r="I152" s="117"/>
      <c r="J152" s="117"/>
      <c r="K152" s="117"/>
      <c r="L152" s="117"/>
      <c r="M152" s="117"/>
      <c r="N152" s="117"/>
      <c r="O152" s="117"/>
      <c r="P152" s="117"/>
      <c r="Q152" s="117"/>
      <c r="R152" s="117"/>
      <c r="S152" s="117"/>
      <c r="T152" s="117"/>
      <c r="U152" s="117"/>
      <c r="V152" s="117"/>
      <c r="W152" s="117"/>
      <c r="X152" s="117"/>
      <c r="Y152" s="117"/>
      <c r="Z152" s="117"/>
    </row>
    <row r="153" spans="1:26" ht="15.75" customHeight="1" x14ac:dyDescent="0.25">
      <c r="A153" s="117"/>
      <c r="B153" s="117"/>
      <c r="C153" s="117"/>
      <c r="D153" s="117"/>
      <c r="E153" s="117"/>
      <c r="F153" s="117"/>
      <c r="G153" s="117"/>
      <c r="H153" s="117"/>
      <c r="I153" s="117"/>
      <c r="J153" s="117"/>
      <c r="K153" s="117"/>
      <c r="L153" s="117"/>
      <c r="M153" s="117"/>
      <c r="N153" s="117"/>
      <c r="O153" s="117"/>
      <c r="P153" s="117"/>
      <c r="Q153" s="117"/>
      <c r="R153" s="117"/>
      <c r="S153" s="117"/>
      <c r="T153" s="117"/>
      <c r="U153" s="117"/>
      <c r="V153" s="117"/>
      <c r="W153" s="117"/>
      <c r="X153" s="117"/>
      <c r="Y153" s="117"/>
      <c r="Z153" s="117"/>
    </row>
    <row r="154" spans="1:26" ht="15.75" customHeight="1" x14ac:dyDescent="0.25">
      <c r="A154" s="117"/>
      <c r="B154" s="117"/>
      <c r="C154" s="117"/>
      <c r="D154" s="117"/>
      <c r="E154" s="117"/>
      <c r="F154" s="117"/>
      <c r="G154" s="117"/>
      <c r="H154" s="117"/>
      <c r="I154" s="117"/>
      <c r="J154" s="117"/>
      <c r="K154" s="117"/>
      <c r="L154" s="117"/>
      <c r="M154" s="117"/>
      <c r="N154" s="117"/>
      <c r="O154" s="117"/>
      <c r="P154" s="117"/>
      <c r="Q154" s="117"/>
      <c r="R154" s="117"/>
      <c r="S154" s="117"/>
      <c r="T154" s="117"/>
      <c r="U154" s="117"/>
      <c r="V154" s="117"/>
      <c r="W154" s="117"/>
      <c r="X154" s="117"/>
      <c r="Y154" s="117"/>
      <c r="Z154" s="117"/>
    </row>
    <row r="155" spans="1:26" ht="15.75" customHeight="1" x14ac:dyDescent="0.25">
      <c r="A155" s="117"/>
      <c r="B155" s="117"/>
      <c r="C155" s="117"/>
      <c r="D155" s="117"/>
      <c r="E155" s="117"/>
      <c r="F155" s="117"/>
      <c r="G155" s="117"/>
      <c r="H155" s="117"/>
      <c r="I155" s="117"/>
      <c r="J155" s="117"/>
      <c r="K155" s="117"/>
      <c r="L155" s="117"/>
      <c r="M155" s="117"/>
      <c r="N155" s="117"/>
      <c r="O155" s="117"/>
      <c r="P155" s="117"/>
      <c r="Q155" s="117"/>
      <c r="R155" s="117"/>
      <c r="S155" s="117"/>
      <c r="T155" s="117"/>
      <c r="U155" s="117"/>
      <c r="V155" s="117"/>
      <c r="W155" s="117"/>
      <c r="X155" s="117"/>
      <c r="Y155" s="117"/>
      <c r="Z155" s="117"/>
    </row>
    <row r="156" spans="1:26" ht="15.75" customHeight="1" x14ac:dyDescent="0.25">
      <c r="A156" s="117"/>
      <c r="B156" s="117"/>
      <c r="C156" s="117"/>
      <c r="D156" s="117"/>
      <c r="E156" s="117"/>
      <c r="F156" s="117"/>
      <c r="G156" s="117"/>
      <c r="H156" s="117"/>
      <c r="I156" s="117"/>
      <c r="J156" s="117"/>
      <c r="K156" s="117"/>
      <c r="L156" s="117"/>
      <c r="M156" s="117"/>
      <c r="N156" s="117"/>
      <c r="O156" s="117"/>
      <c r="P156" s="117"/>
      <c r="Q156" s="117"/>
      <c r="R156" s="117"/>
      <c r="S156" s="117"/>
      <c r="T156" s="117"/>
      <c r="U156" s="117"/>
      <c r="V156" s="117"/>
      <c r="W156" s="117"/>
      <c r="X156" s="117"/>
      <c r="Y156" s="117"/>
      <c r="Z156" s="117"/>
    </row>
    <row r="157" spans="1:26" ht="15.75" customHeight="1" x14ac:dyDescent="0.25">
      <c r="A157" s="117"/>
      <c r="B157" s="117"/>
      <c r="C157" s="117"/>
      <c r="D157" s="117"/>
      <c r="E157" s="117"/>
      <c r="F157" s="117"/>
      <c r="G157" s="117"/>
      <c r="H157" s="117"/>
      <c r="I157" s="117"/>
      <c r="J157" s="117"/>
      <c r="K157" s="117"/>
      <c r="L157" s="117"/>
      <c r="M157" s="117"/>
      <c r="N157" s="117"/>
      <c r="O157" s="117"/>
      <c r="P157" s="117"/>
      <c r="Q157" s="117"/>
      <c r="R157" s="117"/>
      <c r="S157" s="117"/>
      <c r="T157" s="117"/>
      <c r="U157" s="117"/>
      <c r="V157" s="117"/>
      <c r="W157" s="117"/>
      <c r="X157" s="117"/>
      <c r="Y157" s="117"/>
      <c r="Z157" s="117"/>
    </row>
    <row r="158" spans="1:26" ht="15.75" customHeight="1" x14ac:dyDescent="0.25">
      <c r="A158" s="117"/>
      <c r="B158" s="117"/>
      <c r="C158" s="117"/>
      <c r="D158" s="117"/>
      <c r="E158" s="117"/>
      <c r="F158" s="117"/>
      <c r="G158" s="117"/>
      <c r="H158" s="117"/>
      <c r="I158" s="117"/>
      <c r="J158" s="117"/>
      <c r="K158" s="117"/>
      <c r="L158" s="117"/>
      <c r="M158" s="117"/>
      <c r="N158" s="117"/>
      <c r="O158" s="117"/>
      <c r="P158" s="117"/>
      <c r="Q158" s="117"/>
      <c r="R158" s="117"/>
      <c r="S158" s="117"/>
      <c r="T158" s="117"/>
      <c r="U158" s="117"/>
      <c r="V158" s="117"/>
      <c r="W158" s="117"/>
      <c r="X158" s="117"/>
      <c r="Y158" s="117"/>
      <c r="Z158" s="117"/>
    </row>
    <row r="159" spans="1:26" ht="15.75" customHeight="1" x14ac:dyDescent="0.25">
      <c r="A159" s="117"/>
      <c r="B159" s="117"/>
      <c r="C159" s="117"/>
      <c r="D159" s="117"/>
      <c r="E159" s="117"/>
      <c r="F159" s="117"/>
      <c r="G159" s="117"/>
      <c r="H159" s="117"/>
      <c r="I159" s="117"/>
      <c r="J159" s="117"/>
      <c r="K159" s="117"/>
      <c r="L159" s="117"/>
      <c r="M159" s="117"/>
      <c r="N159" s="117"/>
      <c r="O159" s="117"/>
      <c r="P159" s="117"/>
      <c r="Q159" s="117"/>
      <c r="R159" s="117"/>
      <c r="S159" s="117"/>
      <c r="T159" s="117"/>
      <c r="U159" s="117"/>
      <c r="V159" s="117"/>
      <c r="W159" s="117"/>
      <c r="X159" s="117"/>
      <c r="Y159" s="117"/>
      <c r="Z159" s="117"/>
    </row>
    <row r="160" spans="1:26" ht="15.75" customHeight="1" x14ac:dyDescent="0.25">
      <c r="A160" s="117"/>
      <c r="B160" s="117"/>
      <c r="C160" s="117"/>
      <c r="D160" s="117"/>
      <c r="E160" s="117"/>
      <c r="F160" s="117"/>
      <c r="G160" s="117"/>
      <c r="H160" s="117"/>
      <c r="I160" s="117"/>
      <c r="J160" s="117"/>
      <c r="K160" s="117"/>
      <c r="L160" s="117"/>
      <c r="M160" s="117"/>
      <c r="N160" s="117"/>
      <c r="O160" s="117"/>
      <c r="P160" s="117"/>
      <c r="Q160" s="117"/>
      <c r="R160" s="117"/>
      <c r="S160" s="117"/>
      <c r="T160" s="117"/>
      <c r="U160" s="117"/>
      <c r="V160" s="117"/>
      <c r="W160" s="117"/>
      <c r="X160" s="117"/>
      <c r="Y160" s="117"/>
      <c r="Z160" s="117"/>
    </row>
    <row r="161" spans="1:26" ht="15.75" customHeight="1" x14ac:dyDescent="0.25">
      <c r="A161" s="117"/>
      <c r="B161" s="117"/>
      <c r="C161" s="117"/>
      <c r="D161" s="117"/>
      <c r="E161" s="117"/>
      <c r="F161" s="117"/>
      <c r="G161" s="117"/>
      <c r="H161" s="117"/>
      <c r="I161" s="117"/>
      <c r="J161" s="117"/>
      <c r="K161" s="117"/>
      <c r="L161" s="117"/>
      <c r="M161" s="117"/>
      <c r="N161" s="117"/>
      <c r="O161" s="117"/>
      <c r="P161" s="117"/>
      <c r="Q161" s="117"/>
      <c r="R161" s="117"/>
      <c r="S161" s="117"/>
      <c r="T161" s="117"/>
      <c r="U161" s="117"/>
      <c r="V161" s="117"/>
      <c r="W161" s="117"/>
      <c r="X161" s="117"/>
      <c r="Y161" s="117"/>
      <c r="Z161" s="117"/>
    </row>
    <row r="162" spans="1:26" ht="15.75" customHeight="1" x14ac:dyDescent="0.25">
      <c r="A162" s="117"/>
      <c r="B162" s="117"/>
      <c r="C162" s="117"/>
      <c r="D162" s="117"/>
      <c r="E162" s="117"/>
      <c r="F162" s="117"/>
      <c r="G162" s="117"/>
      <c r="H162" s="117"/>
      <c r="I162" s="117"/>
      <c r="J162" s="117"/>
      <c r="K162" s="117"/>
      <c r="L162" s="117"/>
      <c r="M162" s="117"/>
      <c r="N162" s="117"/>
      <c r="O162" s="117"/>
      <c r="P162" s="117"/>
      <c r="Q162" s="117"/>
      <c r="R162" s="117"/>
      <c r="S162" s="117"/>
      <c r="T162" s="117"/>
      <c r="U162" s="117"/>
      <c r="V162" s="117"/>
      <c r="W162" s="117"/>
      <c r="X162" s="117"/>
      <c r="Y162" s="117"/>
      <c r="Z162" s="117"/>
    </row>
    <row r="163" spans="1:26" ht="15.75" customHeight="1" x14ac:dyDescent="0.25">
      <c r="A163" s="117"/>
      <c r="B163" s="117"/>
      <c r="C163" s="117"/>
      <c r="D163" s="117"/>
      <c r="E163" s="117"/>
      <c r="F163" s="117"/>
      <c r="G163" s="117"/>
      <c r="H163" s="117"/>
      <c r="I163" s="117"/>
      <c r="J163" s="117"/>
      <c r="K163" s="117"/>
      <c r="L163" s="117"/>
      <c r="M163" s="117"/>
      <c r="N163" s="117"/>
      <c r="O163" s="117"/>
      <c r="P163" s="117"/>
      <c r="Q163" s="117"/>
      <c r="R163" s="117"/>
      <c r="S163" s="117"/>
      <c r="T163" s="117"/>
      <c r="U163" s="117"/>
      <c r="V163" s="117"/>
      <c r="W163" s="117"/>
      <c r="X163" s="117"/>
      <c r="Y163" s="117"/>
      <c r="Z163" s="117"/>
    </row>
    <row r="164" spans="1:26" ht="15.75" customHeight="1" x14ac:dyDescent="0.25">
      <c r="A164" s="117"/>
      <c r="B164" s="117"/>
      <c r="C164" s="117"/>
      <c r="D164" s="117"/>
      <c r="E164" s="117"/>
      <c r="F164" s="117"/>
      <c r="G164" s="117"/>
      <c r="H164" s="117"/>
      <c r="I164" s="117"/>
      <c r="J164" s="117"/>
      <c r="K164" s="117"/>
      <c r="L164" s="117"/>
      <c r="M164" s="117"/>
      <c r="N164" s="117"/>
      <c r="O164" s="117"/>
      <c r="P164" s="117"/>
      <c r="Q164" s="117"/>
      <c r="R164" s="117"/>
      <c r="S164" s="117"/>
      <c r="T164" s="117"/>
      <c r="U164" s="117"/>
      <c r="V164" s="117"/>
      <c r="W164" s="117"/>
      <c r="X164" s="117"/>
      <c r="Y164" s="117"/>
      <c r="Z164" s="117"/>
    </row>
    <row r="165" spans="1:26" ht="15.75" customHeight="1" x14ac:dyDescent="0.25">
      <c r="A165" s="117"/>
      <c r="B165" s="117"/>
      <c r="C165" s="117"/>
      <c r="D165" s="117"/>
      <c r="E165" s="117"/>
      <c r="F165" s="117"/>
      <c r="G165" s="117"/>
      <c r="H165" s="117"/>
      <c r="I165" s="117"/>
      <c r="J165" s="117"/>
      <c r="K165" s="117"/>
      <c r="L165" s="117"/>
      <c r="M165" s="117"/>
      <c r="N165" s="117"/>
      <c r="O165" s="117"/>
      <c r="P165" s="117"/>
      <c r="Q165" s="117"/>
      <c r="R165" s="117"/>
      <c r="S165" s="117"/>
      <c r="T165" s="117"/>
      <c r="U165" s="117"/>
      <c r="V165" s="117"/>
      <c r="W165" s="117"/>
      <c r="X165" s="117"/>
      <c r="Y165" s="117"/>
      <c r="Z165" s="117"/>
    </row>
    <row r="166" spans="1:26" ht="15.75" customHeight="1" x14ac:dyDescent="0.25">
      <c r="A166" s="117"/>
      <c r="B166" s="117"/>
      <c r="C166" s="117"/>
      <c r="D166" s="117"/>
      <c r="E166" s="117"/>
      <c r="F166" s="117"/>
      <c r="G166" s="117"/>
      <c r="H166" s="117"/>
      <c r="I166" s="117"/>
      <c r="J166" s="117"/>
      <c r="K166" s="117"/>
      <c r="L166" s="117"/>
      <c r="M166" s="117"/>
      <c r="N166" s="117"/>
      <c r="O166" s="117"/>
      <c r="P166" s="117"/>
      <c r="Q166" s="117"/>
      <c r="R166" s="117"/>
      <c r="S166" s="117"/>
      <c r="T166" s="117"/>
      <c r="U166" s="117"/>
      <c r="V166" s="117"/>
      <c r="W166" s="117"/>
      <c r="X166" s="117"/>
      <c r="Y166" s="117"/>
      <c r="Z166" s="117"/>
    </row>
    <row r="167" spans="1:26" ht="15.75" customHeight="1" x14ac:dyDescent="0.25">
      <c r="A167" s="117"/>
      <c r="B167" s="117"/>
      <c r="C167" s="117"/>
      <c r="D167" s="117"/>
      <c r="E167" s="117"/>
      <c r="F167" s="117"/>
      <c r="G167" s="117"/>
      <c r="H167" s="117"/>
      <c r="I167" s="117"/>
      <c r="J167" s="117"/>
      <c r="K167" s="117"/>
      <c r="L167" s="117"/>
      <c r="M167" s="117"/>
      <c r="N167" s="117"/>
      <c r="O167" s="117"/>
      <c r="P167" s="117"/>
      <c r="Q167" s="117"/>
      <c r="R167" s="117"/>
      <c r="S167" s="117"/>
      <c r="T167" s="117"/>
      <c r="U167" s="117"/>
      <c r="V167" s="117"/>
      <c r="W167" s="117"/>
      <c r="X167" s="117"/>
      <c r="Y167" s="117"/>
      <c r="Z167" s="117"/>
    </row>
    <row r="168" spans="1:26" ht="15.75" customHeight="1" x14ac:dyDescent="0.25">
      <c r="A168" s="117"/>
      <c r="B168" s="117"/>
      <c r="C168" s="117"/>
      <c r="D168" s="117"/>
      <c r="E168" s="117"/>
      <c r="F168" s="117"/>
      <c r="G168" s="117"/>
      <c r="H168" s="117"/>
      <c r="I168" s="117"/>
      <c r="J168" s="117"/>
      <c r="K168" s="117"/>
      <c r="L168" s="117"/>
      <c r="M168" s="117"/>
      <c r="N168" s="117"/>
      <c r="O168" s="117"/>
      <c r="P168" s="117"/>
      <c r="Q168" s="117"/>
      <c r="R168" s="117"/>
      <c r="S168" s="117"/>
      <c r="T168" s="117"/>
      <c r="U168" s="117"/>
      <c r="V168" s="117"/>
      <c r="W168" s="117"/>
      <c r="X168" s="117"/>
      <c r="Y168" s="117"/>
      <c r="Z168" s="117"/>
    </row>
    <row r="169" spans="1:26" ht="15.75" customHeight="1" x14ac:dyDescent="0.25">
      <c r="A169" s="117"/>
      <c r="B169" s="117"/>
      <c r="C169" s="117"/>
      <c r="D169" s="117"/>
      <c r="E169" s="117"/>
      <c r="F169" s="117"/>
      <c r="G169" s="117"/>
      <c r="H169" s="117"/>
      <c r="I169" s="117"/>
      <c r="J169" s="117"/>
      <c r="K169" s="117"/>
      <c r="L169" s="117"/>
      <c r="M169" s="117"/>
      <c r="N169" s="117"/>
      <c r="O169" s="117"/>
      <c r="P169" s="117"/>
      <c r="Q169" s="117"/>
      <c r="R169" s="117"/>
      <c r="S169" s="117"/>
      <c r="T169" s="117"/>
      <c r="U169" s="117"/>
      <c r="V169" s="117"/>
      <c r="W169" s="117"/>
      <c r="X169" s="117"/>
      <c r="Y169" s="117"/>
      <c r="Z169" s="117"/>
    </row>
    <row r="170" spans="1:26" ht="15.75" customHeight="1" x14ac:dyDescent="0.25">
      <c r="A170" s="117"/>
      <c r="B170" s="117"/>
      <c r="C170" s="117"/>
      <c r="D170" s="117"/>
      <c r="E170" s="117"/>
      <c r="F170" s="117"/>
      <c r="G170" s="117"/>
      <c r="H170" s="117"/>
      <c r="I170" s="117"/>
      <c r="J170" s="117"/>
      <c r="K170" s="117"/>
      <c r="L170" s="117"/>
      <c r="M170" s="117"/>
      <c r="N170" s="117"/>
      <c r="O170" s="117"/>
      <c r="P170" s="117"/>
      <c r="Q170" s="117"/>
      <c r="R170" s="117"/>
      <c r="S170" s="117"/>
      <c r="T170" s="117"/>
      <c r="U170" s="117"/>
      <c r="V170" s="117"/>
      <c r="W170" s="117"/>
      <c r="X170" s="117"/>
      <c r="Y170" s="117"/>
      <c r="Z170" s="117"/>
    </row>
    <row r="171" spans="1:26" ht="15.75" customHeight="1" x14ac:dyDescent="0.25">
      <c r="A171" s="117"/>
      <c r="B171" s="117"/>
      <c r="C171" s="117"/>
      <c r="D171" s="117"/>
      <c r="E171" s="117"/>
      <c r="F171" s="117"/>
      <c r="G171" s="117"/>
      <c r="H171" s="117"/>
      <c r="I171" s="117"/>
      <c r="J171" s="117"/>
      <c r="K171" s="117"/>
      <c r="L171" s="117"/>
      <c r="M171" s="117"/>
      <c r="N171" s="117"/>
      <c r="O171" s="117"/>
      <c r="P171" s="117"/>
      <c r="Q171" s="117"/>
      <c r="R171" s="117"/>
      <c r="S171" s="117"/>
      <c r="T171" s="117"/>
      <c r="U171" s="117"/>
      <c r="V171" s="117"/>
      <c r="W171" s="117"/>
      <c r="X171" s="117"/>
      <c r="Y171" s="117"/>
      <c r="Z171" s="117"/>
    </row>
    <row r="172" spans="1:26" ht="15.75" customHeight="1" x14ac:dyDescent="0.25">
      <c r="A172" s="117"/>
      <c r="B172" s="117"/>
      <c r="C172" s="117"/>
      <c r="D172" s="117"/>
      <c r="E172" s="117"/>
      <c r="F172" s="117"/>
      <c r="G172" s="117"/>
      <c r="H172" s="117"/>
      <c r="I172" s="117"/>
      <c r="J172" s="117"/>
      <c r="K172" s="117"/>
      <c r="L172" s="117"/>
      <c r="M172" s="117"/>
      <c r="N172" s="117"/>
      <c r="O172" s="117"/>
      <c r="P172" s="117"/>
      <c r="Q172" s="117"/>
      <c r="R172" s="117"/>
      <c r="S172" s="117"/>
      <c r="T172" s="117"/>
      <c r="U172" s="117"/>
      <c r="V172" s="117"/>
      <c r="W172" s="117"/>
      <c r="X172" s="117"/>
      <c r="Y172" s="117"/>
      <c r="Z172" s="117"/>
    </row>
    <row r="173" spans="1:26" ht="15.75" customHeight="1" x14ac:dyDescent="0.25">
      <c r="A173" s="117"/>
      <c r="B173" s="117"/>
      <c r="C173" s="117"/>
      <c r="D173" s="117"/>
      <c r="E173" s="117"/>
      <c r="F173" s="117"/>
      <c r="G173" s="117"/>
      <c r="H173" s="117"/>
      <c r="I173" s="117"/>
      <c r="J173" s="117"/>
      <c r="K173" s="117"/>
      <c r="L173" s="117"/>
      <c r="M173" s="117"/>
      <c r="N173" s="117"/>
      <c r="O173" s="117"/>
      <c r="P173" s="117"/>
      <c r="Q173" s="117"/>
      <c r="R173" s="117"/>
      <c r="S173" s="117"/>
      <c r="T173" s="117"/>
      <c r="U173" s="117"/>
      <c r="V173" s="117"/>
      <c r="W173" s="117"/>
      <c r="X173" s="117"/>
      <c r="Y173" s="117"/>
      <c r="Z173" s="117"/>
    </row>
    <row r="174" spans="1:26" ht="15.75" customHeight="1" x14ac:dyDescent="0.25">
      <c r="A174" s="117"/>
      <c r="B174" s="117"/>
      <c r="C174" s="117"/>
      <c r="D174" s="117"/>
      <c r="E174" s="117"/>
      <c r="F174" s="117"/>
      <c r="G174" s="117"/>
      <c r="H174" s="117"/>
      <c r="I174" s="117"/>
      <c r="J174" s="117"/>
      <c r="K174" s="117"/>
      <c r="L174" s="117"/>
      <c r="M174" s="117"/>
      <c r="N174" s="117"/>
      <c r="O174" s="117"/>
      <c r="P174" s="117"/>
      <c r="Q174" s="117"/>
      <c r="R174" s="117"/>
      <c r="S174" s="117"/>
      <c r="T174" s="117"/>
      <c r="U174" s="117"/>
      <c r="V174" s="117"/>
      <c r="W174" s="117"/>
      <c r="X174" s="117"/>
      <c r="Y174" s="117"/>
      <c r="Z174" s="117"/>
    </row>
    <row r="175" spans="1:26" ht="15.75" customHeight="1" x14ac:dyDescent="0.25">
      <c r="A175" s="117"/>
      <c r="B175" s="117"/>
      <c r="C175" s="117"/>
      <c r="D175" s="117"/>
      <c r="E175" s="117"/>
      <c r="F175" s="117"/>
      <c r="G175" s="117"/>
      <c r="H175" s="117"/>
      <c r="I175" s="117"/>
      <c r="J175" s="117"/>
      <c r="K175" s="117"/>
      <c r="L175" s="117"/>
      <c r="M175" s="117"/>
      <c r="N175" s="117"/>
      <c r="O175" s="117"/>
      <c r="P175" s="117"/>
      <c r="Q175" s="117"/>
      <c r="R175" s="117"/>
      <c r="S175" s="117"/>
      <c r="T175" s="117"/>
      <c r="U175" s="117"/>
      <c r="V175" s="117"/>
      <c r="W175" s="117"/>
      <c r="X175" s="117"/>
      <c r="Y175" s="117"/>
      <c r="Z175" s="117"/>
    </row>
    <row r="176" spans="1:26" ht="15.75" customHeight="1" x14ac:dyDescent="0.25">
      <c r="A176" s="117"/>
      <c r="B176" s="117"/>
      <c r="C176" s="117"/>
      <c r="D176" s="117"/>
      <c r="E176" s="117"/>
      <c r="F176" s="117"/>
      <c r="G176" s="117"/>
      <c r="H176" s="117"/>
      <c r="I176" s="117"/>
      <c r="J176" s="117"/>
      <c r="K176" s="117"/>
      <c r="L176" s="117"/>
      <c r="M176" s="117"/>
      <c r="N176" s="117"/>
      <c r="O176" s="117"/>
      <c r="P176" s="117"/>
      <c r="Q176" s="117"/>
      <c r="R176" s="117"/>
      <c r="S176" s="117"/>
      <c r="T176" s="117"/>
      <c r="U176" s="117"/>
      <c r="V176" s="117"/>
      <c r="W176" s="117"/>
      <c r="X176" s="117"/>
      <c r="Y176" s="117"/>
      <c r="Z176" s="117"/>
    </row>
    <row r="177" spans="1:26" ht="15.75" customHeight="1" x14ac:dyDescent="0.25">
      <c r="A177" s="117"/>
      <c r="B177" s="117"/>
      <c r="C177" s="117"/>
      <c r="D177" s="117"/>
      <c r="E177" s="117"/>
      <c r="F177" s="117"/>
      <c r="G177" s="117"/>
      <c r="H177" s="117"/>
      <c r="I177" s="117"/>
      <c r="J177" s="117"/>
      <c r="K177" s="117"/>
      <c r="L177" s="117"/>
      <c r="M177" s="117"/>
      <c r="N177" s="117"/>
      <c r="O177" s="117"/>
      <c r="P177" s="117"/>
      <c r="Q177" s="117"/>
      <c r="R177" s="117"/>
      <c r="S177" s="117"/>
      <c r="T177" s="117"/>
      <c r="U177" s="117"/>
      <c r="V177" s="117"/>
      <c r="W177" s="117"/>
      <c r="X177" s="117"/>
      <c r="Y177" s="117"/>
      <c r="Z177" s="117"/>
    </row>
    <row r="178" spans="1:26" ht="15.75" customHeight="1" x14ac:dyDescent="0.25">
      <c r="A178" s="117"/>
      <c r="B178" s="117"/>
      <c r="C178" s="117"/>
      <c r="D178" s="117"/>
      <c r="E178" s="117"/>
      <c r="F178" s="117"/>
      <c r="G178" s="117"/>
      <c r="H178" s="117"/>
      <c r="I178" s="117"/>
      <c r="J178" s="117"/>
      <c r="K178" s="117"/>
      <c r="L178" s="117"/>
      <c r="M178" s="117"/>
      <c r="N178" s="117"/>
      <c r="O178" s="117"/>
      <c r="P178" s="117"/>
      <c r="Q178" s="117"/>
      <c r="R178" s="117"/>
      <c r="S178" s="117"/>
      <c r="T178" s="117"/>
      <c r="U178" s="117"/>
      <c r="V178" s="117"/>
      <c r="W178" s="117"/>
      <c r="X178" s="117"/>
      <c r="Y178" s="117"/>
      <c r="Z178" s="117"/>
    </row>
    <row r="179" spans="1:26" ht="15.75" customHeight="1" x14ac:dyDescent="0.25">
      <c r="A179" s="117"/>
      <c r="B179" s="117"/>
      <c r="C179" s="117"/>
      <c r="D179" s="117"/>
      <c r="E179" s="117"/>
      <c r="F179" s="117"/>
      <c r="G179" s="117"/>
      <c r="H179" s="117"/>
      <c r="I179" s="117"/>
      <c r="J179" s="117"/>
      <c r="K179" s="117"/>
      <c r="L179" s="117"/>
      <c r="M179" s="117"/>
      <c r="N179" s="117"/>
      <c r="O179" s="117"/>
      <c r="P179" s="117"/>
      <c r="Q179" s="117"/>
      <c r="R179" s="117"/>
      <c r="S179" s="117"/>
      <c r="T179" s="117"/>
      <c r="U179" s="117"/>
      <c r="V179" s="117"/>
      <c r="W179" s="117"/>
      <c r="X179" s="117"/>
      <c r="Y179" s="117"/>
      <c r="Z179" s="117"/>
    </row>
    <row r="180" spans="1:26" ht="15.75" customHeight="1" x14ac:dyDescent="0.25">
      <c r="A180" s="117"/>
      <c r="B180" s="117"/>
      <c r="C180" s="117"/>
      <c r="D180" s="117"/>
      <c r="E180" s="117"/>
      <c r="F180" s="117"/>
      <c r="G180" s="117"/>
      <c r="H180" s="117"/>
      <c r="I180" s="117"/>
      <c r="J180" s="117"/>
      <c r="K180" s="117"/>
      <c r="L180" s="117"/>
      <c r="M180" s="117"/>
      <c r="N180" s="117"/>
      <c r="O180" s="117"/>
      <c r="P180" s="117"/>
      <c r="Q180" s="117"/>
      <c r="R180" s="117"/>
      <c r="S180" s="117"/>
      <c r="T180" s="117"/>
      <c r="U180" s="117"/>
      <c r="V180" s="117"/>
      <c r="W180" s="117"/>
      <c r="X180" s="117"/>
      <c r="Y180" s="117"/>
      <c r="Z180" s="117"/>
    </row>
    <row r="181" spans="1:26" ht="15.75" customHeight="1" x14ac:dyDescent="0.25">
      <c r="A181" s="117"/>
      <c r="B181" s="117"/>
      <c r="C181" s="117"/>
      <c r="D181" s="117"/>
      <c r="E181" s="117"/>
      <c r="F181" s="117"/>
      <c r="G181" s="117"/>
      <c r="H181" s="117"/>
      <c r="I181" s="117"/>
      <c r="J181" s="117"/>
      <c r="K181" s="117"/>
      <c r="L181" s="117"/>
      <c r="M181" s="117"/>
      <c r="N181" s="117"/>
      <c r="O181" s="117"/>
      <c r="P181" s="117"/>
      <c r="Q181" s="117"/>
      <c r="R181" s="117"/>
      <c r="S181" s="117"/>
      <c r="T181" s="117"/>
      <c r="U181" s="117"/>
      <c r="V181" s="117"/>
      <c r="W181" s="117"/>
      <c r="X181" s="117"/>
      <c r="Y181" s="117"/>
      <c r="Z181" s="117"/>
    </row>
    <row r="182" spans="1:26" ht="15.75" customHeight="1" x14ac:dyDescent="0.25">
      <c r="A182" s="117"/>
      <c r="B182" s="117"/>
      <c r="C182" s="117"/>
      <c r="D182" s="117"/>
      <c r="E182" s="117"/>
      <c r="F182" s="117"/>
      <c r="G182" s="117"/>
      <c r="H182" s="117"/>
      <c r="I182" s="117"/>
      <c r="J182" s="117"/>
      <c r="K182" s="117"/>
      <c r="L182" s="117"/>
      <c r="M182" s="117"/>
      <c r="N182" s="117"/>
      <c r="O182" s="117"/>
      <c r="P182" s="117"/>
      <c r="Q182" s="117"/>
      <c r="R182" s="117"/>
      <c r="S182" s="117"/>
      <c r="T182" s="117"/>
      <c r="U182" s="117"/>
      <c r="V182" s="117"/>
      <c r="W182" s="117"/>
      <c r="X182" s="117"/>
      <c r="Y182" s="117"/>
      <c r="Z182" s="117"/>
    </row>
    <row r="183" spans="1:26" ht="15.75" customHeight="1" x14ac:dyDescent="0.25">
      <c r="A183" s="117"/>
      <c r="B183" s="117"/>
      <c r="C183" s="117"/>
      <c r="D183" s="117"/>
      <c r="E183" s="117"/>
      <c r="F183" s="117"/>
      <c r="G183" s="117"/>
      <c r="H183" s="117"/>
      <c r="I183" s="117"/>
      <c r="J183" s="117"/>
      <c r="K183" s="117"/>
      <c r="L183" s="117"/>
      <c r="M183" s="117"/>
      <c r="N183" s="117"/>
      <c r="O183" s="117"/>
      <c r="P183" s="117"/>
      <c r="Q183" s="117"/>
      <c r="R183" s="117"/>
      <c r="S183" s="117"/>
      <c r="T183" s="117"/>
      <c r="U183" s="117"/>
      <c r="V183" s="117"/>
      <c r="W183" s="117"/>
      <c r="X183" s="117"/>
      <c r="Y183" s="117"/>
      <c r="Z183" s="117"/>
    </row>
    <row r="184" spans="1:26" ht="15.75" customHeight="1" x14ac:dyDescent="0.25">
      <c r="A184" s="117"/>
      <c r="B184" s="117"/>
      <c r="C184" s="117"/>
      <c r="D184" s="117"/>
      <c r="E184" s="117"/>
      <c r="F184" s="117"/>
      <c r="G184" s="117"/>
      <c r="H184" s="117"/>
      <c r="I184" s="117"/>
      <c r="J184" s="117"/>
      <c r="K184" s="117"/>
      <c r="L184" s="117"/>
      <c r="M184" s="117"/>
      <c r="N184" s="117"/>
      <c r="O184" s="117"/>
      <c r="P184" s="117"/>
      <c r="Q184" s="117"/>
      <c r="R184" s="117"/>
      <c r="S184" s="117"/>
      <c r="T184" s="117"/>
      <c r="U184" s="117"/>
      <c r="V184" s="117"/>
      <c r="W184" s="117"/>
      <c r="X184" s="117"/>
      <c r="Y184" s="117"/>
      <c r="Z184" s="117"/>
    </row>
    <row r="185" spans="1:26" ht="15.75" customHeight="1" x14ac:dyDescent="0.25">
      <c r="A185" s="117"/>
      <c r="B185" s="117"/>
      <c r="C185" s="117"/>
      <c r="D185" s="117"/>
      <c r="E185" s="117"/>
      <c r="F185" s="117"/>
      <c r="G185" s="117"/>
      <c r="H185" s="117"/>
      <c r="I185" s="117"/>
      <c r="J185" s="117"/>
      <c r="K185" s="117"/>
      <c r="L185" s="117"/>
      <c r="M185" s="117"/>
      <c r="N185" s="117"/>
      <c r="O185" s="117"/>
      <c r="P185" s="117"/>
      <c r="Q185" s="117"/>
      <c r="R185" s="117"/>
      <c r="S185" s="117"/>
      <c r="T185" s="117"/>
      <c r="U185" s="117"/>
      <c r="V185" s="117"/>
      <c r="W185" s="117"/>
      <c r="X185" s="117"/>
      <c r="Y185" s="117"/>
      <c r="Z185" s="117"/>
    </row>
    <row r="186" spans="1:26" ht="15.75" customHeight="1" x14ac:dyDescent="0.25">
      <c r="A186" s="117"/>
      <c r="B186" s="117"/>
      <c r="C186" s="117"/>
      <c r="D186" s="117"/>
      <c r="E186" s="117"/>
      <c r="F186" s="117"/>
      <c r="G186" s="117"/>
      <c r="H186" s="117"/>
      <c r="I186" s="117"/>
      <c r="J186" s="117"/>
      <c r="K186" s="117"/>
      <c r="L186" s="117"/>
      <c r="M186" s="117"/>
      <c r="N186" s="117"/>
      <c r="O186" s="117"/>
      <c r="P186" s="117"/>
      <c r="Q186" s="117"/>
      <c r="R186" s="117"/>
      <c r="S186" s="117"/>
      <c r="T186" s="117"/>
      <c r="U186" s="117"/>
      <c r="V186" s="117"/>
      <c r="W186" s="117"/>
      <c r="X186" s="117"/>
      <c r="Y186" s="117"/>
      <c r="Z186" s="117"/>
    </row>
    <row r="187" spans="1:26" ht="15.75" customHeight="1" x14ac:dyDescent="0.25">
      <c r="A187" s="117"/>
      <c r="B187" s="117"/>
      <c r="C187" s="117"/>
      <c r="D187" s="117"/>
      <c r="E187" s="117"/>
      <c r="F187" s="117"/>
      <c r="G187" s="117"/>
      <c r="H187" s="117"/>
      <c r="I187" s="117"/>
      <c r="J187" s="117"/>
      <c r="K187" s="117"/>
      <c r="L187" s="117"/>
      <c r="M187" s="117"/>
      <c r="N187" s="117"/>
      <c r="O187" s="117"/>
      <c r="P187" s="117"/>
      <c r="Q187" s="117"/>
      <c r="R187" s="117"/>
      <c r="S187" s="117"/>
      <c r="T187" s="117"/>
      <c r="U187" s="117"/>
      <c r="V187" s="117"/>
      <c r="W187" s="117"/>
      <c r="X187" s="117"/>
      <c r="Y187" s="117"/>
      <c r="Z187" s="117"/>
    </row>
    <row r="188" spans="1:26" ht="15.75" customHeight="1" x14ac:dyDescent="0.25">
      <c r="A188" s="117"/>
      <c r="B188" s="117"/>
      <c r="C188" s="117"/>
      <c r="D188" s="117"/>
      <c r="E188" s="117"/>
      <c r="F188" s="117"/>
      <c r="G188" s="117"/>
      <c r="H188" s="117"/>
      <c r="I188" s="117"/>
      <c r="J188" s="117"/>
      <c r="K188" s="117"/>
      <c r="L188" s="117"/>
      <c r="M188" s="117"/>
      <c r="N188" s="117"/>
      <c r="O188" s="117"/>
      <c r="P188" s="117"/>
      <c r="Q188" s="117"/>
      <c r="R188" s="117"/>
      <c r="S188" s="117"/>
      <c r="T188" s="117"/>
      <c r="U188" s="117"/>
      <c r="V188" s="117"/>
      <c r="W188" s="117"/>
      <c r="X188" s="117"/>
      <c r="Y188" s="117"/>
      <c r="Z188" s="117"/>
    </row>
    <row r="189" spans="1:26" ht="15.75" customHeight="1" x14ac:dyDescent="0.25">
      <c r="A189" s="117"/>
      <c r="B189" s="117"/>
      <c r="C189" s="117"/>
      <c r="D189" s="117"/>
      <c r="E189" s="117"/>
      <c r="F189" s="117"/>
      <c r="G189" s="117"/>
      <c r="H189" s="117"/>
      <c r="I189" s="117"/>
      <c r="J189" s="117"/>
      <c r="K189" s="117"/>
      <c r="L189" s="117"/>
      <c r="M189" s="117"/>
      <c r="N189" s="117"/>
      <c r="O189" s="117"/>
      <c r="P189" s="117"/>
      <c r="Q189" s="117"/>
      <c r="R189" s="117"/>
      <c r="S189" s="117"/>
      <c r="T189" s="117"/>
      <c r="U189" s="117"/>
      <c r="V189" s="117"/>
      <c r="W189" s="117"/>
      <c r="X189" s="117"/>
      <c r="Y189" s="117"/>
      <c r="Z189" s="117"/>
    </row>
    <row r="190" spans="1:26" ht="15.75" customHeight="1" x14ac:dyDescent="0.25">
      <c r="A190" s="117"/>
      <c r="B190" s="117"/>
      <c r="C190" s="117"/>
      <c r="D190" s="117"/>
      <c r="E190" s="117"/>
      <c r="F190" s="117"/>
      <c r="G190" s="117"/>
      <c r="H190" s="117"/>
      <c r="I190" s="117"/>
      <c r="J190" s="117"/>
      <c r="K190" s="117"/>
      <c r="L190" s="117"/>
      <c r="M190" s="117"/>
      <c r="N190" s="117"/>
      <c r="O190" s="117"/>
      <c r="P190" s="117"/>
      <c r="Q190" s="117"/>
      <c r="R190" s="117"/>
      <c r="S190" s="117"/>
      <c r="T190" s="117"/>
      <c r="U190" s="117"/>
      <c r="V190" s="117"/>
      <c r="W190" s="117"/>
      <c r="X190" s="117"/>
      <c r="Y190" s="117"/>
      <c r="Z190" s="117"/>
    </row>
    <row r="191" spans="1:26" ht="15.75" customHeight="1" x14ac:dyDescent="0.25">
      <c r="A191" s="117"/>
      <c r="B191" s="117"/>
      <c r="C191" s="117"/>
      <c r="D191" s="117"/>
      <c r="E191" s="117"/>
      <c r="F191" s="117"/>
      <c r="G191" s="117"/>
      <c r="H191" s="117"/>
      <c r="I191" s="117"/>
      <c r="J191" s="117"/>
      <c r="K191" s="117"/>
      <c r="L191" s="117"/>
      <c r="M191" s="117"/>
      <c r="N191" s="117"/>
      <c r="O191" s="117"/>
      <c r="P191" s="117"/>
      <c r="Q191" s="117"/>
      <c r="R191" s="117"/>
      <c r="S191" s="117"/>
      <c r="T191" s="117"/>
      <c r="U191" s="117"/>
      <c r="V191" s="117"/>
      <c r="W191" s="117"/>
      <c r="X191" s="117"/>
      <c r="Y191" s="117"/>
      <c r="Z191" s="117"/>
    </row>
    <row r="192" spans="1:26" ht="15.75" customHeight="1" x14ac:dyDescent="0.25">
      <c r="A192" s="117"/>
      <c r="B192" s="117"/>
      <c r="C192" s="117"/>
      <c r="D192" s="117"/>
      <c r="E192" s="117"/>
      <c r="F192" s="117"/>
      <c r="G192" s="117"/>
      <c r="H192" s="117"/>
      <c r="I192" s="117"/>
      <c r="J192" s="117"/>
      <c r="K192" s="117"/>
      <c r="L192" s="117"/>
      <c r="M192" s="117"/>
      <c r="N192" s="117"/>
      <c r="O192" s="117"/>
      <c r="P192" s="117"/>
      <c r="Q192" s="117"/>
      <c r="R192" s="117"/>
      <c r="S192" s="117"/>
      <c r="T192" s="117"/>
      <c r="U192" s="117"/>
      <c r="V192" s="117"/>
      <c r="W192" s="117"/>
      <c r="X192" s="117"/>
      <c r="Y192" s="117"/>
      <c r="Z192" s="117"/>
    </row>
    <row r="193" spans="1:26" ht="15.75" customHeight="1" x14ac:dyDescent="0.25">
      <c r="A193" s="117"/>
      <c r="B193" s="117"/>
      <c r="C193" s="117"/>
      <c r="D193" s="117"/>
      <c r="E193" s="117"/>
      <c r="F193" s="117"/>
      <c r="G193" s="117"/>
      <c r="H193" s="117"/>
      <c r="I193" s="117"/>
      <c r="J193" s="117"/>
      <c r="K193" s="117"/>
      <c r="L193" s="117"/>
      <c r="M193" s="117"/>
      <c r="N193" s="117"/>
      <c r="O193" s="117"/>
      <c r="P193" s="117"/>
      <c r="Q193" s="117"/>
      <c r="R193" s="117"/>
      <c r="S193" s="117"/>
      <c r="T193" s="117"/>
      <c r="U193" s="117"/>
      <c r="V193" s="117"/>
      <c r="W193" s="117"/>
      <c r="X193" s="117"/>
      <c r="Y193" s="117"/>
      <c r="Z193" s="117"/>
    </row>
    <row r="194" spans="1:26" ht="15.75" customHeight="1" x14ac:dyDescent="0.25">
      <c r="A194" s="117"/>
      <c r="B194" s="117"/>
      <c r="C194" s="117"/>
      <c r="D194" s="117"/>
      <c r="E194" s="117"/>
      <c r="F194" s="117"/>
      <c r="G194" s="117"/>
      <c r="H194" s="117"/>
      <c r="I194" s="117"/>
      <c r="J194" s="117"/>
      <c r="K194" s="117"/>
      <c r="L194" s="117"/>
      <c r="M194" s="117"/>
      <c r="N194" s="117"/>
      <c r="O194" s="117"/>
      <c r="P194" s="117"/>
      <c r="Q194" s="117"/>
      <c r="R194" s="117"/>
      <c r="S194" s="117"/>
      <c r="T194" s="117"/>
      <c r="U194" s="117"/>
      <c r="V194" s="117"/>
      <c r="W194" s="117"/>
      <c r="X194" s="117"/>
      <c r="Y194" s="117"/>
      <c r="Z194" s="117"/>
    </row>
    <row r="195" spans="1:26" ht="15.75" customHeight="1" x14ac:dyDescent="0.25">
      <c r="A195" s="117"/>
      <c r="B195" s="117"/>
      <c r="C195" s="117"/>
      <c r="D195" s="117"/>
      <c r="E195" s="117"/>
      <c r="F195" s="117"/>
      <c r="G195" s="117"/>
      <c r="H195" s="117"/>
      <c r="I195" s="117"/>
      <c r="J195" s="117"/>
      <c r="K195" s="117"/>
      <c r="L195" s="117"/>
      <c r="M195" s="117"/>
      <c r="N195" s="117"/>
      <c r="O195" s="117"/>
      <c r="P195" s="117"/>
      <c r="Q195" s="117"/>
      <c r="R195" s="117"/>
      <c r="S195" s="117"/>
      <c r="T195" s="117"/>
      <c r="U195" s="117"/>
      <c r="V195" s="117"/>
      <c r="W195" s="117"/>
      <c r="X195" s="117"/>
      <c r="Y195" s="117"/>
      <c r="Z195" s="117"/>
    </row>
    <row r="196" spans="1:26" ht="15.75" customHeight="1" x14ac:dyDescent="0.25">
      <c r="A196" s="117"/>
      <c r="B196" s="117"/>
      <c r="C196" s="117"/>
      <c r="D196" s="117"/>
      <c r="E196" s="117"/>
      <c r="F196" s="117"/>
      <c r="G196" s="117"/>
      <c r="H196" s="117"/>
      <c r="I196" s="117"/>
      <c r="J196" s="117"/>
      <c r="K196" s="117"/>
      <c r="L196" s="117"/>
      <c r="M196" s="117"/>
      <c r="N196" s="117"/>
      <c r="O196" s="117"/>
      <c r="P196" s="117"/>
      <c r="Q196" s="117"/>
      <c r="R196" s="117"/>
      <c r="S196" s="117"/>
      <c r="T196" s="117"/>
      <c r="U196" s="117"/>
      <c r="V196" s="117"/>
      <c r="W196" s="117"/>
      <c r="X196" s="117"/>
      <c r="Y196" s="117"/>
      <c r="Z196" s="117"/>
    </row>
    <row r="197" spans="1:26" ht="15.75" customHeight="1" x14ac:dyDescent="0.25">
      <c r="A197" s="117"/>
      <c r="B197" s="117"/>
      <c r="C197" s="117"/>
      <c r="D197" s="117"/>
      <c r="E197" s="117"/>
      <c r="F197" s="117"/>
      <c r="G197" s="117"/>
      <c r="H197" s="117"/>
      <c r="I197" s="117"/>
      <c r="J197" s="117"/>
      <c r="K197" s="117"/>
      <c r="L197" s="117"/>
      <c r="M197" s="117"/>
      <c r="N197" s="117"/>
      <c r="O197" s="117"/>
      <c r="P197" s="117"/>
      <c r="Q197" s="117"/>
      <c r="R197" s="117"/>
      <c r="S197" s="117"/>
      <c r="T197" s="117"/>
      <c r="U197" s="117"/>
      <c r="V197" s="117"/>
      <c r="W197" s="117"/>
      <c r="X197" s="117"/>
      <c r="Y197" s="117"/>
      <c r="Z197" s="117"/>
    </row>
    <row r="198" spans="1:26" ht="15.75" customHeight="1" x14ac:dyDescent="0.25">
      <c r="A198" s="117"/>
      <c r="B198" s="117"/>
      <c r="C198" s="117"/>
      <c r="D198" s="117"/>
      <c r="E198" s="117"/>
      <c r="F198" s="117"/>
      <c r="G198" s="117"/>
      <c r="H198" s="117"/>
      <c r="I198" s="117"/>
      <c r="J198" s="117"/>
      <c r="K198" s="117"/>
      <c r="L198" s="117"/>
      <c r="M198" s="117"/>
      <c r="N198" s="117"/>
      <c r="O198" s="117"/>
      <c r="P198" s="117"/>
      <c r="Q198" s="117"/>
      <c r="R198" s="117"/>
      <c r="S198" s="117"/>
      <c r="T198" s="117"/>
      <c r="U198" s="117"/>
      <c r="V198" s="117"/>
      <c r="W198" s="117"/>
      <c r="X198" s="117"/>
      <c r="Y198" s="117"/>
      <c r="Z198" s="117"/>
    </row>
    <row r="199" spans="1:26" ht="15.75" customHeight="1" x14ac:dyDescent="0.25">
      <c r="A199" s="117"/>
      <c r="B199" s="117"/>
      <c r="C199" s="117"/>
      <c r="D199" s="117"/>
      <c r="E199" s="117"/>
      <c r="F199" s="117"/>
      <c r="G199" s="117"/>
      <c r="H199" s="117"/>
      <c r="I199" s="117"/>
      <c r="J199" s="117"/>
      <c r="K199" s="117"/>
      <c r="L199" s="117"/>
      <c r="M199" s="117"/>
      <c r="N199" s="117"/>
      <c r="O199" s="117"/>
      <c r="P199" s="117"/>
      <c r="Q199" s="117"/>
      <c r="R199" s="117"/>
      <c r="S199" s="117"/>
      <c r="T199" s="117"/>
      <c r="U199" s="117"/>
      <c r="V199" s="117"/>
      <c r="W199" s="117"/>
      <c r="X199" s="117"/>
      <c r="Y199" s="117"/>
      <c r="Z199" s="117"/>
    </row>
    <row r="200" spans="1:26" ht="15.75" customHeight="1" x14ac:dyDescent="0.25">
      <c r="A200" s="117"/>
      <c r="B200" s="117"/>
      <c r="C200" s="117"/>
      <c r="D200" s="117"/>
      <c r="E200" s="117"/>
      <c r="F200" s="117"/>
      <c r="G200" s="117"/>
      <c r="H200" s="117"/>
      <c r="I200" s="117"/>
      <c r="J200" s="117"/>
      <c r="K200" s="117"/>
      <c r="L200" s="117"/>
      <c r="M200" s="117"/>
      <c r="N200" s="117"/>
      <c r="O200" s="117"/>
      <c r="P200" s="117"/>
      <c r="Q200" s="117"/>
      <c r="R200" s="117"/>
      <c r="S200" s="117"/>
      <c r="T200" s="117"/>
      <c r="U200" s="117"/>
      <c r="V200" s="117"/>
      <c r="W200" s="117"/>
      <c r="X200" s="117"/>
      <c r="Y200" s="117"/>
      <c r="Z200" s="117"/>
    </row>
    <row r="201" spans="1:26" ht="15.75" customHeight="1" x14ac:dyDescent="0.25">
      <c r="A201" s="117"/>
      <c r="B201" s="117"/>
      <c r="C201" s="117"/>
      <c r="D201" s="117"/>
      <c r="E201" s="117"/>
      <c r="F201" s="117"/>
      <c r="G201" s="117"/>
      <c r="H201" s="117"/>
      <c r="I201" s="117"/>
      <c r="J201" s="117"/>
      <c r="K201" s="117"/>
      <c r="L201" s="117"/>
      <c r="M201" s="117"/>
      <c r="N201" s="117"/>
      <c r="O201" s="117"/>
      <c r="P201" s="117"/>
      <c r="Q201" s="117"/>
      <c r="R201" s="117"/>
      <c r="S201" s="117"/>
      <c r="T201" s="117"/>
      <c r="U201" s="117"/>
      <c r="V201" s="117"/>
      <c r="W201" s="117"/>
      <c r="X201" s="117"/>
      <c r="Y201" s="117"/>
      <c r="Z201" s="117"/>
    </row>
    <row r="202" spans="1:26" ht="15.75" customHeight="1" x14ac:dyDescent="0.25">
      <c r="A202" s="117"/>
      <c r="B202" s="117"/>
      <c r="C202" s="117"/>
      <c r="D202" s="117"/>
      <c r="E202" s="117"/>
      <c r="F202" s="117"/>
      <c r="G202" s="117"/>
      <c r="H202" s="117"/>
      <c r="I202" s="117"/>
      <c r="J202" s="117"/>
      <c r="K202" s="117"/>
      <c r="L202" s="117"/>
      <c r="M202" s="117"/>
      <c r="N202" s="117"/>
      <c r="O202" s="117"/>
      <c r="P202" s="117"/>
      <c r="Q202" s="117"/>
      <c r="R202" s="117"/>
      <c r="S202" s="117"/>
      <c r="T202" s="117"/>
      <c r="U202" s="117"/>
      <c r="V202" s="117"/>
      <c r="W202" s="117"/>
      <c r="X202" s="117"/>
      <c r="Y202" s="117"/>
      <c r="Z202" s="117"/>
    </row>
    <row r="203" spans="1:26" ht="15.75" customHeight="1" x14ac:dyDescent="0.25">
      <c r="A203" s="117"/>
      <c r="B203" s="117"/>
      <c r="C203" s="117"/>
      <c r="D203" s="117"/>
      <c r="E203" s="117"/>
      <c r="F203" s="117"/>
      <c r="G203" s="117"/>
      <c r="H203" s="117"/>
      <c r="I203" s="117"/>
      <c r="J203" s="117"/>
      <c r="K203" s="117"/>
      <c r="L203" s="117"/>
      <c r="M203" s="117"/>
      <c r="N203" s="117"/>
      <c r="O203" s="117"/>
      <c r="P203" s="117"/>
      <c r="Q203" s="117"/>
      <c r="R203" s="117"/>
      <c r="S203" s="117"/>
      <c r="T203" s="117"/>
      <c r="U203" s="117"/>
      <c r="V203" s="117"/>
      <c r="W203" s="117"/>
      <c r="X203" s="117"/>
      <c r="Y203" s="117"/>
      <c r="Z203" s="117"/>
    </row>
    <row r="204" spans="1:26" ht="15.75" customHeight="1" x14ac:dyDescent="0.25">
      <c r="A204" s="117"/>
      <c r="B204" s="117"/>
      <c r="C204" s="117"/>
      <c r="D204" s="117"/>
      <c r="E204" s="117"/>
      <c r="F204" s="117"/>
      <c r="G204" s="117"/>
      <c r="H204" s="117"/>
      <c r="I204" s="117"/>
      <c r="J204" s="117"/>
      <c r="K204" s="117"/>
      <c r="L204" s="117"/>
      <c r="M204" s="117"/>
      <c r="N204" s="117"/>
      <c r="O204" s="117"/>
      <c r="P204" s="117"/>
      <c r="Q204" s="117"/>
      <c r="R204" s="117"/>
      <c r="S204" s="117"/>
      <c r="T204" s="117"/>
      <c r="U204" s="117"/>
      <c r="V204" s="117"/>
      <c r="W204" s="117"/>
      <c r="X204" s="117"/>
      <c r="Y204" s="117"/>
      <c r="Z204" s="117"/>
    </row>
    <row r="205" spans="1:26" ht="15.75" customHeight="1" x14ac:dyDescent="0.25">
      <c r="A205" s="117"/>
      <c r="B205" s="117"/>
      <c r="C205" s="117"/>
      <c r="D205" s="117"/>
      <c r="E205" s="117"/>
      <c r="F205" s="117"/>
      <c r="G205" s="117"/>
      <c r="H205" s="117"/>
      <c r="I205" s="117"/>
      <c r="J205" s="117"/>
      <c r="K205" s="117"/>
      <c r="L205" s="117"/>
      <c r="M205" s="117"/>
      <c r="N205" s="117"/>
      <c r="O205" s="117"/>
      <c r="P205" s="117"/>
      <c r="Q205" s="117"/>
      <c r="R205" s="117"/>
      <c r="S205" s="117"/>
      <c r="T205" s="117"/>
      <c r="U205" s="117"/>
      <c r="V205" s="117"/>
      <c r="W205" s="117"/>
      <c r="X205" s="117"/>
      <c r="Y205" s="117"/>
      <c r="Z205" s="117"/>
    </row>
    <row r="206" spans="1:26" ht="15.75" customHeight="1" x14ac:dyDescent="0.25">
      <c r="A206" s="117"/>
      <c r="B206" s="117"/>
      <c r="C206" s="117"/>
      <c r="D206" s="117"/>
      <c r="E206" s="117"/>
      <c r="F206" s="117"/>
      <c r="G206" s="117"/>
      <c r="H206" s="117"/>
      <c r="I206" s="117"/>
      <c r="J206" s="117"/>
      <c r="K206" s="117"/>
      <c r="L206" s="117"/>
      <c r="M206" s="117"/>
      <c r="N206" s="117"/>
      <c r="O206" s="117"/>
      <c r="P206" s="117"/>
      <c r="Q206" s="117"/>
      <c r="R206" s="117"/>
      <c r="S206" s="117"/>
      <c r="T206" s="117"/>
      <c r="U206" s="117"/>
      <c r="V206" s="117"/>
      <c r="W206" s="117"/>
      <c r="X206" s="117"/>
      <c r="Y206" s="117"/>
      <c r="Z206" s="117"/>
    </row>
    <row r="207" spans="1:26" ht="15.75" customHeight="1" x14ac:dyDescent="0.25">
      <c r="A207" s="117"/>
      <c r="B207" s="117"/>
      <c r="C207" s="117"/>
      <c r="D207" s="117"/>
      <c r="E207" s="117"/>
      <c r="F207" s="117"/>
      <c r="G207" s="117"/>
      <c r="H207" s="117"/>
      <c r="I207" s="117"/>
      <c r="J207" s="117"/>
      <c r="K207" s="117"/>
      <c r="L207" s="117"/>
      <c r="M207" s="117"/>
      <c r="N207" s="117"/>
      <c r="O207" s="117"/>
      <c r="P207" s="117"/>
      <c r="Q207" s="117"/>
      <c r="R207" s="117"/>
      <c r="S207" s="117"/>
      <c r="T207" s="117"/>
      <c r="U207" s="117"/>
      <c r="V207" s="117"/>
      <c r="W207" s="117"/>
      <c r="X207" s="117"/>
      <c r="Y207" s="117"/>
      <c r="Z207" s="117"/>
    </row>
    <row r="208" spans="1:26" ht="15.75" customHeight="1" x14ac:dyDescent="0.25">
      <c r="A208" s="117"/>
      <c r="B208" s="117"/>
      <c r="C208" s="117"/>
      <c r="D208" s="117"/>
      <c r="E208" s="117"/>
      <c r="F208" s="117"/>
      <c r="G208" s="117"/>
      <c r="H208" s="117"/>
      <c r="I208" s="117"/>
      <c r="J208" s="117"/>
      <c r="K208" s="117"/>
      <c r="L208" s="117"/>
      <c r="M208" s="117"/>
      <c r="N208" s="117"/>
      <c r="O208" s="117"/>
      <c r="P208" s="117"/>
      <c r="Q208" s="117"/>
      <c r="R208" s="117"/>
      <c r="S208" s="117"/>
      <c r="T208" s="117"/>
      <c r="U208" s="117"/>
      <c r="V208" s="117"/>
      <c r="W208" s="117"/>
      <c r="X208" s="117"/>
      <c r="Y208" s="117"/>
      <c r="Z208" s="117"/>
    </row>
    <row r="209" spans="1:26" ht="15.75" customHeight="1" x14ac:dyDescent="0.25">
      <c r="A209" s="117"/>
      <c r="B209" s="117"/>
      <c r="C209" s="117"/>
      <c r="D209" s="117"/>
      <c r="E209" s="117"/>
      <c r="F209" s="117"/>
      <c r="G209" s="117"/>
      <c r="H209" s="117"/>
      <c r="I209" s="117"/>
      <c r="J209" s="117"/>
      <c r="K209" s="117"/>
      <c r="L209" s="117"/>
      <c r="M209" s="117"/>
      <c r="N209" s="117"/>
      <c r="O209" s="117"/>
      <c r="P209" s="117"/>
      <c r="Q209" s="117"/>
      <c r="R209" s="117"/>
      <c r="S209" s="117"/>
      <c r="T209" s="117"/>
      <c r="U209" s="117"/>
      <c r="V209" s="117"/>
      <c r="W209" s="117"/>
      <c r="X209" s="117"/>
      <c r="Y209" s="117"/>
      <c r="Z209" s="117"/>
    </row>
    <row r="210" spans="1:26" ht="15.75" customHeight="1" x14ac:dyDescent="0.25">
      <c r="A210" s="117"/>
      <c r="B210" s="117"/>
      <c r="C210" s="117"/>
      <c r="D210" s="117"/>
      <c r="E210" s="117"/>
      <c r="F210" s="117"/>
      <c r="G210" s="117"/>
      <c r="H210" s="117"/>
      <c r="I210" s="117"/>
      <c r="J210" s="117"/>
      <c r="K210" s="117"/>
      <c r="L210" s="117"/>
      <c r="M210" s="117"/>
      <c r="N210" s="117"/>
      <c r="O210" s="117"/>
      <c r="P210" s="117"/>
      <c r="Q210" s="117"/>
      <c r="R210" s="117"/>
      <c r="S210" s="117"/>
      <c r="T210" s="117"/>
      <c r="U210" s="117"/>
      <c r="V210" s="117"/>
      <c r="W210" s="117"/>
      <c r="X210" s="117"/>
      <c r="Y210" s="117"/>
      <c r="Z210" s="117"/>
    </row>
    <row r="211" spans="1:26" ht="15.75" customHeight="1" x14ac:dyDescent="0.25">
      <c r="A211" s="117"/>
      <c r="B211" s="117"/>
      <c r="C211" s="117"/>
      <c r="D211" s="117"/>
      <c r="E211" s="117"/>
      <c r="F211" s="117"/>
      <c r="G211" s="117"/>
      <c r="H211" s="117"/>
      <c r="I211" s="117"/>
      <c r="J211" s="117"/>
      <c r="K211" s="117"/>
      <c r="L211" s="117"/>
      <c r="M211" s="117"/>
      <c r="N211" s="117"/>
      <c r="O211" s="117"/>
      <c r="P211" s="117"/>
      <c r="Q211" s="117"/>
      <c r="R211" s="117"/>
      <c r="S211" s="117"/>
      <c r="T211" s="117"/>
      <c r="U211" s="117"/>
      <c r="V211" s="117"/>
      <c r="W211" s="117"/>
      <c r="X211" s="117"/>
      <c r="Y211" s="117"/>
      <c r="Z211" s="117"/>
    </row>
    <row r="212" spans="1:26" ht="15.75" customHeight="1" x14ac:dyDescent="0.25">
      <c r="A212" s="117"/>
      <c r="B212" s="117"/>
      <c r="C212" s="117"/>
      <c r="D212" s="117"/>
      <c r="E212" s="117"/>
      <c r="F212" s="117"/>
      <c r="G212" s="117"/>
      <c r="H212" s="117"/>
      <c r="I212" s="117"/>
      <c r="J212" s="117"/>
      <c r="K212" s="117"/>
      <c r="L212" s="117"/>
      <c r="M212" s="117"/>
      <c r="N212" s="117"/>
      <c r="O212" s="117"/>
      <c r="P212" s="117"/>
      <c r="Q212" s="117"/>
      <c r="R212" s="117"/>
      <c r="S212" s="117"/>
      <c r="T212" s="117"/>
      <c r="U212" s="117"/>
      <c r="V212" s="117"/>
      <c r="W212" s="117"/>
      <c r="X212" s="117"/>
      <c r="Y212" s="117"/>
      <c r="Z212" s="117"/>
    </row>
    <row r="213" spans="1:26" ht="15.75" customHeight="1" x14ac:dyDescent="0.25">
      <c r="A213" s="117"/>
      <c r="B213" s="117"/>
      <c r="C213" s="117"/>
      <c r="D213" s="117"/>
      <c r="E213" s="117"/>
      <c r="F213" s="117"/>
      <c r="G213" s="117"/>
      <c r="H213" s="117"/>
      <c r="I213" s="117"/>
      <c r="J213" s="117"/>
      <c r="K213" s="117"/>
      <c r="L213" s="117"/>
      <c r="M213" s="117"/>
      <c r="N213" s="117"/>
      <c r="O213" s="117"/>
      <c r="P213" s="117"/>
      <c r="Q213" s="117"/>
      <c r="R213" s="117"/>
      <c r="S213" s="117"/>
      <c r="T213" s="117"/>
      <c r="U213" s="117"/>
      <c r="V213" s="117"/>
      <c r="W213" s="117"/>
      <c r="X213" s="117"/>
      <c r="Y213" s="117"/>
      <c r="Z213" s="117"/>
    </row>
    <row r="214" spans="1:26" ht="15.75" customHeight="1" x14ac:dyDescent="0.25">
      <c r="A214" s="117"/>
      <c r="B214" s="117"/>
      <c r="C214" s="117"/>
      <c r="D214" s="117"/>
      <c r="E214" s="117"/>
      <c r="F214" s="117"/>
      <c r="G214" s="117"/>
      <c r="H214" s="117"/>
      <c r="I214" s="117"/>
      <c r="J214" s="117"/>
      <c r="K214" s="117"/>
      <c r="L214" s="117"/>
      <c r="M214" s="117"/>
      <c r="N214" s="117"/>
      <c r="O214" s="117"/>
      <c r="P214" s="117"/>
      <c r="Q214" s="117"/>
      <c r="R214" s="117"/>
      <c r="S214" s="117"/>
      <c r="T214" s="117"/>
      <c r="U214" s="117"/>
      <c r="V214" s="117"/>
      <c r="W214" s="117"/>
      <c r="X214" s="117"/>
      <c r="Y214" s="117"/>
      <c r="Z214" s="117"/>
    </row>
    <row r="215" spans="1:26" ht="15.75" customHeight="1" x14ac:dyDescent="0.25">
      <c r="A215" s="117"/>
      <c r="B215" s="117"/>
      <c r="C215" s="117"/>
      <c r="D215" s="117"/>
      <c r="E215" s="117"/>
      <c r="F215" s="117"/>
      <c r="G215" s="117"/>
      <c r="H215" s="117"/>
      <c r="I215" s="117"/>
      <c r="J215" s="117"/>
      <c r="K215" s="117"/>
      <c r="L215" s="117"/>
      <c r="M215" s="117"/>
      <c r="N215" s="117"/>
      <c r="O215" s="117"/>
      <c r="P215" s="117"/>
      <c r="Q215" s="117"/>
      <c r="R215" s="117"/>
      <c r="S215" s="117"/>
      <c r="T215" s="117"/>
      <c r="U215" s="117"/>
      <c r="V215" s="117"/>
      <c r="W215" s="117"/>
      <c r="X215" s="117"/>
      <c r="Y215" s="117"/>
      <c r="Z215" s="117"/>
    </row>
    <row r="216" spans="1:26" ht="15.75" customHeight="1" x14ac:dyDescent="0.25">
      <c r="A216" s="117"/>
      <c r="B216" s="117"/>
      <c r="C216" s="117"/>
      <c r="D216" s="117"/>
      <c r="E216" s="117"/>
      <c r="F216" s="117"/>
      <c r="G216" s="117"/>
      <c r="H216" s="117"/>
      <c r="I216" s="117"/>
      <c r="J216" s="117"/>
      <c r="K216" s="117"/>
      <c r="L216" s="117"/>
      <c r="M216" s="117"/>
      <c r="N216" s="117"/>
      <c r="O216" s="117"/>
      <c r="P216" s="117"/>
      <c r="Q216" s="117"/>
      <c r="R216" s="117"/>
      <c r="S216" s="117"/>
      <c r="T216" s="117"/>
      <c r="U216" s="117"/>
      <c r="V216" s="117"/>
      <c r="W216" s="117"/>
      <c r="X216" s="117"/>
      <c r="Y216" s="117"/>
      <c r="Z216" s="117"/>
    </row>
    <row r="217" spans="1:26" ht="15.75" customHeight="1" x14ac:dyDescent="0.25">
      <c r="A217" s="117"/>
      <c r="B217" s="117"/>
      <c r="C217" s="117"/>
      <c r="D217" s="117"/>
      <c r="E217" s="117"/>
      <c r="F217" s="117"/>
      <c r="G217" s="117"/>
      <c r="H217" s="117"/>
      <c r="I217" s="117"/>
      <c r="J217" s="117"/>
      <c r="K217" s="117"/>
      <c r="L217" s="117"/>
      <c r="M217" s="117"/>
      <c r="N217" s="117"/>
      <c r="O217" s="117"/>
      <c r="P217" s="117"/>
      <c r="Q217" s="117"/>
      <c r="R217" s="117"/>
      <c r="S217" s="117"/>
      <c r="T217" s="117"/>
      <c r="U217" s="117"/>
      <c r="V217" s="117"/>
      <c r="W217" s="117"/>
      <c r="X217" s="117"/>
      <c r="Y217" s="117"/>
      <c r="Z217" s="117"/>
    </row>
    <row r="218" spans="1:26" ht="15.75" customHeight="1" x14ac:dyDescent="0.25">
      <c r="A218" s="117"/>
      <c r="B218" s="117"/>
      <c r="C218" s="117"/>
      <c r="D218" s="117"/>
      <c r="E218" s="117"/>
      <c r="F218" s="117"/>
      <c r="G218" s="117"/>
      <c r="H218" s="117"/>
      <c r="I218" s="117"/>
      <c r="J218" s="117"/>
      <c r="K218" s="117"/>
      <c r="L218" s="117"/>
      <c r="M218" s="117"/>
      <c r="N218" s="117"/>
      <c r="O218" s="117"/>
      <c r="P218" s="117"/>
      <c r="Q218" s="117"/>
      <c r="R218" s="117"/>
      <c r="S218" s="117"/>
      <c r="T218" s="117"/>
      <c r="U218" s="117"/>
      <c r="V218" s="117"/>
      <c r="W218" s="117"/>
      <c r="X218" s="117"/>
      <c r="Y218" s="117"/>
      <c r="Z218" s="117"/>
    </row>
    <row r="219" spans="1:26" ht="15.75" customHeight="1" x14ac:dyDescent="0.25">
      <c r="A219" s="117"/>
      <c r="B219" s="117"/>
      <c r="C219" s="117"/>
      <c r="D219" s="117"/>
      <c r="E219" s="117"/>
      <c r="F219" s="117"/>
      <c r="G219" s="117"/>
      <c r="H219" s="117"/>
      <c r="I219" s="117"/>
      <c r="J219" s="117"/>
      <c r="K219" s="117"/>
      <c r="L219" s="117"/>
      <c r="M219" s="117"/>
      <c r="N219" s="117"/>
      <c r="O219" s="117"/>
      <c r="P219" s="117"/>
      <c r="Q219" s="117"/>
      <c r="R219" s="117"/>
      <c r="S219" s="117"/>
      <c r="T219" s="117"/>
      <c r="U219" s="117"/>
      <c r="V219" s="117"/>
      <c r="W219" s="117"/>
      <c r="X219" s="117"/>
      <c r="Y219" s="117"/>
      <c r="Z219" s="117"/>
    </row>
    <row r="220" spans="1:26" ht="15.75" customHeight="1" x14ac:dyDescent="0.25">
      <c r="A220" s="117"/>
      <c r="B220" s="117"/>
      <c r="C220" s="117"/>
      <c r="D220" s="117"/>
      <c r="E220" s="117"/>
      <c r="F220" s="117"/>
      <c r="G220" s="117"/>
      <c r="H220" s="117"/>
      <c r="I220" s="117"/>
      <c r="J220" s="117"/>
      <c r="K220" s="117"/>
      <c r="L220" s="117"/>
      <c r="M220" s="117"/>
      <c r="N220" s="117"/>
      <c r="O220" s="117"/>
      <c r="P220" s="117"/>
      <c r="Q220" s="117"/>
      <c r="R220" s="117"/>
      <c r="S220" s="117"/>
      <c r="T220" s="117"/>
      <c r="U220" s="117"/>
      <c r="V220" s="117"/>
      <c r="W220" s="117"/>
      <c r="X220" s="117"/>
      <c r="Y220" s="117"/>
      <c r="Z220" s="117"/>
    </row>
    <row r="221" spans="1:26" ht="15.75" customHeight="1" x14ac:dyDescent="0.25">
      <c r="A221" s="117"/>
      <c r="B221" s="117"/>
      <c r="C221" s="117"/>
      <c r="D221" s="117"/>
      <c r="E221" s="117"/>
      <c r="F221" s="117"/>
      <c r="G221" s="117"/>
      <c r="H221" s="117"/>
      <c r="I221" s="117"/>
      <c r="J221" s="117"/>
      <c r="K221" s="117"/>
      <c r="L221" s="117"/>
      <c r="M221" s="117"/>
      <c r="N221" s="117"/>
      <c r="O221" s="117"/>
      <c r="P221" s="117"/>
      <c r="Q221" s="117"/>
      <c r="R221" s="117"/>
      <c r="S221" s="117"/>
      <c r="T221" s="117"/>
      <c r="U221" s="117"/>
      <c r="V221" s="117"/>
      <c r="W221" s="117"/>
      <c r="X221" s="117"/>
      <c r="Y221" s="117"/>
      <c r="Z221" s="117"/>
    </row>
    <row r="222" spans="1:26" ht="15.75" customHeight="1" x14ac:dyDescent="0.25">
      <c r="A222" s="117"/>
      <c r="B222" s="117"/>
      <c r="C222" s="117"/>
      <c r="D222" s="117"/>
      <c r="E222" s="117"/>
      <c r="F222" s="117"/>
      <c r="G222" s="117"/>
      <c r="H222" s="117"/>
      <c r="I222" s="117"/>
      <c r="J222" s="117"/>
      <c r="K222" s="117"/>
      <c r="L222" s="117"/>
      <c r="M222" s="117"/>
      <c r="N222" s="117"/>
      <c r="O222" s="117"/>
      <c r="P222" s="117"/>
      <c r="Q222" s="117"/>
      <c r="R222" s="117"/>
      <c r="S222" s="117"/>
      <c r="T222" s="117"/>
      <c r="U222" s="117"/>
      <c r="V222" s="117"/>
      <c r="W222" s="117"/>
      <c r="X222" s="117"/>
      <c r="Y222" s="117"/>
      <c r="Z222" s="117"/>
    </row>
    <row r="223" spans="1:26" ht="15.75" customHeight="1" x14ac:dyDescent="0.25">
      <c r="A223" s="117"/>
      <c r="B223" s="117"/>
      <c r="C223" s="117"/>
      <c r="D223" s="117"/>
      <c r="E223" s="117"/>
      <c r="F223" s="117"/>
      <c r="G223" s="117"/>
      <c r="H223" s="117"/>
      <c r="I223" s="117"/>
      <c r="J223" s="117"/>
      <c r="K223" s="117"/>
      <c r="L223" s="117"/>
      <c r="M223" s="117"/>
      <c r="N223" s="117"/>
      <c r="O223" s="117"/>
      <c r="P223" s="117"/>
      <c r="Q223" s="117"/>
      <c r="R223" s="117"/>
      <c r="S223" s="117"/>
      <c r="T223" s="117"/>
      <c r="U223" s="117"/>
      <c r="V223" s="117"/>
      <c r="W223" s="117"/>
      <c r="X223" s="117"/>
      <c r="Y223" s="117"/>
      <c r="Z223" s="117"/>
    </row>
    <row r="224" spans="1:26" ht="15.75" customHeight="1" x14ac:dyDescent="0.25">
      <c r="A224" s="117"/>
      <c r="B224" s="117"/>
      <c r="C224" s="117"/>
      <c r="D224" s="117"/>
      <c r="E224" s="117"/>
      <c r="F224" s="117"/>
      <c r="G224" s="117"/>
      <c r="H224" s="117"/>
      <c r="I224" s="117"/>
      <c r="J224" s="117"/>
      <c r="K224" s="117"/>
      <c r="L224" s="117"/>
      <c r="M224" s="117"/>
      <c r="N224" s="117"/>
      <c r="O224" s="117"/>
      <c r="P224" s="117"/>
      <c r="Q224" s="117"/>
      <c r="R224" s="117"/>
      <c r="S224" s="117"/>
      <c r="T224" s="117"/>
      <c r="U224" s="117"/>
      <c r="V224" s="117"/>
      <c r="W224" s="117"/>
      <c r="X224" s="117"/>
      <c r="Y224" s="117"/>
      <c r="Z224" s="117"/>
    </row>
    <row r="225" spans="1:26" ht="15.75" customHeight="1" x14ac:dyDescent="0.25">
      <c r="A225" s="117"/>
      <c r="B225" s="117"/>
      <c r="C225" s="117"/>
      <c r="D225" s="117"/>
      <c r="E225" s="117"/>
      <c r="F225" s="117"/>
      <c r="G225" s="117"/>
      <c r="H225" s="117"/>
      <c r="I225" s="117"/>
      <c r="J225" s="117"/>
      <c r="K225" s="117"/>
      <c r="L225" s="117"/>
      <c r="M225" s="117"/>
      <c r="N225" s="117"/>
      <c r="O225" s="117"/>
      <c r="P225" s="117"/>
      <c r="Q225" s="117"/>
      <c r="R225" s="117"/>
      <c r="S225" s="117"/>
      <c r="T225" s="117"/>
      <c r="U225" s="117"/>
      <c r="V225" s="117"/>
      <c r="W225" s="117"/>
      <c r="X225" s="117"/>
      <c r="Y225" s="117"/>
      <c r="Z225" s="117"/>
    </row>
    <row r="226" spans="1:26" ht="15.75" customHeight="1" x14ac:dyDescent="0.25">
      <c r="A226" s="117"/>
      <c r="B226" s="117"/>
      <c r="C226" s="117"/>
      <c r="D226" s="117"/>
      <c r="E226" s="117"/>
      <c r="F226" s="117"/>
      <c r="G226" s="117"/>
      <c r="H226" s="117"/>
      <c r="I226" s="117"/>
      <c r="J226" s="117"/>
      <c r="K226" s="117"/>
      <c r="L226" s="117"/>
      <c r="M226" s="117"/>
      <c r="N226" s="117"/>
      <c r="O226" s="117"/>
      <c r="P226" s="117"/>
      <c r="Q226" s="117"/>
      <c r="R226" s="117"/>
      <c r="S226" s="117"/>
      <c r="T226" s="117"/>
      <c r="U226" s="117"/>
      <c r="V226" s="117"/>
      <c r="W226" s="117"/>
      <c r="X226" s="117"/>
      <c r="Y226" s="117"/>
      <c r="Z226" s="117"/>
    </row>
    <row r="227" spans="1:26" ht="15.75" customHeight="1" x14ac:dyDescent="0.25">
      <c r="A227" s="117"/>
      <c r="B227" s="117"/>
      <c r="C227" s="117"/>
      <c r="D227" s="117"/>
      <c r="E227" s="117"/>
      <c r="F227" s="117"/>
      <c r="G227" s="117"/>
      <c r="H227" s="117"/>
      <c r="I227" s="117"/>
      <c r="J227" s="117"/>
      <c r="K227" s="117"/>
      <c r="L227" s="117"/>
      <c r="M227" s="117"/>
      <c r="N227" s="117"/>
      <c r="O227" s="117"/>
      <c r="P227" s="117"/>
      <c r="Q227" s="117"/>
      <c r="R227" s="117"/>
      <c r="S227" s="117"/>
      <c r="T227" s="117"/>
      <c r="U227" s="117"/>
      <c r="V227" s="117"/>
      <c r="W227" s="117"/>
      <c r="X227" s="117"/>
      <c r="Y227" s="117"/>
      <c r="Z227" s="117"/>
    </row>
    <row r="228" spans="1:26" ht="15.75" customHeight="1" x14ac:dyDescent="0.25">
      <c r="A228" s="117"/>
      <c r="B228" s="117"/>
      <c r="C228" s="117"/>
      <c r="D228" s="117"/>
      <c r="E228" s="117"/>
      <c r="F228" s="117"/>
      <c r="G228" s="117"/>
      <c r="H228" s="117"/>
      <c r="I228" s="117"/>
      <c r="J228" s="117"/>
      <c r="K228" s="117"/>
      <c r="L228" s="117"/>
      <c r="M228" s="117"/>
      <c r="N228" s="117"/>
      <c r="O228" s="117"/>
      <c r="P228" s="117"/>
      <c r="Q228" s="117"/>
      <c r="R228" s="117"/>
      <c r="S228" s="117"/>
      <c r="T228" s="117"/>
      <c r="U228" s="117"/>
      <c r="V228" s="117"/>
      <c r="W228" s="117"/>
      <c r="X228" s="117"/>
      <c r="Y228" s="117"/>
      <c r="Z228" s="117"/>
    </row>
    <row r="229" spans="1:26" ht="15.75" customHeight="1" x14ac:dyDescent="0.25">
      <c r="A229" s="117"/>
      <c r="B229" s="117"/>
      <c r="C229" s="117"/>
      <c r="D229" s="117"/>
      <c r="E229" s="117"/>
      <c r="F229" s="117"/>
      <c r="G229" s="117"/>
      <c r="H229" s="117"/>
      <c r="I229" s="117"/>
      <c r="J229" s="117"/>
      <c r="K229" s="117"/>
      <c r="L229" s="117"/>
      <c r="M229" s="117"/>
      <c r="N229" s="117"/>
      <c r="O229" s="117"/>
      <c r="P229" s="117"/>
      <c r="Q229" s="117"/>
      <c r="R229" s="117"/>
      <c r="S229" s="117"/>
      <c r="T229" s="117"/>
      <c r="U229" s="117"/>
      <c r="V229" s="117"/>
      <c r="W229" s="117"/>
      <c r="X229" s="117"/>
      <c r="Y229" s="117"/>
      <c r="Z229" s="117"/>
    </row>
    <row r="230" spans="1:26" ht="15.75" customHeight="1" x14ac:dyDescent="0.25">
      <c r="A230" s="117"/>
      <c r="B230" s="117"/>
      <c r="C230" s="117"/>
      <c r="D230" s="117"/>
      <c r="E230" s="117"/>
      <c r="F230" s="117"/>
      <c r="G230" s="117"/>
      <c r="H230" s="117"/>
      <c r="I230" s="117"/>
      <c r="J230" s="117"/>
      <c r="K230" s="117"/>
      <c r="L230" s="117"/>
      <c r="M230" s="117"/>
      <c r="N230" s="117"/>
      <c r="O230" s="117"/>
      <c r="P230" s="117"/>
      <c r="Q230" s="117"/>
      <c r="R230" s="117"/>
      <c r="S230" s="117"/>
      <c r="T230" s="117"/>
      <c r="U230" s="117"/>
      <c r="V230" s="117"/>
      <c r="W230" s="117"/>
      <c r="X230" s="117"/>
      <c r="Y230" s="117"/>
      <c r="Z230" s="117"/>
    </row>
    <row r="231" spans="1:26" ht="15.75" customHeight="1" x14ac:dyDescent="0.25">
      <c r="A231" s="117"/>
      <c r="B231" s="117"/>
      <c r="C231" s="117"/>
      <c r="D231" s="117"/>
      <c r="E231" s="117"/>
      <c r="F231" s="117"/>
      <c r="G231" s="117"/>
      <c r="H231" s="117"/>
      <c r="I231" s="117"/>
      <c r="J231" s="117"/>
      <c r="K231" s="117"/>
      <c r="L231" s="117"/>
      <c r="M231" s="117"/>
      <c r="N231" s="117"/>
      <c r="O231" s="117"/>
      <c r="P231" s="117"/>
      <c r="Q231" s="117"/>
      <c r="R231" s="117"/>
      <c r="S231" s="117"/>
      <c r="T231" s="117"/>
      <c r="U231" s="117"/>
      <c r="V231" s="117"/>
      <c r="W231" s="117"/>
      <c r="X231" s="117"/>
      <c r="Y231" s="117"/>
      <c r="Z231" s="117"/>
    </row>
    <row r="232" spans="1:26" ht="15.75" customHeight="1" x14ac:dyDescent="0.25">
      <c r="A232" s="117"/>
      <c r="B232" s="117"/>
      <c r="C232" s="117"/>
      <c r="D232" s="117"/>
      <c r="E232" s="117"/>
      <c r="F232" s="117"/>
      <c r="G232" s="117"/>
      <c r="H232" s="117"/>
      <c r="I232" s="117"/>
      <c r="J232" s="117"/>
      <c r="K232" s="117"/>
      <c r="L232" s="117"/>
      <c r="M232" s="117"/>
      <c r="N232" s="117"/>
      <c r="O232" s="117"/>
      <c r="P232" s="117"/>
      <c r="Q232" s="117"/>
      <c r="R232" s="117"/>
      <c r="S232" s="117"/>
      <c r="T232" s="117"/>
      <c r="U232" s="117"/>
      <c r="V232" s="117"/>
      <c r="W232" s="117"/>
      <c r="X232" s="117"/>
      <c r="Y232" s="117"/>
      <c r="Z232" s="117"/>
    </row>
    <row r="233" spans="1:26" ht="15.75" customHeight="1" x14ac:dyDescent="0.25">
      <c r="A233" s="117"/>
      <c r="B233" s="117"/>
      <c r="C233" s="117"/>
      <c r="D233" s="117"/>
      <c r="E233" s="117"/>
      <c r="F233" s="117"/>
      <c r="G233" s="117"/>
      <c r="H233" s="117"/>
      <c r="I233" s="117"/>
      <c r="J233" s="117"/>
      <c r="K233" s="117"/>
      <c r="L233" s="117"/>
      <c r="M233" s="117"/>
      <c r="N233" s="117"/>
      <c r="O233" s="117"/>
      <c r="P233" s="117"/>
      <c r="Q233" s="117"/>
      <c r="R233" s="117"/>
      <c r="S233" s="117"/>
      <c r="T233" s="117"/>
      <c r="U233" s="117"/>
      <c r="V233" s="117"/>
      <c r="W233" s="117"/>
      <c r="X233" s="117"/>
      <c r="Y233" s="117"/>
      <c r="Z233" s="117"/>
    </row>
    <row r="234" spans="1:26" ht="15.75" customHeight="1" x14ac:dyDescent="0.25">
      <c r="A234" s="117"/>
      <c r="B234" s="117"/>
      <c r="C234" s="117"/>
      <c r="D234" s="117"/>
      <c r="E234" s="117"/>
      <c r="F234" s="117"/>
      <c r="G234" s="117"/>
      <c r="H234" s="117"/>
      <c r="I234" s="117"/>
      <c r="J234" s="117"/>
      <c r="K234" s="117"/>
      <c r="L234" s="117"/>
      <c r="M234" s="117"/>
      <c r="N234" s="117"/>
      <c r="O234" s="117"/>
      <c r="P234" s="117"/>
      <c r="Q234" s="117"/>
      <c r="R234" s="117"/>
      <c r="S234" s="117"/>
      <c r="T234" s="117"/>
      <c r="U234" s="117"/>
      <c r="V234" s="117"/>
      <c r="W234" s="117"/>
      <c r="X234" s="117"/>
      <c r="Y234" s="117"/>
      <c r="Z234" s="117"/>
    </row>
    <row r="235" spans="1:26" ht="15.75" customHeight="1" x14ac:dyDescent="0.25">
      <c r="A235" s="117"/>
      <c r="B235" s="117"/>
      <c r="C235" s="117"/>
      <c r="D235" s="117"/>
      <c r="E235" s="117"/>
      <c r="F235" s="117"/>
      <c r="G235" s="117"/>
      <c r="H235" s="117"/>
      <c r="I235" s="117"/>
      <c r="J235" s="117"/>
      <c r="K235" s="117"/>
      <c r="L235" s="117"/>
      <c r="M235" s="117"/>
      <c r="N235" s="117"/>
      <c r="O235" s="117"/>
      <c r="P235" s="117"/>
      <c r="Q235" s="117"/>
      <c r="R235" s="117"/>
      <c r="S235" s="117"/>
      <c r="T235" s="117"/>
      <c r="U235" s="117"/>
      <c r="V235" s="117"/>
      <c r="W235" s="117"/>
      <c r="X235" s="117"/>
      <c r="Y235" s="117"/>
      <c r="Z235" s="117"/>
    </row>
    <row r="236" spans="1:26" ht="15.75" customHeight="1" x14ac:dyDescent="0.25">
      <c r="A236" s="117"/>
      <c r="B236" s="117"/>
      <c r="C236" s="117"/>
      <c r="D236" s="117"/>
      <c r="E236" s="117"/>
      <c r="F236" s="117"/>
      <c r="G236" s="117"/>
      <c r="H236" s="117"/>
      <c r="I236" s="117"/>
      <c r="J236" s="117"/>
      <c r="K236" s="117"/>
      <c r="L236" s="117"/>
      <c r="M236" s="117"/>
      <c r="N236" s="117"/>
      <c r="O236" s="117"/>
      <c r="P236" s="117"/>
      <c r="Q236" s="117"/>
      <c r="R236" s="117"/>
      <c r="S236" s="117"/>
      <c r="T236" s="117"/>
      <c r="U236" s="117"/>
      <c r="V236" s="117"/>
      <c r="W236" s="117"/>
      <c r="X236" s="117"/>
      <c r="Y236" s="117"/>
      <c r="Z236" s="117"/>
    </row>
    <row r="237" spans="1:26" ht="15.75" customHeight="1" x14ac:dyDescent="0.25">
      <c r="A237" s="117"/>
      <c r="B237" s="117"/>
      <c r="C237" s="117"/>
      <c r="D237" s="117"/>
      <c r="E237" s="117"/>
      <c r="F237" s="117"/>
      <c r="G237" s="117"/>
      <c r="H237" s="117"/>
      <c r="I237" s="117"/>
      <c r="J237" s="117"/>
      <c r="K237" s="117"/>
      <c r="L237" s="117"/>
      <c r="M237" s="117"/>
      <c r="N237" s="117"/>
      <c r="O237" s="117"/>
      <c r="P237" s="117"/>
      <c r="Q237" s="117"/>
      <c r="R237" s="117"/>
      <c r="S237" s="117"/>
      <c r="T237" s="117"/>
      <c r="U237" s="117"/>
      <c r="V237" s="117"/>
      <c r="W237" s="117"/>
      <c r="X237" s="117"/>
      <c r="Y237" s="117"/>
      <c r="Z237" s="117"/>
    </row>
    <row r="238" spans="1:26" ht="15.75" customHeight="1" x14ac:dyDescent="0.25">
      <c r="A238" s="117"/>
      <c r="B238" s="117"/>
      <c r="C238" s="117"/>
      <c r="D238" s="117"/>
      <c r="E238" s="117"/>
      <c r="F238" s="117"/>
      <c r="G238" s="117"/>
      <c r="H238" s="117"/>
      <c r="I238" s="117"/>
      <c r="J238" s="117"/>
      <c r="K238" s="117"/>
      <c r="L238" s="117"/>
      <c r="M238" s="117"/>
      <c r="N238" s="117"/>
      <c r="O238" s="117"/>
      <c r="P238" s="117"/>
      <c r="Q238" s="117"/>
      <c r="R238" s="117"/>
      <c r="S238" s="117"/>
      <c r="T238" s="117"/>
      <c r="U238" s="117"/>
      <c r="V238" s="117"/>
      <c r="W238" s="117"/>
      <c r="X238" s="117"/>
      <c r="Y238" s="117"/>
      <c r="Z238" s="117"/>
    </row>
    <row r="239" spans="1:26" ht="15.75" customHeight="1" x14ac:dyDescent="0.25">
      <c r="A239" s="117"/>
      <c r="B239" s="117"/>
      <c r="C239" s="117"/>
      <c r="D239" s="117"/>
      <c r="E239" s="117"/>
      <c r="F239" s="117"/>
      <c r="G239" s="117"/>
      <c r="H239" s="117"/>
      <c r="I239" s="117"/>
      <c r="J239" s="117"/>
      <c r="K239" s="117"/>
      <c r="L239" s="117"/>
      <c r="M239" s="117"/>
      <c r="N239" s="117"/>
      <c r="O239" s="117"/>
      <c r="P239" s="117"/>
      <c r="Q239" s="117"/>
      <c r="R239" s="117"/>
      <c r="S239" s="117"/>
      <c r="T239" s="117"/>
      <c r="U239" s="117"/>
      <c r="V239" s="117"/>
      <c r="W239" s="117"/>
      <c r="X239" s="117"/>
      <c r="Y239" s="117"/>
      <c r="Z239" s="117"/>
    </row>
    <row r="240" spans="1:26" ht="15.75" customHeight="1" x14ac:dyDescent="0.25">
      <c r="A240" s="117"/>
      <c r="B240" s="117"/>
      <c r="C240" s="117"/>
      <c r="D240" s="117"/>
      <c r="E240" s="117"/>
      <c r="F240" s="117"/>
      <c r="G240" s="117"/>
      <c r="H240" s="117"/>
      <c r="I240" s="117"/>
      <c r="J240" s="117"/>
      <c r="K240" s="117"/>
      <c r="L240" s="117"/>
      <c r="M240" s="117"/>
      <c r="N240" s="117"/>
      <c r="O240" s="117"/>
      <c r="P240" s="117"/>
      <c r="Q240" s="117"/>
      <c r="R240" s="117"/>
      <c r="S240" s="117"/>
      <c r="T240" s="117"/>
      <c r="U240" s="117"/>
      <c r="V240" s="117"/>
      <c r="W240" s="117"/>
      <c r="X240" s="117"/>
      <c r="Y240" s="117"/>
      <c r="Z240" s="117"/>
    </row>
    <row r="241" spans="1:26" ht="15.75" customHeight="1" x14ac:dyDescent="0.25">
      <c r="A241" s="117"/>
      <c r="B241" s="117"/>
      <c r="C241" s="117"/>
      <c r="D241" s="117"/>
      <c r="E241" s="117"/>
      <c r="F241" s="117"/>
      <c r="G241" s="117"/>
      <c r="H241" s="117"/>
      <c r="I241" s="117"/>
      <c r="J241" s="117"/>
      <c r="K241" s="117"/>
      <c r="L241" s="117"/>
      <c r="M241" s="117"/>
      <c r="N241" s="117"/>
      <c r="O241" s="117"/>
      <c r="P241" s="117"/>
      <c r="Q241" s="117"/>
      <c r="R241" s="117"/>
      <c r="S241" s="117"/>
      <c r="T241" s="117"/>
      <c r="U241" s="117"/>
      <c r="V241" s="117"/>
      <c r="W241" s="117"/>
      <c r="X241" s="117"/>
      <c r="Y241" s="117"/>
      <c r="Z241" s="117"/>
    </row>
    <row r="242" spans="1:26" ht="15.75" customHeight="1" x14ac:dyDescent="0.25">
      <c r="A242" s="117"/>
      <c r="B242" s="117"/>
      <c r="C242" s="117"/>
      <c r="D242" s="117"/>
      <c r="E242" s="117"/>
      <c r="F242" s="117"/>
      <c r="G242" s="117"/>
      <c r="H242" s="117"/>
      <c r="I242" s="117"/>
      <c r="J242" s="117"/>
      <c r="K242" s="117"/>
      <c r="L242" s="117"/>
      <c r="M242" s="117"/>
      <c r="N242" s="117"/>
      <c r="O242" s="117"/>
      <c r="P242" s="117"/>
      <c r="Q242" s="117"/>
      <c r="R242" s="117"/>
      <c r="S242" s="117"/>
      <c r="T242" s="117"/>
      <c r="U242" s="117"/>
      <c r="V242" s="117"/>
      <c r="W242" s="117"/>
      <c r="X242" s="117"/>
      <c r="Y242" s="117"/>
      <c r="Z242" s="117"/>
    </row>
    <row r="243" spans="1:26" ht="15.75" customHeight="1" x14ac:dyDescent="0.25">
      <c r="A243" s="117"/>
      <c r="B243" s="117"/>
      <c r="C243" s="117"/>
      <c r="D243" s="117"/>
      <c r="E243" s="117"/>
      <c r="F243" s="117"/>
      <c r="G243" s="117"/>
      <c r="H243" s="117"/>
      <c r="I243" s="117"/>
      <c r="J243" s="117"/>
      <c r="K243" s="117"/>
      <c r="L243" s="117"/>
      <c r="M243" s="117"/>
      <c r="N243" s="117"/>
      <c r="O243" s="117"/>
      <c r="P243" s="117"/>
      <c r="Q243" s="117"/>
      <c r="R243" s="117"/>
      <c r="S243" s="117"/>
      <c r="T243" s="117"/>
      <c r="U243" s="117"/>
      <c r="V243" s="117"/>
      <c r="W243" s="117"/>
      <c r="X243" s="117"/>
      <c r="Y243" s="117"/>
      <c r="Z243" s="117"/>
    </row>
    <row r="244" spans="1:26" ht="15.75" customHeight="1" x14ac:dyDescent="0.25">
      <c r="A244" s="117"/>
      <c r="B244" s="117"/>
      <c r="C244" s="117"/>
      <c r="D244" s="117"/>
      <c r="E244" s="117"/>
      <c r="F244" s="117"/>
      <c r="G244" s="117"/>
      <c r="H244" s="117"/>
      <c r="I244" s="117"/>
      <c r="J244" s="117"/>
      <c r="K244" s="117"/>
      <c r="L244" s="117"/>
      <c r="M244" s="117"/>
      <c r="N244" s="117"/>
      <c r="O244" s="117"/>
      <c r="P244" s="117"/>
      <c r="Q244" s="117"/>
      <c r="R244" s="117"/>
      <c r="S244" s="117"/>
      <c r="T244" s="117"/>
      <c r="U244" s="117"/>
      <c r="V244" s="117"/>
      <c r="W244" s="117"/>
      <c r="X244" s="117"/>
      <c r="Y244" s="117"/>
      <c r="Z244" s="117"/>
    </row>
    <row r="245" spans="1:26" ht="15.75" customHeight="1" x14ac:dyDescent="0.25">
      <c r="A245" s="117"/>
      <c r="B245" s="117"/>
      <c r="C245" s="117"/>
      <c r="D245" s="117"/>
      <c r="E245" s="117"/>
      <c r="F245" s="117"/>
      <c r="G245" s="117"/>
      <c r="H245" s="117"/>
      <c r="I245" s="117"/>
      <c r="J245" s="117"/>
      <c r="K245" s="117"/>
      <c r="L245" s="117"/>
      <c r="M245" s="117"/>
      <c r="N245" s="117"/>
      <c r="O245" s="117"/>
      <c r="P245" s="117"/>
      <c r="Q245" s="117"/>
      <c r="R245" s="117"/>
      <c r="S245" s="117"/>
      <c r="T245" s="117"/>
      <c r="U245" s="117"/>
      <c r="V245" s="117"/>
      <c r="W245" s="117"/>
      <c r="X245" s="117"/>
      <c r="Y245" s="117"/>
      <c r="Z245" s="117"/>
    </row>
    <row r="246" spans="1:26" ht="15.75" customHeight="1" x14ac:dyDescent="0.25">
      <c r="A246" s="117"/>
      <c r="B246" s="117"/>
      <c r="C246" s="117"/>
      <c r="D246" s="117"/>
      <c r="E246" s="117"/>
      <c r="F246" s="117"/>
      <c r="G246" s="117"/>
      <c r="H246" s="117"/>
      <c r="I246" s="117"/>
      <c r="J246" s="117"/>
      <c r="K246" s="117"/>
      <c r="L246" s="117"/>
      <c r="M246" s="117"/>
      <c r="N246" s="117"/>
      <c r="O246" s="117"/>
      <c r="P246" s="117"/>
      <c r="Q246" s="117"/>
      <c r="R246" s="117"/>
      <c r="S246" s="117"/>
      <c r="T246" s="117"/>
      <c r="U246" s="117"/>
      <c r="V246" s="117"/>
      <c r="W246" s="117"/>
      <c r="X246" s="117"/>
      <c r="Y246" s="117"/>
      <c r="Z246" s="117"/>
    </row>
    <row r="247" spans="1:26" ht="15.75" customHeight="1" x14ac:dyDescent="0.25">
      <c r="A247" s="117"/>
      <c r="B247" s="117"/>
      <c r="C247" s="117"/>
      <c r="D247" s="117"/>
      <c r="E247" s="117"/>
      <c r="F247" s="117"/>
      <c r="G247" s="117"/>
      <c r="H247" s="117"/>
      <c r="I247" s="117"/>
      <c r="J247" s="117"/>
      <c r="K247" s="117"/>
      <c r="L247" s="117"/>
      <c r="M247" s="117"/>
      <c r="N247" s="117"/>
      <c r="O247" s="117"/>
      <c r="P247" s="117"/>
      <c r="Q247" s="117"/>
      <c r="R247" s="117"/>
      <c r="S247" s="117"/>
      <c r="T247" s="117"/>
      <c r="U247" s="117"/>
      <c r="V247" s="117"/>
      <c r="W247" s="117"/>
      <c r="X247" s="117"/>
      <c r="Y247" s="117"/>
      <c r="Z247" s="117"/>
    </row>
    <row r="248" spans="1:26" ht="15.75" customHeight="1" x14ac:dyDescent="0.25">
      <c r="A248" s="117"/>
      <c r="B248" s="117"/>
      <c r="C248" s="117"/>
      <c r="D248" s="117"/>
      <c r="E248" s="117"/>
      <c r="F248" s="117"/>
      <c r="G248" s="117"/>
      <c r="H248" s="117"/>
      <c r="I248" s="117"/>
      <c r="J248" s="117"/>
      <c r="K248" s="117"/>
      <c r="L248" s="117"/>
      <c r="M248" s="117"/>
      <c r="N248" s="117"/>
      <c r="O248" s="117"/>
      <c r="P248" s="117"/>
      <c r="Q248" s="117"/>
      <c r="R248" s="117"/>
      <c r="S248" s="117"/>
      <c r="T248" s="117"/>
      <c r="U248" s="117"/>
      <c r="V248" s="117"/>
      <c r="W248" s="117"/>
      <c r="X248" s="117"/>
      <c r="Y248" s="117"/>
      <c r="Z248" s="117"/>
    </row>
    <row r="249" spans="1:26" ht="15.75" customHeight="1" x14ac:dyDescent="0.25"/>
    <row r="250" spans="1:26" ht="15.75" customHeight="1" x14ac:dyDescent="0.25"/>
    <row r="251" spans="1:26" ht="15.75" customHeight="1" x14ac:dyDescent="0.25"/>
    <row r="252" spans="1:26" ht="15.75" customHeight="1" x14ac:dyDescent="0.25"/>
    <row r="253" spans="1:26" ht="15.75" customHeight="1" x14ac:dyDescent="0.25"/>
    <row r="254" spans="1:26" ht="15.75" customHeight="1" x14ac:dyDescent="0.25"/>
    <row r="255" spans="1:26" ht="15.75" customHeight="1" x14ac:dyDescent="0.25"/>
    <row r="256" spans="1:2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autoFilter ref="A4:N51" xr:uid="{00000000-0009-0000-0000-000010000000}"/>
  <mergeCells count="3">
    <mergeCell ref="A1:N1"/>
    <mergeCell ref="A2:N2"/>
    <mergeCell ref="A3:M3"/>
  </mergeCells>
  <pageMargins left="0.7" right="0.7" top="0.75" bottom="0.75" header="0" footer="0"/>
  <pageSetup scale="65" orientation="landscape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sheetPr>
    <tabColor rgb="FFD99594"/>
  </sheetPr>
  <dimension ref="A1:Z1000"/>
  <sheetViews>
    <sheetView workbookViewId="0">
      <pane ySplit="4" topLeftCell="A5" activePane="bottomLeft" state="frozen"/>
      <selection pane="bottomLeft" activeCell="B6" sqref="B6"/>
    </sheetView>
  </sheetViews>
  <sheetFormatPr defaultColWidth="14.42578125" defaultRowHeight="15" customHeight="1" x14ac:dyDescent="0.25"/>
  <cols>
    <col min="1" max="1" width="8.85546875" customWidth="1"/>
    <col min="2" max="2" width="9.140625" customWidth="1"/>
    <col min="3" max="3" width="10.140625" customWidth="1"/>
    <col min="4" max="4" width="15.7109375" customWidth="1"/>
    <col min="5" max="5" width="12.85546875" customWidth="1"/>
    <col min="6" max="6" width="11.7109375" customWidth="1"/>
    <col min="7" max="7" width="12.85546875" customWidth="1"/>
    <col min="8" max="8" width="26" customWidth="1"/>
    <col min="9" max="9" width="17.7109375" customWidth="1"/>
    <col min="10" max="10" width="25.42578125" customWidth="1"/>
    <col min="11" max="11" width="15.5703125" customWidth="1"/>
    <col min="12" max="26" width="9.140625" customWidth="1"/>
  </cols>
  <sheetData>
    <row r="1" spans="1:26" ht="15.75" x14ac:dyDescent="0.25">
      <c r="A1" s="428" t="s">
        <v>0</v>
      </c>
      <c r="B1" s="428"/>
      <c r="C1" s="428"/>
      <c r="D1" s="428"/>
      <c r="E1" s="428"/>
      <c r="F1" s="428"/>
      <c r="G1" s="428"/>
      <c r="H1" s="428"/>
      <c r="I1" s="428"/>
      <c r="J1" s="428"/>
      <c r="K1" s="428"/>
      <c r="L1" s="117"/>
      <c r="M1" s="117"/>
      <c r="N1" s="117"/>
      <c r="O1" s="117"/>
      <c r="P1" s="117"/>
      <c r="Q1" s="117"/>
      <c r="R1" s="117"/>
      <c r="S1" s="117"/>
      <c r="T1" s="117"/>
      <c r="U1" s="117"/>
      <c r="V1" s="117"/>
      <c r="W1" s="117"/>
      <c r="X1" s="117"/>
      <c r="Y1" s="117"/>
      <c r="Z1" s="117"/>
    </row>
    <row r="2" spans="1:26" ht="15.75" x14ac:dyDescent="0.25">
      <c r="A2" s="428" t="s">
        <v>155</v>
      </c>
      <c r="B2" s="428"/>
      <c r="C2" s="428"/>
      <c r="D2" s="428"/>
      <c r="E2" s="428"/>
      <c r="F2" s="428"/>
      <c r="G2" s="428"/>
      <c r="H2" s="428"/>
      <c r="I2" s="428"/>
      <c r="J2" s="428"/>
      <c r="K2" s="428"/>
      <c r="L2" s="117"/>
      <c r="M2" s="117"/>
      <c r="N2" s="117"/>
      <c r="O2" s="117"/>
      <c r="P2" s="117"/>
      <c r="Q2" s="117"/>
      <c r="R2" s="117"/>
      <c r="S2" s="117"/>
      <c r="T2" s="117"/>
      <c r="U2" s="117"/>
      <c r="V2" s="117"/>
      <c r="W2" s="117"/>
      <c r="X2" s="117"/>
      <c r="Y2" s="117"/>
      <c r="Z2" s="117"/>
    </row>
    <row r="3" spans="1:26" ht="15.75" x14ac:dyDescent="0.25">
      <c r="A3" s="429" t="s">
        <v>1000</v>
      </c>
      <c r="B3" s="429"/>
      <c r="C3" s="429"/>
      <c r="D3" s="429"/>
      <c r="E3" s="429"/>
      <c r="F3" s="429"/>
      <c r="G3" s="429"/>
      <c r="H3" s="429"/>
      <c r="I3" s="429"/>
      <c r="J3" s="429"/>
      <c r="K3" s="430">
        <f ca="1">'Summary E'!M1</f>
        <v>46134</v>
      </c>
      <c r="L3" s="117"/>
      <c r="M3" s="117"/>
      <c r="N3" s="117"/>
      <c r="O3" s="117"/>
      <c r="P3" s="117"/>
      <c r="Q3" s="117"/>
      <c r="R3" s="117"/>
      <c r="S3" s="117"/>
      <c r="T3" s="117"/>
      <c r="U3" s="117"/>
      <c r="V3" s="117"/>
      <c r="W3" s="117"/>
      <c r="X3" s="117"/>
      <c r="Y3" s="117"/>
      <c r="Z3" s="117"/>
    </row>
    <row r="4" spans="1:26" ht="30" x14ac:dyDescent="0.25">
      <c r="A4" s="69" t="s">
        <v>765</v>
      </c>
      <c r="B4" s="69" t="s">
        <v>766</v>
      </c>
      <c r="C4" s="61" t="s">
        <v>621</v>
      </c>
      <c r="D4" s="69" t="s">
        <v>622</v>
      </c>
      <c r="E4" s="69" t="s">
        <v>623</v>
      </c>
      <c r="F4" s="431" t="s">
        <v>624</v>
      </c>
      <c r="G4" s="431" t="s">
        <v>625</v>
      </c>
      <c r="H4" s="432" t="s">
        <v>626</v>
      </c>
      <c r="I4" s="69" t="s">
        <v>627</v>
      </c>
      <c r="J4" s="69" t="s">
        <v>628</v>
      </c>
      <c r="K4" s="69" t="s">
        <v>12</v>
      </c>
      <c r="L4" s="117"/>
      <c r="M4" s="117"/>
      <c r="N4" s="117"/>
      <c r="O4" s="117"/>
      <c r="P4" s="117"/>
      <c r="Q4" s="117"/>
      <c r="R4" s="117"/>
      <c r="S4" s="117"/>
      <c r="T4" s="117"/>
      <c r="U4" s="117"/>
      <c r="V4" s="117"/>
      <c r="W4" s="117"/>
      <c r="X4" s="117"/>
      <c r="Y4" s="117"/>
      <c r="Z4" s="117"/>
    </row>
    <row r="5" spans="1:26" x14ac:dyDescent="0.25">
      <c r="A5" s="108"/>
      <c r="B5" s="108"/>
      <c r="C5" s="108"/>
      <c r="D5" s="108"/>
      <c r="E5" s="108"/>
      <c r="F5" s="108"/>
      <c r="G5" s="108"/>
      <c r="H5" s="108"/>
      <c r="I5" s="108"/>
      <c r="J5" s="108"/>
      <c r="K5" s="143"/>
      <c r="L5" s="117"/>
      <c r="M5" s="117"/>
      <c r="N5" s="117"/>
      <c r="O5" s="117"/>
      <c r="P5" s="117"/>
      <c r="Q5" s="117"/>
      <c r="R5" s="117"/>
      <c r="S5" s="117"/>
      <c r="T5" s="117"/>
      <c r="U5" s="117"/>
      <c r="V5" s="117"/>
      <c r="W5" s="117"/>
      <c r="X5" s="117"/>
      <c r="Y5" s="117"/>
      <c r="Z5" s="117"/>
    </row>
    <row r="6" spans="1:26" x14ac:dyDescent="0.25">
      <c r="A6" s="108"/>
      <c r="B6" s="108"/>
      <c r="C6" s="246"/>
      <c r="D6" s="108"/>
      <c r="E6" s="108"/>
      <c r="F6" s="108"/>
      <c r="G6" s="108"/>
      <c r="H6" s="108"/>
      <c r="I6" s="108"/>
      <c r="J6" s="143"/>
      <c r="K6" s="143"/>
      <c r="L6" s="117"/>
      <c r="M6" s="117"/>
      <c r="N6" s="117"/>
      <c r="O6" s="117"/>
      <c r="P6" s="117"/>
      <c r="Q6" s="117"/>
      <c r="R6" s="117"/>
      <c r="S6" s="117"/>
      <c r="T6" s="117"/>
      <c r="U6" s="117"/>
      <c r="V6" s="117"/>
      <c r="W6" s="117"/>
      <c r="X6" s="117"/>
      <c r="Y6" s="117"/>
      <c r="Z6" s="117"/>
    </row>
    <row r="7" spans="1:26" x14ac:dyDescent="0.25">
      <c r="A7" s="108"/>
      <c r="B7" s="108"/>
      <c r="C7" s="108"/>
      <c r="D7" s="108"/>
      <c r="E7" s="108"/>
      <c r="F7" s="108"/>
      <c r="G7" s="108"/>
      <c r="H7" s="108"/>
      <c r="I7" s="108"/>
      <c r="J7" s="143"/>
      <c r="K7" s="143"/>
      <c r="L7" s="117"/>
      <c r="M7" s="117"/>
      <c r="N7" s="117"/>
      <c r="O7" s="117"/>
      <c r="P7" s="117"/>
      <c r="Q7" s="117"/>
      <c r="R7" s="117"/>
      <c r="S7" s="117"/>
      <c r="T7" s="117"/>
      <c r="U7" s="117"/>
      <c r="V7" s="117"/>
      <c r="W7" s="117"/>
      <c r="X7" s="117"/>
      <c r="Y7" s="117"/>
      <c r="Z7" s="117"/>
    </row>
    <row r="8" spans="1:26" x14ac:dyDescent="0.25">
      <c r="A8" s="108"/>
      <c r="B8" s="108"/>
      <c r="C8" s="108"/>
      <c r="D8" s="108"/>
      <c r="E8" s="108"/>
      <c r="F8" s="108"/>
      <c r="G8" s="108"/>
      <c r="H8" s="108"/>
      <c r="I8" s="108"/>
      <c r="J8" s="143"/>
      <c r="K8" s="143"/>
      <c r="L8" s="117"/>
      <c r="M8" s="117"/>
      <c r="N8" s="117"/>
      <c r="O8" s="117"/>
      <c r="P8" s="117"/>
      <c r="Q8" s="117"/>
      <c r="R8" s="117"/>
      <c r="S8" s="117"/>
      <c r="T8" s="117"/>
      <c r="U8" s="117"/>
      <c r="V8" s="117"/>
      <c r="W8" s="117"/>
      <c r="X8" s="117"/>
      <c r="Y8" s="117"/>
      <c r="Z8" s="117"/>
    </row>
    <row r="9" spans="1:26" x14ac:dyDescent="0.25">
      <c r="A9" s="108"/>
      <c r="B9" s="108"/>
      <c r="C9" s="108"/>
      <c r="D9" s="241"/>
      <c r="E9" s="241"/>
      <c r="F9" s="108"/>
      <c r="G9" s="108"/>
      <c r="H9" s="108"/>
      <c r="I9" s="108"/>
      <c r="J9" s="143"/>
      <c r="K9" s="143"/>
      <c r="L9" s="117"/>
      <c r="M9" s="117"/>
      <c r="N9" s="117"/>
      <c r="O9" s="117"/>
      <c r="P9" s="117"/>
      <c r="Q9" s="117"/>
      <c r="R9" s="117"/>
      <c r="S9" s="117"/>
      <c r="T9" s="117"/>
      <c r="U9" s="117"/>
      <c r="V9" s="117"/>
      <c r="W9" s="117"/>
      <c r="X9" s="117"/>
      <c r="Y9" s="117"/>
      <c r="Z9" s="117"/>
    </row>
    <row r="10" spans="1:26" x14ac:dyDescent="0.25">
      <c r="A10" s="108"/>
      <c r="B10" s="108"/>
      <c r="C10" s="108"/>
      <c r="D10" s="108"/>
      <c r="E10" s="108"/>
      <c r="F10" s="108"/>
      <c r="G10" s="108"/>
      <c r="H10" s="108"/>
      <c r="I10" s="108"/>
      <c r="J10" s="143"/>
      <c r="K10" s="143"/>
      <c r="L10" s="117"/>
      <c r="M10" s="117"/>
      <c r="N10" s="117"/>
      <c r="O10" s="117"/>
      <c r="P10" s="117"/>
      <c r="Q10" s="117"/>
      <c r="R10" s="117"/>
      <c r="S10" s="117"/>
      <c r="T10" s="117"/>
      <c r="U10" s="117"/>
      <c r="V10" s="117"/>
      <c r="W10" s="117"/>
      <c r="X10" s="117"/>
      <c r="Y10" s="117"/>
      <c r="Z10" s="117"/>
    </row>
    <row r="11" spans="1:26" x14ac:dyDescent="0.25">
      <c r="A11" s="108"/>
      <c r="B11" s="108"/>
      <c r="C11" s="108"/>
      <c r="D11" s="241"/>
      <c r="E11" s="241"/>
      <c r="F11" s="108"/>
      <c r="G11" s="108"/>
      <c r="H11" s="108"/>
      <c r="I11" s="108"/>
      <c r="J11" s="143"/>
      <c r="K11" s="143"/>
      <c r="L11" s="117"/>
      <c r="M11" s="117"/>
      <c r="N11" s="117"/>
      <c r="O11" s="117"/>
      <c r="P11" s="117"/>
      <c r="Q11" s="117"/>
      <c r="R11" s="117"/>
      <c r="S11" s="117"/>
      <c r="T11" s="117"/>
      <c r="U11" s="117"/>
      <c r="V11" s="117"/>
      <c r="W11" s="117"/>
      <c r="X11" s="117"/>
      <c r="Y11" s="117"/>
      <c r="Z11" s="117"/>
    </row>
    <row r="12" spans="1:26" x14ac:dyDescent="0.25">
      <c r="A12" s="108"/>
      <c r="B12" s="108"/>
      <c r="C12" s="108"/>
      <c r="D12" s="108"/>
      <c r="E12" s="108"/>
      <c r="F12" s="108"/>
      <c r="G12" s="108"/>
      <c r="H12" s="108"/>
      <c r="I12" s="108"/>
      <c r="J12" s="143"/>
      <c r="K12" s="143"/>
      <c r="L12" s="117"/>
      <c r="M12" s="117"/>
      <c r="N12" s="117"/>
      <c r="O12" s="117"/>
      <c r="P12" s="117"/>
      <c r="Q12" s="117"/>
      <c r="R12" s="117"/>
      <c r="S12" s="117"/>
      <c r="T12" s="117"/>
      <c r="U12" s="117"/>
      <c r="V12" s="117"/>
      <c r="W12" s="117"/>
      <c r="X12" s="117"/>
      <c r="Y12" s="117"/>
      <c r="Z12" s="117"/>
    </row>
    <row r="13" spans="1:26" x14ac:dyDescent="0.25">
      <c r="A13" s="108"/>
      <c r="B13" s="108"/>
      <c r="C13" s="108"/>
      <c r="D13" s="108"/>
      <c r="E13" s="108"/>
      <c r="F13" s="108"/>
      <c r="G13" s="108"/>
      <c r="H13" s="108"/>
      <c r="I13" s="108"/>
      <c r="J13" s="143"/>
      <c r="K13" s="143"/>
      <c r="L13" s="117"/>
      <c r="M13" s="117"/>
      <c r="N13" s="117"/>
      <c r="O13" s="117"/>
      <c r="P13" s="117"/>
      <c r="Q13" s="117"/>
      <c r="R13" s="117"/>
      <c r="S13" s="117"/>
      <c r="T13" s="117"/>
      <c r="U13" s="117"/>
      <c r="V13" s="117"/>
      <c r="W13" s="117"/>
      <c r="X13" s="117"/>
      <c r="Y13" s="117"/>
      <c r="Z13" s="117"/>
    </row>
    <row r="14" spans="1:26" x14ac:dyDescent="0.25">
      <c r="A14" s="108"/>
      <c r="B14" s="108"/>
      <c r="C14" s="108"/>
      <c r="D14" s="108"/>
      <c r="E14" s="108"/>
      <c r="F14" s="108"/>
      <c r="G14" s="108"/>
      <c r="H14" s="108"/>
      <c r="I14" s="108"/>
      <c r="J14" s="143"/>
      <c r="K14" s="143"/>
      <c r="L14" s="117"/>
      <c r="M14" s="117"/>
      <c r="N14" s="117"/>
      <c r="O14" s="117"/>
      <c r="P14" s="117"/>
      <c r="Q14" s="117"/>
      <c r="R14" s="117"/>
      <c r="S14" s="117"/>
      <c r="T14" s="117"/>
      <c r="U14" s="117"/>
      <c r="V14" s="117"/>
      <c r="W14" s="117"/>
      <c r="X14" s="117"/>
      <c r="Y14" s="117"/>
      <c r="Z14" s="117"/>
    </row>
    <row r="15" spans="1:26" x14ac:dyDescent="0.25">
      <c r="A15" s="108"/>
      <c r="B15" s="108"/>
      <c r="C15" s="108"/>
      <c r="D15" s="108"/>
      <c r="E15" s="108"/>
      <c r="F15" s="108"/>
      <c r="G15" s="108"/>
      <c r="H15" s="108"/>
      <c r="I15" s="108"/>
      <c r="J15" s="143"/>
      <c r="K15" s="143"/>
      <c r="L15" s="117"/>
      <c r="M15" s="117"/>
      <c r="N15" s="117"/>
      <c r="O15" s="117"/>
      <c r="P15" s="117"/>
      <c r="Q15" s="117"/>
      <c r="R15" s="117"/>
      <c r="S15" s="117"/>
      <c r="T15" s="117"/>
      <c r="U15" s="117"/>
      <c r="V15" s="117"/>
      <c r="W15" s="117"/>
      <c r="X15" s="117"/>
      <c r="Y15" s="117"/>
      <c r="Z15" s="117"/>
    </row>
    <row r="16" spans="1:26" x14ac:dyDescent="0.25">
      <c r="A16" s="108"/>
      <c r="B16" s="108"/>
      <c r="C16" s="212"/>
      <c r="D16" s="212"/>
      <c r="E16" s="108"/>
      <c r="F16" s="108"/>
      <c r="G16" s="108"/>
      <c r="H16" s="108"/>
      <c r="I16" s="108"/>
      <c r="J16" s="143"/>
      <c r="K16" s="143"/>
      <c r="L16" s="117"/>
      <c r="M16" s="117"/>
      <c r="N16" s="117"/>
      <c r="O16" s="117"/>
      <c r="P16" s="117"/>
      <c r="Q16" s="117"/>
      <c r="R16" s="117"/>
      <c r="S16" s="117"/>
      <c r="T16" s="117"/>
      <c r="U16" s="117"/>
      <c r="V16" s="117"/>
      <c r="W16" s="117"/>
      <c r="X16" s="117"/>
      <c r="Y16" s="117"/>
      <c r="Z16" s="117"/>
    </row>
    <row r="17" spans="1:26" x14ac:dyDescent="0.25">
      <c r="A17" s="108"/>
      <c r="B17" s="108"/>
      <c r="C17" s="108"/>
      <c r="D17" s="108"/>
      <c r="E17" s="108"/>
      <c r="F17" s="108"/>
      <c r="G17" s="108"/>
      <c r="H17" s="108"/>
      <c r="I17" s="108"/>
      <c r="J17" s="108"/>
      <c r="K17" s="108"/>
      <c r="L17" s="117"/>
      <c r="M17" s="117"/>
      <c r="N17" s="117"/>
      <c r="O17" s="117"/>
      <c r="P17" s="117"/>
      <c r="Q17" s="117"/>
      <c r="R17" s="117"/>
      <c r="S17" s="117"/>
      <c r="T17" s="117"/>
      <c r="U17" s="117"/>
      <c r="V17" s="117"/>
      <c r="W17" s="117"/>
      <c r="X17" s="117"/>
      <c r="Y17" s="117"/>
      <c r="Z17" s="117"/>
    </row>
    <row r="18" spans="1:26" x14ac:dyDescent="0.25">
      <c r="A18" s="108"/>
      <c r="B18" s="108"/>
      <c r="C18" s="108"/>
      <c r="D18" s="108"/>
      <c r="E18" s="108"/>
      <c r="F18" s="108"/>
      <c r="G18" s="108"/>
      <c r="H18" s="108"/>
      <c r="I18" s="108"/>
      <c r="J18" s="108"/>
      <c r="K18" s="108"/>
      <c r="L18" s="117"/>
      <c r="M18" s="117"/>
      <c r="N18" s="117"/>
      <c r="O18" s="117"/>
      <c r="P18" s="117"/>
      <c r="Q18" s="117"/>
      <c r="R18" s="117"/>
      <c r="S18" s="117"/>
      <c r="T18" s="117"/>
      <c r="U18" s="117"/>
      <c r="V18" s="117"/>
      <c r="W18" s="117"/>
      <c r="X18" s="117"/>
      <c r="Y18" s="117"/>
      <c r="Z18" s="117"/>
    </row>
    <row r="19" spans="1:26" x14ac:dyDescent="0.25">
      <c r="A19" s="108"/>
      <c r="B19" s="108"/>
      <c r="C19" s="108"/>
      <c r="D19" s="108"/>
      <c r="E19" s="108"/>
      <c r="F19" s="108"/>
      <c r="G19" s="108"/>
      <c r="H19" s="108"/>
      <c r="I19" s="108"/>
      <c r="J19" s="108"/>
      <c r="K19" s="108"/>
      <c r="L19" s="117"/>
      <c r="M19" s="117"/>
      <c r="N19" s="117"/>
      <c r="O19" s="117"/>
      <c r="P19" s="117"/>
      <c r="Q19" s="117"/>
      <c r="R19" s="117"/>
      <c r="S19" s="117"/>
      <c r="T19" s="117"/>
      <c r="U19" s="117"/>
      <c r="V19" s="117"/>
      <c r="W19" s="117"/>
      <c r="X19" s="117"/>
      <c r="Y19" s="117"/>
      <c r="Z19" s="117"/>
    </row>
    <row r="20" spans="1:26" x14ac:dyDescent="0.25">
      <c r="A20" s="108"/>
      <c r="B20" s="108"/>
      <c r="C20" s="108"/>
      <c r="D20" s="108"/>
      <c r="E20" s="108"/>
      <c r="F20" s="108"/>
      <c r="G20" s="108"/>
      <c r="H20" s="108"/>
      <c r="I20" s="108"/>
      <c r="J20" s="108"/>
      <c r="K20" s="108"/>
      <c r="L20" s="117"/>
      <c r="M20" s="117"/>
      <c r="N20" s="117"/>
      <c r="O20" s="117"/>
      <c r="P20" s="117"/>
      <c r="Q20" s="117"/>
      <c r="R20" s="117"/>
      <c r="S20" s="117"/>
      <c r="T20" s="117"/>
      <c r="U20" s="117"/>
      <c r="V20" s="117"/>
      <c r="W20" s="117"/>
      <c r="X20" s="117"/>
      <c r="Y20" s="117"/>
      <c r="Z20" s="117"/>
    </row>
    <row r="21" spans="1:26" ht="15.75" customHeight="1" x14ac:dyDescent="0.25">
      <c r="A21" s="108"/>
      <c r="B21" s="108"/>
      <c r="C21" s="108"/>
      <c r="D21" s="108"/>
      <c r="E21" s="108"/>
      <c r="F21" s="108"/>
      <c r="G21" s="108"/>
      <c r="H21" s="108"/>
      <c r="I21" s="108"/>
      <c r="J21" s="108"/>
      <c r="K21" s="108"/>
      <c r="L21" s="117"/>
      <c r="M21" s="117"/>
      <c r="N21" s="117"/>
      <c r="O21" s="117"/>
      <c r="P21" s="117"/>
      <c r="Q21" s="117"/>
      <c r="R21" s="117"/>
      <c r="S21" s="117"/>
      <c r="T21" s="117"/>
      <c r="U21" s="117"/>
      <c r="V21" s="117"/>
      <c r="W21" s="117"/>
      <c r="X21" s="117"/>
      <c r="Y21" s="117"/>
      <c r="Z21" s="117"/>
    </row>
    <row r="22" spans="1:26" ht="15.75" customHeight="1" x14ac:dyDescent="0.25">
      <c r="A22" s="108"/>
      <c r="B22" s="108"/>
      <c r="C22" s="108"/>
      <c r="D22" s="108"/>
      <c r="E22" s="108"/>
      <c r="F22" s="108"/>
      <c r="G22" s="108"/>
      <c r="H22" s="108"/>
      <c r="I22" s="108"/>
      <c r="J22" s="108"/>
      <c r="K22" s="108"/>
      <c r="L22" s="117"/>
      <c r="M22" s="117"/>
      <c r="N22" s="117"/>
      <c r="O22" s="117"/>
      <c r="P22" s="117"/>
      <c r="Q22" s="117"/>
      <c r="R22" s="117"/>
      <c r="S22" s="117"/>
      <c r="T22" s="117"/>
      <c r="U22" s="117"/>
      <c r="V22" s="117"/>
      <c r="W22" s="117"/>
      <c r="X22" s="117"/>
      <c r="Y22" s="117"/>
      <c r="Z22" s="117"/>
    </row>
    <row r="23" spans="1:26" ht="15.75" customHeight="1" x14ac:dyDescent="0.25">
      <c r="A23" s="108"/>
      <c r="B23" s="108"/>
      <c r="C23" s="108"/>
      <c r="D23" s="108"/>
      <c r="E23" s="108"/>
      <c r="F23" s="108"/>
      <c r="G23" s="108"/>
      <c r="H23" s="108"/>
      <c r="I23" s="108"/>
      <c r="J23" s="108"/>
      <c r="K23" s="108"/>
      <c r="L23" s="117"/>
      <c r="M23" s="117"/>
      <c r="N23" s="117"/>
      <c r="O23" s="117"/>
      <c r="P23" s="117"/>
      <c r="Q23" s="117"/>
      <c r="R23" s="117"/>
      <c r="S23" s="117"/>
      <c r="T23" s="117"/>
      <c r="U23" s="117"/>
      <c r="V23" s="117"/>
      <c r="W23" s="117"/>
      <c r="X23" s="117"/>
      <c r="Y23" s="117"/>
      <c r="Z23" s="117"/>
    </row>
    <row r="24" spans="1:26" ht="15.75" customHeight="1" x14ac:dyDescent="0.25">
      <c r="A24" s="108"/>
      <c r="B24" s="108"/>
      <c r="C24" s="108"/>
      <c r="D24" s="108"/>
      <c r="E24" s="108"/>
      <c r="F24" s="108"/>
      <c r="G24" s="108"/>
      <c r="H24" s="108"/>
      <c r="I24" s="108"/>
      <c r="J24" s="108"/>
      <c r="K24" s="108"/>
      <c r="L24" s="117"/>
      <c r="M24" s="117"/>
      <c r="N24" s="117"/>
      <c r="O24" s="117"/>
      <c r="P24" s="117"/>
      <c r="Q24" s="117"/>
      <c r="R24" s="117"/>
      <c r="S24" s="117"/>
      <c r="T24" s="117"/>
      <c r="U24" s="117"/>
      <c r="V24" s="117"/>
      <c r="W24" s="117"/>
      <c r="X24" s="117"/>
      <c r="Y24" s="117"/>
      <c r="Z24" s="117"/>
    </row>
    <row r="25" spans="1:26" ht="15.75" customHeight="1" x14ac:dyDescent="0.25">
      <c r="A25" s="108"/>
      <c r="B25" s="108"/>
      <c r="C25" s="108"/>
      <c r="D25" s="108"/>
      <c r="E25" s="108"/>
      <c r="F25" s="108"/>
      <c r="G25" s="108"/>
      <c r="H25" s="108"/>
      <c r="I25" s="108"/>
      <c r="J25" s="108"/>
      <c r="K25" s="108"/>
      <c r="L25" s="117"/>
      <c r="M25" s="117"/>
      <c r="N25" s="117"/>
      <c r="O25" s="117"/>
      <c r="P25" s="117"/>
      <c r="Q25" s="117"/>
      <c r="R25" s="117"/>
      <c r="S25" s="117"/>
      <c r="T25" s="117"/>
      <c r="U25" s="117"/>
      <c r="V25" s="117"/>
      <c r="W25" s="117"/>
      <c r="X25" s="117"/>
      <c r="Y25" s="117"/>
      <c r="Z25" s="117"/>
    </row>
    <row r="26" spans="1:26" ht="15.75" customHeight="1" x14ac:dyDescent="0.25">
      <c r="A26" s="108"/>
      <c r="B26" s="108"/>
      <c r="C26" s="108"/>
      <c r="D26" s="108"/>
      <c r="E26" s="108"/>
      <c r="F26" s="108"/>
      <c r="G26" s="108"/>
      <c r="H26" s="108"/>
      <c r="I26" s="108"/>
      <c r="J26" s="108"/>
      <c r="K26" s="108"/>
      <c r="L26" s="117"/>
      <c r="M26" s="117"/>
      <c r="N26" s="117"/>
      <c r="O26" s="117"/>
      <c r="P26" s="117"/>
      <c r="Q26" s="117"/>
      <c r="R26" s="117"/>
      <c r="S26" s="117"/>
      <c r="T26" s="117"/>
      <c r="U26" s="117"/>
      <c r="V26" s="117"/>
      <c r="W26" s="117"/>
      <c r="X26" s="117"/>
      <c r="Y26" s="117"/>
      <c r="Z26" s="117"/>
    </row>
    <row r="27" spans="1:26" ht="15.75" customHeight="1" x14ac:dyDescent="0.25">
      <c r="A27" s="108"/>
      <c r="B27" s="108"/>
      <c r="C27" s="108"/>
      <c r="D27" s="108"/>
      <c r="E27" s="108"/>
      <c r="F27" s="108"/>
      <c r="G27" s="108"/>
      <c r="H27" s="108"/>
      <c r="I27" s="108"/>
      <c r="J27" s="108"/>
      <c r="K27" s="108"/>
      <c r="L27" s="117"/>
      <c r="M27" s="117"/>
      <c r="N27" s="117"/>
      <c r="O27" s="117"/>
      <c r="P27" s="117"/>
      <c r="Q27" s="117"/>
      <c r="R27" s="117"/>
      <c r="S27" s="117"/>
      <c r="T27" s="117"/>
      <c r="U27" s="117"/>
      <c r="V27" s="117"/>
      <c r="W27" s="117"/>
      <c r="X27" s="117"/>
      <c r="Y27" s="117"/>
      <c r="Z27" s="117"/>
    </row>
    <row r="28" spans="1:26" ht="15.75" customHeight="1" x14ac:dyDescent="0.25">
      <c r="A28" s="108"/>
      <c r="B28" s="108"/>
      <c r="C28" s="108"/>
      <c r="D28" s="108"/>
      <c r="E28" s="108"/>
      <c r="F28" s="108"/>
      <c r="G28" s="108"/>
      <c r="H28" s="108"/>
      <c r="I28" s="108"/>
      <c r="J28" s="108"/>
      <c r="K28" s="108"/>
      <c r="L28" s="117"/>
      <c r="M28" s="117"/>
      <c r="N28" s="117"/>
      <c r="O28" s="117"/>
      <c r="P28" s="117"/>
      <c r="Q28" s="117"/>
      <c r="R28" s="117"/>
      <c r="S28" s="117"/>
      <c r="T28" s="117"/>
      <c r="U28" s="117"/>
      <c r="V28" s="117"/>
      <c r="W28" s="117"/>
      <c r="X28" s="117"/>
      <c r="Y28" s="117"/>
      <c r="Z28" s="117"/>
    </row>
    <row r="29" spans="1:26" ht="15.75" customHeight="1" x14ac:dyDescent="0.25">
      <c r="A29" s="108"/>
      <c r="B29" s="108"/>
      <c r="C29" s="108"/>
      <c r="D29" s="108"/>
      <c r="E29" s="108"/>
      <c r="F29" s="108"/>
      <c r="G29" s="108"/>
      <c r="H29" s="108"/>
      <c r="I29" s="108"/>
      <c r="J29" s="108"/>
      <c r="K29" s="108"/>
      <c r="L29" s="117"/>
      <c r="M29" s="117"/>
      <c r="N29" s="117"/>
      <c r="O29" s="117"/>
      <c r="P29" s="117"/>
      <c r="Q29" s="117"/>
      <c r="R29" s="117"/>
      <c r="S29" s="117"/>
      <c r="T29" s="117"/>
      <c r="U29" s="117"/>
      <c r="V29" s="117"/>
      <c r="W29" s="117"/>
      <c r="X29" s="117"/>
      <c r="Y29" s="117"/>
      <c r="Z29" s="117"/>
    </row>
    <row r="30" spans="1:26" ht="15.75" customHeight="1" x14ac:dyDescent="0.25">
      <c r="A30" s="108"/>
      <c r="B30" s="108"/>
      <c r="C30" s="108"/>
      <c r="D30" s="108"/>
      <c r="E30" s="108"/>
      <c r="F30" s="108"/>
      <c r="G30" s="108"/>
      <c r="H30" s="108"/>
      <c r="I30" s="108"/>
      <c r="J30" s="108"/>
      <c r="K30" s="108"/>
      <c r="L30" s="117"/>
      <c r="M30" s="117"/>
      <c r="N30" s="117"/>
      <c r="O30" s="117"/>
      <c r="P30" s="117"/>
      <c r="Q30" s="117"/>
      <c r="R30" s="117"/>
      <c r="S30" s="117"/>
      <c r="T30" s="117"/>
      <c r="U30" s="117"/>
      <c r="V30" s="117"/>
      <c r="W30" s="117"/>
      <c r="X30" s="117"/>
      <c r="Y30" s="117"/>
      <c r="Z30" s="117"/>
    </row>
    <row r="31" spans="1:26" ht="15.75" customHeight="1" x14ac:dyDescent="0.25">
      <c r="A31" s="108"/>
      <c r="B31" s="108"/>
      <c r="C31" s="108"/>
      <c r="D31" s="108"/>
      <c r="E31" s="108"/>
      <c r="F31" s="108"/>
      <c r="G31" s="108"/>
      <c r="H31" s="108"/>
      <c r="I31" s="108"/>
      <c r="J31" s="108"/>
      <c r="K31" s="108"/>
      <c r="L31" s="117"/>
      <c r="M31" s="117"/>
      <c r="N31" s="117"/>
      <c r="O31" s="117"/>
      <c r="P31" s="117"/>
      <c r="Q31" s="117"/>
      <c r="R31" s="117"/>
      <c r="S31" s="117"/>
      <c r="T31" s="117"/>
      <c r="U31" s="117"/>
      <c r="V31" s="117"/>
      <c r="W31" s="117"/>
      <c r="X31" s="117"/>
      <c r="Y31" s="117"/>
      <c r="Z31" s="117"/>
    </row>
    <row r="32" spans="1:26" ht="15.75" customHeight="1" x14ac:dyDescent="0.25">
      <c r="A32" s="108"/>
      <c r="B32" s="108"/>
      <c r="C32" s="108"/>
      <c r="D32" s="108"/>
      <c r="E32" s="108"/>
      <c r="F32" s="108"/>
      <c r="G32" s="108"/>
      <c r="H32" s="108"/>
      <c r="I32" s="108"/>
      <c r="J32" s="108"/>
      <c r="K32" s="108"/>
      <c r="L32" s="117"/>
      <c r="M32" s="117"/>
      <c r="N32" s="117"/>
      <c r="O32" s="117"/>
      <c r="P32" s="117"/>
      <c r="Q32" s="117"/>
      <c r="R32" s="117"/>
      <c r="S32" s="117"/>
      <c r="T32" s="117"/>
      <c r="U32" s="117"/>
      <c r="V32" s="117"/>
      <c r="W32" s="117"/>
      <c r="X32" s="117"/>
      <c r="Y32" s="117"/>
      <c r="Z32" s="117"/>
    </row>
    <row r="33" spans="1:26" ht="15.75" customHeight="1" x14ac:dyDescent="0.25">
      <c r="A33" s="108"/>
      <c r="B33" s="108"/>
      <c r="C33" s="108"/>
      <c r="D33" s="108"/>
      <c r="E33" s="108"/>
      <c r="F33" s="108"/>
      <c r="G33" s="108"/>
      <c r="H33" s="108"/>
      <c r="I33" s="108"/>
      <c r="J33" s="108"/>
      <c r="K33" s="108"/>
      <c r="L33" s="117"/>
      <c r="M33" s="117"/>
      <c r="N33" s="117"/>
      <c r="O33" s="117"/>
      <c r="P33" s="117"/>
      <c r="Q33" s="117"/>
      <c r="R33" s="117"/>
      <c r="S33" s="117"/>
      <c r="T33" s="117"/>
      <c r="U33" s="117"/>
      <c r="V33" s="117"/>
      <c r="W33" s="117"/>
      <c r="X33" s="117"/>
      <c r="Y33" s="117"/>
      <c r="Z33" s="117"/>
    </row>
    <row r="34" spans="1:26" ht="15.75" customHeight="1" x14ac:dyDescent="0.25">
      <c r="A34" s="108"/>
      <c r="B34" s="108"/>
      <c r="C34" s="108"/>
      <c r="D34" s="108"/>
      <c r="E34" s="108"/>
      <c r="F34" s="108"/>
      <c r="G34" s="108"/>
      <c r="H34" s="108"/>
      <c r="I34" s="108"/>
      <c r="J34" s="108"/>
      <c r="K34" s="108"/>
      <c r="L34" s="117"/>
      <c r="M34" s="117"/>
      <c r="N34" s="117"/>
      <c r="O34" s="117"/>
      <c r="P34" s="117"/>
      <c r="Q34" s="117"/>
      <c r="R34" s="117"/>
      <c r="S34" s="117"/>
      <c r="T34" s="117"/>
      <c r="U34" s="117"/>
      <c r="V34" s="117"/>
      <c r="W34" s="117"/>
      <c r="X34" s="117"/>
      <c r="Y34" s="117"/>
      <c r="Z34" s="117"/>
    </row>
    <row r="35" spans="1:26" ht="15.75" customHeight="1" x14ac:dyDescent="0.25">
      <c r="A35" s="108"/>
      <c r="B35" s="108"/>
      <c r="C35" s="108"/>
      <c r="D35" s="108"/>
      <c r="E35" s="108"/>
      <c r="F35" s="108"/>
      <c r="G35" s="108"/>
      <c r="H35" s="108"/>
      <c r="I35" s="108"/>
      <c r="J35" s="108"/>
      <c r="K35" s="108"/>
      <c r="L35" s="117"/>
      <c r="M35" s="117"/>
      <c r="N35" s="117"/>
      <c r="O35" s="117"/>
      <c r="P35" s="117"/>
      <c r="Q35" s="117"/>
      <c r="R35" s="117"/>
      <c r="S35" s="117"/>
      <c r="T35" s="117"/>
      <c r="U35" s="117"/>
      <c r="V35" s="117"/>
      <c r="W35" s="117"/>
      <c r="X35" s="117"/>
      <c r="Y35" s="117"/>
      <c r="Z35" s="117"/>
    </row>
    <row r="36" spans="1:26" ht="15.75" customHeight="1" x14ac:dyDescent="0.25">
      <c r="A36" s="108"/>
      <c r="B36" s="108"/>
      <c r="C36" s="108"/>
      <c r="D36" s="108"/>
      <c r="E36" s="108"/>
      <c r="F36" s="108"/>
      <c r="G36" s="108"/>
      <c r="H36" s="108"/>
      <c r="I36" s="108"/>
      <c r="J36" s="108"/>
      <c r="K36" s="108"/>
      <c r="L36" s="117"/>
      <c r="M36" s="117"/>
      <c r="N36" s="117"/>
      <c r="O36" s="117"/>
      <c r="P36" s="117"/>
      <c r="Q36" s="117"/>
      <c r="R36" s="117"/>
      <c r="S36" s="117"/>
      <c r="T36" s="117"/>
      <c r="U36" s="117"/>
      <c r="V36" s="117"/>
      <c r="W36" s="117"/>
      <c r="X36" s="117"/>
      <c r="Y36" s="117"/>
      <c r="Z36" s="117"/>
    </row>
    <row r="37" spans="1:26" ht="15.75" customHeight="1" x14ac:dyDescent="0.25">
      <c r="A37" s="108"/>
      <c r="B37" s="108"/>
      <c r="C37" s="108"/>
      <c r="D37" s="108"/>
      <c r="E37" s="108"/>
      <c r="F37" s="108"/>
      <c r="G37" s="108"/>
      <c r="H37" s="108"/>
      <c r="I37" s="108"/>
      <c r="J37" s="108"/>
      <c r="K37" s="108"/>
      <c r="L37" s="117"/>
      <c r="M37" s="117"/>
      <c r="N37" s="117"/>
      <c r="O37" s="117"/>
      <c r="P37" s="117"/>
      <c r="Q37" s="117"/>
      <c r="R37" s="117"/>
      <c r="S37" s="117"/>
      <c r="T37" s="117"/>
      <c r="U37" s="117"/>
      <c r="V37" s="117"/>
      <c r="W37" s="117"/>
      <c r="X37" s="117"/>
      <c r="Y37" s="117"/>
      <c r="Z37" s="117"/>
    </row>
    <row r="38" spans="1:26" ht="15.75" customHeight="1" x14ac:dyDescent="0.25">
      <c r="A38" s="108"/>
      <c r="B38" s="108"/>
      <c r="C38" s="108"/>
      <c r="D38" s="108"/>
      <c r="E38" s="108"/>
      <c r="F38" s="108"/>
      <c r="G38" s="108"/>
      <c r="H38" s="108"/>
      <c r="I38" s="108"/>
      <c r="J38" s="108"/>
      <c r="K38" s="108"/>
      <c r="L38" s="117"/>
      <c r="M38" s="117"/>
      <c r="N38" s="117"/>
      <c r="O38" s="117"/>
      <c r="P38" s="117"/>
      <c r="Q38" s="117"/>
      <c r="R38" s="117"/>
      <c r="S38" s="117"/>
      <c r="T38" s="117"/>
      <c r="U38" s="117"/>
      <c r="V38" s="117"/>
      <c r="W38" s="117"/>
      <c r="X38" s="117"/>
      <c r="Y38" s="117"/>
      <c r="Z38" s="117"/>
    </row>
    <row r="39" spans="1:26" ht="15.75" customHeight="1" x14ac:dyDescent="0.25">
      <c r="A39" s="108"/>
      <c r="B39" s="108"/>
      <c r="C39" s="108"/>
      <c r="D39" s="108"/>
      <c r="E39" s="108"/>
      <c r="F39" s="108"/>
      <c r="G39" s="108"/>
      <c r="H39" s="108"/>
      <c r="I39" s="108"/>
      <c r="J39" s="108"/>
      <c r="K39" s="108"/>
      <c r="L39" s="117"/>
      <c r="M39" s="117"/>
      <c r="N39" s="117"/>
      <c r="O39" s="117"/>
      <c r="P39" s="117"/>
      <c r="Q39" s="117"/>
      <c r="R39" s="117"/>
      <c r="S39" s="117"/>
      <c r="T39" s="117"/>
      <c r="U39" s="117"/>
      <c r="V39" s="117"/>
      <c r="W39" s="117"/>
      <c r="X39" s="117"/>
      <c r="Y39" s="117"/>
      <c r="Z39" s="117"/>
    </row>
    <row r="40" spans="1:26" ht="15.75" customHeight="1" x14ac:dyDescent="0.25">
      <c r="A40" s="108"/>
      <c r="B40" s="108"/>
      <c r="C40" s="108"/>
      <c r="D40" s="108"/>
      <c r="E40" s="108"/>
      <c r="F40" s="108"/>
      <c r="G40" s="108"/>
      <c r="H40" s="108"/>
      <c r="I40" s="108"/>
      <c r="J40" s="108"/>
      <c r="K40" s="108"/>
      <c r="L40" s="117"/>
      <c r="M40" s="117"/>
      <c r="N40" s="117"/>
      <c r="O40" s="117"/>
      <c r="P40" s="117"/>
      <c r="Q40" s="117"/>
      <c r="R40" s="117"/>
      <c r="S40" s="117"/>
      <c r="T40" s="117"/>
      <c r="U40" s="117"/>
      <c r="V40" s="117"/>
      <c r="W40" s="117"/>
      <c r="X40" s="117"/>
      <c r="Y40" s="117"/>
      <c r="Z40" s="117"/>
    </row>
    <row r="41" spans="1:26" ht="15.75" customHeight="1" x14ac:dyDescent="0.25">
      <c r="A41" s="108"/>
      <c r="B41" s="108"/>
      <c r="C41" s="108"/>
      <c r="D41" s="108"/>
      <c r="E41" s="108"/>
      <c r="F41" s="108"/>
      <c r="G41" s="108"/>
      <c r="H41" s="108"/>
      <c r="I41" s="108"/>
      <c r="J41" s="108"/>
      <c r="K41" s="108"/>
      <c r="L41" s="117"/>
      <c r="M41" s="117"/>
      <c r="N41" s="117"/>
      <c r="O41" s="117"/>
      <c r="P41" s="117"/>
      <c r="Q41" s="117"/>
      <c r="R41" s="117"/>
      <c r="S41" s="117"/>
      <c r="T41" s="117"/>
      <c r="U41" s="117"/>
      <c r="V41" s="117"/>
      <c r="W41" s="117"/>
      <c r="X41" s="117"/>
      <c r="Y41" s="117"/>
      <c r="Z41" s="117"/>
    </row>
    <row r="42" spans="1:26" ht="15.75" customHeight="1" x14ac:dyDescent="0.25">
      <c r="A42" s="108"/>
      <c r="B42" s="108"/>
      <c r="C42" s="108"/>
      <c r="D42" s="108"/>
      <c r="E42" s="108"/>
      <c r="F42" s="108"/>
      <c r="G42" s="108"/>
      <c r="H42" s="108"/>
      <c r="I42" s="108"/>
      <c r="J42" s="108"/>
      <c r="K42" s="108"/>
      <c r="L42" s="117"/>
      <c r="M42" s="117"/>
      <c r="N42" s="117"/>
      <c r="O42" s="117"/>
      <c r="P42" s="117"/>
      <c r="Q42" s="117"/>
      <c r="R42" s="117"/>
      <c r="S42" s="117"/>
      <c r="T42" s="117"/>
      <c r="U42" s="117"/>
      <c r="V42" s="117"/>
      <c r="W42" s="117"/>
      <c r="X42" s="117"/>
      <c r="Y42" s="117"/>
      <c r="Z42" s="117"/>
    </row>
    <row r="43" spans="1:26" ht="15.75" customHeight="1" x14ac:dyDescent="0.25">
      <c r="A43" s="108"/>
      <c r="B43" s="108"/>
      <c r="C43" s="108"/>
      <c r="D43" s="108"/>
      <c r="E43" s="108"/>
      <c r="F43" s="108"/>
      <c r="G43" s="108"/>
      <c r="H43" s="108"/>
      <c r="I43" s="108"/>
      <c r="J43" s="108"/>
      <c r="K43" s="108"/>
      <c r="L43" s="117"/>
      <c r="M43" s="117"/>
      <c r="N43" s="117"/>
      <c r="O43" s="117"/>
      <c r="P43" s="117"/>
      <c r="Q43" s="117"/>
      <c r="R43" s="117"/>
      <c r="S43" s="117"/>
      <c r="T43" s="117"/>
      <c r="U43" s="117"/>
      <c r="V43" s="117"/>
      <c r="W43" s="117"/>
      <c r="X43" s="117"/>
      <c r="Y43" s="117"/>
      <c r="Z43" s="117"/>
    </row>
    <row r="44" spans="1:26" ht="15.75" customHeight="1" x14ac:dyDescent="0.25">
      <c r="A44" s="108"/>
      <c r="B44" s="108"/>
      <c r="C44" s="108"/>
      <c r="D44" s="108"/>
      <c r="E44" s="108"/>
      <c r="F44" s="108"/>
      <c r="G44" s="108"/>
      <c r="H44" s="108"/>
      <c r="I44" s="108"/>
      <c r="J44" s="108"/>
      <c r="K44" s="108"/>
      <c r="L44" s="117"/>
      <c r="M44" s="117"/>
      <c r="N44" s="117"/>
      <c r="O44" s="117"/>
      <c r="P44" s="117"/>
      <c r="Q44" s="117"/>
      <c r="R44" s="117"/>
      <c r="S44" s="117"/>
      <c r="T44" s="117"/>
      <c r="U44" s="117"/>
      <c r="V44" s="117"/>
      <c r="W44" s="117"/>
      <c r="X44" s="117"/>
      <c r="Y44" s="117"/>
      <c r="Z44" s="117"/>
    </row>
    <row r="45" spans="1:26" ht="15.75" customHeight="1" x14ac:dyDescent="0.25">
      <c r="A45" s="108"/>
      <c r="B45" s="108"/>
      <c r="C45" s="108"/>
      <c r="D45" s="108"/>
      <c r="E45" s="108"/>
      <c r="F45" s="108"/>
      <c r="G45" s="108"/>
      <c r="H45" s="108"/>
      <c r="I45" s="108"/>
      <c r="J45" s="108"/>
      <c r="K45" s="108"/>
      <c r="L45" s="117"/>
      <c r="M45" s="117"/>
      <c r="N45" s="117"/>
      <c r="O45" s="117"/>
      <c r="P45" s="117"/>
      <c r="Q45" s="117"/>
      <c r="R45" s="117"/>
      <c r="S45" s="117"/>
      <c r="T45" s="117"/>
      <c r="U45" s="117"/>
      <c r="V45" s="117"/>
      <c r="W45" s="117"/>
      <c r="X45" s="117"/>
      <c r="Y45" s="117"/>
      <c r="Z45" s="117"/>
    </row>
    <row r="46" spans="1:26" ht="15.75" customHeight="1" x14ac:dyDescent="0.25">
      <c r="A46" s="108"/>
      <c r="B46" s="108"/>
      <c r="C46" s="108"/>
      <c r="D46" s="108"/>
      <c r="E46" s="108"/>
      <c r="F46" s="108"/>
      <c r="G46" s="108"/>
      <c r="H46" s="108"/>
      <c r="I46" s="108"/>
      <c r="J46" s="108"/>
      <c r="K46" s="108"/>
      <c r="L46" s="117"/>
      <c r="M46" s="117"/>
      <c r="N46" s="117"/>
      <c r="O46" s="117"/>
      <c r="P46" s="117"/>
      <c r="Q46" s="117"/>
      <c r="R46" s="117"/>
      <c r="S46" s="117"/>
      <c r="T46" s="117"/>
      <c r="U46" s="117"/>
      <c r="V46" s="117"/>
      <c r="W46" s="117"/>
      <c r="X46" s="117"/>
      <c r="Y46" s="117"/>
      <c r="Z46" s="117"/>
    </row>
    <row r="47" spans="1:26" ht="15.75" customHeight="1" x14ac:dyDescent="0.25">
      <c r="A47" s="108"/>
      <c r="B47" s="108"/>
      <c r="C47" s="108"/>
      <c r="D47" s="108"/>
      <c r="E47" s="108"/>
      <c r="F47" s="108"/>
      <c r="G47" s="108"/>
      <c r="H47" s="108"/>
      <c r="I47" s="108"/>
      <c r="J47" s="108"/>
      <c r="K47" s="108"/>
      <c r="L47" s="117"/>
      <c r="M47" s="117"/>
      <c r="N47" s="117"/>
      <c r="O47" s="117"/>
      <c r="P47" s="117"/>
      <c r="Q47" s="117"/>
      <c r="R47" s="117"/>
      <c r="S47" s="117"/>
      <c r="T47" s="117"/>
      <c r="U47" s="117"/>
      <c r="V47" s="117"/>
      <c r="W47" s="117"/>
      <c r="X47" s="117"/>
      <c r="Y47" s="117"/>
      <c r="Z47" s="117"/>
    </row>
    <row r="48" spans="1:26" ht="15.75" customHeight="1" x14ac:dyDescent="0.25">
      <c r="A48" s="108"/>
      <c r="B48" s="108"/>
      <c r="C48" s="108"/>
      <c r="D48" s="108"/>
      <c r="E48" s="108"/>
      <c r="F48" s="108"/>
      <c r="G48" s="108"/>
      <c r="H48" s="108"/>
      <c r="I48" s="108"/>
      <c r="J48" s="108"/>
      <c r="K48" s="108"/>
      <c r="L48" s="117"/>
      <c r="M48" s="117"/>
      <c r="N48" s="117"/>
      <c r="O48" s="117"/>
      <c r="P48" s="117"/>
      <c r="Q48" s="117"/>
      <c r="R48" s="117"/>
      <c r="S48" s="117"/>
      <c r="T48" s="117"/>
      <c r="U48" s="117"/>
      <c r="V48" s="117"/>
      <c r="W48" s="117"/>
      <c r="X48" s="117"/>
      <c r="Y48" s="117"/>
      <c r="Z48" s="117"/>
    </row>
    <row r="49" spans="1:26" ht="15.75" customHeight="1" x14ac:dyDescent="0.25">
      <c r="A49" s="108"/>
      <c r="B49" s="108"/>
      <c r="C49" s="108"/>
      <c r="D49" s="108"/>
      <c r="E49" s="108"/>
      <c r="F49" s="108"/>
      <c r="G49" s="108"/>
      <c r="H49" s="108"/>
      <c r="I49" s="108"/>
      <c r="J49" s="108"/>
      <c r="K49" s="108"/>
      <c r="L49" s="117"/>
      <c r="M49" s="117"/>
      <c r="N49" s="117"/>
      <c r="O49" s="117"/>
      <c r="P49" s="117"/>
      <c r="Q49" s="117"/>
      <c r="R49" s="117"/>
      <c r="S49" s="117"/>
      <c r="T49" s="117"/>
      <c r="U49" s="117"/>
      <c r="V49" s="117"/>
      <c r="W49" s="117"/>
      <c r="X49" s="117"/>
      <c r="Y49" s="117"/>
      <c r="Z49" s="117"/>
    </row>
    <row r="50" spans="1:26" ht="15.75" customHeight="1" x14ac:dyDescent="0.25">
      <c r="A50" s="108"/>
      <c r="B50" s="108"/>
      <c r="C50" s="108"/>
      <c r="D50" s="108"/>
      <c r="E50" s="108"/>
      <c r="F50" s="108"/>
      <c r="G50" s="108"/>
      <c r="H50" s="108"/>
      <c r="I50" s="108"/>
      <c r="J50" s="108"/>
      <c r="K50" s="108"/>
      <c r="L50" s="117"/>
      <c r="M50" s="117"/>
      <c r="N50" s="117"/>
      <c r="O50" s="117"/>
      <c r="P50" s="117"/>
      <c r="Q50" s="117"/>
      <c r="R50" s="117"/>
      <c r="S50" s="117"/>
      <c r="T50" s="117"/>
      <c r="U50" s="117"/>
      <c r="V50" s="117"/>
      <c r="W50" s="117"/>
      <c r="X50" s="117"/>
      <c r="Y50" s="117"/>
      <c r="Z50" s="117"/>
    </row>
    <row r="51" spans="1:26" ht="15.75" customHeight="1" x14ac:dyDescent="0.25">
      <c r="A51" s="108"/>
      <c r="B51" s="108"/>
      <c r="C51" s="108"/>
      <c r="D51" s="108"/>
      <c r="E51" s="108"/>
      <c r="F51" s="108"/>
      <c r="G51" s="108"/>
      <c r="H51" s="108"/>
      <c r="I51" s="108"/>
      <c r="J51" s="108"/>
      <c r="K51" s="108"/>
      <c r="L51" s="117"/>
      <c r="M51" s="117"/>
      <c r="N51" s="117"/>
      <c r="O51" s="117"/>
      <c r="P51" s="117"/>
      <c r="Q51" s="117"/>
      <c r="R51" s="117"/>
      <c r="S51" s="117"/>
      <c r="T51" s="117"/>
      <c r="U51" s="117"/>
      <c r="V51" s="117"/>
      <c r="W51" s="117"/>
      <c r="X51" s="117"/>
      <c r="Y51" s="117"/>
      <c r="Z51" s="117"/>
    </row>
    <row r="52" spans="1:26" ht="15.75" customHeight="1" x14ac:dyDescent="0.25">
      <c r="A52" s="108"/>
      <c r="B52" s="108"/>
      <c r="C52" s="108"/>
      <c r="D52" s="108"/>
      <c r="E52" s="108"/>
      <c r="F52" s="108"/>
      <c r="G52" s="108"/>
      <c r="H52" s="108"/>
      <c r="I52" s="108"/>
      <c r="J52" s="108"/>
      <c r="K52" s="108"/>
      <c r="L52" s="117"/>
      <c r="M52" s="117"/>
      <c r="N52" s="117"/>
      <c r="O52" s="117"/>
      <c r="P52" s="117"/>
      <c r="Q52" s="117"/>
      <c r="R52" s="117"/>
      <c r="S52" s="117"/>
      <c r="T52" s="117"/>
      <c r="U52" s="117"/>
      <c r="V52" s="117"/>
      <c r="W52" s="117"/>
      <c r="X52" s="117"/>
      <c r="Y52" s="117"/>
      <c r="Z52" s="117"/>
    </row>
    <row r="53" spans="1:26" ht="15.75" customHeight="1" x14ac:dyDescent="0.25">
      <c r="A53" s="108"/>
      <c r="B53" s="108"/>
      <c r="C53" s="108"/>
      <c r="D53" s="108"/>
      <c r="E53" s="108"/>
      <c r="F53" s="108"/>
      <c r="G53" s="108"/>
      <c r="H53" s="108"/>
      <c r="I53" s="108"/>
      <c r="J53" s="108"/>
      <c r="K53" s="108"/>
      <c r="L53" s="117"/>
      <c r="M53" s="117"/>
      <c r="N53" s="117"/>
      <c r="O53" s="117"/>
      <c r="P53" s="117"/>
      <c r="Q53" s="117"/>
      <c r="R53" s="117"/>
      <c r="S53" s="117"/>
      <c r="T53" s="117"/>
      <c r="U53" s="117"/>
      <c r="V53" s="117"/>
      <c r="W53" s="117"/>
      <c r="X53" s="117"/>
      <c r="Y53" s="117"/>
      <c r="Z53" s="117"/>
    </row>
    <row r="54" spans="1:26" ht="15.75" customHeight="1" x14ac:dyDescent="0.25">
      <c r="A54" s="108"/>
      <c r="B54" s="108"/>
      <c r="C54" s="108"/>
      <c r="D54" s="108"/>
      <c r="E54" s="108"/>
      <c r="F54" s="108"/>
      <c r="G54" s="108"/>
      <c r="H54" s="108"/>
      <c r="I54" s="108"/>
      <c r="J54" s="108"/>
      <c r="K54" s="108"/>
      <c r="L54" s="117"/>
      <c r="M54" s="117"/>
      <c r="N54" s="117"/>
      <c r="O54" s="117"/>
      <c r="P54" s="117"/>
      <c r="Q54" s="117"/>
      <c r="R54" s="117"/>
      <c r="S54" s="117"/>
      <c r="T54" s="117"/>
      <c r="U54" s="117"/>
      <c r="V54" s="117"/>
      <c r="W54" s="117"/>
      <c r="X54" s="117"/>
      <c r="Y54" s="117"/>
      <c r="Z54" s="117"/>
    </row>
    <row r="55" spans="1:26" ht="15.75" customHeight="1" x14ac:dyDescent="0.25">
      <c r="A55" s="108"/>
      <c r="B55" s="108"/>
      <c r="C55" s="108"/>
      <c r="D55" s="108"/>
      <c r="E55" s="108"/>
      <c r="F55" s="108"/>
      <c r="G55" s="108"/>
      <c r="H55" s="108"/>
      <c r="I55" s="108"/>
      <c r="J55" s="108"/>
      <c r="K55" s="108"/>
      <c r="L55" s="117"/>
      <c r="M55" s="117"/>
      <c r="N55" s="117"/>
      <c r="O55" s="117"/>
      <c r="P55" s="117"/>
      <c r="Q55" s="117"/>
      <c r="R55" s="117"/>
      <c r="S55" s="117"/>
      <c r="T55" s="117"/>
      <c r="U55" s="117"/>
      <c r="V55" s="117"/>
      <c r="W55" s="117"/>
      <c r="X55" s="117"/>
      <c r="Y55" s="117"/>
      <c r="Z55" s="117"/>
    </row>
    <row r="56" spans="1:26" ht="15.75" customHeight="1" x14ac:dyDescent="0.25">
      <c r="A56" s="108"/>
      <c r="B56" s="108"/>
      <c r="C56" s="108"/>
      <c r="D56" s="108"/>
      <c r="E56" s="108"/>
      <c r="F56" s="108"/>
      <c r="G56" s="108"/>
      <c r="H56" s="108"/>
      <c r="I56" s="108"/>
      <c r="J56" s="108"/>
      <c r="K56" s="108"/>
      <c r="L56" s="117"/>
      <c r="M56" s="117"/>
      <c r="N56" s="117"/>
      <c r="O56" s="117"/>
      <c r="P56" s="117"/>
      <c r="Q56" s="117"/>
      <c r="R56" s="117"/>
      <c r="S56" s="117"/>
      <c r="T56" s="117"/>
      <c r="U56" s="117"/>
      <c r="V56" s="117"/>
      <c r="W56" s="117"/>
      <c r="X56" s="117"/>
      <c r="Y56" s="117"/>
      <c r="Z56" s="117"/>
    </row>
    <row r="57" spans="1:26" ht="15.75" customHeight="1" x14ac:dyDescent="0.25">
      <c r="A57" s="108"/>
      <c r="B57" s="108"/>
      <c r="C57" s="108"/>
      <c r="D57" s="108"/>
      <c r="E57" s="108"/>
      <c r="F57" s="108"/>
      <c r="G57" s="108"/>
      <c r="H57" s="108"/>
      <c r="I57" s="108"/>
      <c r="J57" s="108"/>
      <c r="K57" s="108"/>
      <c r="L57" s="117"/>
      <c r="M57" s="117"/>
      <c r="N57" s="117"/>
      <c r="O57" s="117"/>
      <c r="P57" s="117"/>
      <c r="Q57" s="117"/>
      <c r="R57" s="117"/>
      <c r="S57" s="117"/>
      <c r="T57" s="117"/>
      <c r="U57" s="117"/>
      <c r="V57" s="117"/>
      <c r="W57" s="117"/>
      <c r="X57" s="117"/>
      <c r="Y57" s="117"/>
      <c r="Z57" s="117"/>
    </row>
    <row r="58" spans="1:26" ht="15.75" customHeight="1" x14ac:dyDescent="0.25">
      <c r="A58" s="108"/>
      <c r="B58" s="108"/>
      <c r="C58" s="108"/>
      <c r="D58" s="108"/>
      <c r="E58" s="108"/>
      <c r="F58" s="108"/>
      <c r="G58" s="108"/>
      <c r="H58" s="108"/>
      <c r="I58" s="108"/>
      <c r="J58" s="108"/>
      <c r="K58" s="108"/>
      <c r="L58" s="117"/>
      <c r="M58" s="117"/>
      <c r="N58" s="117"/>
      <c r="O58" s="117"/>
      <c r="P58" s="117"/>
      <c r="Q58" s="117"/>
      <c r="R58" s="117"/>
      <c r="S58" s="117"/>
      <c r="T58" s="117"/>
      <c r="U58" s="117"/>
      <c r="V58" s="117"/>
      <c r="W58" s="117"/>
      <c r="X58" s="117"/>
      <c r="Y58" s="117"/>
      <c r="Z58" s="117"/>
    </row>
    <row r="59" spans="1:26" ht="15.75" customHeight="1" x14ac:dyDescent="0.25">
      <c r="A59" s="108"/>
      <c r="B59" s="108"/>
      <c r="C59" s="108"/>
      <c r="D59" s="108"/>
      <c r="E59" s="108"/>
      <c r="F59" s="108"/>
      <c r="G59" s="108"/>
      <c r="H59" s="108"/>
      <c r="I59" s="108"/>
      <c r="J59" s="108"/>
      <c r="K59" s="108"/>
      <c r="L59" s="117"/>
      <c r="M59" s="117"/>
      <c r="N59" s="117"/>
      <c r="O59" s="117"/>
      <c r="P59" s="117"/>
      <c r="Q59" s="117"/>
      <c r="R59" s="117"/>
      <c r="S59" s="117"/>
      <c r="T59" s="117"/>
      <c r="U59" s="117"/>
      <c r="V59" s="117"/>
      <c r="W59" s="117"/>
      <c r="X59" s="117"/>
      <c r="Y59" s="117"/>
      <c r="Z59" s="117"/>
    </row>
    <row r="60" spans="1:26" ht="15.75" customHeight="1" x14ac:dyDescent="0.25">
      <c r="A60" s="108"/>
      <c r="B60" s="108"/>
      <c r="C60" s="108"/>
      <c r="D60" s="108"/>
      <c r="E60" s="108"/>
      <c r="F60" s="108"/>
      <c r="G60" s="108"/>
      <c r="H60" s="108"/>
      <c r="I60" s="108"/>
      <c r="J60" s="108"/>
      <c r="K60" s="108"/>
      <c r="L60" s="117"/>
      <c r="M60" s="117"/>
      <c r="N60" s="117"/>
      <c r="O60" s="117"/>
      <c r="P60" s="117"/>
      <c r="Q60" s="117"/>
      <c r="R60" s="117"/>
      <c r="S60" s="117"/>
      <c r="T60" s="117"/>
      <c r="U60" s="117"/>
      <c r="V60" s="117"/>
      <c r="W60" s="117"/>
      <c r="X60" s="117"/>
      <c r="Y60" s="117"/>
      <c r="Z60" s="117"/>
    </row>
    <row r="61" spans="1:26" ht="15.75" customHeight="1" x14ac:dyDescent="0.25">
      <c r="A61" s="108"/>
      <c r="B61" s="108"/>
      <c r="C61" s="108"/>
      <c r="D61" s="108"/>
      <c r="E61" s="108"/>
      <c r="F61" s="108"/>
      <c r="G61" s="108"/>
      <c r="H61" s="108"/>
      <c r="I61" s="108"/>
      <c r="J61" s="108"/>
      <c r="K61" s="108"/>
      <c r="L61" s="117"/>
      <c r="M61" s="117"/>
      <c r="N61" s="117"/>
      <c r="O61" s="117"/>
      <c r="P61" s="117"/>
      <c r="Q61" s="117"/>
      <c r="R61" s="117"/>
      <c r="S61" s="117"/>
      <c r="T61" s="117"/>
      <c r="U61" s="117"/>
      <c r="V61" s="117"/>
      <c r="W61" s="117"/>
      <c r="X61" s="117"/>
      <c r="Y61" s="117"/>
      <c r="Z61" s="117"/>
    </row>
    <row r="62" spans="1:26" ht="15.75" customHeight="1" x14ac:dyDescent="0.25">
      <c r="A62" s="108"/>
      <c r="B62" s="108"/>
      <c r="C62" s="108"/>
      <c r="D62" s="108"/>
      <c r="E62" s="108"/>
      <c r="F62" s="108"/>
      <c r="G62" s="108"/>
      <c r="H62" s="108"/>
      <c r="I62" s="108"/>
      <c r="J62" s="108"/>
      <c r="K62" s="108"/>
      <c r="L62" s="117"/>
      <c r="M62" s="117"/>
      <c r="N62" s="117"/>
      <c r="O62" s="117"/>
      <c r="P62" s="117"/>
      <c r="Q62" s="117"/>
      <c r="R62" s="117"/>
      <c r="S62" s="117"/>
      <c r="T62" s="117"/>
      <c r="U62" s="117"/>
      <c r="V62" s="117"/>
      <c r="W62" s="117"/>
      <c r="X62" s="117"/>
      <c r="Y62" s="117"/>
      <c r="Z62" s="117"/>
    </row>
    <row r="63" spans="1:26" ht="15.75" customHeight="1" x14ac:dyDescent="0.25">
      <c r="A63" s="108"/>
      <c r="B63" s="108"/>
      <c r="C63" s="108"/>
      <c r="D63" s="108"/>
      <c r="E63" s="108"/>
      <c r="F63" s="108"/>
      <c r="G63" s="108"/>
      <c r="H63" s="108"/>
      <c r="I63" s="108"/>
      <c r="J63" s="108"/>
      <c r="K63" s="108"/>
      <c r="L63" s="117"/>
      <c r="M63" s="117"/>
      <c r="N63" s="117"/>
      <c r="O63" s="117"/>
      <c r="P63" s="117"/>
      <c r="Q63" s="117"/>
      <c r="R63" s="117"/>
      <c r="S63" s="117"/>
      <c r="T63" s="117"/>
      <c r="U63" s="117"/>
      <c r="V63" s="117"/>
      <c r="W63" s="117"/>
      <c r="X63" s="117"/>
      <c r="Y63" s="117"/>
      <c r="Z63" s="117"/>
    </row>
    <row r="64" spans="1:26" ht="15.75" customHeight="1" x14ac:dyDescent="0.25">
      <c r="A64" s="108"/>
      <c r="B64" s="108"/>
      <c r="C64" s="108"/>
      <c r="D64" s="108"/>
      <c r="E64" s="108"/>
      <c r="F64" s="108"/>
      <c r="G64" s="108"/>
      <c r="H64" s="108"/>
      <c r="I64" s="108"/>
      <c r="J64" s="108"/>
      <c r="K64" s="108"/>
      <c r="L64" s="117"/>
      <c r="M64" s="117"/>
      <c r="N64" s="117"/>
      <c r="O64" s="117"/>
      <c r="P64" s="117"/>
      <c r="Q64" s="117"/>
      <c r="R64" s="117"/>
      <c r="S64" s="117"/>
      <c r="T64" s="117"/>
      <c r="U64" s="117"/>
      <c r="V64" s="117"/>
      <c r="W64" s="117"/>
      <c r="X64" s="117"/>
      <c r="Y64" s="117"/>
      <c r="Z64" s="117"/>
    </row>
    <row r="65" spans="1:26" ht="15.75" customHeight="1" x14ac:dyDescent="0.25">
      <c r="A65" s="108"/>
      <c r="B65" s="108"/>
      <c r="C65" s="108"/>
      <c r="D65" s="108"/>
      <c r="E65" s="108"/>
      <c r="F65" s="108"/>
      <c r="G65" s="108"/>
      <c r="H65" s="108"/>
      <c r="I65" s="108"/>
      <c r="J65" s="108"/>
      <c r="K65" s="108"/>
      <c r="L65" s="117"/>
      <c r="M65" s="117"/>
      <c r="N65" s="117"/>
      <c r="O65" s="117"/>
      <c r="P65" s="117"/>
      <c r="Q65" s="117"/>
      <c r="R65" s="117"/>
      <c r="S65" s="117"/>
      <c r="T65" s="117"/>
      <c r="U65" s="117"/>
      <c r="V65" s="117"/>
      <c r="W65" s="117"/>
      <c r="X65" s="117"/>
      <c r="Y65" s="117"/>
      <c r="Z65" s="117"/>
    </row>
    <row r="66" spans="1:26" ht="15.75" customHeight="1" x14ac:dyDescent="0.25">
      <c r="A66" s="108"/>
      <c r="B66" s="108"/>
      <c r="C66" s="108"/>
      <c r="D66" s="108"/>
      <c r="E66" s="108"/>
      <c r="F66" s="108"/>
      <c r="G66" s="108"/>
      <c r="H66" s="108"/>
      <c r="I66" s="108"/>
      <c r="J66" s="108"/>
      <c r="K66" s="108"/>
      <c r="L66" s="117"/>
      <c r="M66" s="117"/>
      <c r="N66" s="117"/>
      <c r="O66" s="117"/>
      <c r="P66" s="117"/>
      <c r="Q66" s="117"/>
      <c r="R66" s="117"/>
      <c r="S66" s="117"/>
      <c r="T66" s="117"/>
      <c r="U66" s="117"/>
      <c r="V66" s="117"/>
      <c r="W66" s="117"/>
      <c r="X66" s="117"/>
      <c r="Y66" s="117"/>
      <c r="Z66" s="117"/>
    </row>
    <row r="67" spans="1:26" ht="15.75" customHeight="1" x14ac:dyDescent="0.25">
      <c r="A67" s="108"/>
      <c r="B67" s="108"/>
      <c r="C67" s="108"/>
      <c r="D67" s="108"/>
      <c r="E67" s="108"/>
      <c r="F67" s="108"/>
      <c r="G67" s="108"/>
      <c r="H67" s="108"/>
      <c r="I67" s="108"/>
      <c r="J67" s="108"/>
      <c r="K67" s="108"/>
      <c r="L67" s="117"/>
      <c r="M67" s="117"/>
      <c r="N67" s="117"/>
      <c r="O67" s="117"/>
      <c r="P67" s="117"/>
      <c r="Q67" s="117"/>
      <c r="R67" s="117"/>
      <c r="S67" s="117"/>
      <c r="T67" s="117"/>
      <c r="U67" s="117"/>
      <c r="V67" s="117"/>
      <c r="W67" s="117"/>
      <c r="X67" s="117"/>
      <c r="Y67" s="117"/>
      <c r="Z67" s="117"/>
    </row>
    <row r="68" spans="1:26" ht="15.75" customHeight="1" x14ac:dyDescent="0.25">
      <c r="A68" s="108"/>
      <c r="B68" s="108"/>
      <c r="C68" s="108"/>
      <c r="D68" s="108"/>
      <c r="E68" s="108"/>
      <c r="F68" s="108"/>
      <c r="G68" s="108"/>
      <c r="H68" s="108"/>
      <c r="I68" s="108"/>
      <c r="J68" s="108"/>
      <c r="K68" s="108"/>
      <c r="L68" s="117"/>
      <c r="M68" s="117"/>
      <c r="N68" s="117"/>
      <c r="O68" s="117"/>
      <c r="P68" s="117"/>
      <c r="Q68" s="117"/>
      <c r="R68" s="117"/>
      <c r="S68" s="117"/>
      <c r="T68" s="117"/>
      <c r="U68" s="117"/>
      <c r="V68" s="117"/>
      <c r="W68" s="117"/>
      <c r="X68" s="117"/>
      <c r="Y68" s="117"/>
      <c r="Z68" s="117"/>
    </row>
    <row r="69" spans="1:26" ht="15.75" customHeight="1" x14ac:dyDescent="0.25">
      <c r="A69" s="108"/>
      <c r="B69" s="108"/>
      <c r="C69" s="108"/>
      <c r="D69" s="108"/>
      <c r="E69" s="108"/>
      <c r="F69" s="108"/>
      <c r="G69" s="108"/>
      <c r="H69" s="108"/>
      <c r="I69" s="108"/>
      <c r="J69" s="108"/>
      <c r="K69" s="108"/>
      <c r="L69" s="117"/>
      <c r="M69" s="117"/>
      <c r="N69" s="117"/>
      <c r="O69" s="117"/>
      <c r="P69" s="117"/>
      <c r="Q69" s="117"/>
      <c r="R69" s="117"/>
      <c r="S69" s="117"/>
      <c r="T69" s="117"/>
      <c r="U69" s="117"/>
      <c r="V69" s="117"/>
      <c r="W69" s="117"/>
      <c r="X69" s="117"/>
      <c r="Y69" s="117"/>
      <c r="Z69" s="117"/>
    </row>
    <row r="70" spans="1:26" ht="15.75" customHeight="1" x14ac:dyDescent="0.25">
      <c r="A70" s="108"/>
      <c r="B70" s="108"/>
      <c r="C70" s="108"/>
      <c r="D70" s="108"/>
      <c r="E70" s="108"/>
      <c r="F70" s="108"/>
      <c r="G70" s="108"/>
      <c r="H70" s="108"/>
      <c r="I70" s="108"/>
      <c r="J70" s="108"/>
      <c r="K70" s="108"/>
      <c r="L70" s="117"/>
      <c r="M70" s="117"/>
      <c r="N70" s="117"/>
      <c r="O70" s="117"/>
      <c r="P70" s="117"/>
      <c r="Q70" s="117"/>
      <c r="R70" s="117"/>
      <c r="S70" s="117"/>
      <c r="T70" s="117"/>
      <c r="U70" s="117"/>
      <c r="V70" s="117"/>
      <c r="W70" s="117"/>
      <c r="X70" s="117"/>
      <c r="Y70" s="117"/>
      <c r="Z70" s="117"/>
    </row>
    <row r="71" spans="1:26" ht="15.75" customHeight="1" x14ac:dyDescent="0.25">
      <c r="A71" s="108"/>
      <c r="B71" s="108"/>
      <c r="C71" s="108"/>
      <c r="D71" s="108"/>
      <c r="E71" s="108"/>
      <c r="F71" s="108"/>
      <c r="G71" s="108"/>
      <c r="H71" s="108"/>
      <c r="I71" s="108"/>
      <c r="J71" s="108"/>
      <c r="K71" s="108"/>
      <c r="L71" s="117"/>
      <c r="M71" s="117"/>
      <c r="N71" s="117"/>
      <c r="O71" s="117"/>
      <c r="P71" s="117"/>
      <c r="Q71" s="117"/>
      <c r="R71" s="117"/>
      <c r="S71" s="117"/>
      <c r="T71" s="117"/>
      <c r="U71" s="117"/>
      <c r="V71" s="117"/>
      <c r="W71" s="117"/>
      <c r="X71" s="117"/>
      <c r="Y71" s="117"/>
      <c r="Z71" s="117"/>
    </row>
    <row r="72" spans="1:26" ht="15.75" customHeight="1" x14ac:dyDescent="0.25">
      <c r="A72" s="108"/>
      <c r="B72" s="108"/>
      <c r="C72" s="108"/>
      <c r="D72" s="108"/>
      <c r="E72" s="108"/>
      <c r="F72" s="108"/>
      <c r="G72" s="108"/>
      <c r="H72" s="108"/>
      <c r="I72" s="108"/>
      <c r="J72" s="108"/>
      <c r="K72" s="108"/>
      <c r="L72" s="117"/>
      <c r="M72" s="117"/>
      <c r="N72" s="117"/>
      <c r="O72" s="117"/>
      <c r="P72" s="117"/>
      <c r="Q72" s="117"/>
      <c r="R72" s="117"/>
      <c r="S72" s="117"/>
      <c r="T72" s="117"/>
      <c r="U72" s="117"/>
      <c r="V72" s="117"/>
      <c r="W72" s="117"/>
      <c r="X72" s="117"/>
      <c r="Y72" s="117"/>
      <c r="Z72" s="117"/>
    </row>
    <row r="73" spans="1:26" ht="15.75" customHeight="1" x14ac:dyDescent="0.25">
      <c r="A73" s="108"/>
      <c r="B73" s="108"/>
      <c r="C73" s="108"/>
      <c r="D73" s="108"/>
      <c r="E73" s="108"/>
      <c r="F73" s="108"/>
      <c r="G73" s="108"/>
      <c r="H73" s="108"/>
      <c r="I73" s="108"/>
      <c r="J73" s="108"/>
      <c r="K73" s="108"/>
      <c r="L73" s="117"/>
      <c r="M73" s="117"/>
      <c r="N73" s="117"/>
      <c r="O73" s="117"/>
      <c r="P73" s="117"/>
      <c r="Q73" s="117"/>
      <c r="R73" s="117"/>
      <c r="S73" s="117"/>
      <c r="T73" s="117"/>
      <c r="U73" s="117"/>
      <c r="V73" s="117"/>
      <c r="W73" s="117"/>
      <c r="X73" s="117"/>
      <c r="Y73" s="117"/>
      <c r="Z73" s="117"/>
    </row>
    <row r="74" spans="1:26" ht="15.75" customHeight="1" x14ac:dyDescent="0.25">
      <c r="A74" s="108"/>
      <c r="B74" s="108"/>
      <c r="C74" s="108"/>
      <c r="D74" s="108"/>
      <c r="E74" s="108"/>
      <c r="F74" s="108"/>
      <c r="G74" s="108"/>
      <c r="H74" s="108"/>
      <c r="I74" s="108"/>
      <c r="J74" s="108"/>
      <c r="K74" s="108"/>
      <c r="L74" s="117"/>
      <c r="M74" s="117"/>
      <c r="N74" s="117"/>
      <c r="O74" s="117"/>
      <c r="P74" s="117"/>
      <c r="Q74" s="117"/>
      <c r="R74" s="117"/>
      <c r="S74" s="117"/>
      <c r="T74" s="117"/>
      <c r="U74" s="117"/>
      <c r="V74" s="117"/>
      <c r="W74" s="117"/>
      <c r="X74" s="117"/>
      <c r="Y74" s="117"/>
      <c r="Z74" s="117"/>
    </row>
    <row r="75" spans="1:26" ht="15.75" customHeight="1" x14ac:dyDescent="0.25">
      <c r="A75" s="108"/>
      <c r="B75" s="108"/>
      <c r="C75" s="108"/>
      <c r="D75" s="108"/>
      <c r="E75" s="108"/>
      <c r="F75" s="108"/>
      <c r="G75" s="108"/>
      <c r="H75" s="108"/>
      <c r="I75" s="108"/>
      <c r="J75" s="108"/>
      <c r="K75" s="108"/>
      <c r="L75" s="117"/>
      <c r="M75" s="117"/>
      <c r="N75" s="117"/>
      <c r="O75" s="117"/>
      <c r="P75" s="117"/>
      <c r="Q75" s="117"/>
      <c r="R75" s="117"/>
      <c r="S75" s="117"/>
      <c r="T75" s="117"/>
      <c r="U75" s="117"/>
      <c r="V75" s="117"/>
      <c r="W75" s="117"/>
      <c r="X75" s="117"/>
      <c r="Y75" s="117"/>
      <c r="Z75" s="117"/>
    </row>
    <row r="76" spans="1:26" ht="15.75" customHeight="1" x14ac:dyDescent="0.25">
      <c r="A76" s="108"/>
      <c r="B76" s="108"/>
      <c r="C76" s="108"/>
      <c r="D76" s="108"/>
      <c r="E76" s="108"/>
      <c r="F76" s="108"/>
      <c r="G76" s="108"/>
      <c r="H76" s="108"/>
      <c r="I76" s="108"/>
      <c r="J76" s="108"/>
      <c r="K76" s="108"/>
      <c r="L76" s="117"/>
      <c r="M76" s="117"/>
      <c r="N76" s="117"/>
      <c r="O76" s="117"/>
      <c r="P76" s="117"/>
      <c r="Q76" s="117"/>
      <c r="R76" s="117"/>
      <c r="S76" s="117"/>
      <c r="T76" s="117"/>
      <c r="U76" s="117"/>
      <c r="V76" s="117"/>
      <c r="W76" s="117"/>
      <c r="X76" s="117"/>
      <c r="Y76" s="117"/>
      <c r="Z76" s="117"/>
    </row>
    <row r="77" spans="1:26" ht="15.75" customHeight="1" x14ac:dyDescent="0.25">
      <c r="A77" s="108"/>
      <c r="B77" s="108"/>
      <c r="C77" s="108"/>
      <c r="D77" s="108"/>
      <c r="E77" s="108"/>
      <c r="F77" s="108"/>
      <c r="G77" s="108"/>
      <c r="H77" s="108"/>
      <c r="I77" s="108"/>
      <c r="J77" s="108"/>
      <c r="K77" s="108"/>
      <c r="L77" s="117"/>
      <c r="M77" s="117"/>
      <c r="N77" s="117"/>
      <c r="O77" s="117"/>
      <c r="P77" s="117"/>
      <c r="Q77" s="117"/>
      <c r="R77" s="117"/>
      <c r="S77" s="117"/>
      <c r="T77" s="117"/>
      <c r="U77" s="117"/>
      <c r="V77" s="117"/>
      <c r="W77" s="117"/>
      <c r="X77" s="117"/>
      <c r="Y77" s="117"/>
      <c r="Z77" s="117"/>
    </row>
    <row r="78" spans="1:26" ht="15.75" customHeight="1" x14ac:dyDescent="0.25">
      <c r="A78" s="108"/>
      <c r="B78" s="108"/>
      <c r="C78" s="108"/>
      <c r="D78" s="108"/>
      <c r="E78" s="108"/>
      <c r="F78" s="108"/>
      <c r="G78" s="108"/>
      <c r="H78" s="108"/>
      <c r="I78" s="108"/>
      <c r="J78" s="108"/>
      <c r="K78" s="108"/>
      <c r="L78" s="117"/>
      <c r="M78" s="117"/>
      <c r="N78" s="117"/>
      <c r="O78" s="117"/>
      <c r="P78" s="117"/>
      <c r="Q78" s="117"/>
      <c r="R78" s="117"/>
      <c r="S78" s="117"/>
      <c r="T78" s="117"/>
      <c r="U78" s="117"/>
      <c r="V78" s="117"/>
      <c r="W78" s="117"/>
      <c r="X78" s="117"/>
      <c r="Y78" s="117"/>
      <c r="Z78" s="117"/>
    </row>
    <row r="79" spans="1:26" ht="15.75" customHeight="1" x14ac:dyDescent="0.25">
      <c r="A79" s="108"/>
      <c r="B79" s="108"/>
      <c r="C79" s="108"/>
      <c r="D79" s="108"/>
      <c r="E79" s="108"/>
      <c r="F79" s="108"/>
      <c r="G79" s="108"/>
      <c r="H79" s="108"/>
      <c r="I79" s="108"/>
      <c r="J79" s="108"/>
      <c r="K79" s="108"/>
      <c r="L79" s="117"/>
      <c r="M79" s="117"/>
      <c r="N79" s="117"/>
      <c r="O79" s="117"/>
      <c r="P79" s="117"/>
      <c r="Q79" s="117"/>
      <c r="R79" s="117"/>
      <c r="S79" s="117"/>
      <c r="T79" s="117"/>
      <c r="U79" s="117"/>
      <c r="V79" s="117"/>
      <c r="W79" s="117"/>
      <c r="X79" s="117"/>
      <c r="Y79" s="117"/>
      <c r="Z79" s="117"/>
    </row>
    <row r="80" spans="1:26" ht="15.75" customHeight="1" x14ac:dyDescent="0.25">
      <c r="A80" s="108"/>
      <c r="B80" s="108"/>
      <c r="C80" s="108"/>
      <c r="D80" s="108"/>
      <c r="E80" s="108"/>
      <c r="F80" s="108"/>
      <c r="G80" s="108"/>
      <c r="H80" s="108"/>
      <c r="I80" s="108"/>
      <c r="J80" s="108"/>
      <c r="K80" s="108"/>
      <c r="L80" s="117"/>
      <c r="M80" s="117"/>
      <c r="N80" s="117"/>
      <c r="O80" s="117"/>
      <c r="P80" s="117"/>
      <c r="Q80" s="117"/>
      <c r="R80" s="117"/>
      <c r="S80" s="117"/>
      <c r="T80" s="117"/>
      <c r="U80" s="117"/>
      <c r="V80" s="117"/>
      <c r="W80" s="117"/>
      <c r="X80" s="117"/>
      <c r="Y80" s="117"/>
      <c r="Z80" s="117"/>
    </row>
    <row r="81" spans="1:26" ht="15.75" customHeight="1" x14ac:dyDescent="0.25">
      <c r="A81" s="108"/>
      <c r="B81" s="108"/>
      <c r="C81" s="108"/>
      <c r="D81" s="108"/>
      <c r="E81" s="108"/>
      <c r="F81" s="108"/>
      <c r="G81" s="108"/>
      <c r="H81" s="108"/>
      <c r="I81" s="108"/>
      <c r="J81" s="108"/>
      <c r="K81" s="108"/>
      <c r="L81" s="117"/>
      <c r="M81" s="117"/>
      <c r="N81" s="117"/>
      <c r="O81" s="117"/>
      <c r="P81" s="117"/>
      <c r="Q81" s="117"/>
      <c r="R81" s="117"/>
      <c r="S81" s="117"/>
      <c r="T81" s="117"/>
      <c r="U81" s="117"/>
      <c r="V81" s="117"/>
      <c r="W81" s="117"/>
      <c r="X81" s="117"/>
      <c r="Y81" s="117"/>
      <c r="Z81" s="117"/>
    </row>
    <row r="82" spans="1:26" ht="15.75" customHeight="1" x14ac:dyDescent="0.25">
      <c r="A82" s="108"/>
      <c r="B82" s="108"/>
      <c r="C82" s="108"/>
      <c r="D82" s="108"/>
      <c r="E82" s="108"/>
      <c r="F82" s="108"/>
      <c r="G82" s="108"/>
      <c r="H82" s="108"/>
      <c r="I82" s="108"/>
      <c r="J82" s="108"/>
      <c r="K82" s="108"/>
      <c r="L82" s="117"/>
      <c r="M82" s="117"/>
      <c r="N82" s="117"/>
      <c r="O82" s="117"/>
      <c r="P82" s="117"/>
      <c r="Q82" s="117"/>
      <c r="R82" s="117"/>
      <c r="S82" s="117"/>
      <c r="T82" s="117"/>
      <c r="U82" s="117"/>
      <c r="V82" s="117"/>
      <c r="W82" s="117"/>
      <c r="X82" s="117"/>
      <c r="Y82" s="117"/>
      <c r="Z82" s="117"/>
    </row>
    <row r="83" spans="1:26" ht="15.75" customHeight="1" x14ac:dyDescent="0.25">
      <c r="A83" s="108"/>
      <c r="B83" s="108"/>
      <c r="C83" s="108"/>
      <c r="D83" s="108"/>
      <c r="E83" s="108"/>
      <c r="F83" s="108"/>
      <c r="G83" s="108"/>
      <c r="H83" s="108"/>
      <c r="I83" s="108"/>
      <c r="J83" s="108"/>
      <c r="K83" s="108"/>
      <c r="L83" s="117"/>
      <c r="M83" s="117"/>
      <c r="N83" s="117"/>
      <c r="O83" s="117"/>
      <c r="P83" s="117"/>
      <c r="Q83" s="117"/>
      <c r="R83" s="117"/>
      <c r="S83" s="117"/>
      <c r="T83" s="117"/>
      <c r="U83" s="117"/>
      <c r="V83" s="117"/>
      <c r="W83" s="117"/>
      <c r="X83" s="117"/>
      <c r="Y83" s="117"/>
      <c r="Z83" s="117"/>
    </row>
    <row r="84" spans="1:26" ht="15.75" customHeight="1" x14ac:dyDescent="0.25">
      <c r="A84" s="108"/>
      <c r="B84" s="108"/>
      <c r="C84" s="108"/>
      <c r="D84" s="108"/>
      <c r="E84" s="108"/>
      <c r="F84" s="108"/>
      <c r="G84" s="108"/>
      <c r="H84" s="108"/>
      <c r="I84" s="108"/>
      <c r="J84" s="108"/>
      <c r="K84" s="108"/>
      <c r="L84" s="117"/>
      <c r="M84" s="117"/>
      <c r="N84" s="117"/>
      <c r="O84" s="117"/>
      <c r="P84" s="117"/>
      <c r="Q84" s="117"/>
      <c r="R84" s="117"/>
      <c r="S84" s="117"/>
      <c r="T84" s="117"/>
      <c r="U84" s="117"/>
      <c r="V84" s="117"/>
      <c r="W84" s="117"/>
      <c r="X84" s="117"/>
      <c r="Y84" s="117"/>
      <c r="Z84" s="117"/>
    </row>
    <row r="85" spans="1:26" ht="15.75" customHeight="1" x14ac:dyDescent="0.25">
      <c r="A85" s="108"/>
      <c r="B85" s="108"/>
      <c r="C85" s="108"/>
      <c r="D85" s="108"/>
      <c r="E85" s="108"/>
      <c r="F85" s="108"/>
      <c r="G85" s="108"/>
      <c r="H85" s="108"/>
      <c r="I85" s="108"/>
      <c r="J85" s="108"/>
      <c r="K85" s="108"/>
      <c r="L85" s="117"/>
      <c r="M85" s="117"/>
      <c r="N85" s="117"/>
      <c r="O85" s="117"/>
      <c r="P85" s="117"/>
      <c r="Q85" s="117"/>
      <c r="R85" s="117"/>
      <c r="S85" s="117"/>
      <c r="T85" s="117"/>
      <c r="U85" s="117"/>
      <c r="V85" s="117"/>
      <c r="W85" s="117"/>
      <c r="X85" s="117"/>
      <c r="Y85" s="117"/>
      <c r="Z85" s="117"/>
    </row>
    <row r="86" spans="1:26" ht="15.75" customHeight="1" x14ac:dyDescent="0.25">
      <c r="A86" s="108"/>
      <c r="B86" s="108"/>
      <c r="C86" s="108"/>
      <c r="D86" s="108"/>
      <c r="E86" s="108"/>
      <c r="F86" s="108"/>
      <c r="G86" s="108"/>
      <c r="H86" s="108"/>
      <c r="I86" s="108"/>
      <c r="J86" s="108"/>
      <c r="K86" s="108"/>
      <c r="L86" s="117"/>
      <c r="M86" s="117"/>
      <c r="N86" s="117"/>
      <c r="O86" s="117"/>
      <c r="P86" s="117"/>
      <c r="Q86" s="117"/>
      <c r="R86" s="117"/>
      <c r="S86" s="117"/>
      <c r="T86" s="117"/>
      <c r="U86" s="117"/>
      <c r="V86" s="117"/>
      <c r="W86" s="117"/>
      <c r="X86" s="117"/>
      <c r="Y86" s="117"/>
      <c r="Z86" s="117"/>
    </row>
    <row r="87" spans="1:26" ht="15.75" customHeight="1" x14ac:dyDescent="0.25">
      <c r="A87" s="108"/>
      <c r="B87" s="108"/>
      <c r="C87" s="108"/>
      <c r="D87" s="108"/>
      <c r="E87" s="108"/>
      <c r="F87" s="108"/>
      <c r="G87" s="108"/>
      <c r="H87" s="108"/>
      <c r="I87" s="108"/>
      <c r="J87" s="108"/>
      <c r="K87" s="108"/>
      <c r="L87" s="117"/>
      <c r="M87" s="117"/>
      <c r="N87" s="117"/>
      <c r="O87" s="117"/>
      <c r="P87" s="117"/>
      <c r="Q87" s="117"/>
      <c r="R87" s="117"/>
      <c r="S87" s="117"/>
      <c r="T87" s="117"/>
      <c r="U87" s="117"/>
      <c r="V87" s="117"/>
      <c r="W87" s="117"/>
      <c r="X87" s="117"/>
      <c r="Y87" s="117"/>
      <c r="Z87" s="117"/>
    </row>
    <row r="88" spans="1:26" ht="15.75" customHeight="1" x14ac:dyDescent="0.25">
      <c r="A88" s="108"/>
      <c r="B88" s="108"/>
      <c r="C88" s="108"/>
      <c r="D88" s="108"/>
      <c r="E88" s="108"/>
      <c r="F88" s="108"/>
      <c r="G88" s="108"/>
      <c r="H88" s="108"/>
      <c r="I88" s="108"/>
      <c r="J88" s="108"/>
      <c r="K88" s="108"/>
      <c r="L88" s="117"/>
      <c r="M88" s="117"/>
      <c r="N88" s="117"/>
      <c r="O88" s="117"/>
      <c r="P88" s="117"/>
      <c r="Q88" s="117"/>
      <c r="R88" s="117"/>
      <c r="S88" s="117"/>
      <c r="T88" s="117"/>
      <c r="U88" s="117"/>
      <c r="V88" s="117"/>
      <c r="W88" s="117"/>
      <c r="X88" s="117"/>
      <c r="Y88" s="117"/>
      <c r="Z88" s="117"/>
    </row>
    <row r="89" spans="1:26" ht="15.75" customHeight="1" x14ac:dyDescent="0.25">
      <c r="A89" s="108"/>
      <c r="B89" s="108"/>
      <c r="C89" s="108"/>
      <c r="D89" s="108"/>
      <c r="E89" s="108"/>
      <c r="F89" s="108"/>
      <c r="G89" s="108"/>
      <c r="H89" s="108"/>
      <c r="I89" s="108"/>
      <c r="J89" s="108"/>
      <c r="K89" s="108"/>
      <c r="L89" s="117"/>
      <c r="M89" s="117"/>
      <c r="N89" s="117"/>
      <c r="O89" s="117"/>
      <c r="P89" s="117"/>
      <c r="Q89" s="117"/>
      <c r="R89" s="117"/>
      <c r="S89" s="117"/>
      <c r="T89" s="117"/>
      <c r="U89" s="117"/>
      <c r="V89" s="117"/>
      <c r="W89" s="117"/>
      <c r="X89" s="117"/>
      <c r="Y89" s="117"/>
      <c r="Z89" s="117"/>
    </row>
    <row r="90" spans="1:26" ht="15.75" customHeight="1" x14ac:dyDescent="0.25">
      <c r="A90" s="108"/>
      <c r="B90" s="108"/>
      <c r="C90" s="108"/>
      <c r="D90" s="108"/>
      <c r="E90" s="108"/>
      <c r="F90" s="108"/>
      <c r="G90" s="108"/>
      <c r="H90" s="108"/>
      <c r="I90" s="108"/>
      <c r="J90" s="108"/>
      <c r="K90" s="108"/>
      <c r="L90" s="117"/>
      <c r="M90" s="117"/>
      <c r="N90" s="117"/>
      <c r="O90" s="117"/>
      <c r="P90" s="117"/>
      <c r="Q90" s="117"/>
      <c r="R90" s="117"/>
      <c r="S90" s="117"/>
      <c r="T90" s="117"/>
      <c r="U90" s="117"/>
      <c r="V90" s="117"/>
      <c r="W90" s="117"/>
      <c r="X90" s="117"/>
      <c r="Y90" s="117"/>
      <c r="Z90" s="117"/>
    </row>
    <row r="91" spans="1:26" ht="15.75" customHeight="1" x14ac:dyDescent="0.25">
      <c r="A91" s="108"/>
      <c r="B91" s="108"/>
      <c r="C91" s="108"/>
      <c r="D91" s="108"/>
      <c r="E91" s="108"/>
      <c r="F91" s="108"/>
      <c r="G91" s="108"/>
      <c r="H91" s="108"/>
      <c r="I91" s="108"/>
      <c r="J91" s="108"/>
      <c r="K91" s="108"/>
      <c r="L91" s="117"/>
      <c r="M91" s="117"/>
      <c r="N91" s="117"/>
      <c r="O91" s="117"/>
      <c r="P91" s="117"/>
      <c r="Q91" s="117"/>
      <c r="R91" s="117"/>
      <c r="S91" s="117"/>
      <c r="T91" s="117"/>
      <c r="U91" s="117"/>
      <c r="V91" s="117"/>
      <c r="W91" s="117"/>
      <c r="X91" s="117"/>
      <c r="Y91" s="117"/>
      <c r="Z91" s="117"/>
    </row>
    <row r="92" spans="1:26" ht="15.75" customHeight="1" x14ac:dyDescent="0.25">
      <c r="A92" s="108"/>
      <c r="B92" s="108"/>
      <c r="C92" s="108"/>
      <c r="D92" s="108"/>
      <c r="E92" s="108"/>
      <c r="F92" s="108"/>
      <c r="G92" s="108"/>
      <c r="H92" s="108"/>
      <c r="I92" s="108"/>
      <c r="J92" s="108"/>
      <c r="K92" s="108"/>
      <c r="L92" s="117"/>
      <c r="M92" s="117"/>
      <c r="N92" s="117"/>
      <c r="O92" s="117"/>
      <c r="P92" s="117"/>
      <c r="Q92" s="117"/>
      <c r="R92" s="117"/>
      <c r="S92" s="117"/>
      <c r="T92" s="117"/>
      <c r="U92" s="117"/>
      <c r="V92" s="117"/>
      <c r="W92" s="117"/>
      <c r="X92" s="117"/>
      <c r="Y92" s="117"/>
      <c r="Z92" s="117"/>
    </row>
    <row r="93" spans="1:26" ht="15.75" customHeight="1" x14ac:dyDescent="0.25">
      <c r="A93" s="108"/>
      <c r="B93" s="108"/>
      <c r="C93" s="108"/>
      <c r="D93" s="108"/>
      <c r="E93" s="108"/>
      <c r="F93" s="108"/>
      <c r="G93" s="108"/>
      <c r="H93" s="108"/>
      <c r="I93" s="108"/>
      <c r="J93" s="108"/>
      <c r="K93" s="108"/>
      <c r="L93" s="117"/>
      <c r="M93" s="117"/>
      <c r="N93" s="117"/>
      <c r="O93" s="117"/>
      <c r="P93" s="117"/>
      <c r="Q93" s="117"/>
      <c r="R93" s="117"/>
      <c r="S93" s="117"/>
      <c r="T93" s="117"/>
      <c r="U93" s="117"/>
      <c r="V93" s="117"/>
      <c r="W93" s="117"/>
      <c r="X93" s="117"/>
      <c r="Y93" s="117"/>
      <c r="Z93" s="117"/>
    </row>
    <row r="94" spans="1:26" ht="15.75" customHeight="1" x14ac:dyDescent="0.25">
      <c r="A94" s="108"/>
      <c r="B94" s="108"/>
      <c r="C94" s="108"/>
      <c r="D94" s="108"/>
      <c r="E94" s="108"/>
      <c r="F94" s="108"/>
      <c r="G94" s="108"/>
      <c r="H94" s="108"/>
      <c r="I94" s="108"/>
      <c r="J94" s="108"/>
      <c r="K94" s="108"/>
      <c r="L94" s="117"/>
      <c r="M94" s="117"/>
      <c r="N94" s="117"/>
      <c r="O94" s="117"/>
      <c r="P94" s="117"/>
      <c r="Q94" s="117"/>
      <c r="R94" s="117"/>
      <c r="S94" s="117"/>
      <c r="T94" s="117"/>
      <c r="U94" s="117"/>
      <c r="V94" s="117"/>
      <c r="W94" s="117"/>
      <c r="X94" s="117"/>
      <c r="Y94" s="117"/>
      <c r="Z94" s="117"/>
    </row>
    <row r="95" spans="1:26" ht="15.75" customHeight="1" x14ac:dyDescent="0.25">
      <c r="A95" s="108"/>
      <c r="B95" s="108"/>
      <c r="C95" s="108"/>
      <c r="D95" s="108"/>
      <c r="E95" s="108"/>
      <c r="F95" s="108"/>
      <c r="G95" s="108"/>
      <c r="H95" s="108"/>
      <c r="I95" s="108"/>
      <c r="J95" s="108"/>
      <c r="K95" s="108"/>
      <c r="L95" s="117"/>
      <c r="M95" s="117"/>
      <c r="N95" s="117"/>
      <c r="O95" s="117"/>
      <c r="P95" s="117"/>
      <c r="Q95" s="117"/>
      <c r="R95" s="117"/>
      <c r="S95" s="117"/>
      <c r="T95" s="117"/>
      <c r="U95" s="117"/>
      <c r="V95" s="117"/>
      <c r="W95" s="117"/>
      <c r="X95" s="117"/>
      <c r="Y95" s="117"/>
      <c r="Z95" s="117"/>
    </row>
    <row r="96" spans="1:26" ht="15.75" customHeight="1" x14ac:dyDescent="0.25">
      <c r="A96" s="108"/>
      <c r="B96" s="108"/>
      <c r="C96" s="108"/>
      <c r="D96" s="108"/>
      <c r="E96" s="108"/>
      <c r="F96" s="108"/>
      <c r="G96" s="108"/>
      <c r="H96" s="108"/>
      <c r="I96" s="108"/>
      <c r="J96" s="108"/>
      <c r="K96" s="108"/>
      <c r="L96" s="117"/>
      <c r="M96" s="117"/>
      <c r="N96" s="117"/>
      <c r="O96" s="117"/>
      <c r="P96" s="117"/>
      <c r="Q96" s="117"/>
      <c r="R96" s="117"/>
      <c r="S96" s="117"/>
      <c r="T96" s="117"/>
      <c r="U96" s="117"/>
      <c r="V96" s="117"/>
      <c r="W96" s="117"/>
      <c r="X96" s="117"/>
      <c r="Y96" s="117"/>
      <c r="Z96" s="117"/>
    </row>
    <row r="97" spans="1:26" ht="15.75" customHeight="1" x14ac:dyDescent="0.25">
      <c r="A97" s="108"/>
      <c r="B97" s="108"/>
      <c r="C97" s="108"/>
      <c r="D97" s="108"/>
      <c r="E97" s="108"/>
      <c r="F97" s="108"/>
      <c r="G97" s="108"/>
      <c r="H97" s="108"/>
      <c r="I97" s="108"/>
      <c r="J97" s="108"/>
      <c r="K97" s="108"/>
      <c r="L97" s="117"/>
      <c r="M97" s="117"/>
      <c r="N97" s="117"/>
      <c r="O97" s="117"/>
      <c r="P97" s="117"/>
      <c r="Q97" s="117"/>
      <c r="R97" s="117"/>
      <c r="S97" s="117"/>
      <c r="T97" s="117"/>
      <c r="U97" s="117"/>
      <c r="V97" s="117"/>
      <c r="W97" s="117"/>
      <c r="X97" s="117"/>
      <c r="Y97" s="117"/>
      <c r="Z97" s="117"/>
    </row>
    <row r="98" spans="1:26" ht="15.75" customHeight="1" x14ac:dyDescent="0.25">
      <c r="A98" s="108"/>
      <c r="B98" s="108"/>
      <c r="C98" s="108"/>
      <c r="D98" s="108"/>
      <c r="E98" s="108"/>
      <c r="F98" s="108"/>
      <c r="G98" s="108"/>
      <c r="H98" s="108"/>
      <c r="I98" s="108"/>
      <c r="J98" s="108"/>
      <c r="K98" s="108"/>
      <c r="L98" s="117"/>
      <c r="M98" s="117"/>
      <c r="N98" s="117"/>
      <c r="O98" s="117"/>
      <c r="P98" s="117"/>
      <c r="Q98" s="117"/>
      <c r="R98" s="117"/>
      <c r="S98" s="117"/>
      <c r="T98" s="117"/>
      <c r="U98" s="117"/>
      <c r="V98" s="117"/>
      <c r="W98" s="117"/>
      <c r="X98" s="117"/>
      <c r="Y98" s="117"/>
      <c r="Z98" s="117"/>
    </row>
    <row r="99" spans="1:26" ht="15.75" customHeight="1" x14ac:dyDescent="0.25">
      <c r="A99" s="108"/>
      <c r="B99" s="108"/>
      <c r="C99" s="108"/>
      <c r="D99" s="108"/>
      <c r="E99" s="108"/>
      <c r="F99" s="108"/>
      <c r="G99" s="108"/>
      <c r="H99" s="108"/>
      <c r="I99" s="108"/>
      <c r="J99" s="108"/>
      <c r="K99" s="108"/>
      <c r="L99" s="117"/>
      <c r="M99" s="117"/>
      <c r="N99" s="117"/>
      <c r="O99" s="117"/>
      <c r="P99" s="117"/>
      <c r="Q99" s="117"/>
      <c r="R99" s="117"/>
      <c r="S99" s="117"/>
      <c r="T99" s="117"/>
      <c r="U99" s="117"/>
      <c r="V99" s="117"/>
      <c r="W99" s="117"/>
      <c r="X99" s="117"/>
      <c r="Y99" s="117"/>
      <c r="Z99" s="117"/>
    </row>
    <row r="100" spans="1:26" ht="15.75" customHeight="1" x14ac:dyDescent="0.25">
      <c r="A100" s="108"/>
      <c r="B100" s="108"/>
      <c r="C100" s="108"/>
      <c r="D100" s="108"/>
      <c r="E100" s="108"/>
      <c r="F100" s="108"/>
      <c r="G100" s="108"/>
      <c r="H100" s="108"/>
      <c r="I100" s="108"/>
      <c r="J100" s="108"/>
      <c r="K100" s="108"/>
      <c r="L100" s="117"/>
      <c r="M100" s="117"/>
      <c r="N100" s="117"/>
      <c r="O100" s="117"/>
      <c r="P100" s="117"/>
      <c r="Q100" s="117"/>
      <c r="R100" s="117"/>
      <c r="S100" s="117"/>
      <c r="T100" s="117"/>
      <c r="U100" s="117"/>
      <c r="V100" s="117"/>
      <c r="W100" s="117"/>
      <c r="X100" s="117"/>
      <c r="Y100" s="117"/>
      <c r="Z100" s="117"/>
    </row>
    <row r="101" spans="1:26" ht="15.75" customHeight="1" x14ac:dyDescent="0.25">
      <c r="A101" s="108"/>
      <c r="B101" s="108"/>
      <c r="C101" s="108"/>
      <c r="D101" s="108"/>
      <c r="E101" s="108"/>
      <c r="F101" s="108"/>
      <c r="G101" s="108"/>
      <c r="H101" s="108"/>
      <c r="I101" s="108"/>
      <c r="J101" s="108"/>
      <c r="K101" s="108"/>
      <c r="L101" s="117"/>
      <c r="M101" s="117"/>
      <c r="N101" s="117"/>
      <c r="O101" s="117"/>
      <c r="P101" s="117"/>
      <c r="Q101" s="117"/>
      <c r="R101" s="117"/>
      <c r="S101" s="117"/>
      <c r="T101" s="117"/>
      <c r="U101" s="117"/>
      <c r="V101" s="117"/>
      <c r="W101" s="117"/>
      <c r="X101" s="117"/>
      <c r="Y101" s="117"/>
      <c r="Z101" s="117"/>
    </row>
    <row r="102" spans="1:26" ht="15.75" customHeight="1" x14ac:dyDescent="0.25">
      <c r="A102" s="108"/>
      <c r="B102" s="108"/>
      <c r="C102" s="108"/>
      <c r="D102" s="108"/>
      <c r="E102" s="108"/>
      <c r="F102" s="108"/>
      <c r="G102" s="108"/>
      <c r="H102" s="108"/>
      <c r="I102" s="108"/>
      <c r="J102" s="108"/>
      <c r="K102" s="108"/>
      <c r="L102" s="117"/>
      <c r="M102" s="117"/>
      <c r="N102" s="117"/>
      <c r="O102" s="117"/>
      <c r="P102" s="117"/>
      <c r="Q102" s="117"/>
      <c r="R102" s="117"/>
      <c r="S102" s="117"/>
      <c r="T102" s="117"/>
      <c r="U102" s="117"/>
      <c r="V102" s="117"/>
      <c r="W102" s="117"/>
      <c r="X102" s="117"/>
      <c r="Y102" s="117"/>
      <c r="Z102" s="117"/>
    </row>
    <row r="103" spans="1:26" ht="15.75" customHeight="1" x14ac:dyDescent="0.25">
      <c r="A103" s="108"/>
      <c r="B103" s="108"/>
      <c r="C103" s="108"/>
      <c r="D103" s="108"/>
      <c r="E103" s="108"/>
      <c r="F103" s="108"/>
      <c r="G103" s="108"/>
      <c r="H103" s="108"/>
      <c r="I103" s="108"/>
      <c r="J103" s="108"/>
      <c r="K103" s="108"/>
      <c r="L103" s="117"/>
      <c r="M103" s="117"/>
      <c r="N103" s="117"/>
      <c r="O103" s="117"/>
      <c r="P103" s="117"/>
      <c r="Q103" s="117"/>
      <c r="R103" s="117"/>
      <c r="S103" s="117"/>
      <c r="T103" s="117"/>
      <c r="U103" s="117"/>
      <c r="V103" s="117"/>
      <c r="W103" s="117"/>
      <c r="X103" s="117"/>
      <c r="Y103" s="117"/>
      <c r="Z103" s="117"/>
    </row>
    <row r="104" spans="1:26" ht="15.75" customHeight="1" x14ac:dyDescent="0.25">
      <c r="A104" s="108"/>
      <c r="B104" s="108"/>
      <c r="C104" s="108"/>
      <c r="D104" s="108"/>
      <c r="E104" s="108"/>
      <c r="F104" s="108"/>
      <c r="G104" s="108"/>
      <c r="H104" s="108"/>
      <c r="I104" s="108"/>
      <c r="J104" s="108"/>
      <c r="K104" s="108"/>
      <c r="L104" s="117"/>
      <c r="M104" s="117"/>
      <c r="N104" s="117"/>
      <c r="O104" s="117"/>
      <c r="P104" s="117"/>
      <c r="Q104" s="117"/>
      <c r="R104" s="117"/>
      <c r="S104" s="117"/>
      <c r="T104" s="117"/>
      <c r="U104" s="117"/>
      <c r="V104" s="117"/>
      <c r="W104" s="117"/>
      <c r="X104" s="117"/>
      <c r="Y104" s="117"/>
      <c r="Z104" s="117"/>
    </row>
    <row r="105" spans="1:26" ht="15.75" customHeight="1" x14ac:dyDescent="0.25">
      <c r="A105" s="108"/>
      <c r="B105" s="108"/>
      <c r="C105" s="108"/>
      <c r="D105" s="108"/>
      <c r="E105" s="108"/>
      <c r="F105" s="108"/>
      <c r="G105" s="108"/>
      <c r="H105" s="108"/>
      <c r="I105" s="108"/>
      <c r="J105" s="108"/>
      <c r="K105" s="108"/>
      <c r="L105" s="117"/>
      <c r="M105" s="117"/>
      <c r="N105" s="117"/>
      <c r="O105" s="117"/>
      <c r="P105" s="117"/>
      <c r="Q105" s="117"/>
      <c r="R105" s="117"/>
      <c r="S105" s="117"/>
      <c r="T105" s="117"/>
      <c r="U105" s="117"/>
      <c r="V105" s="117"/>
      <c r="W105" s="117"/>
      <c r="X105" s="117"/>
      <c r="Y105" s="117"/>
      <c r="Z105" s="117"/>
    </row>
    <row r="106" spans="1:26" ht="15.75" customHeight="1" x14ac:dyDescent="0.25">
      <c r="A106" s="108"/>
      <c r="B106" s="108"/>
      <c r="C106" s="108"/>
      <c r="D106" s="108"/>
      <c r="E106" s="108"/>
      <c r="F106" s="108"/>
      <c r="G106" s="108"/>
      <c r="H106" s="108"/>
      <c r="I106" s="108"/>
      <c r="J106" s="108"/>
      <c r="K106" s="108"/>
      <c r="L106" s="117"/>
      <c r="M106" s="117"/>
      <c r="N106" s="117"/>
      <c r="O106" s="117"/>
      <c r="P106" s="117"/>
      <c r="Q106" s="117"/>
      <c r="R106" s="117"/>
      <c r="S106" s="117"/>
      <c r="T106" s="117"/>
      <c r="U106" s="117"/>
      <c r="V106" s="117"/>
      <c r="W106" s="117"/>
      <c r="X106" s="117"/>
      <c r="Y106" s="117"/>
      <c r="Z106" s="117"/>
    </row>
    <row r="107" spans="1:26" ht="15.75" customHeight="1" x14ac:dyDescent="0.25">
      <c r="A107" s="108"/>
      <c r="B107" s="108"/>
      <c r="C107" s="108"/>
      <c r="D107" s="108"/>
      <c r="E107" s="108"/>
      <c r="F107" s="108"/>
      <c r="G107" s="108"/>
      <c r="H107" s="108"/>
      <c r="I107" s="108"/>
      <c r="J107" s="108"/>
      <c r="K107" s="108"/>
      <c r="L107" s="117"/>
      <c r="M107" s="117"/>
      <c r="N107" s="117"/>
      <c r="O107" s="117"/>
      <c r="P107" s="117"/>
      <c r="Q107" s="117"/>
      <c r="R107" s="117"/>
      <c r="S107" s="117"/>
      <c r="T107" s="117"/>
      <c r="U107" s="117"/>
      <c r="V107" s="117"/>
      <c r="W107" s="117"/>
      <c r="X107" s="117"/>
      <c r="Y107" s="117"/>
      <c r="Z107" s="117"/>
    </row>
    <row r="108" spans="1:26" ht="15.75" customHeight="1" x14ac:dyDescent="0.25">
      <c r="A108" s="108"/>
      <c r="B108" s="108"/>
      <c r="C108" s="108"/>
      <c r="D108" s="108"/>
      <c r="E108" s="108"/>
      <c r="F108" s="108"/>
      <c r="G108" s="108"/>
      <c r="H108" s="108"/>
      <c r="I108" s="108"/>
      <c r="J108" s="108"/>
      <c r="K108" s="108"/>
      <c r="L108" s="117"/>
      <c r="M108" s="117"/>
      <c r="N108" s="117"/>
      <c r="O108" s="117"/>
      <c r="P108" s="117"/>
      <c r="Q108" s="117"/>
      <c r="R108" s="117"/>
      <c r="S108" s="117"/>
      <c r="T108" s="117"/>
      <c r="U108" s="117"/>
      <c r="V108" s="117"/>
      <c r="W108" s="117"/>
      <c r="X108" s="117"/>
      <c r="Y108" s="117"/>
      <c r="Z108" s="117"/>
    </row>
    <row r="109" spans="1:26" ht="15.75" customHeight="1" x14ac:dyDescent="0.25">
      <c r="A109" s="108"/>
      <c r="B109" s="108"/>
      <c r="C109" s="108"/>
      <c r="D109" s="108"/>
      <c r="E109" s="108"/>
      <c r="F109" s="108"/>
      <c r="G109" s="108"/>
      <c r="H109" s="108"/>
      <c r="I109" s="108"/>
      <c r="J109" s="108"/>
      <c r="K109" s="108"/>
      <c r="L109" s="117"/>
      <c r="M109" s="117"/>
      <c r="N109" s="117"/>
      <c r="O109" s="117"/>
      <c r="P109" s="117"/>
      <c r="Q109" s="117"/>
      <c r="R109" s="117"/>
      <c r="S109" s="117"/>
      <c r="T109" s="117"/>
      <c r="U109" s="117"/>
      <c r="V109" s="117"/>
      <c r="W109" s="117"/>
      <c r="X109" s="117"/>
      <c r="Y109" s="117"/>
      <c r="Z109" s="117"/>
    </row>
    <row r="110" spans="1:26" ht="15.75" customHeight="1" x14ac:dyDescent="0.25">
      <c r="A110" s="108"/>
      <c r="B110" s="108"/>
      <c r="C110" s="108"/>
      <c r="D110" s="108"/>
      <c r="E110" s="108"/>
      <c r="F110" s="108"/>
      <c r="G110" s="108"/>
      <c r="H110" s="108"/>
      <c r="I110" s="108"/>
      <c r="J110" s="108"/>
      <c r="K110" s="108"/>
      <c r="L110" s="117"/>
      <c r="M110" s="117"/>
      <c r="N110" s="117"/>
      <c r="O110" s="117"/>
      <c r="P110" s="117"/>
      <c r="Q110" s="117"/>
      <c r="R110" s="117"/>
      <c r="S110" s="117"/>
      <c r="T110" s="117"/>
      <c r="U110" s="117"/>
      <c r="V110" s="117"/>
      <c r="W110" s="117"/>
      <c r="X110" s="117"/>
      <c r="Y110" s="117"/>
      <c r="Z110" s="117"/>
    </row>
    <row r="111" spans="1:26" ht="15.75" customHeight="1" x14ac:dyDescent="0.25">
      <c r="A111" s="108"/>
      <c r="B111" s="108"/>
      <c r="C111" s="108"/>
      <c r="D111" s="108"/>
      <c r="E111" s="108"/>
      <c r="F111" s="108"/>
      <c r="G111" s="108"/>
      <c r="H111" s="108"/>
      <c r="I111" s="108"/>
      <c r="J111" s="108"/>
      <c r="K111" s="108"/>
      <c r="L111" s="117"/>
      <c r="M111" s="117"/>
      <c r="N111" s="117"/>
      <c r="O111" s="117"/>
      <c r="P111" s="117"/>
      <c r="Q111" s="117"/>
      <c r="R111" s="117"/>
      <c r="S111" s="117"/>
      <c r="T111" s="117"/>
      <c r="U111" s="117"/>
      <c r="V111" s="117"/>
      <c r="W111" s="117"/>
      <c r="X111" s="117"/>
      <c r="Y111" s="117"/>
      <c r="Z111" s="117"/>
    </row>
    <row r="112" spans="1:26" ht="15.75" customHeight="1" x14ac:dyDescent="0.25">
      <c r="A112" s="108"/>
      <c r="B112" s="108"/>
      <c r="C112" s="108"/>
      <c r="D112" s="108"/>
      <c r="E112" s="108"/>
      <c r="F112" s="108"/>
      <c r="G112" s="108"/>
      <c r="H112" s="108"/>
      <c r="I112" s="108"/>
      <c r="J112" s="108"/>
      <c r="K112" s="108"/>
      <c r="L112" s="117"/>
      <c r="M112" s="117"/>
      <c r="N112" s="117"/>
      <c r="O112" s="117"/>
      <c r="P112" s="117"/>
      <c r="Q112" s="117"/>
      <c r="R112" s="117"/>
      <c r="S112" s="117"/>
      <c r="T112" s="117"/>
      <c r="U112" s="117"/>
      <c r="V112" s="117"/>
      <c r="W112" s="117"/>
      <c r="X112" s="117"/>
      <c r="Y112" s="117"/>
      <c r="Z112" s="117"/>
    </row>
    <row r="113" spans="1:26" ht="15.75" customHeight="1" x14ac:dyDescent="0.25">
      <c r="A113" s="108"/>
      <c r="B113" s="108"/>
      <c r="C113" s="108"/>
      <c r="D113" s="108"/>
      <c r="E113" s="108"/>
      <c r="F113" s="108"/>
      <c r="G113" s="108"/>
      <c r="H113" s="108"/>
      <c r="I113" s="108"/>
      <c r="J113" s="108"/>
      <c r="K113" s="108"/>
      <c r="L113" s="117"/>
      <c r="M113" s="117"/>
      <c r="N113" s="117"/>
      <c r="O113" s="117"/>
      <c r="P113" s="117"/>
      <c r="Q113" s="117"/>
      <c r="R113" s="117"/>
      <c r="S113" s="117"/>
      <c r="T113" s="117"/>
      <c r="U113" s="117"/>
      <c r="V113" s="117"/>
      <c r="W113" s="117"/>
      <c r="X113" s="117"/>
      <c r="Y113" s="117"/>
      <c r="Z113" s="117"/>
    </row>
    <row r="114" spans="1:26" ht="15.75" customHeight="1" x14ac:dyDescent="0.25">
      <c r="A114" s="108"/>
      <c r="B114" s="108"/>
      <c r="C114" s="108"/>
      <c r="D114" s="108"/>
      <c r="E114" s="108"/>
      <c r="F114" s="108"/>
      <c r="G114" s="108"/>
      <c r="H114" s="108"/>
      <c r="I114" s="108"/>
      <c r="J114" s="108"/>
      <c r="K114" s="108"/>
      <c r="L114" s="117"/>
      <c r="M114" s="117"/>
      <c r="N114" s="117"/>
      <c r="O114" s="117"/>
      <c r="P114" s="117"/>
      <c r="Q114" s="117"/>
      <c r="R114" s="117"/>
      <c r="S114" s="117"/>
      <c r="T114" s="117"/>
      <c r="U114" s="117"/>
      <c r="V114" s="117"/>
      <c r="W114" s="117"/>
      <c r="X114" s="117"/>
      <c r="Y114" s="117"/>
      <c r="Z114" s="117"/>
    </row>
    <row r="115" spans="1:26" ht="15.75" customHeight="1" x14ac:dyDescent="0.25">
      <c r="A115" s="108"/>
      <c r="B115" s="108"/>
      <c r="C115" s="108"/>
      <c r="D115" s="108"/>
      <c r="E115" s="108"/>
      <c r="F115" s="108"/>
      <c r="G115" s="108"/>
      <c r="H115" s="108"/>
      <c r="I115" s="108"/>
      <c r="J115" s="108"/>
      <c r="K115" s="108"/>
      <c r="L115" s="117"/>
      <c r="M115" s="117"/>
      <c r="N115" s="117"/>
      <c r="O115" s="117"/>
      <c r="P115" s="117"/>
      <c r="Q115" s="117"/>
      <c r="R115" s="117"/>
      <c r="S115" s="117"/>
      <c r="T115" s="117"/>
      <c r="U115" s="117"/>
      <c r="V115" s="117"/>
      <c r="W115" s="117"/>
      <c r="X115" s="117"/>
      <c r="Y115" s="117"/>
      <c r="Z115" s="117"/>
    </row>
    <row r="116" spans="1:26" ht="15.75" customHeight="1" x14ac:dyDescent="0.25">
      <c r="A116" s="108"/>
      <c r="B116" s="108"/>
      <c r="C116" s="108"/>
      <c r="D116" s="108"/>
      <c r="E116" s="108"/>
      <c r="F116" s="108"/>
      <c r="G116" s="108"/>
      <c r="H116" s="108"/>
      <c r="I116" s="108"/>
      <c r="J116" s="108"/>
      <c r="K116" s="108"/>
      <c r="L116" s="117"/>
      <c r="M116" s="117"/>
      <c r="N116" s="117"/>
      <c r="O116" s="117"/>
      <c r="P116" s="117"/>
      <c r="Q116" s="117"/>
      <c r="R116" s="117"/>
      <c r="S116" s="117"/>
      <c r="T116" s="117"/>
      <c r="U116" s="117"/>
      <c r="V116" s="117"/>
      <c r="W116" s="117"/>
      <c r="X116" s="117"/>
      <c r="Y116" s="117"/>
      <c r="Z116" s="117"/>
    </row>
    <row r="117" spans="1:26" ht="15.75" customHeight="1" x14ac:dyDescent="0.25">
      <c r="A117" s="108"/>
      <c r="B117" s="108"/>
      <c r="C117" s="108"/>
      <c r="D117" s="108"/>
      <c r="E117" s="108"/>
      <c r="F117" s="108"/>
      <c r="G117" s="108"/>
      <c r="H117" s="108"/>
      <c r="I117" s="108"/>
      <c r="J117" s="108"/>
      <c r="K117" s="108"/>
      <c r="L117" s="117"/>
      <c r="M117" s="117"/>
      <c r="N117" s="117"/>
      <c r="O117" s="117"/>
      <c r="P117" s="117"/>
      <c r="Q117" s="117"/>
      <c r="R117" s="117"/>
      <c r="S117" s="117"/>
      <c r="T117" s="117"/>
      <c r="U117" s="117"/>
      <c r="V117" s="117"/>
      <c r="W117" s="117"/>
      <c r="X117" s="117"/>
      <c r="Y117" s="117"/>
      <c r="Z117" s="117"/>
    </row>
    <row r="118" spans="1:26" ht="15.75" customHeight="1" x14ac:dyDescent="0.25">
      <c r="A118" s="108"/>
      <c r="B118" s="108"/>
      <c r="C118" s="108"/>
      <c r="D118" s="108"/>
      <c r="E118" s="108"/>
      <c r="F118" s="108"/>
      <c r="G118" s="108"/>
      <c r="H118" s="108"/>
      <c r="I118" s="108"/>
      <c r="J118" s="108"/>
      <c r="K118" s="108"/>
      <c r="L118" s="117"/>
      <c r="M118" s="117"/>
      <c r="N118" s="117"/>
      <c r="O118" s="117"/>
      <c r="P118" s="117"/>
      <c r="Q118" s="117"/>
      <c r="R118" s="117"/>
      <c r="S118" s="117"/>
      <c r="T118" s="117"/>
      <c r="U118" s="117"/>
      <c r="V118" s="117"/>
      <c r="W118" s="117"/>
      <c r="X118" s="117"/>
      <c r="Y118" s="117"/>
      <c r="Z118" s="117"/>
    </row>
    <row r="119" spans="1:26" ht="15.75" customHeight="1" x14ac:dyDescent="0.25">
      <c r="A119" s="108"/>
      <c r="B119" s="108"/>
      <c r="C119" s="108"/>
      <c r="D119" s="108"/>
      <c r="E119" s="108"/>
      <c r="F119" s="108"/>
      <c r="G119" s="108"/>
      <c r="H119" s="108"/>
      <c r="I119" s="108"/>
      <c r="J119" s="108"/>
      <c r="K119" s="108"/>
      <c r="L119" s="117"/>
      <c r="M119" s="117"/>
      <c r="N119" s="117"/>
      <c r="O119" s="117"/>
      <c r="P119" s="117"/>
      <c r="Q119" s="117"/>
      <c r="R119" s="117"/>
      <c r="S119" s="117"/>
      <c r="T119" s="117"/>
      <c r="U119" s="117"/>
      <c r="V119" s="117"/>
      <c r="W119" s="117"/>
      <c r="X119" s="117"/>
      <c r="Y119" s="117"/>
      <c r="Z119" s="117"/>
    </row>
    <row r="120" spans="1:26" ht="15.75" customHeight="1" x14ac:dyDescent="0.25">
      <c r="A120" s="108"/>
      <c r="B120" s="108"/>
      <c r="C120" s="108"/>
      <c r="D120" s="108"/>
      <c r="E120" s="108"/>
      <c r="F120" s="108"/>
      <c r="G120" s="108"/>
      <c r="H120" s="108"/>
      <c r="I120" s="108"/>
      <c r="J120" s="108"/>
      <c r="K120" s="108"/>
      <c r="L120" s="117"/>
      <c r="M120" s="117"/>
      <c r="N120" s="117"/>
      <c r="O120" s="117"/>
      <c r="P120" s="117"/>
      <c r="Q120" s="117"/>
      <c r="R120" s="117"/>
      <c r="S120" s="117"/>
      <c r="T120" s="117"/>
      <c r="U120" s="117"/>
      <c r="V120" s="117"/>
      <c r="W120" s="117"/>
      <c r="X120" s="117"/>
      <c r="Y120" s="117"/>
      <c r="Z120" s="117"/>
    </row>
    <row r="121" spans="1:26" ht="15.75" customHeight="1" x14ac:dyDescent="0.25">
      <c r="A121" s="108"/>
      <c r="B121" s="108"/>
      <c r="C121" s="108"/>
      <c r="D121" s="108"/>
      <c r="E121" s="108"/>
      <c r="F121" s="108"/>
      <c r="G121" s="108"/>
      <c r="H121" s="108"/>
      <c r="I121" s="108"/>
      <c r="J121" s="108"/>
      <c r="K121" s="108"/>
      <c r="L121" s="117"/>
      <c r="M121" s="117"/>
      <c r="N121" s="117"/>
      <c r="O121" s="117"/>
      <c r="P121" s="117"/>
      <c r="Q121" s="117"/>
      <c r="R121" s="117"/>
      <c r="S121" s="117"/>
      <c r="T121" s="117"/>
      <c r="U121" s="117"/>
      <c r="V121" s="117"/>
      <c r="W121" s="117"/>
      <c r="X121" s="117"/>
      <c r="Y121" s="117"/>
      <c r="Z121" s="117"/>
    </row>
    <row r="122" spans="1:26" ht="15.75" customHeight="1" x14ac:dyDescent="0.25">
      <c r="A122" s="108"/>
      <c r="B122" s="108"/>
      <c r="C122" s="108"/>
      <c r="D122" s="108"/>
      <c r="E122" s="108"/>
      <c r="F122" s="108"/>
      <c r="G122" s="108"/>
      <c r="H122" s="108"/>
      <c r="I122" s="108"/>
      <c r="J122" s="108"/>
      <c r="K122" s="108"/>
      <c r="L122" s="117"/>
      <c r="M122" s="117"/>
      <c r="N122" s="117"/>
      <c r="O122" s="117"/>
      <c r="P122" s="117"/>
      <c r="Q122" s="117"/>
      <c r="R122" s="117"/>
      <c r="S122" s="117"/>
      <c r="T122" s="117"/>
      <c r="U122" s="117"/>
      <c r="V122" s="117"/>
      <c r="W122" s="117"/>
      <c r="X122" s="117"/>
      <c r="Y122" s="117"/>
      <c r="Z122" s="117"/>
    </row>
    <row r="123" spans="1:26" ht="15.75" customHeight="1" x14ac:dyDescent="0.25">
      <c r="A123" s="108"/>
      <c r="B123" s="108"/>
      <c r="C123" s="108"/>
      <c r="D123" s="108"/>
      <c r="E123" s="108"/>
      <c r="F123" s="108"/>
      <c r="G123" s="108"/>
      <c r="H123" s="108"/>
      <c r="I123" s="108"/>
      <c r="J123" s="108"/>
      <c r="K123" s="108"/>
      <c r="L123" s="117"/>
      <c r="M123" s="117"/>
      <c r="N123" s="117"/>
      <c r="O123" s="117"/>
      <c r="P123" s="117"/>
      <c r="Q123" s="117"/>
      <c r="R123" s="117"/>
      <c r="S123" s="117"/>
      <c r="T123" s="117"/>
      <c r="U123" s="117"/>
      <c r="V123" s="117"/>
      <c r="W123" s="117"/>
      <c r="X123" s="117"/>
      <c r="Y123" s="117"/>
      <c r="Z123" s="117"/>
    </row>
    <row r="124" spans="1:26" ht="15.75" customHeight="1" x14ac:dyDescent="0.25">
      <c r="A124" s="108"/>
      <c r="B124" s="108"/>
      <c r="C124" s="108"/>
      <c r="D124" s="108"/>
      <c r="E124" s="108"/>
      <c r="F124" s="108"/>
      <c r="G124" s="108"/>
      <c r="H124" s="108"/>
      <c r="I124" s="108"/>
      <c r="J124" s="108"/>
      <c r="K124" s="108"/>
      <c r="L124" s="117"/>
      <c r="M124" s="117"/>
      <c r="N124" s="117"/>
      <c r="O124" s="117"/>
      <c r="P124" s="117"/>
      <c r="Q124" s="117"/>
      <c r="R124" s="117"/>
      <c r="S124" s="117"/>
      <c r="T124" s="117"/>
      <c r="U124" s="117"/>
      <c r="V124" s="117"/>
      <c r="W124" s="117"/>
      <c r="X124" s="117"/>
      <c r="Y124" s="117"/>
      <c r="Z124" s="117"/>
    </row>
    <row r="125" spans="1:26" ht="15.75" customHeight="1" x14ac:dyDescent="0.25">
      <c r="A125" s="108"/>
      <c r="B125" s="108"/>
      <c r="C125" s="108"/>
      <c r="D125" s="108"/>
      <c r="E125" s="108"/>
      <c r="F125" s="108"/>
      <c r="G125" s="108"/>
      <c r="H125" s="108"/>
      <c r="I125" s="108"/>
      <c r="J125" s="108"/>
      <c r="K125" s="108"/>
      <c r="L125" s="117"/>
      <c r="M125" s="117"/>
      <c r="N125" s="117"/>
      <c r="O125" s="117"/>
      <c r="P125" s="117"/>
      <c r="Q125" s="117"/>
      <c r="R125" s="117"/>
      <c r="S125" s="117"/>
      <c r="T125" s="117"/>
      <c r="U125" s="117"/>
      <c r="V125" s="117"/>
      <c r="W125" s="117"/>
      <c r="X125" s="117"/>
      <c r="Y125" s="117"/>
      <c r="Z125" s="117"/>
    </row>
    <row r="126" spans="1:26" ht="15.75" customHeight="1" x14ac:dyDescent="0.25">
      <c r="A126" s="108"/>
      <c r="B126" s="108"/>
      <c r="C126" s="108"/>
      <c r="D126" s="108"/>
      <c r="E126" s="108"/>
      <c r="F126" s="108"/>
      <c r="G126" s="108"/>
      <c r="H126" s="108"/>
      <c r="I126" s="108"/>
      <c r="J126" s="108"/>
      <c r="K126" s="108"/>
      <c r="L126" s="117"/>
      <c r="M126" s="117"/>
      <c r="N126" s="117"/>
      <c r="O126" s="117"/>
      <c r="P126" s="117"/>
      <c r="Q126" s="117"/>
      <c r="R126" s="117"/>
      <c r="S126" s="117"/>
      <c r="T126" s="117"/>
      <c r="U126" s="117"/>
      <c r="V126" s="117"/>
      <c r="W126" s="117"/>
      <c r="X126" s="117"/>
      <c r="Y126" s="117"/>
      <c r="Z126" s="117"/>
    </row>
    <row r="127" spans="1:26" ht="15.75" customHeight="1" x14ac:dyDescent="0.25">
      <c r="A127" s="108"/>
      <c r="B127" s="108"/>
      <c r="C127" s="108"/>
      <c r="D127" s="108"/>
      <c r="E127" s="108"/>
      <c r="F127" s="108"/>
      <c r="G127" s="108"/>
      <c r="H127" s="108"/>
      <c r="I127" s="108"/>
      <c r="J127" s="108"/>
      <c r="K127" s="108"/>
      <c r="L127" s="117"/>
      <c r="M127" s="117"/>
      <c r="N127" s="117"/>
      <c r="O127" s="117"/>
      <c r="P127" s="117"/>
      <c r="Q127" s="117"/>
      <c r="R127" s="117"/>
      <c r="S127" s="117"/>
      <c r="T127" s="117"/>
      <c r="U127" s="117"/>
      <c r="V127" s="117"/>
      <c r="W127" s="117"/>
      <c r="X127" s="117"/>
      <c r="Y127" s="117"/>
      <c r="Z127" s="117"/>
    </row>
    <row r="128" spans="1:26" ht="15.75" customHeight="1" x14ac:dyDescent="0.25">
      <c r="A128" s="108"/>
      <c r="B128" s="108"/>
      <c r="C128" s="108"/>
      <c r="D128" s="108"/>
      <c r="E128" s="108"/>
      <c r="F128" s="108"/>
      <c r="G128" s="108"/>
      <c r="H128" s="108"/>
      <c r="I128" s="108"/>
      <c r="J128" s="108"/>
      <c r="K128" s="108"/>
      <c r="L128" s="117"/>
      <c r="M128" s="117"/>
      <c r="N128" s="117"/>
      <c r="O128" s="117"/>
      <c r="P128" s="117"/>
      <c r="Q128" s="117"/>
      <c r="R128" s="117"/>
      <c r="S128" s="117"/>
      <c r="T128" s="117"/>
      <c r="U128" s="117"/>
      <c r="V128" s="117"/>
      <c r="W128" s="117"/>
      <c r="X128" s="117"/>
      <c r="Y128" s="117"/>
      <c r="Z128" s="117"/>
    </row>
    <row r="129" spans="1:26" ht="15.75" customHeight="1" x14ac:dyDescent="0.25">
      <c r="A129" s="108"/>
      <c r="B129" s="108"/>
      <c r="C129" s="108"/>
      <c r="D129" s="108"/>
      <c r="E129" s="108"/>
      <c r="F129" s="108"/>
      <c r="G129" s="108"/>
      <c r="H129" s="108"/>
      <c r="I129" s="108"/>
      <c r="J129" s="108"/>
      <c r="K129" s="108"/>
      <c r="L129" s="117"/>
      <c r="M129" s="117"/>
      <c r="N129" s="117"/>
      <c r="O129" s="117"/>
      <c r="P129" s="117"/>
      <c r="Q129" s="117"/>
      <c r="R129" s="117"/>
      <c r="S129" s="117"/>
      <c r="T129" s="117"/>
      <c r="U129" s="117"/>
      <c r="V129" s="117"/>
      <c r="W129" s="117"/>
      <c r="X129" s="117"/>
      <c r="Y129" s="117"/>
      <c r="Z129" s="117"/>
    </row>
    <row r="130" spans="1:26" ht="15.75" customHeight="1" x14ac:dyDescent="0.25">
      <c r="A130" s="108"/>
      <c r="B130" s="108"/>
      <c r="C130" s="108"/>
      <c r="D130" s="108"/>
      <c r="E130" s="108"/>
      <c r="F130" s="108"/>
      <c r="G130" s="108"/>
      <c r="H130" s="108"/>
      <c r="I130" s="108"/>
      <c r="J130" s="108"/>
      <c r="K130" s="108"/>
      <c r="L130" s="117"/>
      <c r="M130" s="117"/>
      <c r="N130" s="117"/>
      <c r="O130" s="117"/>
      <c r="P130" s="117"/>
      <c r="Q130" s="117"/>
      <c r="R130" s="117"/>
      <c r="S130" s="117"/>
      <c r="T130" s="117"/>
      <c r="U130" s="117"/>
      <c r="V130" s="117"/>
      <c r="W130" s="117"/>
      <c r="X130" s="117"/>
      <c r="Y130" s="117"/>
      <c r="Z130" s="117"/>
    </row>
    <row r="131" spans="1:26" ht="15.75" customHeight="1" x14ac:dyDescent="0.25">
      <c r="A131" s="108"/>
      <c r="B131" s="108"/>
      <c r="C131" s="108"/>
      <c r="D131" s="108"/>
      <c r="E131" s="108"/>
      <c r="F131" s="108"/>
      <c r="G131" s="108"/>
      <c r="H131" s="108"/>
      <c r="I131" s="108"/>
      <c r="J131" s="108"/>
      <c r="K131" s="108"/>
      <c r="L131" s="117"/>
      <c r="M131" s="117"/>
      <c r="N131" s="117"/>
      <c r="O131" s="117"/>
      <c r="P131" s="117"/>
      <c r="Q131" s="117"/>
      <c r="R131" s="117"/>
      <c r="S131" s="117"/>
      <c r="T131" s="117"/>
      <c r="U131" s="117"/>
      <c r="V131" s="117"/>
      <c r="W131" s="117"/>
      <c r="X131" s="117"/>
      <c r="Y131" s="117"/>
      <c r="Z131" s="117"/>
    </row>
    <row r="132" spans="1:26" ht="15.75" customHeight="1" x14ac:dyDescent="0.25">
      <c r="A132" s="108"/>
      <c r="B132" s="108"/>
      <c r="C132" s="108"/>
      <c r="D132" s="108"/>
      <c r="E132" s="108"/>
      <c r="F132" s="108"/>
      <c r="G132" s="108"/>
      <c r="H132" s="108"/>
      <c r="I132" s="108"/>
      <c r="J132" s="108"/>
      <c r="K132" s="108"/>
      <c r="L132" s="117"/>
      <c r="M132" s="117"/>
      <c r="N132" s="117"/>
      <c r="O132" s="117"/>
      <c r="P132" s="117"/>
      <c r="Q132" s="117"/>
      <c r="R132" s="117"/>
      <c r="S132" s="117"/>
      <c r="T132" s="117"/>
      <c r="U132" s="117"/>
      <c r="V132" s="117"/>
      <c r="W132" s="117"/>
      <c r="X132" s="117"/>
      <c r="Y132" s="117"/>
      <c r="Z132" s="117"/>
    </row>
    <row r="133" spans="1:26" ht="15.75" customHeight="1" x14ac:dyDescent="0.25">
      <c r="A133" s="108"/>
      <c r="B133" s="108"/>
      <c r="C133" s="108"/>
      <c r="D133" s="108"/>
      <c r="E133" s="108"/>
      <c r="F133" s="108"/>
      <c r="G133" s="108"/>
      <c r="H133" s="108"/>
      <c r="I133" s="108"/>
      <c r="J133" s="108"/>
      <c r="K133" s="108"/>
      <c r="L133" s="117"/>
      <c r="M133" s="117"/>
      <c r="N133" s="117"/>
      <c r="O133" s="117"/>
      <c r="P133" s="117"/>
      <c r="Q133" s="117"/>
      <c r="R133" s="117"/>
      <c r="S133" s="117"/>
      <c r="T133" s="117"/>
      <c r="U133" s="117"/>
      <c r="V133" s="117"/>
      <c r="W133" s="117"/>
      <c r="X133" s="117"/>
      <c r="Y133" s="117"/>
      <c r="Z133" s="117"/>
    </row>
    <row r="134" spans="1:26" ht="15.75" customHeight="1" x14ac:dyDescent="0.25">
      <c r="A134" s="108"/>
      <c r="B134" s="108"/>
      <c r="C134" s="108"/>
      <c r="D134" s="108"/>
      <c r="E134" s="108"/>
      <c r="F134" s="108"/>
      <c r="G134" s="108"/>
      <c r="H134" s="108"/>
      <c r="I134" s="108"/>
      <c r="J134" s="108"/>
      <c r="K134" s="108"/>
      <c r="L134" s="117"/>
      <c r="M134" s="117"/>
      <c r="N134" s="117"/>
      <c r="O134" s="117"/>
      <c r="P134" s="117"/>
      <c r="Q134" s="117"/>
      <c r="R134" s="117"/>
      <c r="S134" s="117"/>
      <c r="T134" s="117"/>
      <c r="U134" s="117"/>
      <c r="V134" s="117"/>
      <c r="W134" s="117"/>
      <c r="X134" s="117"/>
      <c r="Y134" s="117"/>
      <c r="Z134" s="117"/>
    </row>
    <row r="135" spans="1:26" ht="15.75" customHeight="1" x14ac:dyDescent="0.25">
      <c r="A135" s="108"/>
      <c r="B135" s="108"/>
      <c r="C135" s="108"/>
      <c r="D135" s="108"/>
      <c r="E135" s="108"/>
      <c r="F135" s="108"/>
      <c r="G135" s="108"/>
      <c r="H135" s="108"/>
      <c r="I135" s="108"/>
      <c r="J135" s="108"/>
      <c r="K135" s="108"/>
      <c r="L135" s="117"/>
      <c r="M135" s="117"/>
      <c r="N135" s="117"/>
      <c r="O135" s="117"/>
      <c r="P135" s="117"/>
      <c r="Q135" s="117"/>
      <c r="R135" s="117"/>
      <c r="S135" s="117"/>
      <c r="T135" s="117"/>
      <c r="U135" s="117"/>
      <c r="V135" s="117"/>
      <c r="W135" s="117"/>
      <c r="X135" s="117"/>
      <c r="Y135" s="117"/>
      <c r="Z135" s="117"/>
    </row>
    <row r="136" spans="1:26" ht="15.75" customHeight="1" x14ac:dyDescent="0.25">
      <c r="A136" s="108"/>
      <c r="B136" s="108"/>
      <c r="C136" s="108"/>
      <c r="D136" s="108"/>
      <c r="E136" s="108"/>
      <c r="F136" s="108"/>
      <c r="G136" s="108"/>
      <c r="H136" s="108"/>
      <c r="I136" s="108"/>
      <c r="J136" s="108"/>
      <c r="K136" s="108"/>
      <c r="L136" s="117"/>
      <c r="M136" s="117"/>
      <c r="N136" s="117"/>
      <c r="O136" s="117"/>
      <c r="P136" s="117"/>
      <c r="Q136" s="117"/>
      <c r="R136" s="117"/>
      <c r="S136" s="117"/>
      <c r="T136" s="117"/>
      <c r="U136" s="117"/>
      <c r="V136" s="117"/>
      <c r="W136" s="117"/>
      <c r="X136" s="117"/>
      <c r="Y136" s="117"/>
      <c r="Z136" s="117"/>
    </row>
    <row r="137" spans="1:26" ht="15.75" customHeight="1" x14ac:dyDescent="0.25">
      <c r="A137" s="108"/>
      <c r="B137" s="108"/>
      <c r="C137" s="108"/>
      <c r="D137" s="108"/>
      <c r="E137" s="108"/>
      <c r="F137" s="108"/>
      <c r="G137" s="108"/>
      <c r="H137" s="108"/>
      <c r="I137" s="108"/>
      <c r="J137" s="108"/>
      <c r="K137" s="108"/>
      <c r="L137" s="117"/>
      <c r="M137" s="117"/>
      <c r="N137" s="117"/>
      <c r="O137" s="117"/>
      <c r="P137" s="117"/>
      <c r="Q137" s="117"/>
      <c r="R137" s="117"/>
      <c r="S137" s="117"/>
      <c r="T137" s="117"/>
      <c r="U137" s="117"/>
      <c r="V137" s="117"/>
      <c r="W137" s="117"/>
      <c r="X137" s="117"/>
      <c r="Y137" s="117"/>
      <c r="Z137" s="117"/>
    </row>
    <row r="138" spans="1:26" ht="15.75" customHeight="1" x14ac:dyDescent="0.25">
      <c r="A138" s="108"/>
      <c r="B138" s="108"/>
      <c r="C138" s="108"/>
      <c r="D138" s="108"/>
      <c r="E138" s="108"/>
      <c r="F138" s="108"/>
      <c r="G138" s="108"/>
      <c r="H138" s="108"/>
      <c r="I138" s="108"/>
      <c r="J138" s="108"/>
      <c r="K138" s="108"/>
      <c r="L138" s="117"/>
      <c r="M138" s="117"/>
      <c r="N138" s="117"/>
      <c r="O138" s="117"/>
      <c r="P138" s="117"/>
      <c r="Q138" s="117"/>
      <c r="R138" s="117"/>
      <c r="S138" s="117"/>
      <c r="T138" s="117"/>
      <c r="U138" s="117"/>
      <c r="V138" s="117"/>
      <c r="W138" s="117"/>
      <c r="X138" s="117"/>
      <c r="Y138" s="117"/>
      <c r="Z138" s="117"/>
    </row>
    <row r="139" spans="1:26" ht="15.75" customHeight="1" x14ac:dyDescent="0.25">
      <c r="A139" s="108"/>
      <c r="B139" s="108"/>
      <c r="C139" s="108"/>
      <c r="D139" s="108"/>
      <c r="E139" s="108"/>
      <c r="F139" s="108"/>
      <c r="G139" s="108"/>
      <c r="H139" s="108"/>
      <c r="I139" s="108"/>
      <c r="J139" s="108"/>
      <c r="K139" s="108"/>
      <c r="L139" s="117"/>
      <c r="M139" s="117"/>
      <c r="N139" s="117"/>
      <c r="O139" s="117"/>
      <c r="P139" s="117"/>
      <c r="Q139" s="117"/>
      <c r="R139" s="117"/>
      <c r="S139" s="117"/>
      <c r="T139" s="117"/>
      <c r="U139" s="117"/>
      <c r="V139" s="117"/>
      <c r="W139" s="117"/>
      <c r="X139" s="117"/>
      <c r="Y139" s="117"/>
      <c r="Z139" s="117"/>
    </row>
    <row r="140" spans="1:26" ht="15.75" customHeight="1" x14ac:dyDescent="0.25">
      <c r="A140" s="108"/>
      <c r="B140" s="108"/>
      <c r="C140" s="108"/>
      <c r="D140" s="108"/>
      <c r="E140" s="108"/>
      <c r="F140" s="108"/>
      <c r="G140" s="108"/>
      <c r="H140" s="108"/>
      <c r="I140" s="108"/>
      <c r="J140" s="108"/>
      <c r="K140" s="108"/>
      <c r="L140" s="117"/>
      <c r="M140" s="117"/>
      <c r="N140" s="117"/>
      <c r="O140" s="117"/>
      <c r="P140" s="117"/>
      <c r="Q140" s="117"/>
      <c r="R140" s="117"/>
      <c r="S140" s="117"/>
      <c r="T140" s="117"/>
      <c r="U140" s="117"/>
      <c r="V140" s="117"/>
      <c r="W140" s="117"/>
      <c r="X140" s="117"/>
      <c r="Y140" s="117"/>
      <c r="Z140" s="117"/>
    </row>
    <row r="141" spans="1:26" ht="15.75" customHeight="1" x14ac:dyDescent="0.25">
      <c r="A141" s="108"/>
      <c r="B141" s="108"/>
      <c r="C141" s="108"/>
      <c r="D141" s="108"/>
      <c r="E141" s="108"/>
      <c r="F141" s="108"/>
      <c r="G141" s="108"/>
      <c r="H141" s="108"/>
      <c r="I141" s="108"/>
      <c r="J141" s="108"/>
      <c r="K141" s="108"/>
      <c r="L141" s="117"/>
      <c r="M141" s="117"/>
      <c r="N141" s="117"/>
      <c r="O141" s="117"/>
      <c r="P141" s="117"/>
      <c r="Q141" s="117"/>
      <c r="R141" s="117"/>
      <c r="S141" s="117"/>
      <c r="T141" s="117"/>
      <c r="U141" s="117"/>
      <c r="V141" s="117"/>
      <c r="W141" s="117"/>
      <c r="X141" s="117"/>
      <c r="Y141" s="117"/>
      <c r="Z141" s="117"/>
    </row>
    <row r="142" spans="1:26" ht="15.75" customHeight="1" x14ac:dyDescent="0.25">
      <c r="A142" s="108"/>
      <c r="B142" s="108"/>
      <c r="C142" s="108"/>
      <c r="D142" s="108"/>
      <c r="E142" s="108"/>
      <c r="F142" s="108"/>
      <c r="G142" s="108"/>
      <c r="H142" s="108"/>
      <c r="I142" s="108"/>
      <c r="J142" s="108"/>
      <c r="K142" s="108"/>
      <c r="L142" s="117"/>
      <c r="M142" s="117"/>
      <c r="N142" s="117"/>
      <c r="O142" s="117"/>
      <c r="P142" s="117"/>
      <c r="Q142" s="117"/>
      <c r="R142" s="117"/>
      <c r="S142" s="117"/>
      <c r="T142" s="117"/>
      <c r="U142" s="117"/>
      <c r="V142" s="117"/>
      <c r="W142" s="117"/>
      <c r="X142" s="117"/>
      <c r="Y142" s="117"/>
      <c r="Z142" s="117"/>
    </row>
    <row r="143" spans="1:26" ht="15.75" customHeight="1" x14ac:dyDescent="0.25">
      <c r="A143" s="108"/>
      <c r="B143" s="108"/>
      <c r="C143" s="108"/>
      <c r="D143" s="108"/>
      <c r="E143" s="108"/>
      <c r="F143" s="108"/>
      <c r="G143" s="108"/>
      <c r="H143" s="108"/>
      <c r="I143" s="108"/>
      <c r="J143" s="108"/>
      <c r="K143" s="108"/>
      <c r="L143" s="117"/>
      <c r="M143" s="117"/>
      <c r="N143" s="117"/>
      <c r="O143" s="117"/>
      <c r="P143" s="117"/>
      <c r="Q143" s="117"/>
      <c r="R143" s="117"/>
      <c r="S143" s="117"/>
      <c r="T143" s="117"/>
      <c r="U143" s="117"/>
      <c r="V143" s="117"/>
      <c r="W143" s="117"/>
      <c r="X143" s="117"/>
      <c r="Y143" s="117"/>
      <c r="Z143" s="117"/>
    </row>
    <row r="144" spans="1:26" ht="15.75" customHeight="1" x14ac:dyDescent="0.25">
      <c r="A144" s="108"/>
      <c r="B144" s="108"/>
      <c r="C144" s="108"/>
      <c r="D144" s="108"/>
      <c r="E144" s="108"/>
      <c r="F144" s="108"/>
      <c r="G144" s="108"/>
      <c r="H144" s="108"/>
      <c r="I144" s="108"/>
      <c r="J144" s="108"/>
      <c r="K144" s="108"/>
      <c r="L144" s="117"/>
      <c r="M144" s="117"/>
      <c r="N144" s="117"/>
      <c r="O144" s="117"/>
      <c r="P144" s="117"/>
      <c r="Q144" s="117"/>
      <c r="R144" s="117"/>
      <c r="S144" s="117"/>
      <c r="T144" s="117"/>
      <c r="U144" s="117"/>
      <c r="V144" s="117"/>
      <c r="W144" s="117"/>
      <c r="X144" s="117"/>
      <c r="Y144" s="117"/>
      <c r="Z144" s="117"/>
    </row>
    <row r="145" spans="1:26" ht="15.75" customHeight="1" x14ac:dyDescent="0.25">
      <c r="A145" s="108"/>
      <c r="B145" s="108"/>
      <c r="C145" s="108"/>
      <c r="D145" s="108"/>
      <c r="E145" s="108"/>
      <c r="F145" s="108"/>
      <c r="G145" s="108"/>
      <c r="H145" s="108"/>
      <c r="I145" s="108"/>
      <c r="J145" s="108"/>
      <c r="K145" s="108"/>
      <c r="L145" s="117"/>
      <c r="M145" s="117"/>
      <c r="N145" s="117"/>
      <c r="O145" s="117"/>
      <c r="P145" s="117"/>
      <c r="Q145" s="117"/>
      <c r="R145" s="117"/>
      <c r="S145" s="117"/>
      <c r="T145" s="117"/>
      <c r="U145" s="117"/>
      <c r="V145" s="117"/>
      <c r="W145" s="117"/>
      <c r="X145" s="117"/>
      <c r="Y145" s="117"/>
      <c r="Z145" s="117"/>
    </row>
    <row r="146" spans="1:26" ht="15.75" customHeight="1" x14ac:dyDescent="0.25">
      <c r="A146" s="108"/>
      <c r="B146" s="108"/>
      <c r="C146" s="108"/>
      <c r="D146" s="108"/>
      <c r="E146" s="108"/>
      <c r="F146" s="108"/>
      <c r="G146" s="108"/>
      <c r="H146" s="108"/>
      <c r="I146" s="108"/>
      <c r="J146" s="108"/>
      <c r="K146" s="108"/>
      <c r="L146" s="117"/>
      <c r="M146" s="117"/>
      <c r="N146" s="117"/>
      <c r="O146" s="117"/>
      <c r="P146" s="117"/>
      <c r="Q146" s="117"/>
      <c r="R146" s="117"/>
      <c r="S146" s="117"/>
      <c r="T146" s="117"/>
      <c r="U146" s="117"/>
      <c r="V146" s="117"/>
      <c r="W146" s="117"/>
      <c r="X146" s="117"/>
      <c r="Y146" s="117"/>
      <c r="Z146" s="117"/>
    </row>
    <row r="147" spans="1:26" ht="15.75" customHeight="1" x14ac:dyDescent="0.25">
      <c r="A147" s="108"/>
      <c r="B147" s="108"/>
      <c r="C147" s="108"/>
      <c r="D147" s="108"/>
      <c r="E147" s="108"/>
      <c r="F147" s="108"/>
      <c r="G147" s="108"/>
      <c r="H147" s="108"/>
      <c r="I147" s="108"/>
      <c r="J147" s="108"/>
      <c r="K147" s="108"/>
      <c r="L147" s="117"/>
      <c r="M147" s="117"/>
      <c r="N147" s="117"/>
      <c r="O147" s="117"/>
      <c r="P147" s="117"/>
      <c r="Q147" s="117"/>
      <c r="R147" s="117"/>
      <c r="S147" s="117"/>
      <c r="T147" s="117"/>
      <c r="U147" s="117"/>
      <c r="V147" s="117"/>
      <c r="W147" s="117"/>
      <c r="X147" s="117"/>
      <c r="Y147" s="117"/>
      <c r="Z147" s="117"/>
    </row>
    <row r="148" spans="1:26" ht="15.75" customHeight="1" x14ac:dyDescent="0.25">
      <c r="A148" s="108"/>
      <c r="B148" s="108"/>
      <c r="C148" s="108"/>
      <c r="D148" s="108"/>
      <c r="E148" s="108"/>
      <c r="F148" s="108"/>
      <c r="G148" s="108"/>
      <c r="H148" s="108"/>
      <c r="I148" s="108"/>
      <c r="J148" s="108"/>
      <c r="K148" s="108"/>
      <c r="L148" s="117"/>
      <c r="M148" s="117"/>
      <c r="N148" s="117"/>
      <c r="O148" s="117"/>
      <c r="P148" s="117"/>
      <c r="Q148" s="117"/>
      <c r="R148" s="117"/>
      <c r="S148" s="117"/>
      <c r="T148" s="117"/>
      <c r="U148" s="117"/>
      <c r="V148" s="117"/>
      <c r="W148" s="117"/>
      <c r="X148" s="117"/>
      <c r="Y148" s="117"/>
      <c r="Z148" s="117"/>
    </row>
    <row r="149" spans="1:26" ht="15.75" customHeight="1" x14ac:dyDescent="0.25">
      <c r="A149" s="108"/>
      <c r="B149" s="108"/>
      <c r="C149" s="108"/>
      <c r="D149" s="108"/>
      <c r="E149" s="108"/>
      <c r="F149" s="108"/>
      <c r="G149" s="108"/>
      <c r="H149" s="108"/>
      <c r="I149" s="108"/>
      <c r="J149" s="108"/>
      <c r="K149" s="108"/>
      <c r="L149" s="117"/>
      <c r="M149" s="117"/>
      <c r="N149" s="117"/>
      <c r="O149" s="117"/>
      <c r="P149" s="117"/>
      <c r="Q149" s="117"/>
      <c r="R149" s="117"/>
      <c r="S149" s="117"/>
      <c r="T149" s="117"/>
      <c r="U149" s="117"/>
      <c r="V149" s="117"/>
      <c r="W149" s="117"/>
      <c r="X149" s="117"/>
      <c r="Y149" s="117"/>
      <c r="Z149" s="117"/>
    </row>
    <row r="150" spans="1:26" ht="15.75" customHeight="1" x14ac:dyDescent="0.25">
      <c r="A150" s="108"/>
      <c r="B150" s="108"/>
      <c r="C150" s="108"/>
      <c r="D150" s="108"/>
      <c r="E150" s="108"/>
      <c r="F150" s="108"/>
      <c r="G150" s="108"/>
      <c r="H150" s="108"/>
      <c r="I150" s="108"/>
      <c r="J150" s="108"/>
      <c r="K150" s="108"/>
      <c r="L150" s="117"/>
      <c r="M150" s="117"/>
      <c r="N150" s="117"/>
      <c r="O150" s="117"/>
      <c r="P150" s="117"/>
      <c r="Q150" s="117"/>
      <c r="R150" s="117"/>
      <c r="S150" s="117"/>
      <c r="T150" s="117"/>
      <c r="U150" s="117"/>
      <c r="V150" s="117"/>
      <c r="W150" s="117"/>
      <c r="X150" s="117"/>
      <c r="Y150" s="117"/>
      <c r="Z150" s="117"/>
    </row>
    <row r="151" spans="1:26" ht="15.75" customHeight="1" x14ac:dyDescent="0.25">
      <c r="A151" s="108"/>
      <c r="B151" s="108"/>
      <c r="C151" s="108"/>
      <c r="D151" s="108"/>
      <c r="E151" s="108"/>
      <c r="F151" s="108"/>
      <c r="G151" s="108"/>
      <c r="H151" s="108"/>
      <c r="I151" s="108"/>
      <c r="J151" s="108"/>
      <c r="K151" s="108"/>
      <c r="L151" s="117"/>
      <c r="M151" s="117"/>
      <c r="N151" s="117"/>
      <c r="O151" s="117"/>
      <c r="P151" s="117"/>
      <c r="Q151" s="117"/>
      <c r="R151" s="117"/>
      <c r="S151" s="117"/>
      <c r="T151" s="117"/>
      <c r="U151" s="117"/>
      <c r="V151" s="117"/>
      <c r="W151" s="117"/>
      <c r="X151" s="117"/>
      <c r="Y151" s="117"/>
      <c r="Z151" s="117"/>
    </row>
    <row r="152" spans="1:26" ht="15.75" customHeight="1" x14ac:dyDescent="0.25">
      <c r="A152" s="108"/>
      <c r="B152" s="108"/>
      <c r="C152" s="108"/>
      <c r="D152" s="108"/>
      <c r="E152" s="108"/>
      <c r="F152" s="108"/>
      <c r="G152" s="108"/>
      <c r="H152" s="108"/>
      <c r="I152" s="108"/>
      <c r="J152" s="108"/>
      <c r="K152" s="108"/>
      <c r="L152" s="117"/>
      <c r="M152" s="117"/>
      <c r="N152" s="117"/>
      <c r="O152" s="117"/>
      <c r="P152" s="117"/>
      <c r="Q152" s="117"/>
      <c r="R152" s="117"/>
      <c r="S152" s="117"/>
      <c r="T152" s="117"/>
      <c r="U152" s="117"/>
      <c r="V152" s="117"/>
      <c r="W152" s="117"/>
      <c r="X152" s="117"/>
      <c r="Y152" s="117"/>
      <c r="Z152" s="117"/>
    </row>
    <row r="153" spans="1:26" ht="15.75" customHeight="1" x14ac:dyDescent="0.25">
      <c r="A153" s="108"/>
      <c r="B153" s="108"/>
      <c r="C153" s="108"/>
      <c r="D153" s="108"/>
      <c r="E153" s="108"/>
      <c r="F153" s="108"/>
      <c r="G153" s="108"/>
      <c r="H153" s="108"/>
      <c r="I153" s="108"/>
      <c r="J153" s="108"/>
      <c r="K153" s="108"/>
      <c r="L153" s="117"/>
      <c r="M153" s="117"/>
      <c r="N153" s="117"/>
      <c r="O153" s="117"/>
      <c r="P153" s="117"/>
      <c r="Q153" s="117"/>
      <c r="R153" s="117"/>
      <c r="S153" s="117"/>
      <c r="T153" s="117"/>
      <c r="U153" s="117"/>
      <c r="V153" s="117"/>
      <c r="W153" s="117"/>
      <c r="X153" s="117"/>
      <c r="Y153" s="117"/>
      <c r="Z153" s="117"/>
    </row>
    <row r="154" spans="1:26" ht="15.75" customHeight="1" x14ac:dyDescent="0.25">
      <c r="A154" s="108"/>
      <c r="B154" s="108"/>
      <c r="C154" s="108"/>
      <c r="D154" s="108"/>
      <c r="E154" s="108"/>
      <c r="F154" s="108"/>
      <c r="G154" s="108"/>
      <c r="H154" s="108"/>
      <c r="I154" s="108"/>
      <c r="J154" s="108"/>
      <c r="K154" s="108"/>
      <c r="L154" s="117"/>
      <c r="M154" s="117"/>
      <c r="N154" s="117"/>
      <c r="O154" s="117"/>
      <c r="P154" s="117"/>
      <c r="Q154" s="117"/>
      <c r="R154" s="117"/>
      <c r="S154" s="117"/>
      <c r="T154" s="117"/>
      <c r="U154" s="117"/>
      <c r="V154" s="117"/>
      <c r="W154" s="117"/>
      <c r="X154" s="117"/>
      <c r="Y154" s="117"/>
      <c r="Z154" s="117"/>
    </row>
    <row r="155" spans="1:26" ht="15.75" customHeight="1" x14ac:dyDescent="0.25">
      <c r="A155" s="108"/>
      <c r="B155" s="108"/>
      <c r="C155" s="108"/>
      <c r="D155" s="108"/>
      <c r="E155" s="108"/>
      <c r="F155" s="108"/>
      <c r="G155" s="108"/>
      <c r="H155" s="108"/>
      <c r="I155" s="108"/>
      <c r="J155" s="108"/>
      <c r="K155" s="108"/>
      <c r="L155" s="117"/>
      <c r="M155" s="117"/>
      <c r="N155" s="117"/>
      <c r="O155" s="117"/>
      <c r="P155" s="117"/>
      <c r="Q155" s="117"/>
      <c r="R155" s="117"/>
      <c r="S155" s="117"/>
      <c r="T155" s="117"/>
      <c r="U155" s="117"/>
      <c r="V155" s="117"/>
      <c r="W155" s="117"/>
      <c r="X155" s="117"/>
      <c r="Y155" s="117"/>
      <c r="Z155" s="117"/>
    </row>
    <row r="156" spans="1:26" ht="15.75" customHeight="1" x14ac:dyDescent="0.25">
      <c r="A156" s="108"/>
      <c r="B156" s="108"/>
      <c r="C156" s="108"/>
      <c r="D156" s="108"/>
      <c r="E156" s="108"/>
      <c r="F156" s="108"/>
      <c r="G156" s="108"/>
      <c r="H156" s="108"/>
      <c r="I156" s="108"/>
      <c r="J156" s="108"/>
      <c r="K156" s="108"/>
      <c r="L156" s="117"/>
      <c r="M156" s="117"/>
      <c r="N156" s="117"/>
      <c r="O156" s="117"/>
      <c r="P156" s="117"/>
      <c r="Q156" s="117"/>
      <c r="R156" s="117"/>
      <c r="S156" s="117"/>
      <c r="T156" s="117"/>
      <c r="U156" s="117"/>
      <c r="V156" s="117"/>
      <c r="W156" s="117"/>
      <c r="X156" s="117"/>
      <c r="Y156" s="117"/>
      <c r="Z156" s="117"/>
    </row>
    <row r="157" spans="1:26" ht="15.75" customHeight="1" x14ac:dyDescent="0.25">
      <c r="A157" s="108"/>
      <c r="B157" s="108"/>
      <c r="C157" s="108"/>
      <c r="D157" s="108"/>
      <c r="E157" s="108"/>
      <c r="F157" s="108"/>
      <c r="G157" s="108"/>
      <c r="H157" s="108"/>
      <c r="I157" s="108"/>
      <c r="J157" s="108"/>
      <c r="K157" s="108"/>
      <c r="L157" s="117"/>
      <c r="M157" s="117"/>
      <c r="N157" s="117"/>
      <c r="O157" s="117"/>
      <c r="P157" s="117"/>
      <c r="Q157" s="117"/>
      <c r="R157" s="117"/>
      <c r="S157" s="117"/>
      <c r="T157" s="117"/>
      <c r="U157" s="117"/>
      <c r="V157" s="117"/>
      <c r="W157" s="117"/>
      <c r="X157" s="117"/>
      <c r="Y157" s="117"/>
      <c r="Z157" s="117"/>
    </row>
    <row r="158" spans="1:26" ht="15.75" customHeight="1" x14ac:dyDescent="0.25">
      <c r="A158" s="108"/>
      <c r="B158" s="108"/>
      <c r="C158" s="108"/>
      <c r="D158" s="108"/>
      <c r="E158" s="108"/>
      <c r="F158" s="108"/>
      <c r="G158" s="108"/>
      <c r="H158" s="108"/>
      <c r="I158" s="108"/>
      <c r="J158" s="108"/>
      <c r="K158" s="108"/>
      <c r="L158" s="117"/>
      <c r="M158" s="117"/>
      <c r="N158" s="117"/>
      <c r="O158" s="117"/>
      <c r="P158" s="117"/>
      <c r="Q158" s="117"/>
      <c r="R158" s="117"/>
      <c r="S158" s="117"/>
      <c r="T158" s="117"/>
      <c r="U158" s="117"/>
      <c r="V158" s="117"/>
      <c r="W158" s="117"/>
      <c r="X158" s="117"/>
      <c r="Y158" s="117"/>
      <c r="Z158" s="117"/>
    </row>
    <row r="159" spans="1:26" ht="15.75" customHeight="1" x14ac:dyDescent="0.25">
      <c r="A159" s="108"/>
      <c r="B159" s="108"/>
      <c r="C159" s="108"/>
      <c r="D159" s="108"/>
      <c r="E159" s="108"/>
      <c r="F159" s="108"/>
      <c r="G159" s="108"/>
      <c r="H159" s="108"/>
      <c r="I159" s="108"/>
      <c r="J159" s="108"/>
      <c r="K159" s="108"/>
      <c r="L159" s="117"/>
      <c r="M159" s="117"/>
      <c r="N159" s="117"/>
      <c r="O159" s="117"/>
      <c r="P159" s="117"/>
      <c r="Q159" s="117"/>
      <c r="R159" s="117"/>
      <c r="S159" s="117"/>
      <c r="T159" s="117"/>
      <c r="U159" s="117"/>
      <c r="V159" s="117"/>
      <c r="W159" s="117"/>
      <c r="X159" s="117"/>
      <c r="Y159" s="117"/>
      <c r="Z159" s="117"/>
    </row>
    <row r="160" spans="1:26" ht="15.75" customHeight="1" x14ac:dyDescent="0.25">
      <c r="A160" s="108"/>
      <c r="B160" s="108"/>
      <c r="C160" s="108"/>
      <c r="D160" s="108"/>
      <c r="E160" s="108"/>
      <c r="F160" s="108"/>
      <c r="G160" s="108"/>
      <c r="H160" s="108"/>
      <c r="I160" s="108"/>
      <c r="J160" s="108"/>
      <c r="K160" s="108"/>
      <c r="L160" s="117"/>
      <c r="M160" s="117"/>
      <c r="N160" s="117"/>
      <c r="O160" s="117"/>
      <c r="P160" s="117"/>
      <c r="Q160" s="117"/>
      <c r="R160" s="117"/>
      <c r="S160" s="117"/>
      <c r="T160" s="117"/>
      <c r="U160" s="117"/>
      <c r="V160" s="117"/>
      <c r="W160" s="117"/>
      <c r="X160" s="117"/>
      <c r="Y160" s="117"/>
      <c r="Z160" s="117"/>
    </row>
    <row r="161" spans="1:26" ht="15.75" customHeight="1" x14ac:dyDescent="0.25">
      <c r="A161" s="108"/>
      <c r="B161" s="108"/>
      <c r="C161" s="108"/>
      <c r="D161" s="108"/>
      <c r="E161" s="108"/>
      <c r="F161" s="108"/>
      <c r="G161" s="108"/>
      <c r="H161" s="108"/>
      <c r="I161" s="108"/>
      <c r="J161" s="108"/>
      <c r="K161" s="108"/>
      <c r="L161" s="117"/>
      <c r="M161" s="117"/>
      <c r="N161" s="117"/>
      <c r="O161" s="117"/>
      <c r="P161" s="117"/>
      <c r="Q161" s="117"/>
      <c r="R161" s="117"/>
      <c r="S161" s="117"/>
      <c r="T161" s="117"/>
      <c r="U161" s="117"/>
      <c r="V161" s="117"/>
      <c r="W161" s="117"/>
      <c r="X161" s="117"/>
      <c r="Y161" s="117"/>
      <c r="Z161" s="117"/>
    </row>
    <row r="162" spans="1:26" ht="15.75" customHeight="1" x14ac:dyDescent="0.25">
      <c r="A162" s="108"/>
      <c r="B162" s="108"/>
      <c r="C162" s="108"/>
      <c r="D162" s="108"/>
      <c r="E162" s="108"/>
      <c r="F162" s="108"/>
      <c r="G162" s="108"/>
      <c r="H162" s="108"/>
      <c r="I162" s="108"/>
      <c r="J162" s="108"/>
      <c r="K162" s="108"/>
      <c r="L162" s="117"/>
      <c r="M162" s="117"/>
      <c r="N162" s="117"/>
      <c r="O162" s="117"/>
      <c r="P162" s="117"/>
      <c r="Q162" s="117"/>
      <c r="R162" s="117"/>
      <c r="S162" s="117"/>
      <c r="T162" s="117"/>
      <c r="U162" s="117"/>
      <c r="V162" s="117"/>
      <c r="W162" s="117"/>
      <c r="X162" s="117"/>
      <c r="Y162" s="117"/>
      <c r="Z162" s="117"/>
    </row>
    <row r="163" spans="1:26" ht="15.75" customHeight="1" x14ac:dyDescent="0.25">
      <c r="A163" s="108"/>
      <c r="B163" s="108"/>
      <c r="C163" s="108"/>
      <c r="D163" s="108"/>
      <c r="E163" s="108"/>
      <c r="F163" s="108"/>
      <c r="G163" s="108"/>
      <c r="H163" s="108"/>
      <c r="I163" s="108"/>
      <c r="J163" s="108"/>
      <c r="K163" s="108"/>
      <c r="L163" s="117"/>
      <c r="M163" s="117"/>
      <c r="N163" s="117"/>
      <c r="O163" s="117"/>
      <c r="P163" s="117"/>
      <c r="Q163" s="117"/>
      <c r="R163" s="117"/>
      <c r="S163" s="117"/>
      <c r="T163" s="117"/>
      <c r="U163" s="117"/>
      <c r="V163" s="117"/>
      <c r="W163" s="117"/>
      <c r="X163" s="117"/>
      <c r="Y163" s="117"/>
      <c r="Z163" s="117"/>
    </row>
    <row r="164" spans="1:26" ht="15.75" customHeight="1" x14ac:dyDescent="0.25">
      <c r="A164" s="108"/>
      <c r="B164" s="108"/>
      <c r="C164" s="108"/>
      <c r="D164" s="108"/>
      <c r="E164" s="108"/>
      <c r="F164" s="108"/>
      <c r="G164" s="108"/>
      <c r="H164" s="108"/>
      <c r="I164" s="108"/>
      <c r="J164" s="108"/>
      <c r="K164" s="108"/>
      <c r="L164" s="117"/>
      <c r="M164" s="117"/>
      <c r="N164" s="117"/>
      <c r="O164" s="117"/>
      <c r="P164" s="117"/>
      <c r="Q164" s="117"/>
      <c r="R164" s="117"/>
      <c r="S164" s="117"/>
      <c r="T164" s="117"/>
      <c r="U164" s="117"/>
      <c r="V164" s="117"/>
      <c r="W164" s="117"/>
      <c r="X164" s="117"/>
      <c r="Y164" s="117"/>
      <c r="Z164" s="117"/>
    </row>
    <row r="165" spans="1:26" ht="15.75" customHeight="1" x14ac:dyDescent="0.25">
      <c r="A165" s="108"/>
      <c r="B165" s="108"/>
      <c r="C165" s="108"/>
      <c r="D165" s="108"/>
      <c r="E165" s="108"/>
      <c r="F165" s="108"/>
      <c r="G165" s="108"/>
      <c r="H165" s="108"/>
      <c r="I165" s="108"/>
      <c r="J165" s="108"/>
      <c r="K165" s="108"/>
      <c r="L165" s="117"/>
      <c r="M165" s="117"/>
      <c r="N165" s="117"/>
      <c r="O165" s="117"/>
      <c r="P165" s="117"/>
      <c r="Q165" s="117"/>
      <c r="R165" s="117"/>
      <c r="S165" s="117"/>
      <c r="T165" s="117"/>
      <c r="U165" s="117"/>
      <c r="V165" s="117"/>
      <c r="W165" s="117"/>
      <c r="X165" s="117"/>
      <c r="Y165" s="117"/>
      <c r="Z165" s="117"/>
    </row>
    <row r="166" spans="1:26" ht="15.75" customHeight="1" x14ac:dyDescent="0.25">
      <c r="A166" s="108"/>
      <c r="B166" s="108"/>
      <c r="C166" s="108"/>
      <c r="D166" s="108"/>
      <c r="E166" s="108"/>
      <c r="F166" s="108"/>
      <c r="G166" s="108"/>
      <c r="H166" s="108"/>
      <c r="I166" s="108"/>
      <c r="J166" s="108"/>
      <c r="K166" s="108"/>
      <c r="L166" s="117"/>
      <c r="M166" s="117"/>
      <c r="N166" s="117"/>
      <c r="O166" s="117"/>
      <c r="P166" s="117"/>
      <c r="Q166" s="117"/>
      <c r="R166" s="117"/>
      <c r="S166" s="117"/>
      <c r="T166" s="117"/>
      <c r="U166" s="117"/>
      <c r="V166" s="117"/>
      <c r="W166" s="117"/>
      <c r="X166" s="117"/>
      <c r="Y166" s="117"/>
      <c r="Z166" s="117"/>
    </row>
    <row r="167" spans="1:26" ht="15.75" customHeight="1" x14ac:dyDescent="0.25">
      <c r="A167" s="108"/>
      <c r="B167" s="108"/>
      <c r="C167" s="108"/>
      <c r="D167" s="108"/>
      <c r="E167" s="108"/>
      <c r="F167" s="108"/>
      <c r="G167" s="108"/>
      <c r="H167" s="108"/>
      <c r="I167" s="108"/>
      <c r="J167" s="108"/>
      <c r="K167" s="108"/>
      <c r="L167" s="117"/>
      <c r="M167" s="117"/>
      <c r="N167" s="117"/>
      <c r="O167" s="117"/>
      <c r="P167" s="117"/>
      <c r="Q167" s="117"/>
      <c r="R167" s="117"/>
      <c r="S167" s="117"/>
      <c r="T167" s="117"/>
      <c r="U167" s="117"/>
      <c r="V167" s="117"/>
      <c r="W167" s="117"/>
      <c r="X167" s="117"/>
      <c r="Y167" s="117"/>
      <c r="Z167" s="117"/>
    </row>
    <row r="168" spans="1:26" ht="15.75" customHeight="1" x14ac:dyDescent="0.25">
      <c r="A168" s="108"/>
      <c r="B168" s="108"/>
      <c r="C168" s="108"/>
      <c r="D168" s="108"/>
      <c r="E168" s="108"/>
      <c r="F168" s="108"/>
      <c r="G168" s="108"/>
      <c r="H168" s="108"/>
      <c r="I168" s="108"/>
      <c r="J168" s="108"/>
      <c r="K168" s="108"/>
      <c r="L168" s="117"/>
      <c r="M168" s="117"/>
      <c r="N168" s="117"/>
      <c r="O168" s="117"/>
      <c r="P168" s="117"/>
      <c r="Q168" s="117"/>
      <c r="R168" s="117"/>
      <c r="S168" s="117"/>
      <c r="T168" s="117"/>
      <c r="U168" s="117"/>
      <c r="V168" s="117"/>
      <c r="W168" s="117"/>
      <c r="X168" s="117"/>
      <c r="Y168" s="117"/>
      <c r="Z168" s="117"/>
    </row>
    <row r="169" spans="1:26" ht="15.75" customHeight="1" x14ac:dyDescent="0.25">
      <c r="A169" s="108"/>
      <c r="B169" s="108"/>
      <c r="C169" s="108"/>
      <c r="D169" s="108"/>
      <c r="E169" s="108"/>
      <c r="F169" s="108"/>
      <c r="G169" s="108"/>
      <c r="H169" s="108"/>
      <c r="I169" s="108"/>
      <c r="J169" s="108"/>
      <c r="K169" s="108"/>
      <c r="L169" s="117"/>
      <c r="M169" s="117"/>
      <c r="N169" s="117"/>
      <c r="O169" s="117"/>
      <c r="P169" s="117"/>
      <c r="Q169" s="117"/>
      <c r="R169" s="117"/>
      <c r="S169" s="117"/>
      <c r="T169" s="117"/>
      <c r="U169" s="117"/>
      <c r="V169" s="117"/>
      <c r="W169" s="117"/>
      <c r="X169" s="117"/>
      <c r="Y169" s="117"/>
      <c r="Z169" s="117"/>
    </row>
    <row r="170" spans="1:26" ht="15.75" customHeight="1" x14ac:dyDescent="0.25">
      <c r="A170" s="108"/>
      <c r="B170" s="108"/>
      <c r="C170" s="108"/>
      <c r="D170" s="108"/>
      <c r="E170" s="108"/>
      <c r="F170" s="108"/>
      <c r="G170" s="108"/>
      <c r="H170" s="108"/>
      <c r="I170" s="108"/>
      <c r="J170" s="108"/>
      <c r="K170" s="108"/>
      <c r="L170" s="117"/>
      <c r="M170" s="117"/>
      <c r="N170" s="117"/>
      <c r="O170" s="117"/>
      <c r="P170" s="117"/>
      <c r="Q170" s="117"/>
      <c r="R170" s="117"/>
      <c r="S170" s="117"/>
      <c r="T170" s="117"/>
      <c r="U170" s="117"/>
      <c r="V170" s="117"/>
      <c r="W170" s="117"/>
      <c r="X170" s="117"/>
      <c r="Y170" s="117"/>
      <c r="Z170" s="117"/>
    </row>
    <row r="171" spans="1:26" ht="15.75" customHeight="1" x14ac:dyDescent="0.25">
      <c r="A171" s="108"/>
      <c r="B171" s="108"/>
      <c r="C171" s="108"/>
      <c r="D171" s="108"/>
      <c r="E171" s="108"/>
      <c r="F171" s="108"/>
      <c r="G171" s="108"/>
      <c r="H171" s="108"/>
      <c r="I171" s="108"/>
      <c r="J171" s="108"/>
      <c r="K171" s="108"/>
      <c r="L171" s="117"/>
      <c r="M171" s="117"/>
      <c r="N171" s="117"/>
      <c r="O171" s="117"/>
      <c r="P171" s="117"/>
      <c r="Q171" s="117"/>
      <c r="R171" s="117"/>
      <c r="S171" s="117"/>
      <c r="T171" s="117"/>
      <c r="U171" s="117"/>
      <c r="V171" s="117"/>
      <c r="W171" s="117"/>
      <c r="X171" s="117"/>
      <c r="Y171" s="117"/>
      <c r="Z171" s="117"/>
    </row>
    <row r="172" spans="1:26" ht="15.75" customHeight="1" x14ac:dyDescent="0.25">
      <c r="A172" s="108"/>
      <c r="B172" s="108"/>
      <c r="C172" s="108"/>
      <c r="D172" s="108"/>
      <c r="E172" s="108"/>
      <c r="F172" s="108"/>
      <c r="G172" s="108"/>
      <c r="H172" s="108"/>
      <c r="I172" s="108"/>
      <c r="J172" s="108"/>
      <c r="K172" s="108"/>
      <c r="L172" s="117"/>
      <c r="M172" s="117"/>
      <c r="N172" s="117"/>
      <c r="O172" s="117"/>
      <c r="P172" s="117"/>
      <c r="Q172" s="117"/>
      <c r="R172" s="117"/>
      <c r="S172" s="117"/>
      <c r="T172" s="117"/>
      <c r="U172" s="117"/>
      <c r="V172" s="117"/>
      <c r="W172" s="117"/>
      <c r="X172" s="117"/>
      <c r="Y172" s="117"/>
      <c r="Z172" s="117"/>
    </row>
    <row r="173" spans="1:26" ht="15.75" customHeight="1" x14ac:dyDescent="0.25">
      <c r="A173" s="108"/>
      <c r="B173" s="108"/>
      <c r="C173" s="108"/>
      <c r="D173" s="108"/>
      <c r="E173" s="108"/>
      <c r="F173" s="108"/>
      <c r="G173" s="108"/>
      <c r="H173" s="108"/>
      <c r="I173" s="108"/>
      <c r="J173" s="108"/>
      <c r="K173" s="108"/>
      <c r="L173" s="117"/>
      <c r="M173" s="117"/>
      <c r="N173" s="117"/>
      <c r="O173" s="117"/>
      <c r="P173" s="117"/>
      <c r="Q173" s="117"/>
      <c r="R173" s="117"/>
      <c r="S173" s="117"/>
      <c r="T173" s="117"/>
      <c r="U173" s="117"/>
      <c r="V173" s="117"/>
      <c r="W173" s="117"/>
      <c r="X173" s="117"/>
      <c r="Y173" s="117"/>
      <c r="Z173" s="117"/>
    </row>
    <row r="174" spans="1:26" ht="15.75" customHeight="1" x14ac:dyDescent="0.25">
      <c r="A174" s="108"/>
      <c r="B174" s="108"/>
      <c r="C174" s="108"/>
      <c r="D174" s="108"/>
      <c r="E174" s="108"/>
      <c r="F174" s="108"/>
      <c r="G174" s="108"/>
      <c r="H174" s="108"/>
      <c r="I174" s="108"/>
      <c r="J174" s="108"/>
      <c r="K174" s="108"/>
      <c r="L174" s="117"/>
      <c r="M174" s="117"/>
      <c r="N174" s="117"/>
      <c r="O174" s="117"/>
      <c r="P174" s="117"/>
      <c r="Q174" s="117"/>
      <c r="R174" s="117"/>
      <c r="S174" s="117"/>
      <c r="T174" s="117"/>
      <c r="U174" s="117"/>
      <c r="V174" s="117"/>
      <c r="W174" s="117"/>
      <c r="X174" s="117"/>
      <c r="Y174" s="117"/>
      <c r="Z174" s="117"/>
    </row>
    <row r="175" spans="1:26" ht="15.75" customHeight="1" x14ac:dyDescent="0.25">
      <c r="A175" s="108"/>
      <c r="B175" s="108"/>
      <c r="C175" s="108"/>
      <c r="D175" s="108"/>
      <c r="E175" s="108"/>
      <c r="F175" s="108"/>
      <c r="G175" s="108"/>
      <c r="H175" s="108"/>
      <c r="I175" s="108"/>
      <c r="J175" s="108"/>
      <c r="K175" s="108"/>
      <c r="L175" s="117"/>
      <c r="M175" s="117"/>
      <c r="N175" s="117"/>
      <c r="O175" s="117"/>
      <c r="P175" s="117"/>
      <c r="Q175" s="117"/>
      <c r="R175" s="117"/>
      <c r="S175" s="117"/>
      <c r="T175" s="117"/>
      <c r="U175" s="117"/>
      <c r="V175" s="117"/>
      <c r="W175" s="117"/>
      <c r="X175" s="117"/>
      <c r="Y175" s="117"/>
      <c r="Z175" s="117"/>
    </row>
    <row r="176" spans="1:26" ht="15.75" customHeight="1" x14ac:dyDescent="0.25">
      <c r="A176" s="108"/>
      <c r="B176" s="108"/>
      <c r="C176" s="108"/>
      <c r="D176" s="108"/>
      <c r="E176" s="108"/>
      <c r="F176" s="108"/>
      <c r="G176" s="108"/>
      <c r="H176" s="108"/>
      <c r="I176" s="108"/>
      <c r="J176" s="108"/>
      <c r="K176" s="108"/>
      <c r="L176" s="117"/>
      <c r="M176" s="117"/>
      <c r="N176" s="117"/>
      <c r="O176" s="117"/>
      <c r="P176" s="117"/>
      <c r="Q176" s="117"/>
      <c r="R176" s="117"/>
      <c r="S176" s="117"/>
      <c r="T176" s="117"/>
      <c r="U176" s="117"/>
      <c r="V176" s="117"/>
      <c r="W176" s="117"/>
      <c r="X176" s="117"/>
      <c r="Y176" s="117"/>
      <c r="Z176" s="117"/>
    </row>
    <row r="177" spans="1:26" ht="15.75" customHeight="1" x14ac:dyDescent="0.25">
      <c r="A177" s="108"/>
      <c r="B177" s="108"/>
      <c r="C177" s="108"/>
      <c r="D177" s="108"/>
      <c r="E177" s="108"/>
      <c r="F177" s="108"/>
      <c r="G177" s="108"/>
      <c r="H177" s="108"/>
      <c r="I177" s="108"/>
      <c r="J177" s="108"/>
      <c r="K177" s="108"/>
      <c r="L177" s="117"/>
      <c r="M177" s="117"/>
      <c r="N177" s="117"/>
      <c r="O177" s="117"/>
      <c r="P177" s="117"/>
      <c r="Q177" s="117"/>
      <c r="R177" s="117"/>
      <c r="S177" s="117"/>
      <c r="T177" s="117"/>
      <c r="U177" s="117"/>
      <c r="V177" s="117"/>
      <c r="W177" s="117"/>
      <c r="X177" s="117"/>
      <c r="Y177" s="117"/>
      <c r="Z177" s="117"/>
    </row>
    <row r="178" spans="1:26" ht="15.75" customHeight="1" x14ac:dyDescent="0.25">
      <c r="A178" s="108"/>
      <c r="B178" s="108"/>
      <c r="C178" s="108"/>
      <c r="D178" s="108"/>
      <c r="E178" s="108"/>
      <c r="F178" s="108"/>
      <c r="G178" s="108"/>
      <c r="H178" s="108"/>
      <c r="I178" s="108"/>
      <c r="J178" s="108"/>
      <c r="K178" s="108"/>
      <c r="L178" s="117"/>
      <c r="M178" s="117"/>
      <c r="N178" s="117"/>
      <c r="O178" s="117"/>
      <c r="P178" s="117"/>
      <c r="Q178" s="117"/>
      <c r="R178" s="117"/>
      <c r="S178" s="117"/>
      <c r="T178" s="117"/>
      <c r="U178" s="117"/>
      <c r="V178" s="117"/>
      <c r="W178" s="117"/>
      <c r="X178" s="117"/>
      <c r="Y178" s="117"/>
      <c r="Z178" s="117"/>
    </row>
    <row r="179" spans="1:26" ht="15.75" customHeight="1" x14ac:dyDescent="0.25">
      <c r="A179" s="108"/>
      <c r="B179" s="108"/>
      <c r="C179" s="108"/>
      <c r="D179" s="108"/>
      <c r="E179" s="108"/>
      <c r="F179" s="108"/>
      <c r="G179" s="108"/>
      <c r="H179" s="108"/>
      <c r="I179" s="108"/>
      <c r="J179" s="108"/>
      <c r="K179" s="108"/>
      <c r="L179" s="117"/>
      <c r="M179" s="117"/>
      <c r="N179" s="117"/>
      <c r="O179" s="117"/>
      <c r="P179" s="117"/>
      <c r="Q179" s="117"/>
      <c r="R179" s="117"/>
      <c r="S179" s="117"/>
      <c r="T179" s="117"/>
      <c r="U179" s="117"/>
      <c r="V179" s="117"/>
      <c r="W179" s="117"/>
      <c r="X179" s="117"/>
      <c r="Y179" s="117"/>
      <c r="Z179" s="117"/>
    </row>
    <row r="180" spans="1:26" ht="15.75" customHeight="1" x14ac:dyDescent="0.25">
      <c r="A180" s="108"/>
      <c r="B180" s="108"/>
      <c r="C180" s="108"/>
      <c r="D180" s="108"/>
      <c r="E180" s="108"/>
      <c r="F180" s="108"/>
      <c r="G180" s="108"/>
      <c r="H180" s="108"/>
      <c r="I180" s="108"/>
      <c r="J180" s="108"/>
      <c r="K180" s="108"/>
      <c r="L180" s="117"/>
      <c r="M180" s="117"/>
      <c r="N180" s="117"/>
      <c r="O180" s="117"/>
      <c r="P180" s="117"/>
      <c r="Q180" s="117"/>
      <c r="R180" s="117"/>
      <c r="S180" s="117"/>
      <c r="T180" s="117"/>
      <c r="U180" s="117"/>
      <c r="V180" s="117"/>
      <c r="W180" s="117"/>
      <c r="X180" s="117"/>
      <c r="Y180" s="117"/>
      <c r="Z180" s="117"/>
    </row>
    <row r="181" spans="1:26" ht="15.75" customHeight="1" x14ac:dyDescent="0.25">
      <c r="A181" s="108"/>
      <c r="B181" s="108"/>
      <c r="C181" s="108"/>
      <c r="D181" s="108"/>
      <c r="E181" s="108"/>
      <c r="F181" s="108"/>
      <c r="G181" s="108"/>
      <c r="H181" s="108"/>
      <c r="I181" s="108"/>
      <c r="J181" s="108"/>
      <c r="K181" s="108"/>
      <c r="L181" s="117"/>
      <c r="M181" s="117"/>
      <c r="N181" s="117"/>
      <c r="O181" s="117"/>
      <c r="P181" s="117"/>
      <c r="Q181" s="117"/>
      <c r="R181" s="117"/>
      <c r="S181" s="117"/>
      <c r="T181" s="117"/>
      <c r="U181" s="117"/>
      <c r="V181" s="117"/>
      <c r="W181" s="117"/>
      <c r="X181" s="117"/>
      <c r="Y181" s="117"/>
      <c r="Z181" s="117"/>
    </row>
    <row r="182" spans="1:26" ht="15.75" customHeight="1" x14ac:dyDescent="0.25">
      <c r="A182" s="108"/>
      <c r="B182" s="108"/>
      <c r="C182" s="108"/>
      <c r="D182" s="108"/>
      <c r="E182" s="108"/>
      <c r="F182" s="108"/>
      <c r="G182" s="108"/>
      <c r="H182" s="108"/>
      <c r="I182" s="108"/>
      <c r="J182" s="108"/>
      <c r="K182" s="108"/>
      <c r="L182" s="117"/>
      <c r="M182" s="117"/>
      <c r="N182" s="117"/>
      <c r="O182" s="117"/>
      <c r="P182" s="117"/>
      <c r="Q182" s="117"/>
      <c r="R182" s="117"/>
      <c r="S182" s="117"/>
      <c r="T182" s="117"/>
      <c r="U182" s="117"/>
      <c r="V182" s="117"/>
      <c r="W182" s="117"/>
      <c r="X182" s="117"/>
      <c r="Y182" s="117"/>
      <c r="Z182" s="117"/>
    </row>
    <row r="183" spans="1:26" ht="15.75" customHeight="1" x14ac:dyDescent="0.25">
      <c r="A183" s="108"/>
      <c r="B183" s="108"/>
      <c r="C183" s="108"/>
      <c r="D183" s="108"/>
      <c r="E183" s="108"/>
      <c r="F183" s="108"/>
      <c r="G183" s="108"/>
      <c r="H183" s="108"/>
      <c r="I183" s="108"/>
      <c r="J183" s="108"/>
      <c r="K183" s="108"/>
      <c r="L183" s="117"/>
      <c r="M183" s="117"/>
      <c r="N183" s="117"/>
      <c r="O183" s="117"/>
      <c r="P183" s="117"/>
      <c r="Q183" s="117"/>
      <c r="R183" s="117"/>
      <c r="S183" s="117"/>
      <c r="T183" s="117"/>
      <c r="U183" s="117"/>
      <c r="V183" s="117"/>
      <c r="W183" s="117"/>
      <c r="X183" s="117"/>
      <c r="Y183" s="117"/>
      <c r="Z183" s="117"/>
    </row>
    <row r="184" spans="1:26" ht="15.75" customHeight="1" x14ac:dyDescent="0.25">
      <c r="A184" s="108"/>
      <c r="B184" s="108"/>
      <c r="C184" s="108"/>
      <c r="D184" s="108"/>
      <c r="E184" s="108"/>
      <c r="F184" s="108"/>
      <c r="G184" s="108"/>
      <c r="H184" s="108"/>
      <c r="I184" s="108"/>
      <c r="J184" s="108"/>
      <c r="K184" s="108"/>
      <c r="L184" s="117"/>
      <c r="M184" s="117"/>
      <c r="N184" s="117"/>
      <c r="O184" s="117"/>
      <c r="P184" s="117"/>
      <c r="Q184" s="117"/>
      <c r="R184" s="117"/>
      <c r="S184" s="117"/>
      <c r="T184" s="117"/>
      <c r="U184" s="117"/>
      <c r="V184" s="117"/>
      <c r="W184" s="117"/>
      <c r="X184" s="117"/>
      <c r="Y184" s="117"/>
      <c r="Z184" s="117"/>
    </row>
    <row r="185" spans="1:26" ht="15.75" customHeight="1" x14ac:dyDescent="0.25">
      <c r="A185" s="108"/>
      <c r="B185" s="108"/>
      <c r="C185" s="108"/>
      <c r="D185" s="108"/>
      <c r="E185" s="108"/>
      <c r="F185" s="108"/>
      <c r="G185" s="108"/>
      <c r="H185" s="108"/>
      <c r="I185" s="108"/>
      <c r="J185" s="108"/>
      <c r="K185" s="108"/>
      <c r="L185" s="117"/>
      <c r="M185" s="117"/>
      <c r="N185" s="117"/>
      <c r="O185" s="117"/>
      <c r="P185" s="117"/>
      <c r="Q185" s="117"/>
      <c r="R185" s="117"/>
      <c r="S185" s="117"/>
      <c r="T185" s="117"/>
      <c r="U185" s="117"/>
      <c r="V185" s="117"/>
      <c r="W185" s="117"/>
      <c r="X185" s="117"/>
      <c r="Y185" s="117"/>
      <c r="Z185" s="117"/>
    </row>
    <row r="186" spans="1:26" ht="15.75" customHeight="1" x14ac:dyDescent="0.25">
      <c r="A186" s="108"/>
      <c r="B186" s="108"/>
      <c r="C186" s="108"/>
      <c r="D186" s="108"/>
      <c r="E186" s="108"/>
      <c r="F186" s="108"/>
      <c r="G186" s="108"/>
      <c r="H186" s="108"/>
      <c r="I186" s="108"/>
      <c r="J186" s="108"/>
      <c r="K186" s="108"/>
      <c r="L186" s="117"/>
      <c r="M186" s="117"/>
      <c r="N186" s="117"/>
      <c r="O186" s="117"/>
      <c r="P186" s="117"/>
      <c r="Q186" s="117"/>
      <c r="R186" s="117"/>
      <c r="S186" s="117"/>
      <c r="T186" s="117"/>
      <c r="U186" s="117"/>
      <c r="V186" s="117"/>
      <c r="W186" s="117"/>
      <c r="X186" s="117"/>
      <c r="Y186" s="117"/>
      <c r="Z186" s="117"/>
    </row>
    <row r="187" spans="1:26" ht="15.75" customHeight="1" x14ac:dyDescent="0.25">
      <c r="A187" s="108"/>
      <c r="B187" s="108"/>
      <c r="C187" s="108"/>
      <c r="D187" s="108"/>
      <c r="E187" s="108"/>
      <c r="F187" s="108"/>
      <c r="G187" s="108"/>
      <c r="H187" s="108"/>
      <c r="I187" s="108"/>
      <c r="J187" s="108"/>
      <c r="K187" s="108"/>
      <c r="L187" s="117"/>
      <c r="M187" s="117"/>
      <c r="N187" s="117"/>
      <c r="O187" s="117"/>
      <c r="P187" s="117"/>
      <c r="Q187" s="117"/>
      <c r="R187" s="117"/>
      <c r="S187" s="117"/>
      <c r="T187" s="117"/>
      <c r="U187" s="117"/>
      <c r="V187" s="117"/>
      <c r="W187" s="117"/>
      <c r="X187" s="117"/>
      <c r="Y187" s="117"/>
      <c r="Z187" s="117"/>
    </row>
    <row r="188" spans="1:26" ht="15.75" customHeight="1" x14ac:dyDescent="0.25">
      <c r="A188" s="108"/>
      <c r="B188" s="108"/>
      <c r="C188" s="108"/>
      <c r="D188" s="108"/>
      <c r="E188" s="108"/>
      <c r="F188" s="108"/>
      <c r="G188" s="108"/>
      <c r="H188" s="108"/>
      <c r="I188" s="108"/>
      <c r="J188" s="108"/>
      <c r="K188" s="108"/>
      <c r="L188" s="117"/>
      <c r="M188" s="117"/>
      <c r="N188" s="117"/>
      <c r="O188" s="117"/>
      <c r="P188" s="117"/>
      <c r="Q188" s="117"/>
      <c r="R188" s="117"/>
      <c r="S188" s="117"/>
      <c r="T188" s="117"/>
      <c r="U188" s="117"/>
      <c r="V188" s="117"/>
      <c r="W188" s="117"/>
      <c r="X188" s="117"/>
      <c r="Y188" s="117"/>
      <c r="Z188" s="117"/>
    </row>
    <row r="189" spans="1:26" ht="15.75" customHeight="1" x14ac:dyDescent="0.25">
      <c r="A189" s="108"/>
      <c r="B189" s="108"/>
      <c r="C189" s="108"/>
      <c r="D189" s="108"/>
      <c r="E189" s="108"/>
      <c r="F189" s="108"/>
      <c r="G189" s="108"/>
      <c r="H189" s="108"/>
      <c r="I189" s="108"/>
      <c r="J189" s="108"/>
      <c r="K189" s="108"/>
      <c r="L189" s="117"/>
      <c r="M189" s="117"/>
      <c r="N189" s="117"/>
      <c r="O189" s="117"/>
      <c r="P189" s="117"/>
      <c r="Q189" s="117"/>
      <c r="R189" s="117"/>
      <c r="S189" s="117"/>
      <c r="T189" s="117"/>
      <c r="U189" s="117"/>
      <c r="V189" s="117"/>
      <c r="W189" s="117"/>
      <c r="X189" s="117"/>
      <c r="Y189" s="117"/>
      <c r="Z189" s="117"/>
    </row>
    <row r="190" spans="1:26" ht="15.75" customHeight="1" x14ac:dyDescent="0.25">
      <c r="A190" s="108"/>
      <c r="B190" s="108"/>
      <c r="C190" s="108"/>
      <c r="D190" s="108"/>
      <c r="E190" s="108"/>
      <c r="F190" s="108"/>
      <c r="G190" s="108"/>
      <c r="H190" s="108"/>
      <c r="I190" s="108"/>
      <c r="J190" s="108"/>
      <c r="K190" s="108"/>
      <c r="L190" s="117"/>
      <c r="M190" s="117"/>
      <c r="N190" s="117"/>
      <c r="O190" s="117"/>
      <c r="P190" s="117"/>
      <c r="Q190" s="117"/>
      <c r="R190" s="117"/>
      <c r="S190" s="117"/>
      <c r="T190" s="117"/>
      <c r="U190" s="117"/>
      <c r="V190" s="117"/>
      <c r="W190" s="117"/>
      <c r="X190" s="117"/>
      <c r="Y190" s="117"/>
      <c r="Z190" s="117"/>
    </row>
    <row r="191" spans="1:26" ht="15.75" customHeight="1" x14ac:dyDescent="0.25">
      <c r="A191" s="108"/>
      <c r="B191" s="108"/>
      <c r="C191" s="108"/>
      <c r="D191" s="108"/>
      <c r="E191" s="108"/>
      <c r="F191" s="108"/>
      <c r="G191" s="108"/>
      <c r="H191" s="108"/>
      <c r="I191" s="108"/>
      <c r="J191" s="108"/>
      <c r="K191" s="108"/>
      <c r="L191" s="117"/>
      <c r="M191" s="117"/>
      <c r="N191" s="117"/>
      <c r="O191" s="117"/>
      <c r="P191" s="117"/>
      <c r="Q191" s="117"/>
      <c r="R191" s="117"/>
      <c r="S191" s="117"/>
      <c r="T191" s="117"/>
      <c r="U191" s="117"/>
      <c r="V191" s="117"/>
      <c r="W191" s="117"/>
      <c r="X191" s="117"/>
      <c r="Y191" s="117"/>
      <c r="Z191" s="117"/>
    </row>
    <row r="192" spans="1:26" ht="15.75" customHeight="1" x14ac:dyDescent="0.25">
      <c r="A192" s="108"/>
      <c r="B192" s="108"/>
      <c r="C192" s="108"/>
      <c r="D192" s="108"/>
      <c r="E192" s="108"/>
      <c r="F192" s="108"/>
      <c r="G192" s="108"/>
      <c r="H192" s="108"/>
      <c r="I192" s="108"/>
      <c r="J192" s="108"/>
      <c r="K192" s="108"/>
      <c r="L192" s="117"/>
      <c r="M192" s="117"/>
      <c r="N192" s="117"/>
      <c r="O192" s="117"/>
      <c r="P192" s="117"/>
      <c r="Q192" s="117"/>
      <c r="R192" s="117"/>
      <c r="S192" s="117"/>
      <c r="T192" s="117"/>
      <c r="U192" s="117"/>
      <c r="V192" s="117"/>
      <c r="W192" s="117"/>
      <c r="X192" s="117"/>
      <c r="Y192" s="117"/>
      <c r="Z192" s="117"/>
    </row>
    <row r="193" spans="1:26" ht="15.75" customHeight="1" x14ac:dyDescent="0.25">
      <c r="A193" s="108"/>
      <c r="B193" s="108"/>
      <c r="C193" s="108"/>
      <c r="D193" s="108"/>
      <c r="E193" s="108"/>
      <c r="F193" s="108"/>
      <c r="G193" s="108"/>
      <c r="H193" s="108"/>
      <c r="I193" s="108"/>
      <c r="J193" s="108"/>
      <c r="K193" s="108"/>
      <c r="L193" s="117"/>
      <c r="M193" s="117"/>
      <c r="N193" s="117"/>
      <c r="O193" s="117"/>
      <c r="P193" s="117"/>
      <c r="Q193" s="117"/>
      <c r="R193" s="117"/>
      <c r="S193" s="117"/>
      <c r="T193" s="117"/>
      <c r="U193" s="117"/>
      <c r="V193" s="117"/>
      <c r="W193" s="117"/>
      <c r="X193" s="117"/>
      <c r="Y193" s="117"/>
      <c r="Z193" s="117"/>
    </row>
    <row r="194" spans="1:26" ht="15.75" customHeight="1" x14ac:dyDescent="0.25">
      <c r="A194" s="108"/>
      <c r="B194" s="108"/>
      <c r="C194" s="108"/>
      <c r="D194" s="108"/>
      <c r="E194" s="108"/>
      <c r="F194" s="108"/>
      <c r="G194" s="108"/>
      <c r="H194" s="108"/>
      <c r="I194" s="108"/>
      <c r="J194" s="108"/>
      <c r="K194" s="108"/>
      <c r="L194" s="117"/>
      <c r="M194" s="117"/>
      <c r="N194" s="117"/>
      <c r="O194" s="117"/>
      <c r="P194" s="117"/>
      <c r="Q194" s="117"/>
      <c r="R194" s="117"/>
      <c r="S194" s="117"/>
      <c r="T194" s="117"/>
      <c r="U194" s="117"/>
      <c r="V194" s="117"/>
      <c r="W194" s="117"/>
      <c r="X194" s="117"/>
      <c r="Y194" s="117"/>
      <c r="Z194" s="117"/>
    </row>
    <row r="195" spans="1:26" ht="15.75" customHeight="1" x14ac:dyDescent="0.25">
      <c r="A195" s="108"/>
      <c r="B195" s="108"/>
      <c r="C195" s="108"/>
      <c r="D195" s="108"/>
      <c r="E195" s="108"/>
      <c r="F195" s="108"/>
      <c r="G195" s="108"/>
      <c r="H195" s="108"/>
      <c r="I195" s="108"/>
      <c r="J195" s="108"/>
      <c r="K195" s="108"/>
      <c r="L195" s="117"/>
      <c r="M195" s="117"/>
      <c r="N195" s="117"/>
      <c r="O195" s="117"/>
      <c r="P195" s="117"/>
      <c r="Q195" s="117"/>
      <c r="R195" s="117"/>
      <c r="S195" s="117"/>
      <c r="T195" s="117"/>
      <c r="U195" s="117"/>
      <c r="V195" s="117"/>
      <c r="W195" s="117"/>
      <c r="X195" s="117"/>
      <c r="Y195" s="117"/>
      <c r="Z195" s="117"/>
    </row>
    <row r="196" spans="1:26" ht="15.75" customHeight="1" x14ac:dyDescent="0.25">
      <c r="A196" s="108"/>
      <c r="B196" s="108"/>
      <c r="C196" s="108"/>
      <c r="D196" s="108"/>
      <c r="E196" s="108"/>
      <c r="F196" s="108"/>
      <c r="G196" s="108"/>
      <c r="H196" s="108"/>
      <c r="I196" s="108"/>
      <c r="J196" s="108"/>
      <c r="K196" s="108"/>
      <c r="L196" s="117"/>
      <c r="M196" s="117"/>
      <c r="N196" s="117"/>
      <c r="O196" s="117"/>
      <c r="P196" s="117"/>
      <c r="Q196" s="117"/>
      <c r="R196" s="117"/>
      <c r="S196" s="117"/>
      <c r="T196" s="117"/>
      <c r="U196" s="117"/>
      <c r="V196" s="117"/>
      <c r="W196" s="117"/>
      <c r="X196" s="117"/>
      <c r="Y196" s="117"/>
      <c r="Z196" s="117"/>
    </row>
    <row r="197" spans="1:26" ht="15.75" customHeight="1" x14ac:dyDescent="0.25">
      <c r="A197" s="108"/>
      <c r="B197" s="108"/>
      <c r="C197" s="108"/>
      <c r="D197" s="108"/>
      <c r="E197" s="108"/>
      <c r="F197" s="108"/>
      <c r="G197" s="108"/>
      <c r="H197" s="108"/>
      <c r="I197" s="108"/>
      <c r="J197" s="108"/>
      <c r="K197" s="108"/>
      <c r="L197" s="117"/>
      <c r="M197" s="117"/>
      <c r="N197" s="117"/>
      <c r="O197" s="117"/>
      <c r="P197" s="117"/>
      <c r="Q197" s="117"/>
      <c r="R197" s="117"/>
      <c r="S197" s="117"/>
      <c r="T197" s="117"/>
      <c r="U197" s="117"/>
      <c r="V197" s="117"/>
      <c r="W197" s="117"/>
      <c r="X197" s="117"/>
      <c r="Y197" s="117"/>
      <c r="Z197" s="117"/>
    </row>
    <row r="198" spans="1:26" ht="15.75" customHeight="1" x14ac:dyDescent="0.25">
      <c r="A198" s="108"/>
      <c r="B198" s="108"/>
      <c r="C198" s="108"/>
      <c r="D198" s="108"/>
      <c r="E198" s="108"/>
      <c r="F198" s="108"/>
      <c r="G198" s="108"/>
      <c r="H198" s="108"/>
      <c r="I198" s="108"/>
      <c r="J198" s="108"/>
      <c r="K198" s="108"/>
      <c r="L198" s="117"/>
      <c r="M198" s="117"/>
      <c r="N198" s="117"/>
      <c r="O198" s="117"/>
      <c r="P198" s="117"/>
      <c r="Q198" s="117"/>
      <c r="R198" s="117"/>
      <c r="S198" s="117"/>
      <c r="T198" s="117"/>
      <c r="U198" s="117"/>
      <c r="V198" s="117"/>
      <c r="W198" s="117"/>
      <c r="X198" s="117"/>
      <c r="Y198" s="117"/>
      <c r="Z198" s="117"/>
    </row>
    <row r="199" spans="1:26" ht="15.75" customHeight="1" x14ac:dyDescent="0.25">
      <c r="A199" s="108"/>
      <c r="B199" s="108"/>
      <c r="C199" s="108"/>
      <c r="D199" s="108"/>
      <c r="E199" s="108"/>
      <c r="F199" s="108"/>
      <c r="G199" s="108"/>
      <c r="H199" s="108"/>
      <c r="I199" s="108"/>
      <c r="J199" s="108"/>
      <c r="K199" s="108"/>
      <c r="L199" s="117"/>
      <c r="M199" s="117"/>
      <c r="N199" s="117"/>
      <c r="O199" s="117"/>
      <c r="P199" s="117"/>
      <c r="Q199" s="117"/>
      <c r="R199" s="117"/>
      <c r="S199" s="117"/>
      <c r="T199" s="117"/>
      <c r="U199" s="117"/>
      <c r="V199" s="117"/>
      <c r="W199" s="117"/>
      <c r="X199" s="117"/>
      <c r="Y199" s="117"/>
      <c r="Z199" s="117"/>
    </row>
    <row r="200" spans="1:26" ht="15.75" customHeight="1" x14ac:dyDescent="0.25">
      <c r="A200" s="108"/>
      <c r="B200" s="108"/>
      <c r="C200" s="108"/>
      <c r="D200" s="108"/>
      <c r="E200" s="108"/>
      <c r="F200" s="108"/>
      <c r="G200" s="108"/>
      <c r="H200" s="108"/>
      <c r="I200" s="108"/>
      <c r="J200" s="108"/>
      <c r="K200" s="108"/>
      <c r="L200" s="117"/>
      <c r="M200" s="117"/>
      <c r="N200" s="117"/>
      <c r="O200" s="117"/>
      <c r="P200" s="117"/>
      <c r="Q200" s="117"/>
      <c r="R200" s="117"/>
      <c r="S200" s="117"/>
      <c r="T200" s="117"/>
      <c r="U200" s="117"/>
      <c r="V200" s="117"/>
      <c r="W200" s="117"/>
      <c r="X200" s="117"/>
      <c r="Y200" s="117"/>
      <c r="Z200" s="117"/>
    </row>
    <row r="201" spans="1:26" ht="15.75" customHeight="1" x14ac:dyDescent="0.25">
      <c r="A201" s="108"/>
      <c r="B201" s="108"/>
      <c r="C201" s="108"/>
      <c r="D201" s="108"/>
      <c r="E201" s="108"/>
      <c r="F201" s="108"/>
      <c r="G201" s="108"/>
      <c r="H201" s="108"/>
      <c r="I201" s="108"/>
      <c r="J201" s="108"/>
      <c r="K201" s="108"/>
      <c r="L201" s="117"/>
      <c r="M201" s="117"/>
      <c r="N201" s="117"/>
      <c r="O201" s="117"/>
      <c r="P201" s="117"/>
      <c r="Q201" s="117"/>
      <c r="R201" s="117"/>
      <c r="S201" s="117"/>
      <c r="T201" s="117"/>
      <c r="U201" s="117"/>
      <c r="V201" s="117"/>
      <c r="W201" s="117"/>
      <c r="X201" s="117"/>
      <c r="Y201" s="117"/>
      <c r="Z201" s="117"/>
    </row>
    <row r="202" spans="1:26" ht="15.75" customHeight="1" x14ac:dyDescent="0.25">
      <c r="A202" s="108"/>
      <c r="B202" s="108"/>
      <c r="C202" s="108"/>
      <c r="D202" s="108"/>
      <c r="E202" s="108"/>
      <c r="F202" s="108"/>
      <c r="G202" s="108"/>
      <c r="H202" s="108"/>
      <c r="I202" s="108"/>
      <c r="J202" s="108"/>
      <c r="K202" s="108"/>
      <c r="L202" s="117"/>
      <c r="M202" s="117"/>
      <c r="N202" s="117"/>
      <c r="O202" s="117"/>
      <c r="P202" s="117"/>
      <c r="Q202" s="117"/>
      <c r="R202" s="117"/>
      <c r="S202" s="117"/>
      <c r="T202" s="117"/>
      <c r="U202" s="117"/>
      <c r="V202" s="117"/>
      <c r="W202" s="117"/>
      <c r="X202" s="117"/>
      <c r="Y202" s="117"/>
      <c r="Z202" s="117"/>
    </row>
    <row r="203" spans="1:26" ht="15.75" customHeight="1" x14ac:dyDescent="0.25">
      <c r="A203" s="108"/>
      <c r="B203" s="108"/>
      <c r="C203" s="108"/>
      <c r="D203" s="108"/>
      <c r="E203" s="108"/>
      <c r="F203" s="108"/>
      <c r="G203" s="108"/>
      <c r="H203" s="108"/>
      <c r="I203" s="108"/>
      <c r="J203" s="108"/>
      <c r="K203" s="108"/>
      <c r="L203" s="117"/>
      <c r="M203" s="117"/>
      <c r="N203" s="117"/>
      <c r="O203" s="117"/>
      <c r="P203" s="117"/>
      <c r="Q203" s="117"/>
      <c r="R203" s="117"/>
      <c r="S203" s="117"/>
      <c r="T203" s="117"/>
      <c r="U203" s="117"/>
      <c r="V203" s="117"/>
      <c r="W203" s="117"/>
      <c r="X203" s="117"/>
      <c r="Y203" s="117"/>
      <c r="Z203" s="117"/>
    </row>
    <row r="204" spans="1:26" ht="15.75" customHeight="1" x14ac:dyDescent="0.25">
      <c r="A204" s="108"/>
      <c r="B204" s="108"/>
      <c r="C204" s="108"/>
      <c r="D204" s="108"/>
      <c r="E204" s="108"/>
      <c r="F204" s="108"/>
      <c r="G204" s="108"/>
      <c r="H204" s="108"/>
      <c r="I204" s="108"/>
      <c r="J204" s="108"/>
      <c r="K204" s="108"/>
      <c r="L204" s="117"/>
      <c r="M204" s="117"/>
      <c r="N204" s="117"/>
      <c r="O204" s="117"/>
      <c r="P204" s="117"/>
      <c r="Q204" s="117"/>
      <c r="R204" s="117"/>
      <c r="S204" s="117"/>
      <c r="T204" s="117"/>
      <c r="U204" s="117"/>
      <c r="V204" s="117"/>
      <c r="W204" s="117"/>
      <c r="X204" s="117"/>
      <c r="Y204" s="117"/>
      <c r="Z204" s="117"/>
    </row>
    <row r="205" spans="1:26" ht="15.75" customHeight="1" x14ac:dyDescent="0.25">
      <c r="A205" s="108"/>
      <c r="B205" s="108"/>
      <c r="C205" s="108"/>
      <c r="D205" s="108"/>
      <c r="E205" s="108"/>
      <c r="F205" s="108"/>
      <c r="G205" s="108"/>
      <c r="H205" s="108"/>
      <c r="I205" s="108"/>
      <c r="J205" s="108"/>
      <c r="K205" s="108"/>
      <c r="L205" s="117"/>
      <c r="M205" s="117"/>
      <c r="N205" s="117"/>
      <c r="O205" s="117"/>
      <c r="P205" s="117"/>
      <c r="Q205" s="117"/>
      <c r="R205" s="117"/>
      <c r="S205" s="117"/>
      <c r="T205" s="117"/>
      <c r="U205" s="117"/>
      <c r="V205" s="117"/>
      <c r="W205" s="117"/>
      <c r="X205" s="117"/>
      <c r="Y205" s="117"/>
      <c r="Z205" s="117"/>
    </row>
    <row r="206" spans="1:26" ht="15.75" customHeight="1" x14ac:dyDescent="0.25">
      <c r="A206" s="108"/>
      <c r="B206" s="108"/>
      <c r="C206" s="108"/>
      <c r="D206" s="108"/>
      <c r="E206" s="108"/>
      <c r="F206" s="108"/>
      <c r="G206" s="108"/>
      <c r="H206" s="108"/>
      <c r="I206" s="108"/>
      <c r="J206" s="108"/>
      <c r="K206" s="108"/>
      <c r="L206" s="117"/>
      <c r="M206" s="117"/>
      <c r="N206" s="117"/>
      <c r="O206" s="117"/>
      <c r="P206" s="117"/>
      <c r="Q206" s="117"/>
      <c r="R206" s="117"/>
      <c r="S206" s="117"/>
      <c r="T206" s="117"/>
      <c r="U206" s="117"/>
      <c r="V206" s="117"/>
      <c r="W206" s="117"/>
      <c r="X206" s="117"/>
      <c r="Y206" s="117"/>
      <c r="Z206" s="117"/>
    </row>
    <row r="207" spans="1:26" ht="15.75" customHeight="1" x14ac:dyDescent="0.25">
      <c r="A207" s="108"/>
      <c r="B207" s="108"/>
      <c r="C207" s="108"/>
      <c r="D207" s="108"/>
      <c r="E207" s="108"/>
      <c r="F207" s="108"/>
      <c r="G207" s="108"/>
      <c r="H207" s="108"/>
      <c r="I207" s="108"/>
      <c r="J207" s="108"/>
      <c r="K207" s="108"/>
      <c r="L207" s="117"/>
      <c r="M207" s="117"/>
      <c r="N207" s="117"/>
      <c r="O207" s="117"/>
      <c r="P207" s="117"/>
      <c r="Q207" s="117"/>
      <c r="R207" s="117"/>
      <c r="S207" s="117"/>
      <c r="T207" s="117"/>
      <c r="U207" s="117"/>
      <c r="V207" s="117"/>
      <c r="W207" s="117"/>
      <c r="X207" s="117"/>
      <c r="Y207" s="117"/>
      <c r="Z207" s="117"/>
    </row>
    <row r="208" spans="1:26" ht="15.75" customHeight="1" x14ac:dyDescent="0.25">
      <c r="A208" s="108"/>
      <c r="B208" s="108"/>
      <c r="C208" s="108"/>
      <c r="D208" s="108"/>
      <c r="E208" s="108"/>
      <c r="F208" s="108"/>
      <c r="G208" s="108"/>
      <c r="H208" s="108"/>
      <c r="I208" s="108"/>
      <c r="J208" s="108"/>
      <c r="K208" s="108"/>
      <c r="L208" s="117"/>
      <c r="M208" s="117"/>
      <c r="N208" s="117"/>
      <c r="O208" s="117"/>
      <c r="P208" s="117"/>
      <c r="Q208" s="117"/>
      <c r="R208" s="117"/>
      <c r="S208" s="117"/>
      <c r="T208" s="117"/>
      <c r="U208" s="117"/>
      <c r="V208" s="117"/>
      <c r="W208" s="117"/>
      <c r="X208" s="117"/>
      <c r="Y208" s="117"/>
      <c r="Z208" s="117"/>
    </row>
    <row r="209" spans="1:26" ht="15.75" customHeight="1" x14ac:dyDescent="0.25">
      <c r="A209" s="108"/>
      <c r="B209" s="108"/>
      <c r="C209" s="108"/>
      <c r="D209" s="108"/>
      <c r="E209" s="108"/>
      <c r="F209" s="108"/>
      <c r="G209" s="108"/>
      <c r="H209" s="108"/>
      <c r="I209" s="108"/>
      <c r="J209" s="108"/>
      <c r="K209" s="108"/>
      <c r="L209" s="117"/>
      <c r="M209" s="117"/>
      <c r="N209" s="117"/>
      <c r="O209" s="117"/>
      <c r="P209" s="117"/>
      <c r="Q209" s="117"/>
      <c r="R209" s="117"/>
      <c r="S209" s="117"/>
      <c r="T209" s="117"/>
      <c r="U209" s="117"/>
      <c r="V209" s="117"/>
      <c r="W209" s="117"/>
      <c r="X209" s="117"/>
      <c r="Y209" s="117"/>
      <c r="Z209" s="117"/>
    </row>
    <row r="210" spans="1:26" ht="15.75" customHeight="1" x14ac:dyDescent="0.25">
      <c r="A210" s="108"/>
      <c r="B210" s="108"/>
      <c r="C210" s="108"/>
      <c r="D210" s="108"/>
      <c r="E210" s="108"/>
      <c r="F210" s="108"/>
      <c r="G210" s="108"/>
      <c r="H210" s="108"/>
      <c r="I210" s="108"/>
      <c r="J210" s="108"/>
      <c r="K210" s="108"/>
      <c r="L210" s="117"/>
      <c r="M210" s="117"/>
      <c r="N210" s="117"/>
      <c r="O210" s="117"/>
      <c r="P210" s="117"/>
      <c r="Q210" s="117"/>
      <c r="R210" s="117"/>
      <c r="S210" s="117"/>
      <c r="T210" s="117"/>
      <c r="U210" s="117"/>
      <c r="V210" s="117"/>
      <c r="W210" s="117"/>
      <c r="X210" s="117"/>
      <c r="Y210" s="117"/>
      <c r="Z210" s="117"/>
    </row>
    <row r="211" spans="1:26" ht="15.75" customHeight="1" x14ac:dyDescent="0.25">
      <c r="A211" s="108"/>
      <c r="B211" s="108"/>
      <c r="C211" s="108"/>
      <c r="D211" s="108"/>
      <c r="E211" s="108"/>
      <c r="F211" s="108"/>
      <c r="G211" s="108"/>
      <c r="H211" s="108"/>
      <c r="I211" s="108"/>
      <c r="J211" s="108"/>
      <c r="K211" s="108"/>
      <c r="L211" s="117"/>
      <c r="M211" s="117"/>
      <c r="N211" s="117"/>
      <c r="O211" s="117"/>
      <c r="P211" s="117"/>
      <c r="Q211" s="117"/>
      <c r="R211" s="117"/>
      <c r="S211" s="117"/>
      <c r="T211" s="117"/>
      <c r="U211" s="117"/>
      <c r="V211" s="117"/>
      <c r="W211" s="117"/>
      <c r="X211" s="117"/>
      <c r="Y211" s="117"/>
      <c r="Z211" s="117"/>
    </row>
    <row r="212" spans="1:26" ht="15.75" customHeight="1" x14ac:dyDescent="0.25">
      <c r="A212" s="108"/>
      <c r="B212" s="108"/>
      <c r="C212" s="108"/>
      <c r="D212" s="108"/>
      <c r="E212" s="108"/>
      <c r="F212" s="108"/>
      <c r="G212" s="108"/>
      <c r="H212" s="108"/>
      <c r="I212" s="108"/>
      <c r="J212" s="108"/>
      <c r="K212" s="108"/>
      <c r="L212" s="117"/>
      <c r="M212" s="117"/>
      <c r="N212" s="117"/>
      <c r="O212" s="117"/>
      <c r="P212" s="117"/>
      <c r="Q212" s="117"/>
      <c r="R212" s="117"/>
      <c r="S212" s="117"/>
      <c r="T212" s="117"/>
      <c r="U212" s="117"/>
      <c r="V212" s="117"/>
      <c r="W212" s="117"/>
      <c r="X212" s="117"/>
      <c r="Y212" s="117"/>
      <c r="Z212" s="117"/>
    </row>
    <row r="213" spans="1:26" ht="15.75" customHeight="1" x14ac:dyDescent="0.25">
      <c r="A213" s="108"/>
      <c r="B213" s="108"/>
      <c r="C213" s="108"/>
      <c r="D213" s="108"/>
      <c r="E213" s="108"/>
      <c r="F213" s="108"/>
      <c r="G213" s="108"/>
      <c r="H213" s="108"/>
      <c r="I213" s="108"/>
      <c r="J213" s="108"/>
      <c r="K213" s="108"/>
      <c r="L213" s="117"/>
      <c r="M213" s="117"/>
      <c r="N213" s="117"/>
      <c r="O213" s="117"/>
      <c r="P213" s="117"/>
      <c r="Q213" s="117"/>
      <c r="R213" s="117"/>
      <c r="S213" s="117"/>
      <c r="T213" s="117"/>
      <c r="U213" s="117"/>
      <c r="V213" s="117"/>
      <c r="W213" s="117"/>
      <c r="X213" s="117"/>
      <c r="Y213" s="117"/>
      <c r="Z213" s="117"/>
    </row>
    <row r="214" spans="1:26" ht="15.75" customHeight="1" x14ac:dyDescent="0.25">
      <c r="A214" s="108"/>
      <c r="B214" s="108"/>
      <c r="C214" s="108"/>
      <c r="D214" s="108"/>
      <c r="E214" s="108"/>
      <c r="F214" s="108"/>
      <c r="G214" s="108"/>
      <c r="H214" s="108"/>
      <c r="I214" s="108"/>
      <c r="J214" s="108"/>
      <c r="K214" s="108"/>
      <c r="L214" s="117"/>
      <c r="M214" s="117"/>
      <c r="N214" s="117"/>
      <c r="O214" s="117"/>
      <c r="P214" s="117"/>
      <c r="Q214" s="117"/>
      <c r="R214" s="117"/>
      <c r="S214" s="117"/>
      <c r="T214" s="117"/>
      <c r="U214" s="117"/>
      <c r="V214" s="117"/>
      <c r="W214" s="117"/>
      <c r="X214" s="117"/>
      <c r="Y214" s="117"/>
      <c r="Z214" s="117"/>
    </row>
    <row r="215" spans="1:26" ht="15.75" customHeight="1" x14ac:dyDescent="0.25">
      <c r="A215" s="108"/>
      <c r="B215" s="108"/>
      <c r="C215" s="108"/>
      <c r="D215" s="108"/>
      <c r="E215" s="108"/>
      <c r="F215" s="108"/>
      <c r="G215" s="108"/>
      <c r="H215" s="108"/>
      <c r="I215" s="108"/>
      <c r="J215" s="108"/>
      <c r="K215" s="108"/>
      <c r="L215" s="117"/>
      <c r="M215" s="117"/>
      <c r="N215" s="117"/>
      <c r="O215" s="117"/>
      <c r="P215" s="117"/>
      <c r="Q215" s="117"/>
      <c r="R215" s="117"/>
      <c r="S215" s="117"/>
      <c r="T215" s="117"/>
      <c r="U215" s="117"/>
      <c r="V215" s="117"/>
      <c r="W215" s="117"/>
      <c r="X215" s="117"/>
      <c r="Y215" s="117"/>
      <c r="Z215" s="117"/>
    </row>
    <row r="216" spans="1:26" ht="15.75" customHeight="1" x14ac:dyDescent="0.25">
      <c r="A216" s="108"/>
      <c r="B216" s="108"/>
      <c r="C216" s="108"/>
      <c r="D216" s="108"/>
      <c r="E216" s="108"/>
      <c r="F216" s="108"/>
      <c r="G216" s="108"/>
      <c r="H216" s="108"/>
      <c r="I216" s="108"/>
      <c r="J216" s="108"/>
      <c r="K216" s="108"/>
      <c r="L216" s="117"/>
      <c r="M216" s="117"/>
      <c r="N216" s="117"/>
      <c r="O216" s="117"/>
      <c r="P216" s="117"/>
      <c r="Q216" s="117"/>
      <c r="R216" s="117"/>
      <c r="S216" s="117"/>
      <c r="T216" s="117"/>
      <c r="U216" s="117"/>
      <c r="V216" s="117"/>
      <c r="W216" s="117"/>
      <c r="X216" s="117"/>
      <c r="Y216" s="117"/>
      <c r="Z216" s="117"/>
    </row>
    <row r="217" spans="1:26" ht="15.75" customHeight="1" x14ac:dyDescent="0.25">
      <c r="A217" s="108"/>
      <c r="B217" s="108"/>
      <c r="C217" s="108"/>
      <c r="D217" s="108"/>
      <c r="E217" s="108"/>
      <c r="F217" s="108"/>
      <c r="G217" s="108"/>
      <c r="H217" s="108"/>
      <c r="I217" s="108"/>
      <c r="J217" s="108"/>
      <c r="K217" s="108"/>
      <c r="L217" s="117"/>
      <c r="M217" s="117"/>
      <c r="N217" s="117"/>
      <c r="O217" s="117"/>
      <c r="P217" s="117"/>
      <c r="Q217" s="117"/>
      <c r="R217" s="117"/>
      <c r="S217" s="117"/>
      <c r="T217" s="117"/>
      <c r="U217" s="117"/>
      <c r="V217" s="117"/>
      <c r="W217" s="117"/>
      <c r="X217" s="117"/>
      <c r="Y217" s="117"/>
      <c r="Z217" s="117"/>
    </row>
    <row r="218" spans="1:26" ht="15.75" customHeight="1" x14ac:dyDescent="0.25">
      <c r="A218" s="108"/>
      <c r="B218" s="108"/>
      <c r="C218" s="108"/>
      <c r="D218" s="108"/>
      <c r="E218" s="108"/>
      <c r="F218" s="108"/>
      <c r="G218" s="108"/>
      <c r="H218" s="108"/>
      <c r="I218" s="108"/>
      <c r="J218" s="108"/>
      <c r="K218" s="108"/>
      <c r="L218" s="117"/>
      <c r="M218" s="117"/>
      <c r="N218" s="117"/>
      <c r="O218" s="117"/>
      <c r="P218" s="117"/>
      <c r="Q218" s="117"/>
      <c r="R218" s="117"/>
      <c r="S218" s="117"/>
      <c r="T218" s="117"/>
      <c r="U218" s="117"/>
      <c r="V218" s="117"/>
      <c r="W218" s="117"/>
      <c r="X218" s="117"/>
      <c r="Y218" s="117"/>
      <c r="Z218" s="117"/>
    </row>
    <row r="219" spans="1:26" ht="15.75" customHeight="1" x14ac:dyDescent="0.25">
      <c r="A219" s="108"/>
      <c r="B219" s="108"/>
      <c r="C219" s="108"/>
      <c r="D219" s="108"/>
      <c r="E219" s="108"/>
      <c r="F219" s="108"/>
      <c r="G219" s="108"/>
      <c r="H219" s="108"/>
      <c r="I219" s="108"/>
      <c r="J219" s="108"/>
      <c r="K219" s="108"/>
      <c r="L219" s="117"/>
      <c r="M219" s="117"/>
      <c r="N219" s="117"/>
      <c r="O219" s="117"/>
      <c r="P219" s="117"/>
      <c r="Q219" s="117"/>
      <c r="R219" s="117"/>
      <c r="S219" s="117"/>
      <c r="T219" s="117"/>
      <c r="U219" s="117"/>
      <c r="V219" s="117"/>
      <c r="W219" s="117"/>
      <c r="X219" s="117"/>
      <c r="Y219" s="117"/>
      <c r="Z219" s="117"/>
    </row>
    <row r="220" spans="1:26" ht="15.75" customHeight="1" x14ac:dyDescent="0.25">
      <c r="A220" s="108"/>
      <c r="B220" s="108"/>
      <c r="C220" s="108"/>
      <c r="D220" s="108"/>
      <c r="E220" s="108"/>
      <c r="F220" s="108"/>
      <c r="G220" s="108"/>
      <c r="H220" s="108"/>
      <c r="I220" s="108"/>
      <c r="J220" s="108"/>
      <c r="K220" s="108"/>
      <c r="L220" s="117"/>
      <c r="M220" s="117"/>
      <c r="N220" s="117"/>
      <c r="O220" s="117"/>
      <c r="P220" s="117"/>
      <c r="Q220" s="117"/>
      <c r="R220" s="117"/>
      <c r="S220" s="117"/>
      <c r="T220" s="117"/>
      <c r="U220" s="117"/>
      <c r="V220" s="117"/>
      <c r="W220" s="117"/>
      <c r="X220" s="117"/>
      <c r="Y220" s="117"/>
      <c r="Z220" s="117"/>
    </row>
    <row r="221" spans="1:26" ht="15.75" customHeight="1" x14ac:dyDescent="0.25"/>
    <row r="222" spans="1:26" ht="15.75" customHeight="1" x14ac:dyDescent="0.25"/>
    <row r="223" spans="1:26" ht="15.75" customHeight="1" x14ac:dyDescent="0.25"/>
    <row r="224" spans="1:26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thickBot="1" x14ac:dyDescent="0.3"/>
  </sheetData>
  <autoFilter ref="C1:C17" xr:uid="{00000000-0009-0000-0000-000011000000}"/>
  <pageMargins left="0.7" right="0.7" top="0.75" bottom="0.75" header="0" footer="0"/>
  <pageSetup paperSize="9" scale="56" orientation="portrait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dimension ref="A1:AC1000"/>
  <sheetViews>
    <sheetView workbookViewId="0">
      <pane xSplit="8" ySplit="7" topLeftCell="J629" activePane="bottomRight" state="frozen"/>
      <selection pane="topRight" activeCell="I1" sqref="I1"/>
      <selection pane="bottomLeft" activeCell="A8" sqref="A8"/>
      <selection pane="bottomRight" activeCell="C650" sqref="C650"/>
    </sheetView>
  </sheetViews>
  <sheetFormatPr defaultColWidth="14.42578125" defaultRowHeight="15" customHeight="1" x14ac:dyDescent="0.25"/>
  <cols>
    <col min="1" max="1" width="7.5703125" customWidth="1"/>
    <col min="2" max="2" width="9.28515625" customWidth="1"/>
    <col min="3" max="3" width="8.28515625" customWidth="1"/>
    <col min="4" max="4" width="10.85546875" hidden="1" customWidth="1"/>
    <col min="5" max="5" width="7.28515625" hidden="1" customWidth="1"/>
    <col min="6" max="6" width="10.140625" hidden="1" customWidth="1"/>
    <col min="7" max="7" width="12" hidden="1" customWidth="1"/>
    <col min="8" max="8" width="10.5703125" hidden="1" customWidth="1"/>
    <col min="9" max="9" width="13.42578125" hidden="1" customWidth="1"/>
    <col min="10" max="10" width="9.42578125" customWidth="1"/>
    <col min="11" max="11" width="14.28515625" customWidth="1"/>
    <col min="12" max="12" width="12.140625" customWidth="1"/>
    <col min="13" max="13" width="7.7109375" customWidth="1"/>
    <col min="14" max="19" width="8.7109375" customWidth="1"/>
    <col min="20" max="20" width="12.85546875" customWidth="1"/>
    <col min="21" max="21" width="16.140625" customWidth="1"/>
    <col min="22" max="22" width="40.7109375" customWidth="1"/>
    <col min="23" max="23" width="13" customWidth="1"/>
    <col min="24" max="24" width="23" customWidth="1"/>
    <col min="25" max="25" width="15.7109375" customWidth="1"/>
    <col min="26" max="26" width="14" customWidth="1"/>
    <col min="27" max="27" width="15.7109375" customWidth="1"/>
  </cols>
  <sheetData>
    <row r="1" spans="1:29" ht="26.25" customHeight="1" x14ac:dyDescent="0.25">
      <c r="A1" s="750" t="s">
        <v>1001</v>
      </c>
      <c r="B1" s="620"/>
      <c r="C1" s="620"/>
      <c r="D1" s="620"/>
      <c r="E1" s="620"/>
      <c r="F1" s="620"/>
      <c r="G1" s="620"/>
      <c r="H1" s="620"/>
      <c r="I1" s="620"/>
      <c r="J1" s="620"/>
      <c r="K1" s="620"/>
      <c r="L1" s="620"/>
      <c r="M1" s="620"/>
      <c r="N1" s="620"/>
      <c r="O1" s="620"/>
      <c r="P1" s="620"/>
      <c r="Q1" s="620"/>
      <c r="R1" s="620"/>
      <c r="S1" s="620"/>
      <c r="T1" s="620"/>
      <c r="U1" s="620"/>
      <c r="V1" s="620"/>
      <c r="W1" s="620"/>
      <c r="X1" s="620"/>
      <c r="Y1" s="620"/>
      <c r="Z1" s="620"/>
      <c r="AA1" s="621"/>
    </row>
    <row r="2" spans="1:29" ht="18" customHeight="1" x14ac:dyDescent="0.25">
      <c r="A2" s="751" t="s">
        <v>1002</v>
      </c>
      <c r="B2" s="620"/>
      <c r="C2" s="620"/>
      <c r="D2" s="620"/>
      <c r="E2" s="620"/>
      <c r="F2" s="620"/>
      <c r="G2" s="620"/>
      <c r="H2" s="620"/>
      <c r="I2" s="620"/>
      <c r="J2" s="620"/>
      <c r="K2" s="620"/>
      <c r="L2" s="620"/>
      <c r="M2" s="620"/>
      <c r="N2" s="620"/>
      <c r="O2" s="620"/>
      <c r="P2" s="620"/>
      <c r="Q2" s="620"/>
      <c r="R2" s="620"/>
      <c r="S2" s="620"/>
      <c r="T2" s="620"/>
      <c r="U2" s="620"/>
      <c r="V2" s="620"/>
      <c r="W2" s="620"/>
      <c r="X2" s="620"/>
      <c r="Y2" s="620"/>
      <c r="Z2" s="620"/>
      <c r="AA2" s="621"/>
    </row>
    <row r="3" spans="1:29" ht="25.5" customHeight="1" x14ac:dyDescent="0.25">
      <c r="A3" s="751" t="s">
        <v>1003</v>
      </c>
      <c r="B3" s="620"/>
      <c r="C3" s="620"/>
      <c r="D3" s="620"/>
      <c r="E3" s="620"/>
      <c r="F3" s="620"/>
      <c r="G3" s="620"/>
      <c r="H3" s="620"/>
      <c r="I3" s="620"/>
      <c r="J3" s="620"/>
      <c r="K3" s="620"/>
      <c r="L3" s="620"/>
      <c r="M3" s="620"/>
      <c r="N3" s="620"/>
      <c r="O3" s="620"/>
      <c r="P3" s="620"/>
      <c r="Q3" s="620"/>
      <c r="R3" s="620"/>
      <c r="S3" s="620"/>
      <c r="T3" s="620"/>
      <c r="U3" s="620"/>
      <c r="V3" s="620"/>
      <c r="W3" s="620"/>
      <c r="X3" s="620"/>
      <c r="Y3" s="620"/>
      <c r="Z3" s="620"/>
      <c r="AA3" s="621"/>
    </row>
    <row r="4" spans="1:29" ht="19.5" customHeight="1" x14ac:dyDescent="0.25">
      <c r="A4" s="751" t="s">
        <v>1004</v>
      </c>
      <c r="B4" s="620"/>
      <c r="C4" s="620"/>
      <c r="D4" s="620"/>
      <c r="E4" s="620"/>
      <c r="F4" s="620"/>
      <c r="G4" s="620"/>
      <c r="H4" s="620"/>
      <c r="I4" s="620"/>
      <c r="J4" s="620"/>
      <c r="K4" s="620"/>
      <c r="L4" s="620"/>
      <c r="M4" s="620"/>
      <c r="N4" s="620"/>
      <c r="O4" s="620"/>
      <c r="P4" s="620"/>
      <c r="Q4" s="620"/>
      <c r="R4" s="620"/>
      <c r="S4" s="620"/>
      <c r="T4" s="620"/>
      <c r="U4" s="620"/>
      <c r="V4" s="620"/>
      <c r="W4" s="620"/>
      <c r="X4" s="620"/>
      <c r="Y4" s="620"/>
      <c r="Z4" s="620"/>
      <c r="AA4" s="621"/>
    </row>
    <row r="5" spans="1:29" ht="18" customHeight="1" x14ac:dyDescent="0.25">
      <c r="A5" s="752" t="s">
        <v>1005</v>
      </c>
      <c r="B5" s="620"/>
      <c r="C5" s="620"/>
      <c r="D5" s="620"/>
      <c r="E5" s="620"/>
      <c r="F5" s="620"/>
      <c r="G5" s="620"/>
      <c r="H5" s="620"/>
      <c r="I5" s="620"/>
      <c r="J5" s="620"/>
      <c r="K5" s="620"/>
      <c r="L5" s="620"/>
      <c r="M5" s="620"/>
      <c r="N5" s="620"/>
      <c r="O5" s="620"/>
      <c r="P5" s="620"/>
      <c r="Q5" s="620"/>
      <c r="R5" s="620"/>
      <c r="S5" s="620"/>
      <c r="T5" s="620"/>
      <c r="U5" s="620"/>
      <c r="V5" s="620"/>
      <c r="W5" s="620"/>
      <c r="X5" s="620"/>
      <c r="Y5" s="620"/>
      <c r="Z5" s="620"/>
      <c r="AA5" s="621"/>
    </row>
    <row r="6" spans="1:29" ht="42.75" x14ac:dyDescent="0.25">
      <c r="A6" s="433" t="s">
        <v>3</v>
      </c>
      <c r="B6" s="433" t="s">
        <v>1006</v>
      </c>
      <c r="C6" s="433" t="s">
        <v>1007</v>
      </c>
      <c r="D6" s="433" t="s">
        <v>1008</v>
      </c>
      <c r="E6" s="433" t="s">
        <v>1009</v>
      </c>
      <c r="F6" s="433" t="s">
        <v>1010</v>
      </c>
      <c r="G6" s="433" t="s">
        <v>1011</v>
      </c>
      <c r="H6" s="433" t="s">
        <v>1012</v>
      </c>
      <c r="I6" s="433" t="s">
        <v>1013</v>
      </c>
      <c r="J6" s="433" t="s">
        <v>1014</v>
      </c>
      <c r="K6" s="433" t="s">
        <v>1015</v>
      </c>
      <c r="L6" s="434" t="s">
        <v>1016</v>
      </c>
      <c r="M6" s="433" t="s">
        <v>1017</v>
      </c>
      <c r="N6" s="753" t="s">
        <v>1018</v>
      </c>
      <c r="O6" s="620"/>
      <c r="P6" s="621"/>
      <c r="Q6" s="753" t="s">
        <v>1019</v>
      </c>
      <c r="R6" s="620"/>
      <c r="S6" s="621"/>
      <c r="T6" s="754" t="s">
        <v>1020</v>
      </c>
      <c r="U6" s="621"/>
      <c r="V6" s="435" t="s">
        <v>1021</v>
      </c>
      <c r="W6" s="433" t="s">
        <v>1022</v>
      </c>
      <c r="X6" s="433" t="s">
        <v>222</v>
      </c>
      <c r="Y6" s="433" t="s">
        <v>1023</v>
      </c>
      <c r="Z6" s="433" t="s">
        <v>1024</v>
      </c>
      <c r="AA6" s="435" t="s">
        <v>886</v>
      </c>
    </row>
    <row r="7" spans="1:29" x14ac:dyDescent="0.25">
      <c r="A7" s="433"/>
      <c r="B7" s="433"/>
      <c r="C7" s="433"/>
      <c r="D7" s="433"/>
      <c r="E7" s="433"/>
      <c r="F7" s="433"/>
      <c r="G7" s="433"/>
      <c r="H7" s="433"/>
      <c r="I7" s="433"/>
      <c r="J7" s="433"/>
      <c r="K7" s="433"/>
      <c r="L7" s="434"/>
      <c r="M7" s="433"/>
      <c r="N7" s="433" t="s">
        <v>1025</v>
      </c>
      <c r="O7" s="433" t="s">
        <v>1026</v>
      </c>
      <c r="P7" s="433" t="s">
        <v>202</v>
      </c>
      <c r="Q7" s="433" t="s">
        <v>1025</v>
      </c>
      <c r="R7" s="433" t="s">
        <v>1026</v>
      </c>
      <c r="S7" s="433" t="s">
        <v>202</v>
      </c>
      <c r="T7" s="433" t="s">
        <v>1027</v>
      </c>
      <c r="U7" s="433" t="s">
        <v>1028</v>
      </c>
      <c r="V7" s="435"/>
      <c r="W7" s="433"/>
      <c r="X7" s="433"/>
      <c r="Y7" s="433"/>
      <c r="Z7" s="433"/>
      <c r="AA7" s="435"/>
    </row>
    <row r="8" spans="1:29" ht="19.5" customHeight="1" x14ac:dyDescent="0.25">
      <c r="A8" s="436"/>
      <c r="B8" s="436" t="s">
        <v>1029</v>
      </c>
      <c r="C8" s="436" t="s">
        <v>804</v>
      </c>
      <c r="D8" s="436" t="s">
        <v>804</v>
      </c>
      <c r="E8" s="437">
        <v>146</v>
      </c>
      <c r="F8" s="436"/>
      <c r="G8" s="436"/>
      <c r="H8" s="436"/>
      <c r="I8" s="436"/>
      <c r="J8" s="438"/>
      <c r="K8" s="436"/>
      <c r="L8" s="439"/>
      <c r="M8" s="439"/>
      <c r="N8" s="439"/>
      <c r="O8" s="439"/>
      <c r="P8" s="439"/>
      <c r="Q8" s="439"/>
      <c r="R8" s="439"/>
      <c r="S8" s="439"/>
      <c r="T8" s="440">
        <v>325896.99099999998</v>
      </c>
      <c r="U8" s="440">
        <v>3145660.0040000002</v>
      </c>
      <c r="V8" s="441"/>
      <c r="W8" s="436"/>
      <c r="X8" s="436" t="s">
        <v>1030</v>
      </c>
      <c r="Y8" s="436" t="s">
        <v>756</v>
      </c>
      <c r="Z8" s="436" t="s">
        <v>757</v>
      </c>
      <c r="AA8" s="436"/>
    </row>
    <row r="9" spans="1:29" ht="19.5" customHeight="1" x14ac:dyDescent="0.25">
      <c r="A9" s="436"/>
      <c r="B9" s="436"/>
      <c r="C9" s="436"/>
      <c r="D9" s="436"/>
      <c r="E9" s="437"/>
      <c r="F9" s="436"/>
      <c r="G9" s="439"/>
      <c r="H9" s="439">
        <v>141.91399999999999</v>
      </c>
      <c r="I9" s="437">
        <f>H9</f>
        <v>141.91399999999999</v>
      </c>
      <c r="J9" s="438"/>
      <c r="K9" s="436"/>
      <c r="L9" s="442"/>
      <c r="M9" s="439"/>
      <c r="N9" s="439"/>
      <c r="O9" s="439"/>
      <c r="P9" s="439"/>
      <c r="Q9" s="439"/>
      <c r="R9" s="439"/>
      <c r="S9" s="439"/>
      <c r="T9" s="440"/>
      <c r="U9" s="440"/>
      <c r="V9" s="441"/>
      <c r="W9" s="436"/>
      <c r="X9" s="436" t="s">
        <v>1029</v>
      </c>
      <c r="Y9" s="436" t="s">
        <v>1029</v>
      </c>
      <c r="Z9" s="436" t="s">
        <v>1029</v>
      </c>
      <c r="AA9" s="436"/>
      <c r="AC9" s="443">
        <f t="shared" ref="AC9:AC263" si="0">I9/7000</f>
        <v>2.0273428571428571E-2</v>
      </c>
    </row>
    <row r="10" spans="1:29" ht="19.5" customHeight="1" x14ac:dyDescent="0.25">
      <c r="A10" s="444">
        <v>1</v>
      </c>
      <c r="B10" s="444" t="s">
        <v>1031</v>
      </c>
      <c r="C10" s="444" t="s">
        <v>226</v>
      </c>
      <c r="D10" s="444" t="s">
        <v>241</v>
      </c>
      <c r="E10" s="445">
        <v>289</v>
      </c>
      <c r="F10" s="444"/>
      <c r="G10" s="446">
        <f>SUM(H8:H9)</f>
        <v>141.91399999999999</v>
      </c>
      <c r="H10" s="445"/>
      <c r="I10" s="445"/>
      <c r="J10" s="447">
        <v>218.44</v>
      </c>
      <c r="K10" s="444" t="s">
        <v>1032</v>
      </c>
      <c r="L10" s="448">
        <f>H9+H11</f>
        <v>379.60399999999998</v>
      </c>
      <c r="M10" s="446">
        <v>217.5</v>
      </c>
      <c r="N10" s="446">
        <v>0</v>
      </c>
      <c r="O10" s="446">
        <v>29</v>
      </c>
      <c r="P10" s="446">
        <v>29</v>
      </c>
      <c r="Q10" s="446">
        <v>0</v>
      </c>
      <c r="R10" s="446">
        <v>82</v>
      </c>
      <c r="S10" s="446">
        <v>82</v>
      </c>
      <c r="T10" s="449">
        <v>325951.00099999999</v>
      </c>
      <c r="U10" s="449">
        <v>3145523.99</v>
      </c>
      <c r="V10" s="450"/>
      <c r="W10" s="444"/>
      <c r="X10" s="444" t="s">
        <v>1030</v>
      </c>
      <c r="Y10" s="444" t="s">
        <v>756</v>
      </c>
      <c r="Z10" s="444" t="s">
        <v>757</v>
      </c>
      <c r="AA10" s="444"/>
      <c r="AC10" s="443">
        <f t="shared" si="0"/>
        <v>0</v>
      </c>
    </row>
    <row r="11" spans="1:29" ht="30" customHeight="1" x14ac:dyDescent="0.25">
      <c r="A11" s="444"/>
      <c r="B11" s="444"/>
      <c r="C11" s="444"/>
      <c r="D11" s="444"/>
      <c r="E11" s="445"/>
      <c r="F11" s="444"/>
      <c r="G11" s="446"/>
      <c r="H11" s="446">
        <v>237.69</v>
      </c>
      <c r="I11" s="445">
        <f>H11+I9</f>
        <v>379.60399999999998</v>
      </c>
      <c r="J11" s="447"/>
      <c r="K11" s="444"/>
      <c r="L11" s="446"/>
      <c r="M11" s="446"/>
      <c r="N11" s="446"/>
      <c r="O11" s="446"/>
      <c r="P11" s="446"/>
      <c r="Q11" s="446"/>
      <c r="R11" s="446"/>
      <c r="S11" s="446"/>
      <c r="T11" s="449"/>
      <c r="U11" s="449"/>
      <c r="V11" s="450" t="s">
        <v>1033</v>
      </c>
      <c r="W11" s="444"/>
      <c r="X11" s="444" t="s">
        <v>1029</v>
      </c>
      <c r="Y11" s="444" t="s">
        <v>1029</v>
      </c>
      <c r="Z11" s="444" t="s">
        <v>1029</v>
      </c>
      <c r="AA11" s="444"/>
      <c r="AC11" s="443">
        <f t="shared" si="0"/>
        <v>5.4229142857142858E-2</v>
      </c>
    </row>
    <row r="12" spans="1:29" ht="19.5" customHeight="1" x14ac:dyDescent="0.25">
      <c r="A12" s="444">
        <f>A10+1</f>
        <v>2</v>
      </c>
      <c r="B12" s="444" t="s">
        <v>1029</v>
      </c>
      <c r="C12" s="444" t="s">
        <v>228</v>
      </c>
      <c r="D12" s="444" t="s">
        <v>229</v>
      </c>
      <c r="E12" s="445">
        <v>408</v>
      </c>
      <c r="F12" s="444"/>
      <c r="G12" s="446">
        <f>SUM(H10:H11)</f>
        <v>237.69</v>
      </c>
      <c r="H12" s="445"/>
      <c r="I12" s="445"/>
      <c r="J12" s="447">
        <v>223.41499999999999</v>
      </c>
      <c r="K12" s="444" t="s">
        <v>1029</v>
      </c>
      <c r="L12" s="448">
        <f>H11+H13</f>
        <v>617.69000000000005</v>
      </c>
      <c r="M12" s="446">
        <v>348.5</v>
      </c>
      <c r="N12" s="446">
        <v>261</v>
      </c>
      <c r="O12" s="446">
        <v>262</v>
      </c>
      <c r="P12" s="446">
        <v>523</v>
      </c>
      <c r="Q12" s="446">
        <v>208</v>
      </c>
      <c r="R12" s="446">
        <v>244</v>
      </c>
      <c r="S12" s="446">
        <v>452</v>
      </c>
      <c r="T12" s="449">
        <v>326069.63799999998</v>
      </c>
      <c r="U12" s="449">
        <v>3145260.4640000002</v>
      </c>
      <c r="V12" s="450"/>
      <c r="W12" s="444"/>
      <c r="X12" s="444" t="s">
        <v>1030</v>
      </c>
      <c r="Y12" s="444" t="s">
        <v>756</v>
      </c>
      <c r="Z12" s="444" t="s">
        <v>757</v>
      </c>
      <c r="AA12" s="444"/>
      <c r="AC12" s="443">
        <f t="shared" si="0"/>
        <v>0</v>
      </c>
    </row>
    <row r="13" spans="1:29" ht="19.5" customHeight="1" x14ac:dyDescent="0.25">
      <c r="A13" s="436"/>
      <c r="B13" s="436"/>
      <c r="C13" s="436"/>
      <c r="D13" s="436"/>
      <c r="E13" s="437"/>
      <c r="F13" s="436"/>
      <c r="G13" s="439"/>
      <c r="H13" s="439">
        <v>380</v>
      </c>
      <c r="I13" s="437">
        <f>H13+I11</f>
        <v>759.60400000000004</v>
      </c>
      <c r="J13" s="438"/>
      <c r="K13" s="436"/>
      <c r="L13" s="442"/>
      <c r="M13" s="439"/>
      <c r="N13" s="439"/>
      <c r="O13" s="439"/>
      <c r="P13" s="439"/>
      <c r="Q13" s="439"/>
      <c r="R13" s="439"/>
      <c r="S13" s="439"/>
      <c r="T13" s="440"/>
      <c r="U13" s="440"/>
      <c r="V13" s="441" t="s">
        <v>1034</v>
      </c>
      <c r="W13" s="436"/>
      <c r="X13" s="436" t="s">
        <v>1029</v>
      </c>
      <c r="Y13" s="436" t="s">
        <v>1029</v>
      </c>
      <c r="Z13" s="436" t="s">
        <v>1029</v>
      </c>
      <c r="AA13" s="436"/>
      <c r="AC13" s="443">
        <f t="shared" si="0"/>
        <v>0.10851485714285715</v>
      </c>
    </row>
    <row r="14" spans="1:29" ht="19.5" customHeight="1" x14ac:dyDescent="0.25">
      <c r="A14" s="436">
        <f>A12+1</f>
        <v>3</v>
      </c>
      <c r="B14" s="436" t="s">
        <v>1029</v>
      </c>
      <c r="C14" s="436" t="s">
        <v>230</v>
      </c>
      <c r="D14" s="436" t="s">
        <v>250</v>
      </c>
      <c r="E14" s="437">
        <v>382.11799999999999</v>
      </c>
      <c r="F14" s="436"/>
      <c r="G14" s="439"/>
      <c r="H14" s="437"/>
      <c r="I14" s="437"/>
      <c r="J14" s="438">
        <v>222.95400000000001</v>
      </c>
      <c r="K14" s="436" t="s">
        <v>1029</v>
      </c>
      <c r="L14" s="442">
        <f>H13+H15</f>
        <v>755.72800000000007</v>
      </c>
      <c r="M14" s="439">
        <v>395.05899999999997</v>
      </c>
      <c r="N14" s="439">
        <v>147</v>
      </c>
      <c r="O14" s="439">
        <v>204</v>
      </c>
      <c r="P14" s="439">
        <v>351</v>
      </c>
      <c r="Q14" s="439">
        <v>165</v>
      </c>
      <c r="R14" s="439">
        <v>200</v>
      </c>
      <c r="S14" s="439">
        <v>365</v>
      </c>
      <c r="T14" s="440">
        <v>326237.12699999998</v>
      </c>
      <c r="U14" s="440">
        <v>3144888.426</v>
      </c>
      <c r="V14" s="441"/>
      <c r="W14" s="436"/>
      <c r="X14" s="436" t="s">
        <v>1030</v>
      </c>
      <c r="Y14" s="436" t="s">
        <v>756</v>
      </c>
      <c r="Z14" s="436" t="s">
        <v>757</v>
      </c>
      <c r="AA14" s="436"/>
      <c r="AC14" s="443">
        <f t="shared" si="0"/>
        <v>0</v>
      </c>
    </row>
    <row r="15" spans="1:29" ht="19.5" customHeight="1" x14ac:dyDescent="0.25">
      <c r="A15" s="436"/>
      <c r="B15" s="436"/>
      <c r="C15" s="436"/>
      <c r="D15" s="436"/>
      <c r="E15" s="437"/>
      <c r="F15" s="436"/>
      <c r="G15" s="439"/>
      <c r="H15" s="439">
        <v>375.72800000000001</v>
      </c>
      <c r="I15" s="437">
        <f>H15+I13</f>
        <v>1135.3320000000001</v>
      </c>
      <c r="J15" s="438"/>
      <c r="K15" s="436"/>
      <c r="L15" s="442"/>
      <c r="M15" s="439"/>
      <c r="N15" s="439"/>
      <c r="O15" s="439"/>
      <c r="P15" s="439"/>
      <c r="Q15" s="439"/>
      <c r="R15" s="439"/>
      <c r="S15" s="439"/>
      <c r="T15" s="440"/>
      <c r="U15" s="440"/>
      <c r="V15" s="441"/>
      <c r="W15" s="436"/>
      <c r="X15" s="436" t="s">
        <v>1029</v>
      </c>
      <c r="Y15" s="436" t="s">
        <v>1029</v>
      </c>
      <c r="Z15" s="436" t="s">
        <v>1029</v>
      </c>
      <c r="AA15" s="436"/>
      <c r="AC15" s="443">
        <f t="shared" si="0"/>
        <v>0.16219028571428573</v>
      </c>
    </row>
    <row r="16" spans="1:29" ht="19.5" customHeight="1" x14ac:dyDescent="0.25">
      <c r="A16" s="436">
        <f>A14+1</f>
        <v>4</v>
      </c>
      <c r="B16" s="436" t="s">
        <v>1035</v>
      </c>
      <c r="C16" s="436" t="s">
        <v>232</v>
      </c>
      <c r="D16" s="436" t="s">
        <v>233</v>
      </c>
      <c r="E16" s="437">
        <v>360</v>
      </c>
      <c r="F16" s="436"/>
      <c r="G16" s="439">
        <f>SUM(H12:H15)</f>
        <v>755.72800000000007</v>
      </c>
      <c r="H16" s="437"/>
      <c r="I16" s="437"/>
      <c r="J16" s="438">
        <v>219.20699999999999</v>
      </c>
      <c r="K16" s="436" t="s">
        <v>1036</v>
      </c>
      <c r="L16" s="442">
        <f>H15+H17</f>
        <v>735.72800000000007</v>
      </c>
      <c r="M16" s="439">
        <v>371.05899999999997</v>
      </c>
      <c r="N16" s="439">
        <v>179</v>
      </c>
      <c r="O16" s="439">
        <v>167</v>
      </c>
      <c r="P16" s="439">
        <v>346</v>
      </c>
      <c r="Q16" s="439">
        <v>183</v>
      </c>
      <c r="R16" s="439">
        <v>172</v>
      </c>
      <c r="S16" s="439">
        <v>355</v>
      </c>
      <c r="T16" s="440">
        <v>326393.99</v>
      </c>
      <c r="U16" s="440">
        <v>3144539.99</v>
      </c>
      <c r="V16" s="441"/>
      <c r="W16" s="436"/>
      <c r="X16" s="436" t="s">
        <v>1030</v>
      </c>
      <c r="Y16" s="436" t="s">
        <v>756</v>
      </c>
      <c r="Z16" s="436" t="s">
        <v>757</v>
      </c>
      <c r="AA16" s="436"/>
      <c r="AC16" s="443">
        <f t="shared" si="0"/>
        <v>0</v>
      </c>
    </row>
    <row r="17" spans="1:29" ht="19.5" customHeight="1" x14ac:dyDescent="0.25">
      <c r="A17" s="436"/>
      <c r="B17" s="436"/>
      <c r="C17" s="436"/>
      <c r="D17" s="436"/>
      <c r="E17" s="437"/>
      <c r="F17" s="436"/>
      <c r="G17" s="439"/>
      <c r="H17" s="437">
        <v>360</v>
      </c>
      <c r="I17" s="437">
        <f>H17+I15</f>
        <v>1495.3320000000001</v>
      </c>
      <c r="J17" s="438"/>
      <c r="K17" s="436"/>
      <c r="L17" s="442"/>
      <c r="M17" s="439"/>
      <c r="N17" s="439"/>
      <c r="O17" s="439"/>
      <c r="P17" s="439"/>
      <c r="Q17" s="439"/>
      <c r="R17" s="439"/>
      <c r="S17" s="439"/>
      <c r="T17" s="440"/>
      <c r="U17" s="440"/>
      <c r="V17" s="441" t="s">
        <v>1037</v>
      </c>
      <c r="W17" s="436"/>
      <c r="X17" s="436" t="s">
        <v>1029</v>
      </c>
      <c r="Y17" s="436" t="s">
        <v>1029</v>
      </c>
      <c r="Z17" s="436" t="s">
        <v>1029</v>
      </c>
      <c r="AA17" s="436"/>
      <c r="AC17" s="443">
        <f t="shared" si="0"/>
        <v>0.21361885714285717</v>
      </c>
    </row>
    <row r="18" spans="1:29" ht="19.5" customHeight="1" x14ac:dyDescent="0.25">
      <c r="A18" s="436">
        <f>A16+1</f>
        <v>5</v>
      </c>
      <c r="B18" s="436" t="s">
        <v>1029</v>
      </c>
      <c r="C18" s="436" t="s">
        <v>234</v>
      </c>
      <c r="D18" s="436" t="s">
        <v>231</v>
      </c>
      <c r="E18" s="437">
        <v>384</v>
      </c>
      <c r="F18" s="436"/>
      <c r="G18" s="439"/>
      <c r="H18" s="437"/>
      <c r="I18" s="437"/>
      <c r="J18" s="438">
        <v>222.90199999999999</v>
      </c>
      <c r="K18" s="436" t="s">
        <v>1029</v>
      </c>
      <c r="L18" s="442">
        <f>H17+H19</f>
        <v>744</v>
      </c>
      <c r="M18" s="439">
        <v>372</v>
      </c>
      <c r="N18" s="439">
        <v>193</v>
      </c>
      <c r="O18" s="439">
        <v>192</v>
      </c>
      <c r="P18" s="439">
        <v>385</v>
      </c>
      <c r="Q18" s="439">
        <v>189</v>
      </c>
      <c r="R18" s="439">
        <v>192</v>
      </c>
      <c r="S18" s="439">
        <v>381</v>
      </c>
      <c r="T18" s="440">
        <v>326729.179</v>
      </c>
      <c r="U18" s="440">
        <v>3144408.6570000001</v>
      </c>
      <c r="V18" s="441"/>
      <c r="W18" s="436"/>
      <c r="X18" s="436" t="s">
        <v>1030</v>
      </c>
      <c r="Y18" s="436" t="s">
        <v>756</v>
      </c>
      <c r="Z18" s="436" t="s">
        <v>757</v>
      </c>
      <c r="AA18" s="436"/>
      <c r="AC18" s="443">
        <f t="shared" si="0"/>
        <v>0</v>
      </c>
    </row>
    <row r="19" spans="1:29" ht="19.5" customHeight="1" x14ac:dyDescent="0.25">
      <c r="A19" s="436"/>
      <c r="B19" s="436"/>
      <c r="C19" s="436"/>
      <c r="D19" s="436"/>
      <c r="E19" s="437"/>
      <c r="F19" s="436"/>
      <c r="G19" s="439"/>
      <c r="H19" s="437">
        <v>384</v>
      </c>
      <c r="I19" s="437">
        <f>H19+I17</f>
        <v>1879.3320000000001</v>
      </c>
      <c r="J19" s="438"/>
      <c r="K19" s="436"/>
      <c r="L19" s="442"/>
      <c r="M19" s="439"/>
      <c r="N19" s="439"/>
      <c r="O19" s="439"/>
      <c r="P19" s="439"/>
      <c r="Q19" s="439"/>
      <c r="R19" s="439"/>
      <c r="S19" s="439"/>
      <c r="T19" s="440"/>
      <c r="U19" s="440"/>
      <c r="V19" s="441" t="s">
        <v>1037</v>
      </c>
      <c r="W19" s="436"/>
      <c r="X19" s="436" t="s">
        <v>1029</v>
      </c>
      <c r="Y19" s="436" t="s">
        <v>1029</v>
      </c>
      <c r="Z19" s="436" t="s">
        <v>1029</v>
      </c>
      <c r="AA19" s="436"/>
      <c r="AC19" s="443">
        <f t="shared" si="0"/>
        <v>0.26847599999999999</v>
      </c>
    </row>
    <row r="20" spans="1:29" ht="19.5" customHeight="1" x14ac:dyDescent="0.25">
      <c r="A20" s="436">
        <f>A18+1</f>
        <v>6</v>
      </c>
      <c r="B20" s="436" t="s">
        <v>1029</v>
      </c>
      <c r="C20" s="436" t="s">
        <v>236</v>
      </c>
      <c r="D20" s="436" t="s">
        <v>231</v>
      </c>
      <c r="E20" s="437">
        <v>385</v>
      </c>
      <c r="F20" s="436"/>
      <c r="G20" s="439"/>
      <c r="H20" s="437"/>
      <c r="I20" s="437"/>
      <c r="J20" s="438">
        <v>223.024</v>
      </c>
      <c r="K20" s="436" t="s">
        <v>1029</v>
      </c>
      <c r="L20" s="442">
        <f>H19+H21</f>
        <v>769</v>
      </c>
      <c r="M20" s="439">
        <v>384.5</v>
      </c>
      <c r="N20" s="439">
        <v>193</v>
      </c>
      <c r="O20" s="439">
        <v>208</v>
      </c>
      <c r="P20" s="439">
        <v>401</v>
      </c>
      <c r="Q20" s="439">
        <v>193</v>
      </c>
      <c r="R20" s="439">
        <v>203</v>
      </c>
      <c r="S20" s="439">
        <v>396</v>
      </c>
      <c r="T20" s="440">
        <v>327086.71399999998</v>
      </c>
      <c r="U20" s="440">
        <v>3144268.568</v>
      </c>
      <c r="V20" s="441"/>
      <c r="W20" s="436"/>
      <c r="X20" s="436" t="s">
        <v>1030</v>
      </c>
      <c r="Y20" s="436" t="s">
        <v>756</v>
      </c>
      <c r="Z20" s="436" t="s">
        <v>757</v>
      </c>
      <c r="AA20" s="436"/>
      <c r="AC20" s="443">
        <f t="shared" si="0"/>
        <v>0</v>
      </c>
    </row>
    <row r="21" spans="1:29" ht="19.5" customHeight="1" x14ac:dyDescent="0.25">
      <c r="A21" s="436"/>
      <c r="B21" s="436"/>
      <c r="C21" s="436"/>
      <c r="D21" s="436"/>
      <c r="E21" s="437"/>
      <c r="F21" s="436"/>
      <c r="G21" s="439"/>
      <c r="H21" s="437">
        <v>385</v>
      </c>
      <c r="I21" s="437">
        <f>H21+I19</f>
        <v>2264.3320000000003</v>
      </c>
      <c r="J21" s="438"/>
      <c r="K21" s="436"/>
      <c r="L21" s="442"/>
      <c r="M21" s="439"/>
      <c r="N21" s="439"/>
      <c r="O21" s="439"/>
      <c r="P21" s="439"/>
      <c r="Q21" s="439"/>
      <c r="R21" s="439"/>
      <c r="S21" s="439"/>
      <c r="T21" s="440"/>
      <c r="U21" s="440"/>
      <c r="V21" s="441" t="s">
        <v>1037</v>
      </c>
      <c r="W21" s="436"/>
      <c r="X21" s="436" t="s">
        <v>1029</v>
      </c>
      <c r="Y21" s="436" t="s">
        <v>1029</v>
      </c>
      <c r="Z21" s="436" t="s">
        <v>1029</v>
      </c>
      <c r="AA21" s="436"/>
      <c r="AC21" s="443">
        <f t="shared" si="0"/>
        <v>0.32347600000000004</v>
      </c>
    </row>
    <row r="22" spans="1:29" ht="19.5" customHeight="1" x14ac:dyDescent="0.25">
      <c r="A22" s="436">
        <f>A20+1</f>
        <v>7</v>
      </c>
      <c r="B22" s="436" t="s">
        <v>1029</v>
      </c>
      <c r="C22" s="436" t="s">
        <v>237</v>
      </c>
      <c r="D22" s="436" t="s">
        <v>238</v>
      </c>
      <c r="E22" s="437">
        <v>370.34699999999998</v>
      </c>
      <c r="F22" s="436"/>
      <c r="G22" s="439"/>
      <c r="H22" s="437"/>
      <c r="I22" s="437"/>
      <c r="J22" s="438">
        <v>221.86799999999999</v>
      </c>
      <c r="K22" s="436" t="s">
        <v>1029</v>
      </c>
      <c r="L22" s="442">
        <f>H21+H23</f>
        <v>755.34699999999998</v>
      </c>
      <c r="M22" s="439">
        <v>377.67349999999999</v>
      </c>
      <c r="N22" s="439">
        <v>178</v>
      </c>
      <c r="O22" s="439">
        <v>167</v>
      </c>
      <c r="P22" s="439">
        <v>345</v>
      </c>
      <c r="Q22" s="439">
        <v>183</v>
      </c>
      <c r="R22" s="439">
        <v>174</v>
      </c>
      <c r="S22" s="439">
        <v>357</v>
      </c>
      <c r="T22" s="440">
        <v>327445.18</v>
      </c>
      <c r="U22" s="440">
        <v>3144128.1150000002</v>
      </c>
      <c r="V22" s="441"/>
      <c r="W22" s="436"/>
      <c r="X22" s="436" t="s">
        <v>1030</v>
      </c>
      <c r="Y22" s="436" t="s">
        <v>756</v>
      </c>
      <c r="Z22" s="436" t="s">
        <v>757</v>
      </c>
      <c r="AA22" s="436"/>
      <c r="AC22" s="443">
        <f t="shared" si="0"/>
        <v>0</v>
      </c>
    </row>
    <row r="23" spans="1:29" ht="19.5" customHeight="1" x14ac:dyDescent="0.25">
      <c r="A23" s="436"/>
      <c r="B23" s="436"/>
      <c r="C23" s="436"/>
      <c r="D23" s="436"/>
      <c r="E23" s="437"/>
      <c r="F23" s="436"/>
      <c r="G23" s="439"/>
      <c r="H23" s="437">
        <v>370.34699999999998</v>
      </c>
      <c r="I23" s="437">
        <f>H23+I21</f>
        <v>2634.6790000000001</v>
      </c>
      <c r="J23" s="438"/>
      <c r="K23" s="436"/>
      <c r="L23" s="442"/>
      <c r="M23" s="439"/>
      <c r="N23" s="439"/>
      <c r="O23" s="439"/>
      <c r="P23" s="439"/>
      <c r="Q23" s="439"/>
      <c r="R23" s="439"/>
      <c r="S23" s="439"/>
      <c r="T23" s="440"/>
      <c r="U23" s="440"/>
      <c r="V23" s="441" t="s">
        <v>1037</v>
      </c>
      <c r="W23" s="436"/>
      <c r="X23" s="436" t="s">
        <v>1029</v>
      </c>
      <c r="Y23" s="436" t="s">
        <v>1029</v>
      </c>
      <c r="Z23" s="436" t="s">
        <v>1029</v>
      </c>
      <c r="AA23" s="436"/>
      <c r="AC23" s="443">
        <f t="shared" si="0"/>
        <v>0.37638271428571429</v>
      </c>
    </row>
    <row r="24" spans="1:29" ht="19.5" customHeight="1" x14ac:dyDescent="0.25">
      <c r="A24" s="436">
        <f>A22+1</f>
        <v>8</v>
      </c>
      <c r="B24" s="436" t="s">
        <v>1038</v>
      </c>
      <c r="C24" s="436" t="s">
        <v>240</v>
      </c>
      <c r="D24" s="436" t="s">
        <v>241</v>
      </c>
      <c r="E24" s="437">
        <v>351</v>
      </c>
      <c r="F24" s="436"/>
      <c r="G24" s="439">
        <f>SUM(H16:H23)</f>
        <v>1499.347</v>
      </c>
      <c r="H24" s="437"/>
      <c r="I24" s="437"/>
      <c r="J24" s="438">
        <v>218.95500000000001</v>
      </c>
      <c r="K24" s="436" t="s">
        <v>1039</v>
      </c>
      <c r="L24" s="442">
        <f>H23+H25</f>
        <v>721.34699999999998</v>
      </c>
      <c r="M24" s="439">
        <v>360.67349999999999</v>
      </c>
      <c r="N24" s="439">
        <v>204</v>
      </c>
      <c r="O24" s="439">
        <v>144</v>
      </c>
      <c r="P24" s="439">
        <v>348</v>
      </c>
      <c r="Q24" s="439">
        <v>198</v>
      </c>
      <c r="R24" s="439">
        <v>154</v>
      </c>
      <c r="S24" s="439">
        <v>352</v>
      </c>
      <c r="T24" s="440">
        <v>327790.00300000003</v>
      </c>
      <c r="U24" s="440">
        <v>3143993.0070000002</v>
      </c>
      <c r="V24" s="441"/>
      <c r="W24" s="436"/>
      <c r="X24" s="436" t="s">
        <v>1030</v>
      </c>
      <c r="Y24" s="436" t="s">
        <v>756</v>
      </c>
      <c r="Z24" s="436" t="s">
        <v>757</v>
      </c>
      <c r="AA24" s="436"/>
      <c r="AC24" s="443">
        <f t="shared" si="0"/>
        <v>0</v>
      </c>
    </row>
    <row r="25" spans="1:29" ht="19.5" customHeight="1" x14ac:dyDescent="0.25">
      <c r="A25" s="436"/>
      <c r="B25" s="436"/>
      <c r="C25" s="436"/>
      <c r="D25" s="436"/>
      <c r="E25" s="437"/>
      <c r="F25" s="436"/>
      <c r="G25" s="439"/>
      <c r="H25" s="437">
        <v>351</v>
      </c>
      <c r="I25" s="437">
        <f>H25+I23</f>
        <v>2985.6790000000001</v>
      </c>
      <c r="J25" s="438"/>
      <c r="K25" s="436"/>
      <c r="L25" s="442"/>
      <c r="M25" s="439"/>
      <c r="N25" s="439"/>
      <c r="O25" s="439"/>
      <c r="P25" s="439"/>
      <c r="Q25" s="439"/>
      <c r="R25" s="439"/>
      <c r="S25" s="439"/>
      <c r="T25" s="440"/>
      <c r="U25" s="440"/>
      <c r="V25" s="441"/>
      <c r="W25" s="436"/>
      <c r="X25" s="436" t="s">
        <v>1029</v>
      </c>
      <c r="Y25" s="436" t="s">
        <v>1029</v>
      </c>
      <c r="Z25" s="436" t="s">
        <v>1029</v>
      </c>
      <c r="AA25" s="436"/>
      <c r="AC25" s="443">
        <f t="shared" si="0"/>
        <v>0.42652557142857145</v>
      </c>
    </row>
    <row r="26" spans="1:29" ht="19.5" customHeight="1" x14ac:dyDescent="0.25">
      <c r="A26" s="436">
        <f>A24+1</f>
        <v>9</v>
      </c>
      <c r="B26" s="436" t="s">
        <v>1029</v>
      </c>
      <c r="C26" s="436" t="s">
        <v>243</v>
      </c>
      <c r="D26" s="436" t="s">
        <v>244</v>
      </c>
      <c r="E26" s="437">
        <v>420</v>
      </c>
      <c r="F26" s="436"/>
      <c r="G26" s="439"/>
      <c r="H26" s="437"/>
      <c r="I26" s="437"/>
      <c r="J26" s="438">
        <v>221.22399999999999</v>
      </c>
      <c r="K26" s="436" t="s">
        <v>1029</v>
      </c>
      <c r="L26" s="442">
        <f>H25+H27</f>
        <v>771</v>
      </c>
      <c r="M26" s="439">
        <v>385.5</v>
      </c>
      <c r="N26" s="439">
        <v>207</v>
      </c>
      <c r="O26" s="439">
        <v>186</v>
      </c>
      <c r="P26" s="439">
        <v>393</v>
      </c>
      <c r="Q26" s="439">
        <v>198</v>
      </c>
      <c r="R26" s="439">
        <v>194</v>
      </c>
      <c r="S26" s="439">
        <v>392</v>
      </c>
      <c r="T26" s="440">
        <v>328083.429</v>
      </c>
      <c r="U26" s="440">
        <v>3144185.6260000002</v>
      </c>
      <c r="V26" s="441"/>
      <c r="W26" s="436"/>
      <c r="X26" s="436" t="s">
        <v>1030</v>
      </c>
      <c r="Y26" s="436" t="s">
        <v>756</v>
      </c>
      <c r="Z26" s="436" t="s">
        <v>757</v>
      </c>
      <c r="AA26" s="436"/>
      <c r="AC26" s="443">
        <f t="shared" si="0"/>
        <v>0</v>
      </c>
    </row>
    <row r="27" spans="1:29" ht="19.5" customHeight="1" x14ac:dyDescent="0.25">
      <c r="A27" s="436"/>
      <c r="B27" s="436"/>
      <c r="C27" s="436"/>
      <c r="D27" s="436"/>
      <c r="E27" s="437"/>
      <c r="F27" s="436"/>
      <c r="G27" s="439"/>
      <c r="H27" s="437">
        <v>420</v>
      </c>
      <c r="I27" s="437">
        <f>H27+I25</f>
        <v>3405.6790000000001</v>
      </c>
      <c r="J27" s="438"/>
      <c r="K27" s="436"/>
      <c r="L27" s="442"/>
      <c r="M27" s="439"/>
      <c r="N27" s="439"/>
      <c r="O27" s="439"/>
      <c r="P27" s="439"/>
      <c r="Q27" s="439"/>
      <c r="R27" s="439"/>
      <c r="S27" s="439"/>
      <c r="T27" s="440"/>
      <c r="U27" s="440"/>
      <c r="V27" s="441" t="s">
        <v>1037</v>
      </c>
      <c r="W27" s="436"/>
      <c r="X27" s="436" t="s">
        <v>1029</v>
      </c>
      <c r="Y27" s="436" t="s">
        <v>1029</v>
      </c>
      <c r="Z27" s="436" t="s">
        <v>1029</v>
      </c>
      <c r="AA27" s="436"/>
      <c r="AC27" s="443">
        <f t="shared" si="0"/>
        <v>0.48652557142857145</v>
      </c>
    </row>
    <row r="28" spans="1:29" ht="19.5" customHeight="1" x14ac:dyDescent="0.25">
      <c r="A28" s="436">
        <f>A26+1</f>
        <v>10</v>
      </c>
      <c r="B28" s="436" t="s">
        <v>1029</v>
      </c>
      <c r="C28" s="436" t="s">
        <v>245</v>
      </c>
      <c r="D28" s="436" t="s">
        <v>246</v>
      </c>
      <c r="E28" s="437">
        <v>419</v>
      </c>
      <c r="F28" s="436"/>
      <c r="G28" s="439"/>
      <c r="H28" s="437"/>
      <c r="I28" s="437"/>
      <c r="J28" s="438">
        <v>223.07400000000001</v>
      </c>
      <c r="K28" s="436" t="s">
        <v>1029</v>
      </c>
      <c r="L28" s="442">
        <f>H27+H29</f>
        <v>839</v>
      </c>
      <c r="M28" s="439">
        <v>419.5</v>
      </c>
      <c r="N28" s="439">
        <v>235</v>
      </c>
      <c r="O28" s="439">
        <v>205</v>
      </c>
      <c r="P28" s="439">
        <v>440</v>
      </c>
      <c r="Q28" s="439">
        <v>228</v>
      </c>
      <c r="R28" s="439">
        <v>207</v>
      </c>
      <c r="S28" s="439">
        <v>435</v>
      </c>
      <c r="T28" s="440">
        <v>328434.53700000001</v>
      </c>
      <c r="U28" s="440">
        <v>3144416.11</v>
      </c>
      <c r="V28" s="441"/>
      <c r="W28" s="436"/>
      <c r="X28" s="436" t="s">
        <v>1030</v>
      </c>
      <c r="Y28" s="436" t="s">
        <v>756</v>
      </c>
      <c r="Z28" s="436" t="s">
        <v>757</v>
      </c>
      <c r="AA28" s="436"/>
      <c r="AC28" s="443">
        <f t="shared" si="0"/>
        <v>0</v>
      </c>
    </row>
    <row r="29" spans="1:29" ht="19.5" customHeight="1" x14ac:dyDescent="0.25">
      <c r="A29" s="436"/>
      <c r="B29" s="436"/>
      <c r="C29" s="436"/>
      <c r="D29" s="436"/>
      <c r="E29" s="437"/>
      <c r="F29" s="436"/>
      <c r="G29" s="439"/>
      <c r="H29" s="437">
        <v>419</v>
      </c>
      <c r="I29" s="437">
        <f>H29+I27</f>
        <v>3824.6790000000001</v>
      </c>
      <c r="J29" s="438"/>
      <c r="K29" s="436"/>
      <c r="L29" s="442"/>
      <c r="M29" s="439"/>
      <c r="N29" s="439"/>
      <c r="O29" s="439"/>
      <c r="P29" s="439"/>
      <c r="Q29" s="439"/>
      <c r="R29" s="439"/>
      <c r="S29" s="439"/>
      <c r="T29" s="440"/>
      <c r="U29" s="440"/>
      <c r="V29" s="441"/>
      <c r="W29" s="436"/>
      <c r="X29" s="436" t="s">
        <v>1029</v>
      </c>
      <c r="Y29" s="436" t="s">
        <v>1029</v>
      </c>
      <c r="Z29" s="436" t="s">
        <v>1029</v>
      </c>
      <c r="AA29" s="436"/>
      <c r="AC29" s="443">
        <f t="shared" si="0"/>
        <v>0.54638271428571428</v>
      </c>
    </row>
    <row r="30" spans="1:29" ht="19.5" customHeight="1" x14ac:dyDescent="0.25">
      <c r="A30" s="436">
        <f>A28+1</f>
        <v>11</v>
      </c>
      <c r="B30" s="436" t="s">
        <v>1029</v>
      </c>
      <c r="C30" s="436" t="s">
        <v>247</v>
      </c>
      <c r="D30" s="436" t="s">
        <v>246</v>
      </c>
      <c r="E30" s="437">
        <v>350</v>
      </c>
      <c r="F30" s="436"/>
      <c r="G30" s="439"/>
      <c r="H30" s="437"/>
      <c r="I30" s="437"/>
      <c r="J30" s="438">
        <v>224.08799999999999</v>
      </c>
      <c r="K30" s="436" t="s">
        <v>1029</v>
      </c>
      <c r="L30" s="442">
        <f>H29+H31</f>
        <v>769</v>
      </c>
      <c r="M30" s="439">
        <v>384.5</v>
      </c>
      <c r="N30" s="439">
        <v>215</v>
      </c>
      <c r="O30" s="439">
        <v>217</v>
      </c>
      <c r="P30" s="439">
        <v>432</v>
      </c>
      <c r="Q30" s="439">
        <v>214</v>
      </c>
      <c r="R30" s="439">
        <v>205</v>
      </c>
      <c r="S30" s="439">
        <v>419</v>
      </c>
      <c r="T30" s="440">
        <v>328784.81</v>
      </c>
      <c r="U30" s="440">
        <v>3144646.0449999999</v>
      </c>
      <c r="V30" s="441"/>
      <c r="W30" s="436"/>
      <c r="X30" s="436" t="s">
        <v>1030</v>
      </c>
      <c r="Y30" s="436" t="s">
        <v>756</v>
      </c>
      <c r="Z30" s="436" t="s">
        <v>757</v>
      </c>
      <c r="AA30" s="436"/>
      <c r="AC30" s="443">
        <f t="shared" si="0"/>
        <v>0</v>
      </c>
    </row>
    <row r="31" spans="1:29" ht="19.5" customHeight="1" x14ac:dyDescent="0.25">
      <c r="A31" s="436"/>
      <c r="B31" s="436"/>
      <c r="C31" s="436"/>
      <c r="D31" s="436"/>
      <c r="E31" s="437"/>
      <c r="F31" s="436"/>
      <c r="G31" s="439"/>
      <c r="H31" s="437">
        <v>350</v>
      </c>
      <c r="I31" s="437">
        <f>H31+I29</f>
        <v>4174.6790000000001</v>
      </c>
      <c r="J31" s="438"/>
      <c r="K31" s="436"/>
      <c r="L31" s="442"/>
      <c r="M31" s="439"/>
      <c r="N31" s="439"/>
      <c r="O31" s="439"/>
      <c r="P31" s="439"/>
      <c r="Q31" s="439"/>
      <c r="R31" s="439"/>
      <c r="S31" s="439"/>
      <c r="T31" s="440"/>
      <c r="U31" s="440"/>
      <c r="V31" s="441"/>
      <c r="W31" s="436"/>
      <c r="X31" s="436" t="s">
        <v>1029</v>
      </c>
      <c r="Y31" s="436" t="s">
        <v>1029</v>
      </c>
      <c r="Z31" s="436" t="s">
        <v>1029</v>
      </c>
      <c r="AA31" s="436"/>
      <c r="AC31" s="443">
        <f t="shared" si="0"/>
        <v>0.59638271428571432</v>
      </c>
    </row>
    <row r="32" spans="1:29" ht="19.5" customHeight="1" x14ac:dyDescent="0.25">
      <c r="A32" s="436">
        <f>A30+1</f>
        <v>12</v>
      </c>
      <c r="B32" s="436" t="s">
        <v>1029</v>
      </c>
      <c r="C32" s="436" t="s">
        <v>248</v>
      </c>
      <c r="D32" s="436" t="s">
        <v>246</v>
      </c>
      <c r="E32" s="437">
        <v>445</v>
      </c>
      <c r="F32" s="436"/>
      <c r="G32" s="439"/>
      <c r="H32" s="437"/>
      <c r="I32" s="437"/>
      <c r="J32" s="438">
        <v>217.09</v>
      </c>
      <c r="K32" s="436" t="s">
        <v>1029</v>
      </c>
      <c r="L32" s="442">
        <f>H31+H33</f>
        <v>795</v>
      </c>
      <c r="M32" s="439">
        <v>397.5</v>
      </c>
      <c r="N32" s="439">
        <v>133</v>
      </c>
      <c r="O32" s="439">
        <v>267</v>
      </c>
      <c r="P32" s="439">
        <v>400</v>
      </c>
      <c r="Q32" s="439">
        <v>146</v>
      </c>
      <c r="R32" s="439">
        <v>254</v>
      </c>
      <c r="S32" s="439">
        <v>400</v>
      </c>
      <c r="T32" s="440">
        <v>329077.40000000002</v>
      </c>
      <c r="U32" s="440">
        <v>3144838.1159999999</v>
      </c>
      <c r="V32" s="441"/>
      <c r="W32" s="436"/>
      <c r="X32" s="436" t="s">
        <v>1030</v>
      </c>
      <c r="Y32" s="436" t="s">
        <v>756</v>
      </c>
      <c r="Z32" s="436" t="s">
        <v>757</v>
      </c>
      <c r="AA32" s="436"/>
      <c r="AC32" s="443">
        <f t="shared" si="0"/>
        <v>0</v>
      </c>
    </row>
    <row r="33" spans="1:29" ht="19.5" customHeight="1" x14ac:dyDescent="0.25">
      <c r="A33" s="436"/>
      <c r="B33" s="436"/>
      <c r="C33" s="436"/>
      <c r="D33" s="436"/>
      <c r="E33" s="437"/>
      <c r="F33" s="436"/>
      <c r="G33" s="439"/>
      <c r="H33" s="437">
        <v>445</v>
      </c>
      <c r="I33" s="437">
        <f>H33+I31</f>
        <v>4619.6790000000001</v>
      </c>
      <c r="J33" s="438"/>
      <c r="K33" s="436"/>
      <c r="L33" s="442"/>
      <c r="M33" s="439"/>
      <c r="N33" s="439"/>
      <c r="O33" s="439"/>
      <c r="P33" s="439"/>
      <c r="Q33" s="439"/>
      <c r="R33" s="439"/>
      <c r="S33" s="439"/>
      <c r="T33" s="440"/>
      <c r="U33" s="440"/>
      <c r="V33" s="441" t="s">
        <v>1034</v>
      </c>
      <c r="W33" s="436"/>
      <c r="X33" s="436" t="s">
        <v>1029</v>
      </c>
      <c r="Y33" s="436" t="s">
        <v>1029</v>
      </c>
      <c r="Z33" s="436" t="s">
        <v>1029</v>
      </c>
      <c r="AA33" s="436"/>
      <c r="AC33" s="443">
        <f t="shared" si="0"/>
        <v>0.65995414285714282</v>
      </c>
    </row>
    <row r="34" spans="1:29" ht="19.5" customHeight="1" x14ac:dyDescent="0.25">
      <c r="A34" s="436">
        <f>A32+1</f>
        <v>13</v>
      </c>
      <c r="B34" s="436" t="s">
        <v>1029</v>
      </c>
      <c r="C34" s="436" t="s">
        <v>249</v>
      </c>
      <c r="D34" s="436" t="s">
        <v>250</v>
      </c>
      <c r="E34" s="437">
        <v>384</v>
      </c>
      <c r="F34" s="436"/>
      <c r="G34" s="439"/>
      <c r="H34" s="437"/>
      <c r="I34" s="437"/>
      <c r="J34" s="438">
        <v>216.828</v>
      </c>
      <c r="K34" s="436" t="s">
        <v>1029</v>
      </c>
      <c r="L34" s="442">
        <f>H33+H35</f>
        <v>829</v>
      </c>
      <c r="M34" s="439">
        <v>414.5</v>
      </c>
      <c r="N34" s="439">
        <v>179</v>
      </c>
      <c r="O34" s="439">
        <v>124</v>
      </c>
      <c r="P34" s="439">
        <v>303</v>
      </c>
      <c r="Q34" s="439">
        <v>193</v>
      </c>
      <c r="R34" s="439">
        <v>145</v>
      </c>
      <c r="S34" s="439">
        <v>338</v>
      </c>
      <c r="T34" s="440">
        <v>329449.40700000001</v>
      </c>
      <c r="U34" s="440">
        <v>3145082.3190000001</v>
      </c>
      <c r="V34" s="441"/>
      <c r="W34" s="436"/>
      <c r="X34" s="436" t="s">
        <v>1030</v>
      </c>
      <c r="Y34" s="436" t="s">
        <v>756</v>
      </c>
      <c r="Z34" s="436" t="s">
        <v>757</v>
      </c>
      <c r="AA34" s="436"/>
      <c r="AC34" s="443">
        <f t="shared" si="0"/>
        <v>0</v>
      </c>
    </row>
    <row r="35" spans="1:29" ht="19.5" customHeight="1" x14ac:dyDescent="0.25">
      <c r="A35" s="436"/>
      <c r="B35" s="436"/>
      <c r="C35" s="436"/>
      <c r="D35" s="436"/>
      <c r="E35" s="437"/>
      <c r="F35" s="436"/>
      <c r="G35" s="439"/>
      <c r="H35" s="437">
        <v>384</v>
      </c>
      <c r="I35" s="437">
        <f>H35+I33</f>
        <v>5003.6790000000001</v>
      </c>
      <c r="J35" s="438"/>
      <c r="K35" s="436"/>
      <c r="L35" s="442"/>
      <c r="M35" s="439"/>
      <c r="N35" s="439"/>
      <c r="O35" s="439"/>
      <c r="P35" s="439"/>
      <c r="Q35" s="439"/>
      <c r="R35" s="439"/>
      <c r="S35" s="439"/>
      <c r="T35" s="440"/>
      <c r="U35" s="440"/>
      <c r="V35" s="441" t="s">
        <v>1037</v>
      </c>
      <c r="W35" s="436"/>
      <c r="X35" s="436" t="s">
        <v>1029</v>
      </c>
      <c r="Y35" s="436" t="s">
        <v>1029</v>
      </c>
      <c r="Z35" s="436" t="s">
        <v>1029</v>
      </c>
      <c r="AA35" s="436"/>
      <c r="AC35" s="443">
        <f t="shared" si="0"/>
        <v>0.71481128571428576</v>
      </c>
    </row>
    <row r="36" spans="1:29" ht="19.5" customHeight="1" x14ac:dyDescent="0.25">
      <c r="A36" s="436">
        <f>A34+1</f>
        <v>14</v>
      </c>
      <c r="B36" s="436" t="s">
        <v>1029</v>
      </c>
      <c r="C36" s="436" t="s">
        <v>251</v>
      </c>
      <c r="D36" s="436" t="s">
        <v>246</v>
      </c>
      <c r="E36" s="437">
        <v>440.89800000000002</v>
      </c>
      <c r="F36" s="436"/>
      <c r="G36" s="439"/>
      <c r="H36" s="437"/>
      <c r="I36" s="437"/>
      <c r="J36" s="438">
        <v>220.364</v>
      </c>
      <c r="K36" s="436" t="s">
        <v>1029</v>
      </c>
      <c r="L36" s="442">
        <f>H35+H37</f>
        <v>824.89800000000002</v>
      </c>
      <c r="M36" s="439">
        <v>412.44900000000001</v>
      </c>
      <c r="N36" s="439">
        <v>261</v>
      </c>
      <c r="O36" s="439">
        <v>247</v>
      </c>
      <c r="P36" s="439">
        <v>508</v>
      </c>
      <c r="Q36" s="439">
        <v>241</v>
      </c>
      <c r="R36" s="439">
        <v>240</v>
      </c>
      <c r="S36" s="439">
        <v>481</v>
      </c>
      <c r="T36" s="440">
        <v>329770.42099999997</v>
      </c>
      <c r="U36" s="440">
        <v>3145293.048</v>
      </c>
      <c r="V36" s="441"/>
      <c r="W36" s="436"/>
      <c r="X36" s="436" t="s">
        <v>1030</v>
      </c>
      <c r="Y36" s="436" t="s">
        <v>756</v>
      </c>
      <c r="Z36" s="436" t="s">
        <v>757</v>
      </c>
      <c r="AA36" s="436"/>
      <c r="AC36" s="443">
        <f t="shared" si="0"/>
        <v>0</v>
      </c>
    </row>
    <row r="37" spans="1:29" ht="19.5" customHeight="1" x14ac:dyDescent="0.25">
      <c r="A37" s="436"/>
      <c r="B37" s="436"/>
      <c r="C37" s="436"/>
      <c r="D37" s="436"/>
      <c r="E37" s="437"/>
      <c r="F37" s="436"/>
      <c r="G37" s="439"/>
      <c r="H37" s="437">
        <v>440.89800000000002</v>
      </c>
      <c r="I37" s="437">
        <f>H37+I35</f>
        <v>5444.5770000000002</v>
      </c>
      <c r="J37" s="438"/>
      <c r="K37" s="436"/>
      <c r="L37" s="442"/>
      <c r="M37" s="439"/>
      <c r="N37" s="439"/>
      <c r="O37" s="439"/>
      <c r="P37" s="439"/>
      <c r="Q37" s="439"/>
      <c r="R37" s="439"/>
      <c r="S37" s="439"/>
      <c r="T37" s="440"/>
      <c r="U37" s="440"/>
      <c r="V37" s="441" t="s">
        <v>1034</v>
      </c>
      <c r="W37" s="436"/>
      <c r="X37" s="436" t="s">
        <v>1029</v>
      </c>
      <c r="Y37" s="436" t="s">
        <v>1029</v>
      </c>
      <c r="Z37" s="436" t="s">
        <v>1029</v>
      </c>
      <c r="AA37" s="436"/>
      <c r="AC37" s="443">
        <f t="shared" si="0"/>
        <v>0.77779671428571429</v>
      </c>
    </row>
    <row r="38" spans="1:29" ht="19.5" customHeight="1" x14ac:dyDescent="0.25">
      <c r="A38" s="436">
        <f>A36+1</f>
        <v>15</v>
      </c>
      <c r="B38" s="436" t="s">
        <v>1040</v>
      </c>
      <c r="C38" s="436" t="s">
        <v>252</v>
      </c>
      <c r="D38" s="436" t="s">
        <v>253</v>
      </c>
      <c r="E38" s="437">
        <v>367</v>
      </c>
      <c r="F38" s="436"/>
      <c r="G38" s="439">
        <f>SUM(H24:H37)</f>
        <v>2809.8980000000001</v>
      </c>
      <c r="H38" s="437"/>
      <c r="I38" s="437"/>
      <c r="J38" s="438">
        <v>220.773</v>
      </c>
      <c r="K38" s="436" t="s">
        <v>1041</v>
      </c>
      <c r="L38" s="442">
        <f>H37+H39</f>
        <v>807.89800000000002</v>
      </c>
      <c r="M38" s="439">
        <v>403.94900000000001</v>
      </c>
      <c r="N38" s="439">
        <v>194</v>
      </c>
      <c r="O38" s="439">
        <v>154</v>
      </c>
      <c r="P38" s="439">
        <v>348</v>
      </c>
      <c r="Q38" s="439">
        <v>203</v>
      </c>
      <c r="R38" s="439">
        <v>163</v>
      </c>
      <c r="S38" s="439">
        <v>366</v>
      </c>
      <c r="T38" s="440">
        <v>330138.99900000001</v>
      </c>
      <c r="U38" s="440">
        <v>3145535</v>
      </c>
      <c r="V38" s="441"/>
      <c r="W38" s="436"/>
      <c r="X38" s="436" t="s">
        <v>1030</v>
      </c>
      <c r="Y38" s="436" t="s">
        <v>756</v>
      </c>
      <c r="Z38" s="436" t="s">
        <v>757</v>
      </c>
      <c r="AA38" s="436"/>
      <c r="AC38" s="443">
        <f t="shared" si="0"/>
        <v>0</v>
      </c>
    </row>
    <row r="39" spans="1:29" ht="19.5" customHeight="1" x14ac:dyDescent="0.25">
      <c r="A39" s="436"/>
      <c r="B39" s="436"/>
      <c r="C39" s="436"/>
      <c r="D39" s="436"/>
      <c r="E39" s="437"/>
      <c r="F39" s="436"/>
      <c r="G39" s="439"/>
      <c r="H39" s="437">
        <v>367</v>
      </c>
      <c r="I39" s="437">
        <f>H39+I37</f>
        <v>5811.5770000000002</v>
      </c>
      <c r="J39" s="438"/>
      <c r="K39" s="436"/>
      <c r="L39" s="442"/>
      <c r="M39" s="439"/>
      <c r="N39" s="439"/>
      <c r="O39" s="439"/>
      <c r="P39" s="439"/>
      <c r="Q39" s="439"/>
      <c r="R39" s="439"/>
      <c r="S39" s="439"/>
      <c r="T39" s="440"/>
      <c r="U39" s="440"/>
      <c r="V39" s="441" t="s">
        <v>1042</v>
      </c>
      <c r="W39" s="436"/>
      <c r="X39" s="436" t="s">
        <v>1029</v>
      </c>
      <c r="Y39" s="436" t="s">
        <v>1029</v>
      </c>
      <c r="Z39" s="436" t="s">
        <v>1029</v>
      </c>
      <c r="AA39" s="436"/>
      <c r="AC39" s="443">
        <f t="shared" si="0"/>
        <v>0.83022528571428578</v>
      </c>
    </row>
    <row r="40" spans="1:29" ht="19.5" customHeight="1" x14ac:dyDescent="0.25">
      <c r="A40" s="436">
        <f>A38+1</f>
        <v>16</v>
      </c>
      <c r="B40" s="436" t="s">
        <v>1029</v>
      </c>
      <c r="C40" s="436" t="s">
        <v>254</v>
      </c>
      <c r="D40" s="436" t="s">
        <v>246</v>
      </c>
      <c r="E40" s="437">
        <v>412</v>
      </c>
      <c r="F40" s="436"/>
      <c r="G40" s="439"/>
      <c r="H40" s="437"/>
      <c r="I40" s="437"/>
      <c r="J40" s="438">
        <v>220.03899999999999</v>
      </c>
      <c r="K40" s="436" t="s">
        <v>1029</v>
      </c>
      <c r="L40" s="442">
        <f>H39+H41</f>
        <v>779</v>
      </c>
      <c r="M40" s="439">
        <v>389.5</v>
      </c>
      <c r="N40" s="439">
        <v>213</v>
      </c>
      <c r="O40" s="439">
        <v>251</v>
      </c>
      <c r="P40" s="439">
        <v>464</v>
      </c>
      <c r="Q40" s="439">
        <v>205</v>
      </c>
      <c r="R40" s="439">
        <v>238</v>
      </c>
      <c r="S40" s="439">
        <v>443</v>
      </c>
      <c r="T40" s="440">
        <v>330486.41100000002</v>
      </c>
      <c r="U40" s="440">
        <v>3145653.2960000001</v>
      </c>
      <c r="V40" s="441"/>
      <c r="W40" s="436"/>
      <c r="X40" s="436" t="s">
        <v>1030</v>
      </c>
      <c r="Y40" s="436" t="s">
        <v>756</v>
      </c>
      <c r="Z40" s="436" t="s">
        <v>757</v>
      </c>
      <c r="AA40" s="436"/>
      <c r="AC40" s="443">
        <f t="shared" si="0"/>
        <v>0</v>
      </c>
    </row>
    <row r="41" spans="1:29" ht="19.5" customHeight="1" x14ac:dyDescent="0.25">
      <c r="A41" s="436"/>
      <c r="B41" s="436"/>
      <c r="C41" s="436"/>
      <c r="D41" s="436"/>
      <c r="E41" s="437"/>
      <c r="F41" s="436"/>
      <c r="G41" s="439"/>
      <c r="H41" s="437">
        <v>412</v>
      </c>
      <c r="I41" s="437">
        <f>H41+I39</f>
        <v>6223.5770000000002</v>
      </c>
      <c r="J41" s="438"/>
      <c r="K41" s="436"/>
      <c r="L41" s="442"/>
      <c r="M41" s="439"/>
      <c r="N41" s="439"/>
      <c r="O41" s="439"/>
      <c r="P41" s="439"/>
      <c r="Q41" s="439"/>
      <c r="R41" s="439"/>
      <c r="S41" s="439"/>
      <c r="T41" s="440"/>
      <c r="U41" s="440"/>
      <c r="V41" s="441" t="s">
        <v>1037</v>
      </c>
      <c r="W41" s="436"/>
      <c r="X41" s="436" t="s">
        <v>1029</v>
      </c>
      <c r="Y41" s="436" t="s">
        <v>1029</v>
      </c>
      <c r="Z41" s="436" t="s">
        <v>1029</v>
      </c>
      <c r="AA41" s="436"/>
      <c r="AC41" s="443">
        <f t="shared" si="0"/>
        <v>0.88908242857142861</v>
      </c>
    </row>
    <row r="42" spans="1:29" ht="19.5" customHeight="1" x14ac:dyDescent="0.25">
      <c r="A42" s="436">
        <f>A40+1</f>
        <v>17</v>
      </c>
      <c r="B42" s="436" t="s">
        <v>1029</v>
      </c>
      <c r="C42" s="436" t="s">
        <v>255</v>
      </c>
      <c r="D42" s="436" t="s">
        <v>231</v>
      </c>
      <c r="E42" s="437">
        <v>426</v>
      </c>
      <c r="F42" s="436"/>
      <c r="G42" s="439"/>
      <c r="H42" s="437"/>
      <c r="I42" s="437"/>
      <c r="J42" s="438">
        <v>221.62100000000001</v>
      </c>
      <c r="K42" s="436" t="s">
        <v>1029</v>
      </c>
      <c r="L42" s="442">
        <f>H41+H43</f>
        <v>838</v>
      </c>
      <c r="M42" s="439">
        <v>419</v>
      </c>
      <c r="N42" s="439">
        <v>162</v>
      </c>
      <c r="O42" s="439">
        <v>193</v>
      </c>
      <c r="P42" s="439">
        <v>355</v>
      </c>
      <c r="Q42" s="439">
        <v>175</v>
      </c>
      <c r="R42" s="439">
        <v>200</v>
      </c>
      <c r="S42" s="439">
        <v>375</v>
      </c>
      <c r="T42" s="440">
        <v>330876.42099999997</v>
      </c>
      <c r="U42" s="440">
        <v>3145786.0959999999</v>
      </c>
      <c r="V42" s="441"/>
      <c r="W42" s="436"/>
      <c r="X42" s="436" t="s">
        <v>1030</v>
      </c>
      <c r="Y42" s="436" t="s">
        <v>756</v>
      </c>
      <c r="Z42" s="436" t="s">
        <v>757</v>
      </c>
      <c r="AA42" s="436"/>
      <c r="AC42" s="443">
        <f t="shared" si="0"/>
        <v>0</v>
      </c>
    </row>
    <row r="43" spans="1:29" ht="19.5" customHeight="1" x14ac:dyDescent="0.25">
      <c r="A43" s="436"/>
      <c r="B43" s="436"/>
      <c r="C43" s="436"/>
      <c r="D43" s="436"/>
      <c r="E43" s="437"/>
      <c r="F43" s="436"/>
      <c r="G43" s="439"/>
      <c r="H43" s="437">
        <v>426</v>
      </c>
      <c r="I43" s="437">
        <f>H43+I41</f>
        <v>6649.5770000000002</v>
      </c>
      <c r="J43" s="438"/>
      <c r="K43" s="436"/>
      <c r="L43" s="442"/>
      <c r="M43" s="439"/>
      <c r="N43" s="439"/>
      <c r="O43" s="439"/>
      <c r="P43" s="439"/>
      <c r="Q43" s="439"/>
      <c r="R43" s="439"/>
      <c r="S43" s="439"/>
      <c r="T43" s="440"/>
      <c r="U43" s="440"/>
      <c r="V43" s="441" t="s">
        <v>1042</v>
      </c>
      <c r="W43" s="436"/>
      <c r="X43" s="436" t="s">
        <v>1029</v>
      </c>
      <c r="Y43" s="436" t="s">
        <v>1029</v>
      </c>
      <c r="Z43" s="436" t="s">
        <v>1029</v>
      </c>
      <c r="AA43" s="436"/>
      <c r="AC43" s="443">
        <f t="shared" si="0"/>
        <v>0.94993957142857144</v>
      </c>
    </row>
    <row r="44" spans="1:29" ht="19.5" customHeight="1" x14ac:dyDescent="0.25">
      <c r="A44" s="436">
        <f>A42+1</f>
        <v>18</v>
      </c>
      <c r="B44" s="436" t="s">
        <v>1029</v>
      </c>
      <c r="C44" s="436" t="s">
        <v>256</v>
      </c>
      <c r="D44" s="436" t="s">
        <v>257</v>
      </c>
      <c r="E44" s="437">
        <v>414</v>
      </c>
      <c r="F44" s="436"/>
      <c r="G44" s="439"/>
      <c r="H44" s="437"/>
      <c r="I44" s="437"/>
      <c r="J44" s="438">
        <v>221.244</v>
      </c>
      <c r="K44" s="436" t="s">
        <v>1029</v>
      </c>
      <c r="L44" s="442">
        <f>H43+H45</f>
        <v>840</v>
      </c>
      <c r="M44" s="439">
        <v>420</v>
      </c>
      <c r="N44" s="439">
        <v>233</v>
      </c>
      <c r="O44" s="439">
        <v>188</v>
      </c>
      <c r="P44" s="439">
        <v>421</v>
      </c>
      <c r="Q44" s="439">
        <v>228</v>
      </c>
      <c r="R44" s="439">
        <v>194</v>
      </c>
      <c r="S44" s="439">
        <v>422</v>
      </c>
      <c r="T44" s="440">
        <v>331279.68400000001</v>
      </c>
      <c r="U44" s="440">
        <v>3145923.409</v>
      </c>
      <c r="V44" s="441"/>
      <c r="W44" s="436"/>
      <c r="X44" s="436" t="s">
        <v>1030</v>
      </c>
      <c r="Y44" s="436" t="s">
        <v>756</v>
      </c>
      <c r="Z44" s="436" t="s">
        <v>757</v>
      </c>
      <c r="AA44" s="436"/>
      <c r="AC44" s="443">
        <f t="shared" si="0"/>
        <v>0</v>
      </c>
    </row>
    <row r="45" spans="1:29" ht="19.5" customHeight="1" x14ac:dyDescent="0.25">
      <c r="A45" s="436"/>
      <c r="B45" s="436"/>
      <c r="C45" s="436"/>
      <c r="D45" s="436"/>
      <c r="E45" s="437"/>
      <c r="F45" s="436"/>
      <c r="G45" s="439"/>
      <c r="H45" s="437">
        <v>414</v>
      </c>
      <c r="I45" s="437">
        <f>H45+I43</f>
        <v>7063.5770000000002</v>
      </c>
      <c r="J45" s="438"/>
      <c r="K45" s="436"/>
      <c r="L45" s="442"/>
      <c r="M45" s="439"/>
      <c r="N45" s="439"/>
      <c r="O45" s="439"/>
      <c r="P45" s="439"/>
      <c r="Q45" s="439"/>
      <c r="R45" s="439"/>
      <c r="S45" s="439"/>
      <c r="T45" s="440"/>
      <c r="U45" s="440"/>
      <c r="V45" s="441"/>
      <c r="W45" s="436"/>
      <c r="X45" s="436" t="s">
        <v>1029</v>
      </c>
      <c r="Y45" s="436" t="s">
        <v>1029</v>
      </c>
      <c r="Z45" s="436" t="s">
        <v>1029</v>
      </c>
      <c r="AA45" s="436"/>
      <c r="AC45" s="443">
        <f t="shared" si="0"/>
        <v>1.0090824285714286</v>
      </c>
    </row>
    <row r="46" spans="1:29" ht="19.5" customHeight="1" x14ac:dyDescent="0.25">
      <c r="A46" s="436">
        <f>A44+1</f>
        <v>19</v>
      </c>
      <c r="B46" s="436" t="s">
        <v>1029</v>
      </c>
      <c r="C46" s="436" t="s">
        <v>258</v>
      </c>
      <c r="D46" s="436" t="s">
        <v>246</v>
      </c>
      <c r="E46" s="437">
        <v>400</v>
      </c>
      <c r="F46" s="436"/>
      <c r="G46" s="439"/>
      <c r="H46" s="437"/>
      <c r="I46" s="437"/>
      <c r="J46" s="438">
        <v>219.12899999999999</v>
      </c>
      <c r="K46" s="436" t="s">
        <v>1029</v>
      </c>
      <c r="L46" s="442">
        <f>H45+H47</f>
        <v>814</v>
      </c>
      <c r="M46" s="439">
        <v>407</v>
      </c>
      <c r="N46" s="439">
        <v>227</v>
      </c>
      <c r="O46" s="439">
        <v>176</v>
      </c>
      <c r="P46" s="439">
        <v>403</v>
      </c>
      <c r="Q46" s="439">
        <v>221</v>
      </c>
      <c r="R46" s="439">
        <v>183</v>
      </c>
      <c r="S46" s="439">
        <v>404</v>
      </c>
      <c r="T46" s="440">
        <v>331671.58799999999</v>
      </c>
      <c r="U46" s="440">
        <v>3146056.8539999998</v>
      </c>
      <c r="V46" s="441"/>
      <c r="W46" s="436"/>
      <c r="X46" s="436" t="s">
        <v>1030</v>
      </c>
      <c r="Y46" s="436" t="s">
        <v>756</v>
      </c>
      <c r="Z46" s="436" t="s">
        <v>757</v>
      </c>
      <c r="AA46" s="436"/>
      <c r="AC46" s="443">
        <f t="shared" si="0"/>
        <v>0</v>
      </c>
    </row>
    <row r="47" spans="1:29" ht="19.5" customHeight="1" x14ac:dyDescent="0.25">
      <c r="A47" s="436"/>
      <c r="B47" s="436"/>
      <c r="C47" s="436"/>
      <c r="D47" s="436"/>
      <c r="E47" s="437"/>
      <c r="F47" s="436"/>
      <c r="G47" s="439"/>
      <c r="H47" s="437">
        <v>400</v>
      </c>
      <c r="I47" s="437">
        <f>H47+I45</f>
        <v>7463.5770000000002</v>
      </c>
      <c r="J47" s="438"/>
      <c r="K47" s="436"/>
      <c r="L47" s="442"/>
      <c r="M47" s="439"/>
      <c r="N47" s="439"/>
      <c r="O47" s="439"/>
      <c r="P47" s="439"/>
      <c r="Q47" s="439"/>
      <c r="R47" s="439"/>
      <c r="S47" s="439"/>
      <c r="T47" s="440"/>
      <c r="U47" s="440"/>
      <c r="V47" s="441" t="s">
        <v>1037</v>
      </c>
      <c r="W47" s="436"/>
      <c r="X47" s="436" t="s">
        <v>1029</v>
      </c>
      <c r="Y47" s="436" t="s">
        <v>1029</v>
      </c>
      <c r="Z47" s="436" t="s">
        <v>1029</v>
      </c>
      <c r="AA47" s="436"/>
      <c r="AC47" s="443">
        <f t="shared" si="0"/>
        <v>1.0662252857142858</v>
      </c>
    </row>
    <row r="48" spans="1:29" ht="19.5" customHeight="1" x14ac:dyDescent="0.25">
      <c r="A48" s="436">
        <f>A46+1</f>
        <v>20</v>
      </c>
      <c r="B48" s="436" t="s">
        <v>1029</v>
      </c>
      <c r="C48" s="436" t="s">
        <v>259</v>
      </c>
      <c r="D48" s="436" t="s">
        <v>246</v>
      </c>
      <c r="E48" s="437">
        <v>434.96899999999999</v>
      </c>
      <c r="F48" s="436"/>
      <c r="G48" s="439"/>
      <c r="H48" s="437"/>
      <c r="I48" s="437"/>
      <c r="J48" s="438">
        <v>223.9</v>
      </c>
      <c r="K48" s="436" t="s">
        <v>1029</v>
      </c>
      <c r="L48" s="442">
        <f>H47+H49</f>
        <v>834.96900000000005</v>
      </c>
      <c r="M48" s="439">
        <v>417.48450000000003</v>
      </c>
      <c r="N48" s="439">
        <v>225</v>
      </c>
      <c r="O48" s="439">
        <v>226</v>
      </c>
      <c r="P48" s="439">
        <v>451</v>
      </c>
      <c r="Q48" s="439">
        <v>218</v>
      </c>
      <c r="R48" s="439">
        <v>224</v>
      </c>
      <c r="S48" s="439">
        <v>442</v>
      </c>
      <c r="T48" s="440">
        <v>332050.239</v>
      </c>
      <c r="U48" s="440">
        <v>3146185.787</v>
      </c>
      <c r="V48" s="441"/>
      <c r="W48" s="436"/>
      <c r="X48" s="436" t="s">
        <v>1030</v>
      </c>
      <c r="Y48" s="436" t="s">
        <v>756</v>
      </c>
      <c r="Z48" s="436" t="s">
        <v>757</v>
      </c>
      <c r="AA48" s="436"/>
      <c r="AC48" s="443">
        <f t="shared" si="0"/>
        <v>0</v>
      </c>
    </row>
    <row r="49" spans="1:29" ht="19.5" customHeight="1" x14ac:dyDescent="0.25">
      <c r="A49" s="436"/>
      <c r="B49" s="436"/>
      <c r="C49" s="436"/>
      <c r="D49" s="436"/>
      <c r="E49" s="437"/>
      <c r="F49" s="436"/>
      <c r="G49" s="439"/>
      <c r="H49" s="437">
        <v>434.96899999999999</v>
      </c>
      <c r="I49" s="437">
        <f>H49+I47</f>
        <v>7898.5460000000003</v>
      </c>
      <c r="J49" s="438"/>
      <c r="K49" s="436"/>
      <c r="L49" s="442"/>
      <c r="M49" s="439"/>
      <c r="N49" s="439"/>
      <c r="O49" s="439"/>
      <c r="P49" s="439"/>
      <c r="Q49" s="439"/>
      <c r="R49" s="439"/>
      <c r="S49" s="439"/>
      <c r="T49" s="440"/>
      <c r="U49" s="440"/>
      <c r="V49" s="441"/>
      <c r="W49" s="436"/>
      <c r="X49" s="436" t="s">
        <v>1029</v>
      </c>
      <c r="Y49" s="436" t="s">
        <v>1029</v>
      </c>
      <c r="Z49" s="436" t="s">
        <v>1029</v>
      </c>
      <c r="AA49" s="436"/>
      <c r="AC49" s="443">
        <f t="shared" si="0"/>
        <v>1.1283637142857144</v>
      </c>
    </row>
    <row r="50" spans="1:29" ht="19.5" customHeight="1" x14ac:dyDescent="0.25">
      <c r="A50" s="436">
        <f>A48+1</f>
        <v>21</v>
      </c>
      <c r="B50" s="436" t="s">
        <v>1043</v>
      </c>
      <c r="C50" s="436" t="s">
        <v>260</v>
      </c>
      <c r="D50" s="436" t="s">
        <v>261</v>
      </c>
      <c r="E50" s="437">
        <v>480</v>
      </c>
      <c r="F50" s="436"/>
      <c r="G50" s="439">
        <f>SUM(H38:H49)</f>
        <v>2453.9690000000001</v>
      </c>
      <c r="H50" s="437"/>
      <c r="I50" s="437"/>
      <c r="J50" s="438">
        <v>222.18299999999999</v>
      </c>
      <c r="K50" s="436" t="s">
        <v>1044</v>
      </c>
      <c r="L50" s="442">
        <f>H49+H51</f>
        <v>914.96900000000005</v>
      </c>
      <c r="M50" s="439">
        <v>457.48450000000003</v>
      </c>
      <c r="N50" s="439">
        <v>210</v>
      </c>
      <c r="O50" s="439">
        <v>244</v>
      </c>
      <c r="P50" s="439">
        <v>454</v>
      </c>
      <c r="Q50" s="439">
        <v>212</v>
      </c>
      <c r="R50" s="439">
        <v>244</v>
      </c>
      <c r="S50" s="439">
        <v>456</v>
      </c>
      <c r="T50" s="440">
        <v>332461.99200000003</v>
      </c>
      <c r="U50" s="440">
        <v>3146325.9909999999</v>
      </c>
      <c r="V50" s="441"/>
      <c r="W50" s="436"/>
      <c r="X50" s="436" t="s">
        <v>1030</v>
      </c>
      <c r="Y50" s="436" t="s">
        <v>756</v>
      </c>
      <c r="Z50" s="436" t="s">
        <v>757</v>
      </c>
      <c r="AA50" s="436"/>
      <c r="AC50" s="443">
        <f t="shared" si="0"/>
        <v>0</v>
      </c>
    </row>
    <row r="51" spans="1:29" ht="19.5" customHeight="1" x14ac:dyDescent="0.25">
      <c r="A51" s="436"/>
      <c r="B51" s="436"/>
      <c r="C51" s="436"/>
      <c r="D51" s="436"/>
      <c r="E51" s="437"/>
      <c r="F51" s="436"/>
      <c r="G51" s="439"/>
      <c r="H51" s="437">
        <v>480</v>
      </c>
      <c r="I51" s="437">
        <f>H51+I49</f>
        <v>8378.5460000000003</v>
      </c>
      <c r="J51" s="438"/>
      <c r="K51" s="436"/>
      <c r="L51" s="442"/>
      <c r="M51" s="439"/>
      <c r="N51" s="439"/>
      <c r="O51" s="439"/>
      <c r="P51" s="439"/>
      <c r="Q51" s="439"/>
      <c r="R51" s="439"/>
      <c r="S51" s="439"/>
      <c r="T51" s="440"/>
      <c r="U51" s="440"/>
      <c r="V51" s="441" t="s">
        <v>1037</v>
      </c>
      <c r="W51" s="436"/>
      <c r="X51" s="436" t="s">
        <v>1029</v>
      </c>
      <c r="Y51" s="436" t="s">
        <v>1029</v>
      </c>
      <c r="Z51" s="436" t="s">
        <v>1029</v>
      </c>
      <c r="AA51" s="436"/>
      <c r="AC51" s="443">
        <f t="shared" si="0"/>
        <v>1.1969351428571429</v>
      </c>
    </row>
    <row r="52" spans="1:29" ht="19.5" customHeight="1" x14ac:dyDescent="0.25">
      <c r="A52" s="436">
        <f>A50+1</f>
        <v>22</v>
      </c>
      <c r="B52" s="436" t="s">
        <v>1029</v>
      </c>
      <c r="C52" s="436" t="s">
        <v>262</v>
      </c>
      <c r="D52" s="436" t="s">
        <v>263</v>
      </c>
      <c r="E52" s="437">
        <v>482</v>
      </c>
      <c r="F52" s="436"/>
      <c r="G52" s="439">
        <f>SUM(H50:H51)</f>
        <v>480</v>
      </c>
      <c r="H52" s="437"/>
      <c r="I52" s="437"/>
      <c r="J52" s="438">
        <v>221.23</v>
      </c>
      <c r="K52" s="436" t="s">
        <v>1029</v>
      </c>
      <c r="L52" s="442">
        <f>H51+H53</f>
        <v>962</v>
      </c>
      <c r="M52" s="439">
        <v>481</v>
      </c>
      <c r="N52" s="439">
        <v>237</v>
      </c>
      <c r="O52" s="439">
        <v>212</v>
      </c>
      <c r="P52" s="439">
        <v>449</v>
      </c>
      <c r="Q52" s="439">
        <v>238</v>
      </c>
      <c r="R52" s="439">
        <v>222</v>
      </c>
      <c r="S52" s="439">
        <v>460</v>
      </c>
      <c r="T52" s="440">
        <v>332799.19199999998</v>
      </c>
      <c r="U52" s="440">
        <v>3146667.6</v>
      </c>
      <c r="V52" s="441"/>
      <c r="W52" s="436"/>
      <c r="X52" s="436" t="s">
        <v>755</v>
      </c>
      <c r="Y52" s="436" t="s">
        <v>756</v>
      </c>
      <c r="Z52" s="436" t="s">
        <v>757</v>
      </c>
      <c r="AA52" s="436"/>
      <c r="AC52" s="443">
        <f t="shared" si="0"/>
        <v>0</v>
      </c>
    </row>
    <row r="53" spans="1:29" ht="19.5" customHeight="1" x14ac:dyDescent="0.25">
      <c r="A53" s="436"/>
      <c r="B53" s="436"/>
      <c r="C53" s="436"/>
      <c r="D53" s="436"/>
      <c r="E53" s="437"/>
      <c r="F53" s="436"/>
      <c r="G53" s="439"/>
      <c r="H53" s="437">
        <v>482</v>
      </c>
      <c r="I53" s="437">
        <f>H53+I51</f>
        <v>8860.5460000000003</v>
      </c>
      <c r="J53" s="438"/>
      <c r="K53" s="436"/>
      <c r="L53" s="442"/>
      <c r="M53" s="439"/>
      <c r="N53" s="439"/>
      <c r="O53" s="439"/>
      <c r="P53" s="439"/>
      <c r="Q53" s="439"/>
      <c r="R53" s="439"/>
      <c r="S53" s="439"/>
      <c r="T53" s="440"/>
      <c r="U53" s="440"/>
      <c r="V53" s="441"/>
      <c r="W53" s="436"/>
      <c r="X53" s="436" t="s">
        <v>1029</v>
      </c>
      <c r="Y53" s="436" t="s">
        <v>1029</v>
      </c>
      <c r="Z53" s="436" t="s">
        <v>1029</v>
      </c>
      <c r="AA53" s="436"/>
      <c r="AC53" s="443">
        <f t="shared" si="0"/>
        <v>1.2657922857142858</v>
      </c>
    </row>
    <row r="54" spans="1:29" ht="19.5" customHeight="1" x14ac:dyDescent="0.25">
      <c r="A54" s="436">
        <f>A52+1</f>
        <v>23</v>
      </c>
      <c r="B54" s="436" t="s">
        <v>1029</v>
      </c>
      <c r="C54" s="436" t="s">
        <v>264</v>
      </c>
      <c r="D54" s="436" t="s">
        <v>246</v>
      </c>
      <c r="E54" s="437">
        <v>358</v>
      </c>
      <c r="F54" s="436"/>
      <c r="G54" s="439"/>
      <c r="H54" s="437"/>
      <c r="I54" s="437"/>
      <c r="J54" s="438">
        <v>227.97399999999999</v>
      </c>
      <c r="K54" s="436" t="s">
        <v>1029</v>
      </c>
      <c r="L54" s="442">
        <f>H53+H55</f>
        <v>840</v>
      </c>
      <c r="M54" s="439">
        <v>420</v>
      </c>
      <c r="N54" s="439">
        <v>271</v>
      </c>
      <c r="O54" s="439">
        <v>210</v>
      </c>
      <c r="P54" s="439">
        <v>481</v>
      </c>
      <c r="Q54" s="439">
        <v>263</v>
      </c>
      <c r="R54" s="439">
        <v>201</v>
      </c>
      <c r="S54" s="439">
        <v>464</v>
      </c>
      <c r="T54" s="440">
        <v>333137.79700000002</v>
      </c>
      <c r="U54" s="440">
        <v>3147010.6310000001</v>
      </c>
      <c r="V54" s="441"/>
      <c r="W54" s="436"/>
      <c r="X54" s="436" t="s">
        <v>755</v>
      </c>
      <c r="Y54" s="436" t="s">
        <v>756</v>
      </c>
      <c r="Z54" s="436" t="s">
        <v>757</v>
      </c>
      <c r="AA54" s="436"/>
      <c r="AC54" s="443">
        <f t="shared" si="0"/>
        <v>0</v>
      </c>
    </row>
    <row r="55" spans="1:29" ht="19.5" customHeight="1" x14ac:dyDescent="0.25">
      <c r="A55" s="436"/>
      <c r="B55" s="436"/>
      <c r="C55" s="436"/>
      <c r="D55" s="436"/>
      <c r="E55" s="437"/>
      <c r="F55" s="436"/>
      <c r="G55" s="439"/>
      <c r="H55" s="437">
        <v>358</v>
      </c>
      <c r="I55" s="437">
        <f>H55+I53</f>
        <v>9218.5460000000003</v>
      </c>
      <c r="J55" s="438"/>
      <c r="K55" s="436"/>
      <c r="L55" s="442"/>
      <c r="M55" s="439"/>
      <c r="N55" s="439"/>
      <c r="O55" s="439"/>
      <c r="P55" s="439"/>
      <c r="Q55" s="439"/>
      <c r="R55" s="439"/>
      <c r="S55" s="439"/>
      <c r="T55" s="440"/>
      <c r="U55" s="440"/>
      <c r="V55" s="441"/>
      <c r="W55" s="436"/>
      <c r="X55" s="436" t="s">
        <v>1029</v>
      </c>
      <c r="Y55" s="436" t="s">
        <v>1029</v>
      </c>
      <c r="Z55" s="436" t="s">
        <v>1029</v>
      </c>
      <c r="AA55" s="436"/>
      <c r="AC55" s="443">
        <f t="shared" si="0"/>
        <v>1.316935142857143</v>
      </c>
    </row>
    <row r="56" spans="1:29" ht="19.5" customHeight="1" x14ac:dyDescent="0.25">
      <c r="A56" s="436">
        <f>A54+1</f>
        <v>24</v>
      </c>
      <c r="B56" s="436" t="s">
        <v>1029</v>
      </c>
      <c r="C56" s="436" t="s">
        <v>265</v>
      </c>
      <c r="D56" s="436" t="s">
        <v>246</v>
      </c>
      <c r="E56" s="437">
        <v>325</v>
      </c>
      <c r="F56" s="436"/>
      <c r="G56" s="439"/>
      <c r="H56" s="437"/>
      <c r="I56" s="437"/>
      <c r="J56" s="438">
        <v>222.82400000000001</v>
      </c>
      <c r="K56" s="436" t="s">
        <v>1029</v>
      </c>
      <c r="L56" s="442">
        <f>H55+H57</f>
        <v>683</v>
      </c>
      <c r="M56" s="439">
        <v>341.5</v>
      </c>
      <c r="N56" s="439">
        <v>149</v>
      </c>
      <c r="O56" s="439">
        <v>219</v>
      </c>
      <c r="P56" s="439">
        <v>368</v>
      </c>
      <c r="Q56" s="439">
        <v>158</v>
      </c>
      <c r="R56" s="439">
        <v>202</v>
      </c>
      <c r="S56" s="439">
        <v>360</v>
      </c>
      <c r="T56" s="440">
        <v>333389.29100000003</v>
      </c>
      <c r="U56" s="440">
        <v>3147265.4139999999</v>
      </c>
      <c r="V56" s="441"/>
      <c r="W56" s="436"/>
      <c r="X56" s="436" t="s">
        <v>755</v>
      </c>
      <c r="Y56" s="436" t="s">
        <v>756</v>
      </c>
      <c r="Z56" s="436" t="s">
        <v>757</v>
      </c>
      <c r="AA56" s="436"/>
      <c r="AC56" s="443">
        <f t="shared" si="0"/>
        <v>0</v>
      </c>
    </row>
    <row r="57" spans="1:29" ht="19.5" customHeight="1" x14ac:dyDescent="0.25">
      <c r="A57" s="436"/>
      <c r="B57" s="436"/>
      <c r="C57" s="436"/>
      <c r="D57" s="436"/>
      <c r="E57" s="437"/>
      <c r="F57" s="436"/>
      <c r="G57" s="439"/>
      <c r="H57" s="437">
        <v>325</v>
      </c>
      <c r="I57" s="437">
        <f>H57+I55</f>
        <v>9543.5460000000003</v>
      </c>
      <c r="J57" s="438"/>
      <c r="K57" s="436"/>
      <c r="L57" s="442"/>
      <c r="M57" s="439"/>
      <c r="N57" s="439"/>
      <c r="O57" s="439"/>
      <c r="P57" s="439"/>
      <c r="Q57" s="439"/>
      <c r="R57" s="439"/>
      <c r="S57" s="439"/>
      <c r="T57" s="440"/>
      <c r="U57" s="440"/>
      <c r="V57" s="441"/>
      <c r="W57" s="436"/>
      <c r="X57" s="436" t="s">
        <v>1029</v>
      </c>
      <c r="Y57" s="436" t="s">
        <v>1029</v>
      </c>
      <c r="Z57" s="436" t="s">
        <v>1029</v>
      </c>
      <c r="AA57" s="436"/>
      <c r="AC57" s="443">
        <f t="shared" si="0"/>
        <v>1.3633637142857142</v>
      </c>
    </row>
    <row r="58" spans="1:29" ht="19.5" customHeight="1" x14ac:dyDescent="0.25">
      <c r="A58" s="436">
        <f>A56+1</f>
        <v>25</v>
      </c>
      <c r="B58" s="436" t="s">
        <v>1029</v>
      </c>
      <c r="C58" s="436" t="s">
        <v>266</v>
      </c>
      <c r="D58" s="436" t="s">
        <v>231</v>
      </c>
      <c r="E58" s="437">
        <v>406</v>
      </c>
      <c r="F58" s="436"/>
      <c r="G58" s="439"/>
      <c r="H58" s="437"/>
      <c r="I58" s="437"/>
      <c r="J58" s="438">
        <v>224.62799999999999</v>
      </c>
      <c r="K58" s="436" t="s">
        <v>1029</v>
      </c>
      <c r="L58" s="442">
        <f>H57+H59</f>
        <v>731</v>
      </c>
      <c r="M58" s="439">
        <v>365.5</v>
      </c>
      <c r="N58" s="439">
        <v>106</v>
      </c>
      <c r="O58" s="439">
        <v>176</v>
      </c>
      <c r="P58" s="439">
        <v>282</v>
      </c>
      <c r="Q58" s="439">
        <v>124</v>
      </c>
      <c r="R58" s="439">
        <v>184</v>
      </c>
      <c r="S58" s="439">
        <v>308</v>
      </c>
      <c r="T58" s="440">
        <v>333617.60399999999</v>
      </c>
      <c r="U58" s="440">
        <v>3147496.7119999998</v>
      </c>
      <c r="V58" s="441"/>
      <c r="W58" s="436"/>
      <c r="X58" s="436" t="s">
        <v>755</v>
      </c>
      <c r="Y58" s="436" t="s">
        <v>756</v>
      </c>
      <c r="Z58" s="436" t="s">
        <v>757</v>
      </c>
      <c r="AA58" s="436"/>
      <c r="AC58" s="443">
        <f t="shared" si="0"/>
        <v>0</v>
      </c>
    </row>
    <row r="59" spans="1:29" ht="19.5" customHeight="1" x14ac:dyDescent="0.25">
      <c r="A59" s="436"/>
      <c r="B59" s="436"/>
      <c r="C59" s="436"/>
      <c r="D59" s="436"/>
      <c r="E59" s="437"/>
      <c r="F59" s="436"/>
      <c r="G59" s="439"/>
      <c r="H59" s="437">
        <v>406</v>
      </c>
      <c r="I59" s="437">
        <f>H59+I57</f>
        <v>9949.5460000000003</v>
      </c>
      <c r="J59" s="438"/>
      <c r="K59" s="436"/>
      <c r="L59" s="442"/>
      <c r="M59" s="439"/>
      <c r="N59" s="439"/>
      <c r="O59" s="439"/>
      <c r="P59" s="439"/>
      <c r="Q59" s="439"/>
      <c r="R59" s="439"/>
      <c r="S59" s="439"/>
      <c r="T59" s="440"/>
      <c r="U59" s="440"/>
      <c r="V59" s="441" t="s">
        <v>1037</v>
      </c>
      <c r="W59" s="436"/>
      <c r="X59" s="436" t="s">
        <v>1029</v>
      </c>
      <c r="Y59" s="436" t="s">
        <v>1029</v>
      </c>
      <c r="Z59" s="436" t="s">
        <v>1029</v>
      </c>
      <c r="AA59" s="436"/>
      <c r="AC59" s="443">
        <f t="shared" si="0"/>
        <v>1.4213637142857143</v>
      </c>
    </row>
    <row r="60" spans="1:29" ht="19.5" customHeight="1" x14ac:dyDescent="0.25">
      <c r="A60" s="436">
        <f>A58+1</f>
        <v>26</v>
      </c>
      <c r="B60" s="436" t="s">
        <v>1029</v>
      </c>
      <c r="C60" s="436" t="s">
        <v>267</v>
      </c>
      <c r="D60" s="436" t="s">
        <v>244</v>
      </c>
      <c r="E60" s="437">
        <v>385</v>
      </c>
      <c r="F60" s="436"/>
      <c r="G60" s="439"/>
      <c r="H60" s="437"/>
      <c r="I60" s="437"/>
      <c r="J60" s="438">
        <v>222.428</v>
      </c>
      <c r="K60" s="436" t="s">
        <v>1029</v>
      </c>
      <c r="L60" s="442">
        <f>H59+H61</f>
        <v>791</v>
      </c>
      <c r="M60" s="439">
        <v>395.5</v>
      </c>
      <c r="N60" s="439">
        <v>231</v>
      </c>
      <c r="O60" s="439">
        <v>214</v>
      </c>
      <c r="P60" s="439">
        <v>445</v>
      </c>
      <c r="Q60" s="439">
        <v>223</v>
      </c>
      <c r="R60" s="439">
        <v>208</v>
      </c>
      <c r="S60" s="439">
        <v>431</v>
      </c>
      <c r="T60" s="440">
        <v>333902.81800000003</v>
      </c>
      <c r="U60" s="440">
        <v>3147785.656</v>
      </c>
      <c r="V60" s="441"/>
      <c r="W60" s="436"/>
      <c r="X60" s="436" t="s">
        <v>755</v>
      </c>
      <c r="Y60" s="436" t="s">
        <v>756</v>
      </c>
      <c r="Z60" s="436" t="s">
        <v>757</v>
      </c>
      <c r="AA60" s="436"/>
      <c r="AC60" s="443">
        <f t="shared" si="0"/>
        <v>0</v>
      </c>
    </row>
    <row r="61" spans="1:29" ht="19.5" customHeight="1" x14ac:dyDescent="0.25">
      <c r="A61" s="436"/>
      <c r="B61" s="436"/>
      <c r="C61" s="436"/>
      <c r="D61" s="436"/>
      <c r="E61" s="437"/>
      <c r="F61" s="436"/>
      <c r="G61" s="439"/>
      <c r="H61" s="437">
        <v>385</v>
      </c>
      <c r="I61" s="437">
        <f>H61+I59</f>
        <v>10334.546</v>
      </c>
      <c r="J61" s="438"/>
      <c r="K61" s="436"/>
      <c r="L61" s="442"/>
      <c r="M61" s="439"/>
      <c r="N61" s="439"/>
      <c r="O61" s="439"/>
      <c r="P61" s="439"/>
      <c r="Q61" s="439"/>
      <c r="R61" s="439"/>
      <c r="S61" s="439"/>
      <c r="T61" s="440"/>
      <c r="U61" s="440"/>
      <c r="V61" s="441"/>
      <c r="W61" s="436"/>
      <c r="X61" s="436" t="s">
        <v>1029</v>
      </c>
      <c r="Y61" s="436" t="s">
        <v>1029</v>
      </c>
      <c r="Z61" s="436" t="s">
        <v>1029</v>
      </c>
      <c r="AA61" s="436"/>
      <c r="AC61" s="443">
        <f t="shared" si="0"/>
        <v>1.4763637142857142</v>
      </c>
    </row>
    <row r="62" spans="1:29" ht="19.5" customHeight="1" x14ac:dyDescent="0.25">
      <c r="A62" s="436">
        <f>A60+1</f>
        <v>27</v>
      </c>
      <c r="B62" s="436"/>
      <c r="C62" s="436" t="s">
        <v>268</v>
      </c>
      <c r="D62" s="436" t="s">
        <v>257</v>
      </c>
      <c r="E62" s="437">
        <v>404</v>
      </c>
      <c r="F62" s="436"/>
      <c r="G62" s="439"/>
      <c r="H62" s="437"/>
      <c r="I62" s="437"/>
      <c r="J62" s="438">
        <v>221.59700000000001</v>
      </c>
      <c r="K62" s="436" t="s">
        <v>1029</v>
      </c>
      <c r="L62" s="442">
        <f>H61+H63</f>
        <v>789</v>
      </c>
      <c r="M62" s="439">
        <v>394.5</v>
      </c>
      <c r="N62" s="439">
        <v>172</v>
      </c>
      <c r="O62" s="439">
        <v>150</v>
      </c>
      <c r="P62" s="439">
        <v>322</v>
      </c>
      <c r="Q62" s="439">
        <v>178</v>
      </c>
      <c r="R62" s="439">
        <v>167</v>
      </c>
      <c r="S62" s="439">
        <v>345</v>
      </c>
      <c r="T62" s="440">
        <v>334173.28100000002</v>
      </c>
      <c r="U62" s="440">
        <v>3148059.6540000001</v>
      </c>
      <c r="V62" s="441"/>
      <c r="W62" s="436"/>
      <c r="X62" s="436" t="s">
        <v>755</v>
      </c>
      <c r="Y62" s="436" t="s">
        <v>756</v>
      </c>
      <c r="Z62" s="436" t="s">
        <v>757</v>
      </c>
      <c r="AA62" s="436"/>
      <c r="AC62" s="443">
        <f t="shared" si="0"/>
        <v>0</v>
      </c>
    </row>
    <row r="63" spans="1:29" ht="19.5" customHeight="1" x14ac:dyDescent="0.25">
      <c r="A63" s="436"/>
      <c r="B63" s="436"/>
      <c r="C63" s="436"/>
      <c r="D63" s="436"/>
      <c r="E63" s="437"/>
      <c r="F63" s="436"/>
      <c r="G63" s="439"/>
      <c r="H63" s="437">
        <v>404</v>
      </c>
      <c r="I63" s="437">
        <f>H63+I61</f>
        <v>10738.546</v>
      </c>
      <c r="J63" s="438"/>
      <c r="K63" s="436"/>
      <c r="L63" s="442"/>
      <c r="M63" s="439"/>
      <c r="N63" s="439"/>
      <c r="O63" s="439"/>
      <c r="P63" s="439"/>
      <c r="Q63" s="439"/>
      <c r="R63" s="439"/>
      <c r="S63" s="439"/>
      <c r="T63" s="440"/>
      <c r="U63" s="440"/>
      <c r="V63" s="441"/>
      <c r="W63" s="436"/>
      <c r="X63" s="436" t="s">
        <v>1029</v>
      </c>
      <c r="Y63" s="436" t="s">
        <v>1029</v>
      </c>
      <c r="Z63" s="436" t="s">
        <v>1029</v>
      </c>
      <c r="AA63" s="436"/>
      <c r="AC63" s="443">
        <f t="shared" si="0"/>
        <v>1.5340780000000001</v>
      </c>
    </row>
    <row r="64" spans="1:29" ht="19.5" customHeight="1" x14ac:dyDescent="0.25">
      <c r="A64" s="436">
        <f>A62+1</f>
        <v>28</v>
      </c>
      <c r="B64" s="436" t="s">
        <v>1029</v>
      </c>
      <c r="C64" s="436" t="s">
        <v>269</v>
      </c>
      <c r="D64" s="436" t="s">
        <v>257</v>
      </c>
      <c r="E64" s="437">
        <v>409.26900000000001</v>
      </c>
      <c r="F64" s="436"/>
      <c r="G64" s="439"/>
      <c r="H64" s="437"/>
      <c r="I64" s="437"/>
      <c r="J64" s="438">
        <v>231.512</v>
      </c>
      <c r="K64" s="436" t="s">
        <v>1029</v>
      </c>
      <c r="L64" s="442">
        <f>H63+H65</f>
        <v>813.26900000000001</v>
      </c>
      <c r="M64" s="439">
        <v>406.6345</v>
      </c>
      <c r="N64" s="439">
        <v>254</v>
      </c>
      <c r="O64" s="439">
        <v>227</v>
      </c>
      <c r="P64" s="439">
        <v>481</v>
      </c>
      <c r="Q64" s="439">
        <v>239</v>
      </c>
      <c r="R64" s="439">
        <v>220</v>
      </c>
      <c r="S64" s="439">
        <v>459</v>
      </c>
      <c r="T64" s="440">
        <v>334457.09100000001</v>
      </c>
      <c r="U64" s="440">
        <v>3148347.1740000001</v>
      </c>
      <c r="V64" s="441"/>
      <c r="W64" s="436"/>
      <c r="X64" s="436" t="s">
        <v>1045</v>
      </c>
      <c r="Y64" s="436" t="s">
        <v>756</v>
      </c>
      <c r="Z64" s="436" t="s">
        <v>757</v>
      </c>
      <c r="AA64" s="436"/>
      <c r="AC64" s="443">
        <f t="shared" si="0"/>
        <v>0</v>
      </c>
    </row>
    <row r="65" spans="1:29" ht="19.5" customHeight="1" x14ac:dyDescent="0.25">
      <c r="A65" s="436"/>
      <c r="B65" s="436"/>
      <c r="C65" s="436"/>
      <c r="D65" s="436"/>
      <c r="E65" s="437"/>
      <c r="F65" s="436"/>
      <c r="G65" s="439"/>
      <c r="H65" s="437">
        <v>409.26900000000001</v>
      </c>
      <c r="I65" s="437">
        <f>H65+I63</f>
        <v>11147.815000000001</v>
      </c>
      <c r="J65" s="438"/>
      <c r="K65" s="436"/>
      <c r="L65" s="442"/>
      <c r="M65" s="439"/>
      <c r="N65" s="439"/>
      <c r="O65" s="439"/>
      <c r="P65" s="439"/>
      <c r="Q65" s="439"/>
      <c r="R65" s="439"/>
      <c r="S65" s="439"/>
      <c r="T65" s="440"/>
      <c r="U65" s="440"/>
      <c r="V65" s="441"/>
      <c r="W65" s="436"/>
      <c r="X65" s="436" t="s">
        <v>1029</v>
      </c>
      <c r="Y65" s="436" t="s">
        <v>1029</v>
      </c>
      <c r="Z65" s="436" t="s">
        <v>1029</v>
      </c>
      <c r="AA65" s="436"/>
      <c r="AC65" s="443">
        <f t="shared" si="0"/>
        <v>1.5925450000000001</v>
      </c>
    </row>
    <row r="66" spans="1:29" ht="19.5" customHeight="1" x14ac:dyDescent="0.25">
      <c r="A66" s="436">
        <f>A64+1</f>
        <v>29</v>
      </c>
      <c r="B66" s="436" t="s">
        <v>1046</v>
      </c>
      <c r="C66" s="436" t="s">
        <v>270</v>
      </c>
      <c r="D66" s="436" t="s">
        <v>233</v>
      </c>
      <c r="E66" s="437">
        <v>359</v>
      </c>
      <c r="F66" s="436"/>
      <c r="G66" s="439">
        <f>SUM(H52:H65)</f>
        <v>2769.2690000000002</v>
      </c>
      <c r="H66" s="437"/>
      <c r="I66" s="437"/>
      <c r="J66" s="438">
        <v>230.29900000000001</v>
      </c>
      <c r="K66" s="436" t="s">
        <v>1047</v>
      </c>
      <c r="L66" s="442">
        <f>H65+H67</f>
        <v>768.26900000000001</v>
      </c>
      <c r="M66" s="439">
        <v>384.1345</v>
      </c>
      <c r="N66" s="439">
        <v>183</v>
      </c>
      <c r="O66" s="439">
        <v>190</v>
      </c>
      <c r="P66" s="439">
        <v>373</v>
      </c>
      <c r="Q66" s="439">
        <v>190</v>
      </c>
      <c r="R66" s="439">
        <v>186</v>
      </c>
      <c r="S66" s="439">
        <v>376</v>
      </c>
      <c r="T66" s="440">
        <v>334744.60200000001</v>
      </c>
      <c r="U66" s="440">
        <v>3148638.4449999998</v>
      </c>
      <c r="V66" s="441"/>
      <c r="W66" s="436"/>
      <c r="X66" s="436" t="s">
        <v>1045</v>
      </c>
      <c r="Y66" s="436" t="s">
        <v>756</v>
      </c>
      <c r="Z66" s="436" t="s">
        <v>757</v>
      </c>
      <c r="AA66" s="436"/>
      <c r="AC66" s="443">
        <f t="shared" si="0"/>
        <v>0</v>
      </c>
    </row>
    <row r="67" spans="1:29" ht="19.5" customHeight="1" x14ac:dyDescent="0.25">
      <c r="A67" s="436"/>
      <c r="B67" s="436"/>
      <c r="C67" s="436"/>
      <c r="D67" s="436"/>
      <c r="E67" s="437"/>
      <c r="F67" s="436"/>
      <c r="G67" s="439"/>
      <c r="H67" s="437">
        <v>359</v>
      </c>
      <c r="I67" s="437">
        <f>H67+I65</f>
        <v>11506.815000000001</v>
      </c>
      <c r="J67" s="438"/>
      <c r="K67" s="436"/>
      <c r="L67" s="442"/>
      <c r="M67" s="439"/>
      <c r="N67" s="439"/>
      <c r="O67" s="439"/>
      <c r="P67" s="439"/>
      <c r="Q67" s="439"/>
      <c r="R67" s="439"/>
      <c r="S67" s="439"/>
      <c r="T67" s="440"/>
      <c r="U67" s="440"/>
      <c r="V67" s="441"/>
      <c r="W67" s="436"/>
      <c r="X67" s="436" t="s">
        <v>1029</v>
      </c>
      <c r="Y67" s="436" t="s">
        <v>1029</v>
      </c>
      <c r="Z67" s="436" t="s">
        <v>1029</v>
      </c>
      <c r="AA67" s="436"/>
      <c r="AC67" s="443">
        <f t="shared" si="0"/>
        <v>1.6438307142857143</v>
      </c>
    </row>
    <row r="68" spans="1:29" ht="19.5" customHeight="1" x14ac:dyDescent="0.25">
      <c r="A68" s="436">
        <f>A66+1</f>
        <v>30</v>
      </c>
      <c r="B68" s="436" t="s">
        <v>1029</v>
      </c>
      <c r="C68" s="436" t="s">
        <v>272</v>
      </c>
      <c r="D68" s="436" t="s">
        <v>250</v>
      </c>
      <c r="E68" s="437">
        <v>349</v>
      </c>
      <c r="F68" s="436"/>
      <c r="G68" s="439"/>
      <c r="H68" s="437"/>
      <c r="I68" s="437"/>
      <c r="J68" s="438">
        <v>228.709</v>
      </c>
      <c r="K68" s="436" t="s">
        <v>1029</v>
      </c>
      <c r="L68" s="442">
        <f>H67+H69</f>
        <v>708</v>
      </c>
      <c r="M68" s="439">
        <v>354</v>
      </c>
      <c r="N68" s="439">
        <v>170</v>
      </c>
      <c r="O68" s="439">
        <v>217</v>
      </c>
      <c r="P68" s="439">
        <v>387</v>
      </c>
      <c r="Q68" s="439">
        <v>174</v>
      </c>
      <c r="R68" s="439">
        <v>202</v>
      </c>
      <c r="S68" s="439">
        <v>376</v>
      </c>
      <c r="T68" s="440">
        <v>335100.10499999998</v>
      </c>
      <c r="U68" s="440">
        <v>3148688.4330000002</v>
      </c>
      <c r="V68" s="441"/>
      <c r="W68" s="436"/>
      <c r="X68" s="436" t="s">
        <v>1045</v>
      </c>
      <c r="Y68" s="436" t="s">
        <v>756</v>
      </c>
      <c r="Z68" s="436" t="s">
        <v>757</v>
      </c>
      <c r="AA68" s="436"/>
      <c r="AC68" s="443">
        <f t="shared" si="0"/>
        <v>0</v>
      </c>
    </row>
    <row r="69" spans="1:29" ht="19.5" customHeight="1" x14ac:dyDescent="0.25">
      <c r="A69" s="436"/>
      <c r="B69" s="436"/>
      <c r="C69" s="436"/>
      <c r="D69" s="436"/>
      <c r="E69" s="437"/>
      <c r="F69" s="436"/>
      <c r="G69" s="439"/>
      <c r="H69" s="437">
        <v>349</v>
      </c>
      <c r="I69" s="437">
        <f>H69+I67</f>
        <v>11855.815000000001</v>
      </c>
      <c r="J69" s="438"/>
      <c r="K69" s="436"/>
      <c r="L69" s="442"/>
      <c r="M69" s="439"/>
      <c r="N69" s="439"/>
      <c r="O69" s="439"/>
      <c r="P69" s="439"/>
      <c r="Q69" s="439"/>
      <c r="R69" s="439"/>
      <c r="S69" s="439"/>
      <c r="T69" s="440"/>
      <c r="U69" s="440"/>
      <c r="V69" s="441"/>
      <c r="W69" s="436"/>
      <c r="X69" s="436" t="s">
        <v>1029</v>
      </c>
      <c r="Y69" s="436" t="s">
        <v>1029</v>
      </c>
      <c r="Z69" s="436" t="s">
        <v>1029</v>
      </c>
      <c r="AA69" s="436"/>
      <c r="AC69" s="443">
        <f t="shared" si="0"/>
        <v>1.6936878571428573</v>
      </c>
    </row>
    <row r="70" spans="1:29" ht="19.5" customHeight="1" x14ac:dyDescent="0.25">
      <c r="A70" s="436">
        <f>A68+1</f>
        <v>31</v>
      </c>
      <c r="B70" s="436" t="s">
        <v>1029</v>
      </c>
      <c r="C70" s="436" t="s">
        <v>273</v>
      </c>
      <c r="D70" s="436" t="s">
        <v>231</v>
      </c>
      <c r="E70" s="437">
        <v>347</v>
      </c>
      <c r="F70" s="436"/>
      <c r="G70" s="439"/>
      <c r="H70" s="437"/>
      <c r="I70" s="437"/>
      <c r="J70" s="438">
        <v>223.53200000000001</v>
      </c>
      <c r="K70" s="436" t="s">
        <v>1029</v>
      </c>
      <c r="L70" s="442">
        <f>H69+H71</f>
        <v>696</v>
      </c>
      <c r="M70" s="439">
        <v>348</v>
      </c>
      <c r="N70" s="439">
        <v>132</v>
      </c>
      <c r="O70" s="439">
        <v>180</v>
      </c>
      <c r="P70" s="439">
        <v>312</v>
      </c>
      <c r="Q70" s="439">
        <v>148</v>
      </c>
      <c r="R70" s="439">
        <v>178</v>
      </c>
      <c r="S70" s="439">
        <v>326</v>
      </c>
      <c r="T70" s="440">
        <v>335445.70500000002</v>
      </c>
      <c r="U70" s="440">
        <v>3148737.0279999999</v>
      </c>
      <c r="V70" s="441"/>
      <c r="W70" s="436"/>
      <c r="X70" s="436" t="s">
        <v>1045</v>
      </c>
      <c r="Y70" s="436" t="s">
        <v>756</v>
      </c>
      <c r="Z70" s="436" t="s">
        <v>757</v>
      </c>
      <c r="AA70" s="436"/>
      <c r="AC70" s="443">
        <f t="shared" si="0"/>
        <v>0</v>
      </c>
    </row>
    <row r="71" spans="1:29" ht="19.5" customHeight="1" x14ac:dyDescent="0.25">
      <c r="A71" s="436"/>
      <c r="B71" s="436"/>
      <c r="C71" s="436"/>
      <c r="D71" s="436"/>
      <c r="E71" s="437"/>
      <c r="F71" s="436"/>
      <c r="G71" s="439"/>
      <c r="H71" s="437">
        <v>347</v>
      </c>
      <c r="I71" s="437">
        <f>H71+I69</f>
        <v>12202.815000000001</v>
      </c>
      <c r="J71" s="438"/>
      <c r="K71" s="436"/>
      <c r="L71" s="442"/>
      <c r="M71" s="439"/>
      <c r="N71" s="439"/>
      <c r="O71" s="439"/>
      <c r="P71" s="439"/>
      <c r="Q71" s="439"/>
      <c r="R71" s="439"/>
      <c r="S71" s="439"/>
      <c r="T71" s="440"/>
      <c r="U71" s="440"/>
      <c r="V71" s="441"/>
      <c r="W71" s="436"/>
      <c r="X71" s="436" t="s">
        <v>1029</v>
      </c>
      <c r="Y71" s="436" t="s">
        <v>1029</v>
      </c>
      <c r="Z71" s="436" t="s">
        <v>1029</v>
      </c>
      <c r="AA71" s="436"/>
      <c r="AC71" s="443">
        <f t="shared" si="0"/>
        <v>1.7432592857142857</v>
      </c>
    </row>
    <row r="72" spans="1:29" ht="19.5" customHeight="1" x14ac:dyDescent="0.25">
      <c r="A72" s="436">
        <f>A70+1</f>
        <v>32</v>
      </c>
      <c r="B72" s="436" t="s">
        <v>1029</v>
      </c>
      <c r="C72" s="436" t="s">
        <v>274</v>
      </c>
      <c r="D72" s="436" t="s">
        <v>231</v>
      </c>
      <c r="E72" s="437">
        <v>378.99200000000002</v>
      </c>
      <c r="F72" s="436"/>
      <c r="G72" s="439"/>
      <c r="H72" s="437"/>
      <c r="I72" s="437"/>
      <c r="J72" s="438">
        <v>222.47200000000001</v>
      </c>
      <c r="K72" s="436" t="s">
        <v>1029</v>
      </c>
      <c r="L72" s="442">
        <f>H71+H73</f>
        <v>725.99199999999996</v>
      </c>
      <c r="M72" s="439">
        <v>362.99599999999998</v>
      </c>
      <c r="N72" s="439">
        <v>167</v>
      </c>
      <c r="O72" s="439">
        <v>175</v>
      </c>
      <c r="P72" s="439">
        <v>342</v>
      </c>
      <c r="Q72" s="439">
        <v>170</v>
      </c>
      <c r="R72" s="439">
        <v>180</v>
      </c>
      <c r="S72" s="439">
        <v>350</v>
      </c>
      <c r="T72" s="440">
        <v>335789.32400000002</v>
      </c>
      <c r="U72" s="440">
        <v>3148785.3450000002</v>
      </c>
      <c r="V72" s="441"/>
      <c r="W72" s="436"/>
      <c r="X72" s="436" t="s">
        <v>1045</v>
      </c>
      <c r="Y72" s="436" t="s">
        <v>756</v>
      </c>
      <c r="Z72" s="436" t="s">
        <v>757</v>
      </c>
      <c r="AA72" s="436"/>
      <c r="AC72" s="443">
        <f t="shared" si="0"/>
        <v>0</v>
      </c>
    </row>
    <row r="73" spans="1:29" ht="19.5" customHeight="1" x14ac:dyDescent="0.25">
      <c r="A73" s="436"/>
      <c r="B73" s="436"/>
      <c r="C73" s="436"/>
      <c r="D73" s="436"/>
      <c r="E73" s="437"/>
      <c r="F73" s="436"/>
      <c r="G73" s="439"/>
      <c r="H73" s="437">
        <v>378.99200000000002</v>
      </c>
      <c r="I73" s="437">
        <f>H73+I71</f>
        <v>12581.807000000001</v>
      </c>
      <c r="J73" s="438"/>
      <c r="K73" s="436"/>
      <c r="L73" s="442"/>
      <c r="M73" s="439"/>
      <c r="N73" s="439"/>
      <c r="O73" s="439"/>
      <c r="P73" s="439"/>
      <c r="Q73" s="439"/>
      <c r="R73" s="439"/>
      <c r="S73" s="439"/>
      <c r="T73" s="440"/>
      <c r="U73" s="440"/>
      <c r="V73" s="441" t="s">
        <v>1048</v>
      </c>
      <c r="W73" s="436"/>
      <c r="X73" s="436" t="s">
        <v>1029</v>
      </c>
      <c r="Y73" s="436" t="s">
        <v>1029</v>
      </c>
      <c r="Z73" s="436" t="s">
        <v>1029</v>
      </c>
      <c r="AA73" s="436"/>
      <c r="AC73" s="443">
        <f t="shared" si="0"/>
        <v>1.797401</v>
      </c>
    </row>
    <row r="74" spans="1:29" ht="19.5" customHeight="1" x14ac:dyDescent="0.25">
      <c r="A74" s="436">
        <f>A72+1</f>
        <v>33</v>
      </c>
      <c r="B74" s="436" t="s">
        <v>1049</v>
      </c>
      <c r="C74" s="436" t="s">
        <v>275</v>
      </c>
      <c r="D74" s="436" t="s">
        <v>276</v>
      </c>
      <c r="E74" s="437">
        <v>367</v>
      </c>
      <c r="F74" s="436"/>
      <c r="G74" s="439">
        <f>SUM(H66:H73)</f>
        <v>1433.992</v>
      </c>
      <c r="H74" s="437"/>
      <c r="I74" s="437"/>
      <c r="J74" s="438">
        <v>223.529</v>
      </c>
      <c r="K74" s="436" t="s">
        <v>1050</v>
      </c>
      <c r="L74" s="442">
        <f>H73+H75</f>
        <v>745.99199999999996</v>
      </c>
      <c r="M74" s="439">
        <v>372.99599999999998</v>
      </c>
      <c r="N74" s="439">
        <v>205</v>
      </c>
      <c r="O74" s="439">
        <v>127</v>
      </c>
      <c r="P74" s="439">
        <v>332</v>
      </c>
      <c r="Q74" s="439">
        <v>200</v>
      </c>
      <c r="R74" s="439">
        <v>144</v>
      </c>
      <c r="S74" s="439">
        <v>344</v>
      </c>
      <c r="T74" s="440">
        <v>336164.62400000001</v>
      </c>
      <c r="U74" s="440">
        <v>3148838.1159999999</v>
      </c>
      <c r="V74" s="441"/>
      <c r="W74" s="436"/>
      <c r="X74" s="436" t="s">
        <v>1045</v>
      </c>
      <c r="Y74" s="436" t="s">
        <v>756</v>
      </c>
      <c r="Z74" s="436" t="s">
        <v>757</v>
      </c>
      <c r="AA74" s="436"/>
      <c r="AC74" s="443">
        <f t="shared" si="0"/>
        <v>0</v>
      </c>
    </row>
    <row r="75" spans="1:29" ht="19.5" customHeight="1" x14ac:dyDescent="0.25">
      <c r="A75" s="436"/>
      <c r="B75" s="436"/>
      <c r="C75" s="436"/>
      <c r="D75" s="436"/>
      <c r="E75" s="437"/>
      <c r="F75" s="436"/>
      <c r="G75" s="439"/>
      <c r="H75" s="437">
        <v>367</v>
      </c>
      <c r="I75" s="437">
        <f>H75+I73</f>
        <v>12948.807000000001</v>
      </c>
      <c r="J75" s="438"/>
      <c r="K75" s="436"/>
      <c r="L75" s="442"/>
      <c r="M75" s="439"/>
      <c r="N75" s="439"/>
      <c r="O75" s="439"/>
      <c r="P75" s="439"/>
      <c r="Q75" s="439"/>
      <c r="R75" s="439"/>
      <c r="S75" s="439"/>
      <c r="T75" s="440"/>
      <c r="U75" s="440"/>
      <c r="V75" s="441" t="s">
        <v>1051</v>
      </c>
      <c r="W75" s="436"/>
      <c r="X75" s="436" t="s">
        <v>1029</v>
      </c>
      <c r="Y75" s="436" t="s">
        <v>1029</v>
      </c>
      <c r="Z75" s="436" t="s">
        <v>1029</v>
      </c>
      <c r="AA75" s="436"/>
      <c r="AC75" s="443">
        <f t="shared" si="0"/>
        <v>1.8498295714285715</v>
      </c>
    </row>
    <row r="76" spans="1:29" ht="19.5" customHeight="1" x14ac:dyDescent="0.25">
      <c r="A76" s="436">
        <f>A74+1</f>
        <v>34</v>
      </c>
      <c r="B76" s="436" t="s">
        <v>1029</v>
      </c>
      <c r="C76" s="436" t="s">
        <v>277</v>
      </c>
      <c r="D76" s="436" t="s">
        <v>238</v>
      </c>
      <c r="E76" s="437">
        <v>406</v>
      </c>
      <c r="F76" s="436"/>
      <c r="G76" s="439"/>
      <c r="H76" s="437"/>
      <c r="I76" s="437"/>
      <c r="J76" s="438">
        <v>236.48099999999999</v>
      </c>
      <c r="K76" s="436"/>
      <c r="L76" s="442">
        <f>H75+H77</f>
        <v>773</v>
      </c>
      <c r="M76" s="439">
        <v>386.5</v>
      </c>
      <c r="N76" s="439">
        <v>240</v>
      </c>
      <c r="O76" s="439">
        <v>177</v>
      </c>
      <c r="P76" s="439">
        <v>417</v>
      </c>
      <c r="Q76" s="439">
        <v>224</v>
      </c>
      <c r="R76" s="439">
        <v>185</v>
      </c>
      <c r="S76" s="439">
        <v>409</v>
      </c>
      <c r="T76" s="440">
        <v>336529.07299999997</v>
      </c>
      <c r="U76" s="440">
        <v>3148794.9219999998</v>
      </c>
      <c r="V76" s="441"/>
      <c r="W76" s="436"/>
      <c r="X76" s="436" t="s">
        <v>1045</v>
      </c>
      <c r="Y76" s="436" t="s">
        <v>756</v>
      </c>
      <c r="Z76" s="436" t="s">
        <v>757</v>
      </c>
      <c r="AA76" s="436"/>
      <c r="AC76" s="443">
        <f t="shared" si="0"/>
        <v>0</v>
      </c>
    </row>
    <row r="77" spans="1:29" ht="19.5" customHeight="1" x14ac:dyDescent="0.25">
      <c r="A77" s="436"/>
      <c r="B77" s="436"/>
      <c r="C77" s="436"/>
      <c r="D77" s="436"/>
      <c r="E77" s="437"/>
      <c r="F77" s="436"/>
      <c r="G77" s="439"/>
      <c r="H77" s="437">
        <v>406</v>
      </c>
      <c r="I77" s="437">
        <f>H77+I75</f>
        <v>13354.807000000001</v>
      </c>
      <c r="J77" s="438"/>
      <c r="K77" s="436"/>
      <c r="L77" s="442"/>
      <c r="M77" s="439"/>
      <c r="N77" s="439"/>
      <c r="O77" s="439"/>
      <c r="P77" s="439"/>
      <c r="Q77" s="439"/>
      <c r="R77" s="439"/>
      <c r="S77" s="439"/>
      <c r="T77" s="440"/>
      <c r="U77" s="440"/>
      <c r="V77" s="441"/>
      <c r="W77" s="436"/>
      <c r="X77" s="436" t="s">
        <v>1029</v>
      </c>
      <c r="Y77" s="436" t="s">
        <v>1029</v>
      </c>
      <c r="Z77" s="436" t="s">
        <v>1029</v>
      </c>
      <c r="AA77" s="436"/>
      <c r="AC77" s="443">
        <f t="shared" si="0"/>
        <v>1.9078295714285716</v>
      </c>
    </row>
    <row r="78" spans="1:29" ht="19.5" customHeight="1" x14ac:dyDescent="0.25">
      <c r="A78" s="436">
        <f>A76+1</f>
        <v>35</v>
      </c>
      <c r="B78" s="436" t="s">
        <v>1029</v>
      </c>
      <c r="C78" s="436" t="s">
        <v>278</v>
      </c>
      <c r="D78" s="436" t="s">
        <v>244</v>
      </c>
      <c r="E78" s="437">
        <v>434</v>
      </c>
      <c r="F78" s="436"/>
      <c r="G78" s="439"/>
      <c r="H78" s="437"/>
      <c r="I78" s="437"/>
      <c r="J78" s="438">
        <v>232.542</v>
      </c>
      <c r="K78" s="436"/>
      <c r="L78" s="442">
        <f>H77+H79</f>
        <v>840</v>
      </c>
      <c r="M78" s="439">
        <v>420</v>
      </c>
      <c r="N78" s="439">
        <v>229</v>
      </c>
      <c r="O78" s="439">
        <v>305</v>
      </c>
      <c r="P78" s="439">
        <v>534</v>
      </c>
      <c r="Q78" s="439">
        <v>222</v>
      </c>
      <c r="R78" s="439">
        <v>280</v>
      </c>
      <c r="S78" s="439">
        <v>502</v>
      </c>
      <c r="T78" s="440">
        <v>336932.25199999998</v>
      </c>
      <c r="U78" s="440">
        <v>3148747.1379999998</v>
      </c>
      <c r="V78" s="441"/>
      <c r="W78" s="436"/>
      <c r="X78" s="436" t="s">
        <v>1045</v>
      </c>
      <c r="Y78" s="436" t="s">
        <v>756</v>
      </c>
      <c r="Z78" s="436" t="s">
        <v>757</v>
      </c>
      <c r="AA78" s="436"/>
      <c r="AC78" s="443">
        <f t="shared" si="0"/>
        <v>0</v>
      </c>
    </row>
    <row r="79" spans="1:29" ht="19.5" customHeight="1" x14ac:dyDescent="0.25">
      <c r="A79" s="436"/>
      <c r="B79" s="436"/>
      <c r="C79" s="436"/>
      <c r="D79" s="436"/>
      <c r="E79" s="437"/>
      <c r="F79" s="436"/>
      <c r="G79" s="439"/>
      <c r="H79" s="437">
        <v>434</v>
      </c>
      <c r="I79" s="437">
        <f>H79+I77</f>
        <v>13788.807000000001</v>
      </c>
      <c r="J79" s="438"/>
      <c r="K79" s="436"/>
      <c r="L79" s="442"/>
      <c r="M79" s="439"/>
      <c r="N79" s="439"/>
      <c r="O79" s="439"/>
      <c r="P79" s="439"/>
      <c r="Q79" s="439"/>
      <c r="R79" s="439"/>
      <c r="S79" s="439"/>
      <c r="T79" s="440"/>
      <c r="U79" s="440"/>
      <c r="V79" s="441"/>
      <c r="W79" s="436"/>
      <c r="X79" s="436" t="s">
        <v>1029</v>
      </c>
      <c r="Y79" s="436" t="s">
        <v>1029</v>
      </c>
      <c r="Z79" s="436" t="s">
        <v>1029</v>
      </c>
      <c r="AA79" s="436"/>
      <c r="AC79" s="443">
        <f t="shared" si="0"/>
        <v>1.9698295714285716</v>
      </c>
    </row>
    <row r="80" spans="1:29" ht="19.5" customHeight="1" x14ac:dyDescent="0.25">
      <c r="A80" s="436">
        <f>A78+1</f>
        <v>36</v>
      </c>
      <c r="B80" s="436" t="s">
        <v>1029</v>
      </c>
      <c r="C80" s="436" t="s">
        <v>279</v>
      </c>
      <c r="D80" s="436" t="s">
        <v>238</v>
      </c>
      <c r="E80" s="437">
        <v>404</v>
      </c>
      <c r="F80" s="436"/>
      <c r="G80" s="439"/>
      <c r="H80" s="437"/>
      <c r="I80" s="437"/>
      <c r="J80" s="438">
        <v>223.34200000000001</v>
      </c>
      <c r="K80" s="436"/>
      <c r="L80" s="442">
        <f>H79+H81</f>
        <v>838</v>
      </c>
      <c r="M80" s="439">
        <v>419</v>
      </c>
      <c r="N80" s="439">
        <v>130</v>
      </c>
      <c r="O80" s="439">
        <v>142</v>
      </c>
      <c r="P80" s="439">
        <v>272</v>
      </c>
      <c r="Q80" s="439">
        <v>156</v>
      </c>
      <c r="R80" s="439">
        <v>161</v>
      </c>
      <c r="S80" s="439">
        <v>317</v>
      </c>
      <c r="T80" s="440">
        <v>337363.23499999999</v>
      </c>
      <c r="U80" s="440">
        <v>3148696.0589999999</v>
      </c>
      <c r="V80" s="441"/>
      <c r="W80" s="436"/>
      <c r="X80" s="436" t="s">
        <v>1045</v>
      </c>
      <c r="Y80" s="436" t="s">
        <v>756</v>
      </c>
      <c r="Z80" s="436" t="s">
        <v>757</v>
      </c>
      <c r="AA80" s="436"/>
      <c r="AC80" s="443">
        <f t="shared" si="0"/>
        <v>0</v>
      </c>
    </row>
    <row r="81" spans="1:29" ht="19.5" customHeight="1" x14ac:dyDescent="0.25">
      <c r="A81" s="436"/>
      <c r="B81" s="436"/>
      <c r="C81" s="436"/>
      <c r="D81" s="436"/>
      <c r="E81" s="437"/>
      <c r="F81" s="436"/>
      <c r="G81" s="439"/>
      <c r="H81" s="437">
        <v>404</v>
      </c>
      <c r="I81" s="437">
        <f>H81+I79</f>
        <v>14192.807000000001</v>
      </c>
      <c r="J81" s="438"/>
      <c r="K81" s="436"/>
      <c r="L81" s="442"/>
      <c r="M81" s="439"/>
      <c r="N81" s="439"/>
      <c r="O81" s="439"/>
      <c r="P81" s="439"/>
      <c r="Q81" s="439"/>
      <c r="R81" s="439"/>
      <c r="S81" s="439"/>
      <c r="T81" s="440"/>
      <c r="U81" s="440"/>
      <c r="V81" s="441"/>
      <c r="W81" s="436"/>
      <c r="X81" s="436" t="s">
        <v>1029</v>
      </c>
      <c r="Y81" s="436" t="s">
        <v>1029</v>
      </c>
      <c r="Z81" s="436" t="s">
        <v>1029</v>
      </c>
      <c r="AA81" s="436"/>
      <c r="AC81" s="443">
        <f t="shared" si="0"/>
        <v>2.0275438571428572</v>
      </c>
    </row>
    <row r="82" spans="1:29" ht="19.5" customHeight="1" x14ac:dyDescent="0.25">
      <c r="A82" s="436">
        <f>A80+1</f>
        <v>37</v>
      </c>
      <c r="B82" s="436" t="s">
        <v>1029</v>
      </c>
      <c r="C82" s="436" t="s">
        <v>280</v>
      </c>
      <c r="D82" s="436" t="s">
        <v>246</v>
      </c>
      <c r="E82" s="437">
        <v>387</v>
      </c>
      <c r="F82" s="436"/>
      <c r="G82" s="439"/>
      <c r="H82" s="437"/>
      <c r="I82" s="437"/>
      <c r="J82" s="438">
        <v>222.96299999999999</v>
      </c>
      <c r="K82" s="436"/>
      <c r="L82" s="442">
        <f>H81+H83</f>
        <v>791</v>
      </c>
      <c r="M82" s="439">
        <v>395.5</v>
      </c>
      <c r="N82" s="439">
        <v>263</v>
      </c>
      <c r="O82" s="439">
        <v>187</v>
      </c>
      <c r="P82" s="439">
        <v>450</v>
      </c>
      <c r="Q82" s="439">
        <v>245</v>
      </c>
      <c r="R82" s="439">
        <v>189</v>
      </c>
      <c r="S82" s="439">
        <v>434</v>
      </c>
      <c r="T82" s="440">
        <v>337764.42700000003</v>
      </c>
      <c r="U82" s="440">
        <v>3148648.5109999999</v>
      </c>
      <c r="V82" s="441"/>
      <c r="W82" s="436"/>
      <c r="X82" s="436" t="s">
        <v>1045</v>
      </c>
      <c r="Y82" s="436" t="s">
        <v>756</v>
      </c>
      <c r="Z82" s="436" t="s">
        <v>757</v>
      </c>
      <c r="AA82" s="436"/>
      <c r="AC82" s="443">
        <f t="shared" si="0"/>
        <v>0</v>
      </c>
    </row>
    <row r="83" spans="1:29" ht="19.5" customHeight="1" x14ac:dyDescent="0.25">
      <c r="A83" s="436"/>
      <c r="B83" s="436"/>
      <c r="C83" s="436"/>
      <c r="D83" s="436"/>
      <c r="E83" s="437"/>
      <c r="F83" s="436"/>
      <c r="G83" s="439"/>
      <c r="H83" s="437">
        <v>387</v>
      </c>
      <c r="I83" s="437">
        <f>H83+I81</f>
        <v>14579.807000000001</v>
      </c>
      <c r="J83" s="438"/>
      <c r="K83" s="436"/>
      <c r="L83" s="442"/>
      <c r="M83" s="439"/>
      <c r="N83" s="439"/>
      <c r="O83" s="439"/>
      <c r="P83" s="439"/>
      <c r="Q83" s="439"/>
      <c r="R83" s="439"/>
      <c r="S83" s="439"/>
      <c r="T83" s="440"/>
      <c r="U83" s="440"/>
      <c r="V83" s="441"/>
      <c r="W83" s="436"/>
      <c r="X83" s="436" t="s">
        <v>1029</v>
      </c>
      <c r="Y83" s="436" t="s">
        <v>1029</v>
      </c>
      <c r="Z83" s="436" t="s">
        <v>1029</v>
      </c>
      <c r="AA83" s="436"/>
      <c r="AC83" s="443">
        <f t="shared" si="0"/>
        <v>2.0828295714285714</v>
      </c>
    </row>
    <row r="84" spans="1:29" ht="19.5" customHeight="1" x14ac:dyDescent="0.25">
      <c r="A84" s="436">
        <f>A82+1</f>
        <v>38</v>
      </c>
      <c r="B84" s="436"/>
      <c r="C84" s="436" t="s">
        <v>281</v>
      </c>
      <c r="D84" s="436" t="s">
        <v>246</v>
      </c>
      <c r="E84" s="437">
        <v>442</v>
      </c>
      <c r="F84" s="436"/>
      <c r="G84" s="439"/>
      <c r="H84" s="437"/>
      <c r="I84" s="437"/>
      <c r="J84" s="438">
        <v>224.18100000000001</v>
      </c>
      <c r="K84" s="436"/>
      <c r="L84" s="442">
        <f>H83+H85</f>
        <v>829</v>
      </c>
      <c r="M84" s="439">
        <v>414.5</v>
      </c>
      <c r="N84" s="439">
        <v>200</v>
      </c>
      <c r="O84" s="439">
        <v>261</v>
      </c>
      <c r="P84" s="439">
        <v>461</v>
      </c>
      <c r="Q84" s="439">
        <v>199</v>
      </c>
      <c r="R84" s="439">
        <v>250</v>
      </c>
      <c r="S84" s="439">
        <v>449</v>
      </c>
      <c r="T84" s="440">
        <v>338148.73800000001</v>
      </c>
      <c r="U84" s="440">
        <v>3148602.963</v>
      </c>
      <c r="V84" s="441"/>
      <c r="W84" s="436"/>
      <c r="X84" s="436" t="s">
        <v>1045</v>
      </c>
      <c r="Y84" s="436" t="s">
        <v>756</v>
      </c>
      <c r="Z84" s="436" t="s">
        <v>757</v>
      </c>
      <c r="AA84" s="436"/>
      <c r="AC84" s="443">
        <f t="shared" si="0"/>
        <v>0</v>
      </c>
    </row>
    <row r="85" spans="1:29" ht="19.5" customHeight="1" x14ac:dyDescent="0.25">
      <c r="A85" s="436"/>
      <c r="B85" s="436"/>
      <c r="C85" s="436"/>
      <c r="D85" s="436"/>
      <c r="E85" s="437"/>
      <c r="F85" s="436"/>
      <c r="G85" s="439"/>
      <c r="H85" s="437">
        <v>442</v>
      </c>
      <c r="I85" s="437">
        <f>H85+I83</f>
        <v>15021.807000000001</v>
      </c>
      <c r="J85" s="438"/>
      <c r="K85" s="436"/>
      <c r="L85" s="442"/>
      <c r="M85" s="439"/>
      <c r="N85" s="439"/>
      <c r="O85" s="439"/>
      <c r="P85" s="439"/>
      <c r="Q85" s="439"/>
      <c r="R85" s="439"/>
      <c r="S85" s="439"/>
      <c r="T85" s="440"/>
      <c r="U85" s="440"/>
      <c r="V85" s="441" t="s">
        <v>1052</v>
      </c>
      <c r="W85" s="436"/>
      <c r="X85" s="436" t="s">
        <v>1029</v>
      </c>
      <c r="Y85" s="436" t="s">
        <v>1029</v>
      </c>
      <c r="Z85" s="436" t="s">
        <v>1029</v>
      </c>
      <c r="AA85" s="436"/>
      <c r="AC85" s="443">
        <f t="shared" si="0"/>
        <v>2.1459724285714286</v>
      </c>
    </row>
    <row r="86" spans="1:29" ht="19.5" customHeight="1" x14ac:dyDescent="0.25">
      <c r="A86" s="436">
        <f>A84+1</f>
        <v>39</v>
      </c>
      <c r="B86" s="436" t="s">
        <v>1029</v>
      </c>
      <c r="C86" s="436" t="s">
        <v>282</v>
      </c>
      <c r="D86" s="436" t="s">
        <v>257</v>
      </c>
      <c r="E86" s="437">
        <v>398</v>
      </c>
      <c r="F86" s="436"/>
      <c r="G86" s="439"/>
      <c r="H86" s="437"/>
      <c r="I86" s="437"/>
      <c r="J86" s="438">
        <v>221.85499999999999</v>
      </c>
      <c r="K86" s="436"/>
      <c r="L86" s="442">
        <f>H85+H87</f>
        <v>840</v>
      </c>
      <c r="M86" s="439">
        <v>420</v>
      </c>
      <c r="N86" s="439">
        <v>182</v>
      </c>
      <c r="O86" s="439">
        <v>208</v>
      </c>
      <c r="P86" s="439">
        <v>390</v>
      </c>
      <c r="Q86" s="439">
        <v>194</v>
      </c>
      <c r="R86" s="439">
        <v>206</v>
      </c>
      <c r="S86" s="439">
        <v>400</v>
      </c>
      <c r="T86" s="440">
        <v>338587.66600000003</v>
      </c>
      <c r="U86" s="440">
        <v>3148550.943</v>
      </c>
      <c r="V86" s="441"/>
      <c r="W86" s="436"/>
      <c r="X86" s="436" t="s">
        <v>1045</v>
      </c>
      <c r="Y86" s="436" t="s">
        <v>756</v>
      </c>
      <c r="Z86" s="436" t="s">
        <v>757</v>
      </c>
      <c r="AA86" s="436"/>
      <c r="AC86" s="443">
        <f t="shared" si="0"/>
        <v>0</v>
      </c>
    </row>
    <row r="87" spans="1:29" ht="19.5" customHeight="1" x14ac:dyDescent="0.25">
      <c r="A87" s="436"/>
      <c r="B87" s="436"/>
      <c r="C87" s="436"/>
      <c r="D87" s="436"/>
      <c r="E87" s="437"/>
      <c r="F87" s="436"/>
      <c r="G87" s="439"/>
      <c r="H87" s="437">
        <v>398</v>
      </c>
      <c r="I87" s="437">
        <f>H87+I85</f>
        <v>15419.807000000001</v>
      </c>
      <c r="J87" s="438"/>
      <c r="K87" s="436"/>
      <c r="L87" s="442"/>
      <c r="M87" s="439"/>
      <c r="N87" s="439"/>
      <c r="O87" s="439"/>
      <c r="P87" s="439"/>
      <c r="Q87" s="439"/>
      <c r="R87" s="439"/>
      <c r="S87" s="439"/>
      <c r="T87" s="440"/>
      <c r="U87" s="440"/>
      <c r="V87" s="441"/>
      <c r="W87" s="436"/>
      <c r="X87" s="436" t="s">
        <v>1029</v>
      </c>
      <c r="Y87" s="436" t="s">
        <v>1029</v>
      </c>
      <c r="Z87" s="436" t="s">
        <v>1029</v>
      </c>
      <c r="AA87" s="436"/>
      <c r="AC87" s="443">
        <f t="shared" si="0"/>
        <v>2.2028295714285715</v>
      </c>
    </row>
    <row r="88" spans="1:29" ht="19.5" customHeight="1" x14ac:dyDescent="0.25">
      <c r="A88" s="436">
        <f>A86+1</f>
        <v>40</v>
      </c>
      <c r="B88" s="436" t="s">
        <v>1029</v>
      </c>
      <c r="C88" s="436" t="s">
        <v>283</v>
      </c>
      <c r="D88" s="436" t="s">
        <v>284</v>
      </c>
      <c r="E88" s="437">
        <v>442</v>
      </c>
      <c r="F88" s="436"/>
      <c r="G88" s="439">
        <f>SUM(H74:H87)</f>
        <v>2838</v>
      </c>
      <c r="H88" s="437"/>
      <c r="I88" s="437"/>
      <c r="J88" s="438">
        <v>223.214</v>
      </c>
      <c r="K88" s="436"/>
      <c r="L88" s="442">
        <f>H87+H89</f>
        <v>840</v>
      </c>
      <c r="M88" s="439">
        <v>420</v>
      </c>
      <c r="N88" s="439">
        <v>191</v>
      </c>
      <c r="O88" s="439">
        <v>143</v>
      </c>
      <c r="P88" s="439">
        <v>334</v>
      </c>
      <c r="Q88" s="439">
        <v>194</v>
      </c>
      <c r="R88" s="439">
        <v>166</v>
      </c>
      <c r="S88" s="439">
        <v>360</v>
      </c>
      <c r="T88" s="440">
        <v>338982.9</v>
      </c>
      <c r="U88" s="440">
        <v>3148504.1</v>
      </c>
      <c r="V88" s="441"/>
      <c r="W88" s="436"/>
      <c r="X88" s="436" t="s">
        <v>1045</v>
      </c>
      <c r="Y88" s="436" t="s">
        <v>756</v>
      </c>
      <c r="Z88" s="436" t="s">
        <v>757</v>
      </c>
      <c r="AA88" s="436"/>
      <c r="AC88" s="443">
        <f t="shared" si="0"/>
        <v>0</v>
      </c>
    </row>
    <row r="89" spans="1:29" ht="19.5" customHeight="1" x14ac:dyDescent="0.25">
      <c r="A89" s="436"/>
      <c r="B89" s="436"/>
      <c r="C89" s="436"/>
      <c r="D89" s="436"/>
      <c r="E89" s="437"/>
      <c r="F89" s="436"/>
      <c r="G89" s="439"/>
      <c r="H89" s="437">
        <v>442</v>
      </c>
      <c r="I89" s="437">
        <f>H89+I87</f>
        <v>15861.807000000001</v>
      </c>
      <c r="J89" s="438"/>
      <c r="K89" s="436"/>
      <c r="L89" s="442"/>
      <c r="M89" s="439"/>
      <c r="N89" s="439"/>
      <c r="O89" s="439"/>
      <c r="P89" s="439"/>
      <c r="Q89" s="439"/>
      <c r="R89" s="439"/>
      <c r="S89" s="439"/>
      <c r="T89" s="440"/>
      <c r="U89" s="440"/>
      <c r="V89" s="441" t="s">
        <v>1053</v>
      </c>
      <c r="W89" s="436"/>
      <c r="X89" s="436" t="s">
        <v>1029</v>
      </c>
      <c r="Y89" s="436" t="s">
        <v>1029</v>
      </c>
      <c r="Z89" s="436" t="s">
        <v>1029</v>
      </c>
      <c r="AA89" s="436"/>
      <c r="AC89" s="443">
        <f t="shared" si="0"/>
        <v>2.2659724285714287</v>
      </c>
    </row>
    <row r="90" spans="1:29" ht="19.5" customHeight="1" x14ac:dyDescent="0.25">
      <c r="A90" s="436">
        <f>A88+1</f>
        <v>41</v>
      </c>
      <c r="B90" s="436" t="s">
        <v>1029</v>
      </c>
      <c r="C90" s="436" t="s">
        <v>285</v>
      </c>
      <c r="D90" s="436" t="s">
        <v>246</v>
      </c>
      <c r="E90" s="437">
        <v>376</v>
      </c>
      <c r="F90" s="436"/>
      <c r="G90" s="439"/>
      <c r="H90" s="437"/>
      <c r="I90" s="437"/>
      <c r="J90" s="438">
        <v>231.006</v>
      </c>
      <c r="K90" s="436"/>
      <c r="L90" s="442">
        <f>H89+H91</f>
        <v>818</v>
      </c>
      <c r="M90" s="439">
        <v>409</v>
      </c>
      <c r="N90" s="439">
        <v>300</v>
      </c>
      <c r="O90" s="439">
        <v>225</v>
      </c>
      <c r="P90" s="439">
        <v>525</v>
      </c>
      <c r="Q90" s="439">
        <v>278</v>
      </c>
      <c r="R90" s="439">
        <v>214</v>
      </c>
      <c r="S90" s="439">
        <v>492</v>
      </c>
      <c r="T90" s="440">
        <v>339421.82799999998</v>
      </c>
      <c r="U90" s="440">
        <v>3148452.08</v>
      </c>
      <c r="V90" s="441"/>
      <c r="W90" s="436"/>
      <c r="X90" s="436" t="s">
        <v>1045</v>
      </c>
      <c r="Y90" s="436" t="s">
        <v>756</v>
      </c>
      <c r="Z90" s="436" t="s">
        <v>757</v>
      </c>
      <c r="AA90" s="436"/>
      <c r="AC90" s="443">
        <f t="shared" si="0"/>
        <v>0</v>
      </c>
    </row>
    <row r="91" spans="1:29" ht="19.5" customHeight="1" x14ac:dyDescent="0.25">
      <c r="A91" s="436"/>
      <c r="B91" s="436"/>
      <c r="C91" s="436"/>
      <c r="D91" s="436"/>
      <c r="E91" s="437"/>
      <c r="F91" s="436"/>
      <c r="G91" s="439"/>
      <c r="H91" s="437">
        <v>376</v>
      </c>
      <c r="I91" s="437">
        <f>H91+I89</f>
        <v>16237.807000000001</v>
      </c>
      <c r="J91" s="438"/>
      <c r="K91" s="436"/>
      <c r="L91" s="442"/>
      <c r="M91" s="439"/>
      <c r="N91" s="439"/>
      <c r="O91" s="439"/>
      <c r="P91" s="439"/>
      <c r="Q91" s="439"/>
      <c r="R91" s="439"/>
      <c r="S91" s="439"/>
      <c r="T91" s="440"/>
      <c r="U91" s="440"/>
      <c r="V91" s="451"/>
      <c r="W91" s="436"/>
      <c r="X91" s="436" t="s">
        <v>1029</v>
      </c>
      <c r="Y91" s="436" t="s">
        <v>1029</v>
      </c>
      <c r="Z91" s="436" t="s">
        <v>1029</v>
      </c>
      <c r="AA91" s="436"/>
      <c r="AC91" s="443">
        <f t="shared" si="0"/>
        <v>2.3196867142857145</v>
      </c>
    </row>
    <row r="92" spans="1:29" ht="19.5" customHeight="1" x14ac:dyDescent="0.25">
      <c r="A92" s="436">
        <f>A90+1</f>
        <v>42</v>
      </c>
      <c r="B92" s="436" t="s">
        <v>1029</v>
      </c>
      <c r="C92" s="436" t="s">
        <v>286</v>
      </c>
      <c r="D92" s="436" t="s">
        <v>257</v>
      </c>
      <c r="E92" s="437">
        <v>464</v>
      </c>
      <c r="F92" s="436"/>
      <c r="G92" s="439"/>
      <c r="H92" s="437"/>
      <c r="I92" s="437"/>
      <c r="J92" s="438">
        <v>230.369</v>
      </c>
      <c r="K92" s="436"/>
      <c r="L92" s="442">
        <f>H91+H93</f>
        <v>840</v>
      </c>
      <c r="M92" s="439">
        <v>420</v>
      </c>
      <c r="N92" s="439">
        <v>152</v>
      </c>
      <c r="O92" s="439">
        <v>258</v>
      </c>
      <c r="P92" s="439">
        <v>410</v>
      </c>
      <c r="Q92" s="439">
        <v>163</v>
      </c>
      <c r="R92" s="439">
        <v>251</v>
      </c>
      <c r="S92" s="439">
        <v>414</v>
      </c>
      <c r="T92" s="440">
        <v>339795.21399999998</v>
      </c>
      <c r="U92" s="440">
        <v>3148407.827</v>
      </c>
      <c r="V92" s="441"/>
      <c r="W92" s="436"/>
      <c r="X92" s="436" t="s">
        <v>1045</v>
      </c>
      <c r="Y92" s="436" t="s">
        <v>756</v>
      </c>
      <c r="Z92" s="436" t="s">
        <v>757</v>
      </c>
      <c r="AA92" s="436"/>
      <c r="AC92" s="443">
        <f t="shared" si="0"/>
        <v>0</v>
      </c>
    </row>
    <row r="93" spans="1:29" ht="19.5" customHeight="1" x14ac:dyDescent="0.25">
      <c r="A93" s="436"/>
      <c r="B93" s="436"/>
      <c r="C93" s="436"/>
      <c r="D93" s="436"/>
      <c r="E93" s="437"/>
      <c r="F93" s="436"/>
      <c r="G93" s="439"/>
      <c r="H93" s="437">
        <v>464</v>
      </c>
      <c r="I93" s="437">
        <f>H93+I91</f>
        <v>16701.807000000001</v>
      </c>
      <c r="J93" s="438"/>
      <c r="K93" s="436"/>
      <c r="L93" s="442"/>
      <c r="M93" s="439"/>
      <c r="N93" s="439"/>
      <c r="O93" s="439"/>
      <c r="P93" s="439"/>
      <c r="Q93" s="439"/>
      <c r="R93" s="439"/>
      <c r="S93" s="439"/>
      <c r="T93" s="440"/>
      <c r="U93" s="440"/>
      <c r="V93" s="441" t="s">
        <v>1054</v>
      </c>
      <c r="W93" s="436"/>
      <c r="X93" s="436" t="s">
        <v>1029</v>
      </c>
      <c r="Y93" s="436" t="s">
        <v>1029</v>
      </c>
      <c r="Z93" s="436" t="s">
        <v>1029</v>
      </c>
      <c r="AA93" s="436"/>
      <c r="AC93" s="443">
        <f t="shared" si="0"/>
        <v>2.3859724285714288</v>
      </c>
    </row>
    <row r="94" spans="1:29" ht="19.5" customHeight="1" x14ac:dyDescent="0.25">
      <c r="A94" s="436">
        <f>A92+1</f>
        <v>43</v>
      </c>
      <c r="B94" s="436" t="s">
        <v>1029</v>
      </c>
      <c r="C94" s="436" t="s">
        <v>287</v>
      </c>
      <c r="D94" s="436" t="s">
        <v>231</v>
      </c>
      <c r="E94" s="437">
        <v>365</v>
      </c>
      <c r="F94" s="436"/>
      <c r="G94" s="439"/>
      <c r="H94" s="437"/>
      <c r="I94" s="437"/>
      <c r="J94" s="438">
        <v>229.268</v>
      </c>
      <c r="K94" s="436"/>
      <c r="L94" s="442">
        <f>H93+H95</f>
        <v>829</v>
      </c>
      <c r="M94" s="439">
        <v>414.5</v>
      </c>
      <c r="N94" s="439">
        <v>207</v>
      </c>
      <c r="O94" s="439">
        <v>207</v>
      </c>
      <c r="P94" s="439">
        <v>414</v>
      </c>
      <c r="Q94" s="439">
        <v>215</v>
      </c>
      <c r="R94" s="439">
        <v>200</v>
      </c>
      <c r="S94" s="439">
        <v>415</v>
      </c>
      <c r="T94" s="440">
        <v>340255.99</v>
      </c>
      <c r="U94" s="440">
        <v>3148353.2170000002</v>
      </c>
      <c r="V94" s="441"/>
      <c r="W94" s="436"/>
      <c r="X94" s="436" t="s">
        <v>1055</v>
      </c>
      <c r="Y94" s="436" t="s">
        <v>756</v>
      </c>
      <c r="Z94" s="436" t="s">
        <v>757</v>
      </c>
      <c r="AA94" s="436"/>
      <c r="AC94" s="443">
        <f t="shared" si="0"/>
        <v>0</v>
      </c>
    </row>
    <row r="95" spans="1:29" ht="19.5" customHeight="1" x14ac:dyDescent="0.25">
      <c r="A95" s="436"/>
      <c r="B95" s="436"/>
      <c r="C95" s="436"/>
      <c r="D95" s="436"/>
      <c r="E95" s="437"/>
      <c r="F95" s="436"/>
      <c r="G95" s="439"/>
      <c r="H95" s="437">
        <v>365</v>
      </c>
      <c r="I95" s="437">
        <f>H95+I93</f>
        <v>17066.807000000001</v>
      </c>
      <c r="J95" s="438"/>
      <c r="K95" s="436"/>
      <c r="L95" s="442"/>
      <c r="M95" s="439"/>
      <c r="N95" s="439"/>
      <c r="O95" s="439"/>
      <c r="P95" s="439"/>
      <c r="Q95" s="439"/>
      <c r="R95" s="439"/>
      <c r="S95" s="439"/>
      <c r="T95" s="440"/>
      <c r="U95" s="440"/>
      <c r="V95" s="441" t="s">
        <v>1056</v>
      </c>
      <c r="W95" s="436"/>
      <c r="X95" s="436" t="s">
        <v>1029</v>
      </c>
      <c r="Y95" s="436" t="s">
        <v>1029</v>
      </c>
      <c r="Z95" s="436" t="s">
        <v>1029</v>
      </c>
      <c r="AA95" s="436"/>
      <c r="AC95" s="443">
        <f t="shared" si="0"/>
        <v>2.4381152857142858</v>
      </c>
    </row>
    <row r="96" spans="1:29" ht="19.5" customHeight="1" x14ac:dyDescent="0.25">
      <c r="A96" s="436">
        <f>A94+1</f>
        <v>44</v>
      </c>
      <c r="B96" s="436" t="s">
        <v>1029</v>
      </c>
      <c r="C96" s="436" t="s">
        <v>288</v>
      </c>
      <c r="D96" s="436" t="s">
        <v>250</v>
      </c>
      <c r="E96" s="437">
        <v>406</v>
      </c>
      <c r="F96" s="436"/>
      <c r="G96" s="439"/>
      <c r="H96" s="437"/>
      <c r="I96" s="437"/>
      <c r="J96" s="438">
        <v>223.572</v>
      </c>
      <c r="K96" s="436"/>
      <c r="L96" s="442">
        <f>H95+H97</f>
        <v>771</v>
      </c>
      <c r="M96" s="439">
        <v>385.5</v>
      </c>
      <c r="N96" s="439">
        <v>159</v>
      </c>
      <c r="O96" s="439">
        <v>187</v>
      </c>
      <c r="P96" s="439">
        <v>346</v>
      </c>
      <c r="Q96" s="439">
        <v>166</v>
      </c>
      <c r="R96" s="439">
        <v>192</v>
      </c>
      <c r="S96" s="439">
        <v>358</v>
      </c>
      <c r="T96" s="440">
        <v>340618.45299999998</v>
      </c>
      <c r="U96" s="440">
        <v>3148310.2579999999</v>
      </c>
      <c r="V96" s="441"/>
      <c r="W96" s="436"/>
      <c r="X96" s="436" t="s">
        <v>1055</v>
      </c>
      <c r="Y96" s="436" t="s">
        <v>762</v>
      </c>
      <c r="Z96" s="436" t="s">
        <v>757</v>
      </c>
      <c r="AA96" s="436"/>
      <c r="AC96" s="443">
        <f t="shared" si="0"/>
        <v>0</v>
      </c>
    </row>
    <row r="97" spans="1:29" ht="19.5" customHeight="1" x14ac:dyDescent="0.25">
      <c r="A97" s="436"/>
      <c r="B97" s="436"/>
      <c r="C97" s="436"/>
      <c r="D97" s="436"/>
      <c r="E97" s="437"/>
      <c r="F97" s="436"/>
      <c r="G97" s="439"/>
      <c r="H97" s="437">
        <v>406</v>
      </c>
      <c r="I97" s="437">
        <f>H97+I95</f>
        <v>17472.807000000001</v>
      </c>
      <c r="J97" s="438"/>
      <c r="K97" s="436"/>
      <c r="L97" s="442"/>
      <c r="M97" s="439"/>
      <c r="N97" s="439"/>
      <c r="O97" s="439"/>
      <c r="P97" s="439"/>
      <c r="Q97" s="439"/>
      <c r="R97" s="439"/>
      <c r="S97" s="439"/>
      <c r="T97" s="440"/>
      <c r="U97" s="440"/>
      <c r="V97" s="441" t="s">
        <v>1052</v>
      </c>
      <c r="W97" s="436"/>
      <c r="X97" s="436" t="s">
        <v>1029</v>
      </c>
      <c r="Y97" s="436" t="s">
        <v>1029</v>
      </c>
      <c r="Z97" s="436" t="s">
        <v>1029</v>
      </c>
      <c r="AA97" s="436"/>
      <c r="AC97" s="443">
        <f t="shared" si="0"/>
        <v>2.4961152857142856</v>
      </c>
    </row>
    <row r="98" spans="1:29" ht="19.5" customHeight="1" x14ac:dyDescent="0.25">
      <c r="A98" s="436">
        <f>A96+1</f>
        <v>45</v>
      </c>
      <c r="B98" s="436" t="s">
        <v>1029</v>
      </c>
      <c r="C98" s="436" t="s">
        <v>289</v>
      </c>
      <c r="D98" s="436" t="s">
        <v>257</v>
      </c>
      <c r="E98" s="437">
        <v>419</v>
      </c>
      <c r="F98" s="436"/>
      <c r="G98" s="439"/>
      <c r="H98" s="437"/>
      <c r="I98" s="437"/>
      <c r="J98" s="438">
        <v>223.792</v>
      </c>
      <c r="K98" s="436"/>
      <c r="L98" s="442">
        <f>H97+H99</f>
        <v>825</v>
      </c>
      <c r="M98" s="439">
        <v>412.5</v>
      </c>
      <c r="N98" s="439">
        <v>220</v>
      </c>
      <c r="O98" s="439">
        <v>218</v>
      </c>
      <c r="P98" s="439">
        <v>438</v>
      </c>
      <c r="Q98" s="439">
        <v>215</v>
      </c>
      <c r="R98" s="439">
        <v>216</v>
      </c>
      <c r="S98" s="439">
        <v>431</v>
      </c>
      <c r="T98" s="440">
        <v>341021.63099999999</v>
      </c>
      <c r="U98" s="440">
        <v>3148262.4739999999</v>
      </c>
      <c r="V98" s="441"/>
      <c r="W98" s="436"/>
      <c r="X98" s="436" t="s">
        <v>1055</v>
      </c>
      <c r="Y98" s="436" t="s">
        <v>762</v>
      </c>
      <c r="Z98" s="436" t="s">
        <v>757</v>
      </c>
      <c r="AA98" s="436"/>
      <c r="AC98" s="443">
        <f t="shared" si="0"/>
        <v>0</v>
      </c>
    </row>
    <row r="99" spans="1:29" ht="19.5" customHeight="1" x14ac:dyDescent="0.25">
      <c r="A99" s="436"/>
      <c r="B99" s="436"/>
      <c r="C99" s="436"/>
      <c r="D99" s="436"/>
      <c r="E99" s="437"/>
      <c r="F99" s="436"/>
      <c r="G99" s="439"/>
      <c r="H99" s="437">
        <v>419</v>
      </c>
      <c r="I99" s="437">
        <f>H99+I97</f>
        <v>17891.807000000001</v>
      </c>
      <c r="J99" s="438"/>
      <c r="K99" s="436"/>
      <c r="L99" s="442"/>
      <c r="M99" s="439"/>
      <c r="N99" s="439"/>
      <c r="O99" s="439"/>
      <c r="P99" s="439"/>
      <c r="Q99" s="439"/>
      <c r="R99" s="439"/>
      <c r="S99" s="439"/>
      <c r="T99" s="440"/>
      <c r="U99" s="440"/>
      <c r="V99" s="441" t="s">
        <v>1053</v>
      </c>
      <c r="W99" s="436"/>
      <c r="X99" s="436" t="s">
        <v>1029</v>
      </c>
      <c r="Y99" s="436" t="s">
        <v>1029</v>
      </c>
      <c r="Z99" s="436" t="s">
        <v>1029</v>
      </c>
      <c r="AA99" s="436"/>
      <c r="AC99" s="443">
        <f t="shared" si="0"/>
        <v>2.5559724285714287</v>
      </c>
    </row>
    <row r="100" spans="1:29" ht="19.5" customHeight="1" x14ac:dyDescent="0.25">
      <c r="A100" s="436">
        <f>A98+1</f>
        <v>46</v>
      </c>
      <c r="B100" s="436" t="s">
        <v>1029</v>
      </c>
      <c r="C100" s="436" t="s">
        <v>290</v>
      </c>
      <c r="D100" s="436" t="s">
        <v>250</v>
      </c>
      <c r="E100" s="437">
        <v>400</v>
      </c>
      <c r="F100" s="436"/>
      <c r="G100" s="439"/>
      <c r="H100" s="437"/>
      <c r="I100" s="437"/>
      <c r="J100" s="438">
        <v>225.06100000000001</v>
      </c>
      <c r="K100" s="436"/>
      <c r="L100" s="442">
        <f>H99+H101</f>
        <v>819</v>
      </c>
      <c r="M100" s="439">
        <v>409.5</v>
      </c>
      <c r="N100" s="439">
        <v>201</v>
      </c>
      <c r="O100" s="439">
        <v>178</v>
      </c>
      <c r="P100" s="439">
        <v>379</v>
      </c>
      <c r="Q100" s="439">
        <v>204</v>
      </c>
      <c r="R100" s="439">
        <v>185</v>
      </c>
      <c r="S100" s="439">
        <v>389</v>
      </c>
      <c r="T100" s="440">
        <v>341437.71899999998</v>
      </c>
      <c r="U100" s="440">
        <v>3148213.1609999998</v>
      </c>
      <c r="V100" s="441"/>
      <c r="W100" s="436"/>
      <c r="X100" s="436" t="s">
        <v>1055</v>
      </c>
      <c r="Y100" s="436" t="s">
        <v>762</v>
      </c>
      <c r="Z100" s="436" t="s">
        <v>757</v>
      </c>
      <c r="AA100" s="436"/>
      <c r="AC100" s="443">
        <f t="shared" si="0"/>
        <v>0</v>
      </c>
    </row>
    <row r="101" spans="1:29" ht="19.5" customHeight="1" x14ac:dyDescent="0.25">
      <c r="A101" s="436"/>
      <c r="B101" s="436"/>
      <c r="C101" s="436"/>
      <c r="D101" s="436"/>
      <c r="E101" s="437"/>
      <c r="F101" s="436"/>
      <c r="G101" s="439"/>
      <c r="H101" s="437">
        <v>400</v>
      </c>
      <c r="I101" s="437">
        <f>H101+I99</f>
        <v>18291.807000000001</v>
      </c>
      <c r="J101" s="438"/>
      <c r="K101" s="436"/>
      <c r="L101" s="442"/>
      <c r="M101" s="439"/>
      <c r="N101" s="439"/>
      <c r="O101" s="439"/>
      <c r="P101" s="439"/>
      <c r="Q101" s="439"/>
      <c r="R101" s="439"/>
      <c r="S101" s="439"/>
      <c r="T101" s="440"/>
      <c r="U101" s="440"/>
      <c r="V101" s="441" t="s">
        <v>1053</v>
      </c>
      <c r="W101" s="436"/>
      <c r="X101" s="436" t="s">
        <v>1029</v>
      </c>
      <c r="Y101" s="436" t="s">
        <v>1029</v>
      </c>
      <c r="Z101" s="436" t="s">
        <v>1029</v>
      </c>
      <c r="AA101" s="436"/>
      <c r="AC101" s="443">
        <f t="shared" si="0"/>
        <v>2.6131152857142856</v>
      </c>
    </row>
    <row r="102" spans="1:29" ht="19.5" customHeight="1" x14ac:dyDescent="0.25">
      <c r="A102" s="436">
        <f>A100+1</f>
        <v>47</v>
      </c>
      <c r="B102" s="436" t="s">
        <v>1029</v>
      </c>
      <c r="C102" s="436" t="s">
        <v>291</v>
      </c>
      <c r="D102" s="436" t="s">
        <v>257</v>
      </c>
      <c r="E102" s="437">
        <v>379.42399999999998</v>
      </c>
      <c r="F102" s="436"/>
      <c r="G102" s="439"/>
      <c r="H102" s="437"/>
      <c r="I102" s="437"/>
      <c r="J102" s="438">
        <v>226.339</v>
      </c>
      <c r="K102" s="436"/>
      <c r="L102" s="442">
        <f>H101+H103</f>
        <v>779.42399999999998</v>
      </c>
      <c r="M102" s="439">
        <v>389.71199999999999</v>
      </c>
      <c r="N102" s="439">
        <v>223</v>
      </c>
      <c r="O102" s="439">
        <v>196</v>
      </c>
      <c r="P102" s="439">
        <v>419</v>
      </c>
      <c r="Q102" s="439">
        <v>216</v>
      </c>
      <c r="R102" s="439">
        <v>194</v>
      </c>
      <c r="S102" s="439">
        <v>410</v>
      </c>
      <c r="T102" s="440">
        <v>341834.93900000001</v>
      </c>
      <c r="U102" s="440">
        <v>3148166.0830000001</v>
      </c>
      <c r="V102" s="441"/>
      <c r="W102" s="436"/>
      <c r="X102" s="436" t="s">
        <v>1057</v>
      </c>
      <c r="Y102" s="436" t="s">
        <v>762</v>
      </c>
      <c r="Z102" s="436" t="s">
        <v>757</v>
      </c>
      <c r="AA102" s="436"/>
      <c r="AC102" s="443">
        <f t="shared" si="0"/>
        <v>0</v>
      </c>
    </row>
    <row r="103" spans="1:29" ht="19.5" customHeight="1" x14ac:dyDescent="0.25">
      <c r="A103" s="436"/>
      <c r="B103" s="436"/>
      <c r="C103" s="436"/>
      <c r="D103" s="436"/>
      <c r="E103" s="437"/>
      <c r="F103" s="436"/>
      <c r="G103" s="439"/>
      <c r="H103" s="437">
        <v>379.42399999999998</v>
      </c>
      <c r="I103" s="437">
        <f>H103+I101</f>
        <v>18671.231</v>
      </c>
      <c r="J103" s="438"/>
      <c r="K103" s="436"/>
      <c r="L103" s="442"/>
      <c r="M103" s="439"/>
      <c r="N103" s="439"/>
      <c r="O103" s="439"/>
      <c r="P103" s="439"/>
      <c r="Q103" s="439"/>
      <c r="R103" s="439"/>
      <c r="S103" s="439"/>
      <c r="T103" s="440"/>
      <c r="U103" s="440"/>
      <c r="V103" s="441"/>
      <c r="W103" s="436"/>
      <c r="X103" s="436" t="s">
        <v>1029</v>
      </c>
      <c r="Y103" s="436" t="s">
        <v>1029</v>
      </c>
      <c r="Z103" s="436" t="s">
        <v>1029</v>
      </c>
      <c r="AA103" s="436"/>
      <c r="AC103" s="443">
        <f t="shared" si="0"/>
        <v>2.6673187142857144</v>
      </c>
    </row>
    <row r="104" spans="1:29" ht="19.5" customHeight="1" x14ac:dyDescent="0.25">
      <c r="A104" s="436">
        <f>A102+1</f>
        <v>48</v>
      </c>
      <c r="B104" s="436" t="s">
        <v>1058</v>
      </c>
      <c r="C104" s="436" t="s">
        <v>292</v>
      </c>
      <c r="D104" s="436" t="s">
        <v>284</v>
      </c>
      <c r="E104" s="437">
        <v>420</v>
      </c>
      <c r="F104" s="436"/>
      <c r="G104" s="439">
        <f>SUM(H88:H103)</f>
        <v>3251.424</v>
      </c>
      <c r="H104" s="437"/>
      <c r="I104" s="437"/>
      <c r="J104" s="438">
        <v>228.28200000000001</v>
      </c>
      <c r="K104" s="436" t="s">
        <v>1059</v>
      </c>
      <c r="L104" s="442">
        <f>H103+H105</f>
        <v>799.42399999999998</v>
      </c>
      <c r="M104" s="439">
        <v>399.71199999999999</v>
      </c>
      <c r="N104" s="439">
        <v>184</v>
      </c>
      <c r="O104" s="439">
        <v>185</v>
      </c>
      <c r="P104" s="439">
        <v>369</v>
      </c>
      <c r="Q104" s="439">
        <v>186</v>
      </c>
      <c r="R104" s="439">
        <v>192</v>
      </c>
      <c r="S104" s="439">
        <v>378</v>
      </c>
      <c r="T104" s="440">
        <v>342211.72600000002</v>
      </c>
      <c r="U104" s="440">
        <v>3148121.4270000001</v>
      </c>
      <c r="V104" s="441"/>
      <c r="W104" s="436"/>
      <c r="X104" s="436" t="s">
        <v>1057</v>
      </c>
      <c r="Y104" s="436" t="s">
        <v>762</v>
      </c>
      <c r="Z104" s="436" t="s">
        <v>757</v>
      </c>
      <c r="AA104" s="436"/>
      <c r="AC104" s="443">
        <f t="shared" si="0"/>
        <v>0</v>
      </c>
    </row>
    <row r="105" spans="1:29" ht="19.5" customHeight="1" x14ac:dyDescent="0.25">
      <c r="A105" s="436"/>
      <c r="B105" s="436"/>
      <c r="C105" s="436"/>
      <c r="D105" s="436"/>
      <c r="E105" s="437"/>
      <c r="F105" s="436"/>
      <c r="G105" s="439"/>
      <c r="H105" s="437">
        <v>420</v>
      </c>
      <c r="I105" s="437">
        <f>H105+I103</f>
        <v>19091.231</v>
      </c>
      <c r="J105" s="438"/>
      <c r="K105" s="436"/>
      <c r="L105" s="442"/>
      <c r="M105" s="439"/>
      <c r="N105" s="439"/>
      <c r="O105" s="439"/>
      <c r="P105" s="439"/>
      <c r="Q105" s="439"/>
      <c r="R105" s="439"/>
      <c r="S105" s="439"/>
      <c r="T105" s="440"/>
      <c r="U105" s="440"/>
      <c r="V105" s="441" t="s">
        <v>1054</v>
      </c>
      <c r="W105" s="436"/>
      <c r="X105" s="436" t="s">
        <v>1029</v>
      </c>
      <c r="Y105" s="436" t="s">
        <v>1029</v>
      </c>
      <c r="Z105" s="436" t="s">
        <v>1029</v>
      </c>
      <c r="AA105" s="436"/>
      <c r="AC105" s="443">
        <f t="shared" si="0"/>
        <v>2.727318714285714</v>
      </c>
    </row>
    <row r="106" spans="1:29" ht="19.5" customHeight="1" x14ac:dyDescent="0.25">
      <c r="A106" s="436">
        <f>A104+1</f>
        <v>49</v>
      </c>
      <c r="B106" s="436" t="s">
        <v>1029</v>
      </c>
      <c r="C106" s="436" t="s">
        <v>293</v>
      </c>
      <c r="D106" s="436" t="s">
        <v>244</v>
      </c>
      <c r="E106" s="437">
        <v>419</v>
      </c>
      <c r="F106" s="436"/>
      <c r="G106" s="439"/>
      <c r="H106" s="437"/>
      <c r="I106" s="437"/>
      <c r="J106" s="438">
        <v>227.57900000000001</v>
      </c>
      <c r="K106" s="436" t="s">
        <v>1029</v>
      </c>
      <c r="L106" s="442">
        <f>H105+H107</f>
        <v>839</v>
      </c>
      <c r="M106" s="439">
        <v>419.5</v>
      </c>
      <c r="N106" s="439">
        <v>236</v>
      </c>
      <c r="O106" s="439">
        <v>249</v>
      </c>
      <c r="P106" s="439">
        <v>485</v>
      </c>
      <c r="Q106" s="439">
        <v>229</v>
      </c>
      <c r="R106" s="439">
        <v>238</v>
      </c>
      <c r="S106" s="439">
        <v>467</v>
      </c>
      <c r="T106" s="440">
        <v>342628.07299999997</v>
      </c>
      <c r="U106" s="440">
        <v>3148066.1540000001</v>
      </c>
      <c r="V106" s="441"/>
      <c r="W106" s="436"/>
      <c r="X106" s="436" t="s">
        <v>1057</v>
      </c>
      <c r="Y106" s="436" t="s">
        <v>762</v>
      </c>
      <c r="Z106" s="436" t="s">
        <v>757</v>
      </c>
      <c r="AA106" s="436"/>
      <c r="AC106" s="443">
        <f t="shared" si="0"/>
        <v>0</v>
      </c>
    </row>
    <row r="107" spans="1:29" ht="19.5" customHeight="1" x14ac:dyDescent="0.25">
      <c r="A107" s="436"/>
      <c r="B107" s="436"/>
      <c r="C107" s="436"/>
      <c r="D107" s="436"/>
      <c r="E107" s="437"/>
      <c r="F107" s="436"/>
      <c r="G107" s="439"/>
      <c r="H107" s="437">
        <v>419</v>
      </c>
      <c r="I107" s="437">
        <f>H107+I105</f>
        <v>19510.231</v>
      </c>
      <c r="J107" s="438"/>
      <c r="K107" s="436"/>
      <c r="L107" s="442"/>
      <c r="M107" s="439"/>
      <c r="N107" s="439"/>
      <c r="O107" s="439"/>
      <c r="P107" s="439"/>
      <c r="Q107" s="439"/>
      <c r="R107" s="439"/>
      <c r="S107" s="439"/>
      <c r="T107" s="440"/>
      <c r="U107" s="440"/>
      <c r="V107" s="441"/>
      <c r="W107" s="436"/>
      <c r="X107" s="436" t="s">
        <v>1029</v>
      </c>
      <c r="Y107" s="436" t="s">
        <v>1029</v>
      </c>
      <c r="Z107" s="436" t="s">
        <v>1029</v>
      </c>
      <c r="AA107" s="436"/>
      <c r="AC107" s="443">
        <f t="shared" si="0"/>
        <v>2.7871758571428571</v>
      </c>
    </row>
    <row r="108" spans="1:29" ht="19.5" customHeight="1" x14ac:dyDescent="0.25">
      <c r="A108" s="436">
        <f>A106+1</f>
        <v>50</v>
      </c>
      <c r="B108" s="436"/>
      <c r="C108" s="436" t="s">
        <v>294</v>
      </c>
      <c r="D108" s="436" t="s">
        <v>250</v>
      </c>
      <c r="E108" s="437">
        <v>421</v>
      </c>
      <c r="F108" s="436"/>
      <c r="G108" s="439"/>
      <c r="H108" s="437"/>
      <c r="I108" s="437"/>
      <c r="J108" s="438">
        <v>225.47499999999999</v>
      </c>
      <c r="K108" s="436" t="s">
        <v>1029</v>
      </c>
      <c r="L108" s="442">
        <f>H107+H109</f>
        <v>840</v>
      </c>
      <c r="M108" s="439">
        <v>420</v>
      </c>
      <c r="N108" s="439">
        <v>171</v>
      </c>
      <c r="O108" s="439">
        <v>188</v>
      </c>
      <c r="P108" s="439">
        <v>359</v>
      </c>
      <c r="Q108" s="439">
        <v>182</v>
      </c>
      <c r="R108" s="439">
        <v>195</v>
      </c>
      <c r="S108" s="439">
        <v>377</v>
      </c>
      <c r="T108" s="440">
        <v>343043.429</v>
      </c>
      <c r="U108" s="440">
        <v>3148011.0120000001</v>
      </c>
      <c r="V108" s="441"/>
      <c r="W108" s="436"/>
      <c r="X108" s="436" t="s">
        <v>1057</v>
      </c>
      <c r="Y108" s="436" t="s">
        <v>762</v>
      </c>
      <c r="Z108" s="436" t="s">
        <v>757</v>
      </c>
      <c r="AA108" s="436"/>
      <c r="AC108" s="443">
        <f t="shared" si="0"/>
        <v>0</v>
      </c>
    </row>
    <row r="109" spans="1:29" ht="19.5" customHeight="1" x14ac:dyDescent="0.25">
      <c r="A109" s="436"/>
      <c r="B109" s="436"/>
      <c r="C109" s="436"/>
      <c r="D109" s="436"/>
      <c r="E109" s="437"/>
      <c r="F109" s="436"/>
      <c r="G109" s="439"/>
      <c r="H109" s="437">
        <v>421</v>
      </c>
      <c r="I109" s="437">
        <f>H109+I107</f>
        <v>19931.231</v>
      </c>
      <c r="J109" s="438"/>
      <c r="K109" s="436"/>
      <c r="L109" s="442"/>
      <c r="M109" s="439"/>
      <c r="N109" s="439"/>
      <c r="O109" s="439"/>
      <c r="P109" s="439"/>
      <c r="Q109" s="439"/>
      <c r="R109" s="439"/>
      <c r="S109" s="439"/>
      <c r="T109" s="440"/>
      <c r="U109" s="440"/>
      <c r="V109" s="441"/>
      <c r="W109" s="436"/>
      <c r="X109" s="436" t="s">
        <v>1029</v>
      </c>
      <c r="Y109" s="436" t="s">
        <v>1029</v>
      </c>
      <c r="Z109" s="436" t="s">
        <v>1029</v>
      </c>
      <c r="AA109" s="436"/>
      <c r="AC109" s="443">
        <f t="shared" si="0"/>
        <v>2.8473187142857141</v>
      </c>
    </row>
    <row r="110" spans="1:29" ht="19.5" customHeight="1" x14ac:dyDescent="0.25">
      <c r="A110" s="436">
        <f>A108+1</f>
        <v>51</v>
      </c>
      <c r="B110" s="436" t="s">
        <v>1029</v>
      </c>
      <c r="C110" s="436" t="s">
        <v>295</v>
      </c>
      <c r="D110" s="436" t="s">
        <v>257</v>
      </c>
      <c r="E110" s="437">
        <v>417</v>
      </c>
      <c r="F110" s="436"/>
      <c r="G110" s="439"/>
      <c r="H110" s="437"/>
      <c r="I110" s="437"/>
      <c r="J110" s="438">
        <v>227.18600000000001</v>
      </c>
      <c r="K110" s="436" t="s">
        <v>1029</v>
      </c>
      <c r="L110" s="442">
        <f>H109+H111</f>
        <v>838</v>
      </c>
      <c r="M110" s="439">
        <v>419</v>
      </c>
      <c r="N110" s="439">
        <v>234</v>
      </c>
      <c r="O110" s="439">
        <v>188</v>
      </c>
      <c r="P110" s="439">
        <v>422</v>
      </c>
      <c r="Q110" s="439">
        <v>228</v>
      </c>
      <c r="R110" s="439">
        <v>194</v>
      </c>
      <c r="S110" s="439">
        <v>422</v>
      </c>
      <c r="T110" s="440">
        <v>343460.76699999999</v>
      </c>
      <c r="U110" s="440">
        <v>3147955.6069999998</v>
      </c>
      <c r="V110" s="441"/>
      <c r="W110" s="436"/>
      <c r="X110" s="436" t="s">
        <v>1057</v>
      </c>
      <c r="Y110" s="436" t="s">
        <v>762</v>
      </c>
      <c r="Z110" s="436" t="s">
        <v>757</v>
      </c>
      <c r="AA110" s="436"/>
      <c r="AC110" s="443">
        <f t="shared" si="0"/>
        <v>0</v>
      </c>
    </row>
    <row r="111" spans="1:29" ht="19.5" customHeight="1" x14ac:dyDescent="0.25">
      <c r="A111" s="436"/>
      <c r="B111" s="436"/>
      <c r="C111" s="436"/>
      <c r="D111" s="436"/>
      <c r="E111" s="437"/>
      <c r="F111" s="436"/>
      <c r="G111" s="439"/>
      <c r="H111" s="437">
        <v>417</v>
      </c>
      <c r="I111" s="437">
        <f>H111+I109</f>
        <v>20348.231</v>
      </c>
      <c r="J111" s="438"/>
      <c r="K111" s="436"/>
      <c r="L111" s="442"/>
      <c r="M111" s="439"/>
      <c r="N111" s="439"/>
      <c r="O111" s="439"/>
      <c r="P111" s="439"/>
      <c r="Q111" s="439"/>
      <c r="R111" s="439"/>
      <c r="S111" s="439"/>
      <c r="T111" s="440"/>
      <c r="U111" s="440"/>
      <c r="V111" s="441"/>
      <c r="W111" s="436"/>
      <c r="X111" s="436" t="s">
        <v>1029</v>
      </c>
      <c r="Y111" s="436" t="s">
        <v>1029</v>
      </c>
      <c r="Z111" s="436" t="s">
        <v>1029</v>
      </c>
      <c r="AA111" s="436"/>
      <c r="AC111" s="443">
        <f t="shared" si="0"/>
        <v>2.9068901428571428</v>
      </c>
    </row>
    <row r="112" spans="1:29" ht="19.5" customHeight="1" x14ac:dyDescent="0.25">
      <c r="A112" s="436">
        <f>A110+1</f>
        <v>52</v>
      </c>
      <c r="B112" s="436" t="s">
        <v>1029</v>
      </c>
      <c r="C112" s="436" t="s">
        <v>296</v>
      </c>
      <c r="D112" s="436" t="s">
        <v>257</v>
      </c>
      <c r="E112" s="437">
        <v>419</v>
      </c>
      <c r="F112" s="436"/>
      <c r="G112" s="439"/>
      <c r="H112" s="437"/>
      <c r="I112" s="437"/>
      <c r="J112" s="438">
        <v>231.52500000000001</v>
      </c>
      <c r="K112" s="436" t="s">
        <v>1029</v>
      </c>
      <c r="L112" s="442">
        <f>H111+H113</f>
        <v>836</v>
      </c>
      <c r="M112" s="439">
        <v>418</v>
      </c>
      <c r="N112" s="439">
        <v>230</v>
      </c>
      <c r="O112" s="439">
        <v>219</v>
      </c>
      <c r="P112" s="439">
        <v>449</v>
      </c>
      <c r="Q112" s="439">
        <v>224</v>
      </c>
      <c r="R112" s="439">
        <v>217</v>
      </c>
      <c r="S112" s="439">
        <v>441</v>
      </c>
      <c r="T112" s="440">
        <v>343874.14</v>
      </c>
      <c r="U112" s="440">
        <v>3147900.7289999998</v>
      </c>
      <c r="V112" s="441"/>
      <c r="W112" s="436"/>
      <c r="X112" s="436" t="s">
        <v>1057</v>
      </c>
      <c r="Y112" s="436" t="s">
        <v>762</v>
      </c>
      <c r="Z112" s="436" t="s">
        <v>757</v>
      </c>
      <c r="AA112" s="436"/>
      <c r="AC112" s="443">
        <f t="shared" si="0"/>
        <v>0</v>
      </c>
    </row>
    <row r="113" spans="1:29" ht="19.5" customHeight="1" x14ac:dyDescent="0.25">
      <c r="A113" s="436"/>
      <c r="B113" s="436"/>
      <c r="C113" s="436"/>
      <c r="D113" s="436"/>
      <c r="E113" s="437"/>
      <c r="F113" s="436"/>
      <c r="G113" s="439"/>
      <c r="H113" s="437">
        <v>419</v>
      </c>
      <c r="I113" s="437">
        <f>H113+I111</f>
        <v>20767.231</v>
      </c>
      <c r="J113" s="438"/>
      <c r="K113" s="436"/>
      <c r="L113" s="442"/>
      <c r="M113" s="439"/>
      <c r="N113" s="439"/>
      <c r="O113" s="439"/>
      <c r="P113" s="439"/>
      <c r="Q113" s="439"/>
      <c r="R113" s="439"/>
      <c r="S113" s="439"/>
      <c r="T113" s="440"/>
      <c r="U113" s="440"/>
      <c r="V113" s="441"/>
      <c r="W113" s="436"/>
      <c r="X113" s="436" t="s">
        <v>1029</v>
      </c>
      <c r="Y113" s="436" t="s">
        <v>1029</v>
      </c>
      <c r="Z113" s="436" t="s">
        <v>1029</v>
      </c>
      <c r="AA113" s="436"/>
      <c r="AC113" s="443">
        <f t="shared" si="0"/>
        <v>2.9667472857142858</v>
      </c>
    </row>
    <row r="114" spans="1:29" ht="19.5" customHeight="1" x14ac:dyDescent="0.25">
      <c r="A114" s="436">
        <f>A112+1</f>
        <v>53</v>
      </c>
      <c r="B114" s="436" t="s">
        <v>1029</v>
      </c>
      <c r="C114" s="436" t="s">
        <v>297</v>
      </c>
      <c r="D114" s="436" t="s">
        <v>244</v>
      </c>
      <c r="E114" s="437">
        <v>419</v>
      </c>
      <c r="F114" s="436"/>
      <c r="G114" s="439"/>
      <c r="H114" s="437"/>
      <c r="I114" s="437"/>
      <c r="J114" s="438">
        <v>226.613</v>
      </c>
      <c r="K114" s="436" t="s">
        <v>1029</v>
      </c>
      <c r="L114" s="442">
        <f>H113+H115</f>
        <v>838</v>
      </c>
      <c r="M114" s="439">
        <v>419</v>
      </c>
      <c r="N114" s="439">
        <v>201</v>
      </c>
      <c r="O114" s="439">
        <v>185</v>
      </c>
      <c r="P114" s="439">
        <v>386</v>
      </c>
      <c r="Q114" s="439">
        <v>204</v>
      </c>
      <c r="R114" s="439">
        <v>193</v>
      </c>
      <c r="S114" s="439">
        <v>397</v>
      </c>
      <c r="T114" s="440">
        <v>344289.49599999998</v>
      </c>
      <c r="U114" s="440">
        <v>3147845.5869999998</v>
      </c>
      <c r="V114" s="441"/>
      <c r="W114" s="436"/>
      <c r="X114" s="436" t="s">
        <v>1057</v>
      </c>
      <c r="Y114" s="436" t="s">
        <v>762</v>
      </c>
      <c r="Z114" s="436" t="s">
        <v>757</v>
      </c>
      <c r="AA114" s="436"/>
      <c r="AC114" s="443">
        <f t="shared" si="0"/>
        <v>0</v>
      </c>
    </row>
    <row r="115" spans="1:29" ht="19.5" customHeight="1" x14ac:dyDescent="0.25">
      <c r="A115" s="436"/>
      <c r="B115" s="436"/>
      <c r="C115" s="436"/>
      <c r="D115" s="436"/>
      <c r="E115" s="437"/>
      <c r="F115" s="436"/>
      <c r="G115" s="439"/>
      <c r="H115" s="437">
        <v>419</v>
      </c>
      <c r="I115" s="437">
        <f>H115+I113</f>
        <v>21186.231</v>
      </c>
      <c r="J115" s="438"/>
      <c r="K115" s="436"/>
      <c r="L115" s="442"/>
      <c r="M115" s="439"/>
      <c r="N115" s="439"/>
      <c r="O115" s="439"/>
      <c r="P115" s="439"/>
      <c r="Q115" s="439"/>
      <c r="R115" s="439"/>
      <c r="S115" s="439"/>
      <c r="T115" s="440"/>
      <c r="U115" s="440"/>
      <c r="V115" s="441" t="s">
        <v>1053</v>
      </c>
      <c r="W115" s="436"/>
      <c r="X115" s="436" t="s">
        <v>1029</v>
      </c>
      <c r="Y115" s="436" t="s">
        <v>1029</v>
      </c>
      <c r="Z115" s="436" t="s">
        <v>1029</v>
      </c>
      <c r="AA115" s="436"/>
      <c r="AC115" s="443">
        <f t="shared" si="0"/>
        <v>3.0266044285714284</v>
      </c>
    </row>
    <row r="116" spans="1:29" ht="19.5" customHeight="1" x14ac:dyDescent="0.25">
      <c r="A116" s="436">
        <f>A114+1</f>
        <v>54</v>
      </c>
      <c r="B116" s="436" t="s">
        <v>1029</v>
      </c>
      <c r="C116" s="436" t="s">
        <v>298</v>
      </c>
      <c r="D116" s="436" t="s">
        <v>244</v>
      </c>
      <c r="E116" s="437">
        <v>420</v>
      </c>
      <c r="F116" s="436"/>
      <c r="G116" s="439"/>
      <c r="H116" s="437"/>
      <c r="I116" s="437"/>
      <c r="J116" s="438">
        <v>231.673</v>
      </c>
      <c r="K116" s="436" t="s">
        <v>1029</v>
      </c>
      <c r="L116" s="442">
        <f>H115+H117</f>
        <v>839</v>
      </c>
      <c r="M116" s="439">
        <v>419.5</v>
      </c>
      <c r="N116" s="439">
        <v>234</v>
      </c>
      <c r="O116" s="439">
        <v>229</v>
      </c>
      <c r="P116" s="439">
        <v>463</v>
      </c>
      <c r="Q116" s="439">
        <v>228</v>
      </c>
      <c r="R116" s="439">
        <v>224</v>
      </c>
      <c r="S116" s="439">
        <v>452</v>
      </c>
      <c r="T116" s="440">
        <v>344704.85200000001</v>
      </c>
      <c r="U116" s="440">
        <v>3147790.446</v>
      </c>
      <c r="V116" s="441"/>
      <c r="W116" s="436"/>
      <c r="X116" s="436" t="s">
        <v>1057</v>
      </c>
      <c r="Y116" s="436" t="s">
        <v>762</v>
      </c>
      <c r="Z116" s="436" t="s">
        <v>757</v>
      </c>
      <c r="AA116" s="436"/>
      <c r="AC116" s="443">
        <f t="shared" si="0"/>
        <v>0</v>
      </c>
    </row>
    <row r="117" spans="1:29" ht="19.5" customHeight="1" x14ac:dyDescent="0.25">
      <c r="A117" s="436"/>
      <c r="B117" s="436"/>
      <c r="C117" s="436"/>
      <c r="D117" s="436"/>
      <c r="E117" s="437"/>
      <c r="F117" s="436"/>
      <c r="G117" s="439"/>
      <c r="H117" s="437">
        <v>420</v>
      </c>
      <c r="I117" s="437">
        <f>H117+I115</f>
        <v>21606.231</v>
      </c>
      <c r="J117" s="438"/>
      <c r="K117" s="436"/>
      <c r="L117" s="442"/>
      <c r="M117" s="439"/>
      <c r="N117" s="439"/>
      <c r="O117" s="439"/>
      <c r="P117" s="439"/>
      <c r="Q117" s="439"/>
      <c r="R117" s="439"/>
      <c r="S117" s="439"/>
      <c r="T117" s="440"/>
      <c r="U117" s="440"/>
      <c r="V117" s="441"/>
      <c r="W117" s="436"/>
      <c r="X117" s="436" t="s">
        <v>1029</v>
      </c>
      <c r="Y117" s="436" t="s">
        <v>1029</v>
      </c>
      <c r="Z117" s="436" t="s">
        <v>1029</v>
      </c>
      <c r="AA117" s="436"/>
      <c r="AC117" s="443">
        <f t="shared" si="0"/>
        <v>3.0866044285714285</v>
      </c>
    </row>
    <row r="118" spans="1:29" ht="19.5" customHeight="1" x14ac:dyDescent="0.25">
      <c r="A118" s="436">
        <f>A116+1</f>
        <v>55</v>
      </c>
      <c r="B118" s="436" t="s">
        <v>1029</v>
      </c>
      <c r="C118" s="436" t="s">
        <v>299</v>
      </c>
      <c r="D118" s="436" t="s">
        <v>300</v>
      </c>
      <c r="E118" s="437">
        <v>419</v>
      </c>
      <c r="F118" s="436"/>
      <c r="G118" s="439">
        <f>SUM(H104:H117)</f>
        <v>2935</v>
      </c>
      <c r="H118" s="437"/>
      <c r="I118" s="437"/>
      <c r="J118" s="438">
        <v>230.863</v>
      </c>
      <c r="K118" s="436" t="s">
        <v>1029</v>
      </c>
      <c r="L118" s="442">
        <f>H117+H119</f>
        <v>839</v>
      </c>
      <c r="M118" s="439">
        <v>419.5</v>
      </c>
      <c r="N118" s="439">
        <v>192</v>
      </c>
      <c r="O118" s="439">
        <v>199</v>
      </c>
      <c r="P118" s="439">
        <v>391</v>
      </c>
      <c r="Q118" s="439">
        <v>198</v>
      </c>
      <c r="R118" s="439">
        <v>202</v>
      </c>
      <c r="S118" s="439">
        <v>400</v>
      </c>
      <c r="T118" s="440">
        <v>345121.19900000002</v>
      </c>
      <c r="U118" s="440">
        <v>3147735.1719999998</v>
      </c>
      <c r="V118" s="441"/>
      <c r="W118" s="436"/>
      <c r="X118" s="436" t="s">
        <v>1057</v>
      </c>
      <c r="Y118" s="436" t="s">
        <v>762</v>
      </c>
      <c r="Z118" s="436" t="s">
        <v>757</v>
      </c>
      <c r="AA118" s="436"/>
      <c r="AC118" s="443">
        <f t="shared" si="0"/>
        <v>0</v>
      </c>
    </row>
    <row r="119" spans="1:29" ht="19.5" customHeight="1" x14ac:dyDescent="0.25">
      <c r="A119" s="436"/>
      <c r="B119" s="436"/>
      <c r="C119" s="436"/>
      <c r="D119" s="436"/>
      <c r="E119" s="437"/>
      <c r="F119" s="436"/>
      <c r="G119" s="439"/>
      <c r="H119" s="437">
        <v>419</v>
      </c>
      <c r="I119" s="437">
        <f>H119+I117</f>
        <v>22025.231</v>
      </c>
      <c r="J119" s="438"/>
      <c r="K119" s="436"/>
      <c r="L119" s="442"/>
      <c r="M119" s="439"/>
      <c r="N119" s="439"/>
      <c r="O119" s="439"/>
      <c r="P119" s="439"/>
      <c r="Q119" s="439"/>
      <c r="R119" s="439"/>
      <c r="S119" s="439"/>
      <c r="T119" s="440"/>
      <c r="U119" s="440"/>
      <c r="V119" s="441"/>
      <c r="W119" s="436"/>
      <c r="X119" s="436" t="s">
        <v>1029</v>
      </c>
      <c r="Y119" s="436" t="s">
        <v>1029</v>
      </c>
      <c r="Z119" s="436" t="s">
        <v>1029</v>
      </c>
      <c r="AA119" s="436"/>
      <c r="AC119" s="443">
        <f t="shared" si="0"/>
        <v>3.1464615714285715</v>
      </c>
    </row>
    <row r="120" spans="1:29" ht="19.5" customHeight="1" x14ac:dyDescent="0.25">
      <c r="A120" s="436">
        <f>A118+1</f>
        <v>56</v>
      </c>
      <c r="B120" s="436" t="s">
        <v>1029</v>
      </c>
      <c r="C120" s="436" t="s">
        <v>301</v>
      </c>
      <c r="D120" s="436" t="s">
        <v>244</v>
      </c>
      <c r="E120" s="437">
        <v>420</v>
      </c>
      <c r="F120" s="436"/>
      <c r="G120" s="439"/>
      <c r="H120" s="437"/>
      <c r="I120" s="437"/>
      <c r="J120" s="438">
        <v>230.20699999999999</v>
      </c>
      <c r="K120" s="436" t="s">
        <v>1029</v>
      </c>
      <c r="L120" s="442">
        <f>H119+H121</f>
        <v>839</v>
      </c>
      <c r="M120" s="439">
        <v>419.5</v>
      </c>
      <c r="N120" s="439">
        <v>221</v>
      </c>
      <c r="O120" s="439">
        <v>244</v>
      </c>
      <c r="P120" s="439">
        <v>465</v>
      </c>
      <c r="Q120" s="439">
        <v>218</v>
      </c>
      <c r="R120" s="439">
        <v>235</v>
      </c>
      <c r="S120" s="439">
        <v>453</v>
      </c>
      <c r="T120" s="440">
        <v>345536.55499999999</v>
      </c>
      <c r="U120" s="440">
        <v>3147680.031</v>
      </c>
      <c r="V120" s="441"/>
      <c r="W120" s="436"/>
      <c r="X120" s="436" t="s">
        <v>1057</v>
      </c>
      <c r="Y120" s="436" t="s">
        <v>762</v>
      </c>
      <c r="Z120" s="436" t="s">
        <v>757</v>
      </c>
      <c r="AA120" s="436"/>
      <c r="AC120" s="443">
        <f t="shared" si="0"/>
        <v>0</v>
      </c>
    </row>
    <row r="121" spans="1:29" ht="19.5" customHeight="1" x14ac:dyDescent="0.25">
      <c r="A121" s="436"/>
      <c r="B121" s="436"/>
      <c r="C121" s="436"/>
      <c r="D121" s="436"/>
      <c r="E121" s="437"/>
      <c r="F121" s="436"/>
      <c r="G121" s="439"/>
      <c r="H121" s="437">
        <v>420</v>
      </c>
      <c r="I121" s="437">
        <f>H121+I119</f>
        <v>22445.231</v>
      </c>
      <c r="J121" s="438"/>
      <c r="K121" s="436"/>
      <c r="L121" s="442"/>
      <c r="M121" s="439"/>
      <c r="N121" s="439"/>
      <c r="O121" s="439"/>
      <c r="P121" s="439"/>
      <c r="Q121" s="439"/>
      <c r="R121" s="439"/>
      <c r="S121" s="439"/>
      <c r="T121" s="440"/>
      <c r="U121" s="440"/>
      <c r="V121" s="441" t="s">
        <v>1060</v>
      </c>
      <c r="W121" s="436"/>
      <c r="X121" s="436" t="s">
        <v>1029</v>
      </c>
      <c r="Y121" s="436" t="s">
        <v>1029</v>
      </c>
      <c r="Z121" s="436" t="s">
        <v>1029</v>
      </c>
      <c r="AA121" s="436"/>
      <c r="AC121" s="443">
        <f t="shared" si="0"/>
        <v>3.2064615714285716</v>
      </c>
    </row>
    <row r="122" spans="1:29" ht="19.5" customHeight="1" x14ac:dyDescent="0.25">
      <c r="A122" s="436">
        <f>A120+1</f>
        <v>57</v>
      </c>
      <c r="B122" s="436" t="s">
        <v>1029</v>
      </c>
      <c r="C122" s="436" t="s">
        <v>302</v>
      </c>
      <c r="D122" s="436" t="s">
        <v>257</v>
      </c>
      <c r="E122" s="437">
        <v>419</v>
      </c>
      <c r="F122" s="436"/>
      <c r="G122" s="439"/>
      <c r="H122" s="437"/>
      <c r="I122" s="437"/>
      <c r="J122" s="438">
        <v>226.3</v>
      </c>
      <c r="K122" s="436" t="s">
        <v>1029</v>
      </c>
      <c r="L122" s="442">
        <f>H121+H123</f>
        <v>839</v>
      </c>
      <c r="M122" s="439">
        <v>419.5</v>
      </c>
      <c r="N122" s="439">
        <v>177</v>
      </c>
      <c r="O122" s="439">
        <v>206</v>
      </c>
      <c r="P122" s="439">
        <v>383</v>
      </c>
      <c r="Q122" s="439">
        <v>187</v>
      </c>
      <c r="R122" s="439">
        <v>208</v>
      </c>
      <c r="S122" s="439">
        <v>395</v>
      </c>
      <c r="T122" s="440">
        <v>345952.902</v>
      </c>
      <c r="U122" s="440">
        <v>3147624.7570000002</v>
      </c>
      <c r="V122" s="441"/>
      <c r="W122" s="436"/>
      <c r="X122" s="436" t="s">
        <v>1057</v>
      </c>
      <c r="Y122" s="436" t="s">
        <v>762</v>
      </c>
      <c r="Z122" s="436" t="s">
        <v>757</v>
      </c>
      <c r="AA122" s="436"/>
      <c r="AC122" s="443">
        <f t="shared" si="0"/>
        <v>0</v>
      </c>
    </row>
    <row r="123" spans="1:29" ht="19.5" customHeight="1" x14ac:dyDescent="0.25">
      <c r="A123" s="436"/>
      <c r="B123" s="436"/>
      <c r="C123" s="436"/>
      <c r="D123" s="436"/>
      <c r="E123" s="437"/>
      <c r="F123" s="436"/>
      <c r="G123" s="439"/>
      <c r="H123" s="437">
        <v>419</v>
      </c>
      <c r="I123" s="437">
        <f>H123+I121</f>
        <v>22864.231</v>
      </c>
      <c r="J123" s="438"/>
      <c r="K123" s="436"/>
      <c r="L123" s="442"/>
      <c r="M123" s="439"/>
      <c r="N123" s="439"/>
      <c r="O123" s="439"/>
      <c r="P123" s="439"/>
      <c r="Q123" s="439"/>
      <c r="R123" s="439"/>
      <c r="S123" s="439"/>
      <c r="T123" s="440"/>
      <c r="U123" s="440"/>
      <c r="V123" s="441"/>
      <c r="W123" s="436"/>
      <c r="X123" s="436" t="s">
        <v>1029</v>
      </c>
      <c r="Y123" s="436" t="s">
        <v>1029</v>
      </c>
      <c r="Z123" s="436" t="s">
        <v>1029</v>
      </c>
      <c r="AA123" s="436"/>
      <c r="AC123" s="443">
        <f t="shared" si="0"/>
        <v>3.2663187142857142</v>
      </c>
    </row>
    <row r="124" spans="1:29" ht="19.5" customHeight="1" x14ac:dyDescent="0.25">
      <c r="A124" s="436">
        <f>A122+1</f>
        <v>58</v>
      </c>
      <c r="B124" s="436" t="s">
        <v>1029</v>
      </c>
      <c r="C124" s="436" t="s">
        <v>303</v>
      </c>
      <c r="D124" s="436" t="s">
        <v>257</v>
      </c>
      <c r="E124" s="437">
        <v>419</v>
      </c>
      <c r="F124" s="436"/>
      <c r="G124" s="439"/>
      <c r="H124" s="437"/>
      <c r="I124" s="437"/>
      <c r="J124" s="438">
        <v>227.053</v>
      </c>
      <c r="K124" s="436" t="s">
        <v>1029</v>
      </c>
      <c r="L124" s="442">
        <f>H123+H125</f>
        <v>838</v>
      </c>
      <c r="M124" s="439">
        <v>419</v>
      </c>
      <c r="N124" s="439">
        <v>214</v>
      </c>
      <c r="O124" s="439">
        <v>176</v>
      </c>
      <c r="P124" s="439">
        <v>390</v>
      </c>
      <c r="Q124" s="439">
        <v>213</v>
      </c>
      <c r="R124" s="439">
        <v>186</v>
      </c>
      <c r="S124" s="439">
        <v>399</v>
      </c>
      <c r="T124" s="440">
        <v>346368.25699999998</v>
      </c>
      <c r="U124" s="440">
        <v>3147569.6159999999</v>
      </c>
      <c r="V124" s="441"/>
      <c r="W124" s="436"/>
      <c r="X124" s="436" t="s">
        <v>1057</v>
      </c>
      <c r="Y124" s="436" t="s">
        <v>762</v>
      </c>
      <c r="Z124" s="436" t="s">
        <v>757</v>
      </c>
      <c r="AA124" s="436"/>
      <c r="AC124" s="443">
        <f t="shared" si="0"/>
        <v>0</v>
      </c>
    </row>
    <row r="125" spans="1:29" ht="19.5" customHeight="1" x14ac:dyDescent="0.25">
      <c r="A125" s="436"/>
      <c r="B125" s="436"/>
      <c r="C125" s="436"/>
      <c r="D125" s="436"/>
      <c r="E125" s="437"/>
      <c r="F125" s="436"/>
      <c r="G125" s="439"/>
      <c r="H125" s="437">
        <v>419</v>
      </c>
      <c r="I125" s="437">
        <f>H125+I123</f>
        <v>23283.231</v>
      </c>
      <c r="J125" s="438"/>
      <c r="K125" s="436"/>
      <c r="L125" s="442"/>
      <c r="M125" s="439"/>
      <c r="N125" s="439"/>
      <c r="O125" s="439"/>
      <c r="P125" s="439"/>
      <c r="Q125" s="439"/>
      <c r="R125" s="439"/>
      <c r="S125" s="439"/>
      <c r="T125" s="440"/>
      <c r="U125" s="440"/>
      <c r="V125" s="441"/>
      <c r="W125" s="436"/>
      <c r="X125" s="436" t="s">
        <v>1029</v>
      </c>
      <c r="Y125" s="436" t="s">
        <v>1029</v>
      </c>
      <c r="Z125" s="436" t="s">
        <v>1029</v>
      </c>
      <c r="AA125" s="436"/>
      <c r="AC125" s="443">
        <f t="shared" si="0"/>
        <v>3.3261758571428572</v>
      </c>
    </row>
    <row r="126" spans="1:29" ht="19.5" customHeight="1" x14ac:dyDescent="0.25">
      <c r="A126" s="436">
        <f>A124+1</f>
        <v>59</v>
      </c>
      <c r="B126" s="436"/>
      <c r="C126" s="436" t="s">
        <v>304</v>
      </c>
      <c r="D126" s="436" t="s">
        <v>246</v>
      </c>
      <c r="E126" s="437">
        <v>419.40600000000001</v>
      </c>
      <c r="F126" s="436"/>
      <c r="G126" s="439"/>
      <c r="H126" s="437"/>
      <c r="I126" s="437"/>
      <c r="J126" s="438">
        <v>227.99600000000001</v>
      </c>
      <c r="K126" s="436" t="s">
        <v>1029</v>
      </c>
      <c r="L126" s="442">
        <f>H125+H127</f>
        <v>838.40599999999995</v>
      </c>
      <c r="M126" s="439">
        <v>419.20299999999997</v>
      </c>
      <c r="N126" s="439">
        <v>243</v>
      </c>
      <c r="O126" s="439">
        <v>238</v>
      </c>
      <c r="P126" s="439">
        <v>481</v>
      </c>
      <c r="Q126" s="439">
        <v>234</v>
      </c>
      <c r="R126" s="439">
        <v>231</v>
      </c>
      <c r="S126" s="439">
        <v>465</v>
      </c>
      <c r="T126" s="440">
        <v>346783.61300000001</v>
      </c>
      <c r="U126" s="440">
        <v>3147514.4739999999</v>
      </c>
      <c r="V126" s="441"/>
      <c r="W126" s="436"/>
      <c r="X126" s="436" t="s">
        <v>1057</v>
      </c>
      <c r="Y126" s="436" t="s">
        <v>762</v>
      </c>
      <c r="Z126" s="436" t="s">
        <v>757</v>
      </c>
      <c r="AA126" s="436"/>
      <c r="AC126" s="443">
        <f t="shared" si="0"/>
        <v>0</v>
      </c>
    </row>
    <row r="127" spans="1:29" ht="19.5" customHeight="1" x14ac:dyDescent="0.25">
      <c r="A127" s="436"/>
      <c r="B127" s="436"/>
      <c r="C127" s="436"/>
      <c r="D127" s="436"/>
      <c r="E127" s="437"/>
      <c r="F127" s="436"/>
      <c r="G127" s="439"/>
      <c r="H127" s="437">
        <v>419.40600000000001</v>
      </c>
      <c r="I127" s="437">
        <f>H127+I125</f>
        <v>23702.636999999999</v>
      </c>
      <c r="J127" s="438"/>
      <c r="K127" s="436"/>
      <c r="L127" s="442"/>
      <c r="M127" s="439"/>
      <c r="N127" s="439"/>
      <c r="O127" s="439"/>
      <c r="P127" s="439"/>
      <c r="Q127" s="439"/>
      <c r="R127" s="439"/>
      <c r="S127" s="439"/>
      <c r="T127" s="440"/>
      <c r="U127" s="440"/>
      <c r="V127" s="441" t="s">
        <v>1053</v>
      </c>
      <c r="W127" s="436"/>
      <c r="X127" s="436" t="s">
        <v>1029</v>
      </c>
      <c r="Y127" s="436" t="s">
        <v>1029</v>
      </c>
      <c r="Z127" s="436" t="s">
        <v>1029</v>
      </c>
      <c r="AA127" s="436"/>
      <c r="AC127" s="443">
        <f t="shared" si="0"/>
        <v>3.386091</v>
      </c>
    </row>
    <row r="128" spans="1:29" ht="19.5" customHeight="1" x14ac:dyDescent="0.25">
      <c r="A128" s="436">
        <f>A126+1</f>
        <v>60</v>
      </c>
      <c r="B128" s="436" t="s">
        <v>1061</v>
      </c>
      <c r="C128" s="436" t="s">
        <v>305</v>
      </c>
      <c r="D128" s="436" t="s">
        <v>284</v>
      </c>
      <c r="E128" s="437">
        <v>403</v>
      </c>
      <c r="F128" s="436"/>
      <c r="G128" s="439">
        <f>SUM(H118:H127)</f>
        <v>2096.4059999999999</v>
      </c>
      <c r="H128" s="437"/>
      <c r="I128" s="437"/>
      <c r="J128" s="438">
        <v>231.19900000000001</v>
      </c>
      <c r="K128" s="436" t="s">
        <v>1062</v>
      </c>
      <c r="L128" s="442">
        <f>H127+H129</f>
        <v>822.40599999999995</v>
      </c>
      <c r="M128" s="439">
        <v>411.20299999999997</v>
      </c>
      <c r="N128" s="439">
        <v>182</v>
      </c>
      <c r="O128" s="439">
        <v>201</v>
      </c>
      <c r="P128" s="439">
        <v>383</v>
      </c>
      <c r="Q128" s="439">
        <v>190</v>
      </c>
      <c r="R128" s="439">
        <v>201</v>
      </c>
      <c r="S128" s="439">
        <v>391</v>
      </c>
      <c r="T128" s="440">
        <v>347199.37099999998</v>
      </c>
      <c r="U128" s="440">
        <v>3147459.2790000001</v>
      </c>
      <c r="V128" s="441"/>
      <c r="W128" s="436"/>
      <c r="X128" s="436" t="s">
        <v>1057</v>
      </c>
      <c r="Y128" s="436" t="s">
        <v>762</v>
      </c>
      <c r="Z128" s="436" t="s">
        <v>757</v>
      </c>
      <c r="AA128" s="436"/>
      <c r="AC128" s="443">
        <f t="shared" si="0"/>
        <v>0</v>
      </c>
    </row>
    <row r="129" spans="1:29" ht="19.5" customHeight="1" x14ac:dyDescent="0.25">
      <c r="A129" s="436"/>
      <c r="B129" s="436"/>
      <c r="C129" s="436"/>
      <c r="D129" s="436"/>
      <c r="E129" s="437"/>
      <c r="F129" s="436"/>
      <c r="G129" s="439"/>
      <c r="H129" s="437">
        <v>403</v>
      </c>
      <c r="I129" s="437">
        <f>H129+I127</f>
        <v>24105.636999999999</v>
      </c>
      <c r="J129" s="438"/>
      <c r="K129" s="436"/>
      <c r="L129" s="442"/>
      <c r="M129" s="439"/>
      <c r="N129" s="439"/>
      <c r="O129" s="439"/>
      <c r="P129" s="439"/>
      <c r="Q129" s="439"/>
      <c r="R129" s="439"/>
      <c r="S129" s="439"/>
      <c r="T129" s="440"/>
      <c r="U129" s="440"/>
      <c r="V129" s="441" t="s">
        <v>1052</v>
      </c>
      <c r="W129" s="436"/>
      <c r="X129" s="436" t="s">
        <v>1029</v>
      </c>
      <c r="Y129" s="436" t="s">
        <v>1029</v>
      </c>
      <c r="Z129" s="436" t="s">
        <v>1029</v>
      </c>
      <c r="AA129" s="436"/>
      <c r="AC129" s="443">
        <f t="shared" si="0"/>
        <v>3.4436624285714283</v>
      </c>
    </row>
    <row r="130" spans="1:29" ht="19.5" customHeight="1" x14ac:dyDescent="0.25">
      <c r="A130" s="436">
        <f>A128+1</f>
        <v>61</v>
      </c>
      <c r="B130" s="436" t="s">
        <v>1029</v>
      </c>
      <c r="C130" s="436" t="s">
        <v>306</v>
      </c>
      <c r="D130" s="436" t="s">
        <v>257</v>
      </c>
      <c r="E130" s="437">
        <v>437</v>
      </c>
      <c r="F130" s="436"/>
      <c r="G130" s="439"/>
      <c r="H130" s="437"/>
      <c r="I130" s="437"/>
      <c r="J130" s="438">
        <v>228.452</v>
      </c>
      <c r="K130" s="436"/>
      <c r="L130" s="442">
        <f>H129+H131</f>
        <v>840</v>
      </c>
      <c r="M130" s="439">
        <v>420</v>
      </c>
      <c r="N130" s="439">
        <v>203</v>
      </c>
      <c r="O130" s="439">
        <v>200</v>
      </c>
      <c r="P130" s="439">
        <v>403</v>
      </c>
      <c r="Q130" s="439">
        <v>203</v>
      </c>
      <c r="R130" s="439">
        <v>206</v>
      </c>
      <c r="S130" s="439">
        <v>409</v>
      </c>
      <c r="T130" s="440">
        <v>347602.21399999998</v>
      </c>
      <c r="U130" s="440">
        <v>3147448.02</v>
      </c>
      <c r="V130" s="441"/>
      <c r="W130" s="436"/>
      <c r="X130" s="436" t="s">
        <v>1057</v>
      </c>
      <c r="Y130" s="436" t="s">
        <v>762</v>
      </c>
      <c r="Z130" s="436" t="s">
        <v>757</v>
      </c>
      <c r="AA130" s="436"/>
      <c r="AC130" s="443">
        <f t="shared" si="0"/>
        <v>0</v>
      </c>
    </row>
    <row r="131" spans="1:29" ht="19.5" customHeight="1" x14ac:dyDescent="0.25">
      <c r="A131" s="436"/>
      <c r="B131" s="436"/>
      <c r="C131" s="436"/>
      <c r="D131" s="436"/>
      <c r="E131" s="437"/>
      <c r="F131" s="436"/>
      <c r="G131" s="439"/>
      <c r="H131" s="437">
        <v>437</v>
      </c>
      <c r="I131" s="437">
        <f>H131+I129</f>
        <v>24542.636999999999</v>
      </c>
      <c r="J131" s="438"/>
      <c r="K131" s="436"/>
      <c r="L131" s="442"/>
      <c r="M131" s="439"/>
      <c r="N131" s="439"/>
      <c r="O131" s="439"/>
      <c r="P131" s="439"/>
      <c r="Q131" s="439"/>
      <c r="R131" s="439"/>
      <c r="S131" s="439"/>
      <c r="T131" s="440"/>
      <c r="U131" s="440"/>
      <c r="V131" s="441" t="s">
        <v>1063</v>
      </c>
      <c r="W131" s="436"/>
      <c r="X131" s="436" t="s">
        <v>1029</v>
      </c>
      <c r="Y131" s="436" t="s">
        <v>1029</v>
      </c>
      <c r="Z131" s="436" t="s">
        <v>1029</v>
      </c>
      <c r="AA131" s="436"/>
      <c r="AC131" s="443">
        <f t="shared" si="0"/>
        <v>3.5060909999999996</v>
      </c>
    </row>
    <row r="132" spans="1:29" ht="19.5" customHeight="1" x14ac:dyDescent="0.25">
      <c r="A132" s="436">
        <f>A130+1</f>
        <v>62</v>
      </c>
      <c r="B132" s="436" t="s">
        <v>1029</v>
      </c>
      <c r="C132" s="436" t="s">
        <v>309</v>
      </c>
      <c r="D132" s="436" t="s">
        <v>257</v>
      </c>
      <c r="E132" s="437">
        <v>403</v>
      </c>
      <c r="F132" s="436"/>
      <c r="G132" s="439"/>
      <c r="H132" s="437"/>
      <c r="I132" s="437"/>
      <c r="J132" s="438">
        <v>232.51</v>
      </c>
      <c r="K132" s="436"/>
      <c r="L132" s="442">
        <f>H131+H133</f>
        <v>840</v>
      </c>
      <c r="M132" s="439">
        <v>420</v>
      </c>
      <c r="N132" s="439">
        <v>238</v>
      </c>
      <c r="O132" s="439">
        <v>192</v>
      </c>
      <c r="P132" s="439">
        <v>430</v>
      </c>
      <c r="Q132" s="439">
        <v>233</v>
      </c>
      <c r="R132" s="439">
        <v>195</v>
      </c>
      <c r="S132" s="439">
        <v>428</v>
      </c>
      <c r="T132" s="440">
        <v>348039.04300000001</v>
      </c>
      <c r="U132" s="440">
        <v>3147435.8110000002</v>
      </c>
      <c r="V132" s="441"/>
      <c r="W132" s="436"/>
      <c r="X132" s="436" t="s">
        <v>1057</v>
      </c>
      <c r="Y132" s="436" t="s">
        <v>762</v>
      </c>
      <c r="Z132" s="436" t="s">
        <v>757</v>
      </c>
      <c r="AA132" s="436"/>
      <c r="AC132" s="443">
        <f t="shared" si="0"/>
        <v>0</v>
      </c>
    </row>
    <row r="133" spans="1:29" ht="19.5" customHeight="1" x14ac:dyDescent="0.25">
      <c r="A133" s="436"/>
      <c r="B133" s="436"/>
      <c r="C133" s="436"/>
      <c r="D133" s="436"/>
      <c r="E133" s="437"/>
      <c r="F133" s="436"/>
      <c r="G133" s="439"/>
      <c r="H133" s="437">
        <v>403</v>
      </c>
      <c r="I133" s="437">
        <f>H133+I131</f>
        <v>24945.636999999999</v>
      </c>
      <c r="J133" s="438"/>
      <c r="K133" s="436"/>
      <c r="L133" s="442"/>
      <c r="M133" s="439"/>
      <c r="N133" s="439"/>
      <c r="O133" s="439"/>
      <c r="P133" s="439"/>
      <c r="Q133" s="439"/>
      <c r="R133" s="439"/>
      <c r="S133" s="439"/>
      <c r="T133" s="440"/>
      <c r="U133" s="440"/>
      <c r="V133" s="441"/>
      <c r="W133" s="436"/>
      <c r="X133" s="436" t="s">
        <v>1029</v>
      </c>
      <c r="Y133" s="436" t="s">
        <v>1029</v>
      </c>
      <c r="Z133" s="436" t="s">
        <v>1029</v>
      </c>
      <c r="AA133" s="436"/>
      <c r="AC133" s="443">
        <f t="shared" si="0"/>
        <v>3.5636624285714285</v>
      </c>
    </row>
    <row r="134" spans="1:29" ht="19.5" customHeight="1" x14ac:dyDescent="0.25">
      <c r="A134" s="436">
        <f>A132+1</f>
        <v>63</v>
      </c>
      <c r="B134" s="436" t="s">
        <v>1029</v>
      </c>
      <c r="C134" s="436" t="s">
        <v>310</v>
      </c>
      <c r="D134" s="436" t="s">
        <v>244</v>
      </c>
      <c r="E134" s="437">
        <v>437</v>
      </c>
      <c r="F134" s="436"/>
      <c r="G134" s="439"/>
      <c r="H134" s="437"/>
      <c r="I134" s="437"/>
      <c r="J134" s="438">
        <v>231.405</v>
      </c>
      <c r="K134" s="436"/>
      <c r="L134" s="442">
        <f>H133+H135</f>
        <v>840</v>
      </c>
      <c r="M134" s="439">
        <v>420</v>
      </c>
      <c r="N134" s="439">
        <v>211</v>
      </c>
      <c r="O134" s="439">
        <v>240</v>
      </c>
      <c r="P134" s="439">
        <v>451</v>
      </c>
      <c r="Q134" s="439">
        <v>209</v>
      </c>
      <c r="R134" s="439">
        <v>234</v>
      </c>
      <c r="S134" s="439">
        <v>443</v>
      </c>
      <c r="T134" s="440">
        <v>348441.886</v>
      </c>
      <c r="U134" s="440">
        <v>3147424.5520000001</v>
      </c>
      <c r="V134" s="441"/>
      <c r="W134" s="436"/>
      <c r="X134" s="436" t="s">
        <v>1064</v>
      </c>
      <c r="Y134" s="436" t="s">
        <v>762</v>
      </c>
      <c r="Z134" s="436" t="s">
        <v>757</v>
      </c>
      <c r="AA134" s="436"/>
      <c r="AC134" s="443">
        <f t="shared" si="0"/>
        <v>0</v>
      </c>
    </row>
    <row r="135" spans="1:29" ht="19.5" customHeight="1" x14ac:dyDescent="0.25">
      <c r="A135" s="436"/>
      <c r="B135" s="436"/>
      <c r="C135" s="436"/>
      <c r="D135" s="436"/>
      <c r="E135" s="437"/>
      <c r="F135" s="436"/>
      <c r="G135" s="439"/>
      <c r="H135" s="437">
        <v>437</v>
      </c>
      <c r="I135" s="437">
        <f>H135+I133</f>
        <v>25382.636999999999</v>
      </c>
      <c r="J135" s="438"/>
      <c r="K135" s="436"/>
      <c r="L135" s="442"/>
      <c r="M135" s="439"/>
      <c r="N135" s="439"/>
      <c r="O135" s="439"/>
      <c r="P135" s="439"/>
      <c r="Q135" s="439"/>
      <c r="R135" s="439"/>
      <c r="S135" s="439"/>
      <c r="T135" s="440"/>
      <c r="U135" s="440"/>
      <c r="V135" s="441"/>
      <c r="W135" s="436"/>
      <c r="X135" s="436" t="s">
        <v>1029</v>
      </c>
      <c r="Y135" s="436" t="s">
        <v>1029</v>
      </c>
      <c r="Z135" s="436" t="s">
        <v>1029</v>
      </c>
      <c r="AA135" s="436"/>
      <c r="AC135" s="443">
        <f t="shared" si="0"/>
        <v>3.6260909999999997</v>
      </c>
    </row>
    <row r="136" spans="1:29" ht="19.5" customHeight="1" x14ac:dyDescent="0.25">
      <c r="A136" s="436">
        <f>A134+1</f>
        <v>64</v>
      </c>
      <c r="B136" s="436"/>
      <c r="C136" s="436" t="s">
        <v>311</v>
      </c>
      <c r="D136" s="436" t="s">
        <v>257</v>
      </c>
      <c r="E136" s="437">
        <v>363</v>
      </c>
      <c r="F136" s="436"/>
      <c r="G136" s="439"/>
      <c r="H136" s="437"/>
      <c r="I136" s="437"/>
      <c r="J136" s="438">
        <v>229.886</v>
      </c>
      <c r="K136" s="436"/>
      <c r="L136" s="442">
        <f>H135+H137</f>
        <v>800</v>
      </c>
      <c r="M136" s="439">
        <v>400</v>
      </c>
      <c r="N136" s="439">
        <v>198</v>
      </c>
      <c r="O136" s="439">
        <v>150</v>
      </c>
      <c r="P136" s="439">
        <v>348</v>
      </c>
      <c r="Q136" s="439">
        <v>204</v>
      </c>
      <c r="R136" s="439">
        <v>159</v>
      </c>
      <c r="S136" s="439">
        <v>363</v>
      </c>
      <c r="T136" s="440">
        <v>348878.71500000003</v>
      </c>
      <c r="U136" s="440">
        <v>3147412.3429999999</v>
      </c>
      <c r="V136" s="441"/>
      <c r="W136" s="436"/>
      <c r="X136" s="436" t="s">
        <v>1064</v>
      </c>
      <c r="Y136" s="436" t="s">
        <v>762</v>
      </c>
      <c r="Z136" s="436" t="s">
        <v>757</v>
      </c>
      <c r="AA136" s="436"/>
      <c r="AC136" s="443">
        <f t="shared" si="0"/>
        <v>0</v>
      </c>
    </row>
    <row r="137" spans="1:29" ht="19.5" customHeight="1" x14ac:dyDescent="0.25">
      <c r="A137" s="436"/>
      <c r="B137" s="436"/>
      <c r="C137" s="436"/>
      <c r="D137" s="436"/>
      <c r="E137" s="437"/>
      <c r="F137" s="436"/>
      <c r="G137" s="439"/>
      <c r="H137" s="437">
        <v>363</v>
      </c>
      <c r="I137" s="437">
        <f>H137+I135</f>
        <v>25745.636999999999</v>
      </c>
      <c r="J137" s="438"/>
      <c r="K137" s="436"/>
      <c r="L137" s="442"/>
      <c r="M137" s="439"/>
      <c r="N137" s="439"/>
      <c r="O137" s="439"/>
      <c r="P137" s="439"/>
      <c r="Q137" s="439"/>
      <c r="R137" s="439"/>
      <c r="S137" s="439"/>
      <c r="T137" s="440"/>
      <c r="U137" s="440"/>
      <c r="V137" s="451"/>
      <c r="W137" s="436"/>
      <c r="X137" s="436" t="s">
        <v>1029</v>
      </c>
      <c r="Y137" s="436" t="s">
        <v>1029</v>
      </c>
      <c r="Z137" s="436" t="s">
        <v>1029</v>
      </c>
      <c r="AA137" s="436"/>
      <c r="AC137" s="443">
        <f t="shared" si="0"/>
        <v>3.6779481428571428</v>
      </c>
    </row>
    <row r="138" spans="1:29" ht="19.5" customHeight="1" x14ac:dyDescent="0.25">
      <c r="A138" s="436">
        <f>A136+1</f>
        <v>65</v>
      </c>
      <c r="B138" s="436"/>
      <c r="C138" s="436" t="s">
        <v>312</v>
      </c>
      <c r="D138" s="436" t="s">
        <v>246</v>
      </c>
      <c r="E138" s="437">
        <v>469</v>
      </c>
      <c r="F138" s="436"/>
      <c r="G138" s="439"/>
      <c r="H138" s="437"/>
      <c r="I138" s="437"/>
      <c r="J138" s="438">
        <v>229.62700000000001</v>
      </c>
      <c r="K138" s="436"/>
      <c r="L138" s="442">
        <f>H137+H139</f>
        <v>832</v>
      </c>
      <c r="M138" s="439">
        <v>416</v>
      </c>
      <c r="N138" s="439">
        <v>213</v>
      </c>
      <c r="O138" s="439">
        <v>251</v>
      </c>
      <c r="P138" s="439">
        <v>464</v>
      </c>
      <c r="Q138" s="439">
        <v>205</v>
      </c>
      <c r="R138" s="439">
        <v>247</v>
      </c>
      <c r="S138" s="439">
        <v>452</v>
      </c>
      <c r="T138" s="440">
        <v>349241.57400000002</v>
      </c>
      <c r="U138" s="440">
        <v>3147402.202</v>
      </c>
      <c r="V138" s="452"/>
      <c r="W138" s="436"/>
      <c r="X138" s="436" t="s">
        <v>1064</v>
      </c>
      <c r="Y138" s="436" t="s">
        <v>762</v>
      </c>
      <c r="Z138" s="436" t="s">
        <v>757</v>
      </c>
      <c r="AA138" s="436"/>
      <c r="AC138" s="443">
        <f t="shared" si="0"/>
        <v>0</v>
      </c>
    </row>
    <row r="139" spans="1:29" ht="19.5" customHeight="1" x14ac:dyDescent="0.25">
      <c r="A139" s="436"/>
      <c r="B139" s="436"/>
      <c r="C139" s="436"/>
      <c r="D139" s="436"/>
      <c r="E139" s="437"/>
      <c r="F139" s="436"/>
      <c r="G139" s="439"/>
      <c r="H139" s="437">
        <v>469</v>
      </c>
      <c r="I139" s="437">
        <f>H139+I137</f>
        <v>26214.636999999999</v>
      </c>
      <c r="J139" s="438"/>
      <c r="K139" s="436"/>
      <c r="L139" s="442"/>
      <c r="M139" s="439"/>
      <c r="N139" s="439"/>
      <c r="O139" s="439"/>
      <c r="P139" s="439"/>
      <c r="Q139" s="439"/>
      <c r="R139" s="439"/>
      <c r="S139" s="439"/>
      <c r="T139" s="440"/>
      <c r="U139" s="440"/>
      <c r="V139" s="441"/>
      <c r="W139" s="436"/>
      <c r="X139" s="436" t="s">
        <v>1029</v>
      </c>
      <c r="Y139" s="436" t="s">
        <v>1029</v>
      </c>
      <c r="Z139" s="436" t="s">
        <v>1029</v>
      </c>
      <c r="AA139" s="436"/>
      <c r="AC139" s="443">
        <f t="shared" si="0"/>
        <v>3.7449481428571425</v>
      </c>
    </row>
    <row r="140" spans="1:29" ht="19.5" customHeight="1" x14ac:dyDescent="0.25">
      <c r="A140" s="436">
        <f>A138+1</f>
        <v>66</v>
      </c>
      <c r="B140" s="436" t="s">
        <v>1029</v>
      </c>
      <c r="C140" s="436" t="s">
        <v>313</v>
      </c>
      <c r="D140" s="436" t="s">
        <v>300</v>
      </c>
      <c r="E140" s="437">
        <v>403</v>
      </c>
      <c r="F140" s="436"/>
      <c r="G140" s="439">
        <f>SUM(H128:H139)</f>
        <v>2512</v>
      </c>
      <c r="H140" s="437"/>
      <c r="I140" s="437"/>
      <c r="J140" s="438">
        <v>231.87200000000001</v>
      </c>
      <c r="K140" s="436"/>
      <c r="L140" s="442">
        <f>H139+H141</f>
        <v>872</v>
      </c>
      <c r="M140" s="439">
        <v>436</v>
      </c>
      <c r="N140" s="439">
        <v>219</v>
      </c>
      <c r="O140" s="439">
        <v>218</v>
      </c>
      <c r="P140" s="439">
        <v>437</v>
      </c>
      <c r="Q140" s="439">
        <v>224</v>
      </c>
      <c r="R140" s="439">
        <v>213</v>
      </c>
      <c r="S140" s="439">
        <v>437</v>
      </c>
      <c r="T140" s="440">
        <v>349710.39</v>
      </c>
      <c r="U140" s="440">
        <v>3147389.0989999999</v>
      </c>
      <c r="V140" s="441"/>
      <c r="W140" s="436"/>
      <c r="X140" s="436" t="s">
        <v>1064</v>
      </c>
      <c r="Y140" s="436" t="s">
        <v>762</v>
      </c>
      <c r="Z140" s="436" t="s">
        <v>757</v>
      </c>
      <c r="AA140" s="436"/>
      <c r="AC140" s="443">
        <f t="shared" si="0"/>
        <v>0</v>
      </c>
    </row>
    <row r="141" spans="1:29" ht="19.5" customHeight="1" x14ac:dyDescent="0.25">
      <c r="A141" s="436"/>
      <c r="B141" s="436"/>
      <c r="C141" s="436"/>
      <c r="D141" s="436"/>
      <c r="E141" s="437"/>
      <c r="F141" s="436"/>
      <c r="G141" s="439"/>
      <c r="H141" s="437">
        <v>403</v>
      </c>
      <c r="I141" s="437">
        <f>H141+I139</f>
        <v>26617.636999999999</v>
      </c>
      <c r="J141" s="438"/>
      <c r="K141" s="436"/>
      <c r="L141" s="442"/>
      <c r="M141" s="439"/>
      <c r="N141" s="439"/>
      <c r="O141" s="439"/>
      <c r="P141" s="439"/>
      <c r="Q141" s="439"/>
      <c r="R141" s="439"/>
      <c r="S141" s="439"/>
      <c r="T141" s="440"/>
      <c r="U141" s="440"/>
      <c r="V141" s="441"/>
      <c r="W141" s="436"/>
      <c r="X141" s="436" t="s">
        <v>1029</v>
      </c>
      <c r="Y141" s="436" t="s">
        <v>1029</v>
      </c>
      <c r="Z141" s="436" t="s">
        <v>1029</v>
      </c>
      <c r="AA141" s="436"/>
      <c r="AC141" s="443">
        <f t="shared" si="0"/>
        <v>3.8025195714285713</v>
      </c>
    </row>
    <row r="142" spans="1:29" ht="19.5" customHeight="1" x14ac:dyDescent="0.25">
      <c r="A142" s="436">
        <f>A140+1</f>
        <v>67</v>
      </c>
      <c r="B142" s="436" t="s">
        <v>1029</v>
      </c>
      <c r="C142" s="436" t="s">
        <v>314</v>
      </c>
      <c r="D142" s="436" t="s">
        <v>250</v>
      </c>
      <c r="E142" s="437">
        <v>432</v>
      </c>
      <c r="F142" s="436"/>
      <c r="G142" s="439"/>
      <c r="H142" s="437"/>
      <c r="I142" s="437"/>
      <c r="J142" s="438">
        <v>231.76599999999999</v>
      </c>
      <c r="K142" s="436"/>
      <c r="L142" s="442">
        <f>H141+H143</f>
        <v>835</v>
      </c>
      <c r="M142" s="439">
        <v>417.5</v>
      </c>
      <c r="N142" s="439">
        <v>186</v>
      </c>
      <c r="O142" s="439">
        <v>205</v>
      </c>
      <c r="P142" s="439">
        <v>391</v>
      </c>
      <c r="Q142" s="439">
        <v>191</v>
      </c>
      <c r="R142" s="439">
        <v>209</v>
      </c>
      <c r="S142" s="439">
        <v>400</v>
      </c>
      <c r="T142" s="440">
        <v>350113.23300000001</v>
      </c>
      <c r="U142" s="440">
        <v>3147377.84</v>
      </c>
      <c r="V142" s="441"/>
      <c r="W142" s="436"/>
      <c r="X142" s="436" t="s">
        <v>1064</v>
      </c>
      <c r="Y142" s="436" t="s">
        <v>762</v>
      </c>
      <c r="Z142" s="436" t="s">
        <v>757</v>
      </c>
      <c r="AA142" s="436"/>
      <c r="AC142" s="443">
        <f t="shared" si="0"/>
        <v>0</v>
      </c>
    </row>
    <row r="143" spans="1:29" ht="19.5" customHeight="1" x14ac:dyDescent="0.25">
      <c r="A143" s="436"/>
      <c r="B143" s="436"/>
      <c r="C143" s="436"/>
      <c r="D143" s="436"/>
      <c r="E143" s="437"/>
      <c r="F143" s="436"/>
      <c r="G143" s="439"/>
      <c r="H143" s="437">
        <v>432</v>
      </c>
      <c r="I143" s="437">
        <f>H143+I141</f>
        <v>27049.636999999999</v>
      </c>
      <c r="J143" s="438"/>
      <c r="K143" s="436"/>
      <c r="L143" s="442"/>
      <c r="M143" s="439"/>
      <c r="N143" s="439"/>
      <c r="O143" s="439"/>
      <c r="P143" s="439"/>
      <c r="Q143" s="439"/>
      <c r="R143" s="439"/>
      <c r="S143" s="439"/>
      <c r="T143" s="440"/>
      <c r="U143" s="440"/>
      <c r="V143" s="441" t="s">
        <v>1065</v>
      </c>
      <c r="W143" s="436"/>
      <c r="X143" s="436" t="s">
        <v>1029</v>
      </c>
      <c r="Y143" s="436" t="s">
        <v>1029</v>
      </c>
      <c r="Z143" s="436" t="s">
        <v>1029</v>
      </c>
      <c r="AA143" s="436"/>
      <c r="AC143" s="443">
        <f t="shared" si="0"/>
        <v>3.8642338571428572</v>
      </c>
    </row>
    <row r="144" spans="1:29" ht="19.5" customHeight="1" x14ac:dyDescent="0.25">
      <c r="A144" s="436">
        <f>A142+1</f>
        <v>68</v>
      </c>
      <c r="B144" s="436" t="s">
        <v>1029</v>
      </c>
      <c r="C144" s="436" t="s">
        <v>315</v>
      </c>
      <c r="D144" s="436" t="s">
        <v>244</v>
      </c>
      <c r="E144" s="437">
        <v>407</v>
      </c>
      <c r="F144" s="436"/>
      <c r="G144" s="439"/>
      <c r="H144" s="437"/>
      <c r="I144" s="437"/>
      <c r="J144" s="438">
        <v>228.09100000000001</v>
      </c>
      <c r="K144" s="436"/>
      <c r="L144" s="442">
        <f>H143+H145</f>
        <v>839</v>
      </c>
      <c r="M144" s="439">
        <v>419.5</v>
      </c>
      <c r="N144" s="439">
        <v>228</v>
      </c>
      <c r="O144" s="439">
        <v>214</v>
      </c>
      <c r="P144" s="439">
        <v>442</v>
      </c>
      <c r="Q144" s="439">
        <v>225</v>
      </c>
      <c r="R144" s="439">
        <v>212</v>
      </c>
      <c r="S144" s="439">
        <v>437</v>
      </c>
      <c r="T144" s="440">
        <v>350545.065</v>
      </c>
      <c r="U144" s="440">
        <v>3147365.77</v>
      </c>
      <c r="V144" s="441"/>
      <c r="W144" s="436"/>
      <c r="X144" s="436" t="s">
        <v>1064</v>
      </c>
      <c r="Y144" s="436" t="s">
        <v>762</v>
      </c>
      <c r="Z144" s="436" t="s">
        <v>757</v>
      </c>
      <c r="AA144" s="436"/>
      <c r="AC144" s="443">
        <f t="shared" si="0"/>
        <v>0</v>
      </c>
    </row>
    <row r="145" spans="1:29" ht="19.5" customHeight="1" x14ac:dyDescent="0.25">
      <c r="A145" s="436"/>
      <c r="B145" s="436"/>
      <c r="C145" s="436"/>
      <c r="D145" s="436"/>
      <c r="E145" s="437"/>
      <c r="F145" s="436"/>
      <c r="G145" s="439"/>
      <c r="H145" s="437">
        <v>407</v>
      </c>
      <c r="I145" s="437">
        <f>H145+I143</f>
        <v>27456.636999999999</v>
      </c>
      <c r="J145" s="438"/>
      <c r="K145" s="436"/>
      <c r="L145" s="442"/>
      <c r="M145" s="439"/>
      <c r="N145" s="439"/>
      <c r="O145" s="439"/>
      <c r="P145" s="439"/>
      <c r="Q145" s="439"/>
      <c r="R145" s="439"/>
      <c r="S145" s="439"/>
      <c r="T145" s="440"/>
      <c r="U145" s="440"/>
      <c r="V145" s="441"/>
      <c r="W145" s="436"/>
      <c r="X145" s="436" t="s">
        <v>1029</v>
      </c>
      <c r="Y145" s="436" t="s">
        <v>1029</v>
      </c>
      <c r="Z145" s="436" t="s">
        <v>1029</v>
      </c>
      <c r="AA145" s="436"/>
      <c r="AC145" s="443">
        <f t="shared" si="0"/>
        <v>3.922376714285714</v>
      </c>
    </row>
    <row r="146" spans="1:29" ht="19.5" customHeight="1" x14ac:dyDescent="0.25">
      <c r="A146" s="436">
        <f>A144+1</f>
        <v>69</v>
      </c>
      <c r="B146" s="436" t="s">
        <v>1029</v>
      </c>
      <c r="C146" s="436" t="s">
        <v>316</v>
      </c>
      <c r="D146" s="436" t="s">
        <v>257</v>
      </c>
      <c r="E146" s="437">
        <v>427</v>
      </c>
      <c r="F146" s="436"/>
      <c r="G146" s="439"/>
      <c r="H146" s="437"/>
      <c r="I146" s="437"/>
      <c r="J146" s="438">
        <v>229.00299999999999</v>
      </c>
      <c r="K146" s="436"/>
      <c r="L146" s="442">
        <f>H145+H147</f>
        <v>834</v>
      </c>
      <c r="M146" s="439">
        <v>417</v>
      </c>
      <c r="N146" s="439">
        <v>193</v>
      </c>
      <c r="O146" s="439">
        <v>178</v>
      </c>
      <c r="P146" s="439">
        <v>371</v>
      </c>
      <c r="Q146" s="439">
        <v>197</v>
      </c>
      <c r="R146" s="439">
        <v>189</v>
      </c>
      <c r="S146" s="439">
        <v>386</v>
      </c>
      <c r="T146" s="440">
        <v>350951.90600000002</v>
      </c>
      <c r="U146" s="440">
        <v>3147354.4</v>
      </c>
      <c r="V146" s="441"/>
      <c r="W146" s="436"/>
      <c r="X146" s="436" t="s">
        <v>1064</v>
      </c>
      <c r="Y146" s="436" t="s">
        <v>762</v>
      </c>
      <c r="Z146" s="436" t="s">
        <v>757</v>
      </c>
      <c r="AA146" s="436"/>
      <c r="AC146" s="443">
        <f t="shared" si="0"/>
        <v>0</v>
      </c>
    </row>
    <row r="147" spans="1:29" ht="19.5" customHeight="1" x14ac:dyDescent="0.25">
      <c r="A147" s="436"/>
      <c r="B147" s="436"/>
      <c r="C147" s="436"/>
      <c r="D147" s="436"/>
      <c r="E147" s="437"/>
      <c r="F147" s="436"/>
      <c r="G147" s="439"/>
      <c r="H147" s="437">
        <v>427</v>
      </c>
      <c r="I147" s="437">
        <f>H147+I145</f>
        <v>27883.636999999999</v>
      </c>
      <c r="J147" s="438"/>
      <c r="K147" s="436"/>
      <c r="L147" s="442"/>
      <c r="M147" s="439"/>
      <c r="N147" s="439"/>
      <c r="O147" s="439"/>
      <c r="P147" s="439"/>
      <c r="Q147" s="439"/>
      <c r="R147" s="439"/>
      <c r="S147" s="439"/>
      <c r="T147" s="440"/>
      <c r="U147" s="440"/>
      <c r="V147" s="441"/>
      <c r="W147" s="436"/>
      <c r="X147" s="436" t="s">
        <v>1029</v>
      </c>
      <c r="Y147" s="436" t="s">
        <v>1029</v>
      </c>
      <c r="Z147" s="436" t="s">
        <v>1029</v>
      </c>
      <c r="AA147" s="436"/>
      <c r="AC147" s="443">
        <f t="shared" si="0"/>
        <v>3.9833767142857139</v>
      </c>
    </row>
    <row r="148" spans="1:29" ht="19.5" customHeight="1" x14ac:dyDescent="0.25">
      <c r="A148" s="436">
        <f>A146+1</f>
        <v>70</v>
      </c>
      <c r="B148" s="436" t="s">
        <v>1029</v>
      </c>
      <c r="C148" s="436" t="s">
        <v>317</v>
      </c>
      <c r="D148" s="436" t="s">
        <v>244</v>
      </c>
      <c r="E148" s="437">
        <v>385.06700000000001</v>
      </c>
      <c r="F148" s="436"/>
      <c r="G148" s="439"/>
      <c r="H148" s="437"/>
      <c r="I148" s="437"/>
      <c r="J148" s="438">
        <v>233.36699999999999</v>
      </c>
      <c r="K148" s="436"/>
      <c r="L148" s="442">
        <f>H147+H149</f>
        <v>812.06700000000001</v>
      </c>
      <c r="M148" s="439">
        <v>406.0335</v>
      </c>
      <c r="N148" s="439">
        <v>250</v>
      </c>
      <c r="O148" s="439">
        <v>221</v>
      </c>
      <c r="P148" s="439">
        <v>471</v>
      </c>
      <c r="Q148" s="439">
        <v>240</v>
      </c>
      <c r="R148" s="439">
        <v>213</v>
      </c>
      <c r="S148" s="439">
        <v>453</v>
      </c>
      <c r="T148" s="440">
        <v>351378.739</v>
      </c>
      <c r="U148" s="440">
        <v>3147342.47</v>
      </c>
      <c r="V148" s="441"/>
      <c r="W148" s="436"/>
      <c r="X148" s="436" t="s">
        <v>1064</v>
      </c>
      <c r="Y148" s="436" t="s">
        <v>762</v>
      </c>
      <c r="Z148" s="436" t="s">
        <v>757</v>
      </c>
      <c r="AA148" s="436"/>
      <c r="AC148" s="443">
        <f t="shared" si="0"/>
        <v>0</v>
      </c>
    </row>
    <row r="149" spans="1:29" ht="19.5" customHeight="1" x14ac:dyDescent="0.25">
      <c r="A149" s="436"/>
      <c r="B149" s="436"/>
      <c r="C149" s="436"/>
      <c r="D149" s="436"/>
      <c r="E149" s="437"/>
      <c r="F149" s="436"/>
      <c r="G149" s="439"/>
      <c r="H149" s="437">
        <v>385.06700000000001</v>
      </c>
      <c r="I149" s="437">
        <f>H149+I147</f>
        <v>28268.703999999998</v>
      </c>
      <c r="J149" s="438"/>
      <c r="K149" s="436"/>
      <c r="L149" s="442"/>
      <c r="M149" s="439"/>
      <c r="N149" s="439"/>
      <c r="O149" s="439"/>
      <c r="P149" s="439"/>
      <c r="Q149" s="439"/>
      <c r="R149" s="439"/>
      <c r="S149" s="439"/>
      <c r="T149" s="440"/>
      <c r="U149" s="440"/>
      <c r="V149" s="441"/>
      <c r="W149" s="436"/>
      <c r="X149" s="436" t="s">
        <v>1029</v>
      </c>
      <c r="Y149" s="436" t="s">
        <v>1029</v>
      </c>
      <c r="Z149" s="436" t="s">
        <v>1029</v>
      </c>
      <c r="AA149" s="436"/>
      <c r="AC149" s="443">
        <f t="shared" si="0"/>
        <v>4.0383862857142852</v>
      </c>
    </row>
    <row r="150" spans="1:29" ht="19.5" customHeight="1" x14ac:dyDescent="0.25">
      <c r="A150" s="436">
        <f>A148+1</f>
        <v>71</v>
      </c>
      <c r="B150" s="436" t="s">
        <v>1066</v>
      </c>
      <c r="C150" s="436" t="s">
        <v>318</v>
      </c>
      <c r="D150" s="436" t="s">
        <v>300</v>
      </c>
      <c r="E150" s="437">
        <v>444</v>
      </c>
      <c r="F150" s="436"/>
      <c r="G150" s="439">
        <f>SUM(H140:H149)</f>
        <v>2054.067</v>
      </c>
      <c r="H150" s="437"/>
      <c r="I150" s="437"/>
      <c r="J150" s="438">
        <v>231.06800000000001</v>
      </c>
      <c r="K150" s="436" t="s">
        <v>1067</v>
      </c>
      <c r="L150" s="442">
        <f>H149+H151</f>
        <v>829.06700000000001</v>
      </c>
      <c r="M150" s="439">
        <v>414.5335</v>
      </c>
      <c r="N150" s="439">
        <v>165</v>
      </c>
      <c r="O150" s="439">
        <v>197</v>
      </c>
      <c r="P150" s="439">
        <v>362</v>
      </c>
      <c r="Q150" s="439">
        <v>173</v>
      </c>
      <c r="R150" s="439">
        <v>205</v>
      </c>
      <c r="S150" s="439">
        <v>378</v>
      </c>
      <c r="T150" s="440">
        <v>351763.65600000002</v>
      </c>
      <c r="U150" s="440">
        <v>3147331.7119999998</v>
      </c>
      <c r="V150" s="441"/>
      <c r="W150" s="436"/>
      <c r="X150" s="436" t="s">
        <v>1064</v>
      </c>
      <c r="Y150" s="436" t="s">
        <v>762</v>
      </c>
      <c r="Z150" s="436" t="s">
        <v>757</v>
      </c>
      <c r="AA150" s="436"/>
      <c r="AC150" s="443">
        <f t="shared" si="0"/>
        <v>0</v>
      </c>
    </row>
    <row r="151" spans="1:29" ht="19.5" customHeight="1" x14ac:dyDescent="0.25">
      <c r="A151" s="436"/>
      <c r="B151" s="436"/>
      <c r="C151" s="436"/>
      <c r="D151" s="436"/>
      <c r="E151" s="437"/>
      <c r="F151" s="436"/>
      <c r="G151" s="439"/>
      <c r="H151" s="437">
        <v>444</v>
      </c>
      <c r="I151" s="437">
        <f>H151+I149</f>
        <v>28712.703999999998</v>
      </c>
      <c r="J151" s="438"/>
      <c r="K151" s="436"/>
      <c r="L151" s="442"/>
      <c r="M151" s="439"/>
      <c r="N151" s="439"/>
      <c r="O151" s="439"/>
      <c r="P151" s="439"/>
      <c r="Q151" s="439"/>
      <c r="R151" s="439"/>
      <c r="S151" s="439"/>
      <c r="T151" s="440"/>
      <c r="U151" s="440"/>
      <c r="V151" s="441" t="s">
        <v>1052</v>
      </c>
      <c r="W151" s="436"/>
      <c r="X151" s="436" t="s">
        <v>1029</v>
      </c>
      <c r="Y151" s="436" t="s">
        <v>1029</v>
      </c>
      <c r="Z151" s="436" t="s">
        <v>1029</v>
      </c>
      <c r="AA151" s="436"/>
      <c r="AC151" s="443">
        <f t="shared" si="0"/>
        <v>4.1018148571428572</v>
      </c>
    </row>
    <row r="152" spans="1:29" ht="19.5" customHeight="1" x14ac:dyDescent="0.25">
      <c r="A152" s="436">
        <f>A150+1</f>
        <v>72</v>
      </c>
      <c r="B152" s="436" t="s">
        <v>1029</v>
      </c>
      <c r="C152" s="436" t="s">
        <v>319</v>
      </c>
      <c r="D152" s="436" t="s">
        <v>244</v>
      </c>
      <c r="E152" s="437">
        <v>394</v>
      </c>
      <c r="F152" s="436"/>
      <c r="G152" s="439"/>
      <c r="H152" s="437"/>
      <c r="I152" s="437"/>
      <c r="J152" s="438">
        <v>233.30199999999999</v>
      </c>
      <c r="K152" s="436" t="s">
        <v>1029</v>
      </c>
      <c r="L152" s="442">
        <f>H151+H153</f>
        <v>838</v>
      </c>
      <c r="M152" s="439">
        <v>419</v>
      </c>
      <c r="N152" s="439">
        <v>248</v>
      </c>
      <c r="O152" s="439">
        <v>246</v>
      </c>
      <c r="P152" s="439">
        <v>494</v>
      </c>
      <c r="Q152" s="439">
        <v>240</v>
      </c>
      <c r="R152" s="439">
        <v>231</v>
      </c>
      <c r="S152" s="439">
        <v>471</v>
      </c>
      <c r="T152" s="440">
        <v>352207.5</v>
      </c>
      <c r="U152" s="440">
        <v>3147319.94</v>
      </c>
      <c r="V152" s="441"/>
      <c r="W152" s="436"/>
      <c r="X152" s="436" t="s">
        <v>1064</v>
      </c>
      <c r="Y152" s="436" t="s">
        <v>762</v>
      </c>
      <c r="Z152" s="436" t="s">
        <v>757</v>
      </c>
      <c r="AA152" s="436"/>
      <c r="AC152" s="443">
        <f t="shared" si="0"/>
        <v>0</v>
      </c>
    </row>
    <row r="153" spans="1:29" ht="19.5" customHeight="1" x14ac:dyDescent="0.25">
      <c r="A153" s="436"/>
      <c r="B153" s="436"/>
      <c r="C153" s="436"/>
      <c r="D153" s="436"/>
      <c r="E153" s="437"/>
      <c r="F153" s="436"/>
      <c r="G153" s="439"/>
      <c r="H153" s="437">
        <v>394</v>
      </c>
      <c r="I153" s="437">
        <f>H153+I151</f>
        <v>29106.703999999998</v>
      </c>
      <c r="J153" s="438"/>
      <c r="K153" s="436"/>
      <c r="L153" s="442"/>
      <c r="M153" s="439"/>
      <c r="N153" s="439"/>
      <c r="O153" s="439"/>
      <c r="P153" s="439"/>
      <c r="Q153" s="439"/>
      <c r="R153" s="439"/>
      <c r="S153" s="439"/>
      <c r="T153" s="440"/>
      <c r="U153" s="440"/>
      <c r="V153" s="441" t="s">
        <v>1052</v>
      </c>
      <c r="W153" s="436"/>
      <c r="X153" s="436" t="s">
        <v>1029</v>
      </c>
      <c r="Y153" s="436" t="s">
        <v>1029</v>
      </c>
      <c r="Z153" s="436" t="s">
        <v>1029</v>
      </c>
      <c r="AA153" s="436"/>
      <c r="AC153" s="443">
        <f t="shared" si="0"/>
        <v>4.1581005714285713</v>
      </c>
    </row>
    <row r="154" spans="1:29" ht="19.5" customHeight="1" x14ac:dyDescent="0.25">
      <c r="A154" s="436">
        <f>A152+1</f>
        <v>73</v>
      </c>
      <c r="B154" s="436" t="s">
        <v>1029</v>
      </c>
      <c r="C154" s="436" t="s">
        <v>320</v>
      </c>
      <c r="D154" s="436" t="s">
        <v>231</v>
      </c>
      <c r="E154" s="437">
        <v>367</v>
      </c>
      <c r="F154" s="436"/>
      <c r="G154" s="439"/>
      <c r="H154" s="437"/>
      <c r="I154" s="437"/>
      <c r="J154" s="438">
        <v>231.851</v>
      </c>
      <c r="K154" s="436" t="s">
        <v>1029</v>
      </c>
      <c r="L154" s="442">
        <f>H153+H155</f>
        <v>761</v>
      </c>
      <c r="M154" s="439">
        <v>380.5</v>
      </c>
      <c r="N154" s="439">
        <v>148</v>
      </c>
      <c r="O154" s="439">
        <v>186</v>
      </c>
      <c r="P154" s="439">
        <v>334</v>
      </c>
      <c r="Q154" s="439">
        <v>164</v>
      </c>
      <c r="R154" s="439">
        <v>186</v>
      </c>
      <c r="S154" s="439">
        <v>350</v>
      </c>
      <c r="T154" s="440">
        <v>352601.36099999998</v>
      </c>
      <c r="U154" s="440">
        <v>3147309.4929999998</v>
      </c>
      <c r="V154" s="441"/>
      <c r="W154" s="436"/>
      <c r="X154" s="436" t="s">
        <v>1064</v>
      </c>
      <c r="Y154" s="436" t="s">
        <v>762</v>
      </c>
      <c r="Z154" s="436" t="s">
        <v>757</v>
      </c>
      <c r="AA154" s="436"/>
      <c r="AC154" s="443">
        <f t="shared" si="0"/>
        <v>0</v>
      </c>
    </row>
    <row r="155" spans="1:29" ht="19.5" customHeight="1" x14ac:dyDescent="0.25">
      <c r="A155" s="436"/>
      <c r="B155" s="436"/>
      <c r="C155" s="436"/>
      <c r="D155" s="436"/>
      <c r="E155" s="437"/>
      <c r="F155" s="436"/>
      <c r="G155" s="439"/>
      <c r="H155" s="437">
        <v>367</v>
      </c>
      <c r="I155" s="437">
        <f>H155+I153</f>
        <v>29473.703999999998</v>
      </c>
      <c r="J155" s="438"/>
      <c r="K155" s="436"/>
      <c r="L155" s="442"/>
      <c r="M155" s="439"/>
      <c r="N155" s="439"/>
      <c r="O155" s="439"/>
      <c r="P155" s="439"/>
      <c r="Q155" s="439"/>
      <c r="R155" s="439"/>
      <c r="S155" s="439"/>
      <c r="T155" s="440"/>
      <c r="U155" s="440"/>
      <c r="V155" s="441"/>
      <c r="W155" s="436"/>
      <c r="X155" s="436" t="s">
        <v>1029</v>
      </c>
      <c r="Y155" s="436" t="s">
        <v>1029</v>
      </c>
      <c r="Z155" s="436" t="s">
        <v>1029</v>
      </c>
      <c r="AA155" s="436"/>
      <c r="AC155" s="443">
        <f t="shared" si="0"/>
        <v>4.2105291428571423</v>
      </c>
    </row>
    <row r="156" spans="1:29" ht="19.5" customHeight="1" x14ac:dyDescent="0.25">
      <c r="A156" s="436">
        <f>A154+1</f>
        <v>74</v>
      </c>
      <c r="B156" s="436"/>
      <c r="C156" s="436" t="s">
        <v>321</v>
      </c>
      <c r="D156" s="436" t="s">
        <v>250</v>
      </c>
      <c r="E156" s="437">
        <v>388</v>
      </c>
      <c r="F156" s="436"/>
      <c r="G156" s="439"/>
      <c r="H156" s="437"/>
      <c r="I156" s="437"/>
      <c r="J156" s="438">
        <v>229.92500000000001</v>
      </c>
      <c r="K156" s="436" t="s">
        <v>1029</v>
      </c>
      <c r="L156" s="442">
        <f>H155+H157</f>
        <v>755</v>
      </c>
      <c r="M156" s="439">
        <v>377.5</v>
      </c>
      <c r="N156" s="439">
        <v>181</v>
      </c>
      <c r="O156" s="439">
        <v>183</v>
      </c>
      <c r="P156" s="439">
        <v>364</v>
      </c>
      <c r="Q156" s="439">
        <v>182</v>
      </c>
      <c r="R156" s="439">
        <v>187</v>
      </c>
      <c r="S156" s="439">
        <v>369</v>
      </c>
      <c r="T156" s="440">
        <v>352968.23200000002</v>
      </c>
      <c r="U156" s="440">
        <v>3147299.7620000001</v>
      </c>
      <c r="V156" s="441"/>
      <c r="W156" s="436"/>
      <c r="X156" s="436" t="s">
        <v>1064</v>
      </c>
      <c r="Y156" s="436" t="s">
        <v>762</v>
      </c>
      <c r="Z156" s="436" t="s">
        <v>757</v>
      </c>
      <c r="AA156" s="436"/>
      <c r="AC156" s="443">
        <f t="shared" si="0"/>
        <v>0</v>
      </c>
    </row>
    <row r="157" spans="1:29" ht="19.5" customHeight="1" x14ac:dyDescent="0.25">
      <c r="A157" s="436"/>
      <c r="B157" s="436"/>
      <c r="C157" s="436"/>
      <c r="D157" s="436"/>
      <c r="E157" s="437"/>
      <c r="F157" s="436"/>
      <c r="G157" s="439"/>
      <c r="H157" s="437">
        <v>388</v>
      </c>
      <c r="I157" s="437">
        <f>H157+I155</f>
        <v>29861.703999999998</v>
      </c>
      <c r="J157" s="438"/>
      <c r="K157" s="436"/>
      <c r="L157" s="442"/>
      <c r="M157" s="439"/>
      <c r="N157" s="439"/>
      <c r="O157" s="439"/>
      <c r="P157" s="439"/>
      <c r="Q157" s="439"/>
      <c r="R157" s="439"/>
      <c r="S157" s="439"/>
      <c r="T157" s="440"/>
      <c r="U157" s="440"/>
      <c r="V157" s="441"/>
      <c r="W157" s="436"/>
      <c r="X157" s="436" t="s">
        <v>1029</v>
      </c>
      <c r="Y157" s="436" t="s">
        <v>1029</v>
      </c>
      <c r="Z157" s="436" t="s">
        <v>1029</v>
      </c>
      <c r="AA157" s="436"/>
      <c r="AC157" s="443">
        <f t="shared" si="0"/>
        <v>4.2659577142857144</v>
      </c>
    </row>
    <row r="158" spans="1:29" ht="19.5" customHeight="1" x14ac:dyDescent="0.25">
      <c r="A158" s="436">
        <f>A156+1</f>
        <v>75</v>
      </c>
      <c r="B158" s="436" t="s">
        <v>1029</v>
      </c>
      <c r="C158" s="436" t="s">
        <v>322</v>
      </c>
      <c r="D158" s="436" t="s">
        <v>250</v>
      </c>
      <c r="E158" s="437">
        <v>389</v>
      </c>
      <c r="F158" s="436"/>
      <c r="G158" s="439"/>
      <c r="H158" s="437"/>
      <c r="I158" s="437"/>
      <c r="J158" s="438">
        <v>231.92599999999999</v>
      </c>
      <c r="K158" s="436" t="s">
        <v>1029</v>
      </c>
      <c r="L158" s="442">
        <f>H157+H159</f>
        <v>777</v>
      </c>
      <c r="M158" s="439">
        <v>388.5</v>
      </c>
      <c r="N158" s="439">
        <v>205</v>
      </c>
      <c r="O158" s="439">
        <v>187</v>
      </c>
      <c r="P158" s="439">
        <v>392</v>
      </c>
      <c r="Q158" s="439">
        <v>202</v>
      </c>
      <c r="R158" s="439">
        <v>190</v>
      </c>
      <c r="S158" s="439">
        <v>392</v>
      </c>
      <c r="T158" s="440">
        <v>353356.09600000002</v>
      </c>
      <c r="U158" s="440">
        <v>3147289.4750000001</v>
      </c>
      <c r="V158" s="441"/>
      <c r="W158" s="436"/>
      <c r="X158" s="436" t="s">
        <v>1068</v>
      </c>
      <c r="Y158" s="436" t="s">
        <v>762</v>
      </c>
      <c r="Z158" s="436" t="s">
        <v>757</v>
      </c>
      <c r="AA158" s="436"/>
      <c r="AC158" s="443">
        <f t="shared" si="0"/>
        <v>0</v>
      </c>
    </row>
    <row r="159" spans="1:29" ht="19.5" customHeight="1" x14ac:dyDescent="0.25">
      <c r="A159" s="436"/>
      <c r="B159" s="436"/>
      <c r="C159" s="436"/>
      <c r="D159" s="436"/>
      <c r="E159" s="437"/>
      <c r="F159" s="436"/>
      <c r="G159" s="439"/>
      <c r="H159" s="437">
        <v>389</v>
      </c>
      <c r="I159" s="437">
        <f>H159+I157</f>
        <v>30250.703999999998</v>
      </c>
      <c r="J159" s="438"/>
      <c r="K159" s="436"/>
      <c r="L159" s="442"/>
      <c r="M159" s="439"/>
      <c r="N159" s="439"/>
      <c r="O159" s="439"/>
      <c r="P159" s="439"/>
      <c r="Q159" s="439"/>
      <c r="R159" s="439"/>
      <c r="S159" s="439"/>
      <c r="T159" s="440"/>
      <c r="U159" s="440"/>
      <c r="V159" s="441"/>
      <c r="W159" s="436"/>
      <c r="X159" s="436" t="s">
        <v>1029</v>
      </c>
      <c r="Y159" s="436" t="s">
        <v>1029</v>
      </c>
      <c r="Z159" s="436" t="s">
        <v>1029</v>
      </c>
      <c r="AA159" s="436"/>
      <c r="AC159" s="443">
        <f t="shared" si="0"/>
        <v>4.321529142857143</v>
      </c>
    </row>
    <row r="160" spans="1:29" ht="19.5" customHeight="1" x14ac:dyDescent="0.25">
      <c r="A160" s="436">
        <f>A158+1</f>
        <v>76</v>
      </c>
      <c r="B160" s="436" t="s">
        <v>1029</v>
      </c>
      <c r="C160" s="436" t="s">
        <v>323</v>
      </c>
      <c r="D160" s="436" t="s">
        <v>231</v>
      </c>
      <c r="E160" s="437">
        <v>385</v>
      </c>
      <c r="F160" s="436"/>
      <c r="G160" s="439"/>
      <c r="H160" s="437"/>
      <c r="I160" s="437"/>
      <c r="J160" s="438">
        <v>234.78800000000001</v>
      </c>
      <c r="K160" s="436" t="s">
        <v>1029</v>
      </c>
      <c r="L160" s="442">
        <f>H159+H161</f>
        <v>774</v>
      </c>
      <c r="M160" s="439">
        <v>387</v>
      </c>
      <c r="N160" s="439">
        <v>202</v>
      </c>
      <c r="O160" s="439">
        <v>209</v>
      </c>
      <c r="P160" s="439">
        <v>411</v>
      </c>
      <c r="Q160" s="439">
        <v>200</v>
      </c>
      <c r="R160" s="439">
        <v>204</v>
      </c>
      <c r="S160" s="439">
        <v>404</v>
      </c>
      <c r="T160" s="440">
        <v>353744.95899999997</v>
      </c>
      <c r="U160" s="440">
        <v>3147279.1609999998</v>
      </c>
      <c r="V160" s="441"/>
      <c r="W160" s="436"/>
      <c r="X160" s="436" t="s">
        <v>1068</v>
      </c>
      <c r="Y160" s="436" t="s">
        <v>762</v>
      </c>
      <c r="Z160" s="436" t="s">
        <v>757</v>
      </c>
      <c r="AA160" s="436"/>
      <c r="AC160" s="443">
        <f t="shared" si="0"/>
        <v>0</v>
      </c>
    </row>
    <row r="161" spans="1:29" ht="19.5" customHeight="1" x14ac:dyDescent="0.25">
      <c r="A161" s="436"/>
      <c r="B161" s="436"/>
      <c r="C161" s="436"/>
      <c r="D161" s="436"/>
      <c r="E161" s="437"/>
      <c r="F161" s="436"/>
      <c r="G161" s="439"/>
      <c r="H161" s="437">
        <v>385</v>
      </c>
      <c r="I161" s="437">
        <f>H161+I159</f>
        <v>30635.703999999998</v>
      </c>
      <c r="J161" s="438"/>
      <c r="K161" s="436"/>
      <c r="L161" s="442"/>
      <c r="M161" s="439"/>
      <c r="N161" s="439"/>
      <c r="O161" s="439"/>
      <c r="P161" s="439"/>
      <c r="Q161" s="439"/>
      <c r="R161" s="439"/>
      <c r="S161" s="439"/>
      <c r="T161" s="440"/>
      <c r="U161" s="440"/>
      <c r="V161" s="441"/>
      <c r="W161" s="436"/>
      <c r="X161" s="436" t="s">
        <v>1029</v>
      </c>
      <c r="Y161" s="436" t="s">
        <v>1029</v>
      </c>
      <c r="Z161" s="436" t="s">
        <v>1029</v>
      </c>
      <c r="AA161" s="436"/>
      <c r="AC161" s="443">
        <f t="shared" si="0"/>
        <v>4.3765291428571427</v>
      </c>
    </row>
    <row r="162" spans="1:29" ht="19.5" customHeight="1" x14ac:dyDescent="0.25">
      <c r="A162" s="436">
        <f>A160+1</f>
        <v>77</v>
      </c>
      <c r="B162" s="436" t="s">
        <v>1029</v>
      </c>
      <c r="C162" s="436" t="s">
        <v>324</v>
      </c>
      <c r="D162" s="436" t="s">
        <v>250</v>
      </c>
      <c r="E162" s="437">
        <v>389</v>
      </c>
      <c r="F162" s="436"/>
      <c r="G162" s="439"/>
      <c r="H162" s="437"/>
      <c r="I162" s="437"/>
      <c r="J162" s="438">
        <v>230.46799999999999</v>
      </c>
      <c r="K162" s="436" t="s">
        <v>1029</v>
      </c>
      <c r="L162" s="442">
        <f>H161+H163</f>
        <v>774</v>
      </c>
      <c r="M162" s="439">
        <v>387</v>
      </c>
      <c r="N162" s="439">
        <v>177</v>
      </c>
      <c r="O162" s="439">
        <v>202</v>
      </c>
      <c r="P162" s="439">
        <v>379</v>
      </c>
      <c r="Q162" s="439">
        <v>182</v>
      </c>
      <c r="R162" s="439">
        <v>200</v>
      </c>
      <c r="S162" s="439">
        <v>382</v>
      </c>
      <c r="T162" s="440">
        <v>354129.82400000002</v>
      </c>
      <c r="U162" s="440">
        <v>3147268.9530000002</v>
      </c>
      <c r="V162" s="441"/>
      <c r="W162" s="436"/>
      <c r="X162" s="436" t="s">
        <v>1068</v>
      </c>
      <c r="Y162" s="436" t="s">
        <v>762</v>
      </c>
      <c r="Z162" s="436" t="s">
        <v>757</v>
      </c>
      <c r="AA162" s="436"/>
      <c r="AC162" s="443">
        <f t="shared" si="0"/>
        <v>0</v>
      </c>
    </row>
    <row r="163" spans="1:29" ht="19.5" customHeight="1" x14ac:dyDescent="0.25">
      <c r="A163" s="436"/>
      <c r="B163" s="436"/>
      <c r="C163" s="436"/>
      <c r="D163" s="436"/>
      <c r="E163" s="437"/>
      <c r="F163" s="436"/>
      <c r="G163" s="439"/>
      <c r="H163" s="437">
        <v>389</v>
      </c>
      <c r="I163" s="437">
        <f>H163+I161</f>
        <v>31024.703999999998</v>
      </c>
      <c r="J163" s="438"/>
      <c r="K163" s="436"/>
      <c r="L163" s="442"/>
      <c r="M163" s="439"/>
      <c r="N163" s="439"/>
      <c r="O163" s="439"/>
      <c r="P163" s="439"/>
      <c r="Q163" s="439"/>
      <c r="R163" s="439"/>
      <c r="S163" s="439"/>
      <c r="T163" s="440"/>
      <c r="U163" s="440"/>
      <c r="V163" s="441" t="s">
        <v>1052</v>
      </c>
      <c r="W163" s="436"/>
      <c r="X163" s="436" t="s">
        <v>1029</v>
      </c>
      <c r="Y163" s="436" t="s">
        <v>1029</v>
      </c>
      <c r="Z163" s="436" t="s">
        <v>1029</v>
      </c>
      <c r="AA163" s="436"/>
      <c r="AC163" s="443">
        <f t="shared" si="0"/>
        <v>4.4321005714285713</v>
      </c>
    </row>
    <row r="164" spans="1:29" ht="19.5" customHeight="1" x14ac:dyDescent="0.25">
      <c r="A164" s="436">
        <f>A162+1</f>
        <v>78</v>
      </c>
      <c r="B164" s="436" t="s">
        <v>1029</v>
      </c>
      <c r="C164" s="436" t="s">
        <v>325</v>
      </c>
      <c r="D164" s="436" t="s">
        <v>231</v>
      </c>
      <c r="E164" s="437">
        <v>395</v>
      </c>
      <c r="F164" s="436"/>
      <c r="G164" s="439"/>
      <c r="H164" s="437"/>
      <c r="I164" s="437"/>
      <c r="J164" s="438">
        <v>230.607</v>
      </c>
      <c r="K164" s="436" t="s">
        <v>1029</v>
      </c>
      <c r="L164" s="442">
        <f>H163+H165</f>
        <v>784</v>
      </c>
      <c r="M164" s="439">
        <v>392</v>
      </c>
      <c r="N164" s="439">
        <v>187</v>
      </c>
      <c r="O164" s="439">
        <v>146</v>
      </c>
      <c r="P164" s="439">
        <v>333</v>
      </c>
      <c r="Q164" s="439">
        <v>190</v>
      </c>
      <c r="R164" s="439">
        <v>163</v>
      </c>
      <c r="S164" s="439">
        <v>353</v>
      </c>
      <c r="T164" s="440">
        <v>354518.68699999998</v>
      </c>
      <c r="U164" s="440">
        <v>3147258.639</v>
      </c>
      <c r="V164" s="441"/>
      <c r="W164" s="436"/>
      <c r="X164" s="436" t="s">
        <v>1068</v>
      </c>
      <c r="Y164" s="436" t="s">
        <v>762</v>
      </c>
      <c r="Z164" s="436" t="s">
        <v>757</v>
      </c>
      <c r="AA164" s="436"/>
      <c r="AC164" s="443">
        <f t="shared" si="0"/>
        <v>0</v>
      </c>
    </row>
    <row r="165" spans="1:29" ht="19.5" customHeight="1" x14ac:dyDescent="0.25">
      <c r="A165" s="436"/>
      <c r="B165" s="436"/>
      <c r="C165" s="436"/>
      <c r="D165" s="436"/>
      <c r="E165" s="437"/>
      <c r="F165" s="436"/>
      <c r="G165" s="439"/>
      <c r="H165" s="437">
        <v>395</v>
      </c>
      <c r="I165" s="437">
        <f>H165+I163</f>
        <v>31419.703999999998</v>
      </c>
      <c r="J165" s="438"/>
      <c r="K165" s="436"/>
      <c r="L165" s="442"/>
      <c r="M165" s="439"/>
      <c r="N165" s="439"/>
      <c r="O165" s="439"/>
      <c r="P165" s="439"/>
      <c r="Q165" s="439"/>
      <c r="R165" s="439"/>
      <c r="S165" s="439"/>
      <c r="T165" s="440"/>
      <c r="U165" s="440"/>
      <c r="V165" s="441" t="s">
        <v>1054</v>
      </c>
      <c r="W165" s="436"/>
      <c r="X165" s="436" t="s">
        <v>1029</v>
      </c>
      <c r="Y165" s="436" t="s">
        <v>1029</v>
      </c>
      <c r="Z165" s="436" t="s">
        <v>1029</v>
      </c>
      <c r="AA165" s="436"/>
      <c r="AC165" s="443">
        <f t="shared" si="0"/>
        <v>4.4885291428571428</v>
      </c>
    </row>
    <row r="166" spans="1:29" ht="19.5" customHeight="1" x14ac:dyDescent="0.25">
      <c r="A166" s="436">
        <f>A164+1</f>
        <v>79</v>
      </c>
      <c r="B166" s="436" t="s">
        <v>1029</v>
      </c>
      <c r="C166" s="436" t="s">
        <v>326</v>
      </c>
      <c r="D166" s="436" t="s">
        <v>257</v>
      </c>
      <c r="E166" s="437">
        <v>432</v>
      </c>
      <c r="F166" s="436"/>
      <c r="G166" s="439"/>
      <c r="H166" s="437"/>
      <c r="I166" s="437"/>
      <c r="J166" s="438">
        <v>235.60900000000001</v>
      </c>
      <c r="K166" s="436" t="s">
        <v>1029</v>
      </c>
      <c r="L166" s="442">
        <f>H165+H167</f>
        <v>827</v>
      </c>
      <c r="M166" s="439">
        <v>413.5</v>
      </c>
      <c r="N166" s="439">
        <v>250</v>
      </c>
      <c r="O166" s="439">
        <v>232</v>
      </c>
      <c r="P166" s="439">
        <v>482</v>
      </c>
      <c r="Q166" s="439">
        <v>234</v>
      </c>
      <c r="R166" s="439">
        <v>228</v>
      </c>
      <c r="S166" s="439">
        <v>462</v>
      </c>
      <c r="T166" s="440">
        <v>354913.54800000001</v>
      </c>
      <c r="U166" s="440">
        <v>3147248.165</v>
      </c>
      <c r="V166" s="441"/>
      <c r="W166" s="436"/>
      <c r="X166" s="436" t="s">
        <v>1068</v>
      </c>
      <c r="Y166" s="436" t="s">
        <v>762</v>
      </c>
      <c r="Z166" s="436" t="s">
        <v>757</v>
      </c>
      <c r="AA166" s="436"/>
      <c r="AC166" s="443">
        <f t="shared" si="0"/>
        <v>0</v>
      </c>
    </row>
    <row r="167" spans="1:29" ht="19.5" customHeight="1" x14ac:dyDescent="0.25">
      <c r="A167" s="436"/>
      <c r="B167" s="436"/>
      <c r="C167" s="436"/>
      <c r="D167" s="436"/>
      <c r="E167" s="437"/>
      <c r="F167" s="436"/>
      <c r="G167" s="439"/>
      <c r="H167" s="437">
        <v>432</v>
      </c>
      <c r="I167" s="437">
        <f>H167+I165</f>
        <v>31851.703999999998</v>
      </c>
      <c r="J167" s="438"/>
      <c r="K167" s="436"/>
      <c r="L167" s="442"/>
      <c r="M167" s="439"/>
      <c r="N167" s="439"/>
      <c r="O167" s="439"/>
      <c r="P167" s="439"/>
      <c r="Q167" s="439"/>
      <c r="R167" s="439"/>
      <c r="S167" s="439"/>
      <c r="T167" s="440"/>
      <c r="U167" s="440"/>
      <c r="V167" s="441" t="s">
        <v>1053</v>
      </c>
      <c r="W167" s="436"/>
      <c r="X167" s="436" t="s">
        <v>1029</v>
      </c>
      <c r="Y167" s="436" t="s">
        <v>1029</v>
      </c>
      <c r="Z167" s="436" t="s">
        <v>1029</v>
      </c>
      <c r="AA167" s="436"/>
      <c r="AC167" s="443">
        <f t="shared" si="0"/>
        <v>4.5502434285714282</v>
      </c>
    </row>
    <row r="168" spans="1:29" ht="19.5" customHeight="1" x14ac:dyDescent="0.25">
      <c r="A168" s="436">
        <f>A166+1</f>
        <v>80</v>
      </c>
      <c r="B168" s="436"/>
      <c r="C168" s="436" t="s">
        <v>327</v>
      </c>
      <c r="D168" s="436" t="s">
        <v>257</v>
      </c>
      <c r="E168" s="437">
        <v>371</v>
      </c>
      <c r="F168" s="436"/>
      <c r="G168" s="439"/>
      <c r="H168" s="437"/>
      <c r="I168" s="437"/>
      <c r="J168" s="438">
        <v>232.435</v>
      </c>
      <c r="K168" s="436" t="s">
        <v>1029</v>
      </c>
      <c r="L168" s="442">
        <f>H167+H169</f>
        <v>803</v>
      </c>
      <c r="M168" s="439">
        <v>401.5</v>
      </c>
      <c r="N168" s="439">
        <v>201</v>
      </c>
      <c r="O168" s="439">
        <v>193</v>
      </c>
      <c r="P168" s="439">
        <v>394</v>
      </c>
      <c r="Q168" s="439">
        <v>206</v>
      </c>
      <c r="R168" s="439">
        <v>191</v>
      </c>
      <c r="S168" s="439">
        <v>397</v>
      </c>
      <c r="T168" s="440">
        <v>355345.39600000001</v>
      </c>
      <c r="U168" s="440">
        <v>3147236.7110000001</v>
      </c>
      <c r="V168" s="441"/>
      <c r="W168" s="436"/>
      <c r="X168" s="436" t="s">
        <v>1068</v>
      </c>
      <c r="Y168" s="436" t="s">
        <v>762</v>
      </c>
      <c r="Z168" s="436" t="s">
        <v>757</v>
      </c>
      <c r="AA168" s="436"/>
      <c r="AC168" s="443">
        <f t="shared" si="0"/>
        <v>0</v>
      </c>
    </row>
    <row r="169" spans="1:29" ht="19.5" customHeight="1" x14ac:dyDescent="0.25">
      <c r="A169" s="436"/>
      <c r="B169" s="436"/>
      <c r="C169" s="436"/>
      <c r="D169" s="436"/>
      <c r="E169" s="437"/>
      <c r="F169" s="436"/>
      <c r="G169" s="439"/>
      <c r="H169" s="437">
        <v>371</v>
      </c>
      <c r="I169" s="437">
        <f>H169+I167</f>
        <v>32222.703999999998</v>
      </c>
      <c r="J169" s="438"/>
      <c r="K169" s="436"/>
      <c r="L169" s="442"/>
      <c r="M169" s="439"/>
      <c r="N169" s="439"/>
      <c r="O169" s="439"/>
      <c r="P169" s="439"/>
      <c r="Q169" s="439"/>
      <c r="R169" s="439"/>
      <c r="S169" s="439"/>
      <c r="T169" s="440"/>
      <c r="U169" s="440"/>
      <c r="V169" s="441" t="s">
        <v>1060</v>
      </c>
      <c r="W169" s="436"/>
      <c r="X169" s="436" t="s">
        <v>1029</v>
      </c>
      <c r="Y169" s="436" t="s">
        <v>1029</v>
      </c>
      <c r="Z169" s="436" t="s">
        <v>1029</v>
      </c>
      <c r="AA169" s="436"/>
      <c r="AC169" s="443">
        <f t="shared" si="0"/>
        <v>4.6032434285714281</v>
      </c>
    </row>
    <row r="170" spans="1:29" ht="19.5" customHeight="1" x14ac:dyDescent="0.25">
      <c r="A170" s="436">
        <f>A168+1</f>
        <v>81</v>
      </c>
      <c r="B170" s="436" t="s">
        <v>1029</v>
      </c>
      <c r="C170" s="436" t="s">
        <v>328</v>
      </c>
      <c r="D170" s="436" t="s">
        <v>250</v>
      </c>
      <c r="E170" s="437">
        <v>385</v>
      </c>
      <c r="F170" s="436"/>
      <c r="G170" s="439"/>
      <c r="H170" s="437"/>
      <c r="I170" s="437"/>
      <c r="J170" s="438">
        <v>234.17099999999999</v>
      </c>
      <c r="K170" s="436" t="s">
        <v>1029</v>
      </c>
      <c r="L170" s="442">
        <f>H169+H171</f>
        <v>756</v>
      </c>
      <c r="M170" s="439">
        <v>378</v>
      </c>
      <c r="N170" s="439">
        <v>178</v>
      </c>
      <c r="O170" s="439">
        <v>175</v>
      </c>
      <c r="P170" s="439">
        <v>353</v>
      </c>
      <c r="Q170" s="439">
        <v>181</v>
      </c>
      <c r="R170" s="439">
        <v>181</v>
      </c>
      <c r="S170" s="439">
        <v>362</v>
      </c>
      <c r="T170" s="440">
        <v>355716.266</v>
      </c>
      <c r="U170" s="440">
        <v>3147226.8739999998</v>
      </c>
      <c r="V170" s="441"/>
      <c r="W170" s="436"/>
      <c r="X170" s="436" t="s">
        <v>1068</v>
      </c>
      <c r="Y170" s="436" t="s">
        <v>762</v>
      </c>
      <c r="Z170" s="436" t="s">
        <v>757</v>
      </c>
      <c r="AA170" s="436"/>
      <c r="AC170" s="443">
        <f t="shared" si="0"/>
        <v>0</v>
      </c>
    </row>
    <row r="171" spans="1:29" ht="19.5" customHeight="1" x14ac:dyDescent="0.25">
      <c r="A171" s="436"/>
      <c r="B171" s="436"/>
      <c r="C171" s="436"/>
      <c r="D171" s="436"/>
      <c r="E171" s="437"/>
      <c r="F171" s="436"/>
      <c r="G171" s="439"/>
      <c r="H171" s="437">
        <v>385</v>
      </c>
      <c r="I171" s="437">
        <f>H171+I169</f>
        <v>32607.703999999998</v>
      </c>
      <c r="J171" s="438"/>
      <c r="K171" s="436"/>
      <c r="L171" s="442"/>
      <c r="M171" s="439"/>
      <c r="N171" s="439"/>
      <c r="O171" s="439"/>
      <c r="P171" s="439"/>
      <c r="Q171" s="439"/>
      <c r="R171" s="439"/>
      <c r="S171" s="439"/>
      <c r="T171" s="440"/>
      <c r="U171" s="440"/>
      <c r="V171" s="441" t="s">
        <v>1052</v>
      </c>
      <c r="W171" s="436"/>
      <c r="X171" s="436" t="s">
        <v>1029</v>
      </c>
      <c r="Y171" s="436" t="s">
        <v>1029</v>
      </c>
      <c r="Z171" s="436" t="s">
        <v>1029</v>
      </c>
      <c r="AA171" s="436"/>
      <c r="AC171" s="443">
        <f t="shared" si="0"/>
        <v>4.6582434285714287</v>
      </c>
    </row>
    <row r="172" spans="1:29" ht="19.5" customHeight="1" x14ac:dyDescent="0.25">
      <c r="A172" s="436">
        <f>A170+1</f>
        <v>82</v>
      </c>
      <c r="B172" s="436"/>
      <c r="C172" s="436" t="s">
        <v>329</v>
      </c>
      <c r="D172" s="436" t="s">
        <v>257</v>
      </c>
      <c r="E172" s="437">
        <v>408.06200000000001</v>
      </c>
      <c r="F172" s="436"/>
      <c r="G172" s="439"/>
      <c r="H172" s="437"/>
      <c r="I172" s="437"/>
      <c r="J172" s="438">
        <v>234.34</v>
      </c>
      <c r="K172" s="436" t="s">
        <v>1029</v>
      </c>
      <c r="L172" s="442">
        <f>H171+H173</f>
        <v>793.06200000000001</v>
      </c>
      <c r="M172" s="439">
        <v>396.53100000000001</v>
      </c>
      <c r="N172" s="439">
        <v>210</v>
      </c>
      <c r="O172" s="439">
        <v>226</v>
      </c>
      <c r="P172" s="439">
        <v>436</v>
      </c>
      <c r="Q172" s="439">
        <v>205</v>
      </c>
      <c r="R172" s="439">
        <v>220</v>
      </c>
      <c r="S172" s="439">
        <v>425</v>
      </c>
      <c r="T172" s="440">
        <v>356101.13099999999</v>
      </c>
      <c r="U172" s="440">
        <v>3147216.6660000002</v>
      </c>
      <c r="V172" s="441"/>
      <c r="W172" s="436"/>
      <c r="X172" s="436" t="s">
        <v>1069</v>
      </c>
      <c r="Y172" s="436" t="s">
        <v>762</v>
      </c>
      <c r="Z172" s="436" t="s">
        <v>757</v>
      </c>
      <c r="AA172" s="436"/>
      <c r="AC172" s="443">
        <f t="shared" si="0"/>
        <v>0</v>
      </c>
    </row>
    <row r="173" spans="1:29" ht="19.5" customHeight="1" x14ac:dyDescent="0.25">
      <c r="A173" s="436"/>
      <c r="B173" s="436"/>
      <c r="C173" s="436"/>
      <c r="D173" s="436"/>
      <c r="E173" s="437"/>
      <c r="F173" s="436"/>
      <c r="G173" s="439"/>
      <c r="H173" s="437">
        <v>408.06200000000001</v>
      </c>
      <c r="I173" s="437">
        <f>H173+I171</f>
        <v>33015.765999999996</v>
      </c>
      <c r="J173" s="438"/>
      <c r="K173" s="436"/>
      <c r="L173" s="442"/>
      <c r="M173" s="439"/>
      <c r="N173" s="439"/>
      <c r="O173" s="439"/>
      <c r="P173" s="439"/>
      <c r="Q173" s="439"/>
      <c r="R173" s="439"/>
      <c r="S173" s="439"/>
      <c r="T173" s="440"/>
      <c r="U173" s="440"/>
      <c r="V173" s="441"/>
      <c r="W173" s="436"/>
      <c r="X173" s="436" t="s">
        <v>1029</v>
      </c>
      <c r="Y173" s="436" t="s">
        <v>1029</v>
      </c>
      <c r="Z173" s="436" t="s">
        <v>1029</v>
      </c>
      <c r="AA173" s="436"/>
      <c r="AC173" s="443">
        <f t="shared" si="0"/>
        <v>4.716537999999999</v>
      </c>
    </row>
    <row r="174" spans="1:29" ht="19.5" customHeight="1" x14ac:dyDescent="0.25">
      <c r="A174" s="436">
        <f>A172+1</f>
        <v>83</v>
      </c>
      <c r="B174" s="436" t="s">
        <v>1070</v>
      </c>
      <c r="C174" s="436" t="s">
        <v>330</v>
      </c>
      <c r="D174" s="436" t="s">
        <v>331</v>
      </c>
      <c r="E174" s="437">
        <v>372</v>
      </c>
      <c r="F174" s="436"/>
      <c r="G174" s="439">
        <f>SUM(H150:H173)</f>
        <v>4747.0619999999999</v>
      </c>
      <c r="H174" s="437"/>
      <c r="I174" s="437"/>
      <c r="J174" s="438">
        <v>233.16399999999999</v>
      </c>
      <c r="K174" s="436" t="s">
        <v>1071</v>
      </c>
      <c r="L174" s="442">
        <f>H173+H175</f>
        <v>780.06200000000001</v>
      </c>
      <c r="M174" s="439">
        <v>390.03100000000001</v>
      </c>
      <c r="N174" s="439">
        <v>182</v>
      </c>
      <c r="O174" s="439">
        <v>194</v>
      </c>
      <c r="P174" s="439">
        <v>376</v>
      </c>
      <c r="Q174" s="439">
        <v>190</v>
      </c>
      <c r="R174" s="439">
        <v>192</v>
      </c>
      <c r="S174" s="439">
        <v>382</v>
      </c>
      <c r="T174" s="440">
        <v>356509.049</v>
      </c>
      <c r="U174" s="440">
        <v>3147205.8470000001</v>
      </c>
      <c r="V174" s="441"/>
      <c r="W174" s="436"/>
      <c r="X174" s="436" t="s">
        <v>1072</v>
      </c>
      <c r="Y174" s="436" t="s">
        <v>762</v>
      </c>
      <c r="Z174" s="436" t="s">
        <v>757</v>
      </c>
      <c r="AA174" s="436"/>
      <c r="AC174" s="443">
        <f t="shared" si="0"/>
        <v>0</v>
      </c>
    </row>
    <row r="175" spans="1:29" ht="19.5" customHeight="1" x14ac:dyDescent="0.25">
      <c r="A175" s="436"/>
      <c r="B175" s="436"/>
      <c r="C175" s="436"/>
      <c r="D175" s="436"/>
      <c r="E175" s="437"/>
      <c r="F175" s="436"/>
      <c r="G175" s="439"/>
      <c r="H175" s="437">
        <v>372</v>
      </c>
      <c r="I175" s="437">
        <f>H175+I173</f>
        <v>33387.765999999996</v>
      </c>
      <c r="J175" s="438"/>
      <c r="K175" s="436"/>
      <c r="L175" s="442"/>
      <c r="M175" s="439"/>
      <c r="N175" s="439"/>
      <c r="O175" s="439"/>
      <c r="P175" s="439"/>
      <c r="Q175" s="439"/>
      <c r="R175" s="439"/>
      <c r="S175" s="439"/>
      <c r="T175" s="440"/>
      <c r="U175" s="440"/>
      <c r="V175" s="451" t="s">
        <v>1073</v>
      </c>
      <c r="W175" s="436"/>
      <c r="X175" s="436" t="s">
        <v>1029</v>
      </c>
      <c r="Y175" s="436" t="s">
        <v>1029</v>
      </c>
      <c r="Z175" s="436" t="s">
        <v>1029</v>
      </c>
      <c r="AA175" s="436"/>
      <c r="AC175" s="443">
        <f t="shared" si="0"/>
        <v>4.7696808571428564</v>
      </c>
    </row>
    <row r="176" spans="1:29" ht="19.5" customHeight="1" x14ac:dyDescent="0.25">
      <c r="A176" s="436">
        <f>A174+1</f>
        <v>84</v>
      </c>
      <c r="B176" s="436"/>
      <c r="C176" s="436" t="s">
        <v>332</v>
      </c>
      <c r="D176" s="436" t="s">
        <v>231</v>
      </c>
      <c r="E176" s="437">
        <v>383</v>
      </c>
      <c r="F176" s="436"/>
      <c r="G176" s="439"/>
      <c r="H176" s="437"/>
      <c r="I176" s="437"/>
      <c r="J176" s="438">
        <v>233.352</v>
      </c>
      <c r="K176" s="436"/>
      <c r="L176" s="442">
        <f>H175+H177</f>
        <v>755</v>
      </c>
      <c r="M176" s="439">
        <v>377.5</v>
      </c>
      <c r="N176" s="439">
        <v>179</v>
      </c>
      <c r="O176" s="439">
        <v>166</v>
      </c>
      <c r="P176" s="439">
        <v>345</v>
      </c>
      <c r="Q176" s="439">
        <v>181</v>
      </c>
      <c r="R176" s="439">
        <v>175</v>
      </c>
      <c r="S176" s="439">
        <v>356</v>
      </c>
      <c r="T176" s="440">
        <v>356868.86499999999</v>
      </c>
      <c r="U176" s="440">
        <v>3147300.2749999999</v>
      </c>
      <c r="V176" s="441"/>
      <c r="W176" s="436"/>
      <c r="X176" s="436" t="s">
        <v>1072</v>
      </c>
      <c r="Y176" s="436" t="s">
        <v>762</v>
      </c>
      <c r="Z176" s="436" t="s">
        <v>757</v>
      </c>
      <c r="AA176" s="436"/>
      <c r="AC176" s="443">
        <f t="shared" si="0"/>
        <v>0</v>
      </c>
    </row>
    <row r="177" spans="1:29" ht="19.5" customHeight="1" x14ac:dyDescent="0.25">
      <c r="A177" s="436"/>
      <c r="B177" s="436"/>
      <c r="C177" s="436"/>
      <c r="D177" s="436"/>
      <c r="E177" s="437"/>
      <c r="F177" s="436"/>
      <c r="G177" s="439"/>
      <c r="H177" s="437">
        <v>383</v>
      </c>
      <c r="I177" s="437">
        <f>H177+I175</f>
        <v>33770.765999999996</v>
      </c>
      <c r="J177" s="438"/>
      <c r="K177" s="436"/>
      <c r="L177" s="442"/>
      <c r="M177" s="439"/>
      <c r="N177" s="439"/>
      <c r="O177" s="439"/>
      <c r="P177" s="439"/>
      <c r="Q177" s="439"/>
      <c r="R177" s="439"/>
      <c r="S177" s="439"/>
      <c r="T177" s="440"/>
      <c r="U177" s="440"/>
      <c r="V177" s="441" t="s">
        <v>1060</v>
      </c>
      <c r="W177" s="436"/>
      <c r="X177" s="436" t="s">
        <v>1029</v>
      </c>
      <c r="Y177" s="436" t="s">
        <v>1029</v>
      </c>
      <c r="Z177" s="436" t="s">
        <v>1029</v>
      </c>
      <c r="AA177" s="436"/>
      <c r="AC177" s="443">
        <f t="shared" si="0"/>
        <v>4.8243951428571421</v>
      </c>
    </row>
    <row r="178" spans="1:29" ht="19.5" customHeight="1" x14ac:dyDescent="0.25">
      <c r="A178" s="436">
        <f>A176+1</f>
        <v>85</v>
      </c>
      <c r="B178" s="436" t="s">
        <v>1029</v>
      </c>
      <c r="C178" s="436" t="s">
        <v>333</v>
      </c>
      <c r="D178" s="436" t="s">
        <v>257</v>
      </c>
      <c r="E178" s="437">
        <v>427</v>
      </c>
      <c r="F178" s="436"/>
      <c r="G178" s="439"/>
      <c r="H178" s="437"/>
      <c r="I178" s="437"/>
      <c r="J178" s="438">
        <v>233.35</v>
      </c>
      <c r="K178" s="436"/>
      <c r="L178" s="442">
        <f>H177+H179</f>
        <v>810</v>
      </c>
      <c r="M178" s="439">
        <v>405</v>
      </c>
      <c r="N178" s="439">
        <v>217</v>
      </c>
      <c r="O178" s="439">
        <v>192</v>
      </c>
      <c r="P178" s="439">
        <v>409</v>
      </c>
      <c r="Q178" s="439">
        <v>209</v>
      </c>
      <c r="R178" s="439">
        <v>199</v>
      </c>
      <c r="S178" s="439">
        <v>408</v>
      </c>
      <c r="T178" s="440">
        <v>357239.32</v>
      </c>
      <c r="U178" s="440">
        <v>3147397.4950000001</v>
      </c>
      <c r="V178" s="441"/>
      <c r="W178" s="436"/>
      <c r="X178" s="436" t="s">
        <v>1074</v>
      </c>
      <c r="Y178" s="436" t="s">
        <v>762</v>
      </c>
      <c r="Z178" s="436" t="s">
        <v>757</v>
      </c>
      <c r="AA178" s="436"/>
      <c r="AC178" s="443">
        <f t="shared" si="0"/>
        <v>0</v>
      </c>
    </row>
    <row r="179" spans="1:29" ht="19.5" customHeight="1" x14ac:dyDescent="0.25">
      <c r="A179" s="436"/>
      <c r="B179" s="436"/>
      <c r="C179" s="436"/>
      <c r="D179" s="436"/>
      <c r="E179" s="437"/>
      <c r="F179" s="436"/>
      <c r="G179" s="439"/>
      <c r="H179" s="437">
        <v>427</v>
      </c>
      <c r="I179" s="437">
        <f>H179+I177</f>
        <v>34197.765999999996</v>
      </c>
      <c r="J179" s="438"/>
      <c r="K179" s="436"/>
      <c r="L179" s="442"/>
      <c r="M179" s="439"/>
      <c r="N179" s="439"/>
      <c r="O179" s="439"/>
      <c r="P179" s="439"/>
      <c r="Q179" s="439"/>
      <c r="R179" s="439"/>
      <c r="S179" s="439"/>
      <c r="T179" s="440"/>
      <c r="U179" s="440"/>
      <c r="V179" s="441"/>
      <c r="W179" s="436"/>
      <c r="X179" s="436" t="s">
        <v>1029</v>
      </c>
      <c r="Y179" s="436" t="s">
        <v>1029</v>
      </c>
      <c r="Z179" s="436" t="s">
        <v>1029</v>
      </c>
      <c r="AA179" s="436"/>
      <c r="AC179" s="443">
        <f t="shared" si="0"/>
        <v>4.885395142857142</v>
      </c>
    </row>
    <row r="180" spans="1:29" ht="19.5" customHeight="1" x14ac:dyDescent="0.25">
      <c r="A180" s="436">
        <f>A178+1</f>
        <v>86</v>
      </c>
      <c r="B180" s="436" t="s">
        <v>1029</v>
      </c>
      <c r="C180" s="436" t="s">
        <v>334</v>
      </c>
      <c r="D180" s="436" t="s">
        <v>244</v>
      </c>
      <c r="E180" s="437">
        <v>402</v>
      </c>
      <c r="F180" s="436"/>
      <c r="G180" s="439"/>
      <c r="H180" s="437"/>
      <c r="I180" s="437"/>
      <c r="J180" s="438">
        <v>234.77</v>
      </c>
      <c r="K180" s="436"/>
      <c r="L180" s="442">
        <f>H179+H181</f>
        <v>829</v>
      </c>
      <c r="M180" s="439">
        <v>414.5</v>
      </c>
      <c r="N180" s="439">
        <v>236</v>
      </c>
      <c r="O180" s="439">
        <v>211</v>
      </c>
      <c r="P180" s="439">
        <v>447</v>
      </c>
      <c r="Q180" s="439">
        <v>229</v>
      </c>
      <c r="R180" s="439">
        <v>208</v>
      </c>
      <c r="S180" s="439">
        <v>437</v>
      </c>
      <c r="T180" s="440">
        <v>357652.33500000002</v>
      </c>
      <c r="U180" s="440">
        <v>3147505.8840000001</v>
      </c>
      <c r="V180" s="441"/>
      <c r="W180" s="436"/>
      <c r="X180" s="436" t="s">
        <v>1074</v>
      </c>
      <c r="Y180" s="436" t="s">
        <v>762</v>
      </c>
      <c r="Z180" s="436" t="s">
        <v>757</v>
      </c>
      <c r="AA180" s="436"/>
      <c r="AC180" s="443">
        <f t="shared" si="0"/>
        <v>0</v>
      </c>
    </row>
    <row r="181" spans="1:29" ht="19.5" customHeight="1" x14ac:dyDescent="0.25">
      <c r="A181" s="436"/>
      <c r="B181" s="436"/>
      <c r="C181" s="436"/>
      <c r="D181" s="436"/>
      <c r="E181" s="437"/>
      <c r="F181" s="436"/>
      <c r="G181" s="439"/>
      <c r="H181" s="437">
        <v>402</v>
      </c>
      <c r="I181" s="437">
        <f>H181+I179</f>
        <v>34599.765999999996</v>
      </c>
      <c r="J181" s="438"/>
      <c r="K181" s="436"/>
      <c r="L181" s="442"/>
      <c r="M181" s="439"/>
      <c r="N181" s="439"/>
      <c r="O181" s="439"/>
      <c r="P181" s="439"/>
      <c r="Q181" s="439"/>
      <c r="R181" s="439"/>
      <c r="S181" s="439"/>
      <c r="T181" s="440"/>
      <c r="U181" s="440"/>
      <c r="V181" s="441"/>
      <c r="W181" s="436"/>
      <c r="X181" s="436" t="s">
        <v>1029</v>
      </c>
      <c r="Y181" s="436" t="s">
        <v>1029</v>
      </c>
      <c r="Z181" s="436" t="s">
        <v>1029</v>
      </c>
      <c r="AA181" s="436"/>
      <c r="AC181" s="443">
        <f t="shared" si="0"/>
        <v>4.9428237142857139</v>
      </c>
    </row>
    <row r="182" spans="1:29" ht="19.5" customHeight="1" x14ac:dyDescent="0.25">
      <c r="A182" s="436">
        <f>A180+1</f>
        <v>87</v>
      </c>
      <c r="B182" s="436" t="s">
        <v>1029</v>
      </c>
      <c r="C182" s="436" t="s">
        <v>335</v>
      </c>
      <c r="D182" s="436" t="s">
        <v>257</v>
      </c>
      <c r="E182" s="437">
        <v>388</v>
      </c>
      <c r="F182" s="436"/>
      <c r="G182" s="439"/>
      <c r="H182" s="437"/>
      <c r="I182" s="437"/>
      <c r="J182" s="438">
        <v>235.976</v>
      </c>
      <c r="K182" s="436"/>
      <c r="L182" s="442">
        <f>H181+H183</f>
        <v>790</v>
      </c>
      <c r="M182" s="439">
        <v>395</v>
      </c>
      <c r="N182" s="439">
        <v>192</v>
      </c>
      <c r="O182" s="439">
        <v>208</v>
      </c>
      <c r="P182" s="439">
        <v>400</v>
      </c>
      <c r="Q182" s="439">
        <v>195</v>
      </c>
      <c r="R182" s="439">
        <v>204</v>
      </c>
      <c r="S182" s="439">
        <v>399</v>
      </c>
      <c r="T182" s="440">
        <v>358041.16800000001</v>
      </c>
      <c r="U182" s="440">
        <v>3147607.9270000001</v>
      </c>
      <c r="V182" s="441"/>
      <c r="W182" s="436"/>
      <c r="X182" s="436" t="s">
        <v>1075</v>
      </c>
      <c r="Y182" s="436" t="s">
        <v>762</v>
      </c>
      <c r="Z182" s="436" t="s">
        <v>757</v>
      </c>
      <c r="AA182" s="436"/>
      <c r="AC182" s="443">
        <f t="shared" si="0"/>
        <v>0</v>
      </c>
    </row>
    <row r="183" spans="1:29" ht="19.5" customHeight="1" x14ac:dyDescent="0.25">
      <c r="A183" s="436"/>
      <c r="B183" s="436"/>
      <c r="C183" s="436"/>
      <c r="D183" s="436"/>
      <c r="E183" s="437"/>
      <c r="F183" s="436"/>
      <c r="G183" s="439"/>
      <c r="H183" s="437">
        <v>388</v>
      </c>
      <c r="I183" s="437">
        <f>H183+I181</f>
        <v>34987.765999999996</v>
      </c>
      <c r="J183" s="438"/>
      <c r="K183" s="436"/>
      <c r="L183" s="442"/>
      <c r="M183" s="439"/>
      <c r="N183" s="439"/>
      <c r="O183" s="439"/>
      <c r="P183" s="439"/>
      <c r="Q183" s="439"/>
      <c r="R183" s="439"/>
      <c r="S183" s="439"/>
      <c r="T183" s="440"/>
      <c r="U183" s="440"/>
      <c r="V183" s="441"/>
      <c r="W183" s="436"/>
      <c r="X183" s="436" t="s">
        <v>1029</v>
      </c>
      <c r="Y183" s="436" t="s">
        <v>1029</v>
      </c>
      <c r="Z183" s="436" t="s">
        <v>1029</v>
      </c>
      <c r="AA183" s="436"/>
      <c r="AC183" s="443">
        <f t="shared" si="0"/>
        <v>4.998252285714285</v>
      </c>
    </row>
    <row r="184" spans="1:29" ht="19.5" customHeight="1" x14ac:dyDescent="0.25">
      <c r="A184" s="436">
        <f>A182+1</f>
        <v>88</v>
      </c>
      <c r="B184" s="436"/>
      <c r="C184" s="436" t="s">
        <v>336</v>
      </c>
      <c r="D184" s="436" t="s">
        <v>250</v>
      </c>
      <c r="E184" s="437">
        <v>365</v>
      </c>
      <c r="F184" s="436"/>
      <c r="G184" s="439"/>
      <c r="H184" s="437"/>
      <c r="I184" s="437"/>
      <c r="J184" s="438">
        <v>236.559</v>
      </c>
      <c r="K184" s="436"/>
      <c r="L184" s="442">
        <f>H183+H185</f>
        <v>753</v>
      </c>
      <c r="M184" s="439">
        <v>376.5</v>
      </c>
      <c r="N184" s="439">
        <v>181</v>
      </c>
      <c r="O184" s="439">
        <v>190</v>
      </c>
      <c r="P184" s="439">
        <v>371</v>
      </c>
      <c r="Q184" s="439">
        <v>185</v>
      </c>
      <c r="R184" s="439">
        <v>188</v>
      </c>
      <c r="S184" s="439">
        <v>373</v>
      </c>
      <c r="T184" s="440">
        <v>358416.45899999997</v>
      </c>
      <c r="U184" s="440">
        <v>3147706.4160000002</v>
      </c>
      <c r="V184" s="441"/>
      <c r="W184" s="436"/>
      <c r="X184" s="436" t="s">
        <v>1075</v>
      </c>
      <c r="Y184" s="436" t="s">
        <v>762</v>
      </c>
      <c r="Z184" s="436" t="s">
        <v>757</v>
      </c>
      <c r="AA184" s="436"/>
      <c r="AC184" s="443">
        <f t="shared" si="0"/>
        <v>0</v>
      </c>
    </row>
    <row r="185" spans="1:29" ht="19.5" customHeight="1" x14ac:dyDescent="0.25">
      <c r="A185" s="436"/>
      <c r="B185" s="436"/>
      <c r="C185" s="436"/>
      <c r="D185" s="436"/>
      <c r="E185" s="437"/>
      <c r="F185" s="436"/>
      <c r="G185" s="439"/>
      <c r="H185" s="437">
        <v>365</v>
      </c>
      <c r="I185" s="437">
        <f>H185+I183</f>
        <v>35352.765999999996</v>
      </c>
      <c r="J185" s="438"/>
      <c r="K185" s="436"/>
      <c r="L185" s="442"/>
      <c r="M185" s="439"/>
      <c r="N185" s="439"/>
      <c r="O185" s="439"/>
      <c r="P185" s="439"/>
      <c r="Q185" s="439"/>
      <c r="R185" s="439"/>
      <c r="S185" s="439"/>
      <c r="T185" s="440"/>
      <c r="U185" s="440"/>
      <c r="V185" s="451" t="s">
        <v>1052</v>
      </c>
      <c r="W185" s="436"/>
      <c r="X185" s="436" t="s">
        <v>1029</v>
      </c>
      <c r="Y185" s="436" t="s">
        <v>1029</v>
      </c>
      <c r="Z185" s="436" t="s">
        <v>1029</v>
      </c>
      <c r="AA185" s="436"/>
      <c r="AC185" s="443">
        <f t="shared" si="0"/>
        <v>5.0503951428571421</v>
      </c>
    </row>
    <row r="186" spans="1:29" ht="19.5" customHeight="1" x14ac:dyDescent="0.25">
      <c r="A186" s="436">
        <f>A184+1</f>
        <v>89</v>
      </c>
      <c r="B186" s="436"/>
      <c r="C186" s="436" t="s">
        <v>337</v>
      </c>
      <c r="D186" s="436" t="s">
        <v>250</v>
      </c>
      <c r="E186" s="437">
        <v>422</v>
      </c>
      <c r="F186" s="436"/>
      <c r="G186" s="439"/>
      <c r="H186" s="437"/>
      <c r="I186" s="437"/>
      <c r="J186" s="438">
        <v>235.267</v>
      </c>
      <c r="K186" s="436"/>
      <c r="L186" s="442">
        <f>H185+H187</f>
        <v>787</v>
      </c>
      <c r="M186" s="439">
        <v>393.5</v>
      </c>
      <c r="N186" s="439">
        <v>175</v>
      </c>
      <c r="O186" s="439">
        <v>197</v>
      </c>
      <c r="P186" s="439">
        <v>372</v>
      </c>
      <c r="Q186" s="439">
        <v>178</v>
      </c>
      <c r="R186" s="439">
        <v>202</v>
      </c>
      <c r="S186" s="439">
        <v>380</v>
      </c>
      <c r="T186" s="440">
        <v>358769.50400000002</v>
      </c>
      <c r="U186" s="440">
        <v>3147799.0669999998</v>
      </c>
      <c r="V186" s="441"/>
      <c r="W186" s="436"/>
      <c r="X186" s="436" t="s">
        <v>1075</v>
      </c>
      <c r="Y186" s="436" t="s">
        <v>762</v>
      </c>
      <c r="Z186" s="436" t="s">
        <v>757</v>
      </c>
      <c r="AA186" s="436"/>
      <c r="AC186" s="443">
        <f t="shared" si="0"/>
        <v>0</v>
      </c>
    </row>
    <row r="187" spans="1:29" ht="19.5" customHeight="1" x14ac:dyDescent="0.25">
      <c r="A187" s="436"/>
      <c r="B187" s="436"/>
      <c r="C187" s="436"/>
      <c r="D187" s="436"/>
      <c r="E187" s="437"/>
      <c r="F187" s="436"/>
      <c r="G187" s="439"/>
      <c r="H187" s="437">
        <v>422</v>
      </c>
      <c r="I187" s="437">
        <f>H187+I185</f>
        <v>35774.765999999996</v>
      </c>
      <c r="J187" s="438"/>
      <c r="K187" s="436"/>
      <c r="L187" s="442"/>
      <c r="M187" s="439"/>
      <c r="N187" s="439"/>
      <c r="O187" s="439"/>
      <c r="P187" s="439"/>
      <c r="Q187" s="439"/>
      <c r="R187" s="439"/>
      <c r="S187" s="439"/>
      <c r="T187" s="440"/>
      <c r="U187" s="440"/>
      <c r="V187" s="441"/>
      <c r="W187" s="436"/>
      <c r="X187" s="436" t="s">
        <v>1029</v>
      </c>
      <c r="Y187" s="436" t="s">
        <v>1029</v>
      </c>
      <c r="Z187" s="436" t="s">
        <v>1029</v>
      </c>
      <c r="AA187" s="436"/>
      <c r="AC187" s="443">
        <f t="shared" si="0"/>
        <v>5.1106808571428566</v>
      </c>
    </row>
    <row r="188" spans="1:29" ht="19.5" customHeight="1" x14ac:dyDescent="0.25">
      <c r="A188" s="436">
        <f>A186+1</f>
        <v>90</v>
      </c>
      <c r="B188" s="436" t="s">
        <v>1029</v>
      </c>
      <c r="C188" s="436" t="s">
        <v>338</v>
      </c>
      <c r="D188" s="436" t="s">
        <v>257</v>
      </c>
      <c r="E188" s="437">
        <v>384</v>
      </c>
      <c r="F188" s="436"/>
      <c r="G188" s="439"/>
      <c r="H188" s="437"/>
      <c r="I188" s="437"/>
      <c r="J188" s="438">
        <v>235.09200000000001</v>
      </c>
      <c r="K188" s="436"/>
      <c r="L188" s="442">
        <f>H187+H189</f>
        <v>806</v>
      </c>
      <c r="M188" s="439">
        <v>403</v>
      </c>
      <c r="N188" s="439">
        <v>226</v>
      </c>
      <c r="O188" s="439">
        <v>200</v>
      </c>
      <c r="P188" s="439">
        <v>426</v>
      </c>
      <c r="Q188" s="439">
        <v>222</v>
      </c>
      <c r="R188" s="439">
        <v>198</v>
      </c>
      <c r="S188" s="439">
        <v>420</v>
      </c>
      <c r="T188" s="440">
        <v>359177.68300000002</v>
      </c>
      <c r="U188" s="440">
        <v>3147906.1869999999</v>
      </c>
      <c r="V188" s="441"/>
      <c r="W188" s="436"/>
      <c r="X188" s="436" t="s">
        <v>1076</v>
      </c>
      <c r="Y188" s="436" t="s">
        <v>762</v>
      </c>
      <c r="Z188" s="436" t="s">
        <v>757</v>
      </c>
      <c r="AA188" s="436"/>
      <c r="AC188" s="443">
        <f t="shared" si="0"/>
        <v>0</v>
      </c>
    </row>
    <row r="189" spans="1:29" ht="19.5" customHeight="1" x14ac:dyDescent="0.25">
      <c r="A189" s="436"/>
      <c r="B189" s="436"/>
      <c r="C189" s="436"/>
      <c r="D189" s="436"/>
      <c r="E189" s="437"/>
      <c r="F189" s="436"/>
      <c r="G189" s="439"/>
      <c r="H189" s="437">
        <v>384</v>
      </c>
      <c r="I189" s="437">
        <f>H189+I187</f>
        <v>36158.765999999996</v>
      </c>
      <c r="J189" s="438"/>
      <c r="K189" s="436"/>
      <c r="L189" s="442"/>
      <c r="M189" s="439"/>
      <c r="N189" s="439"/>
      <c r="O189" s="439"/>
      <c r="P189" s="439"/>
      <c r="Q189" s="439"/>
      <c r="R189" s="439"/>
      <c r="S189" s="439"/>
      <c r="T189" s="440"/>
      <c r="U189" s="440"/>
      <c r="V189" s="441" t="s">
        <v>1077</v>
      </c>
      <c r="W189" s="436"/>
      <c r="X189" s="436" t="s">
        <v>1029</v>
      </c>
      <c r="Y189" s="436" t="s">
        <v>1029</v>
      </c>
      <c r="Z189" s="436" t="s">
        <v>1029</v>
      </c>
      <c r="AA189" s="436"/>
      <c r="AC189" s="443">
        <f t="shared" si="0"/>
        <v>5.1655379999999997</v>
      </c>
    </row>
    <row r="190" spans="1:29" ht="19.5" customHeight="1" x14ac:dyDescent="0.25">
      <c r="A190" s="436">
        <f>A188+1</f>
        <v>91</v>
      </c>
      <c r="B190" s="436" t="s">
        <v>1029</v>
      </c>
      <c r="C190" s="436" t="s">
        <v>339</v>
      </c>
      <c r="D190" s="436" t="s">
        <v>250</v>
      </c>
      <c r="E190" s="437">
        <v>380.38799999999998</v>
      </c>
      <c r="F190" s="436"/>
      <c r="G190" s="439"/>
      <c r="H190" s="437"/>
      <c r="I190" s="437"/>
      <c r="J190" s="438">
        <v>236.64400000000001</v>
      </c>
      <c r="K190" s="436"/>
      <c r="L190" s="442">
        <f>H189+H191</f>
        <v>764.38799999999992</v>
      </c>
      <c r="M190" s="439">
        <v>382.19399999999996</v>
      </c>
      <c r="N190" s="439">
        <v>184</v>
      </c>
      <c r="O190" s="439">
        <v>210</v>
      </c>
      <c r="P190" s="439">
        <v>394</v>
      </c>
      <c r="Q190" s="439">
        <v>187</v>
      </c>
      <c r="R190" s="439">
        <v>204</v>
      </c>
      <c r="S190" s="439">
        <v>391</v>
      </c>
      <c r="T190" s="440">
        <v>359549.10499999998</v>
      </c>
      <c r="U190" s="440">
        <v>3148003.6609999998</v>
      </c>
      <c r="V190" s="441"/>
      <c r="W190" s="436"/>
      <c r="X190" s="436" t="s">
        <v>1076</v>
      </c>
      <c r="Y190" s="436" t="s">
        <v>762</v>
      </c>
      <c r="Z190" s="436" t="s">
        <v>757</v>
      </c>
      <c r="AA190" s="436"/>
      <c r="AC190" s="443">
        <f t="shared" si="0"/>
        <v>0</v>
      </c>
    </row>
    <row r="191" spans="1:29" ht="19.5" customHeight="1" x14ac:dyDescent="0.25">
      <c r="A191" s="436"/>
      <c r="B191" s="436"/>
      <c r="C191" s="436"/>
      <c r="D191" s="436"/>
      <c r="E191" s="437"/>
      <c r="F191" s="436"/>
      <c r="G191" s="439"/>
      <c r="H191" s="437">
        <v>380.38799999999998</v>
      </c>
      <c r="I191" s="437">
        <f>H191+I189</f>
        <v>36539.153999999995</v>
      </c>
      <c r="J191" s="438"/>
      <c r="K191" s="436"/>
      <c r="L191" s="442"/>
      <c r="M191" s="439"/>
      <c r="N191" s="439"/>
      <c r="O191" s="439"/>
      <c r="P191" s="439"/>
      <c r="Q191" s="439"/>
      <c r="R191" s="439"/>
      <c r="S191" s="439"/>
      <c r="T191" s="440"/>
      <c r="U191" s="440"/>
      <c r="V191" s="441"/>
      <c r="W191" s="436"/>
      <c r="X191" s="436" t="s">
        <v>1029</v>
      </c>
      <c r="Y191" s="436" t="s">
        <v>1029</v>
      </c>
      <c r="Z191" s="436" t="s">
        <v>1029</v>
      </c>
      <c r="AA191" s="436"/>
      <c r="AC191" s="443">
        <f t="shared" si="0"/>
        <v>5.2198791428571418</v>
      </c>
    </row>
    <row r="192" spans="1:29" ht="19.5" customHeight="1" x14ac:dyDescent="0.25">
      <c r="A192" s="436">
        <f>A190+1</f>
        <v>92</v>
      </c>
      <c r="B192" s="436" t="s">
        <v>1078</v>
      </c>
      <c r="C192" s="436" t="s">
        <v>340</v>
      </c>
      <c r="D192" s="436" t="s">
        <v>284</v>
      </c>
      <c r="E192" s="437">
        <v>329</v>
      </c>
      <c r="F192" s="436"/>
      <c r="G192" s="439">
        <f>SUM(H174:H191)</f>
        <v>3523.3879999999999</v>
      </c>
      <c r="H192" s="437"/>
      <c r="I192" s="437"/>
      <c r="J192" s="438">
        <v>233.267</v>
      </c>
      <c r="K192" s="436" t="s">
        <v>1079</v>
      </c>
      <c r="L192" s="442">
        <f>H191+H193</f>
        <v>709.38799999999992</v>
      </c>
      <c r="M192" s="439">
        <v>354.69399999999996</v>
      </c>
      <c r="N192" s="439">
        <v>171</v>
      </c>
      <c r="O192" s="439">
        <v>170</v>
      </c>
      <c r="P192" s="439">
        <v>341</v>
      </c>
      <c r="Q192" s="439">
        <v>178</v>
      </c>
      <c r="R192" s="439">
        <v>169</v>
      </c>
      <c r="S192" s="439">
        <v>347</v>
      </c>
      <c r="T192" s="440">
        <v>359917.03399999999</v>
      </c>
      <c r="U192" s="440">
        <v>3148100.2179999999</v>
      </c>
      <c r="V192" s="441"/>
      <c r="W192" s="436"/>
      <c r="X192" s="436" t="s">
        <v>1076</v>
      </c>
      <c r="Y192" s="436" t="s">
        <v>762</v>
      </c>
      <c r="Z192" s="436" t="s">
        <v>757</v>
      </c>
      <c r="AA192" s="436"/>
      <c r="AC192" s="443">
        <f t="shared" si="0"/>
        <v>0</v>
      </c>
    </row>
    <row r="193" spans="1:29" ht="19.5" customHeight="1" x14ac:dyDescent="0.25">
      <c r="A193" s="436"/>
      <c r="B193" s="436"/>
      <c r="C193" s="436"/>
      <c r="D193" s="436"/>
      <c r="E193" s="437"/>
      <c r="F193" s="436"/>
      <c r="G193" s="439"/>
      <c r="H193" s="437">
        <v>329</v>
      </c>
      <c r="I193" s="437">
        <f>H193+I191</f>
        <v>36868.153999999995</v>
      </c>
      <c r="J193" s="438"/>
      <c r="K193" s="436"/>
      <c r="L193" s="442"/>
      <c r="M193" s="439"/>
      <c r="N193" s="439"/>
      <c r="O193" s="439"/>
      <c r="P193" s="439"/>
      <c r="Q193" s="439"/>
      <c r="R193" s="439"/>
      <c r="S193" s="439"/>
      <c r="T193" s="440"/>
      <c r="U193" s="440"/>
      <c r="V193" s="441" t="s">
        <v>1080</v>
      </c>
      <c r="W193" s="436"/>
      <c r="X193" s="436" t="s">
        <v>1029</v>
      </c>
      <c r="Y193" s="436" t="s">
        <v>1029</v>
      </c>
      <c r="Z193" s="436" t="s">
        <v>1029</v>
      </c>
      <c r="AA193" s="436"/>
      <c r="AC193" s="443">
        <f t="shared" si="0"/>
        <v>5.2668791428571424</v>
      </c>
    </row>
    <row r="194" spans="1:29" ht="19.5" customHeight="1" x14ac:dyDescent="0.25">
      <c r="A194" s="436">
        <f>A192+1</f>
        <v>93</v>
      </c>
      <c r="B194" s="436" t="s">
        <v>1029</v>
      </c>
      <c r="C194" s="436" t="s">
        <v>341</v>
      </c>
      <c r="D194" s="436" t="s">
        <v>250</v>
      </c>
      <c r="E194" s="437">
        <v>429</v>
      </c>
      <c r="F194" s="436"/>
      <c r="G194" s="439"/>
      <c r="H194" s="437"/>
      <c r="I194" s="437"/>
      <c r="J194" s="438">
        <v>232.39500000000001</v>
      </c>
      <c r="K194" s="436" t="s">
        <v>1029</v>
      </c>
      <c r="L194" s="442">
        <f>H193+H195</f>
        <v>758</v>
      </c>
      <c r="M194" s="439">
        <v>379</v>
      </c>
      <c r="N194" s="439">
        <v>159</v>
      </c>
      <c r="O194" s="439">
        <v>186</v>
      </c>
      <c r="P194" s="439">
        <v>345</v>
      </c>
      <c r="Q194" s="439">
        <v>161</v>
      </c>
      <c r="R194" s="439">
        <v>195</v>
      </c>
      <c r="S194" s="439">
        <v>356</v>
      </c>
      <c r="T194" s="440">
        <v>360241.625</v>
      </c>
      <c r="U194" s="440">
        <v>3148153.9029999999</v>
      </c>
      <c r="V194" s="441"/>
      <c r="W194" s="436"/>
      <c r="X194" s="436" t="s">
        <v>1076</v>
      </c>
      <c r="Y194" s="436" t="s">
        <v>762</v>
      </c>
      <c r="Z194" s="436" t="s">
        <v>757</v>
      </c>
      <c r="AA194" s="436"/>
      <c r="AC194" s="443">
        <f t="shared" si="0"/>
        <v>0</v>
      </c>
    </row>
    <row r="195" spans="1:29" ht="19.5" customHeight="1" x14ac:dyDescent="0.25">
      <c r="A195" s="436"/>
      <c r="B195" s="436"/>
      <c r="C195" s="436"/>
      <c r="D195" s="436"/>
      <c r="E195" s="437"/>
      <c r="F195" s="436"/>
      <c r="G195" s="439"/>
      <c r="H195" s="437">
        <v>429</v>
      </c>
      <c r="I195" s="437">
        <f>H195+I193</f>
        <v>37297.153999999995</v>
      </c>
      <c r="J195" s="438"/>
      <c r="K195" s="436"/>
      <c r="L195" s="442"/>
      <c r="M195" s="439"/>
      <c r="N195" s="439"/>
      <c r="O195" s="439"/>
      <c r="P195" s="439"/>
      <c r="Q195" s="439"/>
      <c r="R195" s="439"/>
      <c r="S195" s="439"/>
      <c r="T195" s="440"/>
      <c r="U195" s="440"/>
      <c r="V195" s="441" t="s">
        <v>1081</v>
      </c>
      <c r="W195" s="436"/>
      <c r="X195" s="436" t="s">
        <v>1029</v>
      </c>
      <c r="Y195" s="436" t="s">
        <v>1029</v>
      </c>
      <c r="Z195" s="436" t="s">
        <v>1029</v>
      </c>
      <c r="AA195" s="436"/>
      <c r="AC195" s="443">
        <f t="shared" si="0"/>
        <v>5.3281648571428564</v>
      </c>
    </row>
    <row r="196" spans="1:29" ht="19.5" customHeight="1" x14ac:dyDescent="0.25">
      <c r="A196" s="436">
        <f>A194+1</f>
        <v>94</v>
      </c>
      <c r="B196" s="436" t="s">
        <v>1029</v>
      </c>
      <c r="C196" s="436" t="s">
        <v>344</v>
      </c>
      <c r="D196" s="436" t="s">
        <v>244</v>
      </c>
      <c r="E196" s="437">
        <v>411</v>
      </c>
      <c r="F196" s="436"/>
      <c r="G196" s="439"/>
      <c r="H196" s="437"/>
      <c r="I196" s="437"/>
      <c r="J196" s="438">
        <v>232.22499999999999</v>
      </c>
      <c r="K196" s="436" t="s">
        <v>1029</v>
      </c>
      <c r="L196" s="442">
        <f>H195+H197</f>
        <v>840</v>
      </c>
      <c r="M196" s="439">
        <v>420</v>
      </c>
      <c r="N196" s="439">
        <v>243</v>
      </c>
      <c r="O196" s="439">
        <v>241</v>
      </c>
      <c r="P196" s="439">
        <v>484</v>
      </c>
      <c r="Q196" s="439">
        <v>235</v>
      </c>
      <c r="R196" s="439">
        <v>231</v>
      </c>
      <c r="S196" s="439">
        <v>466</v>
      </c>
      <c r="T196" s="440">
        <v>360664.875</v>
      </c>
      <c r="U196" s="440">
        <v>3148223.9049999998</v>
      </c>
      <c r="V196" s="441"/>
      <c r="W196" s="436"/>
      <c r="X196" s="436" t="s">
        <v>1076</v>
      </c>
      <c r="Y196" s="436" t="s">
        <v>762</v>
      </c>
      <c r="Z196" s="436" t="s">
        <v>757</v>
      </c>
      <c r="AA196" s="436"/>
      <c r="AC196" s="443">
        <f t="shared" si="0"/>
        <v>0</v>
      </c>
    </row>
    <row r="197" spans="1:29" ht="19.5" customHeight="1" x14ac:dyDescent="0.25">
      <c r="A197" s="436"/>
      <c r="B197" s="436"/>
      <c r="C197" s="436"/>
      <c r="D197" s="436"/>
      <c r="E197" s="437"/>
      <c r="F197" s="436"/>
      <c r="G197" s="439"/>
      <c r="H197" s="437">
        <v>411</v>
      </c>
      <c r="I197" s="437">
        <f>H197+I195</f>
        <v>37708.153999999995</v>
      </c>
      <c r="J197" s="438"/>
      <c r="K197" s="436"/>
      <c r="L197" s="442"/>
      <c r="M197" s="439"/>
      <c r="N197" s="439"/>
      <c r="O197" s="439"/>
      <c r="P197" s="439"/>
      <c r="Q197" s="439"/>
      <c r="R197" s="439"/>
      <c r="S197" s="439"/>
      <c r="T197" s="440"/>
      <c r="U197" s="440"/>
      <c r="V197" s="441" t="s">
        <v>1082</v>
      </c>
      <c r="W197" s="436"/>
      <c r="X197" s="436" t="s">
        <v>1029</v>
      </c>
      <c r="Y197" s="436" t="s">
        <v>1029</v>
      </c>
      <c r="Z197" s="436" t="s">
        <v>1029</v>
      </c>
      <c r="AA197" s="436"/>
      <c r="AC197" s="443">
        <f t="shared" si="0"/>
        <v>5.3868791428571425</v>
      </c>
    </row>
    <row r="198" spans="1:29" ht="19.5" customHeight="1" x14ac:dyDescent="0.25">
      <c r="A198" s="436">
        <f>A196+1</f>
        <v>95</v>
      </c>
      <c r="B198" s="436"/>
      <c r="C198" s="436" t="s">
        <v>345</v>
      </c>
      <c r="D198" s="436" t="s">
        <v>250</v>
      </c>
      <c r="E198" s="437">
        <v>394</v>
      </c>
      <c r="F198" s="453"/>
      <c r="G198" s="439"/>
      <c r="H198" s="437"/>
      <c r="I198" s="437"/>
      <c r="J198" s="438">
        <v>231.28100000000001</v>
      </c>
      <c r="K198" s="436" t="s">
        <v>1029</v>
      </c>
      <c r="L198" s="442">
        <f>H197+H199</f>
        <v>805</v>
      </c>
      <c r="M198" s="439">
        <v>402.5</v>
      </c>
      <c r="N198" s="439">
        <v>171</v>
      </c>
      <c r="O198" s="439">
        <v>184</v>
      </c>
      <c r="P198" s="439">
        <v>355</v>
      </c>
      <c r="Q198" s="439">
        <v>181</v>
      </c>
      <c r="R198" s="439">
        <v>188</v>
      </c>
      <c r="S198" s="439">
        <v>369</v>
      </c>
      <c r="T198" s="440">
        <v>361070.36599999998</v>
      </c>
      <c r="U198" s="440">
        <v>3148290.97</v>
      </c>
      <c r="V198" s="441"/>
      <c r="W198" s="436"/>
      <c r="X198" s="436" t="s">
        <v>1076</v>
      </c>
      <c r="Y198" s="436" t="s">
        <v>762</v>
      </c>
      <c r="Z198" s="436" t="s">
        <v>757</v>
      </c>
      <c r="AA198" s="436"/>
      <c r="AC198" s="443">
        <f t="shared" si="0"/>
        <v>0</v>
      </c>
    </row>
    <row r="199" spans="1:29" ht="19.5" customHeight="1" x14ac:dyDescent="0.25">
      <c r="A199" s="436"/>
      <c r="B199" s="436"/>
      <c r="C199" s="436"/>
      <c r="D199" s="436"/>
      <c r="E199" s="437"/>
      <c r="F199" s="453"/>
      <c r="G199" s="439"/>
      <c r="H199" s="437">
        <v>394</v>
      </c>
      <c r="I199" s="437">
        <f>H199+I197</f>
        <v>38102.153999999995</v>
      </c>
      <c r="J199" s="438"/>
      <c r="K199" s="436"/>
      <c r="L199" s="442"/>
      <c r="M199" s="439"/>
      <c r="N199" s="439"/>
      <c r="O199" s="439"/>
      <c r="P199" s="439"/>
      <c r="Q199" s="439"/>
      <c r="R199" s="439"/>
      <c r="S199" s="439"/>
      <c r="T199" s="440"/>
      <c r="U199" s="440"/>
      <c r="V199" s="441"/>
      <c r="W199" s="436"/>
      <c r="X199" s="436" t="s">
        <v>1029</v>
      </c>
      <c r="Y199" s="436" t="s">
        <v>1029</v>
      </c>
      <c r="Z199" s="436" t="s">
        <v>1029</v>
      </c>
      <c r="AA199" s="436"/>
      <c r="AC199" s="443">
        <f t="shared" si="0"/>
        <v>5.4431648571428566</v>
      </c>
    </row>
    <row r="200" spans="1:29" ht="19.5" customHeight="1" x14ac:dyDescent="0.25">
      <c r="A200" s="436">
        <f>A198+1</f>
        <v>96</v>
      </c>
      <c r="B200" s="436" t="s">
        <v>1029</v>
      </c>
      <c r="C200" s="436" t="s">
        <v>346</v>
      </c>
      <c r="D200" s="436" t="s">
        <v>257</v>
      </c>
      <c r="E200" s="437">
        <v>445.87099999999998</v>
      </c>
      <c r="F200" s="453"/>
      <c r="G200" s="439"/>
      <c r="H200" s="437"/>
      <c r="I200" s="437"/>
      <c r="J200" s="438">
        <v>230.87200000000001</v>
      </c>
      <c r="K200" s="436" t="s">
        <v>1029</v>
      </c>
      <c r="L200" s="442">
        <f>H199+H201</f>
        <v>839.87099999999998</v>
      </c>
      <c r="M200" s="439">
        <v>419.93549999999999</v>
      </c>
      <c r="N200" s="439">
        <v>211</v>
      </c>
      <c r="O200" s="439">
        <v>119</v>
      </c>
      <c r="P200" s="439">
        <v>330</v>
      </c>
      <c r="Q200" s="439">
        <v>207</v>
      </c>
      <c r="R200" s="439">
        <v>151</v>
      </c>
      <c r="S200" s="439">
        <v>358</v>
      </c>
      <c r="T200" s="440">
        <v>361459.08500000002</v>
      </c>
      <c r="U200" s="440">
        <v>3148355.2620000001</v>
      </c>
      <c r="V200" s="441"/>
      <c r="W200" s="436"/>
      <c r="X200" s="436" t="s">
        <v>1076</v>
      </c>
      <c r="Y200" s="436" t="s">
        <v>762</v>
      </c>
      <c r="Z200" s="436" t="s">
        <v>757</v>
      </c>
      <c r="AA200" s="436"/>
      <c r="AC200" s="443">
        <f t="shared" si="0"/>
        <v>0</v>
      </c>
    </row>
    <row r="201" spans="1:29" ht="19.5" customHeight="1" x14ac:dyDescent="0.25">
      <c r="A201" s="436"/>
      <c r="B201" s="436"/>
      <c r="C201" s="436"/>
      <c r="D201" s="436"/>
      <c r="E201" s="437"/>
      <c r="F201" s="453"/>
      <c r="G201" s="439"/>
      <c r="H201" s="437">
        <v>445.87099999999998</v>
      </c>
      <c r="I201" s="437">
        <f>H201+I199</f>
        <v>38548.024999999994</v>
      </c>
      <c r="J201" s="438"/>
      <c r="K201" s="436"/>
      <c r="L201" s="442"/>
      <c r="M201" s="439"/>
      <c r="N201" s="439"/>
      <c r="O201" s="439"/>
      <c r="P201" s="439"/>
      <c r="Q201" s="439"/>
      <c r="R201" s="439"/>
      <c r="S201" s="439"/>
      <c r="T201" s="440"/>
      <c r="U201" s="440"/>
      <c r="V201" s="441"/>
      <c r="W201" s="436"/>
      <c r="X201" s="436" t="s">
        <v>1029</v>
      </c>
      <c r="Y201" s="436" t="s">
        <v>1029</v>
      </c>
      <c r="Z201" s="436" t="s">
        <v>1029</v>
      </c>
      <c r="AA201" s="436"/>
      <c r="AC201" s="443">
        <f t="shared" si="0"/>
        <v>5.5068607142857138</v>
      </c>
    </row>
    <row r="202" spans="1:29" ht="19.5" customHeight="1" x14ac:dyDescent="0.25">
      <c r="A202" s="444">
        <f>A200+1</f>
        <v>97</v>
      </c>
      <c r="B202" s="444" t="s">
        <v>1083</v>
      </c>
      <c r="C202" s="444" t="s">
        <v>347</v>
      </c>
      <c r="D202" s="444" t="s">
        <v>348</v>
      </c>
      <c r="E202" s="445">
        <v>200.429</v>
      </c>
      <c r="F202" s="454"/>
      <c r="G202" s="446">
        <f>SUM(H192:H201)</f>
        <v>2008.8710000000001</v>
      </c>
      <c r="H202" s="445"/>
      <c r="I202" s="445"/>
      <c r="J202" s="447">
        <v>231.125</v>
      </c>
      <c r="K202" s="444" t="s">
        <v>1084</v>
      </c>
      <c r="L202" s="448">
        <f>H201+H203</f>
        <v>646.29999999999995</v>
      </c>
      <c r="M202" s="446">
        <v>323.14999999999998</v>
      </c>
      <c r="N202" s="446">
        <v>328</v>
      </c>
      <c r="O202" s="446">
        <v>172</v>
      </c>
      <c r="P202" s="446">
        <v>500</v>
      </c>
      <c r="Q202" s="446">
        <v>297</v>
      </c>
      <c r="R202" s="446">
        <v>129</v>
      </c>
      <c r="S202" s="446">
        <v>426</v>
      </c>
      <c r="T202" s="449">
        <v>361898.98</v>
      </c>
      <c r="U202" s="449">
        <v>3148428.017</v>
      </c>
      <c r="V202" s="450"/>
      <c r="W202" s="444"/>
      <c r="X202" s="444" t="s">
        <v>1076</v>
      </c>
      <c r="Y202" s="444" t="s">
        <v>762</v>
      </c>
      <c r="Z202" s="444" t="s">
        <v>757</v>
      </c>
      <c r="AA202" s="444"/>
      <c r="AC202" s="443">
        <f t="shared" si="0"/>
        <v>0</v>
      </c>
    </row>
    <row r="203" spans="1:29" ht="31.5" customHeight="1" x14ac:dyDescent="0.25">
      <c r="A203" s="444"/>
      <c r="B203" s="444"/>
      <c r="C203" s="444"/>
      <c r="D203" s="444"/>
      <c r="E203" s="445"/>
      <c r="F203" s="454"/>
      <c r="G203" s="446"/>
      <c r="H203" s="445">
        <v>200.429</v>
      </c>
      <c r="I203" s="445">
        <f>H203+I201</f>
        <v>38748.453999999991</v>
      </c>
      <c r="J203" s="447"/>
      <c r="K203" s="444"/>
      <c r="L203" s="448"/>
      <c r="M203" s="446"/>
      <c r="N203" s="446"/>
      <c r="O203" s="446"/>
      <c r="P203" s="446"/>
      <c r="Q203" s="446"/>
      <c r="R203" s="446"/>
      <c r="S203" s="446"/>
      <c r="T203" s="449"/>
      <c r="U203" s="449"/>
      <c r="V203" s="450" t="s">
        <v>1085</v>
      </c>
      <c r="W203" s="444"/>
      <c r="X203" s="444" t="s">
        <v>1029</v>
      </c>
      <c r="Y203" s="444" t="s">
        <v>1029</v>
      </c>
      <c r="Z203" s="444" t="s">
        <v>1029</v>
      </c>
      <c r="AA203" s="444"/>
      <c r="AC203" s="443">
        <f t="shared" si="0"/>
        <v>5.535493428571427</v>
      </c>
    </row>
    <row r="204" spans="1:29" ht="19.5" customHeight="1" x14ac:dyDescent="0.25">
      <c r="A204" s="444">
        <f>A202+1</f>
        <v>98</v>
      </c>
      <c r="B204" s="444" t="s">
        <v>1086</v>
      </c>
      <c r="C204" s="444" t="s">
        <v>349</v>
      </c>
      <c r="D204" s="444" t="s">
        <v>350</v>
      </c>
      <c r="E204" s="445">
        <v>453</v>
      </c>
      <c r="F204" s="454">
        <v>2</v>
      </c>
      <c r="G204" s="446">
        <f>SUM(H202:H203)</f>
        <v>200.429</v>
      </c>
      <c r="H204" s="445"/>
      <c r="I204" s="445"/>
      <c r="J204" s="447">
        <v>230.88800000000001</v>
      </c>
      <c r="K204" s="444" t="s">
        <v>1087</v>
      </c>
      <c r="L204" s="448">
        <f>H203+H205</f>
        <v>653.42899999999997</v>
      </c>
      <c r="M204" s="446">
        <v>326.71449999999999</v>
      </c>
      <c r="N204" s="446">
        <v>29</v>
      </c>
      <c r="O204" s="446">
        <v>334</v>
      </c>
      <c r="P204" s="446">
        <v>363</v>
      </c>
      <c r="Q204" s="446">
        <v>72</v>
      </c>
      <c r="R204" s="446">
        <v>301</v>
      </c>
      <c r="S204" s="446">
        <v>373</v>
      </c>
      <c r="T204" s="449">
        <v>362082.07699999999</v>
      </c>
      <c r="U204" s="449">
        <v>3148346.4849999999</v>
      </c>
      <c r="V204" s="450"/>
      <c r="W204" s="444"/>
      <c r="X204" s="444" t="s">
        <v>1076</v>
      </c>
      <c r="Y204" s="444" t="s">
        <v>762</v>
      </c>
      <c r="Z204" s="444" t="s">
        <v>757</v>
      </c>
      <c r="AA204" s="444"/>
      <c r="AC204" s="443">
        <f t="shared" si="0"/>
        <v>0</v>
      </c>
    </row>
    <row r="205" spans="1:29" ht="19.5" customHeight="1" x14ac:dyDescent="0.25">
      <c r="A205" s="436"/>
      <c r="B205" s="436"/>
      <c r="C205" s="436"/>
      <c r="D205" s="436"/>
      <c r="E205" s="437"/>
      <c r="F205" s="453"/>
      <c r="G205" s="439"/>
      <c r="H205" s="437">
        <v>453</v>
      </c>
      <c r="I205" s="437">
        <f>H205+I203</f>
        <v>39201.453999999991</v>
      </c>
      <c r="J205" s="438"/>
      <c r="K205" s="436"/>
      <c r="L205" s="442"/>
      <c r="M205" s="439"/>
      <c r="N205" s="439"/>
      <c r="O205" s="439"/>
      <c r="P205" s="439"/>
      <c r="Q205" s="439"/>
      <c r="R205" s="439"/>
      <c r="S205" s="439"/>
      <c r="T205" s="440"/>
      <c r="U205" s="440"/>
      <c r="V205" s="441"/>
      <c r="W205" s="436"/>
      <c r="X205" s="436" t="s">
        <v>1029</v>
      </c>
      <c r="Y205" s="436" t="s">
        <v>1029</v>
      </c>
      <c r="Z205" s="436" t="s">
        <v>1029</v>
      </c>
      <c r="AA205" s="436"/>
      <c r="AC205" s="443">
        <f t="shared" si="0"/>
        <v>5.6002077142857125</v>
      </c>
    </row>
    <row r="206" spans="1:29" ht="19.5" customHeight="1" x14ac:dyDescent="0.25">
      <c r="A206" s="436">
        <f>A204+1</f>
        <v>99</v>
      </c>
      <c r="B206" s="436" t="s">
        <v>1029</v>
      </c>
      <c r="C206" s="436" t="s">
        <v>351</v>
      </c>
      <c r="D206" s="436" t="s">
        <v>231</v>
      </c>
      <c r="E206" s="437">
        <v>387</v>
      </c>
      <c r="F206" s="453"/>
      <c r="G206" s="439"/>
      <c r="H206" s="437"/>
      <c r="I206" s="437"/>
      <c r="J206" s="438">
        <v>229.733</v>
      </c>
      <c r="K206" s="436" t="s">
        <v>1029</v>
      </c>
      <c r="L206" s="442">
        <f>H205+H207</f>
        <v>840</v>
      </c>
      <c r="M206" s="439">
        <v>420</v>
      </c>
      <c r="N206" s="439">
        <v>121</v>
      </c>
      <c r="O206" s="439">
        <v>169</v>
      </c>
      <c r="P206" s="439">
        <v>290</v>
      </c>
      <c r="Q206" s="439">
        <v>154</v>
      </c>
      <c r="R206" s="439">
        <v>177</v>
      </c>
      <c r="S206" s="439">
        <v>331</v>
      </c>
      <c r="T206" s="440">
        <v>362529.02100000001</v>
      </c>
      <c r="U206" s="440">
        <v>3148420.3089999999</v>
      </c>
      <c r="V206" s="441"/>
      <c r="W206" s="436"/>
      <c r="X206" s="436" t="s">
        <v>1088</v>
      </c>
      <c r="Y206" s="436" t="s">
        <v>762</v>
      </c>
      <c r="Z206" s="436" t="s">
        <v>757</v>
      </c>
      <c r="AA206" s="436"/>
      <c r="AC206" s="443">
        <f t="shared" si="0"/>
        <v>0</v>
      </c>
    </row>
    <row r="207" spans="1:29" ht="19.5" customHeight="1" x14ac:dyDescent="0.25">
      <c r="A207" s="436"/>
      <c r="B207" s="436"/>
      <c r="C207" s="436"/>
      <c r="D207" s="436"/>
      <c r="E207" s="437"/>
      <c r="F207" s="453"/>
      <c r="G207" s="439"/>
      <c r="H207" s="437">
        <v>387</v>
      </c>
      <c r="I207" s="437">
        <f>H207+I205</f>
        <v>39588.453999999991</v>
      </c>
      <c r="J207" s="438"/>
      <c r="K207" s="436"/>
      <c r="L207" s="442"/>
      <c r="M207" s="439"/>
      <c r="N207" s="439"/>
      <c r="O207" s="439"/>
      <c r="P207" s="439"/>
      <c r="Q207" s="439"/>
      <c r="R207" s="439"/>
      <c r="S207" s="439"/>
      <c r="T207" s="440"/>
      <c r="U207" s="440"/>
      <c r="V207" s="441" t="s">
        <v>1052</v>
      </c>
      <c r="W207" s="436"/>
      <c r="X207" s="436" t="s">
        <v>1029</v>
      </c>
      <c r="Y207" s="436" t="s">
        <v>1029</v>
      </c>
      <c r="Z207" s="436" t="s">
        <v>1029</v>
      </c>
      <c r="AA207" s="436"/>
      <c r="AC207" s="443">
        <f t="shared" si="0"/>
        <v>5.6554934285714271</v>
      </c>
    </row>
    <row r="208" spans="1:29" ht="19.5" customHeight="1" x14ac:dyDescent="0.25">
      <c r="A208" s="436">
        <f>A206+1</f>
        <v>100</v>
      </c>
      <c r="B208" s="436" t="s">
        <v>1029</v>
      </c>
      <c r="C208" s="436" t="s">
        <v>352</v>
      </c>
      <c r="D208" s="436" t="s">
        <v>257</v>
      </c>
      <c r="E208" s="437">
        <v>383</v>
      </c>
      <c r="F208" s="453"/>
      <c r="G208" s="439"/>
      <c r="H208" s="437"/>
      <c r="I208" s="437"/>
      <c r="J208" s="438">
        <v>229.77799999999999</v>
      </c>
      <c r="K208" s="436" t="s">
        <v>1029</v>
      </c>
      <c r="L208" s="442">
        <f>H207+H209</f>
        <v>770</v>
      </c>
      <c r="M208" s="439">
        <v>385</v>
      </c>
      <c r="N208" s="439">
        <v>219</v>
      </c>
      <c r="O208" s="439">
        <v>214</v>
      </c>
      <c r="P208" s="439">
        <v>433</v>
      </c>
      <c r="Q208" s="439">
        <v>211</v>
      </c>
      <c r="R208" s="439">
        <v>207</v>
      </c>
      <c r="S208" s="439">
        <v>418</v>
      </c>
      <c r="T208" s="440">
        <v>362910.84700000001</v>
      </c>
      <c r="U208" s="440">
        <v>3148483.378</v>
      </c>
      <c r="V208" s="441"/>
      <c r="W208" s="436"/>
      <c r="X208" s="436" t="s">
        <v>1088</v>
      </c>
      <c r="Y208" s="436" t="s">
        <v>762</v>
      </c>
      <c r="Z208" s="436" t="s">
        <v>757</v>
      </c>
      <c r="AA208" s="436"/>
      <c r="AC208" s="443">
        <f t="shared" si="0"/>
        <v>0</v>
      </c>
    </row>
    <row r="209" spans="1:29" ht="19.5" customHeight="1" x14ac:dyDescent="0.25">
      <c r="A209" s="436"/>
      <c r="B209" s="436"/>
      <c r="C209" s="436"/>
      <c r="D209" s="436"/>
      <c r="E209" s="437"/>
      <c r="F209" s="453"/>
      <c r="G209" s="439"/>
      <c r="H209" s="437">
        <v>383</v>
      </c>
      <c r="I209" s="437">
        <f>H209+I207</f>
        <v>39971.453999999991</v>
      </c>
      <c r="J209" s="438"/>
      <c r="K209" s="436"/>
      <c r="L209" s="442"/>
      <c r="M209" s="439"/>
      <c r="N209" s="439"/>
      <c r="O209" s="439"/>
      <c r="P209" s="439"/>
      <c r="Q209" s="439"/>
      <c r="R209" s="439"/>
      <c r="S209" s="439"/>
      <c r="T209" s="440"/>
      <c r="U209" s="440"/>
      <c r="V209" s="441"/>
      <c r="W209" s="436"/>
      <c r="X209" s="436" t="s">
        <v>1029</v>
      </c>
      <c r="Y209" s="436" t="s">
        <v>1029</v>
      </c>
      <c r="Z209" s="436" t="s">
        <v>1029</v>
      </c>
      <c r="AA209" s="436"/>
      <c r="AC209" s="443">
        <f t="shared" si="0"/>
        <v>5.7102077142857128</v>
      </c>
    </row>
    <row r="210" spans="1:29" ht="19.5" customHeight="1" x14ac:dyDescent="0.25">
      <c r="A210" s="436">
        <f>A208+1</f>
        <v>101</v>
      </c>
      <c r="B210" s="436" t="s">
        <v>1029</v>
      </c>
      <c r="C210" s="436" t="s">
        <v>353</v>
      </c>
      <c r="D210" s="436" t="s">
        <v>250</v>
      </c>
      <c r="E210" s="437">
        <v>399</v>
      </c>
      <c r="F210" s="453"/>
      <c r="G210" s="439"/>
      <c r="H210" s="437"/>
      <c r="I210" s="437"/>
      <c r="J210" s="438">
        <v>228.78700000000001</v>
      </c>
      <c r="K210" s="436" t="s">
        <v>1029</v>
      </c>
      <c r="L210" s="442">
        <f>H209+H211</f>
        <v>782</v>
      </c>
      <c r="M210" s="439">
        <v>391</v>
      </c>
      <c r="N210" s="439">
        <v>170</v>
      </c>
      <c r="O210" s="439">
        <v>190</v>
      </c>
      <c r="P210" s="439">
        <v>360</v>
      </c>
      <c r="Q210" s="439">
        <v>177</v>
      </c>
      <c r="R210" s="439">
        <v>193</v>
      </c>
      <c r="S210" s="439">
        <v>370</v>
      </c>
      <c r="T210" s="440">
        <v>363288.72700000001</v>
      </c>
      <c r="U210" s="440">
        <v>3148545.7940000002</v>
      </c>
      <c r="V210" s="441"/>
      <c r="W210" s="436"/>
      <c r="X210" s="436" t="s">
        <v>1088</v>
      </c>
      <c r="Y210" s="436" t="s">
        <v>762</v>
      </c>
      <c r="Z210" s="436" t="s">
        <v>757</v>
      </c>
      <c r="AA210" s="436"/>
      <c r="AC210" s="443">
        <f t="shared" si="0"/>
        <v>0</v>
      </c>
    </row>
    <row r="211" spans="1:29" ht="19.5" customHeight="1" x14ac:dyDescent="0.25">
      <c r="A211" s="436"/>
      <c r="B211" s="436"/>
      <c r="C211" s="436"/>
      <c r="D211" s="436"/>
      <c r="E211" s="437"/>
      <c r="F211" s="453"/>
      <c r="G211" s="439"/>
      <c r="H211" s="437">
        <v>399</v>
      </c>
      <c r="I211" s="437">
        <f>H211+I209</f>
        <v>40370.453999999991</v>
      </c>
      <c r="J211" s="438"/>
      <c r="K211" s="436"/>
      <c r="L211" s="442"/>
      <c r="M211" s="439"/>
      <c r="N211" s="439"/>
      <c r="O211" s="439"/>
      <c r="P211" s="439"/>
      <c r="Q211" s="439"/>
      <c r="R211" s="439"/>
      <c r="S211" s="439"/>
      <c r="T211" s="440"/>
      <c r="U211" s="440"/>
      <c r="V211" s="441"/>
      <c r="W211" s="436"/>
      <c r="X211" s="436" t="s">
        <v>1029</v>
      </c>
      <c r="Y211" s="436" t="s">
        <v>1029</v>
      </c>
      <c r="Z211" s="436" t="s">
        <v>1029</v>
      </c>
      <c r="AA211" s="436"/>
      <c r="AC211" s="443">
        <f t="shared" si="0"/>
        <v>5.7672077142857132</v>
      </c>
    </row>
    <row r="212" spans="1:29" ht="19.5" customHeight="1" x14ac:dyDescent="0.25">
      <c r="A212" s="436">
        <f>A210+1</f>
        <v>102</v>
      </c>
      <c r="B212" s="436" t="s">
        <v>1029</v>
      </c>
      <c r="C212" s="436" t="s">
        <v>356</v>
      </c>
      <c r="D212" s="436" t="s">
        <v>257</v>
      </c>
      <c r="E212" s="437">
        <v>385</v>
      </c>
      <c r="F212" s="453"/>
      <c r="G212" s="439"/>
      <c r="H212" s="437"/>
      <c r="I212" s="437"/>
      <c r="J212" s="438">
        <v>227.67</v>
      </c>
      <c r="K212" s="436" t="s">
        <v>1029</v>
      </c>
      <c r="L212" s="442">
        <f>H211+H213</f>
        <v>784</v>
      </c>
      <c r="M212" s="439">
        <v>392</v>
      </c>
      <c r="N212" s="439">
        <v>210</v>
      </c>
      <c r="O212" s="439">
        <v>221</v>
      </c>
      <c r="P212" s="439">
        <v>431</v>
      </c>
      <c r="Q212" s="439">
        <v>207</v>
      </c>
      <c r="R212" s="439">
        <v>212</v>
      </c>
      <c r="S212" s="439">
        <v>419</v>
      </c>
      <c r="T212" s="440">
        <v>363682.39299999998</v>
      </c>
      <c r="U212" s="440">
        <v>3148610.818</v>
      </c>
      <c r="V212" s="441"/>
      <c r="W212" s="436"/>
      <c r="X212" s="436" t="s">
        <v>1088</v>
      </c>
      <c r="Y212" s="436" t="s">
        <v>762</v>
      </c>
      <c r="Z212" s="436" t="s">
        <v>757</v>
      </c>
      <c r="AA212" s="436"/>
      <c r="AC212" s="443">
        <f t="shared" si="0"/>
        <v>0</v>
      </c>
    </row>
    <row r="213" spans="1:29" ht="19.5" customHeight="1" x14ac:dyDescent="0.25">
      <c r="A213" s="436"/>
      <c r="B213" s="436"/>
      <c r="C213" s="436"/>
      <c r="D213" s="436"/>
      <c r="E213" s="437"/>
      <c r="F213" s="453"/>
      <c r="G213" s="439"/>
      <c r="H213" s="437">
        <v>385</v>
      </c>
      <c r="I213" s="437">
        <f>H213+I211</f>
        <v>40755.453999999991</v>
      </c>
      <c r="J213" s="438"/>
      <c r="K213" s="436"/>
      <c r="L213" s="442"/>
      <c r="M213" s="439"/>
      <c r="N213" s="439"/>
      <c r="O213" s="439"/>
      <c r="P213" s="439"/>
      <c r="Q213" s="439"/>
      <c r="R213" s="439"/>
      <c r="S213" s="439"/>
      <c r="T213" s="440"/>
      <c r="U213" s="440"/>
      <c r="V213" s="441"/>
      <c r="W213" s="436"/>
      <c r="X213" s="436" t="s">
        <v>1029</v>
      </c>
      <c r="Y213" s="436" t="s">
        <v>1029</v>
      </c>
      <c r="Z213" s="436" t="s">
        <v>1029</v>
      </c>
      <c r="AA213" s="436"/>
      <c r="AC213" s="443">
        <f t="shared" si="0"/>
        <v>5.8222077142857129</v>
      </c>
    </row>
    <row r="214" spans="1:29" ht="19.5" customHeight="1" x14ac:dyDescent="0.25">
      <c r="A214" s="436">
        <f>A212+1</f>
        <v>103</v>
      </c>
      <c r="B214" s="436"/>
      <c r="C214" s="436" t="s">
        <v>357</v>
      </c>
      <c r="D214" s="436" t="s">
        <v>231</v>
      </c>
      <c r="E214" s="437">
        <v>389</v>
      </c>
      <c r="F214" s="453"/>
      <c r="G214" s="439"/>
      <c r="H214" s="437"/>
      <c r="I214" s="437"/>
      <c r="J214" s="438">
        <v>227.11099999999999</v>
      </c>
      <c r="K214" s="436" t="s">
        <v>1029</v>
      </c>
      <c r="L214" s="442">
        <f>H213+H215</f>
        <v>774</v>
      </c>
      <c r="M214" s="439">
        <v>387</v>
      </c>
      <c r="N214" s="439">
        <v>165</v>
      </c>
      <c r="O214" s="439">
        <v>168</v>
      </c>
      <c r="P214" s="439">
        <v>333</v>
      </c>
      <c r="Q214" s="439">
        <v>174</v>
      </c>
      <c r="R214" s="439">
        <v>177</v>
      </c>
      <c r="S214" s="439">
        <v>351</v>
      </c>
      <c r="T214" s="440">
        <v>364062.24599999998</v>
      </c>
      <c r="U214" s="440">
        <v>3148673.56</v>
      </c>
      <c r="V214" s="441"/>
      <c r="W214" s="436"/>
      <c r="X214" s="436" t="s">
        <v>1089</v>
      </c>
      <c r="Y214" s="436" t="s">
        <v>762</v>
      </c>
      <c r="Z214" s="436" t="s">
        <v>757</v>
      </c>
      <c r="AA214" s="436"/>
      <c r="AC214" s="443">
        <f t="shared" si="0"/>
        <v>0</v>
      </c>
    </row>
    <row r="215" spans="1:29" ht="19.5" customHeight="1" x14ac:dyDescent="0.25">
      <c r="A215" s="436"/>
      <c r="B215" s="436"/>
      <c r="C215" s="436"/>
      <c r="D215" s="436"/>
      <c r="E215" s="437"/>
      <c r="F215" s="453"/>
      <c r="G215" s="439"/>
      <c r="H215" s="437">
        <v>389</v>
      </c>
      <c r="I215" s="437">
        <f>H215+I213</f>
        <v>41144.453999999991</v>
      </c>
      <c r="J215" s="438"/>
      <c r="K215" s="436"/>
      <c r="L215" s="442"/>
      <c r="M215" s="439"/>
      <c r="N215" s="439"/>
      <c r="O215" s="439"/>
      <c r="P215" s="439"/>
      <c r="Q215" s="439"/>
      <c r="R215" s="439"/>
      <c r="S215" s="439"/>
      <c r="T215" s="440"/>
      <c r="U215" s="440"/>
      <c r="V215" s="441"/>
      <c r="W215" s="436"/>
      <c r="X215" s="436" t="s">
        <v>1029</v>
      </c>
      <c r="Y215" s="436" t="s">
        <v>1029</v>
      </c>
      <c r="Z215" s="436" t="s">
        <v>1029</v>
      </c>
      <c r="AA215" s="436"/>
      <c r="AC215" s="443">
        <f t="shared" si="0"/>
        <v>5.8777791428571415</v>
      </c>
    </row>
    <row r="216" spans="1:29" ht="19.5" customHeight="1" x14ac:dyDescent="0.25">
      <c r="A216" s="436">
        <f>A214+1</f>
        <v>104</v>
      </c>
      <c r="B216" s="436" t="s">
        <v>1029</v>
      </c>
      <c r="C216" s="436" t="s">
        <v>360</v>
      </c>
      <c r="D216" s="436" t="s">
        <v>257</v>
      </c>
      <c r="E216" s="437">
        <v>403</v>
      </c>
      <c r="F216" s="453"/>
      <c r="G216" s="439"/>
      <c r="H216" s="437"/>
      <c r="I216" s="437"/>
      <c r="J216" s="438">
        <v>227.44800000000001</v>
      </c>
      <c r="K216" s="436" t="s">
        <v>1029</v>
      </c>
      <c r="L216" s="442">
        <f>H215+H217</f>
        <v>792</v>
      </c>
      <c r="M216" s="439">
        <v>396</v>
      </c>
      <c r="N216" s="439">
        <v>221</v>
      </c>
      <c r="O216" s="439">
        <v>203</v>
      </c>
      <c r="P216" s="439">
        <v>424</v>
      </c>
      <c r="Q216" s="439">
        <v>213</v>
      </c>
      <c r="R216" s="439">
        <v>203</v>
      </c>
      <c r="S216" s="439">
        <v>416</v>
      </c>
      <c r="T216" s="440">
        <v>364446.04599999997</v>
      </c>
      <c r="U216" s="440">
        <v>3148736.9550000001</v>
      </c>
      <c r="V216" s="441"/>
      <c r="W216" s="436"/>
      <c r="X216" s="436" t="s">
        <v>1089</v>
      </c>
      <c r="Y216" s="436" t="s">
        <v>762</v>
      </c>
      <c r="Z216" s="436" t="s">
        <v>757</v>
      </c>
      <c r="AA216" s="436"/>
      <c r="AC216" s="443">
        <f t="shared" si="0"/>
        <v>0</v>
      </c>
    </row>
    <row r="217" spans="1:29" ht="19.5" customHeight="1" x14ac:dyDescent="0.25">
      <c r="A217" s="436"/>
      <c r="B217" s="436"/>
      <c r="C217" s="436"/>
      <c r="D217" s="436"/>
      <c r="E217" s="437"/>
      <c r="F217" s="453"/>
      <c r="G217" s="439"/>
      <c r="H217" s="437">
        <v>403</v>
      </c>
      <c r="I217" s="437">
        <f>H217+I215</f>
        <v>41547.453999999991</v>
      </c>
      <c r="J217" s="438"/>
      <c r="K217" s="436"/>
      <c r="L217" s="442"/>
      <c r="M217" s="439"/>
      <c r="N217" s="439"/>
      <c r="O217" s="439"/>
      <c r="P217" s="439"/>
      <c r="Q217" s="439"/>
      <c r="R217" s="439"/>
      <c r="S217" s="439"/>
      <c r="T217" s="440"/>
      <c r="U217" s="440"/>
      <c r="V217" s="441" t="s">
        <v>1052</v>
      </c>
      <c r="W217" s="436"/>
      <c r="X217" s="436" t="s">
        <v>1029</v>
      </c>
      <c r="Y217" s="436" t="s">
        <v>1029</v>
      </c>
      <c r="Z217" s="436" t="s">
        <v>1029</v>
      </c>
      <c r="AA217" s="436"/>
      <c r="AC217" s="443">
        <f t="shared" si="0"/>
        <v>5.9353505714285699</v>
      </c>
    </row>
    <row r="218" spans="1:29" ht="19.5" customHeight="1" x14ac:dyDescent="0.25">
      <c r="A218" s="436">
        <f>A216+1</f>
        <v>105</v>
      </c>
      <c r="B218" s="436" t="s">
        <v>1029</v>
      </c>
      <c r="C218" s="436" t="s">
        <v>361</v>
      </c>
      <c r="D218" s="436" t="s">
        <v>257</v>
      </c>
      <c r="E218" s="437">
        <v>398</v>
      </c>
      <c r="F218" s="453"/>
      <c r="G218" s="439"/>
      <c r="H218" s="437"/>
      <c r="I218" s="437"/>
      <c r="J218" s="438">
        <v>227.233</v>
      </c>
      <c r="K218" s="436" t="s">
        <v>1029</v>
      </c>
      <c r="L218" s="442">
        <f>H217+H219</f>
        <v>801</v>
      </c>
      <c r="M218" s="439">
        <v>400.5</v>
      </c>
      <c r="N218" s="439">
        <v>201</v>
      </c>
      <c r="O218" s="439">
        <v>206</v>
      </c>
      <c r="P218" s="439">
        <v>407</v>
      </c>
      <c r="Q218" s="439">
        <v>201</v>
      </c>
      <c r="R218" s="439">
        <v>204</v>
      </c>
      <c r="S218" s="439">
        <v>405</v>
      </c>
      <c r="T218" s="440">
        <v>364843.658</v>
      </c>
      <c r="U218" s="440">
        <v>3148802.63</v>
      </c>
      <c r="V218" s="441"/>
      <c r="W218" s="436"/>
      <c r="X218" s="436" t="s">
        <v>1089</v>
      </c>
      <c r="Y218" s="436" t="s">
        <v>762</v>
      </c>
      <c r="Z218" s="436" t="s">
        <v>757</v>
      </c>
      <c r="AA218" s="436"/>
      <c r="AC218" s="443">
        <f t="shared" si="0"/>
        <v>0</v>
      </c>
    </row>
    <row r="219" spans="1:29" ht="19.5" customHeight="1" x14ac:dyDescent="0.25">
      <c r="A219" s="436"/>
      <c r="B219" s="436"/>
      <c r="C219" s="436"/>
      <c r="D219" s="436"/>
      <c r="E219" s="437"/>
      <c r="F219" s="453"/>
      <c r="G219" s="439"/>
      <c r="H219" s="437">
        <v>398</v>
      </c>
      <c r="I219" s="437">
        <f>H219+I217</f>
        <v>41945.453999999991</v>
      </c>
      <c r="J219" s="438"/>
      <c r="K219" s="436"/>
      <c r="L219" s="442"/>
      <c r="M219" s="439"/>
      <c r="N219" s="439"/>
      <c r="O219" s="439"/>
      <c r="P219" s="439"/>
      <c r="Q219" s="439"/>
      <c r="R219" s="439"/>
      <c r="S219" s="439"/>
      <c r="T219" s="440"/>
      <c r="U219" s="440"/>
      <c r="V219" s="441"/>
      <c r="W219" s="436"/>
      <c r="X219" s="436" t="s">
        <v>1029</v>
      </c>
      <c r="Y219" s="436" t="s">
        <v>1029</v>
      </c>
      <c r="Z219" s="436" t="s">
        <v>1029</v>
      </c>
      <c r="AA219" s="436"/>
      <c r="AC219" s="443">
        <f t="shared" si="0"/>
        <v>5.9922077142857129</v>
      </c>
    </row>
    <row r="220" spans="1:29" ht="19.5" customHeight="1" x14ac:dyDescent="0.25">
      <c r="A220" s="436">
        <f>A218+1</f>
        <v>106</v>
      </c>
      <c r="B220" s="436" t="s">
        <v>1029</v>
      </c>
      <c r="C220" s="436" t="s">
        <v>364</v>
      </c>
      <c r="D220" s="436" t="s">
        <v>257</v>
      </c>
      <c r="E220" s="437">
        <v>402.053</v>
      </c>
      <c r="F220" s="453"/>
      <c r="G220" s="439"/>
      <c r="H220" s="437"/>
      <c r="I220" s="437"/>
      <c r="J220" s="438">
        <v>225.96899999999999</v>
      </c>
      <c r="K220" s="436" t="s">
        <v>1029</v>
      </c>
      <c r="L220" s="442">
        <f>H219+H221</f>
        <v>800.053</v>
      </c>
      <c r="M220" s="439">
        <v>400.0265</v>
      </c>
      <c r="N220" s="439">
        <v>193</v>
      </c>
      <c r="O220" s="439">
        <v>230</v>
      </c>
      <c r="P220" s="439">
        <v>423</v>
      </c>
      <c r="Q220" s="439">
        <v>195</v>
      </c>
      <c r="R220" s="439">
        <v>221</v>
      </c>
      <c r="S220" s="439">
        <v>416</v>
      </c>
      <c r="T220" s="440">
        <v>365236.33799999999</v>
      </c>
      <c r="U220" s="440">
        <v>3148867.4909999999</v>
      </c>
      <c r="V220" s="441"/>
      <c r="W220" s="436"/>
      <c r="X220" s="436" t="s">
        <v>1089</v>
      </c>
      <c r="Y220" s="436" t="s">
        <v>762</v>
      </c>
      <c r="Z220" s="436" t="s">
        <v>757</v>
      </c>
      <c r="AA220" s="436"/>
      <c r="AC220" s="443">
        <f t="shared" si="0"/>
        <v>0</v>
      </c>
    </row>
    <row r="221" spans="1:29" ht="19.5" customHeight="1" x14ac:dyDescent="0.25">
      <c r="A221" s="436"/>
      <c r="B221" s="436"/>
      <c r="C221" s="436"/>
      <c r="D221" s="436"/>
      <c r="E221" s="437"/>
      <c r="F221" s="453"/>
      <c r="G221" s="439"/>
      <c r="H221" s="437">
        <v>402.053</v>
      </c>
      <c r="I221" s="437">
        <f>H221+I219</f>
        <v>42347.506999999991</v>
      </c>
      <c r="J221" s="438"/>
      <c r="K221" s="436"/>
      <c r="L221" s="442"/>
      <c r="M221" s="439"/>
      <c r="N221" s="439"/>
      <c r="O221" s="439"/>
      <c r="P221" s="439"/>
      <c r="Q221" s="439"/>
      <c r="R221" s="439"/>
      <c r="S221" s="439"/>
      <c r="T221" s="440"/>
      <c r="U221" s="440"/>
      <c r="V221" s="441"/>
      <c r="W221" s="436"/>
      <c r="X221" s="436" t="s">
        <v>1029</v>
      </c>
      <c r="Y221" s="436" t="s">
        <v>1029</v>
      </c>
      <c r="Z221" s="436" t="s">
        <v>1029</v>
      </c>
      <c r="AA221" s="436"/>
      <c r="AC221" s="443">
        <f t="shared" si="0"/>
        <v>6.0496438571428559</v>
      </c>
    </row>
    <row r="222" spans="1:29" ht="19.5" customHeight="1" x14ac:dyDescent="0.25">
      <c r="A222" s="436">
        <f>A220+1</f>
        <v>107</v>
      </c>
      <c r="B222" s="436" t="s">
        <v>1090</v>
      </c>
      <c r="C222" s="436" t="s">
        <v>367</v>
      </c>
      <c r="D222" s="436" t="s">
        <v>368</v>
      </c>
      <c r="E222" s="437">
        <v>359</v>
      </c>
      <c r="F222" s="453"/>
      <c r="G222" s="439">
        <f>SUM(H204:H221)</f>
        <v>3599.0529999999999</v>
      </c>
      <c r="H222" s="437"/>
      <c r="I222" s="437"/>
      <c r="J222" s="438">
        <v>223.59800000000001</v>
      </c>
      <c r="K222" s="436" t="s">
        <v>1091</v>
      </c>
      <c r="L222" s="442">
        <f>H221+H223</f>
        <v>761.053</v>
      </c>
      <c r="M222" s="439">
        <v>380.5265</v>
      </c>
      <c r="N222" s="439">
        <v>173</v>
      </c>
      <c r="O222" s="439">
        <v>174</v>
      </c>
      <c r="P222" s="439">
        <v>347</v>
      </c>
      <c r="Q222" s="439">
        <v>182</v>
      </c>
      <c r="R222" s="439">
        <v>176</v>
      </c>
      <c r="S222" s="439">
        <v>358</v>
      </c>
      <c r="T222" s="440">
        <v>365633.016</v>
      </c>
      <c r="U222" s="440">
        <v>3148933.0129999998</v>
      </c>
      <c r="V222" s="441"/>
      <c r="W222" s="436"/>
      <c r="X222" s="436" t="s">
        <v>1089</v>
      </c>
      <c r="Y222" s="436" t="s">
        <v>762</v>
      </c>
      <c r="Z222" s="436" t="s">
        <v>757</v>
      </c>
      <c r="AA222" s="436"/>
      <c r="AC222" s="443">
        <f t="shared" si="0"/>
        <v>0</v>
      </c>
    </row>
    <row r="223" spans="1:29" ht="19.5" customHeight="1" x14ac:dyDescent="0.25">
      <c r="A223" s="436"/>
      <c r="B223" s="436"/>
      <c r="C223" s="436"/>
      <c r="D223" s="436"/>
      <c r="E223" s="437"/>
      <c r="F223" s="453"/>
      <c r="G223" s="439"/>
      <c r="H223" s="437">
        <v>359</v>
      </c>
      <c r="I223" s="437">
        <f>H223+I221</f>
        <v>42706.506999999991</v>
      </c>
      <c r="J223" s="438"/>
      <c r="K223" s="436"/>
      <c r="L223" s="442"/>
      <c r="M223" s="439"/>
      <c r="N223" s="439"/>
      <c r="O223" s="439"/>
      <c r="P223" s="439"/>
      <c r="Q223" s="439"/>
      <c r="R223" s="439"/>
      <c r="S223" s="439"/>
      <c r="T223" s="440"/>
      <c r="U223" s="440"/>
      <c r="V223" s="441" t="s">
        <v>1092</v>
      </c>
      <c r="W223" s="436"/>
      <c r="X223" s="436" t="s">
        <v>1029</v>
      </c>
      <c r="Y223" s="436" t="s">
        <v>1029</v>
      </c>
      <c r="Z223" s="436" t="s">
        <v>1029</v>
      </c>
      <c r="AA223" s="436"/>
      <c r="AC223" s="443">
        <f t="shared" si="0"/>
        <v>6.1009295714285701</v>
      </c>
    </row>
    <row r="224" spans="1:29" ht="19.5" customHeight="1" x14ac:dyDescent="0.25">
      <c r="A224" s="436">
        <f>A222+1</f>
        <v>108</v>
      </c>
      <c r="B224" s="436" t="s">
        <v>1029</v>
      </c>
      <c r="C224" s="436" t="s">
        <v>370</v>
      </c>
      <c r="D224" s="436" t="s">
        <v>257</v>
      </c>
      <c r="E224" s="437">
        <v>381</v>
      </c>
      <c r="F224" s="453"/>
      <c r="G224" s="439"/>
      <c r="H224" s="437"/>
      <c r="I224" s="437"/>
      <c r="J224" s="438">
        <v>221.63800000000001</v>
      </c>
      <c r="K224" s="436" t="s">
        <v>1029</v>
      </c>
      <c r="L224" s="442">
        <f>H223+H225</f>
        <v>740</v>
      </c>
      <c r="M224" s="439">
        <v>370</v>
      </c>
      <c r="N224" s="439">
        <v>186</v>
      </c>
      <c r="O224" s="439">
        <v>199</v>
      </c>
      <c r="P224" s="439">
        <v>385</v>
      </c>
      <c r="Q224" s="439">
        <v>184</v>
      </c>
      <c r="R224" s="439">
        <v>197</v>
      </c>
      <c r="S224" s="439">
        <v>381</v>
      </c>
      <c r="T224" s="440">
        <v>365978.848</v>
      </c>
      <c r="U224" s="440">
        <v>3148836.676</v>
      </c>
      <c r="V224" s="441"/>
      <c r="W224" s="436"/>
      <c r="X224" s="436" t="s">
        <v>1093</v>
      </c>
      <c r="Y224" s="436" t="s">
        <v>762</v>
      </c>
      <c r="Z224" s="436" t="s">
        <v>757</v>
      </c>
      <c r="AA224" s="436"/>
      <c r="AC224" s="443">
        <f t="shared" si="0"/>
        <v>0</v>
      </c>
    </row>
    <row r="225" spans="1:29" ht="19.5" customHeight="1" x14ac:dyDescent="0.25">
      <c r="A225" s="436"/>
      <c r="B225" s="436"/>
      <c r="C225" s="436"/>
      <c r="D225" s="436"/>
      <c r="E225" s="437"/>
      <c r="F225" s="453"/>
      <c r="G225" s="439"/>
      <c r="H225" s="437">
        <v>381</v>
      </c>
      <c r="I225" s="437">
        <f>H225+I223</f>
        <v>43087.506999999991</v>
      </c>
      <c r="J225" s="438"/>
      <c r="K225" s="436"/>
      <c r="L225" s="442"/>
      <c r="M225" s="439"/>
      <c r="N225" s="439"/>
      <c r="O225" s="439"/>
      <c r="P225" s="439"/>
      <c r="Q225" s="439"/>
      <c r="R225" s="439"/>
      <c r="S225" s="439"/>
      <c r="T225" s="440"/>
      <c r="U225" s="440"/>
      <c r="V225" s="441"/>
      <c r="W225" s="436"/>
      <c r="X225" s="436" t="s">
        <v>1029</v>
      </c>
      <c r="Y225" s="436" t="s">
        <v>1029</v>
      </c>
      <c r="Z225" s="436" t="s">
        <v>1029</v>
      </c>
      <c r="AA225" s="436"/>
      <c r="AC225" s="443">
        <f t="shared" si="0"/>
        <v>6.1553581428571418</v>
      </c>
    </row>
    <row r="226" spans="1:29" ht="19.5" customHeight="1" x14ac:dyDescent="0.25">
      <c r="A226" s="436">
        <f>A224+1</f>
        <v>109</v>
      </c>
      <c r="B226" s="436" t="s">
        <v>1029</v>
      </c>
      <c r="C226" s="436" t="s">
        <v>371</v>
      </c>
      <c r="D226" s="436" t="s">
        <v>231</v>
      </c>
      <c r="E226" s="437">
        <v>399</v>
      </c>
      <c r="F226" s="453"/>
      <c r="G226" s="439"/>
      <c r="H226" s="437"/>
      <c r="I226" s="437"/>
      <c r="J226" s="438">
        <v>224.66</v>
      </c>
      <c r="K226" s="436" t="s">
        <v>1029</v>
      </c>
      <c r="L226" s="442">
        <f>H225+H227</f>
        <v>780</v>
      </c>
      <c r="M226" s="439">
        <v>390</v>
      </c>
      <c r="N226" s="439">
        <v>182</v>
      </c>
      <c r="O226" s="439">
        <v>158</v>
      </c>
      <c r="P226" s="439">
        <v>340</v>
      </c>
      <c r="Q226" s="439">
        <v>185</v>
      </c>
      <c r="R226" s="439">
        <v>171</v>
      </c>
      <c r="S226" s="439">
        <v>356</v>
      </c>
      <c r="T226" s="440">
        <v>366345.87400000001</v>
      </c>
      <c r="U226" s="440">
        <v>3148734.4339999999</v>
      </c>
      <c r="V226" s="441"/>
      <c r="W226" s="436"/>
      <c r="X226" s="436" t="s">
        <v>1093</v>
      </c>
      <c r="Y226" s="436" t="s">
        <v>762</v>
      </c>
      <c r="Z226" s="436" t="s">
        <v>757</v>
      </c>
      <c r="AA226" s="436"/>
      <c r="AC226" s="443">
        <f t="shared" si="0"/>
        <v>0</v>
      </c>
    </row>
    <row r="227" spans="1:29" ht="19.5" customHeight="1" x14ac:dyDescent="0.25">
      <c r="A227" s="436"/>
      <c r="B227" s="436"/>
      <c r="C227" s="436"/>
      <c r="D227" s="436"/>
      <c r="E227" s="437"/>
      <c r="F227" s="453"/>
      <c r="G227" s="439"/>
      <c r="H227" s="437">
        <v>399</v>
      </c>
      <c r="I227" s="437">
        <f>H227+I225</f>
        <v>43486.506999999991</v>
      </c>
      <c r="J227" s="438"/>
      <c r="K227" s="436"/>
      <c r="L227" s="442"/>
      <c r="M227" s="439"/>
      <c r="N227" s="439"/>
      <c r="O227" s="439"/>
      <c r="P227" s="439"/>
      <c r="Q227" s="439"/>
      <c r="R227" s="439"/>
      <c r="S227" s="439"/>
      <c r="T227" s="440"/>
      <c r="U227" s="440"/>
      <c r="V227" s="441"/>
      <c r="W227" s="436"/>
      <c r="X227" s="436" t="s">
        <v>1029</v>
      </c>
      <c r="Y227" s="436" t="s">
        <v>1029</v>
      </c>
      <c r="Z227" s="436" t="s">
        <v>1029</v>
      </c>
      <c r="AA227" s="436"/>
      <c r="AC227" s="443">
        <f t="shared" si="0"/>
        <v>6.2123581428571413</v>
      </c>
    </row>
    <row r="228" spans="1:29" ht="19.5" customHeight="1" x14ac:dyDescent="0.25">
      <c r="A228" s="436">
        <f>A226+1</f>
        <v>110</v>
      </c>
      <c r="B228" s="436" t="s">
        <v>1029</v>
      </c>
      <c r="C228" s="436" t="s">
        <v>372</v>
      </c>
      <c r="D228" s="436" t="s">
        <v>246</v>
      </c>
      <c r="E228" s="437">
        <v>427</v>
      </c>
      <c r="F228" s="453"/>
      <c r="G228" s="439"/>
      <c r="H228" s="437"/>
      <c r="I228" s="437"/>
      <c r="J228" s="438">
        <v>221.935</v>
      </c>
      <c r="K228" s="436" t="s">
        <v>1029</v>
      </c>
      <c r="L228" s="442">
        <f>H227+H229</f>
        <v>826</v>
      </c>
      <c r="M228" s="439">
        <v>413</v>
      </c>
      <c r="N228" s="439">
        <v>241</v>
      </c>
      <c r="O228" s="439">
        <v>230</v>
      </c>
      <c r="P228" s="439">
        <v>471</v>
      </c>
      <c r="Q228" s="439">
        <v>229</v>
      </c>
      <c r="R228" s="439">
        <v>225</v>
      </c>
      <c r="S228" s="439">
        <v>454</v>
      </c>
      <c r="T228" s="440">
        <v>366730.239</v>
      </c>
      <c r="U228" s="440">
        <v>3148627.3629999999</v>
      </c>
      <c r="V228" s="441"/>
      <c r="W228" s="436"/>
      <c r="X228" s="436" t="s">
        <v>1093</v>
      </c>
      <c r="Y228" s="436" t="s">
        <v>762</v>
      </c>
      <c r="Z228" s="436" t="s">
        <v>757</v>
      </c>
      <c r="AA228" s="436"/>
      <c r="AC228" s="443">
        <f t="shared" si="0"/>
        <v>0</v>
      </c>
    </row>
    <row r="229" spans="1:29" ht="19.5" customHeight="1" x14ac:dyDescent="0.25">
      <c r="A229" s="436"/>
      <c r="B229" s="436"/>
      <c r="C229" s="436"/>
      <c r="D229" s="436"/>
      <c r="E229" s="437"/>
      <c r="F229" s="453"/>
      <c r="G229" s="439"/>
      <c r="H229" s="437">
        <v>427</v>
      </c>
      <c r="I229" s="437">
        <f>H229+I227</f>
        <v>43913.506999999991</v>
      </c>
      <c r="J229" s="438"/>
      <c r="K229" s="436"/>
      <c r="L229" s="442"/>
      <c r="M229" s="439"/>
      <c r="N229" s="439"/>
      <c r="O229" s="439"/>
      <c r="P229" s="439"/>
      <c r="Q229" s="439"/>
      <c r="R229" s="439"/>
      <c r="S229" s="439"/>
      <c r="T229" s="440"/>
      <c r="U229" s="440"/>
      <c r="V229" s="441" t="s">
        <v>1092</v>
      </c>
      <c r="W229" s="436"/>
      <c r="X229" s="436" t="s">
        <v>1029</v>
      </c>
      <c r="Y229" s="436" t="s">
        <v>1029</v>
      </c>
      <c r="Z229" s="436" t="s">
        <v>1029</v>
      </c>
      <c r="AA229" s="436"/>
      <c r="AC229" s="443">
        <f t="shared" si="0"/>
        <v>6.2733581428571412</v>
      </c>
    </row>
    <row r="230" spans="1:29" ht="19.5" customHeight="1" x14ac:dyDescent="0.25">
      <c r="A230" s="436">
        <f>A228+1</f>
        <v>111</v>
      </c>
      <c r="B230" s="436"/>
      <c r="C230" s="436" t="s">
        <v>373</v>
      </c>
      <c r="D230" s="436" t="s">
        <v>246</v>
      </c>
      <c r="E230" s="437">
        <v>413</v>
      </c>
      <c r="F230" s="453"/>
      <c r="G230" s="439"/>
      <c r="H230" s="437"/>
      <c r="I230" s="437"/>
      <c r="J230" s="438">
        <v>218.69</v>
      </c>
      <c r="K230" s="436" t="s">
        <v>1029</v>
      </c>
      <c r="L230" s="442">
        <f>H229+H231</f>
        <v>840</v>
      </c>
      <c r="M230" s="439">
        <v>420</v>
      </c>
      <c r="N230" s="439">
        <v>198</v>
      </c>
      <c r="O230" s="439">
        <v>200</v>
      </c>
      <c r="P230" s="439">
        <v>398</v>
      </c>
      <c r="Q230" s="439">
        <v>203</v>
      </c>
      <c r="R230" s="439">
        <v>202</v>
      </c>
      <c r="S230" s="439">
        <v>405</v>
      </c>
      <c r="T230" s="440">
        <v>367141.57799999998</v>
      </c>
      <c r="U230" s="440">
        <v>3148512.7779999999</v>
      </c>
      <c r="V230" s="441"/>
      <c r="W230" s="436"/>
      <c r="X230" s="436" t="s">
        <v>1093</v>
      </c>
      <c r="Y230" s="436" t="s">
        <v>762</v>
      </c>
      <c r="Z230" s="436" t="s">
        <v>757</v>
      </c>
      <c r="AA230" s="436"/>
      <c r="AC230" s="443">
        <f t="shared" si="0"/>
        <v>0</v>
      </c>
    </row>
    <row r="231" spans="1:29" ht="19.5" customHeight="1" x14ac:dyDescent="0.25">
      <c r="A231" s="436"/>
      <c r="B231" s="436"/>
      <c r="C231" s="436"/>
      <c r="D231" s="436"/>
      <c r="E231" s="437"/>
      <c r="F231" s="453"/>
      <c r="G231" s="439"/>
      <c r="H231" s="437">
        <v>413</v>
      </c>
      <c r="I231" s="437">
        <f>H231+I229</f>
        <v>44326.506999999991</v>
      </c>
      <c r="J231" s="438"/>
      <c r="K231" s="436"/>
      <c r="L231" s="442"/>
      <c r="M231" s="439"/>
      <c r="N231" s="439"/>
      <c r="O231" s="439"/>
      <c r="P231" s="439"/>
      <c r="Q231" s="439"/>
      <c r="R231" s="439"/>
      <c r="S231" s="439"/>
      <c r="T231" s="440"/>
      <c r="U231" s="440"/>
      <c r="V231" s="451"/>
      <c r="W231" s="436"/>
      <c r="X231" s="436" t="s">
        <v>1029</v>
      </c>
      <c r="Y231" s="436" t="s">
        <v>1029</v>
      </c>
      <c r="Z231" s="436" t="s">
        <v>1029</v>
      </c>
      <c r="AA231" s="436"/>
      <c r="AC231" s="443">
        <f t="shared" si="0"/>
        <v>6.3323581428571414</v>
      </c>
    </row>
    <row r="232" spans="1:29" ht="19.5" customHeight="1" x14ac:dyDescent="0.25">
      <c r="A232" s="444">
        <f>A230+1</f>
        <v>112</v>
      </c>
      <c r="B232" s="444"/>
      <c r="C232" s="444" t="s">
        <v>374</v>
      </c>
      <c r="D232" s="444" t="s">
        <v>246</v>
      </c>
      <c r="E232" s="445">
        <v>409.52699999999999</v>
      </c>
      <c r="F232" s="454"/>
      <c r="G232" s="446"/>
      <c r="H232" s="445"/>
      <c r="I232" s="445"/>
      <c r="J232" s="447">
        <v>220.03800000000001</v>
      </c>
      <c r="K232" s="444" t="s">
        <v>1029</v>
      </c>
      <c r="L232" s="448">
        <f>H231+H233</f>
        <v>822.52700000000004</v>
      </c>
      <c r="M232" s="446">
        <v>411.26350000000002</v>
      </c>
      <c r="N232" s="446">
        <v>214</v>
      </c>
      <c r="O232" s="446">
        <v>233</v>
      </c>
      <c r="P232" s="446">
        <v>447</v>
      </c>
      <c r="Q232" s="446">
        <v>212</v>
      </c>
      <c r="R232" s="446">
        <v>225</v>
      </c>
      <c r="S232" s="446">
        <v>437</v>
      </c>
      <c r="T232" s="449">
        <v>367539.429</v>
      </c>
      <c r="U232" s="449">
        <v>3148401.949</v>
      </c>
      <c r="V232" s="450"/>
      <c r="W232" s="444"/>
      <c r="X232" s="444" t="s">
        <v>1093</v>
      </c>
      <c r="Y232" s="444" t="s">
        <v>762</v>
      </c>
      <c r="Z232" s="444" t="s">
        <v>757</v>
      </c>
      <c r="AA232" s="444"/>
      <c r="AC232" s="443">
        <f t="shared" si="0"/>
        <v>0</v>
      </c>
    </row>
    <row r="233" spans="1:29" ht="19.5" customHeight="1" x14ac:dyDescent="0.25">
      <c r="A233" s="444"/>
      <c r="B233" s="444"/>
      <c r="C233" s="444"/>
      <c r="D233" s="444"/>
      <c r="E233" s="445"/>
      <c r="F233" s="454"/>
      <c r="G233" s="446"/>
      <c r="H233" s="445">
        <v>409.52699999999999</v>
      </c>
      <c r="I233" s="445">
        <f>H233+I231</f>
        <v>44736.033999999992</v>
      </c>
      <c r="J233" s="447"/>
      <c r="K233" s="444"/>
      <c r="L233" s="448"/>
      <c r="M233" s="446"/>
      <c r="N233" s="446"/>
      <c r="O233" s="446"/>
      <c r="P233" s="446"/>
      <c r="Q233" s="446"/>
      <c r="R233" s="446"/>
      <c r="S233" s="446"/>
      <c r="T233" s="449"/>
      <c r="U233" s="449"/>
      <c r="V233" s="450" t="s">
        <v>1094</v>
      </c>
      <c r="W233" s="444"/>
      <c r="X233" s="444" t="s">
        <v>1029</v>
      </c>
      <c r="Y233" s="444" t="s">
        <v>1029</v>
      </c>
      <c r="Z233" s="444" t="s">
        <v>1029</v>
      </c>
      <c r="AA233" s="444"/>
      <c r="AC233" s="443">
        <f t="shared" si="0"/>
        <v>6.3908619999999985</v>
      </c>
    </row>
    <row r="234" spans="1:29" ht="19.5" customHeight="1" x14ac:dyDescent="0.25">
      <c r="A234" s="444">
        <f>A232+1</f>
        <v>113</v>
      </c>
      <c r="B234" s="444" t="s">
        <v>1095</v>
      </c>
      <c r="C234" s="444" t="s">
        <v>376</v>
      </c>
      <c r="D234" s="444" t="s">
        <v>377</v>
      </c>
      <c r="E234" s="445">
        <v>311</v>
      </c>
      <c r="F234" s="454"/>
      <c r="G234" s="446">
        <f>SUM(H222:H233)</f>
        <v>2388.527</v>
      </c>
      <c r="H234" s="445"/>
      <c r="I234" s="445"/>
      <c r="J234" s="447">
        <v>220.70400000000001</v>
      </c>
      <c r="K234" s="444" t="s">
        <v>1096</v>
      </c>
      <c r="L234" s="448">
        <f>H233+H235</f>
        <v>720.52700000000004</v>
      </c>
      <c r="M234" s="446">
        <v>360.26350000000002</v>
      </c>
      <c r="N234" s="446">
        <v>177</v>
      </c>
      <c r="O234" s="446">
        <v>136</v>
      </c>
      <c r="P234" s="446">
        <v>313</v>
      </c>
      <c r="Q234" s="446">
        <v>186</v>
      </c>
      <c r="R234" s="446">
        <v>142</v>
      </c>
      <c r="S234" s="446">
        <v>328</v>
      </c>
      <c r="T234" s="449">
        <v>367933.93599999999</v>
      </c>
      <c r="U234" s="449">
        <v>3148292.0529999998</v>
      </c>
      <c r="V234" s="450"/>
      <c r="W234" s="444"/>
      <c r="X234" s="444" t="s">
        <v>1093</v>
      </c>
      <c r="Y234" s="444" t="s">
        <v>762</v>
      </c>
      <c r="Z234" s="444" t="s">
        <v>757</v>
      </c>
      <c r="AA234" s="444"/>
      <c r="AC234" s="443">
        <f t="shared" si="0"/>
        <v>0</v>
      </c>
    </row>
    <row r="235" spans="1:29" ht="19.5" customHeight="1" x14ac:dyDescent="0.25">
      <c r="A235" s="436"/>
      <c r="B235" s="436"/>
      <c r="C235" s="436"/>
      <c r="D235" s="436"/>
      <c r="E235" s="437"/>
      <c r="F235" s="453"/>
      <c r="G235" s="439"/>
      <c r="H235" s="437">
        <v>311</v>
      </c>
      <c r="I235" s="437">
        <f>H235+I233</f>
        <v>45047.033999999992</v>
      </c>
      <c r="J235" s="438"/>
      <c r="K235" s="436"/>
      <c r="L235" s="442"/>
      <c r="M235" s="439"/>
      <c r="N235" s="439"/>
      <c r="O235" s="439"/>
      <c r="P235" s="439"/>
      <c r="Q235" s="439"/>
      <c r="R235" s="439"/>
      <c r="S235" s="439"/>
      <c r="T235" s="440"/>
      <c r="U235" s="440"/>
      <c r="V235" s="451" t="s">
        <v>1082</v>
      </c>
      <c r="W235" s="436"/>
      <c r="X235" s="436" t="s">
        <v>1029</v>
      </c>
      <c r="Y235" s="436" t="s">
        <v>1029</v>
      </c>
      <c r="Z235" s="436" t="s">
        <v>1029</v>
      </c>
      <c r="AA235" s="436"/>
      <c r="AC235" s="443">
        <f t="shared" si="0"/>
        <v>6.4352905714285704</v>
      </c>
    </row>
    <row r="236" spans="1:29" ht="19.5" customHeight="1" x14ac:dyDescent="0.25">
      <c r="A236" s="436">
        <f>A234+1</f>
        <v>114</v>
      </c>
      <c r="B236" s="436"/>
      <c r="C236" s="436" t="s">
        <v>378</v>
      </c>
      <c r="D236" s="436" t="s">
        <v>244</v>
      </c>
      <c r="E236" s="437">
        <v>458.7</v>
      </c>
      <c r="F236" s="453"/>
      <c r="G236" s="439"/>
      <c r="H236" s="437"/>
      <c r="I236" s="437"/>
      <c r="J236" s="438">
        <v>220.61099999999999</v>
      </c>
      <c r="K236" s="436" t="s">
        <v>1029</v>
      </c>
      <c r="L236" s="442">
        <f>H235+H237</f>
        <v>769.7</v>
      </c>
      <c r="M236" s="439">
        <v>384.85</v>
      </c>
      <c r="N236" s="439">
        <v>175</v>
      </c>
      <c r="O236" s="439">
        <v>247</v>
      </c>
      <c r="P236" s="439">
        <v>422</v>
      </c>
      <c r="Q236" s="439">
        <v>170</v>
      </c>
      <c r="R236" s="439">
        <v>242</v>
      </c>
      <c r="S236" s="439">
        <v>412</v>
      </c>
      <c r="T236" s="440">
        <v>368184.48100000003</v>
      </c>
      <c r="U236" s="440">
        <v>3148107.8029999998</v>
      </c>
      <c r="V236" s="441"/>
      <c r="W236" s="436"/>
      <c r="X236" s="436" t="s">
        <v>1093</v>
      </c>
      <c r="Y236" s="436" t="s">
        <v>762</v>
      </c>
      <c r="Z236" s="436" t="s">
        <v>757</v>
      </c>
      <c r="AA236" s="436"/>
      <c r="AC236" s="443">
        <f t="shared" si="0"/>
        <v>0</v>
      </c>
    </row>
    <row r="237" spans="1:29" ht="19.5" customHeight="1" x14ac:dyDescent="0.25">
      <c r="A237" s="436"/>
      <c r="B237" s="436"/>
      <c r="C237" s="436"/>
      <c r="D237" s="436"/>
      <c r="E237" s="437"/>
      <c r="F237" s="453"/>
      <c r="G237" s="439"/>
      <c r="H237" s="437">
        <v>458.7</v>
      </c>
      <c r="I237" s="437">
        <f>H237+I235</f>
        <v>45505.733999999989</v>
      </c>
      <c r="J237" s="438"/>
      <c r="K237" s="436"/>
      <c r="L237" s="442"/>
      <c r="M237" s="439"/>
      <c r="N237" s="439"/>
      <c r="O237" s="439"/>
      <c r="P237" s="439"/>
      <c r="Q237" s="439"/>
      <c r="R237" s="439"/>
      <c r="S237" s="439"/>
      <c r="T237" s="440"/>
      <c r="U237" s="440"/>
      <c r="V237" s="441" t="s">
        <v>1097</v>
      </c>
      <c r="W237" s="436"/>
      <c r="X237" s="436" t="s">
        <v>1029</v>
      </c>
      <c r="Y237" s="436" t="s">
        <v>1029</v>
      </c>
      <c r="Z237" s="436" t="s">
        <v>1029</v>
      </c>
      <c r="AA237" s="436"/>
      <c r="AC237" s="443">
        <f t="shared" si="0"/>
        <v>6.5008191428571411</v>
      </c>
    </row>
    <row r="238" spans="1:29" ht="19.5" customHeight="1" x14ac:dyDescent="0.25">
      <c r="A238" s="444">
        <f>A236+1</f>
        <v>115</v>
      </c>
      <c r="B238" s="444" t="s">
        <v>1098</v>
      </c>
      <c r="C238" s="444" t="s">
        <v>379</v>
      </c>
      <c r="D238" s="444" t="s">
        <v>331</v>
      </c>
      <c r="E238" s="445">
        <v>242.447</v>
      </c>
      <c r="F238" s="454"/>
      <c r="G238" s="446">
        <f>SUM(H234:H237)</f>
        <v>769.7</v>
      </c>
      <c r="H238" s="445"/>
      <c r="I238" s="445"/>
      <c r="J238" s="447">
        <v>222.90799999999999</v>
      </c>
      <c r="K238" s="444" t="s">
        <v>1099</v>
      </c>
      <c r="L238" s="448">
        <f>H237+H239</f>
        <v>701.14699999999993</v>
      </c>
      <c r="M238" s="446">
        <v>350.57349999999997</v>
      </c>
      <c r="N238" s="446">
        <v>213</v>
      </c>
      <c r="O238" s="446">
        <v>109</v>
      </c>
      <c r="P238" s="446">
        <v>322</v>
      </c>
      <c r="Q238" s="446">
        <v>219</v>
      </c>
      <c r="R238" s="446">
        <v>116</v>
      </c>
      <c r="S238" s="446">
        <v>335</v>
      </c>
      <c r="T238" s="449">
        <v>368554.01500000001</v>
      </c>
      <c r="U238" s="449">
        <v>3147836.0490000001</v>
      </c>
      <c r="V238" s="450"/>
      <c r="W238" s="444"/>
      <c r="X238" s="444" t="s">
        <v>1093</v>
      </c>
      <c r="Y238" s="444" t="s">
        <v>762</v>
      </c>
      <c r="Z238" s="444" t="s">
        <v>757</v>
      </c>
      <c r="AA238" s="444"/>
      <c r="AC238" s="443">
        <f t="shared" si="0"/>
        <v>0</v>
      </c>
    </row>
    <row r="239" spans="1:29" ht="19.5" customHeight="1" x14ac:dyDescent="0.25">
      <c r="A239" s="444"/>
      <c r="B239" s="444"/>
      <c r="C239" s="444"/>
      <c r="D239" s="444"/>
      <c r="E239" s="445"/>
      <c r="F239" s="454"/>
      <c r="G239" s="446"/>
      <c r="H239" s="445">
        <v>242.447</v>
      </c>
      <c r="I239" s="445">
        <f>H239+I237</f>
        <v>45748.18099999999</v>
      </c>
      <c r="J239" s="447"/>
      <c r="K239" s="444"/>
      <c r="L239" s="448"/>
      <c r="M239" s="446"/>
      <c r="N239" s="446"/>
      <c r="O239" s="446"/>
      <c r="P239" s="446"/>
      <c r="Q239" s="446"/>
      <c r="R239" s="446"/>
      <c r="S239" s="446"/>
      <c r="T239" s="449"/>
      <c r="U239" s="449"/>
      <c r="V239" s="455" t="s">
        <v>1100</v>
      </c>
      <c r="W239" s="444"/>
      <c r="X239" s="444" t="s">
        <v>1029</v>
      </c>
      <c r="Y239" s="444" t="s">
        <v>1029</v>
      </c>
      <c r="Z239" s="444" t="s">
        <v>1029</v>
      </c>
      <c r="AA239" s="444"/>
      <c r="AC239" s="443">
        <f t="shared" si="0"/>
        <v>6.5354544285714269</v>
      </c>
    </row>
    <row r="240" spans="1:29" ht="19.5" customHeight="1" x14ac:dyDescent="0.25">
      <c r="A240" s="444">
        <f>A238+1</f>
        <v>116</v>
      </c>
      <c r="B240" s="444" t="s">
        <v>1101</v>
      </c>
      <c r="C240" s="444" t="s">
        <v>380</v>
      </c>
      <c r="D240" s="444" t="s">
        <v>331</v>
      </c>
      <c r="E240" s="445">
        <v>226.42400000000001</v>
      </c>
      <c r="F240" s="454"/>
      <c r="G240" s="446">
        <f>SUM(H238:H239)</f>
        <v>242.447</v>
      </c>
      <c r="H240" s="445"/>
      <c r="I240" s="445"/>
      <c r="J240" s="447">
        <v>224.08099999999999</v>
      </c>
      <c r="K240" s="444" t="s">
        <v>1102</v>
      </c>
      <c r="L240" s="448">
        <f>H239+H241</f>
        <v>468.87099999999998</v>
      </c>
      <c r="M240" s="446">
        <v>234.43549999999999</v>
      </c>
      <c r="N240" s="446">
        <v>134</v>
      </c>
      <c r="O240" s="446">
        <v>50</v>
      </c>
      <c r="P240" s="446">
        <v>184</v>
      </c>
      <c r="Q240" s="446">
        <v>127</v>
      </c>
      <c r="R240" s="446">
        <v>85</v>
      </c>
      <c r="S240" s="446">
        <v>212</v>
      </c>
      <c r="T240" s="449">
        <v>368691.049</v>
      </c>
      <c r="U240" s="449">
        <v>3147636.0430000001</v>
      </c>
      <c r="V240" s="450"/>
      <c r="W240" s="444"/>
      <c r="X240" s="444" t="s">
        <v>1093</v>
      </c>
      <c r="Y240" s="444" t="s">
        <v>762</v>
      </c>
      <c r="Z240" s="444" t="s">
        <v>757</v>
      </c>
      <c r="AA240" s="444"/>
      <c r="AC240" s="443">
        <f t="shared" si="0"/>
        <v>0</v>
      </c>
    </row>
    <row r="241" spans="1:29" ht="29.25" customHeight="1" x14ac:dyDescent="0.25">
      <c r="A241" s="444"/>
      <c r="B241" s="444"/>
      <c r="C241" s="444"/>
      <c r="D241" s="444"/>
      <c r="E241" s="445"/>
      <c r="F241" s="454"/>
      <c r="G241" s="446"/>
      <c r="H241" s="445">
        <v>226.42400000000001</v>
      </c>
      <c r="I241" s="445">
        <f>H241+I239</f>
        <v>45974.604999999989</v>
      </c>
      <c r="J241" s="447"/>
      <c r="K241" s="444"/>
      <c r="L241" s="448"/>
      <c r="M241" s="446"/>
      <c r="N241" s="446"/>
      <c r="O241" s="446"/>
      <c r="P241" s="446"/>
      <c r="Q241" s="446"/>
      <c r="R241" s="446"/>
      <c r="S241" s="446"/>
      <c r="T241" s="449"/>
      <c r="U241" s="449"/>
      <c r="V241" s="450" t="s">
        <v>1103</v>
      </c>
      <c r="W241" s="444"/>
      <c r="X241" s="444" t="s">
        <v>1029</v>
      </c>
      <c r="Y241" s="444" t="s">
        <v>1029</v>
      </c>
      <c r="Z241" s="444" t="s">
        <v>1029</v>
      </c>
      <c r="AA241" s="444"/>
      <c r="AC241" s="443">
        <f t="shared" si="0"/>
        <v>6.5678007142857124</v>
      </c>
    </row>
    <row r="242" spans="1:29" ht="19.5" customHeight="1" x14ac:dyDescent="0.25">
      <c r="A242" s="444">
        <f>A240+1</f>
        <v>117</v>
      </c>
      <c r="B242" s="444" t="s">
        <v>1104</v>
      </c>
      <c r="C242" s="444" t="s">
        <v>381</v>
      </c>
      <c r="D242" s="444" t="s">
        <v>276</v>
      </c>
      <c r="E242" s="445">
        <v>353</v>
      </c>
      <c r="F242" s="454">
        <v>1</v>
      </c>
      <c r="G242" s="446">
        <f>SUM(H240:H241)</f>
        <v>226.42400000000001</v>
      </c>
      <c r="H242" s="445"/>
      <c r="I242" s="445"/>
      <c r="J242" s="447">
        <v>229.483</v>
      </c>
      <c r="K242" s="444" t="s">
        <v>1105</v>
      </c>
      <c r="L242" s="448">
        <f>H241+H243</f>
        <v>579.42399999999998</v>
      </c>
      <c r="M242" s="446">
        <v>289.71199999999999</v>
      </c>
      <c r="N242" s="446">
        <v>176</v>
      </c>
      <c r="O242" s="446">
        <v>169</v>
      </c>
      <c r="P242" s="446">
        <v>345</v>
      </c>
      <c r="Q242" s="446">
        <v>141</v>
      </c>
      <c r="R242" s="446">
        <v>172</v>
      </c>
      <c r="S242" s="446">
        <v>313</v>
      </c>
      <c r="T242" s="449">
        <v>368876.89199999999</v>
      </c>
      <c r="U242" s="449">
        <v>3147506.6970000002</v>
      </c>
      <c r="V242" s="450"/>
      <c r="W242" s="444"/>
      <c r="X242" s="444" t="s">
        <v>1093</v>
      </c>
      <c r="Y242" s="444" t="s">
        <v>762</v>
      </c>
      <c r="Z242" s="444" t="s">
        <v>757</v>
      </c>
      <c r="AA242" s="444"/>
      <c r="AC242" s="443">
        <f t="shared" si="0"/>
        <v>0</v>
      </c>
    </row>
    <row r="243" spans="1:29" ht="19.5" customHeight="1" x14ac:dyDescent="0.25">
      <c r="A243" s="436"/>
      <c r="B243" s="436"/>
      <c r="C243" s="436"/>
      <c r="D243" s="436"/>
      <c r="E243" s="437"/>
      <c r="F243" s="453"/>
      <c r="G243" s="439"/>
      <c r="H243" s="437">
        <v>353</v>
      </c>
      <c r="I243" s="437">
        <f>H243+I241</f>
        <v>46327.604999999989</v>
      </c>
      <c r="J243" s="438"/>
      <c r="K243" s="436"/>
      <c r="L243" s="442"/>
      <c r="M243" s="439"/>
      <c r="N243" s="439"/>
      <c r="O243" s="439"/>
      <c r="P243" s="439"/>
      <c r="Q243" s="439"/>
      <c r="R243" s="439"/>
      <c r="S243" s="439"/>
      <c r="T243" s="440"/>
      <c r="U243" s="440"/>
      <c r="V243" s="441"/>
      <c r="W243" s="436"/>
      <c r="X243" s="436" t="s">
        <v>1029</v>
      </c>
      <c r="Y243" s="436" t="s">
        <v>1029</v>
      </c>
      <c r="Z243" s="436" t="s">
        <v>1029</v>
      </c>
      <c r="AA243" s="436"/>
      <c r="AC243" s="443">
        <f t="shared" si="0"/>
        <v>6.6182292857142837</v>
      </c>
    </row>
    <row r="244" spans="1:29" ht="19.5" customHeight="1" x14ac:dyDescent="0.25">
      <c r="A244" s="436">
        <f>A242+1</f>
        <v>118</v>
      </c>
      <c r="B244" s="436" t="s">
        <v>1029</v>
      </c>
      <c r="C244" s="436" t="s">
        <v>382</v>
      </c>
      <c r="D244" s="436" t="s">
        <v>257</v>
      </c>
      <c r="E244" s="437">
        <v>365</v>
      </c>
      <c r="F244" s="453"/>
      <c r="G244" s="439"/>
      <c r="H244" s="437"/>
      <c r="I244" s="437"/>
      <c r="J244" s="438">
        <v>227.67</v>
      </c>
      <c r="K244" s="436" t="s">
        <v>1029</v>
      </c>
      <c r="L244" s="442">
        <f>H243+H245</f>
        <v>718</v>
      </c>
      <c r="M244" s="439">
        <v>359</v>
      </c>
      <c r="N244" s="439">
        <v>184</v>
      </c>
      <c r="O244" s="439">
        <v>199</v>
      </c>
      <c r="P244" s="439">
        <v>383</v>
      </c>
      <c r="Q244" s="439">
        <v>182</v>
      </c>
      <c r="R244" s="439">
        <v>194</v>
      </c>
      <c r="S244" s="439">
        <v>376</v>
      </c>
      <c r="T244" s="440">
        <v>369202.94300000003</v>
      </c>
      <c r="U244" s="440">
        <v>3147371.42</v>
      </c>
      <c r="V244" s="441"/>
      <c r="W244" s="436"/>
      <c r="X244" s="436" t="s">
        <v>1093</v>
      </c>
      <c r="Y244" s="436" t="s">
        <v>762</v>
      </c>
      <c r="Z244" s="436" t="s">
        <v>757</v>
      </c>
      <c r="AA244" s="436"/>
      <c r="AC244" s="443">
        <f t="shared" si="0"/>
        <v>0</v>
      </c>
    </row>
    <row r="245" spans="1:29" ht="19.5" customHeight="1" x14ac:dyDescent="0.25">
      <c r="A245" s="436"/>
      <c r="B245" s="436"/>
      <c r="C245" s="436"/>
      <c r="D245" s="436"/>
      <c r="E245" s="437"/>
      <c r="F245" s="453"/>
      <c r="G245" s="439"/>
      <c r="H245" s="437">
        <v>365</v>
      </c>
      <c r="I245" s="437">
        <f>H245+I243</f>
        <v>46692.604999999989</v>
      </c>
      <c r="J245" s="438"/>
      <c r="K245" s="436"/>
      <c r="L245" s="442"/>
      <c r="M245" s="439"/>
      <c r="N245" s="439"/>
      <c r="O245" s="439"/>
      <c r="P245" s="439"/>
      <c r="Q245" s="439"/>
      <c r="R245" s="439"/>
      <c r="S245" s="439"/>
      <c r="T245" s="440"/>
      <c r="U245" s="440"/>
      <c r="V245" s="441"/>
      <c r="W245" s="436"/>
      <c r="X245" s="436" t="s">
        <v>1029</v>
      </c>
      <c r="Y245" s="436" t="s">
        <v>1029</v>
      </c>
      <c r="Z245" s="436" t="s">
        <v>1029</v>
      </c>
      <c r="AA245" s="436"/>
      <c r="AC245" s="443">
        <f t="shared" si="0"/>
        <v>6.6703721428571416</v>
      </c>
    </row>
    <row r="246" spans="1:29" ht="19.5" customHeight="1" x14ac:dyDescent="0.25">
      <c r="A246" s="436">
        <f>A244+1</f>
        <v>119</v>
      </c>
      <c r="B246" s="436"/>
      <c r="C246" s="436" t="s">
        <v>383</v>
      </c>
      <c r="D246" s="436" t="s">
        <v>250</v>
      </c>
      <c r="E246" s="437">
        <v>344</v>
      </c>
      <c r="F246" s="453"/>
      <c r="G246" s="439"/>
      <c r="H246" s="437"/>
      <c r="I246" s="437"/>
      <c r="J246" s="438">
        <v>227.95400000000001</v>
      </c>
      <c r="K246" s="436" t="s">
        <v>1029</v>
      </c>
      <c r="L246" s="442">
        <f>H245+H247</f>
        <v>709</v>
      </c>
      <c r="M246" s="439">
        <v>354.5</v>
      </c>
      <c r="N246" s="439">
        <v>166</v>
      </c>
      <c r="O246" s="439">
        <v>179</v>
      </c>
      <c r="P246" s="439">
        <v>345</v>
      </c>
      <c r="Q246" s="439">
        <v>172</v>
      </c>
      <c r="R246" s="439">
        <v>177</v>
      </c>
      <c r="S246" s="439">
        <v>349</v>
      </c>
      <c r="T246" s="440">
        <v>369540.07799999998</v>
      </c>
      <c r="U246" s="440">
        <v>3147231.5449999999</v>
      </c>
      <c r="V246" s="441"/>
      <c r="W246" s="436"/>
      <c r="X246" s="436" t="s">
        <v>1106</v>
      </c>
      <c r="Y246" s="436" t="s">
        <v>762</v>
      </c>
      <c r="Z246" s="436" t="s">
        <v>757</v>
      </c>
      <c r="AA246" s="436"/>
      <c r="AC246" s="443">
        <f t="shared" si="0"/>
        <v>0</v>
      </c>
    </row>
    <row r="247" spans="1:29" ht="19.5" customHeight="1" x14ac:dyDescent="0.25">
      <c r="A247" s="436"/>
      <c r="B247" s="436"/>
      <c r="C247" s="436"/>
      <c r="D247" s="436"/>
      <c r="E247" s="437"/>
      <c r="F247" s="453"/>
      <c r="G247" s="439"/>
      <c r="H247" s="437">
        <v>344</v>
      </c>
      <c r="I247" s="437">
        <f>H247+I245</f>
        <v>47036.604999999989</v>
      </c>
      <c r="J247" s="438"/>
      <c r="K247" s="436"/>
      <c r="L247" s="442"/>
      <c r="M247" s="439"/>
      <c r="N247" s="439"/>
      <c r="O247" s="439"/>
      <c r="P247" s="439"/>
      <c r="Q247" s="439"/>
      <c r="R247" s="439"/>
      <c r="S247" s="439"/>
      <c r="T247" s="440"/>
      <c r="U247" s="440"/>
      <c r="V247" s="441"/>
      <c r="W247" s="436"/>
      <c r="X247" s="436" t="s">
        <v>1029</v>
      </c>
      <c r="Y247" s="436" t="s">
        <v>1029</v>
      </c>
      <c r="Z247" s="436" t="s">
        <v>1029</v>
      </c>
      <c r="AA247" s="436"/>
      <c r="AC247" s="443">
        <f t="shared" si="0"/>
        <v>6.7195149999999986</v>
      </c>
    </row>
    <row r="248" spans="1:29" ht="19.5" customHeight="1" x14ac:dyDescent="0.25">
      <c r="A248" s="436">
        <f>A246+1</f>
        <v>120</v>
      </c>
      <c r="B248" s="436"/>
      <c r="C248" s="436" t="s">
        <v>384</v>
      </c>
      <c r="D248" s="436" t="s">
        <v>250</v>
      </c>
      <c r="E248" s="437">
        <v>363.58499999999998</v>
      </c>
      <c r="F248" s="453"/>
      <c r="G248" s="439"/>
      <c r="H248" s="437"/>
      <c r="I248" s="437"/>
      <c r="J248" s="438">
        <v>226.84800000000001</v>
      </c>
      <c r="K248" s="436" t="s">
        <v>1029</v>
      </c>
      <c r="L248" s="442">
        <f>H247+H249</f>
        <v>707.58500000000004</v>
      </c>
      <c r="M248" s="439">
        <v>353.79250000000002</v>
      </c>
      <c r="N248" s="439">
        <v>165</v>
      </c>
      <c r="O248" s="439">
        <v>224</v>
      </c>
      <c r="P248" s="439">
        <v>389</v>
      </c>
      <c r="Q248" s="439">
        <v>168</v>
      </c>
      <c r="R248" s="439">
        <v>209</v>
      </c>
      <c r="S248" s="439">
        <v>377</v>
      </c>
      <c r="T248" s="440">
        <v>369857.81599999999</v>
      </c>
      <c r="U248" s="440">
        <v>3147099.7170000002</v>
      </c>
      <c r="V248" s="441"/>
      <c r="W248" s="436"/>
      <c r="X248" s="436" t="s">
        <v>1106</v>
      </c>
      <c r="Y248" s="436" t="s">
        <v>762</v>
      </c>
      <c r="Z248" s="436" t="s">
        <v>757</v>
      </c>
      <c r="AA248" s="436"/>
      <c r="AC248" s="443">
        <f t="shared" si="0"/>
        <v>0</v>
      </c>
    </row>
    <row r="249" spans="1:29" ht="19.5" customHeight="1" x14ac:dyDescent="0.25">
      <c r="A249" s="436"/>
      <c r="B249" s="436"/>
      <c r="C249" s="436"/>
      <c r="D249" s="436"/>
      <c r="E249" s="437"/>
      <c r="F249" s="453"/>
      <c r="G249" s="439"/>
      <c r="H249" s="437">
        <v>363.58499999999998</v>
      </c>
      <c r="I249" s="437">
        <f>H249+I247</f>
        <v>47400.189999999988</v>
      </c>
      <c r="J249" s="438"/>
      <c r="K249" s="436"/>
      <c r="L249" s="442"/>
      <c r="M249" s="439"/>
      <c r="N249" s="439"/>
      <c r="O249" s="439"/>
      <c r="P249" s="439"/>
      <c r="Q249" s="439"/>
      <c r="R249" s="439"/>
      <c r="S249" s="439"/>
      <c r="T249" s="440"/>
      <c r="U249" s="440"/>
      <c r="V249" s="441" t="s">
        <v>1082</v>
      </c>
      <c r="W249" s="436"/>
      <c r="X249" s="436" t="s">
        <v>1029</v>
      </c>
      <c r="Y249" s="436" t="s">
        <v>1029</v>
      </c>
      <c r="Z249" s="436" t="s">
        <v>1029</v>
      </c>
      <c r="AA249" s="436"/>
      <c r="AC249" s="443">
        <f t="shared" si="0"/>
        <v>6.7714557142857128</v>
      </c>
    </row>
    <row r="250" spans="1:29" ht="19.5" customHeight="1" x14ac:dyDescent="0.25">
      <c r="A250" s="444">
        <f>A248+1</f>
        <v>121</v>
      </c>
      <c r="B250" s="444" t="s">
        <v>1107</v>
      </c>
      <c r="C250" s="444" t="s">
        <v>385</v>
      </c>
      <c r="D250" s="444" t="s">
        <v>227</v>
      </c>
      <c r="E250" s="445">
        <v>244.245</v>
      </c>
      <c r="F250" s="454">
        <v>1</v>
      </c>
      <c r="G250" s="446">
        <f>SUM(H242:H249)</f>
        <v>1425.585</v>
      </c>
      <c r="H250" s="445"/>
      <c r="I250" s="445"/>
      <c r="J250" s="447">
        <v>219.958</v>
      </c>
      <c r="K250" s="444" t="s">
        <v>1108</v>
      </c>
      <c r="L250" s="448">
        <f>H249+H251</f>
        <v>607.82999999999993</v>
      </c>
      <c r="M250" s="446">
        <v>303.91499999999996</v>
      </c>
      <c r="N250" s="446">
        <v>140</v>
      </c>
      <c r="O250" s="446">
        <v>126</v>
      </c>
      <c r="P250" s="446">
        <v>266</v>
      </c>
      <c r="Q250" s="446">
        <v>155</v>
      </c>
      <c r="R250" s="446">
        <v>124</v>
      </c>
      <c r="S250" s="446">
        <v>279</v>
      </c>
      <c r="T250" s="449">
        <v>370193.64399999997</v>
      </c>
      <c r="U250" s="449">
        <v>3146960.3840000001</v>
      </c>
      <c r="V250" s="450"/>
      <c r="W250" s="444"/>
      <c r="X250" s="444" t="s">
        <v>1106</v>
      </c>
      <c r="Y250" s="444" t="s">
        <v>762</v>
      </c>
      <c r="Z250" s="444" t="s">
        <v>757</v>
      </c>
      <c r="AA250" s="444"/>
      <c r="AC250" s="443">
        <f t="shared" si="0"/>
        <v>0</v>
      </c>
    </row>
    <row r="251" spans="1:29" ht="19.5" customHeight="1" x14ac:dyDescent="0.25">
      <c r="A251" s="444"/>
      <c r="B251" s="444"/>
      <c r="C251" s="444"/>
      <c r="D251" s="444"/>
      <c r="E251" s="445"/>
      <c r="F251" s="454"/>
      <c r="G251" s="446"/>
      <c r="H251" s="445">
        <v>244.245</v>
      </c>
      <c r="I251" s="445">
        <f>H251+I249</f>
        <v>47644.43499999999</v>
      </c>
      <c r="J251" s="447"/>
      <c r="K251" s="444"/>
      <c r="L251" s="448"/>
      <c r="M251" s="446"/>
      <c r="N251" s="446"/>
      <c r="O251" s="446"/>
      <c r="P251" s="446"/>
      <c r="Q251" s="446"/>
      <c r="R251" s="446"/>
      <c r="S251" s="446"/>
      <c r="T251" s="449"/>
      <c r="U251" s="449"/>
      <c r="V251" s="450" t="s">
        <v>792</v>
      </c>
      <c r="W251" s="444"/>
      <c r="X251" s="444" t="s">
        <v>1029</v>
      </c>
      <c r="Y251" s="444" t="s">
        <v>1029</v>
      </c>
      <c r="Z251" s="444" t="s">
        <v>1029</v>
      </c>
      <c r="AA251" s="444"/>
      <c r="AC251" s="443">
        <f t="shared" si="0"/>
        <v>6.806347857142856</v>
      </c>
    </row>
    <row r="252" spans="1:29" ht="19.5" customHeight="1" x14ac:dyDescent="0.25">
      <c r="A252" s="444">
        <f>A250+1</f>
        <v>122</v>
      </c>
      <c r="B252" s="444" t="s">
        <v>1109</v>
      </c>
      <c r="C252" s="444" t="s">
        <v>386</v>
      </c>
      <c r="D252" s="444" t="s">
        <v>227</v>
      </c>
      <c r="E252" s="445">
        <v>432</v>
      </c>
      <c r="F252" s="454"/>
      <c r="G252" s="446">
        <f>SUM(H250:H251)</f>
        <v>244.245</v>
      </c>
      <c r="H252" s="445"/>
      <c r="I252" s="445"/>
      <c r="J252" s="447">
        <v>219.54599999999999</v>
      </c>
      <c r="K252" s="444" t="s">
        <v>1110</v>
      </c>
      <c r="L252" s="448">
        <f>H251+H253</f>
        <v>676.245</v>
      </c>
      <c r="M252" s="446">
        <v>338.1225</v>
      </c>
      <c r="N252" s="446">
        <v>118</v>
      </c>
      <c r="O252" s="446">
        <v>177</v>
      </c>
      <c r="P252" s="446">
        <v>295</v>
      </c>
      <c r="Q252" s="446">
        <v>120</v>
      </c>
      <c r="R252" s="446">
        <v>190</v>
      </c>
      <c r="S252" s="446">
        <v>310</v>
      </c>
      <c r="T252" s="449">
        <v>370376.11300000001</v>
      </c>
      <c r="U252" s="449">
        <v>3146798.0249999999</v>
      </c>
      <c r="V252" s="456"/>
      <c r="W252" s="444"/>
      <c r="X252" s="444" t="s">
        <v>1106</v>
      </c>
      <c r="Y252" s="444" t="s">
        <v>762</v>
      </c>
      <c r="Z252" s="444" t="s">
        <v>757</v>
      </c>
      <c r="AA252" s="444"/>
      <c r="AC252" s="443">
        <f t="shared" si="0"/>
        <v>0</v>
      </c>
    </row>
    <row r="253" spans="1:29" ht="19.5" customHeight="1" x14ac:dyDescent="0.25">
      <c r="A253" s="436"/>
      <c r="B253" s="436"/>
      <c r="C253" s="436"/>
      <c r="D253" s="436"/>
      <c r="E253" s="437"/>
      <c r="F253" s="453"/>
      <c r="G253" s="439"/>
      <c r="H253" s="437">
        <v>432</v>
      </c>
      <c r="I253" s="437">
        <f>H253+I251</f>
        <v>48076.43499999999</v>
      </c>
      <c r="J253" s="438"/>
      <c r="K253" s="436"/>
      <c r="L253" s="442"/>
      <c r="M253" s="439"/>
      <c r="N253" s="439"/>
      <c r="O253" s="439"/>
      <c r="P253" s="439"/>
      <c r="Q253" s="439"/>
      <c r="R253" s="439"/>
      <c r="S253" s="439"/>
      <c r="T253" s="440"/>
      <c r="U253" s="440"/>
      <c r="V253" s="451" t="s">
        <v>1082</v>
      </c>
      <c r="W253" s="436"/>
      <c r="X253" s="436" t="s">
        <v>1029</v>
      </c>
      <c r="Y253" s="436" t="s">
        <v>1029</v>
      </c>
      <c r="Z253" s="436" t="s">
        <v>1029</v>
      </c>
      <c r="AA253" s="436"/>
      <c r="AC253" s="443">
        <f t="shared" si="0"/>
        <v>6.8680621428571413</v>
      </c>
    </row>
    <row r="254" spans="1:29" ht="19.5" customHeight="1" x14ac:dyDescent="0.25">
      <c r="A254" s="436">
        <f>A252+1</f>
        <v>123</v>
      </c>
      <c r="B254" s="436"/>
      <c r="C254" s="436" t="s">
        <v>387</v>
      </c>
      <c r="D254" s="436" t="s">
        <v>244</v>
      </c>
      <c r="E254" s="437">
        <v>366</v>
      </c>
      <c r="F254" s="453"/>
      <c r="G254" s="439"/>
      <c r="H254" s="437"/>
      <c r="I254" s="437"/>
      <c r="J254" s="438">
        <v>221.37899999999999</v>
      </c>
      <c r="K254" s="436" t="s">
        <v>1029</v>
      </c>
      <c r="L254" s="442">
        <f>H253+H255</f>
        <v>798</v>
      </c>
      <c r="M254" s="439">
        <v>399</v>
      </c>
      <c r="N254" s="439">
        <v>255</v>
      </c>
      <c r="O254" s="439">
        <v>203</v>
      </c>
      <c r="P254" s="439">
        <v>458</v>
      </c>
      <c r="Q254" s="439">
        <v>243</v>
      </c>
      <c r="R254" s="439">
        <v>197</v>
      </c>
      <c r="S254" s="439">
        <v>440</v>
      </c>
      <c r="T254" s="440">
        <v>370793.01400000002</v>
      </c>
      <c r="U254" s="440">
        <v>3146684.8080000002</v>
      </c>
      <c r="V254" s="452"/>
      <c r="W254" s="436"/>
      <c r="X254" s="436" t="s">
        <v>1111</v>
      </c>
      <c r="Y254" s="436" t="s">
        <v>762</v>
      </c>
      <c r="Z254" s="436" t="s">
        <v>757</v>
      </c>
      <c r="AA254" s="436"/>
      <c r="AC254" s="443">
        <f t="shared" si="0"/>
        <v>0</v>
      </c>
    </row>
    <row r="255" spans="1:29" ht="19.5" customHeight="1" x14ac:dyDescent="0.25">
      <c r="A255" s="436"/>
      <c r="B255" s="436"/>
      <c r="C255" s="436"/>
      <c r="D255" s="436"/>
      <c r="E255" s="437"/>
      <c r="F255" s="453"/>
      <c r="G255" s="439"/>
      <c r="H255" s="437">
        <v>366</v>
      </c>
      <c r="I255" s="437">
        <f>H255+I253</f>
        <v>48442.43499999999</v>
      </c>
      <c r="J255" s="438"/>
      <c r="K255" s="436"/>
      <c r="L255" s="442"/>
      <c r="M255" s="439"/>
      <c r="N255" s="439"/>
      <c r="O255" s="439"/>
      <c r="P255" s="439"/>
      <c r="Q255" s="439"/>
      <c r="R255" s="439"/>
      <c r="S255" s="439"/>
      <c r="T255" s="440"/>
      <c r="U255" s="440"/>
      <c r="V255" s="441" t="s">
        <v>1092</v>
      </c>
      <c r="W255" s="436"/>
      <c r="X255" s="436" t="s">
        <v>1029</v>
      </c>
      <c r="Y255" s="436" t="s">
        <v>1029</v>
      </c>
      <c r="Z255" s="436" t="s">
        <v>1029</v>
      </c>
      <c r="AA255" s="436"/>
      <c r="AC255" s="443">
        <f t="shared" si="0"/>
        <v>6.9203478571428558</v>
      </c>
    </row>
    <row r="256" spans="1:29" ht="19.5" customHeight="1" x14ac:dyDescent="0.25">
      <c r="A256" s="436">
        <f>A254+1</f>
        <v>124</v>
      </c>
      <c r="B256" s="436" t="s">
        <v>1029</v>
      </c>
      <c r="C256" s="436" t="s">
        <v>388</v>
      </c>
      <c r="D256" s="436" t="s">
        <v>257</v>
      </c>
      <c r="E256" s="437">
        <v>424</v>
      </c>
      <c r="F256" s="453"/>
      <c r="G256" s="439"/>
      <c r="H256" s="437"/>
      <c r="I256" s="437"/>
      <c r="J256" s="438">
        <v>221.09</v>
      </c>
      <c r="K256" s="436" t="s">
        <v>1029</v>
      </c>
      <c r="L256" s="442">
        <f>H255+H257</f>
        <v>790</v>
      </c>
      <c r="M256" s="439">
        <v>395</v>
      </c>
      <c r="N256" s="439">
        <v>164</v>
      </c>
      <c r="O256" s="439">
        <v>186</v>
      </c>
      <c r="P256" s="439">
        <v>350</v>
      </c>
      <c r="Q256" s="439">
        <v>170</v>
      </c>
      <c r="R256" s="439">
        <v>195</v>
      </c>
      <c r="S256" s="439">
        <v>365</v>
      </c>
      <c r="T256" s="440">
        <v>371146.22100000002</v>
      </c>
      <c r="U256" s="440">
        <v>3146588.8870000001</v>
      </c>
      <c r="V256" s="441"/>
      <c r="W256" s="436"/>
      <c r="X256" s="436" t="s">
        <v>1111</v>
      </c>
      <c r="Y256" s="436" t="s">
        <v>762</v>
      </c>
      <c r="Z256" s="436" t="s">
        <v>757</v>
      </c>
      <c r="AA256" s="436"/>
      <c r="AC256" s="443">
        <f t="shared" si="0"/>
        <v>0</v>
      </c>
    </row>
    <row r="257" spans="1:29" ht="19.5" customHeight="1" x14ac:dyDescent="0.25">
      <c r="A257" s="436"/>
      <c r="B257" s="436"/>
      <c r="C257" s="436"/>
      <c r="D257" s="436"/>
      <c r="E257" s="437"/>
      <c r="F257" s="453"/>
      <c r="G257" s="439"/>
      <c r="H257" s="437">
        <v>424</v>
      </c>
      <c r="I257" s="437">
        <f>H257+I255</f>
        <v>48866.43499999999</v>
      </c>
      <c r="J257" s="438"/>
      <c r="K257" s="436"/>
      <c r="L257" s="442"/>
      <c r="M257" s="439"/>
      <c r="N257" s="439"/>
      <c r="O257" s="439"/>
      <c r="P257" s="439"/>
      <c r="Q257" s="439"/>
      <c r="R257" s="439"/>
      <c r="S257" s="439"/>
      <c r="T257" s="440"/>
      <c r="U257" s="440"/>
      <c r="V257" s="441" t="s">
        <v>1092</v>
      </c>
      <c r="W257" s="436"/>
      <c r="X257" s="436" t="s">
        <v>1029</v>
      </c>
      <c r="Y257" s="436" t="s">
        <v>1029</v>
      </c>
      <c r="Z257" s="436" t="s">
        <v>1029</v>
      </c>
      <c r="AA257" s="436"/>
      <c r="AC257" s="443">
        <f t="shared" si="0"/>
        <v>6.9809192857142843</v>
      </c>
    </row>
    <row r="258" spans="1:29" ht="19.5" customHeight="1" x14ac:dyDescent="0.25">
      <c r="A258" s="436">
        <f>A256+1</f>
        <v>125</v>
      </c>
      <c r="B258" s="436" t="s">
        <v>1029</v>
      </c>
      <c r="C258" s="436" t="s">
        <v>390</v>
      </c>
      <c r="D258" s="436" t="s">
        <v>244</v>
      </c>
      <c r="E258" s="437">
        <v>407</v>
      </c>
      <c r="F258" s="453"/>
      <c r="G258" s="439"/>
      <c r="H258" s="437"/>
      <c r="I258" s="437"/>
      <c r="J258" s="438">
        <v>223.29900000000001</v>
      </c>
      <c r="K258" s="436" t="s">
        <v>1029</v>
      </c>
      <c r="L258" s="442">
        <f>H257+H259</f>
        <v>831</v>
      </c>
      <c r="M258" s="439">
        <v>415.5</v>
      </c>
      <c r="N258" s="439">
        <v>239</v>
      </c>
      <c r="O258" s="439">
        <v>160</v>
      </c>
      <c r="P258" s="439">
        <v>399</v>
      </c>
      <c r="Q258" s="439">
        <v>231</v>
      </c>
      <c r="R258" s="439">
        <v>174</v>
      </c>
      <c r="S258" s="439">
        <v>405</v>
      </c>
      <c r="T258" s="440">
        <v>371555.40100000001</v>
      </c>
      <c r="U258" s="440">
        <v>3146477.767</v>
      </c>
      <c r="V258" s="441"/>
      <c r="W258" s="436"/>
      <c r="X258" s="436" t="s">
        <v>1111</v>
      </c>
      <c r="Y258" s="436" t="s">
        <v>762</v>
      </c>
      <c r="Z258" s="436" t="s">
        <v>757</v>
      </c>
      <c r="AA258" s="436"/>
      <c r="AC258" s="443">
        <f t="shared" si="0"/>
        <v>0</v>
      </c>
    </row>
    <row r="259" spans="1:29" ht="19.5" customHeight="1" x14ac:dyDescent="0.25">
      <c r="A259" s="436"/>
      <c r="B259" s="436"/>
      <c r="C259" s="436"/>
      <c r="D259" s="436"/>
      <c r="E259" s="437"/>
      <c r="F259" s="453"/>
      <c r="G259" s="439"/>
      <c r="H259" s="437">
        <v>407</v>
      </c>
      <c r="I259" s="437">
        <f>H259+I257</f>
        <v>49273.43499999999</v>
      </c>
      <c r="J259" s="438"/>
      <c r="K259" s="436"/>
      <c r="L259" s="442"/>
      <c r="M259" s="439"/>
      <c r="N259" s="439"/>
      <c r="O259" s="439"/>
      <c r="P259" s="439"/>
      <c r="Q259" s="439"/>
      <c r="R259" s="439"/>
      <c r="S259" s="439"/>
      <c r="T259" s="440"/>
      <c r="U259" s="440"/>
      <c r="V259" s="441" t="s">
        <v>1082</v>
      </c>
      <c r="W259" s="436"/>
      <c r="X259" s="436" t="s">
        <v>1029</v>
      </c>
      <c r="Y259" s="436" t="s">
        <v>1029</v>
      </c>
      <c r="Z259" s="436" t="s">
        <v>1029</v>
      </c>
      <c r="AA259" s="436"/>
      <c r="AC259" s="443">
        <f t="shared" si="0"/>
        <v>7.0390621428571416</v>
      </c>
    </row>
    <row r="260" spans="1:29" ht="19.5" customHeight="1" x14ac:dyDescent="0.25">
      <c r="A260" s="436">
        <f>A258+1</f>
        <v>126</v>
      </c>
      <c r="B260" s="436" t="s">
        <v>1029</v>
      </c>
      <c r="C260" s="436" t="s">
        <v>391</v>
      </c>
      <c r="D260" s="436" t="s">
        <v>244</v>
      </c>
      <c r="E260" s="437">
        <v>373</v>
      </c>
      <c r="F260" s="453"/>
      <c r="G260" s="439"/>
      <c r="H260" s="437"/>
      <c r="I260" s="437"/>
      <c r="J260" s="438">
        <v>231.608</v>
      </c>
      <c r="K260" s="436" t="s">
        <v>1029</v>
      </c>
      <c r="L260" s="442">
        <f>H259+H261</f>
        <v>780</v>
      </c>
      <c r="M260" s="439">
        <v>390</v>
      </c>
      <c r="N260" s="439">
        <v>248</v>
      </c>
      <c r="O260" s="439">
        <v>206</v>
      </c>
      <c r="P260" s="439">
        <v>454</v>
      </c>
      <c r="Q260" s="439">
        <v>234</v>
      </c>
      <c r="R260" s="439">
        <v>200</v>
      </c>
      <c r="S260" s="439">
        <v>434</v>
      </c>
      <c r="T260" s="440">
        <v>371948.17499999999</v>
      </c>
      <c r="U260" s="440">
        <v>3146371.1009999998</v>
      </c>
      <c r="V260" s="441"/>
      <c r="W260" s="436"/>
      <c r="X260" s="436" t="s">
        <v>1111</v>
      </c>
      <c r="Y260" s="436" t="s">
        <v>762</v>
      </c>
      <c r="Z260" s="436" t="s">
        <v>757</v>
      </c>
      <c r="AA260" s="436"/>
      <c r="AC260" s="443">
        <f t="shared" si="0"/>
        <v>0</v>
      </c>
    </row>
    <row r="261" spans="1:29" ht="19.5" customHeight="1" x14ac:dyDescent="0.25">
      <c r="A261" s="436"/>
      <c r="B261" s="436"/>
      <c r="C261" s="436"/>
      <c r="D261" s="436"/>
      <c r="E261" s="437"/>
      <c r="F261" s="453"/>
      <c r="G261" s="439"/>
      <c r="H261" s="437">
        <v>373</v>
      </c>
      <c r="I261" s="437">
        <f>H261+I259</f>
        <v>49646.43499999999</v>
      </c>
      <c r="J261" s="438"/>
      <c r="K261" s="436"/>
      <c r="L261" s="442"/>
      <c r="M261" s="439"/>
      <c r="N261" s="439"/>
      <c r="O261" s="439"/>
      <c r="P261" s="439"/>
      <c r="Q261" s="439"/>
      <c r="R261" s="439"/>
      <c r="S261" s="439"/>
      <c r="T261" s="440"/>
      <c r="U261" s="440"/>
      <c r="V261" s="441" t="s">
        <v>1073</v>
      </c>
      <c r="W261" s="436"/>
      <c r="X261" s="436" t="s">
        <v>1029</v>
      </c>
      <c r="Y261" s="436" t="s">
        <v>1029</v>
      </c>
      <c r="Z261" s="436" t="s">
        <v>1029</v>
      </c>
      <c r="AA261" s="436"/>
      <c r="AC261" s="443">
        <f t="shared" si="0"/>
        <v>7.0923478571428555</v>
      </c>
    </row>
    <row r="262" spans="1:29" ht="19.5" customHeight="1" x14ac:dyDescent="0.25">
      <c r="A262" s="436">
        <f>A260+1</f>
        <v>127</v>
      </c>
      <c r="B262" s="436"/>
      <c r="C262" s="436" t="s">
        <v>392</v>
      </c>
      <c r="D262" s="436" t="s">
        <v>250</v>
      </c>
      <c r="E262" s="437">
        <v>353.45600000000002</v>
      </c>
      <c r="F262" s="453"/>
      <c r="G262" s="439"/>
      <c r="H262" s="437"/>
      <c r="I262" s="437"/>
      <c r="J262" s="438">
        <v>234.197</v>
      </c>
      <c r="K262" s="436" t="s">
        <v>1029</v>
      </c>
      <c r="L262" s="442">
        <f>H261+H263</f>
        <v>726.45600000000002</v>
      </c>
      <c r="M262" s="439">
        <v>363.22800000000001</v>
      </c>
      <c r="N262" s="439">
        <v>167</v>
      </c>
      <c r="O262" s="439">
        <v>180</v>
      </c>
      <c r="P262" s="439">
        <v>347</v>
      </c>
      <c r="Q262" s="439">
        <v>174</v>
      </c>
      <c r="R262" s="439">
        <v>179</v>
      </c>
      <c r="S262" s="439">
        <v>353</v>
      </c>
      <c r="T262" s="440">
        <v>372308.13699999999</v>
      </c>
      <c r="U262" s="440">
        <v>3146273.3470000001</v>
      </c>
      <c r="V262" s="441"/>
      <c r="W262" s="436"/>
      <c r="X262" s="436" t="s">
        <v>1111</v>
      </c>
      <c r="Y262" s="436" t="s">
        <v>762</v>
      </c>
      <c r="Z262" s="436" t="s">
        <v>757</v>
      </c>
      <c r="AA262" s="436"/>
      <c r="AC262" s="443">
        <f t="shared" si="0"/>
        <v>0</v>
      </c>
    </row>
    <row r="263" spans="1:29" ht="19.5" customHeight="1" x14ac:dyDescent="0.25">
      <c r="A263" s="436"/>
      <c r="B263" s="436"/>
      <c r="C263" s="436"/>
      <c r="D263" s="436"/>
      <c r="E263" s="437"/>
      <c r="F263" s="453"/>
      <c r="G263" s="439"/>
      <c r="H263" s="437">
        <v>353.45600000000002</v>
      </c>
      <c r="I263" s="437">
        <f>H263+I261</f>
        <v>49999.890999999989</v>
      </c>
      <c r="J263" s="438"/>
      <c r="K263" s="436"/>
      <c r="L263" s="442"/>
      <c r="M263" s="439"/>
      <c r="N263" s="439"/>
      <c r="O263" s="439"/>
      <c r="P263" s="439"/>
      <c r="Q263" s="439"/>
      <c r="R263" s="439"/>
      <c r="S263" s="439"/>
      <c r="T263" s="440"/>
      <c r="U263" s="440"/>
      <c r="V263" s="441" t="s">
        <v>1112</v>
      </c>
      <c r="W263" s="436"/>
      <c r="X263" s="436" t="s">
        <v>1029</v>
      </c>
      <c r="Y263" s="436" t="s">
        <v>1029</v>
      </c>
      <c r="Z263" s="436" t="s">
        <v>1029</v>
      </c>
      <c r="AA263" s="436"/>
      <c r="AC263" s="443">
        <f t="shared" si="0"/>
        <v>7.14284157142857</v>
      </c>
    </row>
    <row r="264" spans="1:29" ht="19.5" customHeight="1" x14ac:dyDescent="0.25">
      <c r="A264" s="436">
        <f>A262+1</f>
        <v>128</v>
      </c>
      <c r="B264" s="436" t="s">
        <v>1113</v>
      </c>
      <c r="C264" s="436" t="s">
        <v>393</v>
      </c>
      <c r="D264" s="436" t="s">
        <v>368</v>
      </c>
      <c r="E264" s="437">
        <v>380</v>
      </c>
      <c r="F264" s="453"/>
      <c r="G264" s="439">
        <f>SUM(H252:H263)</f>
        <v>2355.4560000000001</v>
      </c>
      <c r="H264" s="437"/>
      <c r="I264" s="437"/>
      <c r="J264" s="438">
        <v>233.63499999999999</v>
      </c>
      <c r="K264" s="436" t="s">
        <v>1114</v>
      </c>
      <c r="L264" s="442">
        <f>H263+H265</f>
        <v>733.45600000000002</v>
      </c>
      <c r="M264" s="439">
        <v>366.72800000000001</v>
      </c>
      <c r="N264" s="439">
        <v>173</v>
      </c>
      <c r="O264" s="439">
        <v>173</v>
      </c>
      <c r="P264" s="439">
        <v>346</v>
      </c>
      <c r="Q264" s="439">
        <v>175</v>
      </c>
      <c r="R264" s="439">
        <v>178</v>
      </c>
      <c r="S264" s="439">
        <v>353</v>
      </c>
      <c r="T264" s="440">
        <v>372649.239</v>
      </c>
      <c r="U264" s="440">
        <v>3146180.7140000002</v>
      </c>
      <c r="V264" s="441"/>
      <c r="W264" s="436"/>
      <c r="X264" s="436" t="s">
        <v>1111</v>
      </c>
      <c r="Y264" s="436" t="s">
        <v>762</v>
      </c>
      <c r="Z264" s="436" t="s">
        <v>757</v>
      </c>
      <c r="AA264" s="436"/>
      <c r="AC264" s="443">
        <f t="shared" ref="AC264:AC518" si="1">I264/7000</f>
        <v>0</v>
      </c>
    </row>
    <row r="265" spans="1:29" ht="19.5" customHeight="1" x14ac:dyDescent="0.25">
      <c r="A265" s="436"/>
      <c r="B265" s="436"/>
      <c r="C265" s="436"/>
      <c r="D265" s="436"/>
      <c r="E265" s="437"/>
      <c r="F265" s="453"/>
      <c r="G265" s="439"/>
      <c r="H265" s="437">
        <v>380</v>
      </c>
      <c r="I265" s="437">
        <f>H265+I263</f>
        <v>50379.890999999989</v>
      </c>
      <c r="J265" s="438"/>
      <c r="K265" s="436"/>
      <c r="L265" s="442"/>
      <c r="M265" s="439"/>
      <c r="N265" s="439"/>
      <c r="O265" s="439"/>
      <c r="P265" s="439"/>
      <c r="Q265" s="439"/>
      <c r="R265" s="439"/>
      <c r="S265" s="439"/>
      <c r="T265" s="440"/>
      <c r="U265" s="440"/>
      <c r="V265" s="441" t="s">
        <v>1052</v>
      </c>
      <c r="W265" s="436"/>
      <c r="X265" s="436" t="s">
        <v>1029</v>
      </c>
      <c r="Y265" s="436" t="s">
        <v>1029</v>
      </c>
      <c r="Z265" s="436" t="s">
        <v>1029</v>
      </c>
      <c r="AA265" s="436"/>
      <c r="AC265" s="443">
        <f t="shared" si="1"/>
        <v>7.1971272857142843</v>
      </c>
    </row>
    <row r="266" spans="1:29" ht="19.5" customHeight="1" x14ac:dyDescent="0.25">
      <c r="A266" s="436">
        <f>A264+1</f>
        <v>129</v>
      </c>
      <c r="B266" s="436" t="s">
        <v>1029</v>
      </c>
      <c r="C266" s="436" t="s">
        <v>394</v>
      </c>
      <c r="D266" s="436" t="s">
        <v>257</v>
      </c>
      <c r="E266" s="437">
        <v>449</v>
      </c>
      <c r="F266" s="453"/>
      <c r="G266" s="439"/>
      <c r="H266" s="437"/>
      <c r="I266" s="437"/>
      <c r="J266" s="438">
        <v>233.804</v>
      </c>
      <c r="K266" s="436" t="s">
        <v>1029</v>
      </c>
      <c r="L266" s="442">
        <f>H265+H267</f>
        <v>829</v>
      </c>
      <c r="M266" s="439">
        <v>414.5</v>
      </c>
      <c r="N266" s="439">
        <v>208</v>
      </c>
      <c r="O266" s="439">
        <v>198</v>
      </c>
      <c r="P266" s="439">
        <v>406</v>
      </c>
      <c r="Q266" s="439">
        <v>203</v>
      </c>
      <c r="R266" s="439">
        <v>207</v>
      </c>
      <c r="S266" s="439">
        <v>410</v>
      </c>
      <c r="T266" s="440">
        <v>373019.06099999999</v>
      </c>
      <c r="U266" s="440">
        <v>3146268.0720000002</v>
      </c>
      <c r="V266" s="441"/>
      <c r="W266" s="436"/>
      <c r="X266" s="436" t="s">
        <v>1111</v>
      </c>
      <c r="Y266" s="436" t="s">
        <v>762</v>
      </c>
      <c r="Z266" s="436" t="s">
        <v>757</v>
      </c>
      <c r="AA266" s="436"/>
      <c r="AC266" s="443">
        <f t="shared" si="1"/>
        <v>0</v>
      </c>
    </row>
    <row r="267" spans="1:29" ht="19.5" customHeight="1" x14ac:dyDescent="0.25">
      <c r="A267" s="436"/>
      <c r="B267" s="436"/>
      <c r="C267" s="436"/>
      <c r="D267" s="436"/>
      <c r="E267" s="437"/>
      <c r="F267" s="453"/>
      <c r="G267" s="439"/>
      <c r="H267" s="437">
        <v>449</v>
      </c>
      <c r="I267" s="437">
        <f>H267+I265</f>
        <v>50828.890999999989</v>
      </c>
      <c r="J267" s="438"/>
      <c r="K267" s="436"/>
      <c r="L267" s="442"/>
      <c r="M267" s="439"/>
      <c r="N267" s="439"/>
      <c r="O267" s="439"/>
      <c r="P267" s="439"/>
      <c r="Q267" s="439"/>
      <c r="R267" s="439"/>
      <c r="S267" s="439"/>
      <c r="T267" s="440"/>
      <c r="U267" s="440"/>
      <c r="V267" s="441" t="s">
        <v>1052</v>
      </c>
      <c r="W267" s="436"/>
      <c r="X267" s="436" t="s">
        <v>1029</v>
      </c>
      <c r="Y267" s="436" t="s">
        <v>1029</v>
      </c>
      <c r="Z267" s="436" t="s">
        <v>1029</v>
      </c>
      <c r="AA267" s="436"/>
      <c r="AC267" s="443">
        <f t="shared" si="1"/>
        <v>7.2612701428571409</v>
      </c>
    </row>
    <row r="268" spans="1:29" ht="19.5" customHeight="1" x14ac:dyDescent="0.25">
      <c r="A268" s="436">
        <f>A266+1</f>
        <v>130</v>
      </c>
      <c r="B268" s="436" t="s">
        <v>1029</v>
      </c>
      <c r="C268" s="436" t="s">
        <v>395</v>
      </c>
      <c r="D268" s="436" t="s">
        <v>244</v>
      </c>
      <c r="E268" s="437">
        <v>391</v>
      </c>
      <c r="F268" s="453"/>
      <c r="G268" s="439"/>
      <c r="H268" s="437"/>
      <c r="I268" s="437"/>
      <c r="J268" s="438">
        <v>236.44900000000001</v>
      </c>
      <c r="K268" s="436" t="s">
        <v>1029</v>
      </c>
      <c r="L268" s="442">
        <f>H267+H269</f>
        <v>840</v>
      </c>
      <c r="M268" s="439">
        <v>420</v>
      </c>
      <c r="N268" s="439">
        <v>251</v>
      </c>
      <c r="O268" s="439">
        <v>255</v>
      </c>
      <c r="P268" s="439">
        <v>506</v>
      </c>
      <c r="Q268" s="439">
        <v>244</v>
      </c>
      <c r="R268" s="439">
        <v>237</v>
      </c>
      <c r="S268" s="439">
        <v>481</v>
      </c>
      <c r="T268" s="440">
        <v>373456.03499999997</v>
      </c>
      <c r="U268" s="440">
        <v>3146371.2930000001</v>
      </c>
      <c r="V268" s="441"/>
      <c r="W268" s="436"/>
      <c r="X268" s="436" t="s">
        <v>1111</v>
      </c>
      <c r="Y268" s="436" t="s">
        <v>762</v>
      </c>
      <c r="Z268" s="436" t="s">
        <v>757</v>
      </c>
      <c r="AA268" s="436"/>
      <c r="AC268" s="443">
        <f t="shared" si="1"/>
        <v>0</v>
      </c>
    </row>
    <row r="269" spans="1:29" ht="19.5" customHeight="1" x14ac:dyDescent="0.25">
      <c r="A269" s="436"/>
      <c r="B269" s="436"/>
      <c r="C269" s="436"/>
      <c r="D269" s="436"/>
      <c r="E269" s="437"/>
      <c r="F269" s="453"/>
      <c r="G269" s="439"/>
      <c r="H269" s="437">
        <v>391</v>
      </c>
      <c r="I269" s="437">
        <f>H269+I267</f>
        <v>51219.890999999989</v>
      </c>
      <c r="J269" s="438"/>
      <c r="K269" s="436"/>
      <c r="L269" s="442"/>
      <c r="M269" s="439"/>
      <c r="N269" s="439"/>
      <c r="O269" s="439"/>
      <c r="P269" s="439"/>
      <c r="Q269" s="439"/>
      <c r="R269" s="439"/>
      <c r="S269" s="439"/>
      <c r="T269" s="440"/>
      <c r="U269" s="440"/>
      <c r="V269" s="441" t="s">
        <v>1063</v>
      </c>
      <c r="W269" s="436"/>
      <c r="X269" s="436" t="s">
        <v>1029</v>
      </c>
      <c r="Y269" s="436" t="s">
        <v>1029</v>
      </c>
      <c r="Z269" s="436" t="s">
        <v>1029</v>
      </c>
      <c r="AA269" s="436"/>
      <c r="AC269" s="443">
        <f t="shared" si="1"/>
        <v>7.3171272857142844</v>
      </c>
    </row>
    <row r="270" spans="1:29" ht="19.5" customHeight="1" x14ac:dyDescent="0.25">
      <c r="A270" s="436">
        <f>A268+1</f>
        <v>131</v>
      </c>
      <c r="B270" s="436" t="s">
        <v>1029</v>
      </c>
      <c r="C270" s="436" t="s">
        <v>396</v>
      </c>
      <c r="D270" s="436" t="s">
        <v>231</v>
      </c>
      <c r="E270" s="437">
        <v>397</v>
      </c>
      <c r="F270" s="453"/>
      <c r="G270" s="439"/>
      <c r="H270" s="437"/>
      <c r="I270" s="437"/>
      <c r="J270" s="438">
        <v>233.006</v>
      </c>
      <c r="K270" s="436" t="s">
        <v>1029</v>
      </c>
      <c r="L270" s="442">
        <f>H269+H271</f>
        <v>788</v>
      </c>
      <c r="M270" s="439">
        <v>394</v>
      </c>
      <c r="N270" s="439">
        <v>137</v>
      </c>
      <c r="O270" s="439">
        <v>121</v>
      </c>
      <c r="P270" s="439">
        <v>258</v>
      </c>
      <c r="Q270" s="439">
        <v>155</v>
      </c>
      <c r="R270" s="439">
        <v>145</v>
      </c>
      <c r="S270" s="439">
        <v>300</v>
      </c>
      <c r="T270" s="440">
        <v>373836.56300000002</v>
      </c>
      <c r="U270" s="440">
        <v>3146461.18</v>
      </c>
      <c r="V270" s="441"/>
      <c r="W270" s="436"/>
      <c r="X270" s="436" t="s">
        <v>1115</v>
      </c>
      <c r="Y270" s="436" t="s">
        <v>762</v>
      </c>
      <c r="Z270" s="436" t="s">
        <v>757</v>
      </c>
      <c r="AA270" s="436"/>
      <c r="AC270" s="443">
        <f t="shared" si="1"/>
        <v>0</v>
      </c>
    </row>
    <row r="271" spans="1:29" ht="19.5" customHeight="1" x14ac:dyDescent="0.25">
      <c r="A271" s="436"/>
      <c r="B271" s="436"/>
      <c r="C271" s="436"/>
      <c r="D271" s="436"/>
      <c r="E271" s="437"/>
      <c r="F271" s="453"/>
      <c r="G271" s="439"/>
      <c r="H271" s="437">
        <v>397</v>
      </c>
      <c r="I271" s="437">
        <f>H271+I269</f>
        <v>51616.890999999989</v>
      </c>
      <c r="J271" s="438"/>
      <c r="K271" s="436"/>
      <c r="L271" s="442"/>
      <c r="M271" s="439"/>
      <c r="N271" s="439"/>
      <c r="O271" s="439"/>
      <c r="P271" s="439"/>
      <c r="Q271" s="439"/>
      <c r="R271" s="439"/>
      <c r="S271" s="439"/>
      <c r="T271" s="440"/>
      <c r="U271" s="440"/>
      <c r="V271" s="441"/>
      <c r="W271" s="436"/>
      <c r="X271" s="436" t="s">
        <v>1029</v>
      </c>
      <c r="Y271" s="436" t="s">
        <v>1029</v>
      </c>
      <c r="Z271" s="436" t="s">
        <v>1029</v>
      </c>
      <c r="AA271" s="436"/>
      <c r="AC271" s="443">
        <f t="shared" si="1"/>
        <v>7.3738415714285699</v>
      </c>
    </row>
    <row r="272" spans="1:29" ht="19.5" customHeight="1" x14ac:dyDescent="0.25">
      <c r="A272" s="436">
        <f>A270+1</f>
        <v>132</v>
      </c>
      <c r="B272" s="436" t="s">
        <v>1029</v>
      </c>
      <c r="C272" s="436" t="s">
        <v>397</v>
      </c>
      <c r="D272" s="436" t="s">
        <v>246</v>
      </c>
      <c r="E272" s="437">
        <v>425</v>
      </c>
      <c r="F272" s="453"/>
      <c r="G272" s="439"/>
      <c r="H272" s="437"/>
      <c r="I272" s="437"/>
      <c r="J272" s="438">
        <v>237.13200000000001</v>
      </c>
      <c r="K272" s="436" t="s">
        <v>1029</v>
      </c>
      <c r="L272" s="442">
        <f>H271+H273</f>
        <v>822</v>
      </c>
      <c r="M272" s="439">
        <v>411</v>
      </c>
      <c r="N272" s="439">
        <v>277</v>
      </c>
      <c r="O272" s="439">
        <v>278</v>
      </c>
      <c r="P272" s="439">
        <v>555</v>
      </c>
      <c r="Q272" s="439">
        <v>253</v>
      </c>
      <c r="R272" s="439">
        <v>259</v>
      </c>
      <c r="S272" s="439">
        <v>512</v>
      </c>
      <c r="T272" s="440">
        <v>374222.93</v>
      </c>
      <c r="U272" s="440">
        <v>3146552.446</v>
      </c>
      <c r="V272" s="441"/>
      <c r="W272" s="436"/>
      <c r="X272" s="436" t="s">
        <v>1115</v>
      </c>
      <c r="Y272" s="436" t="s">
        <v>762</v>
      </c>
      <c r="Z272" s="436" t="s">
        <v>757</v>
      </c>
      <c r="AA272" s="436"/>
      <c r="AC272" s="443">
        <f t="shared" si="1"/>
        <v>0</v>
      </c>
    </row>
    <row r="273" spans="1:29" ht="19.5" customHeight="1" x14ac:dyDescent="0.25">
      <c r="A273" s="436"/>
      <c r="B273" s="436"/>
      <c r="C273" s="436"/>
      <c r="D273" s="436"/>
      <c r="E273" s="437"/>
      <c r="F273" s="453"/>
      <c r="G273" s="439"/>
      <c r="H273" s="437">
        <v>425</v>
      </c>
      <c r="I273" s="437">
        <f>H273+I271</f>
        <v>52041.890999999989</v>
      </c>
      <c r="J273" s="438"/>
      <c r="K273" s="436"/>
      <c r="L273" s="442"/>
      <c r="M273" s="439"/>
      <c r="N273" s="439"/>
      <c r="O273" s="439"/>
      <c r="P273" s="439"/>
      <c r="Q273" s="439"/>
      <c r="R273" s="439"/>
      <c r="S273" s="439"/>
      <c r="T273" s="440"/>
      <c r="U273" s="440"/>
      <c r="V273" s="441" t="s">
        <v>1052</v>
      </c>
      <c r="W273" s="436"/>
      <c r="X273" s="436" t="s">
        <v>1029</v>
      </c>
      <c r="Y273" s="436" t="s">
        <v>1029</v>
      </c>
      <c r="Z273" s="436" t="s">
        <v>1029</v>
      </c>
      <c r="AA273" s="436"/>
      <c r="AC273" s="443">
        <f t="shared" si="1"/>
        <v>7.4345558571428558</v>
      </c>
    </row>
    <row r="274" spans="1:29" ht="19.5" customHeight="1" x14ac:dyDescent="0.25">
      <c r="A274" s="436">
        <f>A272+1</f>
        <v>133</v>
      </c>
      <c r="B274" s="436" t="s">
        <v>1029</v>
      </c>
      <c r="C274" s="436" t="s">
        <v>398</v>
      </c>
      <c r="D274" s="436" t="s">
        <v>257</v>
      </c>
      <c r="E274" s="437">
        <v>409</v>
      </c>
      <c r="F274" s="453"/>
      <c r="G274" s="439"/>
      <c r="H274" s="437"/>
      <c r="I274" s="437"/>
      <c r="J274" s="438">
        <v>229.92599999999999</v>
      </c>
      <c r="K274" s="436" t="s">
        <v>1029</v>
      </c>
      <c r="L274" s="442">
        <f>H273+H275</f>
        <v>834</v>
      </c>
      <c r="M274" s="439">
        <v>417</v>
      </c>
      <c r="N274" s="439">
        <v>147</v>
      </c>
      <c r="O274" s="439">
        <v>205</v>
      </c>
      <c r="P274" s="439">
        <v>352</v>
      </c>
      <c r="Q274" s="439">
        <v>168</v>
      </c>
      <c r="R274" s="439">
        <v>206</v>
      </c>
      <c r="S274" s="439">
        <v>374</v>
      </c>
      <c r="T274" s="440">
        <v>374636.54700000002</v>
      </c>
      <c r="U274" s="440">
        <v>3146650.15</v>
      </c>
      <c r="V274" s="441"/>
      <c r="W274" s="436"/>
      <c r="X274" s="436" t="s">
        <v>1115</v>
      </c>
      <c r="Y274" s="436" t="s">
        <v>762</v>
      </c>
      <c r="Z274" s="436" t="s">
        <v>757</v>
      </c>
      <c r="AA274" s="436"/>
      <c r="AC274" s="443">
        <f t="shared" si="1"/>
        <v>0</v>
      </c>
    </row>
    <row r="275" spans="1:29" ht="19.5" customHeight="1" x14ac:dyDescent="0.25">
      <c r="A275" s="436"/>
      <c r="B275" s="436"/>
      <c r="C275" s="436"/>
      <c r="D275" s="436"/>
      <c r="E275" s="437"/>
      <c r="F275" s="453"/>
      <c r="G275" s="439"/>
      <c r="H275" s="437">
        <v>409</v>
      </c>
      <c r="I275" s="437">
        <f>H275+I273</f>
        <v>52450.890999999989</v>
      </c>
      <c r="J275" s="438"/>
      <c r="K275" s="436"/>
      <c r="L275" s="442"/>
      <c r="M275" s="439"/>
      <c r="N275" s="439"/>
      <c r="O275" s="439"/>
      <c r="P275" s="439"/>
      <c r="Q275" s="439"/>
      <c r="R275" s="439"/>
      <c r="S275" s="439"/>
      <c r="T275" s="440"/>
      <c r="U275" s="440"/>
      <c r="V275" s="441"/>
      <c r="W275" s="436"/>
      <c r="X275" s="436" t="s">
        <v>1029</v>
      </c>
      <c r="Y275" s="436" t="s">
        <v>1029</v>
      </c>
      <c r="Z275" s="436" t="s">
        <v>1029</v>
      </c>
      <c r="AA275" s="436"/>
      <c r="AC275" s="443">
        <f t="shared" si="1"/>
        <v>7.4929844285714271</v>
      </c>
    </row>
    <row r="276" spans="1:29" ht="19.5" customHeight="1" x14ac:dyDescent="0.25">
      <c r="A276" s="436">
        <f>A274+1</f>
        <v>134</v>
      </c>
      <c r="B276" s="436" t="s">
        <v>1029</v>
      </c>
      <c r="C276" s="436" t="s">
        <v>399</v>
      </c>
      <c r="D276" s="436" t="s">
        <v>257</v>
      </c>
      <c r="E276" s="437">
        <v>381</v>
      </c>
      <c r="F276" s="453"/>
      <c r="G276" s="439"/>
      <c r="H276" s="437"/>
      <c r="I276" s="437"/>
      <c r="J276" s="438">
        <v>229.822</v>
      </c>
      <c r="K276" s="436" t="s">
        <v>1029</v>
      </c>
      <c r="L276" s="442">
        <f>H275+H277</f>
        <v>790</v>
      </c>
      <c r="M276" s="439">
        <v>395</v>
      </c>
      <c r="N276" s="439">
        <v>204</v>
      </c>
      <c r="O276" s="439">
        <v>146</v>
      </c>
      <c r="P276" s="439">
        <v>350</v>
      </c>
      <c r="Q276" s="439">
        <v>205</v>
      </c>
      <c r="R276" s="439">
        <v>160</v>
      </c>
      <c r="S276" s="439">
        <v>365</v>
      </c>
      <c r="T276" s="440">
        <v>375034.59299999999</v>
      </c>
      <c r="U276" s="440">
        <v>3146744.1749999998</v>
      </c>
      <c r="V276" s="441"/>
      <c r="W276" s="436"/>
      <c r="X276" s="436" t="s">
        <v>1115</v>
      </c>
      <c r="Y276" s="436" t="s">
        <v>762</v>
      </c>
      <c r="Z276" s="436" t="s">
        <v>757</v>
      </c>
      <c r="AA276" s="436"/>
      <c r="AC276" s="443">
        <f t="shared" si="1"/>
        <v>0</v>
      </c>
    </row>
    <row r="277" spans="1:29" ht="19.5" customHeight="1" x14ac:dyDescent="0.25">
      <c r="A277" s="436"/>
      <c r="B277" s="436"/>
      <c r="C277" s="436"/>
      <c r="D277" s="436"/>
      <c r="E277" s="437"/>
      <c r="F277" s="453"/>
      <c r="G277" s="439"/>
      <c r="H277" s="437">
        <v>381</v>
      </c>
      <c r="I277" s="437">
        <f>H277+I275</f>
        <v>52831.890999999989</v>
      </c>
      <c r="J277" s="438"/>
      <c r="K277" s="436"/>
      <c r="L277" s="442"/>
      <c r="M277" s="439"/>
      <c r="N277" s="439"/>
      <c r="O277" s="439"/>
      <c r="P277" s="439"/>
      <c r="Q277" s="439"/>
      <c r="R277" s="439"/>
      <c r="S277" s="439"/>
      <c r="T277" s="440"/>
      <c r="U277" s="440"/>
      <c r="V277" s="441"/>
      <c r="W277" s="436"/>
      <c r="X277" s="436" t="s">
        <v>1029</v>
      </c>
      <c r="Y277" s="436" t="s">
        <v>1029</v>
      </c>
      <c r="Z277" s="436" t="s">
        <v>1029</v>
      </c>
      <c r="AA277" s="436"/>
      <c r="AC277" s="443">
        <f t="shared" si="1"/>
        <v>7.5474129999999988</v>
      </c>
    </row>
    <row r="278" spans="1:29" ht="19.5" customHeight="1" x14ac:dyDescent="0.25">
      <c r="A278" s="436">
        <f>A276+1</f>
        <v>135</v>
      </c>
      <c r="B278" s="436"/>
      <c r="C278" s="436" t="s">
        <v>400</v>
      </c>
      <c r="D278" s="436" t="s">
        <v>244</v>
      </c>
      <c r="E278" s="437">
        <v>392.00099999999998</v>
      </c>
      <c r="F278" s="453"/>
      <c r="G278" s="439"/>
      <c r="H278" s="437"/>
      <c r="I278" s="437"/>
      <c r="J278" s="438">
        <v>234.92500000000001</v>
      </c>
      <c r="K278" s="436" t="s">
        <v>1029</v>
      </c>
      <c r="L278" s="442">
        <f>H277+H279</f>
        <v>773.00099999999998</v>
      </c>
      <c r="M278" s="439">
        <v>386.50049999999999</v>
      </c>
      <c r="N278" s="439">
        <v>236</v>
      </c>
      <c r="O278" s="439">
        <v>205</v>
      </c>
      <c r="P278" s="439">
        <v>441</v>
      </c>
      <c r="Q278" s="439">
        <v>222</v>
      </c>
      <c r="R278" s="439">
        <v>202</v>
      </c>
      <c r="S278" s="439">
        <v>424</v>
      </c>
      <c r="T278" s="440">
        <v>375405.38799999998</v>
      </c>
      <c r="U278" s="440">
        <v>3146831.7629999998</v>
      </c>
      <c r="V278" s="441"/>
      <c r="W278" s="436"/>
      <c r="X278" s="436" t="s">
        <v>1115</v>
      </c>
      <c r="Y278" s="436" t="s">
        <v>762</v>
      </c>
      <c r="Z278" s="436" t="s">
        <v>757</v>
      </c>
      <c r="AA278" s="436"/>
      <c r="AC278" s="443">
        <f t="shared" si="1"/>
        <v>0</v>
      </c>
    </row>
    <row r="279" spans="1:29" ht="19.5" customHeight="1" x14ac:dyDescent="0.25">
      <c r="A279" s="436"/>
      <c r="B279" s="436"/>
      <c r="C279" s="436"/>
      <c r="D279" s="436"/>
      <c r="E279" s="437"/>
      <c r="F279" s="453"/>
      <c r="G279" s="439"/>
      <c r="H279" s="437">
        <v>392.00099999999998</v>
      </c>
      <c r="I279" s="437">
        <f>H279+I277</f>
        <v>53223.891999999985</v>
      </c>
      <c r="J279" s="438"/>
      <c r="K279" s="436"/>
      <c r="L279" s="442"/>
      <c r="M279" s="439"/>
      <c r="N279" s="439"/>
      <c r="O279" s="439"/>
      <c r="P279" s="439"/>
      <c r="Q279" s="439"/>
      <c r="R279" s="439"/>
      <c r="S279" s="439"/>
      <c r="T279" s="440"/>
      <c r="U279" s="440"/>
      <c r="V279" s="441"/>
      <c r="W279" s="436"/>
      <c r="X279" s="436" t="s">
        <v>1029</v>
      </c>
      <c r="Y279" s="436" t="s">
        <v>1029</v>
      </c>
      <c r="Z279" s="436" t="s">
        <v>1029</v>
      </c>
      <c r="AA279" s="436"/>
      <c r="AC279" s="443">
        <f t="shared" si="1"/>
        <v>7.603413142857141</v>
      </c>
    </row>
    <row r="280" spans="1:29" ht="19.5" customHeight="1" x14ac:dyDescent="0.25">
      <c r="A280" s="436">
        <f>A278+1</f>
        <v>136</v>
      </c>
      <c r="B280" s="436" t="s">
        <v>1116</v>
      </c>
      <c r="C280" s="436" t="s">
        <v>401</v>
      </c>
      <c r="D280" s="436" t="s">
        <v>402</v>
      </c>
      <c r="E280" s="437">
        <v>420</v>
      </c>
      <c r="F280" s="453" t="s">
        <v>1029</v>
      </c>
      <c r="G280" s="439">
        <f>SUM(H264:H279)</f>
        <v>3224.0010000000002</v>
      </c>
      <c r="H280" s="437"/>
      <c r="I280" s="437"/>
      <c r="J280" s="438">
        <v>233.38</v>
      </c>
      <c r="K280" s="436" t="s">
        <v>1117</v>
      </c>
      <c r="L280" s="442">
        <f>H279+H281</f>
        <v>812.00099999999998</v>
      </c>
      <c r="M280" s="439">
        <v>406.00049999999999</v>
      </c>
      <c r="N280" s="439">
        <v>188</v>
      </c>
      <c r="O280" s="439">
        <v>216</v>
      </c>
      <c r="P280" s="439">
        <v>404</v>
      </c>
      <c r="Q280" s="439">
        <v>191</v>
      </c>
      <c r="R280" s="439">
        <v>215</v>
      </c>
      <c r="S280" s="439">
        <v>406</v>
      </c>
      <c r="T280" s="440">
        <v>375786.89</v>
      </c>
      <c r="U280" s="440">
        <v>3146921.88</v>
      </c>
      <c r="V280" s="441"/>
      <c r="W280" s="436"/>
      <c r="X280" s="436" t="s">
        <v>1115</v>
      </c>
      <c r="Y280" s="436" t="s">
        <v>762</v>
      </c>
      <c r="Z280" s="436" t="s">
        <v>757</v>
      </c>
      <c r="AA280" s="436"/>
      <c r="AC280" s="443">
        <f t="shared" si="1"/>
        <v>0</v>
      </c>
    </row>
    <row r="281" spans="1:29" ht="19.5" customHeight="1" x14ac:dyDescent="0.25">
      <c r="A281" s="436"/>
      <c r="B281" s="436"/>
      <c r="C281" s="436"/>
      <c r="D281" s="436"/>
      <c r="E281" s="437"/>
      <c r="F281" s="453"/>
      <c r="G281" s="439"/>
      <c r="H281" s="437">
        <v>420</v>
      </c>
      <c r="I281" s="437">
        <f>H281+I279</f>
        <v>53643.891999999985</v>
      </c>
      <c r="J281" s="438"/>
      <c r="K281" s="436"/>
      <c r="L281" s="442"/>
      <c r="M281" s="439"/>
      <c r="N281" s="439"/>
      <c r="O281" s="439"/>
      <c r="P281" s="439"/>
      <c r="Q281" s="439"/>
      <c r="R281" s="439"/>
      <c r="S281" s="439"/>
      <c r="T281" s="440"/>
      <c r="U281" s="440"/>
      <c r="V281" s="441" t="s">
        <v>1052</v>
      </c>
      <c r="W281" s="436"/>
      <c r="X281" s="436" t="s">
        <v>1029</v>
      </c>
      <c r="Y281" s="436" t="s">
        <v>1029</v>
      </c>
      <c r="Z281" s="436" t="s">
        <v>1029</v>
      </c>
      <c r="AA281" s="436"/>
      <c r="AC281" s="443">
        <f t="shared" si="1"/>
        <v>7.6634131428571406</v>
      </c>
    </row>
    <row r="282" spans="1:29" ht="19.5" customHeight="1" x14ac:dyDescent="0.25">
      <c r="A282" s="436">
        <f>A280+1</f>
        <v>137</v>
      </c>
      <c r="B282" s="436" t="s">
        <v>1029</v>
      </c>
      <c r="C282" s="436" t="s">
        <v>403</v>
      </c>
      <c r="D282" s="436" t="s">
        <v>244</v>
      </c>
      <c r="E282" s="437">
        <v>361</v>
      </c>
      <c r="F282" s="453" t="s">
        <v>1029</v>
      </c>
      <c r="G282" s="439"/>
      <c r="H282" s="437"/>
      <c r="I282" s="437"/>
      <c r="J282" s="438">
        <v>232.292</v>
      </c>
      <c r="K282" s="436" t="s">
        <v>1029</v>
      </c>
      <c r="L282" s="442">
        <f>H281+H283</f>
        <v>781</v>
      </c>
      <c r="M282" s="439">
        <v>390.5</v>
      </c>
      <c r="N282" s="439">
        <v>205</v>
      </c>
      <c r="O282" s="439">
        <v>167</v>
      </c>
      <c r="P282" s="439">
        <v>372</v>
      </c>
      <c r="Q282" s="439">
        <v>207</v>
      </c>
      <c r="R282" s="439">
        <v>172</v>
      </c>
      <c r="S282" s="439">
        <v>379</v>
      </c>
      <c r="T282" s="440">
        <v>376206.28600000002</v>
      </c>
      <c r="U282" s="440">
        <v>3146899.3689999999</v>
      </c>
      <c r="V282" s="441"/>
      <c r="W282" s="436"/>
      <c r="X282" s="436" t="s">
        <v>1118</v>
      </c>
      <c r="Y282" s="436" t="s">
        <v>762</v>
      </c>
      <c r="Z282" s="436" t="s">
        <v>757</v>
      </c>
      <c r="AA282" s="436"/>
      <c r="AC282" s="443">
        <f t="shared" si="1"/>
        <v>0</v>
      </c>
    </row>
    <row r="283" spans="1:29" ht="19.5" customHeight="1" x14ac:dyDescent="0.25">
      <c r="A283" s="436"/>
      <c r="B283" s="436"/>
      <c r="C283" s="436"/>
      <c r="D283" s="436"/>
      <c r="E283" s="437"/>
      <c r="F283" s="453"/>
      <c r="G283" s="439"/>
      <c r="H283" s="437">
        <v>361</v>
      </c>
      <c r="I283" s="437">
        <f>H283+I281</f>
        <v>54004.891999999985</v>
      </c>
      <c r="J283" s="438"/>
      <c r="K283" s="436"/>
      <c r="L283" s="442"/>
      <c r="M283" s="439"/>
      <c r="N283" s="439"/>
      <c r="O283" s="439"/>
      <c r="P283" s="439"/>
      <c r="Q283" s="439"/>
      <c r="R283" s="439"/>
      <c r="S283" s="439"/>
      <c r="T283" s="440"/>
      <c r="U283" s="440"/>
      <c r="V283" s="441"/>
      <c r="W283" s="436"/>
      <c r="X283" s="436" t="s">
        <v>1029</v>
      </c>
      <c r="Y283" s="436" t="s">
        <v>1029</v>
      </c>
      <c r="Z283" s="436" t="s">
        <v>1029</v>
      </c>
      <c r="AA283" s="436"/>
      <c r="AC283" s="443">
        <f t="shared" si="1"/>
        <v>7.7149845714285696</v>
      </c>
    </row>
    <row r="284" spans="1:29" ht="19.5" customHeight="1" x14ac:dyDescent="0.25">
      <c r="A284" s="436">
        <f>A282+1</f>
        <v>138</v>
      </c>
      <c r="B284" s="436" t="s">
        <v>1029</v>
      </c>
      <c r="C284" s="436" t="s">
        <v>404</v>
      </c>
      <c r="D284" s="436" t="s">
        <v>244</v>
      </c>
      <c r="E284" s="437">
        <v>393</v>
      </c>
      <c r="F284" s="453" t="s">
        <v>1029</v>
      </c>
      <c r="G284" s="439"/>
      <c r="H284" s="437"/>
      <c r="I284" s="437"/>
      <c r="J284" s="438">
        <v>234.57300000000001</v>
      </c>
      <c r="K284" s="436" t="s">
        <v>1029</v>
      </c>
      <c r="L284" s="442">
        <f>H283+H285</f>
        <v>754</v>
      </c>
      <c r="M284" s="439">
        <v>377</v>
      </c>
      <c r="N284" s="439">
        <v>194</v>
      </c>
      <c r="O284" s="439">
        <v>243</v>
      </c>
      <c r="P284" s="439">
        <v>437</v>
      </c>
      <c r="Q284" s="439">
        <v>190</v>
      </c>
      <c r="R284" s="439">
        <v>228</v>
      </c>
      <c r="S284" s="439">
        <v>418</v>
      </c>
      <c r="T284" s="440">
        <v>376566.76799999998</v>
      </c>
      <c r="U284" s="440">
        <v>3146880.0210000002</v>
      </c>
      <c r="V284" s="441"/>
      <c r="W284" s="436"/>
      <c r="X284" s="436" t="s">
        <v>1118</v>
      </c>
      <c r="Y284" s="436" t="s">
        <v>762</v>
      </c>
      <c r="Z284" s="436" t="s">
        <v>757</v>
      </c>
      <c r="AA284" s="436"/>
      <c r="AC284" s="443">
        <f t="shared" si="1"/>
        <v>0</v>
      </c>
    </row>
    <row r="285" spans="1:29" ht="19.5" customHeight="1" x14ac:dyDescent="0.25">
      <c r="A285" s="436"/>
      <c r="B285" s="436"/>
      <c r="C285" s="436"/>
      <c r="D285" s="436"/>
      <c r="E285" s="437"/>
      <c r="F285" s="453"/>
      <c r="G285" s="439"/>
      <c r="H285" s="437">
        <v>393</v>
      </c>
      <c r="I285" s="437">
        <f>H285+I283</f>
        <v>54397.891999999985</v>
      </c>
      <c r="J285" s="438"/>
      <c r="K285" s="436"/>
      <c r="L285" s="442"/>
      <c r="M285" s="439"/>
      <c r="N285" s="439"/>
      <c r="O285" s="439"/>
      <c r="P285" s="439"/>
      <c r="Q285" s="439"/>
      <c r="R285" s="439"/>
      <c r="S285" s="439"/>
      <c r="T285" s="440"/>
      <c r="U285" s="440"/>
      <c r="V285" s="441"/>
      <c r="W285" s="436"/>
      <c r="X285" s="436" t="s">
        <v>1029</v>
      </c>
      <c r="Y285" s="436" t="s">
        <v>1029</v>
      </c>
      <c r="Z285" s="436" t="s">
        <v>1029</v>
      </c>
      <c r="AA285" s="436"/>
      <c r="AC285" s="443">
        <f t="shared" si="1"/>
        <v>7.7711274285714262</v>
      </c>
    </row>
    <row r="286" spans="1:29" ht="19.5" customHeight="1" x14ac:dyDescent="0.25">
      <c r="A286" s="436">
        <f>A284+1</f>
        <v>139</v>
      </c>
      <c r="B286" s="436" t="s">
        <v>1029</v>
      </c>
      <c r="C286" s="436" t="s">
        <v>405</v>
      </c>
      <c r="D286" s="436" t="s">
        <v>238</v>
      </c>
      <c r="E286" s="437">
        <v>384</v>
      </c>
      <c r="F286" s="453" t="s">
        <v>1029</v>
      </c>
      <c r="G286" s="439"/>
      <c r="H286" s="437"/>
      <c r="I286" s="437"/>
      <c r="J286" s="438">
        <v>235.185</v>
      </c>
      <c r="K286" s="436" t="s">
        <v>1029</v>
      </c>
      <c r="L286" s="442">
        <f>H285+H287</f>
        <v>777</v>
      </c>
      <c r="M286" s="439">
        <v>388.5</v>
      </c>
      <c r="N286" s="439">
        <v>151</v>
      </c>
      <c r="O286" s="439">
        <v>227</v>
      </c>
      <c r="P286" s="439">
        <v>378</v>
      </c>
      <c r="Q286" s="439">
        <v>166</v>
      </c>
      <c r="R286" s="439">
        <v>216</v>
      </c>
      <c r="S286" s="439">
        <v>382</v>
      </c>
      <c r="T286" s="440">
        <v>376959.20299999998</v>
      </c>
      <c r="U286" s="440">
        <v>3146858.9569999999</v>
      </c>
      <c r="V286" s="441"/>
      <c r="W286" s="436"/>
      <c r="X286" s="436" t="s">
        <v>1118</v>
      </c>
      <c r="Y286" s="436" t="s">
        <v>762</v>
      </c>
      <c r="Z286" s="436" t="s">
        <v>757</v>
      </c>
      <c r="AA286" s="436"/>
      <c r="AC286" s="443">
        <f t="shared" si="1"/>
        <v>0</v>
      </c>
    </row>
    <row r="287" spans="1:29" ht="19.5" customHeight="1" x14ac:dyDescent="0.25">
      <c r="A287" s="436"/>
      <c r="B287" s="436"/>
      <c r="C287" s="436"/>
      <c r="D287" s="436"/>
      <c r="E287" s="437"/>
      <c r="F287" s="453"/>
      <c r="G287" s="439"/>
      <c r="H287" s="437">
        <v>384</v>
      </c>
      <c r="I287" s="437">
        <f>H287+I285</f>
        <v>54781.891999999985</v>
      </c>
      <c r="J287" s="438"/>
      <c r="K287" s="436"/>
      <c r="L287" s="442"/>
      <c r="M287" s="439"/>
      <c r="N287" s="439"/>
      <c r="O287" s="439"/>
      <c r="P287" s="439"/>
      <c r="Q287" s="439"/>
      <c r="R287" s="439"/>
      <c r="S287" s="439"/>
      <c r="T287" s="440"/>
      <c r="U287" s="440"/>
      <c r="V287" s="441" t="s">
        <v>1052</v>
      </c>
      <c r="W287" s="436"/>
      <c r="X287" s="436" t="s">
        <v>1029</v>
      </c>
      <c r="Y287" s="436" t="s">
        <v>1029</v>
      </c>
      <c r="Z287" s="436" t="s">
        <v>1029</v>
      </c>
      <c r="AA287" s="436"/>
      <c r="AC287" s="443">
        <f t="shared" si="1"/>
        <v>7.8259845714285694</v>
      </c>
    </row>
    <row r="288" spans="1:29" ht="19.5" customHeight="1" x14ac:dyDescent="0.25">
      <c r="A288" s="436">
        <f>A286+1</f>
        <v>140</v>
      </c>
      <c r="B288" s="436" t="s">
        <v>1029</v>
      </c>
      <c r="C288" s="436" t="s">
        <v>406</v>
      </c>
      <c r="D288" s="436" t="s">
        <v>250</v>
      </c>
      <c r="E288" s="437">
        <v>345</v>
      </c>
      <c r="F288" s="453" t="s">
        <v>1029</v>
      </c>
      <c r="G288" s="439"/>
      <c r="H288" s="437"/>
      <c r="I288" s="437"/>
      <c r="J288" s="438">
        <v>225.96299999999999</v>
      </c>
      <c r="K288" s="436" t="s">
        <v>1029</v>
      </c>
      <c r="L288" s="442">
        <f>H287+H289</f>
        <v>729</v>
      </c>
      <c r="M288" s="439">
        <v>364.5</v>
      </c>
      <c r="N288" s="439">
        <v>157</v>
      </c>
      <c r="O288" s="439">
        <v>156</v>
      </c>
      <c r="P288" s="439">
        <v>313</v>
      </c>
      <c r="Q288" s="439">
        <v>169</v>
      </c>
      <c r="R288" s="439">
        <v>161</v>
      </c>
      <c r="S288" s="439">
        <v>330</v>
      </c>
      <c r="T288" s="440">
        <v>377342.65100000001</v>
      </c>
      <c r="U288" s="440">
        <v>3146838.375</v>
      </c>
      <c r="V288" s="441"/>
      <c r="W288" s="436"/>
      <c r="X288" s="436" t="s">
        <v>1118</v>
      </c>
      <c r="Y288" s="436" t="s">
        <v>762</v>
      </c>
      <c r="Z288" s="436" t="s">
        <v>757</v>
      </c>
      <c r="AA288" s="436"/>
      <c r="AC288" s="443">
        <f t="shared" si="1"/>
        <v>0</v>
      </c>
    </row>
    <row r="289" spans="1:29" ht="19.5" customHeight="1" x14ac:dyDescent="0.25">
      <c r="A289" s="436"/>
      <c r="B289" s="436"/>
      <c r="C289" s="436"/>
      <c r="D289" s="436"/>
      <c r="E289" s="437"/>
      <c r="F289" s="453"/>
      <c r="G289" s="439"/>
      <c r="H289" s="437">
        <v>345</v>
      </c>
      <c r="I289" s="437">
        <f>H289+I287</f>
        <v>55126.891999999985</v>
      </c>
      <c r="J289" s="438"/>
      <c r="K289" s="436"/>
      <c r="L289" s="442"/>
      <c r="M289" s="439"/>
      <c r="N289" s="439"/>
      <c r="O289" s="439"/>
      <c r="P289" s="439"/>
      <c r="Q289" s="439"/>
      <c r="R289" s="439"/>
      <c r="S289" s="439"/>
      <c r="T289" s="440"/>
      <c r="U289" s="440"/>
      <c r="V289" s="441" t="s">
        <v>1080</v>
      </c>
      <c r="W289" s="436"/>
      <c r="X289" s="436" t="s">
        <v>1029</v>
      </c>
      <c r="Y289" s="436" t="s">
        <v>1029</v>
      </c>
      <c r="Z289" s="436" t="s">
        <v>1029</v>
      </c>
      <c r="AA289" s="436"/>
      <c r="AC289" s="443">
        <f t="shared" si="1"/>
        <v>7.8752702857142838</v>
      </c>
    </row>
    <row r="290" spans="1:29" ht="19.5" customHeight="1" x14ac:dyDescent="0.25">
      <c r="A290" s="436">
        <f>A288+1</f>
        <v>141</v>
      </c>
      <c r="B290" s="436" t="s">
        <v>1029</v>
      </c>
      <c r="C290" s="436" t="s">
        <v>407</v>
      </c>
      <c r="D290" s="436" t="s">
        <v>250</v>
      </c>
      <c r="E290" s="437">
        <v>396</v>
      </c>
      <c r="F290" s="453" t="s">
        <v>1029</v>
      </c>
      <c r="G290" s="439"/>
      <c r="H290" s="437"/>
      <c r="I290" s="437"/>
      <c r="J290" s="438">
        <v>228.69200000000001</v>
      </c>
      <c r="K290" s="436" t="s">
        <v>1029</v>
      </c>
      <c r="L290" s="442">
        <f>H289+H291</f>
        <v>741</v>
      </c>
      <c r="M290" s="439">
        <v>370.5</v>
      </c>
      <c r="N290" s="439">
        <v>190</v>
      </c>
      <c r="O290" s="439">
        <v>142</v>
      </c>
      <c r="P290" s="439">
        <v>332</v>
      </c>
      <c r="Q290" s="439">
        <v>185</v>
      </c>
      <c r="R290" s="439">
        <v>161</v>
      </c>
      <c r="S290" s="439">
        <v>346</v>
      </c>
      <c r="T290" s="440">
        <v>377687.15500000003</v>
      </c>
      <c r="U290" s="440">
        <v>3146819.8840000001</v>
      </c>
      <c r="V290" s="441"/>
      <c r="W290" s="436"/>
      <c r="X290" s="436" t="s">
        <v>1118</v>
      </c>
      <c r="Y290" s="436" t="s">
        <v>762</v>
      </c>
      <c r="Z290" s="436" t="s">
        <v>757</v>
      </c>
      <c r="AA290" s="436"/>
      <c r="AC290" s="443">
        <f t="shared" si="1"/>
        <v>0</v>
      </c>
    </row>
    <row r="291" spans="1:29" ht="19.5" customHeight="1" x14ac:dyDescent="0.25">
      <c r="A291" s="436"/>
      <c r="B291" s="436"/>
      <c r="C291" s="436"/>
      <c r="D291" s="436"/>
      <c r="E291" s="437"/>
      <c r="F291" s="453"/>
      <c r="G291" s="439"/>
      <c r="H291" s="437">
        <v>396</v>
      </c>
      <c r="I291" s="437">
        <f>H291+I289</f>
        <v>55522.891999999985</v>
      </c>
      <c r="J291" s="438"/>
      <c r="K291" s="436"/>
      <c r="L291" s="442"/>
      <c r="M291" s="439"/>
      <c r="N291" s="439"/>
      <c r="O291" s="439"/>
      <c r="P291" s="439"/>
      <c r="Q291" s="439"/>
      <c r="R291" s="439"/>
      <c r="S291" s="439"/>
      <c r="T291" s="440"/>
      <c r="U291" s="440"/>
      <c r="V291" s="441"/>
      <c r="W291" s="436"/>
      <c r="X291" s="436" t="s">
        <v>1029</v>
      </c>
      <c r="Y291" s="436" t="s">
        <v>1029</v>
      </c>
      <c r="Z291" s="436" t="s">
        <v>1029</v>
      </c>
      <c r="AA291" s="436"/>
      <c r="AC291" s="443">
        <f t="shared" si="1"/>
        <v>7.9318417142857118</v>
      </c>
    </row>
    <row r="292" spans="1:29" ht="19.5" customHeight="1" x14ac:dyDescent="0.25">
      <c r="A292" s="436">
        <f>A290+1</f>
        <v>142</v>
      </c>
      <c r="B292" s="436" t="s">
        <v>1029</v>
      </c>
      <c r="C292" s="436" t="s">
        <v>408</v>
      </c>
      <c r="D292" s="436" t="s">
        <v>246</v>
      </c>
      <c r="E292" s="437">
        <v>370</v>
      </c>
      <c r="F292" s="453" t="s">
        <v>1029</v>
      </c>
      <c r="G292" s="439"/>
      <c r="H292" s="437"/>
      <c r="I292" s="437"/>
      <c r="J292" s="438">
        <v>229.96700000000001</v>
      </c>
      <c r="K292" s="436" t="s">
        <v>1029</v>
      </c>
      <c r="L292" s="442">
        <f>H291+H293</f>
        <v>766</v>
      </c>
      <c r="M292" s="439">
        <v>383</v>
      </c>
      <c r="N292" s="439">
        <v>254</v>
      </c>
      <c r="O292" s="439">
        <v>217</v>
      </c>
      <c r="P292" s="439">
        <v>471</v>
      </c>
      <c r="Q292" s="439">
        <v>237</v>
      </c>
      <c r="R292" s="439">
        <v>207</v>
      </c>
      <c r="S292" s="439">
        <v>444</v>
      </c>
      <c r="T292" s="440">
        <v>378082.58600000001</v>
      </c>
      <c r="U292" s="440">
        <v>3146798.66</v>
      </c>
      <c r="V292" s="441"/>
      <c r="W292" s="436"/>
      <c r="X292" s="436" t="s">
        <v>762</v>
      </c>
      <c r="Y292" s="436" t="s">
        <v>762</v>
      </c>
      <c r="Z292" s="436" t="s">
        <v>757</v>
      </c>
      <c r="AA292" s="436"/>
      <c r="AC292" s="443">
        <f t="shared" si="1"/>
        <v>0</v>
      </c>
    </row>
    <row r="293" spans="1:29" ht="19.5" customHeight="1" x14ac:dyDescent="0.25">
      <c r="A293" s="436"/>
      <c r="B293" s="436"/>
      <c r="C293" s="436"/>
      <c r="D293" s="436"/>
      <c r="E293" s="437"/>
      <c r="F293" s="453"/>
      <c r="G293" s="439"/>
      <c r="H293" s="437">
        <v>370</v>
      </c>
      <c r="I293" s="437">
        <f>H293+I291</f>
        <v>55892.891999999985</v>
      </c>
      <c r="J293" s="438"/>
      <c r="K293" s="436"/>
      <c r="L293" s="442"/>
      <c r="M293" s="439"/>
      <c r="N293" s="439"/>
      <c r="O293" s="439"/>
      <c r="P293" s="439"/>
      <c r="Q293" s="439"/>
      <c r="R293" s="439"/>
      <c r="S293" s="439"/>
      <c r="T293" s="440"/>
      <c r="U293" s="440"/>
      <c r="V293" s="441"/>
      <c r="W293" s="436"/>
      <c r="X293" s="436" t="s">
        <v>1029</v>
      </c>
      <c r="Y293" s="436" t="s">
        <v>1029</v>
      </c>
      <c r="Z293" s="436" t="s">
        <v>1029</v>
      </c>
      <c r="AA293" s="436"/>
      <c r="AC293" s="443">
        <f t="shared" si="1"/>
        <v>7.9846988571428552</v>
      </c>
    </row>
    <row r="294" spans="1:29" ht="19.5" customHeight="1" x14ac:dyDescent="0.25">
      <c r="A294" s="436">
        <f>A292+1</f>
        <v>143</v>
      </c>
      <c r="B294" s="436" t="s">
        <v>1029</v>
      </c>
      <c r="C294" s="436" t="s">
        <v>409</v>
      </c>
      <c r="D294" s="436" t="s">
        <v>250</v>
      </c>
      <c r="E294" s="437">
        <v>443.47399999999999</v>
      </c>
      <c r="F294" s="453" t="s">
        <v>1029</v>
      </c>
      <c r="G294" s="439"/>
      <c r="H294" s="437"/>
      <c r="I294" s="437"/>
      <c r="J294" s="438">
        <v>233.54</v>
      </c>
      <c r="K294" s="436" t="s">
        <v>1029</v>
      </c>
      <c r="L294" s="442">
        <f>H293+H295</f>
        <v>813.47399999999993</v>
      </c>
      <c r="M294" s="439">
        <v>406.73699999999997</v>
      </c>
      <c r="N294" s="439">
        <v>154</v>
      </c>
      <c r="O294" s="439">
        <v>172</v>
      </c>
      <c r="P294" s="439">
        <v>326</v>
      </c>
      <c r="Q294" s="439">
        <v>164</v>
      </c>
      <c r="R294" s="439">
        <v>189</v>
      </c>
      <c r="S294" s="439">
        <v>353</v>
      </c>
      <c r="T294" s="440">
        <v>378452.054</v>
      </c>
      <c r="U294" s="440">
        <v>3146778.8289999999</v>
      </c>
      <c r="V294" s="441"/>
      <c r="W294" s="436"/>
      <c r="X294" s="436" t="s">
        <v>762</v>
      </c>
      <c r="Y294" s="436" t="s">
        <v>762</v>
      </c>
      <c r="Z294" s="436" t="s">
        <v>757</v>
      </c>
      <c r="AA294" s="436"/>
      <c r="AC294" s="443">
        <f t="shared" si="1"/>
        <v>0</v>
      </c>
    </row>
    <row r="295" spans="1:29" ht="19.5" customHeight="1" x14ac:dyDescent="0.25">
      <c r="A295" s="436"/>
      <c r="B295" s="436"/>
      <c r="C295" s="436"/>
      <c r="D295" s="436"/>
      <c r="E295" s="437"/>
      <c r="F295" s="453"/>
      <c r="G295" s="439"/>
      <c r="H295" s="437">
        <v>443.47399999999999</v>
      </c>
      <c r="I295" s="437">
        <f>H295+I293</f>
        <v>56336.365999999987</v>
      </c>
      <c r="J295" s="438"/>
      <c r="K295" s="436"/>
      <c r="L295" s="442"/>
      <c r="M295" s="439"/>
      <c r="N295" s="439"/>
      <c r="O295" s="439"/>
      <c r="P295" s="439"/>
      <c r="Q295" s="439"/>
      <c r="R295" s="439"/>
      <c r="S295" s="439"/>
      <c r="T295" s="440"/>
      <c r="U295" s="440"/>
      <c r="V295" s="441" t="s">
        <v>1119</v>
      </c>
      <c r="W295" s="436"/>
      <c r="X295" s="436" t="s">
        <v>1029</v>
      </c>
      <c r="Y295" s="436" t="s">
        <v>1029</v>
      </c>
      <c r="Z295" s="436" t="s">
        <v>1029</v>
      </c>
      <c r="AA295" s="436"/>
      <c r="AC295" s="443">
        <f t="shared" si="1"/>
        <v>8.0480522857142844</v>
      </c>
    </row>
    <row r="296" spans="1:29" ht="19.5" customHeight="1" x14ac:dyDescent="0.25">
      <c r="A296" s="444">
        <f>A294+1</f>
        <v>144</v>
      </c>
      <c r="B296" s="444" t="s">
        <v>1120</v>
      </c>
      <c r="C296" s="444" t="s">
        <v>410</v>
      </c>
      <c r="D296" s="444" t="s">
        <v>411</v>
      </c>
      <c r="E296" s="445">
        <v>226.80699999999999</v>
      </c>
      <c r="F296" s="454" t="s">
        <v>1029</v>
      </c>
      <c r="G296" s="446">
        <f>SUM(H280:H295)</f>
        <v>3112.4740000000002</v>
      </c>
      <c r="H296" s="445"/>
      <c r="I296" s="445"/>
      <c r="J296" s="447">
        <v>234.82</v>
      </c>
      <c r="K296" s="444" t="s">
        <v>1121</v>
      </c>
      <c r="L296" s="448">
        <f>H295+H297</f>
        <v>670.28099999999995</v>
      </c>
      <c r="M296" s="446">
        <v>335.14049999999997</v>
      </c>
      <c r="N296" s="446">
        <v>272</v>
      </c>
      <c r="O296" s="446">
        <v>156</v>
      </c>
      <c r="P296" s="446">
        <v>428</v>
      </c>
      <c r="Q296" s="446">
        <v>257</v>
      </c>
      <c r="R296" s="446">
        <v>132</v>
      </c>
      <c r="S296" s="446">
        <v>389</v>
      </c>
      <c r="T296" s="449">
        <v>378894.89</v>
      </c>
      <c r="U296" s="449">
        <v>3146755.06</v>
      </c>
      <c r="V296" s="450"/>
      <c r="W296" s="444"/>
      <c r="X296" s="444" t="s">
        <v>762</v>
      </c>
      <c r="Y296" s="444" t="s">
        <v>762</v>
      </c>
      <c r="Z296" s="444" t="s">
        <v>757</v>
      </c>
      <c r="AA296" s="444"/>
      <c r="AC296" s="443">
        <f t="shared" si="1"/>
        <v>0</v>
      </c>
    </row>
    <row r="297" spans="1:29" ht="19.5" customHeight="1" x14ac:dyDescent="0.25">
      <c r="A297" s="444"/>
      <c r="B297" s="444"/>
      <c r="C297" s="444"/>
      <c r="D297" s="444"/>
      <c r="E297" s="445"/>
      <c r="F297" s="454"/>
      <c r="G297" s="446"/>
      <c r="H297" s="445">
        <v>226.80699999999999</v>
      </c>
      <c r="I297" s="445">
        <f>H297+I295</f>
        <v>56563.172999999988</v>
      </c>
      <c r="J297" s="447"/>
      <c r="K297" s="444"/>
      <c r="L297" s="448"/>
      <c r="M297" s="446"/>
      <c r="N297" s="446"/>
      <c r="O297" s="446"/>
      <c r="P297" s="446"/>
      <c r="Q297" s="446"/>
      <c r="R297" s="446"/>
      <c r="S297" s="446"/>
      <c r="T297" s="449"/>
      <c r="U297" s="449"/>
      <c r="V297" s="450" t="s">
        <v>1122</v>
      </c>
      <c r="W297" s="444"/>
      <c r="X297" s="444" t="s">
        <v>1029</v>
      </c>
      <c r="Y297" s="444" t="s">
        <v>1029</v>
      </c>
      <c r="Z297" s="444" t="s">
        <v>1029</v>
      </c>
      <c r="AA297" s="444"/>
      <c r="AC297" s="443">
        <f t="shared" si="1"/>
        <v>8.0804532857142846</v>
      </c>
    </row>
    <row r="298" spans="1:29" ht="19.5" customHeight="1" x14ac:dyDescent="0.25">
      <c r="A298" s="444">
        <f>A296+1</f>
        <v>145</v>
      </c>
      <c r="B298" s="444" t="s">
        <v>1123</v>
      </c>
      <c r="C298" s="444" t="s">
        <v>412</v>
      </c>
      <c r="D298" s="444" t="s">
        <v>413</v>
      </c>
      <c r="E298" s="445">
        <v>275.25</v>
      </c>
      <c r="F298" s="454" t="s">
        <v>1029</v>
      </c>
      <c r="G298" s="446">
        <f>SUM(H296:H297)</f>
        <v>226.80699999999999</v>
      </c>
      <c r="H298" s="445"/>
      <c r="I298" s="445"/>
      <c r="J298" s="447">
        <v>237.18</v>
      </c>
      <c r="K298" s="444" t="s">
        <v>1124</v>
      </c>
      <c r="L298" s="448">
        <f>H297+H299</f>
        <v>502.05700000000002</v>
      </c>
      <c r="M298" s="446">
        <v>251.02850000000001</v>
      </c>
      <c r="N298" s="446">
        <v>71</v>
      </c>
      <c r="O298" s="446">
        <v>146</v>
      </c>
      <c r="P298" s="446">
        <v>217</v>
      </c>
      <c r="Q298" s="446">
        <v>95</v>
      </c>
      <c r="R298" s="446">
        <v>142</v>
      </c>
      <c r="S298" s="446">
        <v>237</v>
      </c>
      <c r="T298" s="449">
        <v>379060.28</v>
      </c>
      <c r="U298" s="449">
        <v>3146599.86</v>
      </c>
      <c r="V298" s="450"/>
      <c r="W298" s="444"/>
      <c r="X298" s="444" t="s">
        <v>762</v>
      </c>
      <c r="Y298" s="444" t="s">
        <v>762</v>
      </c>
      <c r="Z298" s="444" t="s">
        <v>757</v>
      </c>
      <c r="AA298" s="444"/>
      <c r="AC298" s="443">
        <f t="shared" si="1"/>
        <v>0</v>
      </c>
    </row>
    <row r="299" spans="1:29" ht="19.5" customHeight="1" x14ac:dyDescent="0.25">
      <c r="A299" s="444"/>
      <c r="B299" s="444"/>
      <c r="C299" s="444"/>
      <c r="D299" s="444"/>
      <c r="E299" s="445"/>
      <c r="F299" s="454"/>
      <c r="G299" s="446"/>
      <c r="H299" s="445">
        <v>275.25</v>
      </c>
      <c r="I299" s="445">
        <f>H299+I297</f>
        <v>56838.422999999988</v>
      </c>
      <c r="J299" s="447"/>
      <c r="K299" s="444"/>
      <c r="L299" s="448"/>
      <c r="M299" s="446"/>
      <c r="N299" s="446"/>
      <c r="O299" s="446"/>
      <c r="P299" s="446"/>
      <c r="Q299" s="446"/>
      <c r="R299" s="446"/>
      <c r="S299" s="446"/>
      <c r="T299" s="449"/>
      <c r="U299" s="449"/>
      <c r="V299" s="450"/>
      <c r="W299" s="444"/>
      <c r="X299" s="444" t="s">
        <v>1029</v>
      </c>
      <c r="Y299" s="444" t="s">
        <v>1029</v>
      </c>
      <c r="Z299" s="444" t="s">
        <v>1029</v>
      </c>
      <c r="AA299" s="444"/>
      <c r="AC299" s="443">
        <f t="shared" si="1"/>
        <v>8.1197747142857128</v>
      </c>
    </row>
    <row r="300" spans="1:29" ht="19.5" customHeight="1" x14ac:dyDescent="0.25">
      <c r="A300" s="444">
        <f>A298+1</f>
        <v>146</v>
      </c>
      <c r="B300" s="444" t="s">
        <v>1125</v>
      </c>
      <c r="C300" s="444" t="s">
        <v>414</v>
      </c>
      <c r="D300" s="444" t="s">
        <v>415</v>
      </c>
      <c r="E300" s="445">
        <v>198.077</v>
      </c>
      <c r="F300" s="454" t="s">
        <v>1029</v>
      </c>
      <c r="G300" s="446">
        <f>SUM(H298:H299)</f>
        <v>275.25</v>
      </c>
      <c r="H300" s="445"/>
      <c r="I300" s="445"/>
      <c r="J300" s="447">
        <v>233.29</v>
      </c>
      <c r="K300" s="444" t="s">
        <v>1126</v>
      </c>
      <c r="L300" s="448">
        <f>H299+H301</f>
        <v>473.327</v>
      </c>
      <c r="M300" s="446">
        <v>236.6635</v>
      </c>
      <c r="N300" s="446">
        <v>131</v>
      </c>
      <c r="O300" s="446">
        <v>49</v>
      </c>
      <c r="P300" s="446">
        <v>180</v>
      </c>
      <c r="Q300" s="446">
        <v>135</v>
      </c>
      <c r="R300" s="446">
        <v>79</v>
      </c>
      <c r="S300" s="446">
        <v>214</v>
      </c>
      <c r="T300" s="449">
        <v>379327.03</v>
      </c>
      <c r="U300" s="449">
        <v>3146531.99</v>
      </c>
      <c r="V300" s="450"/>
      <c r="W300" s="444"/>
      <c r="X300" s="444" t="s">
        <v>762</v>
      </c>
      <c r="Y300" s="444" t="s">
        <v>762</v>
      </c>
      <c r="Z300" s="444" t="s">
        <v>757</v>
      </c>
      <c r="AA300" s="444"/>
      <c r="AC300" s="443">
        <f t="shared" si="1"/>
        <v>0</v>
      </c>
    </row>
    <row r="301" spans="1:29" ht="33.75" customHeight="1" x14ac:dyDescent="0.25">
      <c r="A301" s="444"/>
      <c r="B301" s="444"/>
      <c r="C301" s="444"/>
      <c r="D301" s="444"/>
      <c r="E301" s="445"/>
      <c r="F301" s="454"/>
      <c r="G301" s="446"/>
      <c r="H301" s="445">
        <v>198.077</v>
      </c>
      <c r="I301" s="445">
        <f>H301+I299</f>
        <v>57036.499999999985</v>
      </c>
      <c r="J301" s="447"/>
      <c r="K301" s="444"/>
      <c r="L301" s="448"/>
      <c r="M301" s="446"/>
      <c r="N301" s="446"/>
      <c r="O301" s="446"/>
      <c r="P301" s="446"/>
      <c r="Q301" s="446"/>
      <c r="R301" s="446"/>
      <c r="S301" s="446"/>
      <c r="T301" s="449"/>
      <c r="U301" s="449"/>
      <c r="V301" s="450" t="s">
        <v>1127</v>
      </c>
      <c r="W301" s="444"/>
      <c r="X301" s="444" t="s">
        <v>1029</v>
      </c>
      <c r="Y301" s="444" t="s">
        <v>1029</v>
      </c>
      <c r="Z301" s="444" t="s">
        <v>1029</v>
      </c>
      <c r="AA301" s="444"/>
      <c r="AC301" s="443">
        <f t="shared" si="1"/>
        <v>8.1480714285714271</v>
      </c>
    </row>
    <row r="302" spans="1:29" ht="19.5" customHeight="1" x14ac:dyDescent="0.25">
      <c r="A302" s="444">
        <f>A300+1</f>
        <v>147</v>
      </c>
      <c r="B302" s="444" t="s">
        <v>1128</v>
      </c>
      <c r="C302" s="444" t="s">
        <v>416</v>
      </c>
      <c r="D302" s="444" t="s">
        <v>417</v>
      </c>
      <c r="E302" s="445">
        <v>327.99900000000002</v>
      </c>
      <c r="F302" s="454" t="s">
        <v>1029</v>
      </c>
      <c r="G302" s="446">
        <f>SUM(H300:H301)</f>
        <v>198.077</v>
      </c>
      <c r="H302" s="445"/>
      <c r="I302" s="445"/>
      <c r="J302" s="447">
        <v>233.93</v>
      </c>
      <c r="K302" s="444" t="s">
        <v>1129</v>
      </c>
      <c r="L302" s="448">
        <f>H301+H303</f>
        <v>526.07600000000002</v>
      </c>
      <c r="M302" s="446">
        <v>263.03800000000001</v>
      </c>
      <c r="N302" s="446">
        <v>150</v>
      </c>
      <c r="O302" s="446">
        <v>223</v>
      </c>
      <c r="P302" s="446">
        <v>373</v>
      </c>
      <c r="Q302" s="446">
        <v>119</v>
      </c>
      <c r="R302" s="446">
        <v>202</v>
      </c>
      <c r="S302" s="446">
        <v>321</v>
      </c>
      <c r="T302" s="449">
        <v>379489.02</v>
      </c>
      <c r="U302" s="449">
        <v>3146418</v>
      </c>
      <c r="V302" s="450"/>
      <c r="W302" s="444"/>
      <c r="X302" s="444" t="s">
        <v>762</v>
      </c>
      <c r="Y302" s="444" t="s">
        <v>762</v>
      </c>
      <c r="Z302" s="444" t="s">
        <v>757</v>
      </c>
      <c r="AA302" s="444"/>
      <c r="AC302" s="443">
        <f t="shared" si="1"/>
        <v>0</v>
      </c>
    </row>
    <row r="303" spans="1:29" ht="19.5" customHeight="1" x14ac:dyDescent="0.25">
      <c r="A303" s="436"/>
      <c r="B303" s="436"/>
      <c r="C303" s="436"/>
      <c r="D303" s="436"/>
      <c r="E303" s="437"/>
      <c r="F303" s="453"/>
      <c r="G303" s="439"/>
      <c r="H303" s="437">
        <v>327.99900000000002</v>
      </c>
      <c r="I303" s="437">
        <f>H303+I301</f>
        <v>57364.498999999989</v>
      </c>
      <c r="J303" s="438"/>
      <c r="K303" s="436"/>
      <c r="L303" s="442"/>
      <c r="M303" s="439"/>
      <c r="N303" s="439"/>
      <c r="O303" s="439"/>
      <c r="P303" s="439"/>
      <c r="Q303" s="439"/>
      <c r="R303" s="439"/>
      <c r="S303" s="439"/>
      <c r="T303" s="440"/>
      <c r="U303" s="440"/>
      <c r="V303" s="441"/>
      <c r="W303" s="436"/>
      <c r="X303" s="436" t="s">
        <v>1029</v>
      </c>
      <c r="Y303" s="436" t="s">
        <v>1029</v>
      </c>
      <c r="Z303" s="436" t="s">
        <v>1029</v>
      </c>
      <c r="AA303" s="436"/>
      <c r="AC303" s="443">
        <f t="shared" si="1"/>
        <v>8.1949284285714263</v>
      </c>
    </row>
    <row r="304" spans="1:29" ht="19.5" customHeight="1" x14ac:dyDescent="0.25">
      <c r="A304" s="436">
        <f>A302+1</f>
        <v>148</v>
      </c>
      <c r="B304" s="436" t="s">
        <v>1029</v>
      </c>
      <c r="C304" s="436" t="s">
        <v>418</v>
      </c>
      <c r="D304" s="436" t="s">
        <v>231</v>
      </c>
      <c r="E304" s="437">
        <v>318</v>
      </c>
      <c r="F304" s="453" t="s">
        <v>1029</v>
      </c>
      <c r="G304" s="439"/>
      <c r="H304" s="437"/>
      <c r="I304" s="437"/>
      <c r="J304" s="438">
        <v>235.82300000000001</v>
      </c>
      <c r="K304" s="436" t="s">
        <v>1029</v>
      </c>
      <c r="L304" s="442">
        <f>H303+H305</f>
        <v>645.99900000000002</v>
      </c>
      <c r="M304" s="439">
        <v>322.99950000000001</v>
      </c>
      <c r="N304" s="439">
        <v>106</v>
      </c>
      <c r="O304" s="439">
        <v>132</v>
      </c>
      <c r="P304" s="439">
        <v>238</v>
      </c>
      <c r="Q304" s="439">
        <v>127</v>
      </c>
      <c r="R304" s="439">
        <v>142</v>
      </c>
      <c r="S304" s="439">
        <v>269</v>
      </c>
      <c r="T304" s="440">
        <v>379813.02299999999</v>
      </c>
      <c r="U304" s="440">
        <v>3146366.9509999999</v>
      </c>
      <c r="V304" s="441"/>
      <c r="W304" s="436"/>
      <c r="X304" s="436" t="s">
        <v>762</v>
      </c>
      <c r="Y304" s="436" t="s">
        <v>762</v>
      </c>
      <c r="Z304" s="436" t="s">
        <v>757</v>
      </c>
      <c r="AA304" s="436"/>
      <c r="AC304" s="443">
        <f t="shared" si="1"/>
        <v>0</v>
      </c>
    </row>
    <row r="305" spans="1:29" ht="19.5" customHeight="1" x14ac:dyDescent="0.25">
      <c r="A305" s="436"/>
      <c r="B305" s="436"/>
      <c r="C305" s="436"/>
      <c r="D305" s="436"/>
      <c r="E305" s="437"/>
      <c r="F305" s="453"/>
      <c r="G305" s="439"/>
      <c r="H305" s="437">
        <v>318</v>
      </c>
      <c r="I305" s="437">
        <f>H305+I303</f>
        <v>57682.498999999989</v>
      </c>
      <c r="J305" s="438"/>
      <c r="K305" s="436"/>
      <c r="L305" s="442"/>
      <c r="M305" s="439"/>
      <c r="N305" s="439"/>
      <c r="O305" s="439"/>
      <c r="P305" s="439"/>
      <c r="Q305" s="439"/>
      <c r="R305" s="439"/>
      <c r="S305" s="439"/>
      <c r="T305" s="440"/>
      <c r="U305" s="440"/>
      <c r="V305" s="441"/>
      <c r="W305" s="436"/>
      <c r="X305" s="436" t="s">
        <v>1029</v>
      </c>
      <c r="Y305" s="436" t="s">
        <v>1029</v>
      </c>
      <c r="Z305" s="436" t="s">
        <v>1029</v>
      </c>
      <c r="AA305" s="436"/>
      <c r="AC305" s="443">
        <f t="shared" si="1"/>
        <v>8.2403569999999977</v>
      </c>
    </row>
    <row r="306" spans="1:29" ht="19.5" customHeight="1" x14ac:dyDescent="0.25">
      <c r="A306" s="436">
        <f>A304+1</f>
        <v>149</v>
      </c>
      <c r="B306" s="436" t="s">
        <v>1029</v>
      </c>
      <c r="C306" s="436" t="s">
        <v>419</v>
      </c>
      <c r="D306" s="436" t="s">
        <v>257</v>
      </c>
      <c r="E306" s="437">
        <v>379</v>
      </c>
      <c r="F306" s="453" t="s">
        <v>1029</v>
      </c>
      <c r="G306" s="439"/>
      <c r="H306" s="437"/>
      <c r="I306" s="437"/>
      <c r="J306" s="438">
        <v>235.23</v>
      </c>
      <c r="K306" s="436" t="s">
        <v>1029</v>
      </c>
      <c r="L306" s="442">
        <f>H305+H307</f>
        <v>697</v>
      </c>
      <c r="M306" s="439">
        <v>348.5</v>
      </c>
      <c r="N306" s="439">
        <v>186</v>
      </c>
      <c r="O306" s="439">
        <v>234</v>
      </c>
      <c r="P306" s="439">
        <v>420</v>
      </c>
      <c r="Q306" s="439">
        <v>177</v>
      </c>
      <c r="R306" s="439">
        <v>218</v>
      </c>
      <c r="S306" s="439">
        <v>395</v>
      </c>
      <c r="T306" s="440">
        <v>380127.14799999999</v>
      </c>
      <c r="U306" s="440">
        <v>3146317.4589999998</v>
      </c>
      <c r="V306" s="441"/>
      <c r="W306" s="436"/>
      <c r="X306" s="436" t="s">
        <v>762</v>
      </c>
      <c r="Y306" s="436" t="s">
        <v>762</v>
      </c>
      <c r="Z306" s="436" t="s">
        <v>757</v>
      </c>
      <c r="AA306" s="436"/>
      <c r="AC306" s="443">
        <f t="shared" si="1"/>
        <v>0</v>
      </c>
    </row>
    <row r="307" spans="1:29" ht="19.5" customHeight="1" x14ac:dyDescent="0.25">
      <c r="A307" s="436"/>
      <c r="B307" s="436"/>
      <c r="C307" s="436"/>
      <c r="D307" s="436"/>
      <c r="E307" s="437"/>
      <c r="F307" s="453"/>
      <c r="G307" s="439"/>
      <c r="H307" s="437">
        <v>379</v>
      </c>
      <c r="I307" s="437">
        <f>H307+I305</f>
        <v>58061.498999999989</v>
      </c>
      <c r="J307" s="438"/>
      <c r="K307" s="436"/>
      <c r="L307" s="442"/>
      <c r="M307" s="439"/>
      <c r="N307" s="439"/>
      <c r="O307" s="439"/>
      <c r="P307" s="439"/>
      <c r="Q307" s="439"/>
      <c r="R307" s="439"/>
      <c r="S307" s="439"/>
      <c r="T307" s="440"/>
      <c r="U307" s="440"/>
      <c r="V307" s="441"/>
      <c r="W307" s="436"/>
      <c r="X307" s="436" t="s">
        <v>1029</v>
      </c>
      <c r="Y307" s="436" t="s">
        <v>1029</v>
      </c>
      <c r="Z307" s="436" t="s">
        <v>1029</v>
      </c>
      <c r="AA307" s="436"/>
      <c r="AC307" s="443">
        <f t="shared" si="1"/>
        <v>8.2944998571428563</v>
      </c>
    </row>
    <row r="308" spans="1:29" ht="19.5" customHeight="1" x14ac:dyDescent="0.25">
      <c r="A308" s="436">
        <f>A306+1</f>
        <v>150</v>
      </c>
      <c r="B308" s="436" t="s">
        <v>1029</v>
      </c>
      <c r="C308" s="436" t="s">
        <v>420</v>
      </c>
      <c r="D308" s="436" t="s">
        <v>250</v>
      </c>
      <c r="E308" s="437">
        <v>382</v>
      </c>
      <c r="F308" s="453" t="s">
        <v>1029</v>
      </c>
      <c r="G308" s="439"/>
      <c r="H308" s="437"/>
      <c r="I308" s="437"/>
      <c r="J308" s="438">
        <v>230.744</v>
      </c>
      <c r="K308" s="436" t="s">
        <v>1029</v>
      </c>
      <c r="L308" s="442">
        <f>H307+H309</f>
        <v>761</v>
      </c>
      <c r="M308" s="439">
        <v>380.5</v>
      </c>
      <c r="N308" s="439">
        <v>146</v>
      </c>
      <c r="O308" s="439">
        <v>194</v>
      </c>
      <c r="P308" s="439">
        <v>340</v>
      </c>
      <c r="Q308" s="439">
        <v>162</v>
      </c>
      <c r="R308" s="439">
        <v>193</v>
      </c>
      <c r="S308" s="439">
        <v>355</v>
      </c>
      <c r="T308" s="440">
        <v>380501.52899999998</v>
      </c>
      <c r="U308" s="440">
        <v>3146258.4730000002</v>
      </c>
      <c r="V308" s="441"/>
      <c r="W308" s="436"/>
      <c r="X308" s="436" t="s">
        <v>1130</v>
      </c>
      <c r="Y308" s="436" t="s">
        <v>762</v>
      </c>
      <c r="Z308" s="436" t="s">
        <v>757</v>
      </c>
      <c r="AA308" s="436"/>
      <c r="AC308" s="443">
        <f t="shared" si="1"/>
        <v>0</v>
      </c>
    </row>
    <row r="309" spans="1:29" ht="19.5" customHeight="1" x14ac:dyDescent="0.25">
      <c r="A309" s="436"/>
      <c r="B309" s="436"/>
      <c r="C309" s="436"/>
      <c r="D309" s="436"/>
      <c r="E309" s="437"/>
      <c r="F309" s="453"/>
      <c r="G309" s="439"/>
      <c r="H309" s="437">
        <v>382</v>
      </c>
      <c r="I309" s="437">
        <f>H309+I307</f>
        <v>58443.498999999989</v>
      </c>
      <c r="J309" s="438"/>
      <c r="K309" s="436"/>
      <c r="L309" s="442"/>
      <c r="M309" s="439"/>
      <c r="N309" s="439"/>
      <c r="O309" s="439"/>
      <c r="P309" s="439"/>
      <c r="Q309" s="439"/>
      <c r="R309" s="439"/>
      <c r="S309" s="439"/>
      <c r="T309" s="440"/>
      <c r="U309" s="440"/>
      <c r="V309" s="441" t="s">
        <v>1131</v>
      </c>
      <c r="W309" s="436"/>
      <c r="X309" s="436" t="s">
        <v>1029</v>
      </c>
      <c r="Y309" s="436" t="s">
        <v>1029</v>
      </c>
      <c r="Z309" s="436" t="s">
        <v>1029</v>
      </c>
      <c r="AA309" s="436"/>
      <c r="AC309" s="443">
        <f t="shared" si="1"/>
        <v>8.3490712857142846</v>
      </c>
    </row>
    <row r="310" spans="1:29" ht="19.5" customHeight="1" x14ac:dyDescent="0.25">
      <c r="A310" s="436">
        <f>A308+1</f>
        <v>151</v>
      </c>
      <c r="B310" s="436" t="s">
        <v>1029</v>
      </c>
      <c r="C310" s="436" t="s">
        <v>421</v>
      </c>
      <c r="D310" s="436" t="s">
        <v>250</v>
      </c>
      <c r="E310" s="437">
        <v>353.64499999999998</v>
      </c>
      <c r="F310" s="453" t="s">
        <v>1029</v>
      </c>
      <c r="G310" s="439"/>
      <c r="H310" s="437"/>
      <c r="I310" s="437"/>
      <c r="J310" s="438">
        <v>230.33</v>
      </c>
      <c r="K310" s="436" t="s">
        <v>1029</v>
      </c>
      <c r="L310" s="442">
        <f>H309+H311</f>
        <v>735.64499999999998</v>
      </c>
      <c r="M310" s="439">
        <v>367.82249999999999</v>
      </c>
      <c r="N310" s="439">
        <v>189</v>
      </c>
      <c r="O310" s="439">
        <v>171</v>
      </c>
      <c r="P310" s="439">
        <v>360</v>
      </c>
      <c r="Q310" s="439">
        <v>190</v>
      </c>
      <c r="R310" s="439">
        <v>173</v>
      </c>
      <c r="S310" s="439">
        <v>363</v>
      </c>
      <c r="T310" s="440">
        <v>380878.87400000001</v>
      </c>
      <c r="U310" s="440">
        <v>3146199.02</v>
      </c>
      <c r="V310" s="441"/>
      <c r="W310" s="436"/>
      <c r="X310" s="436" t="s">
        <v>1130</v>
      </c>
      <c r="Y310" s="436" t="s">
        <v>762</v>
      </c>
      <c r="Z310" s="436" t="s">
        <v>757</v>
      </c>
      <c r="AA310" s="436"/>
      <c r="AC310" s="443">
        <f t="shared" si="1"/>
        <v>0</v>
      </c>
    </row>
    <row r="311" spans="1:29" ht="19.5" customHeight="1" x14ac:dyDescent="0.25">
      <c r="A311" s="436"/>
      <c r="B311" s="436"/>
      <c r="C311" s="436"/>
      <c r="D311" s="436"/>
      <c r="E311" s="437"/>
      <c r="F311" s="453"/>
      <c r="G311" s="439"/>
      <c r="H311" s="437">
        <v>353.64499999999998</v>
      </c>
      <c r="I311" s="437">
        <f>H311+I309</f>
        <v>58797.143999999986</v>
      </c>
      <c r="J311" s="438"/>
      <c r="K311" s="436"/>
      <c r="L311" s="442"/>
      <c r="M311" s="439"/>
      <c r="N311" s="439"/>
      <c r="O311" s="439"/>
      <c r="P311" s="439"/>
      <c r="Q311" s="439"/>
      <c r="R311" s="439"/>
      <c r="S311" s="439"/>
      <c r="T311" s="440"/>
      <c r="U311" s="440"/>
      <c r="V311" s="441"/>
      <c r="W311" s="436"/>
      <c r="X311" s="436" t="s">
        <v>1029</v>
      </c>
      <c r="Y311" s="436" t="s">
        <v>1029</v>
      </c>
      <c r="Z311" s="436" t="s">
        <v>1029</v>
      </c>
      <c r="AA311" s="436"/>
      <c r="AC311" s="443">
        <f t="shared" si="1"/>
        <v>8.3995919999999984</v>
      </c>
    </row>
    <row r="312" spans="1:29" ht="19.5" customHeight="1" x14ac:dyDescent="0.25">
      <c r="A312" s="444">
        <f>A310+1</f>
        <v>152</v>
      </c>
      <c r="B312" s="444" t="s">
        <v>1132</v>
      </c>
      <c r="C312" s="444" t="s">
        <v>422</v>
      </c>
      <c r="D312" s="444" t="s">
        <v>368</v>
      </c>
      <c r="E312" s="445">
        <v>247.381</v>
      </c>
      <c r="F312" s="454" t="s">
        <v>1029</v>
      </c>
      <c r="G312" s="446">
        <f>SUM(H302:H311)</f>
        <v>1760.644</v>
      </c>
      <c r="H312" s="445"/>
      <c r="I312" s="445"/>
      <c r="J312" s="447">
        <v>231.35</v>
      </c>
      <c r="K312" s="444" t="s">
        <v>1133</v>
      </c>
      <c r="L312" s="448">
        <f>H311+H313</f>
        <v>601.02599999999995</v>
      </c>
      <c r="M312" s="446">
        <v>300.51299999999998</v>
      </c>
      <c r="N312" s="446">
        <v>184</v>
      </c>
      <c r="O312" s="446">
        <v>88</v>
      </c>
      <c r="P312" s="446">
        <v>272</v>
      </c>
      <c r="Q312" s="446">
        <v>182</v>
      </c>
      <c r="R312" s="446">
        <v>107</v>
      </c>
      <c r="S312" s="446">
        <v>289</v>
      </c>
      <c r="T312" s="449">
        <v>381228.21</v>
      </c>
      <c r="U312" s="449">
        <v>3146143.98</v>
      </c>
      <c r="V312" s="450"/>
      <c r="W312" s="444"/>
      <c r="X312" s="444" t="s">
        <v>1134</v>
      </c>
      <c r="Y312" s="444" t="s">
        <v>762</v>
      </c>
      <c r="Z312" s="444" t="s">
        <v>757</v>
      </c>
      <c r="AA312" s="444"/>
      <c r="AC312" s="443">
        <f t="shared" si="1"/>
        <v>0</v>
      </c>
    </row>
    <row r="313" spans="1:29" ht="31.5" customHeight="1" x14ac:dyDescent="0.25">
      <c r="A313" s="444"/>
      <c r="B313" s="444"/>
      <c r="C313" s="444"/>
      <c r="D313" s="444"/>
      <c r="E313" s="445"/>
      <c r="F313" s="454"/>
      <c r="G313" s="446"/>
      <c r="H313" s="445">
        <v>247.381</v>
      </c>
      <c r="I313" s="445">
        <f>H313+I311</f>
        <v>59044.524999999987</v>
      </c>
      <c r="J313" s="447"/>
      <c r="K313" s="444"/>
      <c r="L313" s="448"/>
      <c r="M313" s="446"/>
      <c r="N313" s="446"/>
      <c r="O313" s="446"/>
      <c r="P313" s="446"/>
      <c r="Q313" s="446"/>
      <c r="R313" s="446"/>
      <c r="S313" s="446"/>
      <c r="T313" s="449"/>
      <c r="U313" s="449"/>
      <c r="V313" s="450" t="s">
        <v>1135</v>
      </c>
      <c r="W313" s="444"/>
      <c r="X313" s="444" t="s">
        <v>1029</v>
      </c>
      <c r="Y313" s="444" t="s">
        <v>1029</v>
      </c>
      <c r="Z313" s="444" t="s">
        <v>1029</v>
      </c>
      <c r="AA313" s="444"/>
      <c r="AC313" s="443">
        <f t="shared" si="1"/>
        <v>8.4349321428571411</v>
      </c>
    </row>
    <row r="314" spans="1:29" ht="19.5" customHeight="1" x14ac:dyDescent="0.25">
      <c r="A314" s="444">
        <f>A312+1</f>
        <v>153</v>
      </c>
      <c r="B314" s="444" t="s">
        <v>1136</v>
      </c>
      <c r="C314" s="444" t="s">
        <v>423</v>
      </c>
      <c r="D314" s="444" t="s">
        <v>368</v>
      </c>
      <c r="E314" s="445">
        <v>258</v>
      </c>
      <c r="F314" s="454" t="s">
        <v>1029</v>
      </c>
      <c r="G314" s="446">
        <f>SUM(H312:H313)</f>
        <v>247.381</v>
      </c>
      <c r="H314" s="445"/>
      <c r="I314" s="445"/>
      <c r="J314" s="447">
        <v>234.84</v>
      </c>
      <c r="K314" s="444" t="s">
        <v>1137</v>
      </c>
      <c r="L314" s="448">
        <f>H313+H315</f>
        <v>505.38099999999997</v>
      </c>
      <c r="M314" s="446">
        <v>252.69049999999999</v>
      </c>
      <c r="N314" s="446">
        <v>160</v>
      </c>
      <c r="O314" s="446">
        <v>54</v>
      </c>
      <c r="P314" s="446">
        <v>214</v>
      </c>
      <c r="Q314" s="446">
        <v>141</v>
      </c>
      <c r="R314" s="446">
        <v>78</v>
      </c>
      <c r="S314" s="446">
        <v>219</v>
      </c>
      <c r="T314" s="449">
        <v>381432.82</v>
      </c>
      <c r="U314" s="449">
        <v>3146004.94</v>
      </c>
      <c r="V314" s="450"/>
      <c r="W314" s="444"/>
      <c r="X314" s="444" t="s">
        <v>1134</v>
      </c>
      <c r="Y314" s="444" t="s">
        <v>762</v>
      </c>
      <c r="Z314" s="444" t="s">
        <v>757</v>
      </c>
      <c r="AA314" s="444"/>
      <c r="AC314" s="443">
        <f t="shared" si="1"/>
        <v>0</v>
      </c>
    </row>
    <row r="315" spans="1:29" ht="19.5" customHeight="1" x14ac:dyDescent="0.25">
      <c r="A315" s="436"/>
      <c r="B315" s="436"/>
      <c r="C315" s="436"/>
      <c r="D315" s="436"/>
      <c r="E315" s="437"/>
      <c r="F315" s="453"/>
      <c r="G315" s="439"/>
      <c r="H315" s="437">
        <v>258</v>
      </c>
      <c r="I315" s="437">
        <f>H315+I313</f>
        <v>59302.524999999987</v>
      </c>
      <c r="J315" s="438"/>
      <c r="K315" s="436"/>
      <c r="L315" s="442"/>
      <c r="M315" s="439"/>
      <c r="N315" s="439"/>
      <c r="O315" s="439"/>
      <c r="P315" s="439"/>
      <c r="Q315" s="439"/>
      <c r="R315" s="439"/>
      <c r="S315" s="439"/>
      <c r="T315" s="440"/>
      <c r="U315" s="440"/>
      <c r="V315" s="441"/>
      <c r="W315" s="436"/>
      <c r="X315" s="436" t="s">
        <v>1029</v>
      </c>
      <c r="Y315" s="436" t="s">
        <v>1029</v>
      </c>
      <c r="Z315" s="436" t="s">
        <v>1029</v>
      </c>
      <c r="AA315" s="436"/>
      <c r="AC315" s="443">
        <f t="shared" si="1"/>
        <v>8.4717892857142836</v>
      </c>
    </row>
    <row r="316" spans="1:29" ht="19.5" customHeight="1" x14ac:dyDescent="0.25">
      <c r="A316" s="436">
        <f>A314+1</f>
        <v>154</v>
      </c>
      <c r="B316" s="436" t="s">
        <v>1029</v>
      </c>
      <c r="C316" s="436" t="s">
        <v>424</v>
      </c>
      <c r="D316" s="436" t="s">
        <v>246</v>
      </c>
      <c r="E316" s="437">
        <v>452.89400000000001</v>
      </c>
      <c r="F316" s="453" t="s">
        <v>1029</v>
      </c>
      <c r="G316" s="439"/>
      <c r="H316" s="437"/>
      <c r="I316" s="437"/>
      <c r="J316" s="438">
        <v>234.828</v>
      </c>
      <c r="K316" s="436" t="s">
        <v>1029</v>
      </c>
      <c r="L316" s="442">
        <f>H315+H317</f>
        <v>710.89400000000001</v>
      </c>
      <c r="M316" s="439">
        <v>355.447</v>
      </c>
      <c r="N316" s="439">
        <v>204</v>
      </c>
      <c r="O316" s="439">
        <v>100</v>
      </c>
      <c r="P316" s="439">
        <v>304</v>
      </c>
      <c r="Q316" s="439">
        <v>180</v>
      </c>
      <c r="R316" s="439">
        <v>141</v>
      </c>
      <c r="S316" s="439">
        <v>321</v>
      </c>
      <c r="T316" s="440">
        <v>381689.51199999999</v>
      </c>
      <c r="U316" s="440">
        <v>3145978.9950000001</v>
      </c>
      <c r="V316" s="441"/>
      <c r="W316" s="436"/>
      <c r="X316" s="436" t="s">
        <v>1134</v>
      </c>
      <c r="Y316" s="436" t="s">
        <v>762</v>
      </c>
      <c r="Z316" s="436" t="s">
        <v>757</v>
      </c>
      <c r="AA316" s="436"/>
      <c r="AC316" s="443">
        <f t="shared" si="1"/>
        <v>0</v>
      </c>
    </row>
    <row r="317" spans="1:29" ht="19.5" customHeight="1" x14ac:dyDescent="0.25">
      <c r="A317" s="436"/>
      <c r="B317" s="436"/>
      <c r="C317" s="436"/>
      <c r="D317" s="436"/>
      <c r="E317" s="437"/>
      <c r="F317" s="453"/>
      <c r="G317" s="439"/>
      <c r="H317" s="437">
        <v>452.89400000000001</v>
      </c>
      <c r="I317" s="437">
        <f>H317+I315</f>
        <v>59755.418999999987</v>
      </c>
      <c r="J317" s="438"/>
      <c r="K317" s="436"/>
      <c r="L317" s="442"/>
      <c r="M317" s="439"/>
      <c r="N317" s="439"/>
      <c r="O317" s="439"/>
      <c r="P317" s="439"/>
      <c r="Q317" s="439"/>
      <c r="R317" s="439"/>
      <c r="S317" s="439"/>
      <c r="T317" s="440"/>
      <c r="U317" s="440"/>
      <c r="V317" s="441" t="s">
        <v>1042</v>
      </c>
      <c r="W317" s="436"/>
      <c r="X317" s="436" t="s">
        <v>1029</v>
      </c>
      <c r="Y317" s="436" t="s">
        <v>1029</v>
      </c>
      <c r="Z317" s="436" t="s">
        <v>1029</v>
      </c>
      <c r="AA317" s="436"/>
      <c r="AC317" s="443">
        <f t="shared" si="1"/>
        <v>8.5364884285714275</v>
      </c>
    </row>
    <row r="318" spans="1:29" ht="19.5" customHeight="1" x14ac:dyDescent="0.25">
      <c r="A318" s="444">
        <f>A316+1</f>
        <v>155</v>
      </c>
      <c r="B318" s="444" t="s">
        <v>1138</v>
      </c>
      <c r="C318" s="444" t="s">
        <v>425</v>
      </c>
      <c r="D318" s="444" t="s">
        <v>426</v>
      </c>
      <c r="E318" s="445">
        <v>217.36799999999999</v>
      </c>
      <c r="F318" s="454">
        <v>2</v>
      </c>
      <c r="G318" s="446">
        <f>SUM(H314:H317)</f>
        <v>710.89400000000001</v>
      </c>
      <c r="H318" s="445"/>
      <c r="I318" s="445"/>
      <c r="J318" s="447">
        <v>233.63</v>
      </c>
      <c r="K318" s="444" t="s">
        <v>1139</v>
      </c>
      <c r="L318" s="448">
        <f>H317+H319</f>
        <v>670.26199999999994</v>
      </c>
      <c r="M318" s="446">
        <v>335.13099999999997</v>
      </c>
      <c r="N318" s="446">
        <v>355</v>
      </c>
      <c r="O318" s="446">
        <v>116</v>
      </c>
      <c r="P318" s="446">
        <v>471</v>
      </c>
      <c r="Q318" s="446">
        <v>315</v>
      </c>
      <c r="R318" s="446">
        <v>112</v>
      </c>
      <c r="S318" s="446">
        <v>427</v>
      </c>
      <c r="T318" s="449">
        <v>382140.11</v>
      </c>
      <c r="U318" s="449">
        <v>3145933.45</v>
      </c>
      <c r="V318" s="450"/>
      <c r="W318" s="444"/>
      <c r="X318" s="444" t="s">
        <v>1134</v>
      </c>
      <c r="Y318" s="444" t="s">
        <v>762</v>
      </c>
      <c r="Z318" s="444" t="s">
        <v>757</v>
      </c>
      <c r="AA318" s="444"/>
      <c r="AC318" s="443">
        <f t="shared" si="1"/>
        <v>0</v>
      </c>
    </row>
    <row r="319" spans="1:29" ht="29.25" customHeight="1" x14ac:dyDescent="0.25">
      <c r="A319" s="444"/>
      <c r="B319" s="444"/>
      <c r="C319" s="444"/>
      <c r="D319" s="444"/>
      <c r="E319" s="445"/>
      <c r="F319" s="454"/>
      <c r="G319" s="446"/>
      <c r="H319" s="445">
        <v>217.36799999999999</v>
      </c>
      <c r="I319" s="445">
        <f>H319+I317</f>
        <v>59972.786999999989</v>
      </c>
      <c r="J319" s="447"/>
      <c r="K319" s="444"/>
      <c r="L319" s="448"/>
      <c r="M319" s="446"/>
      <c r="N319" s="446"/>
      <c r="O319" s="446"/>
      <c r="P319" s="446"/>
      <c r="Q319" s="446"/>
      <c r="R319" s="446"/>
      <c r="S319" s="446"/>
      <c r="T319" s="449"/>
      <c r="U319" s="449"/>
      <c r="V319" s="450" t="s">
        <v>1140</v>
      </c>
      <c r="W319" s="444"/>
      <c r="X319" s="444" t="s">
        <v>1029</v>
      </c>
      <c r="Y319" s="444" t="s">
        <v>1029</v>
      </c>
      <c r="Z319" s="444" t="s">
        <v>1029</v>
      </c>
      <c r="AA319" s="444"/>
      <c r="AC319" s="443">
        <f t="shared" si="1"/>
        <v>8.5675409999999985</v>
      </c>
    </row>
    <row r="320" spans="1:29" ht="19.5" customHeight="1" x14ac:dyDescent="0.25">
      <c r="A320" s="444">
        <f>A318+1</f>
        <v>156</v>
      </c>
      <c r="B320" s="444" t="s">
        <v>1141</v>
      </c>
      <c r="C320" s="444" t="s">
        <v>427</v>
      </c>
      <c r="D320" s="444" t="s">
        <v>426</v>
      </c>
      <c r="E320" s="445">
        <v>368</v>
      </c>
      <c r="F320" s="454">
        <v>2</v>
      </c>
      <c r="G320" s="446">
        <f>SUM(H318:H319)</f>
        <v>217.36799999999999</v>
      </c>
      <c r="H320" s="445"/>
      <c r="I320" s="445"/>
      <c r="J320" s="447">
        <v>233.11</v>
      </c>
      <c r="K320" s="444" t="s">
        <v>1142</v>
      </c>
      <c r="L320" s="448">
        <f>H319+H321</f>
        <v>585.36799999999994</v>
      </c>
      <c r="M320" s="446">
        <v>292.68399999999997</v>
      </c>
      <c r="N320" s="446">
        <v>102</v>
      </c>
      <c r="O320" s="446">
        <v>339</v>
      </c>
      <c r="P320" s="446">
        <v>441</v>
      </c>
      <c r="Q320" s="446">
        <v>106</v>
      </c>
      <c r="R320" s="446">
        <v>285</v>
      </c>
      <c r="S320" s="446">
        <v>391</v>
      </c>
      <c r="T320" s="449">
        <v>382321.04</v>
      </c>
      <c r="U320" s="449">
        <v>3145812.98</v>
      </c>
      <c r="V320" s="450"/>
      <c r="W320" s="444"/>
      <c r="X320" s="444" t="s">
        <v>1134</v>
      </c>
      <c r="Y320" s="444" t="s">
        <v>762</v>
      </c>
      <c r="Z320" s="444" t="s">
        <v>757</v>
      </c>
      <c r="AA320" s="444"/>
      <c r="AC320" s="443">
        <f t="shared" si="1"/>
        <v>0</v>
      </c>
    </row>
    <row r="321" spans="1:29" ht="19.5" customHeight="1" x14ac:dyDescent="0.25">
      <c r="A321" s="436"/>
      <c r="B321" s="436"/>
      <c r="C321" s="436"/>
      <c r="D321" s="436"/>
      <c r="E321" s="437"/>
      <c r="F321" s="453"/>
      <c r="G321" s="439"/>
      <c r="H321" s="437">
        <v>368</v>
      </c>
      <c r="I321" s="437">
        <f>H321+I319</f>
        <v>60340.786999999989</v>
      </c>
      <c r="J321" s="438"/>
      <c r="K321" s="436"/>
      <c r="L321" s="442"/>
      <c r="M321" s="439"/>
      <c r="N321" s="439"/>
      <c r="O321" s="439"/>
      <c r="P321" s="439"/>
      <c r="Q321" s="439"/>
      <c r="R321" s="439"/>
      <c r="S321" s="439"/>
      <c r="T321" s="440"/>
      <c r="U321" s="440"/>
      <c r="V321" s="441" t="s">
        <v>1053</v>
      </c>
      <c r="W321" s="436"/>
      <c r="X321" s="436" t="s">
        <v>1029</v>
      </c>
      <c r="Y321" s="436" t="s">
        <v>1029</v>
      </c>
      <c r="Z321" s="436" t="s">
        <v>1029</v>
      </c>
      <c r="AA321" s="436"/>
      <c r="AC321" s="443">
        <f t="shared" si="1"/>
        <v>8.6201124285714279</v>
      </c>
    </row>
    <row r="322" spans="1:29" ht="19.5" customHeight="1" x14ac:dyDescent="0.25">
      <c r="A322" s="436">
        <f>A320+1</f>
        <v>157</v>
      </c>
      <c r="B322" s="436" t="s">
        <v>1029</v>
      </c>
      <c r="C322" s="436" t="s">
        <v>428</v>
      </c>
      <c r="D322" s="436" t="s">
        <v>263</v>
      </c>
      <c r="E322" s="437">
        <v>397</v>
      </c>
      <c r="F322" s="453" t="s">
        <v>1029</v>
      </c>
      <c r="G322" s="439">
        <f>SUM(H320:H321)</f>
        <v>368</v>
      </c>
      <c r="H322" s="437"/>
      <c r="I322" s="437"/>
      <c r="J322" s="438">
        <v>235.37</v>
      </c>
      <c r="K322" s="436" t="s">
        <v>1029</v>
      </c>
      <c r="L322" s="442">
        <f>H321+H323</f>
        <v>765</v>
      </c>
      <c r="M322" s="439">
        <v>382.5</v>
      </c>
      <c r="N322" s="439">
        <v>31</v>
      </c>
      <c r="O322" s="439">
        <v>260</v>
      </c>
      <c r="P322" s="439">
        <v>291</v>
      </c>
      <c r="Q322" s="439">
        <v>84</v>
      </c>
      <c r="R322" s="439">
        <v>238</v>
      </c>
      <c r="S322" s="439">
        <v>322</v>
      </c>
      <c r="T322" s="440">
        <v>382679.89799999999</v>
      </c>
      <c r="U322" s="440">
        <v>3145894.497</v>
      </c>
      <c r="V322" s="441"/>
      <c r="W322" s="436"/>
      <c r="X322" s="436" t="s">
        <v>1134</v>
      </c>
      <c r="Y322" s="436" t="s">
        <v>762</v>
      </c>
      <c r="Z322" s="436" t="s">
        <v>757</v>
      </c>
      <c r="AA322" s="436"/>
      <c r="AC322" s="443">
        <f t="shared" si="1"/>
        <v>0</v>
      </c>
    </row>
    <row r="323" spans="1:29" ht="19.5" customHeight="1" x14ac:dyDescent="0.25">
      <c r="A323" s="436"/>
      <c r="B323" s="436"/>
      <c r="C323" s="436"/>
      <c r="D323" s="436"/>
      <c r="E323" s="437"/>
      <c r="F323" s="453"/>
      <c r="G323" s="439"/>
      <c r="H323" s="437">
        <v>397</v>
      </c>
      <c r="I323" s="437">
        <f>H323+I321</f>
        <v>60737.786999999989</v>
      </c>
      <c r="J323" s="438"/>
      <c r="K323" s="436"/>
      <c r="L323" s="442"/>
      <c r="M323" s="439"/>
      <c r="N323" s="439"/>
      <c r="O323" s="439"/>
      <c r="P323" s="439"/>
      <c r="Q323" s="439"/>
      <c r="R323" s="439"/>
      <c r="S323" s="439"/>
      <c r="T323" s="440"/>
      <c r="U323" s="440"/>
      <c r="V323" s="441" t="s">
        <v>1080</v>
      </c>
      <c r="W323" s="436"/>
      <c r="X323" s="436" t="s">
        <v>1029</v>
      </c>
      <c r="Y323" s="436" t="s">
        <v>1029</v>
      </c>
      <c r="Z323" s="436" t="s">
        <v>1029</v>
      </c>
      <c r="AA323" s="436"/>
      <c r="AC323" s="443">
        <f t="shared" si="1"/>
        <v>8.6768267142857134</v>
      </c>
    </row>
    <row r="324" spans="1:29" ht="19.5" customHeight="1" x14ac:dyDescent="0.25">
      <c r="A324" s="436">
        <f>A322+1</f>
        <v>158</v>
      </c>
      <c r="B324" s="436"/>
      <c r="C324" s="436" t="s">
        <v>429</v>
      </c>
      <c r="D324" s="436" t="s">
        <v>231</v>
      </c>
      <c r="E324" s="437">
        <v>332</v>
      </c>
      <c r="F324" s="453" t="s">
        <v>1029</v>
      </c>
      <c r="G324" s="439"/>
      <c r="H324" s="437"/>
      <c r="I324" s="437"/>
      <c r="J324" s="438">
        <v>235.00399999999999</v>
      </c>
      <c r="K324" s="436" t="s">
        <v>1029</v>
      </c>
      <c r="L324" s="442">
        <f>H323+H325</f>
        <v>729</v>
      </c>
      <c r="M324" s="439">
        <v>364.5</v>
      </c>
      <c r="N324" s="439">
        <v>138</v>
      </c>
      <c r="O324" s="439">
        <v>194</v>
      </c>
      <c r="P324" s="439">
        <v>332</v>
      </c>
      <c r="Q324" s="439">
        <v>160</v>
      </c>
      <c r="R324" s="439">
        <v>185</v>
      </c>
      <c r="S324" s="439">
        <v>345</v>
      </c>
      <c r="T324" s="440">
        <v>383067.03499999997</v>
      </c>
      <c r="U324" s="440">
        <v>3145982.4369999999</v>
      </c>
      <c r="V324" s="441"/>
      <c r="W324" s="436"/>
      <c r="X324" s="436" t="s">
        <v>1134</v>
      </c>
      <c r="Y324" s="436" t="s">
        <v>762</v>
      </c>
      <c r="Z324" s="436" t="s">
        <v>757</v>
      </c>
      <c r="AA324" s="436"/>
      <c r="AC324" s="443">
        <f t="shared" si="1"/>
        <v>0</v>
      </c>
    </row>
    <row r="325" spans="1:29" ht="19.5" customHeight="1" x14ac:dyDescent="0.25">
      <c r="A325" s="436"/>
      <c r="B325" s="436"/>
      <c r="C325" s="436"/>
      <c r="D325" s="436"/>
      <c r="E325" s="437"/>
      <c r="F325" s="453"/>
      <c r="G325" s="439"/>
      <c r="H325" s="437">
        <v>332</v>
      </c>
      <c r="I325" s="437">
        <f>H325+I323</f>
        <v>61069.786999999989</v>
      </c>
      <c r="J325" s="438"/>
      <c r="K325" s="436"/>
      <c r="L325" s="442"/>
      <c r="M325" s="439"/>
      <c r="N325" s="439"/>
      <c r="O325" s="439"/>
      <c r="P325" s="439"/>
      <c r="Q325" s="439"/>
      <c r="R325" s="439"/>
      <c r="S325" s="439"/>
      <c r="T325" s="440"/>
      <c r="U325" s="440"/>
      <c r="V325" s="441"/>
      <c r="W325" s="436"/>
      <c r="X325" s="436" t="s">
        <v>1029</v>
      </c>
      <c r="Y325" s="436" t="s">
        <v>1029</v>
      </c>
      <c r="Z325" s="436" t="s">
        <v>1029</v>
      </c>
      <c r="AA325" s="436"/>
      <c r="AC325" s="443">
        <f t="shared" si="1"/>
        <v>8.7242552857142837</v>
      </c>
    </row>
    <row r="326" spans="1:29" ht="19.5" customHeight="1" x14ac:dyDescent="0.25">
      <c r="A326" s="436">
        <f>A324+1</f>
        <v>159</v>
      </c>
      <c r="B326" s="436" t="s">
        <v>1029</v>
      </c>
      <c r="C326" s="436" t="s">
        <v>432</v>
      </c>
      <c r="D326" s="436" t="s">
        <v>238</v>
      </c>
      <c r="E326" s="437">
        <v>338.64299999999997</v>
      </c>
      <c r="F326" s="453" t="s">
        <v>1029</v>
      </c>
      <c r="G326" s="439"/>
      <c r="H326" s="437"/>
      <c r="I326" s="437"/>
      <c r="J326" s="438">
        <v>232.261</v>
      </c>
      <c r="K326" s="436" t="s">
        <v>1029</v>
      </c>
      <c r="L326" s="442">
        <f>H325+H327</f>
        <v>670.64300000000003</v>
      </c>
      <c r="M326" s="439">
        <v>335.32150000000001</v>
      </c>
      <c r="N326" s="439">
        <v>138</v>
      </c>
      <c r="O326" s="439">
        <v>153</v>
      </c>
      <c r="P326" s="439">
        <v>291</v>
      </c>
      <c r="Q326" s="439">
        <v>148</v>
      </c>
      <c r="R326" s="439">
        <v>159</v>
      </c>
      <c r="S326" s="439">
        <v>307</v>
      </c>
      <c r="T326" s="440">
        <v>383390.78700000001</v>
      </c>
      <c r="U326" s="440">
        <v>3146055.9789999998</v>
      </c>
      <c r="V326" s="441"/>
      <c r="W326" s="436"/>
      <c r="X326" s="436" t="s">
        <v>1134</v>
      </c>
      <c r="Y326" s="436" t="s">
        <v>762</v>
      </c>
      <c r="Z326" s="436" t="s">
        <v>757</v>
      </c>
      <c r="AA326" s="436"/>
      <c r="AC326" s="443">
        <f t="shared" si="1"/>
        <v>0</v>
      </c>
    </row>
    <row r="327" spans="1:29" ht="19.5" customHeight="1" x14ac:dyDescent="0.25">
      <c r="A327" s="436"/>
      <c r="B327" s="436"/>
      <c r="C327" s="436"/>
      <c r="D327" s="436"/>
      <c r="E327" s="437"/>
      <c r="F327" s="453"/>
      <c r="G327" s="439"/>
      <c r="H327" s="437">
        <v>338.64299999999997</v>
      </c>
      <c r="I327" s="437">
        <f>H327+I325</f>
        <v>61408.429999999986</v>
      </c>
      <c r="J327" s="438"/>
      <c r="K327" s="436"/>
      <c r="L327" s="442"/>
      <c r="M327" s="439"/>
      <c r="N327" s="439"/>
      <c r="O327" s="439"/>
      <c r="P327" s="439"/>
      <c r="Q327" s="439"/>
      <c r="R327" s="439"/>
      <c r="S327" s="439"/>
      <c r="T327" s="440"/>
      <c r="U327" s="440"/>
      <c r="V327" s="441" t="s">
        <v>1053</v>
      </c>
      <c r="W327" s="436"/>
      <c r="X327" s="436" t="s">
        <v>1029</v>
      </c>
      <c r="Y327" s="436" t="s">
        <v>1029</v>
      </c>
      <c r="Z327" s="436" t="s">
        <v>1029</v>
      </c>
      <c r="AA327" s="436"/>
      <c r="AC327" s="443">
        <f t="shared" si="1"/>
        <v>8.7726328571428542</v>
      </c>
    </row>
    <row r="328" spans="1:29" ht="19.5" customHeight="1" x14ac:dyDescent="0.25">
      <c r="A328" s="436">
        <f>A326+1</f>
        <v>160</v>
      </c>
      <c r="B328" s="436" t="s">
        <v>1143</v>
      </c>
      <c r="C328" s="436" t="s">
        <v>433</v>
      </c>
      <c r="D328" s="436" t="s">
        <v>276</v>
      </c>
      <c r="E328" s="437">
        <v>421</v>
      </c>
      <c r="F328" s="453" t="s">
        <v>1029</v>
      </c>
      <c r="G328" s="439">
        <f>SUM(H322:H327)</f>
        <v>1067.643</v>
      </c>
      <c r="H328" s="437"/>
      <c r="I328" s="437"/>
      <c r="J328" s="438">
        <v>231.75899999999999</v>
      </c>
      <c r="K328" s="436" t="s">
        <v>1144</v>
      </c>
      <c r="L328" s="442">
        <f>H327+H329</f>
        <v>759.64300000000003</v>
      </c>
      <c r="M328" s="439">
        <v>379.82150000000001</v>
      </c>
      <c r="N328" s="439">
        <v>186</v>
      </c>
      <c r="O328" s="439">
        <v>169</v>
      </c>
      <c r="P328" s="439">
        <v>355</v>
      </c>
      <c r="Q328" s="439">
        <v>180</v>
      </c>
      <c r="R328" s="439">
        <v>182</v>
      </c>
      <c r="S328" s="439">
        <v>362</v>
      </c>
      <c r="T328" s="440">
        <v>383721.01799999998</v>
      </c>
      <c r="U328" s="440">
        <v>3146130.9929999998</v>
      </c>
      <c r="V328" s="441"/>
      <c r="W328" s="436"/>
      <c r="X328" s="436" t="s">
        <v>1134</v>
      </c>
      <c r="Y328" s="436" t="s">
        <v>762</v>
      </c>
      <c r="Z328" s="436" t="s">
        <v>757</v>
      </c>
      <c r="AA328" s="436"/>
      <c r="AC328" s="443">
        <f t="shared" si="1"/>
        <v>0</v>
      </c>
    </row>
    <row r="329" spans="1:29" ht="30.75" customHeight="1" x14ac:dyDescent="0.25">
      <c r="A329" s="436"/>
      <c r="B329" s="436"/>
      <c r="C329" s="436"/>
      <c r="D329" s="436"/>
      <c r="E329" s="437"/>
      <c r="F329" s="453"/>
      <c r="G329" s="439"/>
      <c r="H329" s="437">
        <v>421</v>
      </c>
      <c r="I329" s="437">
        <f>H329+I327</f>
        <v>61829.429999999986</v>
      </c>
      <c r="J329" s="438"/>
      <c r="K329" s="436"/>
      <c r="L329" s="442"/>
      <c r="M329" s="439"/>
      <c r="N329" s="439"/>
      <c r="O329" s="439"/>
      <c r="P329" s="439"/>
      <c r="Q329" s="439"/>
      <c r="R329" s="439"/>
      <c r="S329" s="439"/>
      <c r="T329" s="440"/>
      <c r="U329" s="440"/>
      <c r="V329" s="441" t="s">
        <v>1145</v>
      </c>
      <c r="W329" s="436"/>
      <c r="X329" s="436" t="s">
        <v>1029</v>
      </c>
      <c r="Y329" s="436" t="s">
        <v>1029</v>
      </c>
      <c r="Z329" s="436" t="s">
        <v>1029</v>
      </c>
      <c r="AA329" s="436"/>
      <c r="AC329" s="443">
        <f t="shared" si="1"/>
        <v>8.8327757142857131</v>
      </c>
    </row>
    <row r="330" spans="1:29" ht="19.5" customHeight="1" x14ac:dyDescent="0.25">
      <c r="A330" s="436">
        <f>A328+1</f>
        <v>161</v>
      </c>
      <c r="B330" s="436" t="s">
        <v>1029</v>
      </c>
      <c r="C330" s="436" t="s">
        <v>434</v>
      </c>
      <c r="D330" s="436" t="s">
        <v>244</v>
      </c>
      <c r="E330" s="437">
        <v>400</v>
      </c>
      <c r="F330" s="453"/>
      <c r="G330" s="439"/>
      <c r="H330" s="437"/>
      <c r="I330" s="437"/>
      <c r="J330" s="438">
        <v>233.99100000000001</v>
      </c>
      <c r="K330" s="436"/>
      <c r="L330" s="442">
        <f>H329+H331</f>
        <v>821</v>
      </c>
      <c r="M330" s="439">
        <v>410.5</v>
      </c>
      <c r="N330" s="439">
        <v>253</v>
      </c>
      <c r="O330" s="439">
        <v>211</v>
      </c>
      <c r="P330" s="439">
        <v>464</v>
      </c>
      <c r="Q330" s="439">
        <v>240</v>
      </c>
      <c r="R330" s="439">
        <v>208</v>
      </c>
      <c r="S330" s="439">
        <v>448</v>
      </c>
      <c r="T330" s="440">
        <v>384108.54200000002</v>
      </c>
      <c r="U330" s="440">
        <v>3146295.51</v>
      </c>
      <c r="V330" s="441"/>
      <c r="W330" s="436"/>
      <c r="X330" s="436" t="s">
        <v>1134</v>
      </c>
      <c r="Y330" s="436" t="s">
        <v>762</v>
      </c>
      <c r="Z330" s="436" t="s">
        <v>757</v>
      </c>
      <c r="AA330" s="436"/>
      <c r="AC330" s="443">
        <f t="shared" si="1"/>
        <v>0</v>
      </c>
    </row>
    <row r="331" spans="1:29" ht="19.5" customHeight="1" x14ac:dyDescent="0.25">
      <c r="A331" s="436"/>
      <c r="B331" s="436"/>
      <c r="C331" s="436"/>
      <c r="D331" s="436"/>
      <c r="E331" s="437"/>
      <c r="F331" s="453"/>
      <c r="G331" s="439"/>
      <c r="H331" s="437">
        <v>400</v>
      </c>
      <c r="I331" s="437">
        <f>H331+I329</f>
        <v>62229.429999999986</v>
      </c>
      <c r="J331" s="438"/>
      <c r="K331" s="436"/>
      <c r="L331" s="442"/>
      <c r="M331" s="439"/>
      <c r="N331" s="439"/>
      <c r="O331" s="439"/>
      <c r="P331" s="439"/>
      <c r="Q331" s="439"/>
      <c r="R331" s="439"/>
      <c r="S331" s="439"/>
      <c r="T331" s="440"/>
      <c r="U331" s="440"/>
      <c r="V331" s="441"/>
      <c r="W331" s="436"/>
      <c r="X331" s="436" t="s">
        <v>1029</v>
      </c>
      <c r="Y331" s="436" t="s">
        <v>1029</v>
      </c>
      <c r="Z331" s="436" t="s">
        <v>1029</v>
      </c>
      <c r="AA331" s="436"/>
      <c r="AC331" s="443">
        <f t="shared" si="1"/>
        <v>8.88991857142857</v>
      </c>
    </row>
    <row r="332" spans="1:29" ht="19.5" customHeight="1" x14ac:dyDescent="0.25">
      <c r="A332" s="436">
        <f>A330+1</f>
        <v>162</v>
      </c>
      <c r="B332" s="436" t="s">
        <v>1029</v>
      </c>
      <c r="C332" s="436" t="s">
        <v>435</v>
      </c>
      <c r="D332" s="436" t="s">
        <v>257</v>
      </c>
      <c r="E332" s="437">
        <v>396</v>
      </c>
      <c r="F332" s="453"/>
      <c r="G332" s="439"/>
      <c r="H332" s="437"/>
      <c r="I332" s="437"/>
      <c r="J332" s="438">
        <v>234.97200000000001</v>
      </c>
      <c r="K332" s="436"/>
      <c r="L332" s="442">
        <f>H331+H333</f>
        <v>796</v>
      </c>
      <c r="M332" s="439">
        <v>398</v>
      </c>
      <c r="N332" s="439">
        <v>189</v>
      </c>
      <c r="O332" s="439">
        <v>205</v>
      </c>
      <c r="P332" s="439">
        <v>394</v>
      </c>
      <c r="Q332" s="439">
        <v>193</v>
      </c>
      <c r="R332" s="439">
        <v>203</v>
      </c>
      <c r="S332" s="439">
        <v>396</v>
      </c>
      <c r="T332" s="440">
        <v>384476.73599999998</v>
      </c>
      <c r="U332" s="440">
        <v>3146451.8220000002</v>
      </c>
      <c r="V332" s="441"/>
      <c r="W332" s="436"/>
      <c r="X332" s="436" t="s">
        <v>1134</v>
      </c>
      <c r="Y332" s="436" t="s">
        <v>762</v>
      </c>
      <c r="Z332" s="436" t="s">
        <v>757</v>
      </c>
      <c r="AA332" s="436"/>
      <c r="AC332" s="443">
        <f t="shared" si="1"/>
        <v>0</v>
      </c>
    </row>
    <row r="333" spans="1:29" ht="19.5" customHeight="1" x14ac:dyDescent="0.25">
      <c r="A333" s="436"/>
      <c r="B333" s="436"/>
      <c r="C333" s="436"/>
      <c r="D333" s="436"/>
      <c r="E333" s="437"/>
      <c r="F333" s="453"/>
      <c r="G333" s="439"/>
      <c r="H333" s="437">
        <v>396</v>
      </c>
      <c r="I333" s="437">
        <f>H333+I331</f>
        <v>62625.429999999986</v>
      </c>
      <c r="J333" s="438"/>
      <c r="K333" s="436"/>
      <c r="L333" s="442"/>
      <c r="M333" s="439"/>
      <c r="N333" s="439"/>
      <c r="O333" s="439"/>
      <c r="P333" s="439"/>
      <c r="Q333" s="439"/>
      <c r="R333" s="439"/>
      <c r="S333" s="439"/>
      <c r="T333" s="440"/>
      <c r="U333" s="440"/>
      <c r="V333" s="441" t="s">
        <v>1063</v>
      </c>
      <c r="W333" s="436"/>
      <c r="X333" s="436" t="s">
        <v>1029</v>
      </c>
      <c r="Y333" s="436" t="s">
        <v>1029</v>
      </c>
      <c r="Z333" s="436" t="s">
        <v>1029</v>
      </c>
      <c r="AA333" s="436"/>
      <c r="AC333" s="443">
        <f t="shared" si="1"/>
        <v>8.9464899999999972</v>
      </c>
    </row>
    <row r="334" spans="1:29" ht="19.5" customHeight="1" x14ac:dyDescent="0.25">
      <c r="A334" s="436">
        <f>A332+1</f>
        <v>163</v>
      </c>
      <c r="B334" s="436" t="s">
        <v>1029</v>
      </c>
      <c r="C334" s="436" t="s">
        <v>436</v>
      </c>
      <c r="D334" s="436" t="s">
        <v>250</v>
      </c>
      <c r="E334" s="437">
        <v>378</v>
      </c>
      <c r="F334" s="453"/>
      <c r="G334" s="439"/>
      <c r="H334" s="437"/>
      <c r="I334" s="437"/>
      <c r="J334" s="438">
        <v>236.75399999999999</v>
      </c>
      <c r="K334" s="436"/>
      <c r="L334" s="442">
        <f>H333+H335</f>
        <v>774</v>
      </c>
      <c r="M334" s="439">
        <v>387</v>
      </c>
      <c r="N334" s="439">
        <v>192</v>
      </c>
      <c r="O334" s="439">
        <v>204</v>
      </c>
      <c r="P334" s="439">
        <v>396</v>
      </c>
      <c r="Q334" s="439">
        <v>194</v>
      </c>
      <c r="R334" s="439">
        <v>200</v>
      </c>
      <c r="S334" s="439">
        <v>394</v>
      </c>
      <c r="T334" s="440">
        <v>384841.24800000002</v>
      </c>
      <c r="U334" s="440">
        <v>3146606.57</v>
      </c>
      <c r="V334" s="441"/>
      <c r="W334" s="436"/>
      <c r="X334" s="436" t="s">
        <v>1134</v>
      </c>
      <c r="Y334" s="436" t="s">
        <v>762</v>
      </c>
      <c r="Z334" s="436" t="s">
        <v>757</v>
      </c>
      <c r="AA334" s="436"/>
      <c r="AC334" s="443">
        <f t="shared" si="1"/>
        <v>0</v>
      </c>
    </row>
    <row r="335" spans="1:29" ht="19.5" customHeight="1" x14ac:dyDescent="0.25">
      <c r="A335" s="436"/>
      <c r="B335" s="436"/>
      <c r="C335" s="436"/>
      <c r="D335" s="436"/>
      <c r="E335" s="437"/>
      <c r="F335" s="453"/>
      <c r="G335" s="439"/>
      <c r="H335" s="437">
        <v>378</v>
      </c>
      <c r="I335" s="437">
        <f>H335+I333</f>
        <v>63003.429999999986</v>
      </c>
      <c r="J335" s="438"/>
      <c r="K335" s="436"/>
      <c r="L335" s="442"/>
      <c r="M335" s="439"/>
      <c r="N335" s="439"/>
      <c r="O335" s="439"/>
      <c r="P335" s="439"/>
      <c r="Q335" s="439"/>
      <c r="R335" s="439"/>
      <c r="S335" s="439"/>
      <c r="T335" s="440"/>
      <c r="U335" s="440"/>
      <c r="V335" s="441" t="s">
        <v>1146</v>
      </c>
      <c r="W335" s="436"/>
      <c r="X335" s="436" t="s">
        <v>1029</v>
      </c>
      <c r="Y335" s="436" t="s">
        <v>1029</v>
      </c>
      <c r="Z335" s="436" t="s">
        <v>1029</v>
      </c>
      <c r="AA335" s="436"/>
      <c r="AC335" s="443">
        <f t="shared" si="1"/>
        <v>9.0004899999999974</v>
      </c>
    </row>
    <row r="336" spans="1:29" ht="19.5" customHeight="1" x14ac:dyDescent="0.25">
      <c r="A336" s="436">
        <f>A334+1</f>
        <v>164</v>
      </c>
      <c r="B336" s="436" t="s">
        <v>1029</v>
      </c>
      <c r="C336" s="436" t="s">
        <v>439</v>
      </c>
      <c r="D336" s="436" t="s">
        <v>250</v>
      </c>
      <c r="E336" s="437">
        <v>386</v>
      </c>
      <c r="F336" s="453"/>
      <c r="G336" s="439"/>
      <c r="H336" s="437"/>
      <c r="I336" s="437"/>
      <c r="J336" s="438">
        <v>234.19</v>
      </c>
      <c r="K336" s="436"/>
      <c r="L336" s="442">
        <f>H335+H337</f>
        <v>764</v>
      </c>
      <c r="M336" s="439">
        <v>382</v>
      </c>
      <c r="N336" s="439">
        <v>175</v>
      </c>
      <c r="O336" s="439">
        <v>208</v>
      </c>
      <c r="P336" s="439">
        <v>383</v>
      </c>
      <c r="Q336" s="439">
        <v>180</v>
      </c>
      <c r="R336" s="439">
        <v>204</v>
      </c>
      <c r="S336" s="439">
        <v>384</v>
      </c>
      <c r="T336" s="440">
        <v>385189.19199999998</v>
      </c>
      <c r="U336" s="440">
        <v>3146754.284</v>
      </c>
      <c r="V336" s="441"/>
      <c r="W336" s="436"/>
      <c r="X336" s="436" t="s">
        <v>1147</v>
      </c>
      <c r="Y336" s="436" t="s">
        <v>762</v>
      </c>
      <c r="Z336" s="436" t="s">
        <v>757</v>
      </c>
      <c r="AA336" s="436"/>
      <c r="AC336" s="443">
        <f t="shared" si="1"/>
        <v>0</v>
      </c>
    </row>
    <row r="337" spans="1:29" ht="19.5" customHeight="1" x14ac:dyDescent="0.25">
      <c r="A337" s="436"/>
      <c r="B337" s="436"/>
      <c r="C337" s="436"/>
      <c r="D337" s="436"/>
      <c r="E337" s="437"/>
      <c r="F337" s="453"/>
      <c r="G337" s="439"/>
      <c r="H337" s="437">
        <v>386</v>
      </c>
      <c r="I337" s="437">
        <f>H337+I335</f>
        <v>63389.429999999986</v>
      </c>
      <c r="J337" s="438"/>
      <c r="K337" s="436"/>
      <c r="L337" s="442"/>
      <c r="M337" s="439"/>
      <c r="N337" s="439"/>
      <c r="O337" s="439"/>
      <c r="P337" s="439"/>
      <c r="Q337" s="439"/>
      <c r="R337" s="439"/>
      <c r="S337" s="439"/>
      <c r="T337" s="440"/>
      <c r="U337" s="440"/>
      <c r="V337" s="441" t="s">
        <v>1148</v>
      </c>
      <c r="W337" s="436"/>
      <c r="X337" s="436" t="s">
        <v>1029</v>
      </c>
      <c r="Y337" s="436" t="s">
        <v>1029</v>
      </c>
      <c r="Z337" s="436" t="s">
        <v>1029</v>
      </c>
      <c r="AA337" s="436"/>
      <c r="AC337" s="443">
        <f t="shared" si="1"/>
        <v>9.0556328571428555</v>
      </c>
    </row>
    <row r="338" spans="1:29" ht="19.5" customHeight="1" x14ac:dyDescent="0.25">
      <c r="A338" s="436">
        <f>A336+1</f>
        <v>165</v>
      </c>
      <c r="B338" s="436" t="s">
        <v>1029</v>
      </c>
      <c r="C338" s="436" t="s">
        <v>440</v>
      </c>
      <c r="D338" s="436" t="s">
        <v>250</v>
      </c>
      <c r="E338" s="437">
        <v>388</v>
      </c>
      <c r="F338" s="453"/>
      <c r="G338" s="439"/>
      <c r="H338" s="437"/>
      <c r="I338" s="437"/>
      <c r="J338" s="438">
        <v>231.46</v>
      </c>
      <c r="K338" s="436"/>
      <c r="L338" s="442">
        <f>H337+H339</f>
        <v>774</v>
      </c>
      <c r="M338" s="439">
        <v>387</v>
      </c>
      <c r="N338" s="439">
        <v>178</v>
      </c>
      <c r="O338" s="439">
        <v>197</v>
      </c>
      <c r="P338" s="439">
        <v>375</v>
      </c>
      <c r="Q338" s="439">
        <v>183</v>
      </c>
      <c r="R338" s="439">
        <v>197</v>
      </c>
      <c r="S338" s="439">
        <v>380</v>
      </c>
      <c r="T338" s="440">
        <v>385544.49900000001</v>
      </c>
      <c r="U338" s="440">
        <v>3146905.1239999998</v>
      </c>
      <c r="V338" s="441"/>
      <c r="W338" s="436"/>
      <c r="X338" s="436" t="s">
        <v>1147</v>
      </c>
      <c r="Y338" s="436" t="s">
        <v>762</v>
      </c>
      <c r="Z338" s="436" t="s">
        <v>757</v>
      </c>
      <c r="AA338" s="436"/>
      <c r="AC338" s="443">
        <f t="shared" si="1"/>
        <v>0</v>
      </c>
    </row>
    <row r="339" spans="1:29" ht="19.5" customHeight="1" x14ac:dyDescent="0.25">
      <c r="A339" s="436"/>
      <c r="B339" s="436"/>
      <c r="C339" s="436"/>
      <c r="D339" s="436"/>
      <c r="E339" s="437"/>
      <c r="F339" s="453"/>
      <c r="G339" s="439"/>
      <c r="H339" s="437">
        <v>388</v>
      </c>
      <c r="I339" s="437">
        <f>H339+I337</f>
        <v>63777.429999999986</v>
      </c>
      <c r="J339" s="438"/>
      <c r="K339" s="436"/>
      <c r="L339" s="442"/>
      <c r="M339" s="439"/>
      <c r="N339" s="439"/>
      <c r="O339" s="439"/>
      <c r="P339" s="439"/>
      <c r="Q339" s="439"/>
      <c r="R339" s="439"/>
      <c r="S339" s="439"/>
      <c r="T339" s="440"/>
      <c r="U339" s="440"/>
      <c r="V339" s="441" t="s">
        <v>1063</v>
      </c>
      <c r="W339" s="436"/>
      <c r="X339" s="436" t="s">
        <v>1029</v>
      </c>
      <c r="Y339" s="436" t="s">
        <v>1029</v>
      </c>
      <c r="Z339" s="436" t="s">
        <v>1029</v>
      </c>
      <c r="AA339" s="436"/>
      <c r="AC339" s="443">
        <f t="shared" si="1"/>
        <v>9.1110614285714266</v>
      </c>
    </row>
    <row r="340" spans="1:29" ht="19.5" customHeight="1" x14ac:dyDescent="0.25">
      <c r="A340" s="436">
        <f>A338+1</f>
        <v>166</v>
      </c>
      <c r="B340" s="436" t="s">
        <v>1029</v>
      </c>
      <c r="C340" s="436" t="s">
        <v>441</v>
      </c>
      <c r="D340" s="436" t="s">
        <v>250</v>
      </c>
      <c r="E340" s="437">
        <v>393</v>
      </c>
      <c r="F340" s="453"/>
      <c r="G340" s="439"/>
      <c r="H340" s="437"/>
      <c r="I340" s="437"/>
      <c r="J340" s="438">
        <v>230.935</v>
      </c>
      <c r="K340" s="436"/>
      <c r="L340" s="442">
        <f>H339+H341</f>
        <v>781</v>
      </c>
      <c r="M340" s="439">
        <v>390.5</v>
      </c>
      <c r="N340" s="439">
        <v>191</v>
      </c>
      <c r="O340" s="439">
        <v>162</v>
      </c>
      <c r="P340" s="439">
        <v>353</v>
      </c>
      <c r="Q340" s="439">
        <v>193</v>
      </c>
      <c r="R340" s="439">
        <v>173</v>
      </c>
      <c r="S340" s="439">
        <v>366</v>
      </c>
      <c r="T340" s="440">
        <v>385901.647</v>
      </c>
      <c r="U340" s="440">
        <v>3147056.7459999998</v>
      </c>
      <c r="V340" s="441"/>
      <c r="W340" s="436"/>
      <c r="X340" s="436" t="s">
        <v>1147</v>
      </c>
      <c r="Y340" s="436" t="s">
        <v>762</v>
      </c>
      <c r="Z340" s="436" t="s">
        <v>757</v>
      </c>
      <c r="AA340" s="436"/>
      <c r="AC340" s="443">
        <f t="shared" si="1"/>
        <v>0</v>
      </c>
    </row>
    <row r="341" spans="1:29" ht="19.5" customHeight="1" x14ac:dyDescent="0.25">
      <c r="A341" s="436"/>
      <c r="B341" s="436"/>
      <c r="C341" s="436"/>
      <c r="D341" s="436"/>
      <c r="E341" s="437"/>
      <c r="F341" s="453"/>
      <c r="G341" s="439"/>
      <c r="H341" s="437">
        <v>393</v>
      </c>
      <c r="I341" s="437">
        <f>H341+I339</f>
        <v>64170.429999999986</v>
      </c>
      <c r="J341" s="438"/>
      <c r="K341" s="436"/>
      <c r="L341" s="442"/>
      <c r="M341" s="439"/>
      <c r="N341" s="439"/>
      <c r="O341" s="439"/>
      <c r="P341" s="439"/>
      <c r="Q341" s="439"/>
      <c r="R341" s="439"/>
      <c r="S341" s="439"/>
      <c r="T341" s="440"/>
      <c r="U341" s="440"/>
      <c r="V341" s="441" t="s">
        <v>1063</v>
      </c>
      <c r="W341" s="436"/>
      <c r="X341" s="436" t="s">
        <v>1029</v>
      </c>
      <c r="Y341" s="436" t="s">
        <v>1029</v>
      </c>
      <c r="Z341" s="436" t="s">
        <v>1029</v>
      </c>
      <c r="AA341" s="436"/>
      <c r="AC341" s="443">
        <f t="shared" si="1"/>
        <v>9.1672042857142841</v>
      </c>
    </row>
    <row r="342" spans="1:29" ht="19.5" customHeight="1" x14ac:dyDescent="0.25">
      <c r="A342" s="436">
        <f>A340+1</f>
        <v>167</v>
      </c>
      <c r="B342" s="436" t="s">
        <v>1029</v>
      </c>
      <c r="C342" s="436" t="s">
        <v>443</v>
      </c>
      <c r="D342" s="436" t="s">
        <v>244</v>
      </c>
      <c r="E342" s="437">
        <v>417.12400000000002</v>
      </c>
      <c r="F342" s="453"/>
      <c r="G342" s="439"/>
      <c r="H342" s="437"/>
      <c r="I342" s="437"/>
      <c r="J342" s="438">
        <v>231.25800000000001</v>
      </c>
      <c r="K342" s="436"/>
      <c r="L342" s="442">
        <f>H341+H343</f>
        <v>810.12400000000002</v>
      </c>
      <c r="M342" s="439">
        <v>405.06200000000001</v>
      </c>
      <c r="N342" s="439">
        <v>231</v>
      </c>
      <c r="O342" s="439">
        <v>241</v>
      </c>
      <c r="P342" s="439">
        <v>472</v>
      </c>
      <c r="Q342" s="439">
        <v>221</v>
      </c>
      <c r="R342" s="439">
        <v>231</v>
      </c>
      <c r="S342" s="439">
        <v>452</v>
      </c>
      <c r="T342" s="440">
        <v>386263.39799999999</v>
      </c>
      <c r="U342" s="440">
        <v>3147210.321</v>
      </c>
      <c r="V342" s="441"/>
      <c r="W342" s="436"/>
      <c r="X342" s="436" t="s">
        <v>1147</v>
      </c>
      <c r="Y342" s="436" t="s">
        <v>762</v>
      </c>
      <c r="Z342" s="436" t="s">
        <v>757</v>
      </c>
      <c r="AA342" s="436"/>
      <c r="AC342" s="443">
        <f t="shared" si="1"/>
        <v>0</v>
      </c>
    </row>
    <row r="343" spans="1:29" ht="19.5" customHeight="1" x14ac:dyDescent="0.25">
      <c r="A343" s="436"/>
      <c r="B343" s="436"/>
      <c r="C343" s="436"/>
      <c r="D343" s="436"/>
      <c r="E343" s="437"/>
      <c r="F343" s="453"/>
      <c r="G343" s="439"/>
      <c r="H343" s="437">
        <v>417.12400000000002</v>
      </c>
      <c r="I343" s="437">
        <f>H343+I341</f>
        <v>64587.553999999989</v>
      </c>
      <c r="J343" s="438"/>
      <c r="K343" s="436"/>
      <c r="L343" s="442"/>
      <c r="M343" s="439"/>
      <c r="N343" s="439"/>
      <c r="O343" s="439"/>
      <c r="P343" s="439"/>
      <c r="Q343" s="439"/>
      <c r="R343" s="439"/>
      <c r="S343" s="439"/>
      <c r="T343" s="440"/>
      <c r="U343" s="440"/>
      <c r="V343" s="441"/>
      <c r="W343" s="436"/>
      <c r="X343" s="436" t="s">
        <v>1029</v>
      </c>
      <c r="Y343" s="436" t="s">
        <v>1029</v>
      </c>
      <c r="Z343" s="436" t="s">
        <v>1029</v>
      </c>
      <c r="AA343" s="436"/>
      <c r="AC343" s="443">
        <f t="shared" si="1"/>
        <v>9.2267934285714261</v>
      </c>
    </row>
    <row r="344" spans="1:29" ht="19.5" customHeight="1" x14ac:dyDescent="0.25">
      <c r="A344" s="436">
        <f>A342+1</f>
        <v>168</v>
      </c>
      <c r="B344" s="436" t="s">
        <v>1149</v>
      </c>
      <c r="C344" s="436" t="s">
        <v>444</v>
      </c>
      <c r="D344" s="436" t="s">
        <v>276</v>
      </c>
      <c r="E344" s="437">
        <v>424</v>
      </c>
      <c r="F344" s="453"/>
      <c r="G344" s="439">
        <f>SUM(H328:H343)</f>
        <v>3179.1239999999998</v>
      </c>
      <c r="H344" s="437"/>
      <c r="I344" s="437"/>
      <c r="J344" s="438">
        <v>230.99</v>
      </c>
      <c r="K344" s="436" t="s">
        <v>1150</v>
      </c>
      <c r="L344" s="442">
        <f>H343+H345</f>
        <v>841.12400000000002</v>
      </c>
      <c r="M344" s="439">
        <v>420.56200000000001</v>
      </c>
      <c r="N344" s="439">
        <v>177</v>
      </c>
      <c r="O344" s="439">
        <v>170</v>
      </c>
      <c r="P344" s="439">
        <v>347</v>
      </c>
      <c r="Q344" s="439">
        <v>187</v>
      </c>
      <c r="R344" s="439">
        <v>183</v>
      </c>
      <c r="S344" s="439">
        <v>370</v>
      </c>
      <c r="T344" s="440">
        <v>386647.35399999999</v>
      </c>
      <c r="U344" s="440">
        <v>3147373.324</v>
      </c>
      <c r="V344" s="441"/>
      <c r="W344" s="436"/>
      <c r="X344" s="436" t="s">
        <v>1147</v>
      </c>
      <c r="Y344" s="436" t="s">
        <v>762</v>
      </c>
      <c r="Z344" s="436" t="s">
        <v>757</v>
      </c>
      <c r="AA344" s="436"/>
      <c r="AC344" s="443">
        <f t="shared" si="1"/>
        <v>0</v>
      </c>
    </row>
    <row r="345" spans="1:29" ht="19.5" customHeight="1" x14ac:dyDescent="0.25">
      <c r="A345" s="436"/>
      <c r="B345" s="436"/>
      <c r="C345" s="436"/>
      <c r="D345" s="436"/>
      <c r="E345" s="437"/>
      <c r="F345" s="453"/>
      <c r="G345" s="439"/>
      <c r="H345" s="437">
        <v>424</v>
      </c>
      <c r="I345" s="437">
        <f>H345+I343</f>
        <v>65011.553999999989</v>
      </c>
      <c r="J345" s="438"/>
      <c r="K345" s="436"/>
      <c r="L345" s="442"/>
      <c r="M345" s="439"/>
      <c r="N345" s="439"/>
      <c r="O345" s="439"/>
      <c r="P345" s="439"/>
      <c r="Q345" s="439"/>
      <c r="R345" s="439"/>
      <c r="S345" s="439"/>
      <c r="T345" s="440"/>
      <c r="U345" s="440"/>
      <c r="V345" s="441" t="s">
        <v>1151</v>
      </c>
      <c r="W345" s="436"/>
      <c r="X345" s="436" t="s">
        <v>1029</v>
      </c>
      <c r="Y345" s="436" t="s">
        <v>1029</v>
      </c>
      <c r="Z345" s="436" t="s">
        <v>1029</v>
      </c>
      <c r="AA345" s="436"/>
      <c r="AC345" s="443">
        <f t="shared" si="1"/>
        <v>9.2873648571428564</v>
      </c>
    </row>
    <row r="346" spans="1:29" ht="19.5" customHeight="1" x14ac:dyDescent="0.25">
      <c r="A346" s="436">
        <f>A344+1</f>
        <v>169</v>
      </c>
      <c r="B346" s="436" t="s">
        <v>1029</v>
      </c>
      <c r="C346" s="436" t="s">
        <v>445</v>
      </c>
      <c r="D346" s="436" t="s">
        <v>244</v>
      </c>
      <c r="E346" s="437">
        <v>416</v>
      </c>
      <c r="F346" s="453"/>
      <c r="G346" s="439"/>
      <c r="H346" s="437"/>
      <c r="I346" s="437"/>
      <c r="J346" s="438">
        <v>233.672</v>
      </c>
      <c r="K346" s="436" t="s">
        <v>1029</v>
      </c>
      <c r="L346" s="442">
        <f>H345+H347</f>
        <v>840</v>
      </c>
      <c r="M346" s="439">
        <v>420</v>
      </c>
      <c r="N346" s="439">
        <v>255</v>
      </c>
      <c r="O346" s="439">
        <v>237</v>
      </c>
      <c r="P346" s="439">
        <v>492</v>
      </c>
      <c r="Q346" s="439">
        <v>243</v>
      </c>
      <c r="R346" s="439">
        <v>229</v>
      </c>
      <c r="S346" s="439">
        <v>472</v>
      </c>
      <c r="T346" s="440">
        <v>387056.23700000002</v>
      </c>
      <c r="U346" s="440">
        <v>3147485.531</v>
      </c>
      <c r="V346" s="441"/>
      <c r="W346" s="436"/>
      <c r="X346" s="436" t="s">
        <v>1147</v>
      </c>
      <c r="Y346" s="436" t="s">
        <v>762</v>
      </c>
      <c r="Z346" s="436" t="s">
        <v>757</v>
      </c>
      <c r="AA346" s="436"/>
      <c r="AC346" s="443">
        <f t="shared" si="1"/>
        <v>0</v>
      </c>
    </row>
    <row r="347" spans="1:29" ht="19.5" customHeight="1" x14ac:dyDescent="0.25">
      <c r="A347" s="436"/>
      <c r="B347" s="436"/>
      <c r="C347" s="436"/>
      <c r="D347" s="436"/>
      <c r="E347" s="437"/>
      <c r="F347" s="453"/>
      <c r="G347" s="439"/>
      <c r="H347" s="437">
        <v>416</v>
      </c>
      <c r="I347" s="437">
        <f>H347+I345</f>
        <v>65427.553999999989</v>
      </c>
      <c r="J347" s="438"/>
      <c r="K347" s="436"/>
      <c r="L347" s="442"/>
      <c r="M347" s="439"/>
      <c r="N347" s="439"/>
      <c r="O347" s="439"/>
      <c r="P347" s="439"/>
      <c r="Q347" s="439"/>
      <c r="R347" s="439"/>
      <c r="S347" s="439"/>
      <c r="T347" s="440"/>
      <c r="U347" s="440"/>
      <c r="V347" s="441"/>
      <c r="W347" s="436"/>
      <c r="X347" s="436" t="s">
        <v>1029</v>
      </c>
      <c r="Y347" s="436" t="s">
        <v>1029</v>
      </c>
      <c r="Z347" s="436" t="s">
        <v>1029</v>
      </c>
      <c r="AA347" s="436"/>
      <c r="AC347" s="443">
        <f t="shared" si="1"/>
        <v>9.3467934285714271</v>
      </c>
    </row>
    <row r="348" spans="1:29" ht="19.5" customHeight="1" x14ac:dyDescent="0.25">
      <c r="A348" s="436">
        <f>A346+1</f>
        <v>170</v>
      </c>
      <c r="B348" s="436" t="s">
        <v>1029</v>
      </c>
      <c r="C348" s="436" t="s">
        <v>447</v>
      </c>
      <c r="D348" s="436" t="s">
        <v>257</v>
      </c>
      <c r="E348" s="437">
        <v>424</v>
      </c>
      <c r="F348" s="453"/>
      <c r="G348" s="439"/>
      <c r="H348" s="437"/>
      <c r="I348" s="437"/>
      <c r="J348" s="438">
        <v>231.05</v>
      </c>
      <c r="K348" s="436" t="s">
        <v>1029</v>
      </c>
      <c r="L348" s="442">
        <f>H347+H349</f>
        <v>840</v>
      </c>
      <c r="M348" s="439">
        <v>420</v>
      </c>
      <c r="N348" s="439">
        <v>180</v>
      </c>
      <c r="O348" s="439">
        <v>199</v>
      </c>
      <c r="P348" s="439">
        <v>379</v>
      </c>
      <c r="Q348" s="439">
        <v>189</v>
      </c>
      <c r="R348" s="439">
        <v>203</v>
      </c>
      <c r="S348" s="439">
        <v>392</v>
      </c>
      <c r="T348" s="440">
        <v>387457.40500000003</v>
      </c>
      <c r="U348" s="440">
        <v>3147595.622</v>
      </c>
      <c r="V348" s="441"/>
      <c r="W348" s="436"/>
      <c r="X348" s="436" t="s">
        <v>1147</v>
      </c>
      <c r="Y348" s="436" t="s">
        <v>762</v>
      </c>
      <c r="Z348" s="436" t="s">
        <v>757</v>
      </c>
      <c r="AA348" s="436"/>
      <c r="AC348" s="443">
        <f t="shared" si="1"/>
        <v>0</v>
      </c>
    </row>
    <row r="349" spans="1:29" ht="19.5" customHeight="1" x14ac:dyDescent="0.25">
      <c r="A349" s="436"/>
      <c r="B349" s="436"/>
      <c r="C349" s="436"/>
      <c r="D349" s="436"/>
      <c r="E349" s="437"/>
      <c r="F349" s="453"/>
      <c r="G349" s="439"/>
      <c r="H349" s="437">
        <v>424</v>
      </c>
      <c r="I349" s="437">
        <f>H349+I347</f>
        <v>65851.553999999989</v>
      </c>
      <c r="J349" s="438"/>
      <c r="K349" s="436"/>
      <c r="L349" s="442"/>
      <c r="M349" s="439"/>
      <c r="N349" s="439"/>
      <c r="O349" s="439"/>
      <c r="P349" s="439"/>
      <c r="Q349" s="439"/>
      <c r="R349" s="439"/>
      <c r="S349" s="439"/>
      <c r="T349" s="440"/>
      <c r="U349" s="440"/>
      <c r="V349" s="441" t="s">
        <v>1152</v>
      </c>
      <c r="W349" s="436"/>
      <c r="X349" s="436" t="s">
        <v>1029</v>
      </c>
      <c r="Y349" s="436" t="s">
        <v>1029</v>
      </c>
      <c r="Z349" s="436" t="s">
        <v>1029</v>
      </c>
      <c r="AA349" s="436"/>
      <c r="AC349" s="443">
        <f t="shared" si="1"/>
        <v>9.4073648571428556</v>
      </c>
    </row>
    <row r="350" spans="1:29" ht="19.5" customHeight="1" x14ac:dyDescent="0.25">
      <c r="A350" s="436">
        <f>A348+1</f>
        <v>171</v>
      </c>
      <c r="B350" s="436" t="s">
        <v>1029</v>
      </c>
      <c r="C350" s="436" t="s">
        <v>448</v>
      </c>
      <c r="D350" s="436" t="s">
        <v>244</v>
      </c>
      <c r="E350" s="437">
        <v>412</v>
      </c>
      <c r="F350" s="453"/>
      <c r="G350" s="439"/>
      <c r="H350" s="437"/>
      <c r="I350" s="437"/>
      <c r="J350" s="438">
        <v>230.83799999999999</v>
      </c>
      <c r="K350" s="436" t="s">
        <v>1029</v>
      </c>
      <c r="L350" s="442">
        <f>H349+H351</f>
        <v>836</v>
      </c>
      <c r="M350" s="439">
        <v>418</v>
      </c>
      <c r="N350" s="439">
        <v>226</v>
      </c>
      <c r="O350" s="439">
        <v>217</v>
      </c>
      <c r="P350" s="439">
        <v>443</v>
      </c>
      <c r="Q350" s="439">
        <v>222</v>
      </c>
      <c r="R350" s="439">
        <v>214</v>
      </c>
      <c r="S350" s="439">
        <v>436</v>
      </c>
      <c r="T350" s="440">
        <v>387866.28899999999</v>
      </c>
      <c r="U350" s="440">
        <v>3147707.8289999999</v>
      </c>
      <c r="V350" s="441"/>
      <c r="W350" s="436"/>
      <c r="X350" s="436" t="s">
        <v>1147</v>
      </c>
      <c r="Y350" s="436" t="s">
        <v>762</v>
      </c>
      <c r="Z350" s="436" t="s">
        <v>757</v>
      </c>
      <c r="AA350" s="436"/>
      <c r="AC350" s="443">
        <f t="shared" si="1"/>
        <v>0</v>
      </c>
    </row>
    <row r="351" spans="1:29" ht="19.5" customHeight="1" x14ac:dyDescent="0.25">
      <c r="A351" s="436"/>
      <c r="B351" s="436"/>
      <c r="C351" s="436"/>
      <c r="D351" s="436"/>
      <c r="E351" s="437"/>
      <c r="F351" s="453"/>
      <c r="G351" s="439"/>
      <c r="H351" s="437">
        <v>412</v>
      </c>
      <c r="I351" s="437">
        <f>H351+I349</f>
        <v>66263.553999999989</v>
      </c>
      <c r="J351" s="438"/>
      <c r="K351" s="436"/>
      <c r="L351" s="442"/>
      <c r="M351" s="439"/>
      <c r="N351" s="439"/>
      <c r="O351" s="439"/>
      <c r="P351" s="439"/>
      <c r="Q351" s="439"/>
      <c r="R351" s="439"/>
      <c r="S351" s="439"/>
      <c r="T351" s="440"/>
      <c r="U351" s="440"/>
      <c r="V351" s="441"/>
      <c r="W351" s="436"/>
      <c r="X351" s="436" t="s">
        <v>1029</v>
      </c>
      <c r="Y351" s="436" t="s">
        <v>1029</v>
      </c>
      <c r="Z351" s="436" t="s">
        <v>1029</v>
      </c>
      <c r="AA351" s="436"/>
      <c r="AC351" s="443">
        <f t="shared" si="1"/>
        <v>9.4662219999999984</v>
      </c>
    </row>
    <row r="352" spans="1:29" ht="19.5" customHeight="1" x14ac:dyDescent="0.25">
      <c r="A352" s="436">
        <f>A350+1</f>
        <v>172</v>
      </c>
      <c r="B352" s="436" t="s">
        <v>1029</v>
      </c>
      <c r="C352" s="436" t="s">
        <v>449</v>
      </c>
      <c r="D352" s="436" t="s">
        <v>250</v>
      </c>
      <c r="E352" s="437">
        <v>409</v>
      </c>
      <c r="F352" s="453"/>
      <c r="G352" s="439"/>
      <c r="H352" s="437"/>
      <c r="I352" s="437"/>
      <c r="J352" s="438">
        <v>234.768</v>
      </c>
      <c r="K352" s="436" t="s">
        <v>1029</v>
      </c>
      <c r="L352" s="442">
        <f>H351+H353</f>
        <v>821</v>
      </c>
      <c r="M352" s="439">
        <v>410.5</v>
      </c>
      <c r="N352" s="439">
        <v>196</v>
      </c>
      <c r="O352" s="439">
        <v>195</v>
      </c>
      <c r="P352" s="439">
        <v>391</v>
      </c>
      <c r="Q352" s="439">
        <v>199</v>
      </c>
      <c r="R352" s="439">
        <v>198</v>
      </c>
      <c r="S352" s="439">
        <v>397</v>
      </c>
      <c r="T352" s="440">
        <v>388263.6</v>
      </c>
      <c r="U352" s="440">
        <v>3147816.861</v>
      </c>
      <c r="V352" s="441"/>
      <c r="W352" s="436"/>
      <c r="X352" s="436" t="s">
        <v>1147</v>
      </c>
      <c r="Y352" s="436" t="s">
        <v>762</v>
      </c>
      <c r="Z352" s="436" t="s">
        <v>757</v>
      </c>
      <c r="AA352" s="436"/>
      <c r="AC352" s="443">
        <f t="shared" si="1"/>
        <v>0</v>
      </c>
    </row>
    <row r="353" spans="1:29" ht="19.5" customHeight="1" x14ac:dyDescent="0.25">
      <c r="A353" s="436"/>
      <c r="B353" s="436"/>
      <c r="C353" s="436"/>
      <c r="D353" s="436"/>
      <c r="E353" s="437"/>
      <c r="F353" s="453"/>
      <c r="G353" s="439"/>
      <c r="H353" s="437">
        <v>409</v>
      </c>
      <c r="I353" s="437">
        <f>H353+I351</f>
        <v>66672.553999999989</v>
      </c>
      <c r="J353" s="438"/>
      <c r="K353" s="436"/>
      <c r="L353" s="442"/>
      <c r="M353" s="439"/>
      <c r="N353" s="439"/>
      <c r="O353" s="439"/>
      <c r="P353" s="439"/>
      <c r="Q353" s="439"/>
      <c r="R353" s="439"/>
      <c r="S353" s="439"/>
      <c r="T353" s="440"/>
      <c r="U353" s="440"/>
      <c r="V353" s="441" t="s">
        <v>1042</v>
      </c>
      <c r="W353" s="436"/>
      <c r="X353" s="436" t="s">
        <v>1029</v>
      </c>
      <c r="Y353" s="436" t="s">
        <v>1029</v>
      </c>
      <c r="Z353" s="436" t="s">
        <v>1029</v>
      </c>
      <c r="AA353" s="436"/>
      <c r="AC353" s="443">
        <f t="shared" si="1"/>
        <v>9.5246505714285696</v>
      </c>
    </row>
    <row r="354" spans="1:29" ht="19.5" customHeight="1" x14ac:dyDescent="0.25">
      <c r="A354" s="436">
        <f>A352+1</f>
        <v>173</v>
      </c>
      <c r="B354" s="436" t="s">
        <v>1029</v>
      </c>
      <c r="C354" s="436" t="s">
        <v>452</v>
      </c>
      <c r="D354" s="436" t="s">
        <v>257</v>
      </c>
      <c r="E354" s="437">
        <v>396</v>
      </c>
      <c r="F354" s="453"/>
      <c r="G354" s="439"/>
      <c r="H354" s="437"/>
      <c r="I354" s="437"/>
      <c r="J354" s="438">
        <v>233.66900000000001</v>
      </c>
      <c r="K354" s="436" t="s">
        <v>1029</v>
      </c>
      <c r="L354" s="442">
        <f>H353+H355</f>
        <v>805</v>
      </c>
      <c r="M354" s="439">
        <v>402.5</v>
      </c>
      <c r="N354" s="439">
        <v>215</v>
      </c>
      <c r="O354" s="439">
        <v>230</v>
      </c>
      <c r="P354" s="439">
        <v>445</v>
      </c>
      <c r="Q354" s="439">
        <v>212</v>
      </c>
      <c r="R354" s="439">
        <v>221</v>
      </c>
      <c r="S354" s="439">
        <v>433</v>
      </c>
      <c r="T354" s="440">
        <v>388658.01799999998</v>
      </c>
      <c r="U354" s="440">
        <v>3147925.0989999999</v>
      </c>
      <c r="V354" s="441"/>
      <c r="W354" s="436"/>
      <c r="X354" s="436" t="s">
        <v>1147</v>
      </c>
      <c r="Y354" s="436" t="s">
        <v>762</v>
      </c>
      <c r="Z354" s="436" t="s">
        <v>757</v>
      </c>
      <c r="AA354" s="436"/>
      <c r="AC354" s="443">
        <f t="shared" si="1"/>
        <v>0</v>
      </c>
    </row>
    <row r="355" spans="1:29" ht="19.5" customHeight="1" x14ac:dyDescent="0.25">
      <c r="A355" s="436"/>
      <c r="B355" s="436"/>
      <c r="C355" s="436"/>
      <c r="D355" s="436"/>
      <c r="E355" s="437"/>
      <c r="F355" s="453"/>
      <c r="G355" s="439"/>
      <c r="H355" s="437">
        <v>396</v>
      </c>
      <c r="I355" s="437">
        <f>H355+I353</f>
        <v>67068.553999999989</v>
      </c>
      <c r="J355" s="438"/>
      <c r="K355" s="436"/>
      <c r="L355" s="442"/>
      <c r="M355" s="439"/>
      <c r="N355" s="439"/>
      <c r="O355" s="439"/>
      <c r="P355" s="439"/>
      <c r="Q355" s="439"/>
      <c r="R355" s="439"/>
      <c r="S355" s="439"/>
      <c r="T355" s="440"/>
      <c r="U355" s="440"/>
      <c r="V355" s="441" t="s">
        <v>1151</v>
      </c>
      <c r="W355" s="436"/>
      <c r="X355" s="436" t="s">
        <v>1029</v>
      </c>
      <c r="Y355" s="436" t="s">
        <v>1029</v>
      </c>
      <c r="Z355" s="436" t="s">
        <v>1029</v>
      </c>
      <c r="AA355" s="436"/>
      <c r="AC355" s="443">
        <f t="shared" si="1"/>
        <v>9.5812219999999986</v>
      </c>
    </row>
    <row r="356" spans="1:29" ht="19.5" customHeight="1" x14ac:dyDescent="0.25">
      <c r="A356" s="436">
        <f>A354+1</f>
        <v>174</v>
      </c>
      <c r="B356" s="436" t="s">
        <v>1029</v>
      </c>
      <c r="C356" s="436" t="s">
        <v>454</v>
      </c>
      <c r="D356" s="436" t="s">
        <v>250</v>
      </c>
      <c r="E356" s="437">
        <v>419</v>
      </c>
      <c r="F356" s="453"/>
      <c r="G356" s="439"/>
      <c r="H356" s="437"/>
      <c r="I356" s="437"/>
      <c r="J356" s="438">
        <v>230.66300000000001</v>
      </c>
      <c r="K356" s="436" t="s">
        <v>1029</v>
      </c>
      <c r="L356" s="442">
        <f>H355+H357</f>
        <v>815</v>
      </c>
      <c r="M356" s="439">
        <v>407.5</v>
      </c>
      <c r="N356" s="439">
        <v>167</v>
      </c>
      <c r="O356" s="439">
        <v>180</v>
      </c>
      <c r="P356" s="439">
        <v>347</v>
      </c>
      <c r="Q356" s="439">
        <v>176</v>
      </c>
      <c r="R356" s="439">
        <v>189</v>
      </c>
      <c r="S356" s="439">
        <v>365</v>
      </c>
      <c r="T356" s="440">
        <v>389039.89899999998</v>
      </c>
      <c r="U356" s="440">
        <v>3148029.8969999999</v>
      </c>
      <c r="V356" s="441"/>
      <c r="W356" s="436"/>
      <c r="X356" s="436" t="s">
        <v>1147</v>
      </c>
      <c r="Y356" s="436" t="s">
        <v>762</v>
      </c>
      <c r="Z356" s="436" t="s">
        <v>757</v>
      </c>
      <c r="AA356" s="436"/>
      <c r="AC356" s="443">
        <f t="shared" si="1"/>
        <v>0</v>
      </c>
    </row>
    <row r="357" spans="1:29" ht="19.5" customHeight="1" x14ac:dyDescent="0.25">
      <c r="A357" s="436"/>
      <c r="B357" s="436"/>
      <c r="C357" s="436"/>
      <c r="D357" s="436"/>
      <c r="E357" s="437"/>
      <c r="F357" s="453"/>
      <c r="G357" s="439"/>
      <c r="H357" s="437">
        <v>419</v>
      </c>
      <c r="I357" s="437">
        <f>H357+I355</f>
        <v>67487.553999999989</v>
      </c>
      <c r="J357" s="438"/>
      <c r="K357" s="436"/>
      <c r="L357" s="442"/>
      <c r="M357" s="439"/>
      <c r="N357" s="439"/>
      <c r="O357" s="439"/>
      <c r="P357" s="439"/>
      <c r="Q357" s="439"/>
      <c r="R357" s="439"/>
      <c r="S357" s="439"/>
      <c r="T357" s="440"/>
      <c r="U357" s="440"/>
      <c r="V357" s="441" t="s">
        <v>1042</v>
      </c>
      <c r="W357" s="436"/>
      <c r="X357" s="436" t="s">
        <v>1029</v>
      </c>
      <c r="Y357" s="436" t="s">
        <v>1029</v>
      </c>
      <c r="Z357" s="436" t="s">
        <v>1029</v>
      </c>
      <c r="AA357" s="436"/>
      <c r="AC357" s="443">
        <f t="shared" si="1"/>
        <v>9.6410791428571407</v>
      </c>
    </row>
    <row r="358" spans="1:29" ht="19.5" customHeight="1" x14ac:dyDescent="0.25">
      <c r="A358" s="436">
        <f>A356+1</f>
        <v>175</v>
      </c>
      <c r="B358" s="436" t="s">
        <v>1029</v>
      </c>
      <c r="C358" s="436" t="s">
        <v>456</v>
      </c>
      <c r="D358" s="436" t="s">
        <v>244</v>
      </c>
      <c r="E358" s="437">
        <v>421</v>
      </c>
      <c r="F358" s="453"/>
      <c r="G358" s="439"/>
      <c r="H358" s="437"/>
      <c r="I358" s="437"/>
      <c r="J358" s="438">
        <v>230.762</v>
      </c>
      <c r="K358" s="436" t="s">
        <v>1029</v>
      </c>
      <c r="L358" s="442">
        <f>H357+H359</f>
        <v>840</v>
      </c>
      <c r="M358" s="439">
        <v>420</v>
      </c>
      <c r="N358" s="439">
        <v>240</v>
      </c>
      <c r="O358" s="439">
        <v>231</v>
      </c>
      <c r="P358" s="439">
        <v>471</v>
      </c>
      <c r="Q358" s="439">
        <v>232</v>
      </c>
      <c r="R358" s="439">
        <v>226</v>
      </c>
      <c r="S358" s="439">
        <v>458</v>
      </c>
      <c r="T358" s="440">
        <v>389443.96100000001</v>
      </c>
      <c r="U358" s="440">
        <v>3148140.781</v>
      </c>
      <c r="V358" s="441"/>
      <c r="W358" s="436"/>
      <c r="X358" s="436" t="s">
        <v>1147</v>
      </c>
      <c r="Y358" s="436" t="s">
        <v>762</v>
      </c>
      <c r="Z358" s="436" t="s">
        <v>757</v>
      </c>
      <c r="AA358" s="436"/>
      <c r="AC358" s="443">
        <f t="shared" si="1"/>
        <v>0</v>
      </c>
    </row>
    <row r="359" spans="1:29" ht="19.5" customHeight="1" x14ac:dyDescent="0.25">
      <c r="A359" s="436"/>
      <c r="B359" s="436"/>
      <c r="C359" s="436"/>
      <c r="D359" s="436"/>
      <c r="E359" s="437"/>
      <c r="F359" s="453"/>
      <c r="G359" s="439"/>
      <c r="H359" s="437">
        <v>421</v>
      </c>
      <c r="I359" s="437">
        <f>H359+I357</f>
        <v>67908.553999999989</v>
      </c>
      <c r="J359" s="438"/>
      <c r="K359" s="436"/>
      <c r="L359" s="442"/>
      <c r="M359" s="439"/>
      <c r="N359" s="439"/>
      <c r="O359" s="439"/>
      <c r="P359" s="439"/>
      <c r="Q359" s="439"/>
      <c r="R359" s="439"/>
      <c r="S359" s="439"/>
      <c r="T359" s="440"/>
      <c r="U359" s="440"/>
      <c r="V359" s="441" t="s">
        <v>1153</v>
      </c>
      <c r="W359" s="436"/>
      <c r="X359" s="436" t="s">
        <v>1029</v>
      </c>
      <c r="Y359" s="436" t="s">
        <v>1029</v>
      </c>
      <c r="Z359" s="436" t="s">
        <v>1029</v>
      </c>
      <c r="AA359" s="436"/>
      <c r="AC359" s="443">
        <f t="shared" si="1"/>
        <v>9.7012219999999978</v>
      </c>
    </row>
    <row r="360" spans="1:29" ht="19.5" customHeight="1" x14ac:dyDescent="0.25">
      <c r="A360" s="436">
        <f>A358+1</f>
        <v>176</v>
      </c>
      <c r="B360" s="436" t="s">
        <v>1029</v>
      </c>
      <c r="C360" s="436" t="s">
        <v>457</v>
      </c>
      <c r="D360" s="436" t="s">
        <v>250</v>
      </c>
      <c r="E360" s="437">
        <v>415</v>
      </c>
      <c r="F360" s="453"/>
      <c r="G360" s="439"/>
      <c r="H360" s="437"/>
      <c r="I360" s="437"/>
      <c r="J360" s="438">
        <v>232.60499999999999</v>
      </c>
      <c r="K360" s="436" t="s">
        <v>1029</v>
      </c>
      <c r="L360" s="442">
        <f>H359+H361</f>
        <v>836</v>
      </c>
      <c r="M360" s="439">
        <v>418</v>
      </c>
      <c r="N360" s="439">
        <v>190</v>
      </c>
      <c r="O360" s="439">
        <v>213</v>
      </c>
      <c r="P360" s="439">
        <v>403</v>
      </c>
      <c r="Q360" s="439">
        <v>197</v>
      </c>
      <c r="R360" s="439">
        <v>212</v>
      </c>
      <c r="S360" s="439">
        <v>409</v>
      </c>
      <c r="T360" s="440">
        <v>389849.951</v>
      </c>
      <c r="U360" s="440">
        <v>3148252.1949999998</v>
      </c>
      <c r="V360" s="441"/>
      <c r="W360" s="436"/>
      <c r="X360" s="436" t="s">
        <v>1147</v>
      </c>
      <c r="Y360" s="436" t="s">
        <v>762</v>
      </c>
      <c r="Z360" s="436" t="s">
        <v>757</v>
      </c>
      <c r="AA360" s="436"/>
      <c r="AC360" s="443">
        <f t="shared" si="1"/>
        <v>0</v>
      </c>
    </row>
    <row r="361" spans="1:29" ht="19.5" customHeight="1" x14ac:dyDescent="0.25">
      <c r="A361" s="436"/>
      <c r="B361" s="436"/>
      <c r="C361" s="436"/>
      <c r="D361" s="436"/>
      <c r="E361" s="437"/>
      <c r="F361" s="453"/>
      <c r="G361" s="439"/>
      <c r="H361" s="437">
        <v>415</v>
      </c>
      <c r="I361" s="437">
        <f>H361+I359</f>
        <v>68323.553999999989</v>
      </c>
      <c r="J361" s="438"/>
      <c r="K361" s="436"/>
      <c r="L361" s="442"/>
      <c r="M361" s="439"/>
      <c r="N361" s="439"/>
      <c r="O361" s="439"/>
      <c r="P361" s="439"/>
      <c r="Q361" s="439"/>
      <c r="R361" s="439"/>
      <c r="S361" s="439"/>
      <c r="T361" s="440"/>
      <c r="U361" s="440"/>
      <c r="V361" s="441" t="s">
        <v>1151</v>
      </c>
      <c r="W361" s="436"/>
      <c r="X361" s="436" t="s">
        <v>1029</v>
      </c>
      <c r="Y361" s="436" t="s">
        <v>1029</v>
      </c>
      <c r="Z361" s="436" t="s">
        <v>1029</v>
      </c>
      <c r="AA361" s="436"/>
      <c r="AC361" s="443">
        <f t="shared" si="1"/>
        <v>9.760507714285712</v>
      </c>
    </row>
    <row r="362" spans="1:29" ht="19.5" customHeight="1" x14ac:dyDescent="0.25">
      <c r="A362" s="436">
        <f>A360+1</f>
        <v>177</v>
      </c>
      <c r="B362" s="436"/>
      <c r="C362" s="436" t="s">
        <v>459</v>
      </c>
      <c r="D362" s="436" t="s">
        <v>250</v>
      </c>
      <c r="E362" s="437">
        <v>388</v>
      </c>
      <c r="F362" s="453"/>
      <c r="G362" s="439"/>
      <c r="H362" s="437"/>
      <c r="I362" s="437"/>
      <c r="J362" s="438">
        <v>231.614</v>
      </c>
      <c r="K362" s="436" t="s">
        <v>1029</v>
      </c>
      <c r="L362" s="442">
        <f>H361+H363</f>
        <v>803</v>
      </c>
      <c r="M362" s="439">
        <v>401.5</v>
      </c>
      <c r="N362" s="439">
        <v>203</v>
      </c>
      <c r="O362" s="439">
        <v>196</v>
      </c>
      <c r="P362" s="439">
        <v>399</v>
      </c>
      <c r="Q362" s="439">
        <v>205</v>
      </c>
      <c r="R362" s="439">
        <v>196</v>
      </c>
      <c r="S362" s="439">
        <v>401</v>
      </c>
      <c r="T362" s="440">
        <v>390250.15500000003</v>
      </c>
      <c r="U362" s="440">
        <v>3148362.0210000002</v>
      </c>
      <c r="V362" s="441"/>
      <c r="W362" s="436"/>
      <c r="X362" s="436" t="s">
        <v>1147</v>
      </c>
      <c r="Y362" s="436" t="s">
        <v>762</v>
      </c>
      <c r="Z362" s="436" t="s">
        <v>757</v>
      </c>
      <c r="AA362" s="436"/>
      <c r="AC362" s="443">
        <f t="shared" si="1"/>
        <v>0</v>
      </c>
    </row>
    <row r="363" spans="1:29" ht="19.5" customHeight="1" x14ac:dyDescent="0.25">
      <c r="A363" s="436"/>
      <c r="B363" s="436"/>
      <c r="C363" s="436"/>
      <c r="D363" s="436"/>
      <c r="E363" s="437"/>
      <c r="F363" s="453"/>
      <c r="G363" s="439"/>
      <c r="H363" s="437">
        <v>388</v>
      </c>
      <c r="I363" s="437">
        <f>H363+I361</f>
        <v>68711.553999999989</v>
      </c>
      <c r="J363" s="438"/>
      <c r="K363" s="436"/>
      <c r="L363" s="442"/>
      <c r="M363" s="439"/>
      <c r="N363" s="439"/>
      <c r="O363" s="439"/>
      <c r="P363" s="439"/>
      <c r="Q363" s="439"/>
      <c r="R363" s="439"/>
      <c r="S363" s="439"/>
      <c r="T363" s="440"/>
      <c r="U363" s="440"/>
      <c r="V363" s="441"/>
      <c r="W363" s="436"/>
      <c r="X363" s="436" t="s">
        <v>1029</v>
      </c>
      <c r="Y363" s="436" t="s">
        <v>1029</v>
      </c>
      <c r="Z363" s="436" t="s">
        <v>1029</v>
      </c>
      <c r="AA363" s="436"/>
      <c r="AC363" s="443">
        <f t="shared" si="1"/>
        <v>9.8159362857142849</v>
      </c>
    </row>
    <row r="364" spans="1:29" ht="19.5" customHeight="1" x14ac:dyDescent="0.25">
      <c r="A364" s="436">
        <f>A362+1</f>
        <v>178</v>
      </c>
      <c r="B364" s="436" t="s">
        <v>1029</v>
      </c>
      <c r="C364" s="436" t="s">
        <v>461</v>
      </c>
      <c r="D364" s="436" t="s">
        <v>250</v>
      </c>
      <c r="E364" s="437">
        <v>393</v>
      </c>
      <c r="F364" s="453"/>
      <c r="G364" s="439"/>
      <c r="H364" s="437"/>
      <c r="I364" s="437"/>
      <c r="J364" s="438">
        <v>231.203</v>
      </c>
      <c r="K364" s="436" t="s">
        <v>1029</v>
      </c>
      <c r="L364" s="442">
        <f>H363+H365</f>
        <v>781</v>
      </c>
      <c r="M364" s="439">
        <v>390.5</v>
      </c>
      <c r="N364" s="439">
        <v>192</v>
      </c>
      <c r="O364" s="439">
        <v>190</v>
      </c>
      <c r="P364" s="439">
        <v>382</v>
      </c>
      <c r="Q364" s="439">
        <v>193</v>
      </c>
      <c r="R364" s="439">
        <v>192</v>
      </c>
      <c r="S364" s="439">
        <v>385</v>
      </c>
      <c r="T364" s="440">
        <v>390624.321</v>
      </c>
      <c r="U364" s="440">
        <v>3148464.7009999999</v>
      </c>
      <c r="V364" s="441"/>
      <c r="W364" s="436"/>
      <c r="X364" s="436" t="s">
        <v>1147</v>
      </c>
      <c r="Y364" s="436" t="s">
        <v>762</v>
      </c>
      <c r="Z364" s="436" t="s">
        <v>757</v>
      </c>
      <c r="AA364" s="436"/>
      <c r="AC364" s="443">
        <f t="shared" si="1"/>
        <v>0</v>
      </c>
    </row>
    <row r="365" spans="1:29" ht="19.5" customHeight="1" x14ac:dyDescent="0.25">
      <c r="A365" s="436"/>
      <c r="B365" s="436"/>
      <c r="C365" s="436"/>
      <c r="D365" s="436"/>
      <c r="E365" s="437"/>
      <c r="F365" s="453"/>
      <c r="G365" s="439"/>
      <c r="H365" s="437">
        <v>393</v>
      </c>
      <c r="I365" s="437">
        <f>H365+I363</f>
        <v>69104.553999999989</v>
      </c>
      <c r="J365" s="438"/>
      <c r="K365" s="436"/>
      <c r="L365" s="442"/>
      <c r="M365" s="439"/>
      <c r="N365" s="439"/>
      <c r="O365" s="439"/>
      <c r="P365" s="439"/>
      <c r="Q365" s="439"/>
      <c r="R365" s="439"/>
      <c r="S365" s="439"/>
      <c r="T365" s="440"/>
      <c r="U365" s="440"/>
      <c r="V365" s="441"/>
      <c r="W365" s="436"/>
      <c r="X365" s="436" t="s">
        <v>1029</v>
      </c>
      <c r="Y365" s="436" t="s">
        <v>1029</v>
      </c>
      <c r="Z365" s="436" t="s">
        <v>1029</v>
      </c>
      <c r="AA365" s="436"/>
      <c r="AC365" s="443">
        <f t="shared" si="1"/>
        <v>9.8720791428571406</v>
      </c>
    </row>
    <row r="366" spans="1:29" ht="19.5" customHeight="1" x14ac:dyDescent="0.25">
      <c r="A366" s="436">
        <f>A364+1</f>
        <v>179</v>
      </c>
      <c r="B366" s="436" t="s">
        <v>1029</v>
      </c>
      <c r="C366" s="436" t="s">
        <v>463</v>
      </c>
      <c r="D366" s="436" t="s">
        <v>250</v>
      </c>
      <c r="E366" s="437">
        <v>371</v>
      </c>
      <c r="F366" s="453"/>
      <c r="G366" s="439"/>
      <c r="H366" s="437"/>
      <c r="I366" s="437"/>
      <c r="J366" s="438">
        <v>232.523</v>
      </c>
      <c r="K366" s="436" t="s">
        <v>1029</v>
      </c>
      <c r="L366" s="442">
        <f>H365+H367</f>
        <v>764</v>
      </c>
      <c r="M366" s="439">
        <v>382</v>
      </c>
      <c r="N366" s="439">
        <v>204</v>
      </c>
      <c r="O366" s="439">
        <v>189</v>
      </c>
      <c r="P366" s="439">
        <v>393</v>
      </c>
      <c r="Q366" s="439">
        <v>202</v>
      </c>
      <c r="R366" s="439">
        <v>188</v>
      </c>
      <c r="S366" s="439">
        <v>390</v>
      </c>
      <c r="T366" s="440">
        <v>391003.31</v>
      </c>
      <c r="U366" s="440">
        <v>3148568.7050000001</v>
      </c>
      <c r="V366" s="441"/>
      <c r="W366" s="436"/>
      <c r="X366" s="436" t="s">
        <v>1147</v>
      </c>
      <c r="Y366" s="436" t="s">
        <v>762</v>
      </c>
      <c r="Z366" s="436" t="s">
        <v>757</v>
      </c>
      <c r="AA366" s="436"/>
      <c r="AC366" s="443">
        <f t="shared" si="1"/>
        <v>0</v>
      </c>
    </row>
    <row r="367" spans="1:29" ht="19.5" customHeight="1" x14ac:dyDescent="0.25">
      <c r="A367" s="436"/>
      <c r="B367" s="436"/>
      <c r="C367" s="436"/>
      <c r="D367" s="436"/>
      <c r="E367" s="437"/>
      <c r="F367" s="453"/>
      <c r="G367" s="439"/>
      <c r="H367" s="437">
        <v>371</v>
      </c>
      <c r="I367" s="437">
        <f>H367+I365</f>
        <v>69475.553999999989</v>
      </c>
      <c r="J367" s="438"/>
      <c r="K367" s="436"/>
      <c r="L367" s="442"/>
      <c r="M367" s="439"/>
      <c r="N367" s="439"/>
      <c r="O367" s="439"/>
      <c r="P367" s="439"/>
      <c r="Q367" s="439"/>
      <c r="R367" s="439"/>
      <c r="S367" s="439"/>
      <c r="T367" s="440"/>
      <c r="U367" s="440"/>
      <c r="V367" s="441" t="s">
        <v>1153</v>
      </c>
      <c r="W367" s="436"/>
      <c r="X367" s="436" t="s">
        <v>1029</v>
      </c>
      <c r="Y367" s="436" t="s">
        <v>1029</v>
      </c>
      <c r="Z367" s="436" t="s">
        <v>1029</v>
      </c>
      <c r="AA367" s="436"/>
      <c r="AC367" s="443">
        <f t="shared" si="1"/>
        <v>9.9250791428571414</v>
      </c>
    </row>
    <row r="368" spans="1:29" ht="19.5" customHeight="1" x14ac:dyDescent="0.25">
      <c r="A368" s="436">
        <f>A366+1</f>
        <v>180</v>
      </c>
      <c r="B368" s="436" t="s">
        <v>1029</v>
      </c>
      <c r="C368" s="436" t="s">
        <v>464</v>
      </c>
      <c r="D368" s="436" t="s">
        <v>284</v>
      </c>
      <c r="E368" s="437">
        <v>386</v>
      </c>
      <c r="F368" s="453"/>
      <c r="G368" s="439">
        <f>SUM(H344:H367)</f>
        <v>4888</v>
      </c>
      <c r="H368" s="437"/>
      <c r="I368" s="437"/>
      <c r="J368" s="438">
        <v>231.96</v>
      </c>
      <c r="K368" s="436" t="s">
        <v>1029</v>
      </c>
      <c r="L368" s="442">
        <f>H367+H369</f>
        <v>757</v>
      </c>
      <c r="M368" s="439">
        <v>378.5</v>
      </c>
      <c r="N368" s="439">
        <v>183</v>
      </c>
      <c r="O368" s="439">
        <v>197</v>
      </c>
      <c r="P368" s="439">
        <v>380</v>
      </c>
      <c r="Q368" s="439">
        <v>184</v>
      </c>
      <c r="R368" s="439">
        <v>196</v>
      </c>
      <c r="S368" s="439">
        <v>380</v>
      </c>
      <c r="T368" s="440">
        <v>391361.08299999998</v>
      </c>
      <c r="U368" s="440">
        <v>3148666.8870000001</v>
      </c>
      <c r="V368" s="441"/>
      <c r="W368" s="436"/>
      <c r="X368" s="436" t="s">
        <v>1147</v>
      </c>
      <c r="Y368" s="436" t="s">
        <v>762</v>
      </c>
      <c r="Z368" s="436" t="s">
        <v>757</v>
      </c>
      <c r="AA368" s="436"/>
      <c r="AC368" s="443">
        <f t="shared" si="1"/>
        <v>0</v>
      </c>
    </row>
    <row r="369" spans="1:29" ht="19.5" customHeight="1" x14ac:dyDescent="0.25">
      <c r="A369" s="436"/>
      <c r="B369" s="436"/>
      <c r="C369" s="436"/>
      <c r="D369" s="436"/>
      <c r="E369" s="437"/>
      <c r="F369" s="453"/>
      <c r="G369" s="439"/>
      <c r="H369" s="437">
        <v>386</v>
      </c>
      <c r="I369" s="437">
        <f>H369+I367</f>
        <v>69861.553999999989</v>
      </c>
      <c r="J369" s="438"/>
      <c r="K369" s="436"/>
      <c r="L369" s="442"/>
      <c r="M369" s="439"/>
      <c r="N369" s="439"/>
      <c r="O369" s="439"/>
      <c r="P369" s="439"/>
      <c r="Q369" s="439"/>
      <c r="R369" s="439"/>
      <c r="S369" s="439"/>
      <c r="T369" s="440"/>
      <c r="U369" s="440"/>
      <c r="V369" s="441"/>
      <c r="W369" s="436"/>
      <c r="X369" s="436" t="s">
        <v>1029</v>
      </c>
      <c r="Y369" s="436" t="s">
        <v>1029</v>
      </c>
      <c r="Z369" s="436" t="s">
        <v>1029</v>
      </c>
      <c r="AA369" s="436"/>
      <c r="AC369" s="443">
        <f t="shared" si="1"/>
        <v>9.9802219999999977</v>
      </c>
    </row>
    <row r="370" spans="1:29" ht="19.5" customHeight="1" x14ac:dyDescent="0.25">
      <c r="A370" s="436">
        <f>A368+1</f>
        <v>181</v>
      </c>
      <c r="B370" s="436" t="s">
        <v>1029</v>
      </c>
      <c r="C370" s="436" t="s">
        <v>466</v>
      </c>
      <c r="D370" s="436" t="s">
        <v>250</v>
      </c>
      <c r="E370" s="437">
        <v>390</v>
      </c>
      <c r="F370" s="453"/>
      <c r="G370" s="439"/>
      <c r="H370" s="437"/>
      <c r="I370" s="437"/>
      <c r="J370" s="438">
        <v>231.32400000000001</v>
      </c>
      <c r="K370" s="436" t="s">
        <v>1029</v>
      </c>
      <c r="L370" s="442">
        <f>H369+H371</f>
        <v>776</v>
      </c>
      <c r="M370" s="439">
        <v>388</v>
      </c>
      <c r="N370" s="439">
        <v>190</v>
      </c>
      <c r="O370" s="439">
        <v>200</v>
      </c>
      <c r="P370" s="439">
        <v>390</v>
      </c>
      <c r="Q370" s="439">
        <v>191</v>
      </c>
      <c r="R370" s="439">
        <v>199</v>
      </c>
      <c r="S370" s="439">
        <v>390</v>
      </c>
      <c r="T370" s="440">
        <v>391733.321</v>
      </c>
      <c r="U370" s="440">
        <v>3148769.0380000002</v>
      </c>
      <c r="V370" s="441"/>
      <c r="W370" s="436"/>
      <c r="X370" s="436" t="s">
        <v>1147</v>
      </c>
      <c r="Y370" s="436" t="s">
        <v>762</v>
      </c>
      <c r="Z370" s="436" t="s">
        <v>757</v>
      </c>
      <c r="AA370" s="436"/>
      <c r="AC370" s="443">
        <f t="shared" si="1"/>
        <v>0</v>
      </c>
    </row>
    <row r="371" spans="1:29" ht="19.5" customHeight="1" x14ac:dyDescent="0.25">
      <c r="A371" s="436"/>
      <c r="B371" s="436"/>
      <c r="C371" s="436"/>
      <c r="D371" s="436"/>
      <c r="E371" s="437"/>
      <c r="F371" s="453"/>
      <c r="G371" s="439"/>
      <c r="H371" s="437">
        <v>390</v>
      </c>
      <c r="I371" s="437">
        <f>H371+I369</f>
        <v>70251.553999999989</v>
      </c>
      <c r="J371" s="438"/>
      <c r="K371" s="436"/>
      <c r="L371" s="442"/>
      <c r="M371" s="439"/>
      <c r="N371" s="439"/>
      <c r="O371" s="439"/>
      <c r="P371" s="439"/>
      <c r="Q371" s="439"/>
      <c r="R371" s="439"/>
      <c r="S371" s="439"/>
      <c r="T371" s="440"/>
      <c r="U371" s="440"/>
      <c r="V371" s="441" t="s">
        <v>1154</v>
      </c>
      <c r="W371" s="436"/>
      <c r="X371" s="436" t="s">
        <v>1029</v>
      </c>
      <c r="Y371" s="436" t="s">
        <v>1029</v>
      </c>
      <c r="Z371" s="436" t="s">
        <v>1029</v>
      </c>
      <c r="AA371" s="436"/>
      <c r="AC371" s="443">
        <f t="shared" si="1"/>
        <v>10.035936285714284</v>
      </c>
    </row>
    <row r="372" spans="1:29" ht="19.5" customHeight="1" x14ac:dyDescent="0.25">
      <c r="A372" s="436">
        <f>A370+1</f>
        <v>182</v>
      </c>
      <c r="B372" s="436" t="s">
        <v>1029</v>
      </c>
      <c r="C372" s="436" t="s">
        <v>467</v>
      </c>
      <c r="D372" s="436" t="s">
        <v>250</v>
      </c>
      <c r="E372" s="437">
        <v>385</v>
      </c>
      <c r="F372" s="453"/>
      <c r="G372" s="439"/>
      <c r="H372" s="437"/>
      <c r="I372" s="437"/>
      <c r="J372" s="438">
        <v>230.41399999999999</v>
      </c>
      <c r="K372" s="436" t="s">
        <v>1029</v>
      </c>
      <c r="L372" s="442">
        <f>H371+H373</f>
        <v>775</v>
      </c>
      <c r="M372" s="439">
        <v>387.5</v>
      </c>
      <c r="N372" s="439">
        <v>190</v>
      </c>
      <c r="O372" s="439">
        <v>179</v>
      </c>
      <c r="P372" s="439">
        <v>369</v>
      </c>
      <c r="Q372" s="439">
        <v>192</v>
      </c>
      <c r="R372" s="439">
        <v>183</v>
      </c>
      <c r="S372" s="439">
        <v>375</v>
      </c>
      <c r="T372" s="440">
        <v>392109.41600000003</v>
      </c>
      <c r="U372" s="440">
        <v>3148872.2480000001</v>
      </c>
      <c r="V372" s="441"/>
      <c r="W372" s="436"/>
      <c r="X372" s="436" t="s">
        <v>1147</v>
      </c>
      <c r="Y372" s="436" t="s">
        <v>762</v>
      </c>
      <c r="Z372" s="436" t="s">
        <v>757</v>
      </c>
      <c r="AA372" s="436"/>
      <c r="AC372" s="443">
        <f t="shared" si="1"/>
        <v>0</v>
      </c>
    </row>
    <row r="373" spans="1:29" ht="19.5" customHeight="1" x14ac:dyDescent="0.25">
      <c r="A373" s="436"/>
      <c r="B373" s="436"/>
      <c r="C373" s="436"/>
      <c r="D373" s="436"/>
      <c r="E373" s="437"/>
      <c r="F373" s="453"/>
      <c r="G373" s="439"/>
      <c r="H373" s="437">
        <v>385</v>
      </c>
      <c r="I373" s="437">
        <f>H373+I371</f>
        <v>70636.553999999989</v>
      </c>
      <c r="J373" s="438"/>
      <c r="K373" s="436"/>
      <c r="L373" s="442"/>
      <c r="M373" s="439"/>
      <c r="N373" s="439"/>
      <c r="O373" s="439"/>
      <c r="P373" s="439"/>
      <c r="Q373" s="439"/>
      <c r="R373" s="439"/>
      <c r="S373" s="439"/>
      <c r="T373" s="440"/>
      <c r="U373" s="440"/>
      <c r="V373" s="441"/>
      <c r="W373" s="436"/>
      <c r="X373" s="436" t="s">
        <v>1029</v>
      </c>
      <c r="Y373" s="436" t="s">
        <v>1029</v>
      </c>
      <c r="Z373" s="436" t="s">
        <v>1029</v>
      </c>
      <c r="AA373" s="436"/>
      <c r="AC373" s="443">
        <f t="shared" si="1"/>
        <v>10.090936285714283</v>
      </c>
    </row>
    <row r="374" spans="1:29" ht="19.5" customHeight="1" x14ac:dyDescent="0.25">
      <c r="A374" s="436">
        <f>A372+1</f>
        <v>183</v>
      </c>
      <c r="B374" s="436" t="s">
        <v>1029</v>
      </c>
      <c r="C374" s="436" t="s">
        <v>468</v>
      </c>
      <c r="D374" s="436" t="s">
        <v>250</v>
      </c>
      <c r="E374" s="437">
        <v>343</v>
      </c>
      <c r="F374" s="453"/>
      <c r="G374" s="439"/>
      <c r="H374" s="437"/>
      <c r="I374" s="437"/>
      <c r="J374" s="438">
        <v>232.95400000000001</v>
      </c>
      <c r="K374" s="436" t="s">
        <v>1029</v>
      </c>
      <c r="L374" s="442">
        <f>H373+H375</f>
        <v>728</v>
      </c>
      <c r="M374" s="439">
        <v>364</v>
      </c>
      <c r="N374" s="439">
        <v>207</v>
      </c>
      <c r="O374" s="439">
        <v>170</v>
      </c>
      <c r="P374" s="439">
        <v>377</v>
      </c>
      <c r="Q374" s="439">
        <v>203</v>
      </c>
      <c r="R374" s="439">
        <v>171</v>
      </c>
      <c r="S374" s="439">
        <v>374</v>
      </c>
      <c r="T374" s="440">
        <v>392480.69</v>
      </c>
      <c r="U374" s="440">
        <v>3148974.1340000001</v>
      </c>
      <c r="V374" s="441"/>
      <c r="W374" s="436"/>
      <c r="X374" s="436" t="s">
        <v>1147</v>
      </c>
      <c r="Y374" s="436" t="s">
        <v>762</v>
      </c>
      <c r="Z374" s="436" t="s">
        <v>757</v>
      </c>
      <c r="AA374" s="436"/>
      <c r="AC374" s="443">
        <f t="shared" si="1"/>
        <v>0</v>
      </c>
    </row>
    <row r="375" spans="1:29" ht="19.5" customHeight="1" x14ac:dyDescent="0.25">
      <c r="A375" s="436"/>
      <c r="B375" s="436"/>
      <c r="C375" s="436"/>
      <c r="D375" s="436"/>
      <c r="E375" s="437"/>
      <c r="F375" s="453"/>
      <c r="G375" s="439"/>
      <c r="H375" s="437">
        <v>343</v>
      </c>
      <c r="I375" s="437">
        <f>H375+I373</f>
        <v>70979.553999999989</v>
      </c>
      <c r="J375" s="438"/>
      <c r="K375" s="436"/>
      <c r="L375" s="442"/>
      <c r="M375" s="439"/>
      <c r="N375" s="439"/>
      <c r="O375" s="439"/>
      <c r="P375" s="439"/>
      <c r="Q375" s="439"/>
      <c r="R375" s="439"/>
      <c r="S375" s="439"/>
      <c r="T375" s="440"/>
      <c r="U375" s="440"/>
      <c r="V375" s="441"/>
      <c r="W375" s="436"/>
      <c r="X375" s="436" t="s">
        <v>1029</v>
      </c>
      <c r="Y375" s="436" t="s">
        <v>1029</v>
      </c>
      <c r="Z375" s="436" t="s">
        <v>1029</v>
      </c>
      <c r="AA375" s="436"/>
      <c r="AC375" s="443">
        <f t="shared" si="1"/>
        <v>10.139936285714285</v>
      </c>
    </row>
    <row r="376" spans="1:29" ht="19.5" customHeight="1" x14ac:dyDescent="0.25">
      <c r="A376" s="436">
        <f>A374+1</f>
        <v>184</v>
      </c>
      <c r="B376" s="436" t="s">
        <v>1029</v>
      </c>
      <c r="C376" s="436" t="s">
        <v>469</v>
      </c>
      <c r="D376" s="436" t="s">
        <v>250</v>
      </c>
      <c r="E376" s="437">
        <v>385</v>
      </c>
      <c r="F376" s="453"/>
      <c r="G376" s="439"/>
      <c r="H376" s="437"/>
      <c r="I376" s="437"/>
      <c r="J376" s="438">
        <v>233.18799999999999</v>
      </c>
      <c r="K376" s="436" t="s">
        <v>1029</v>
      </c>
      <c r="L376" s="442">
        <f>H375+H377</f>
        <v>728</v>
      </c>
      <c r="M376" s="439">
        <v>364</v>
      </c>
      <c r="N376" s="439">
        <v>173</v>
      </c>
      <c r="O376" s="439">
        <v>182</v>
      </c>
      <c r="P376" s="439">
        <v>355</v>
      </c>
      <c r="Q376" s="439">
        <v>173</v>
      </c>
      <c r="R376" s="439">
        <v>186</v>
      </c>
      <c r="S376" s="439">
        <v>359</v>
      </c>
      <c r="T376" s="440">
        <v>392811.46100000001</v>
      </c>
      <c r="U376" s="440">
        <v>3149064.906</v>
      </c>
      <c r="V376" s="441"/>
      <c r="W376" s="436"/>
      <c r="X376" s="436" t="s">
        <v>1155</v>
      </c>
      <c r="Y376" s="436" t="s">
        <v>762</v>
      </c>
      <c r="Z376" s="436" t="s">
        <v>757</v>
      </c>
      <c r="AA376" s="436"/>
      <c r="AC376" s="443">
        <f t="shared" si="1"/>
        <v>0</v>
      </c>
    </row>
    <row r="377" spans="1:29" ht="19.5" customHeight="1" x14ac:dyDescent="0.25">
      <c r="A377" s="436"/>
      <c r="B377" s="436"/>
      <c r="C377" s="436"/>
      <c r="D377" s="436"/>
      <c r="E377" s="437"/>
      <c r="F377" s="453"/>
      <c r="G377" s="439"/>
      <c r="H377" s="437">
        <v>385</v>
      </c>
      <c r="I377" s="437">
        <f>H377+I375</f>
        <v>71364.553999999989</v>
      </c>
      <c r="J377" s="438"/>
      <c r="K377" s="436"/>
      <c r="L377" s="442"/>
      <c r="M377" s="439"/>
      <c r="N377" s="439"/>
      <c r="O377" s="439"/>
      <c r="P377" s="439"/>
      <c r="Q377" s="439"/>
      <c r="R377" s="439"/>
      <c r="S377" s="439"/>
      <c r="T377" s="440"/>
      <c r="U377" s="440"/>
      <c r="V377" s="441"/>
      <c r="W377" s="436"/>
      <c r="X377" s="436" t="s">
        <v>1029</v>
      </c>
      <c r="Y377" s="436" t="s">
        <v>1029</v>
      </c>
      <c r="Z377" s="436" t="s">
        <v>1029</v>
      </c>
      <c r="AA377" s="436"/>
      <c r="AC377" s="443">
        <f t="shared" si="1"/>
        <v>10.194936285714284</v>
      </c>
    </row>
    <row r="378" spans="1:29" ht="19.5" customHeight="1" x14ac:dyDescent="0.25">
      <c r="A378" s="436">
        <f>A376+1</f>
        <v>185</v>
      </c>
      <c r="B378" s="436" t="s">
        <v>1029</v>
      </c>
      <c r="C378" s="436" t="s">
        <v>470</v>
      </c>
      <c r="D378" s="436" t="s">
        <v>250</v>
      </c>
      <c r="E378" s="437">
        <v>445</v>
      </c>
      <c r="F378" s="453"/>
      <c r="G378" s="439"/>
      <c r="H378" s="437"/>
      <c r="I378" s="437"/>
      <c r="J378" s="438">
        <v>235.11600000000001</v>
      </c>
      <c r="K378" s="436" t="s">
        <v>1029</v>
      </c>
      <c r="L378" s="442">
        <f>H377+H379</f>
        <v>830</v>
      </c>
      <c r="M378" s="439">
        <v>415</v>
      </c>
      <c r="N378" s="439">
        <v>203</v>
      </c>
      <c r="O378" s="439">
        <v>236</v>
      </c>
      <c r="P378" s="439">
        <v>439</v>
      </c>
      <c r="Q378" s="439">
        <v>200</v>
      </c>
      <c r="R378" s="439">
        <v>232</v>
      </c>
      <c r="S378" s="439">
        <v>432</v>
      </c>
      <c r="T378" s="440">
        <v>393182.734</v>
      </c>
      <c r="U378" s="440">
        <v>3149166.7919999999</v>
      </c>
      <c r="V378" s="441"/>
      <c r="W378" s="436"/>
      <c r="X378" s="436" t="s">
        <v>1155</v>
      </c>
      <c r="Y378" s="436" t="s">
        <v>762</v>
      </c>
      <c r="Z378" s="436" t="s">
        <v>757</v>
      </c>
      <c r="AA378" s="436"/>
      <c r="AC378" s="443">
        <f t="shared" si="1"/>
        <v>0</v>
      </c>
    </row>
    <row r="379" spans="1:29" ht="19.5" customHeight="1" x14ac:dyDescent="0.25">
      <c r="A379" s="436"/>
      <c r="B379" s="436"/>
      <c r="C379" s="436"/>
      <c r="D379" s="436"/>
      <c r="E379" s="437"/>
      <c r="F379" s="453"/>
      <c r="G379" s="439"/>
      <c r="H379" s="437">
        <v>445</v>
      </c>
      <c r="I379" s="437">
        <f>H379+I377</f>
        <v>71809.553999999989</v>
      </c>
      <c r="J379" s="438"/>
      <c r="K379" s="436"/>
      <c r="L379" s="442"/>
      <c r="M379" s="439"/>
      <c r="N379" s="439"/>
      <c r="O379" s="439"/>
      <c r="P379" s="439"/>
      <c r="Q379" s="439"/>
      <c r="R379" s="439"/>
      <c r="S379" s="439"/>
      <c r="T379" s="440"/>
      <c r="U379" s="440"/>
      <c r="V379" s="441" t="s">
        <v>1156</v>
      </c>
      <c r="W379" s="436"/>
      <c r="X379" s="436" t="s">
        <v>1029</v>
      </c>
      <c r="Y379" s="436" t="s">
        <v>1029</v>
      </c>
      <c r="Z379" s="436" t="s">
        <v>1029</v>
      </c>
      <c r="AA379" s="436"/>
      <c r="AC379" s="443">
        <f t="shared" si="1"/>
        <v>10.258507714285713</v>
      </c>
    </row>
    <row r="380" spans="1:29" ht="19.5" customHeight="1" x14ac:dyDescent="0.25">
      <c r="A380" s="436">
        <f>A378+1</f>
        <v>186</v>
      </c>
      <c r="B380" s="436" t="s">
        <v>1029</v>
      </c>
      <c r="C380" s="436" t="s">
        <v>471</v>
      </c>
      <c r="D380" s="436" t="s">
        <v>257</v>
      </c>
      <c r="E380" s="437">
        <v>395</v>
      </c>
      <c r="F380" s="453"/>
      <c r="G380" s="439"/>
      <c r="H380" s="437"/>
      <c r="I380" s="437"/>
      <c r="J380" s="438">
        <v>229.41200000000001</v>
      </c>
      <c r="K380" s="436" t="s">
        <v>1029</v>
      </c>
      <c r="L380" s="442">
        <f>H379+H381</f>
        <v>840</v>
      </c>
      <c r="M380" s="439">
        <v>420</v>
      </c>
      <c r="N380" s="439">
        <v>210</v>
      </c>
      <c r="O380" s="439">
        <v>190</v>
      </c>
      <c r="P380" s="439">
        <v>400</v>
      </c>
      <c r="Q380" s="439">
        <v>214</v>
      </c>
      <c r="R380" s="439">
        <v>193</v>
      </c>
      <c r="S380" s="439">
        <v>407</v>
      </c>
      <c r="T380" s="440">
        <v>393611.86900000001</v>
      </c>
      <c r="U380" s="440">
        <v>3149284.557</v>
      </c>
      <c r="V380" s="441"/>
      <c r="W380" s="436"/>
      <c r="X380" s="436" t="s">
        <v>1155</v>
      </c>
      <c r="Y380" s="436" t="s">
        <v>762</v>
      </c>
      <c r="Z380" s="436" t="s">
        <v>757</v>
      </c>
      <c r="AA380" s="436"/>
      <c r="AC380" s="443">
        <f t="shared" si="1"/>
        <v>0</v>
      </c>
    </row>
    <row r="381" spans="1:29" ht="19.5" customHeight="1" x14ac:dyDescent="0.25">
      <c r="A381" s="436"/>
      <c r="B381" s="436"/>
      <c r="C381" s="436"/>
      <c r="D381" s="436"/>
      <c r="E381" s="437"/>
      <c r="F381" s="453"/>
      <c r="G381" s="439"/>
      <c r="H381" s="437">
        <v>395</v>
      </c>
      <c r="I381" s="437">
        <f>H381+I379</f>
        <v>72204.553999999989</v>
      </c>
      <c r="J381" s="438"/>
      <c r="K381" s="436"/>
      <c r="L381" s="442"/>
      <c r="M381" s="439"/>
      <c r="N381" s="439"/>
      <c r="O381" s="439"/>
      <c r="P381" s="439"/>
      <c r="Q381" s="439"/>
      <c r="R381" s="439"/>
      <c r="S381" s="439"/>
      <c r="T381" s="440"/>
      <c r="U381" s="440"/>
      <c r="V381" s="441"/>
      <c r="W381" s="436"/>
      <c r="X381" s="436" t="s">
        <v>1029</v>
      </c>
      <c r="Y381" s="436" t="s">
        <v>1029</v>
      </c>
      <c r="Z381" s="436" t="s">
        <v>1029</v>
      </c>
      <c r="AA381" s="436"/>
      <c r="AC381" s="443">
        <f t="shared" si="1"/>
        <v>10.314936285714284</v>
      </c>
    </row>
    <row r="382" spans="1:29" ht="19.5" customHeight="1" x14ac:dyDescent="0.25">
      <c r="A382" s="436">
        <f>A380+1</f>
        <v>187</v>
      </c>
      <c r="B382" s="436" t="s">
        <v>1029</v>
      </c>
      <c r="C382" s="436" t="s">
        <v>472</v>
      </c>
      <c r="D382" s="436" t="s">
        <v>257</v>
      </c>
      <c r="E382" s="437">
        <v>416</v>
      </c>
      <c r="F382" s="453"/>
      <c r="G382" s="439"/>
      <c r="H382" s="437"/>
      <c r="I382" s="437"/>
      <c r="J382" s="438">
        <v>230.786</v>
      </c>
      <c r="K382" s="436" t="s">
        <v>1029</v>
      </c>
      <c r="L382" s="442">
        <f>H381+H383</f>
        <v>811</v>
      </c>
      <c r="M382" s="439">
        <v>405.5</v>
      </c>
      <c r="N382" s="439">
        <v>205</v>
      </c>
      <c r="O382" s="439">
        <v>230</v>
      </c>
      <c r="P382" s="439">
        <v>435</v>
      </c>
      <c r="Q382" s="439">
        <v>203</v>
      </c>
      <c r="R382" s="439">
        <v>224</v>
      </c>
      <c r="S382" s="439">
        <v>427</v>
      </c>
      <c r="T382" s="440">
        <v>393992.78600000002</v>
      </c>
      <c r="U382" s="440">
        <v>3149389.09</v>
      </c>
      <c r="V382" s="441"/>
      <c r="W382" s="436"/>
      <c r="X382" s="436" t="s">
        <v>1155</v>
      </c>
      <c r="Y382" s="436" t="s">
        <v>762</v>
      </c>
      <c r="Z382" s="436" t="s">
        <v>757</v>
      </c>
      <c r="AA382" s="436"/>
      <c r="AC382" s="443">
        <f t="shared" si="1"/>
        <v>0</v>
      </c>
    </row>
    <row r="383" spans="1:29" ht="19.5" customHeight="1" x14ac:dyDescent="0.25">
      <c r="A383" s="436"/>
      <c r="B383" s="436"/>
      <c r="C383" s="436"/>
      <c r="D383" s="436"/>
      <c r="E383" s="437"/>
      <c r="F383" s="453"/>
      <c r="G383" s="439"/>
      <c r="H383" s="437">
        <v>416</v>
      </c>
      <c r="I383" s="437">
        <f>H383+I381</f>
        <v>72620.553999999989</v>
      </c>
      <c r="J383" s="438"/>
      <c r="K383" s="436"/>
      <c r="L383" s="442"/>
      <c r="M383" s="439"/>
      <c r="N383" s="439"/>
      <c r="O383" s="439"/>
      <c r="P383" s="439"/>
      <c r="Q383" s="439"/>
      <c r="R383" s="439"/>
      <c r="S383" s="439"/>
      <c r="T383" s="440"/>
      <c r="U383" s="440"/>
      <c r="V383" s="441" t="s">
        <v>1157</v>
      </c>
      <c r="W383" s="436"/>
      <c r="X383" s="436" t="s">
        <v>1029</v>
      </c>
      <c r="Y383" s="436" t="s">
        <v>1029</v>
      </c>
      <c r="Z383" s="436" t="s">
        <v>1029</v>
      </c>
      <c r="AA383" s="436"/>
      <c r="AC383" s="443">
        <f t="shared" si="1"/>
        <v>10.374364857142856</v>
      </c>
    </row>
    <row r="384" spans="1:29" ht="19.5" customHeight="1" x14ac:dyDescent="0.25">
      <c r="A384" s="436">
        <f>A382+1</f>
        <v>188</v>
      </c>
      <c r="B384" s="436" t="s">
        <v>1029</v>
      </c>
      <c r="C384" s="436" t="s">
        <v>473</v>
      </c>
      <c r="D384" s="436" t="s">
        <v>250</v>
      </c>
      <c r="E384" s="437">
        <v>411</v>
      </c>
      <c r="F384" s="453"/>
      <c r="G384" s="439"/>
      <c r="H384" s="437"/>
      <c r="I384" s="437"/>
      <c r="J384" s="438">
        <v>229.56399999999999</v>
      </c>
      <c r="K384" s="436" t="s">
        <v>1029</v>
      </c>
      <c r="L384" s="442">
        <f>H383+H385</f>
        <v>827</v>
      </c>
      <c r="M384" s="439">
        <v>413.5</v>
      </c>
      <c r="N384" s="439">
        <v>187</v>
      </c>
      <c r="O384" s="439">
        <v>188</v>
      </c>
      <c r="P384" s="439">
        <v>375</v>
      </c>
      <c r="Q384" s="439">
        <v>194</v>
      </c>
      <c r="R384" s="439">
        <v>194</v>
      </c>
      <c r="S384" s="439">
        <v>388</v>
      </c>
      <c r="T384" s="440">
        <v>394393.95400000003</v>
      </c>
      <c r="U384" s="440">
        <v>3149499.1809999999</v>
      </c>
      <c r="V384" s="441"/>
      <c r="W384" s="436"/>
      <c r="X384" s="436" t="s">
        <v>1155</v>
      </c>
      <c r="Y384" s="436" t="s">
        <v>762</v>
      </c>
      <c r="Z384" s="436" t="s">
        <v>757</v>
      </c>
      <c r="AA384" s="436"/>
      <c r="AC384" s="443">
        <f t="shared" si="1"/>
        <v>0</v>
      </c>
    </row>
    <row r="385" spans="1:29" ht="19.5" customHeight="1" x14ac:dyDescent="0.25">
      <c r="A385" s="436"/>
      <c r="B385" s="436"/>
      <c r="C385" s="436"/>
      <c r="D385" s="436"/>
      <c r="E385" s="437"/>
      <c r="F385" s="453"/>
      <c r="G385" s="439"/>
      <c r="H385" s="437">
        <v>411</v>
      </c>
      <c r="I385" s="437">
        <f>H385+I383</f>
        <v>73031.553999999989</v>
      </c>
      <c r="J385" s="438"/>
      <c r="K385" s="436"/>
      <c r="L385" s="442"/>
      <c r="M385" s="439"/>
      <c r="N385" s="439"/>
      <c r="O385" s="439"/>
      <c r="P385" s="439"/>
      <c r="Q385" s="439"/>
      <c r="R385" s="439"/>
      <c r="S385" s="439"/>
      <c r="T385" s="440"/>
      <c r="U385" s="440"/>
      <c r="V385" s="441"/>
      <c r="W385" s="436"/>
      <c r="X385" s="436" t="s">
        <v>1029</v>
      </c>
      <c r="Y385" s="436" t="s">
        <v>1029</v>
      </c>
      <c r="Z385" s="436" t="s">
        <v>1029</v>
      </c>
      <c r="AA385" s="436"/>
      <c r="AC385" s="443">
        <f t="shared" si="1"/>
        <v>10.433079142857141</v>
      </c>
    </row>
    <row r="386" spans="1:29" ht="19.5" customHeight="1" x14ac:dyDescent="0.25">
      <c r="A386" s="436">
        <f>A384+1</f>
        <v>189</v>
      </c>
      <c r="B386" s="436" t="s">
        <v>1029</v>
      </c>
      <c r="C386" s="436" t="s">
        <v>474</v>
      </c>
      <c r="D386" s="436" t="s">
        <v>257</v>
      </c>
      <c r="E386" s="437">
        <v>429</v>
      </c>
      <c r="F386" s="453"/>
      <c r="G386" s="439"/>
      <c r="H386" s="437"/>
      <c r="I386" s="437"/>
      <c r="J386" s="438">
        <v>229.90100000000001</v>
      </c>
      <c r="K386" s="436" t="s">
        <v>1029</v>
      </c>
      <c r="L386" s="442">
        <f>H385+H387</f>
        <v>840</v>
      </c>
      <c r="M386" s="439">
        <v>420</v>
      </c>
      <c r="N386" s="439">
        <v>223</v>
      </c>
      <c r="O386" s="439">
        <v>211</v>
      </c>
      <c r="P386" s="439">
        <v>434</v>
      </c>
      <c r="Q386" s="439">
        <v>218</v>
      </c>
      <c r="R386" s="439">
        <v>213</v>
      </c>
      <c r="S386" s="439">
        <v>431</v>
      </c>
      <c r="T386" s="440">
        <v>394790.30099999998</v>
      </c>
      <c r="U386" s="440">
        <v>3149607.9479999999</v>
      </c>
      <c r="V386" s="441"/>
      <c r="W386" s="436"/>
      <c r="X386" s="436" t="s">
        <v>1158</v>
      </c>
      <c r="Y386" s="436" t="s">
        <v>762</v>
      </c>
      <c r="Z386" s="436" t="s">
        <v>757</v>
      </c>
      <c r="AA386" s="436"/>
      <c r="AC386" s="443">
        <f t="shared" si="1"/>
        <v>0</v>
      </c>
    </row>
    <row r="387" spans="1:29" ht="19.5" customHeight="1" x14ac:dyDescent="0.25">
      <c r="A387" s="436"/>
      <c r="B387" s="436"/>
      <c r="C387" s="436"/>
      <c r="D387" s="436"/>
      <c r="E387" s="437"/>
      <c r="F387" s="453"/>
      <c r="G387" s="439"/>
      <c r="H387" s="437">
        <v>429</v>
      </c>
      <c r="I387" s="437">
        <f>H387+I385</f>
        <v>73460.553999999989</v>
      </c>
      <c r="J387" s="438"/>
      <c r="K387" s="436"/>
      <c r="L387" s="442"/>
      <c r="M387" s="439"/>
      <c r="N387" s="439"/>
      <c r="O387" s="439"/>
      <c r="P387" s="439"/>
      <c r="Q387" s="439"/>
      <c r="R387" s="439"/>
      <c r="S387" s="439"/>
      <c r="T387" s="440"/>
      <c r="U387" s="440"/>
      <c r="V387" s="441"/>
      <c r="W387" s="436"/>
      <c r="X387" s="436" t="s">
        <v>1029</v>
      </c>
      <c r="Y387" s="436" t="s">
        <v>1029</v>
      </c>
      <c r="Z387" s="436" t="s">
        <v>1029</v>
      </c>
      <c r="AA387" s="436"/>
      <c r="AC387" s="443">
        <f t="shared" si="1"/>
        <v>10.494364857142855</v>
      </c>
    </row>
    <row r="388" spans="1:29" ht="19.5" customHeight="1" x14ac:dyDescent="0.25">
      <c r="A388" s="436">
        <f>A386+1</f>
        <v>190</v>
      </c>
      <c r="B388" s="436" t="s">
        <v>1029</v>
      </c>
      <c r="C388" s="436" t="s">
        <v>475</v>
      </c>
      <c r="D388" s="436" t="s">
        <v>257</v>
      </c>
      <c r="E388" s="437">
        <v>392.64299999999997</v>
      </c>
      <c r="F388" s="453"/>
      <c r="G388" s="439"/>
      <c r="H388" s="437"/>
      <c r="I388" s="437"/>
      <c r="J388" s="438">
        <v>230.601</v>
      </c>
      <c r="K388" s="436" t="s">
        <v>1029</v>
      </c>
      <c r="L388" s="442">
        <f>H387+H389</f>
        <v>821.64300000000003</v>
      </c>
      <c r="M388" s="439">
        <v>410.82150000000001</v>
      </c>
      <c r="N388" s="439">
        <v>218</v>
      </c>
      <c r="O388" s="439">
        <v>213</v>
      </c>
      <c r="P388" s="439">
        <v>431</v>
      </c>
      <c r="Q388" s="439">
        <v>218</v>
      </c>
      <c r="R388" s="439">
        <v>208</v>
      </c>
      <c r="S388" s="439">
        <v>426</v>
      </c>
      <c r="T388" s="440">
        <v>395204.00599999999</v>
      </c>
      <c r="U388" s="440">
        <v>3149721.4789999998</v>
      </c>
      <c r="V388" s="441"/>
      <c r="W388" s="436"/>
      <c r="X388" s="436" t="s">
        <v>1158</v>
      </c>
      <c r="Y388" s="436" t="s">
        <v>762</v>
      </c>
      <c r="Z388" s="436" t="s">
        <v>757</v>
      </c>
      <c r="AA388" s="436"/>
      <c r="AC388" s="443">
        <f t="shared" si="1"/>
        <v>0</v>
      </c>
    </row>
    <row r="389" spans="1:29" ht="19.5" customHeight="1" x14ac:dyDescent="0.25">
      <c r="A389" s="436"/>
      <c r="B389" s="436"/>
      <c r="C389" s="436"/>
      <c r="D389" s="436"/>
      <c r="E389" s="437"/>
      <c r="F389" s="453"/>
      <c r="G389" s="439"/>
      <c r="H389" s="437">
        <v>392.64299999999997</v>
      </c>
      <c r="I389" s="437">
        <f>H389+I387</f>
        <v>73853.196999999986</v>
      </c>
      <c r="J389" s="438"/>
      <c r="K389" s="436"/>
      <c r="L389" s="442"/>
      <c r="M389" s="439"/>
      <c r="N389" s="439"/>
      <c r="O389" s="439"/>
      <c r="P389" s="439"/>
      <c r="Q389" s="439"/>
      <c r="R389" s="439"/>
      <c r="S389" s="439"/>
      <c r="T389" s="440"/>
      <c r="U389" s="440"/>
      <c r="V389" s="441"/>
      <c r="W389" s="436"/>
      <c r="X389" s="436" t="s">
        <v>1029</v>
      </c>
      <c r="Y389" s="436" t="s">
        <v>1029</v>
      </c>
      <c r="Z389" s="436" t="s">
        <v>1029</v>
      </c>
      <c r="AA389" s="436"/>
      <c r="AC389" s="443">
        <f t="shared" si="1"/>
        <v>10.550456714285712</v>
      </c>
    </row>
    <row r="390" spans="1:29" ht="19.5" customHeight="1" x14ac:dyDescent="0.25">
      <c r="A390" s="436">
        <f>A388+1</f>
        <v>191</v>
      </c>
      <c r="B390" s="436" t="s">
        <v>1159</v>
      </c>
      <c r="C390" s="436" t="s">
        <v>476</v>
      </c>
      <c r="D390" s="436" t="s">
        <v>276</v>
      </c>
      <c r="E390" s="437">
        <v>400.99900000000002</v>
      </c>
      <c r="F390" s="453"/>
      <c r="G390" s="439">
        <f>SUM(H368:H389)</f>
        <v>4377.643</v>
      </c>
      <c r="H390" s="437"/>
      <c r="I390" s="437"/>
      <c r="J390" s="438">
        <v>230.64</v>
      </c>
      <c r="K390" s="436" t="s">
        <v>1160</v>
      </c>
      <c r="L390" s="442">
        <f>H389+H391</f>
        <v>793.64200000000005</v>
      </c>
      <c r="M390" s="439">
        <v>396.82100000000003</v>
      </c>
      <c r="N390" s="439">
        <v>181</v>
      </c>
      <c r="O390" s="439">
        <v>187</v>
      </c>
      <c r="P390" s="439">
        <v>368</v>
      </c>
      <c r="Q390" s="439">
        <v>186</v>
      </c>
      <c r="R390" s="439">
        <v>191</v>
      </c>
      <c r="S390" s="439">
        <v>377</v>
      </c>
      <c r="T390" s="440">
        <v>395582.65</v>
      </c>
      <c r="U390" s="440">
        <v>3149825.3879999998</v>
      </c>
      <c r="V390" s="441"/>
      <c r="W390" s="436"/>
      <c r="X390" s="436" t="s">
        <v>1158</v>
      </c>
      <c r="Y390" s="436" t="s">
        <v>762</v>
      </c>
      <c r="Z390" s="436" t="s">
        <v>757</v>
      </c>
      <c r="AA390" s="436"/>
      <c r="AC390" s="443">
        <f t="shared" si="1"/>
        <v>0</v>
      </c>
    </row>
    <row r="391" spans="1:29" ht="19.5" customHeight="1" x14ac:dyDescent="0.25">
      <c r="A391" s="436"/>
      <c r="B391" s="436"/>
      <c r="C391" s="436"/>
      <c r="D391" s="436"/>
      <c r="E391" s="437"/>
      <c r="F391" s="453"/>
      <c r="G391" s="439"/>
      <c r="H391" s="437">
        <v>400.99900000000002</v>
      </c>
      <c r="I391" s="437">
        <f>H391+I389</f>
        <v>74254.195999999982</v>
      </c>
      <c r="J391" s="438"/>
      <c r="K391" s="436"/>
      <c r="L391" s="442"/>
      <c r="M391" s="439"/>
      <c r="N391" s="439"/>
      <c r="O391" s="439"/>
      <c r="P391" s="439"/>
      <c r="Q391" s="439"/>
      <c r="R391" s="439"/>
      <c r="S391" s="439"/>
      <c r="T391" s="440"/>
      <c r="U391" s="440"/>
      <c r="V391" s="441"/>
      <c r="W391" s="436"/>
      <c r="X391" s="436" t="s">
        <v>1029</v>
      </c>
      <c r="Y391" s="436" t="s">
        <v>1029</v>
      </c>
      <c r="Z391" s="436" t="s">
        <v>1029</v>
      </c>
      <c r="AA391" s="436"/>
      <c r="AC391" s="443">
        <f t="shared" si="1"/>
        <v>10.607742285714282</v>
      </c>
    </row>
    <row r="392" spans="1:29" ht="19.5" customHeight="1" x14ac:dyDescent="0.25">
      <c r="A392" s="436">
        <f>A390+1</f>
        <v>192</v>
      </c>
      <c r="B392" s="436" t="s">
        <v>1029</v>
      </c>
      <c r="C392" s="436" t="s">
        <v>477</v>
      </c>
      <c r="D392" s="436" t="s">
        <v>257</v>
      </c>
      <c r="E392" s="437">
        <v>437</v>
      </c>
      <c r="F392" s="453"/>
      <c r="G392" s="439"/>
      <c r="H392" s="437"/>
      <c r="I392" s="437"/>
      <c r="J392" s="438">
        <v>230.441</v>
      </c>
      <c r="K392" s="436" t="s">
        <v>1029</v>
      </c>
      <c r="L392" s="442">
        <f>H391+H393</f>
        <v>837.99900000000002</v>
      </c>
      <c r="M392" s="439">
        <v>418.99950000000001</v>
      </c>
      <c r="N392" s="439">
        <v>215</v>
      </c>
      <c r="O392" s="439">
        <v>204</v>
      </c>
      <c r="P392" s="439">
        <v>419</v>
      </c>
      <c r="Q392" s="439">
        <v>211</v>
      </c>
      <c r="R392" s="439">
        <v>208</v>
      </c>
      <c r="S392" s="439">
        <v>419</v>
      </c>
      <c r="T392" s="440">
        <v>395981.429</v>
      </c>
      <c r="U392" s="440">
        <v>3149867.5240000002</v>
      </c>
      <c r="V392" s="441"/>
      <c r="W392" s="436"/>
      <c r="X392" s="436" t="s">
        <v>1155</v>
      </c>
      <c r="Y392" s="436" t="s">
        <v>762</v>
      </c>
      <c r="Z392" s="436" t="s">
        <v>757</v>
      </c>
      <c r="AA392" s="436"/>
      <c r="AC392" s="443">
        <f t="shared" si="1"/>
        <v>0</v>
      </c>
    </row>
    <row r="393" spans="1:29" ht="30.75" customHeight="1" x14ac:dyDescent="0.25">
      <c r="A393" s="436"/>
      <c r="B393" s="436"/>
      <c r="C393" s="436"/>
      <c r="D393" s="436"/>
      <c r="E393" s="437"/>
      <c r="F393" s="453"/>
      <c r="G393" s="439"/>
      <c r="H393" s="437">
        <v>437</v>
      </c>
      <c r="I393" s="437">
        <f>H393+I391</f>
        <v>74691.195999999982</v>
      </c>
      <c r="J393" s="438"/>
      <c r="K393" s="436"/>
      <c r="L393" s="442"/>
      <c r="M393" s="439"/>
      <c r="N393" s="439"/>
      <c r="O393" s="439"/>
      <c r="P393" s="439"/>
      <c r="Q393" s="439"/>
      <c r="R393" s="439"/>
      <c r="S393" s="439"/>
      <c r="T393" s="440"/>
      <c r="U393" s="440"/>
      <c r="V393" s="441" t="s">
        <v>1161</v>
      </c>
      <c r="W393" s="436"/>
      <c r="X393" s="436" t="s">
        <v>1029</v>
      </c>
      <c r="Y393" s="436" t="s">
        <v>1029</v>
      </c>
      <c r="Z393" s="436" t="s">
        <v>1029</v>
      </c>
      <c r="AA393" s="436"/>
      <c r="AC393" s="443">
        <f t="shared" si="1"/>
        <v>10.670170857142855</v>
      </c>
    </row>
    <row r="394" spans="1:29" ht="19.5" customHeight="1" x14ac:dyDescent="0.25">
      <c r="A394" s="436">
        <f>A392+1</f>
        <v>193</v>
      </c>
      <c r="B394" s="436" t="s">
        <v>1029</v>
      </c>
      <c r="C394" s="436" t="s">
        <v>478</v>
      </c>
      <c r="D394" s="436" t="s">
        <v>244</v>
      </c>
      <c r="E394" s="437">
        <v>403</v>
      </c>
      <c r="F394" s="453"/>
      <c r="G394" s="439"/>
      <c r="H394" s="437"/>
      <c r="I394" s="437"/>
      <c r="J394" s="438">
        <v>230.709</v>
      </c>
      <c r="K394" s="436" t="s">
        <v>1029</v>
      </c>
      <c r="L394" s="442">
        <f>H393+H395</f>
        <v>840</v>
      </c>
      <c r="M394" s="439">
        <v>420</v>
      </c>
      <c r="N394" s="439">
        <v>234</v>
      </c>
      <c r="O394" s="439">
        <v>223</v>
      </c>
      <c r="P394" s="439">
        <v>457</v>
      </c>
      <c r="Q394" s="439">
        <v>230</v>
      </c>
      <c r="R394" s="439">
        <v>217</v>
      </c>
      <c r="S394" s="439">
        <v>447</v>
      </c>
      <c r="T394" s="440">
        <v>396416.01</v>
      </c>
      <c r="U394" s="440">
        <v>3149913.4440000001</v>
      </c>
      <c r="V394" s="441"/>
      <c r="W394" s="436"/>
      <c r="X394" s="436" t="s">
        <v>1155</v>
      </c>
      <c r="Y394" s="436" t="s">
        <v>762</v>
      </c>
      <c r="Z394" s="436" t="s">
        <v>757</v>
      </c>
      <c r="AA394" s="436"/>
      <c r="AC394" s="443">
        <f t="shared" si="1"/>
        <v>0</v>
      </c>
    </row>
    <row r="395" spans="1:29" ht="19.5" customHeight="1" x14ac:dyDescent="0.25">
      <c r="A395" s="436"/>
      <c r="B395" s="436"/>
      <c r="C395" s="436"/>
      <c r="D395" s="436"/>
      <c r="E395" s="437"/>
      <c r="F395" s="453"/>
      <c r="G395" s="439"/>
      <c r="H395" s="437">
        <v>403</v>
      </c>
      <c r="I395" s="437">
        <f>H395+I393</f>
        <v>75094.195999999982</v>
      </c>
      <c r="J395" s="438"/>
      <c r="K395" s="436"/>
      <c r="L395" s="442"/>
      <c r="M395" s="439"/>
      <c r="N395" s="439"/>
      <c r="O395" s="439"/>
      <c r="P395" s="439"/>
      <c r="Q395" s="439"/>
      <c r="R395" s="439"/>
      <c r="S395" s="439"/>
      <c r="T395" s="440"/>
      <c r="U395" s="440"/>
      <c r="V395" s="441"/>
      <c r="W395" s="436"/>
      <c r="X395" s="436" t="s">
        <v>1029</v>
      </c>
      <c r="Y395" s="436" t="s">
        <v>1029</v>
      </c>
      <c r="Z395" s="436" t="s">
        <v>1029</v>
      </c>
      <c r="AA395" s="436"/>
      <c r="AC395" s="443">
        <f t="shared" si="1"/>
        <v>10.727742285714283</v>
      </c>
    </row>
    <row r="396" spans="1:29" ht="19.5" customHeight="1" x14ac:dyDescent="0.25">
      <c r="A396" s="436">
        <f>A394+1</f>
        <v>194</v>
      </c>
      <c r="B396" s="436" t="s">
        <v>1029</v>
      </c>
      <c r="C396" s="436" t="s">
        <v>479</v>
      </c>
      <c r="D396" s="436" t="s">
        <v>250</v>
      </c>
      <c r="E396" s="437">
        <v>412</v>
      </c>
      <c r="F396" s="453"/>
      <c r="G396" s="439"/>
      <c r="H396" s="437"/>
      <c r="I396" s="437"/>
      <c r="J396" s="438">
        <v>232.56299999999999</v>
      </c>
      <c r="K396" s="436" t="s">
        <v>1029</v>
      </c>
      <c r="L396" s="442">
        <f>H395+H397</f>
        <v>815</v>
      </c>
      <c r="M396" s="439">
        <v>407.5</v>
      </c>
      <c r="N396" s="439">
        <v>181</v>
      </c>
      <c r="O396" s="439">
        <v>196</v>
      </c>
      <c r="P396" s="439">
        <v>377</v>
      </c>
      <c r="Q396" s="439">
        <v>187</v>
      </c>
      <c r="R396" s="439">
        <v>199</v>
      </c>
      <c r="S396" s="439">
        <v>386</v>
      </c>
      <c r="T396" s="440">
        <v>396816.77899999998</v>
      </c>
      <c r="U396" s="440">
        <v>3149955.7910000002</v>
      </c>
      <c r="V396" s="441"/>
      <c r="W396" s="436"/>
      <c r="X396" s="436" t="s">
        <v>1155</v>
      </c>
      <c r="Y396" s="436" t="s">
        <v>762</v>
      </c>
      <c r="Z396" s="436" t="s">
        <v>757</v>
      </c>
      <c r="AA396" s="436"/>
      <c r="AC396" s="443">
        <f t="shared" si="1"/>
        <v>0</v>
      </c>
    </row>
    <row r="397" spans="1:29" ht="19.5" customHeight="1" x14ac:dyDescent="0.25">
      <c r="A397" s="436"/>
      <c r="B397" s="436"/>
      <c r="C397" s="436"/>
      <c r="D397" s="436"/>
      <c r="E397" s="437"/>
      <c r="F397" s="453"/>
      <c r="G397" s="439"/>
      <c r="H397" s="437">
        <v>412</v>
      </c>
      <c r="I397" s="437">
        <f>H397+I395</f>
        <v>75506.195999999982</v>
      </c>
      <c r="J397" s="438"/>
      <c r="K397" s="436"/>
      <c r="L397" s="442"/>
      <c r="M397" s="439"/>
      <c r="N397" s="439"/>
      <c r="O397" s="439"/>
      <c r="P397" s="439"/>
      <c r="Q397" s="439"/>
      <c r="R397" s="439"/>
      <c r="S397" s="439"/>
      <c r="T397" s="440"/>
      <c r="U397" s="440"/>
      <c r="V397" s="441"/>
      <c r="W397" s="436"/>
      <c r="X397" s="436" t="s">
        <v>1029</v>
      </c>
      <c r="Y397" s="436" t="s">
        <v>1029</v>
      </c>
      <c r="Z397" s="436" t="s">
        <v>1029</v>
      </c>
      <c r="AA397" s="436"/>
      <c r="AC397" s="443">
        <f t="shared" si="1"/>
        <v>10.786599428571426</v>
      </c>
    </row>
    <row r="398" spans="1:29" ht="19.5" customHeight="1" x14ac:dyDescent="0.25">
      <c r="A398" s="436">
        <f>A396+1</f>
        <v>195</v>
      </c>
      <c r="B398" s="436" t="s">
        <v>1029</v>
      </c>
      <c r="C398" s="436" t="s">
        <v>480</v>
      </c>
      <c r="D398" s="436" t="s">
        <v>257</v>
      </c>
      <c r="E398" s="437">
        <v>424</v>
      </c>
      <c r="F398" s="453"/>
      <c r="G398" s="439"/>
      <c r="H398" s="437"/>
      <c r="I398" s="437"/>
      <c r="J398" s="438">
        <v>231.62700000000001</v>
      </c>
      <c r="K398" s="436" t="s">
        <v>1029</v>
      </c>
      <c r="L398" s="442">
        <f>H397+H399</f>
        <v>836</v>
      </c>
      <c r="M398" s="439">
        <v>418</v>
      </c>
      <c r="N398" s="439">
        <v>217</v>
      </c>
      <c r="O398" s="439">
        <v>210</v>
      </c>
      <c r="P398" s="439">
        <v>427</v>
      </c>
      <c r="Q398" s="439">
        <v>214</v>
      </c>
      <c r="R398" s="439">
        <v>211</v>
      </c>
      <c r="S398" s="439">
        <v>425</v>
      </c>
      <c r="T398" s="440">
        <v>397226.49800000002</v>
      </c>
      <c r="U398" s="440">
        <v>3149999.0830000001</v>
      </c>
      <c r="V398" s="441"/>
      <c r="W398" s="436"/>
      <c r="X398" s="436" t="s">
        <v>1155</v>
      </c>
      <c r="Y398" s="436" t="s">
        <v>762</v>
      </c>
      <c r="Z398" s="436" t="s">
        <v>757</v>
      </c>
      <c r="AA398" s="436"/>
      <c r="AC398" s="443">
        <f t="shared" si="1"/>
        <v>0</v>
      </c>
    </row>
    <row r="399" spans="1:29" ht="19.5" customHeight="1" x14ac:dyDescent="0.25">
      <c r="A399" s="436"/>
      <c r="B399" s="436"/>
      <c r="C399" s="436"/>
      <c r="D399" s="436"/>
      <c r="E399" s="437"/>
      <c r="F399" s="453"/>
      <c r="G399" s="439"/>
      <c r="H399" s="437">
        <v>424</v>
      </c>
      <c r="I399" s="437">
        <f>H399+I397</f>
        <v>75930.195999999982</v>
      </c>
      <c r="J399" s="438"/>
      <c r="K399" s="436"/>
      <c r="L399" s="442"/>
      <c r="M399" s="439"/>
      <c r="N399" s="439"/>
      <c r="O399" s="439"/>
      <c r="P399" s="439"/>
      <c r="Q399" s="439"/>
      <c r="R399" s="439"/>
      <c r="S399" s="439"/>
      <c r="T399" s="440"/>
      <c r="U399" s="440"/>
      <c r="V399" s="441"/>
      <c r="W399" s="436"/>
      <c r="X399" s="436" t="s">
        <v>1029</v>
      </c>
      <c r="Y399" s="436" t="s">
        <v>1029</v>
      </c>
      <c r="Z399" s="436" t="s">
        <v>1029</v>
      </c>
      <c r="AA399" s="436"/>
      <c r="AC399" s="443">
        <f t="shared" si="1"/>
        <v>10.847170857142855</v>
      </c>
    </row>
    <row r="400" spans="1:29" ht="19.5" customHeight="1" x14ac:dyDescent="0.25">
      <c r="A400" s="436">
        <f>A398+1</f>
        <v>196</v>
      </c>
      <c r="B400" s="436" t="s">
        <v>1029</v>
      </c>
      <c r="C400" s="436" t="s">
        <v>481</v>
      </c>
      <c r="D400" s="436" t="s">
        <v>257</v>
      </c>
      <c r="E400" s="437">
        <v>416</v>
      </c>
      <c r="F400" s="453"/>
      <c r="G400" s="439"/>
      <c r="H400" s="437"/>
      <c r="I400" s="437"/>
      <c r="J400" s="438">
        <v>232.214</v>
      </c>
      <c r="K400" s="436" t="s">
        <v>1029</v>
      </c>
      <c r="L400" s="442">
        <f>H399+H401</f>
        <v>840</v>
      </c>
      <c r="M400" s="439">
        <v>420</v>
      </c>
      <c r="N400" s="439">
        <v>215</v>
      </c>
      <c r="O400" s="439">
        <v>222</v>
      </c>
      <c r="P400" s="439">
        <v>437</v>
      </c>
      <c r="Q400" s="439">
        <v>215</v>
      </c>
      <c r="R400" s="439">
        <v>218</v>
      </c>
      <c r="S400" s="439">
        <v>433</v>
      </c>
      <c r="T400" s="440">
        <v>397648.15100000001</v>
      </c>
      <c r="U400" s="440">
        <v>3150043.6370000001</v>
      </c>
      <c r="V400" s="441"/>
      <c r="W400" s="436"/>
      <c r="X400" s="436" t="s">
        <v>1155</v>
      </c>
      <c r="Y400" s="436" t="s">
        <v>762</v>
      </c>
      <c r="Z400" s="436" t="s">
        <v>757</v>
      </c>
      <c r="AA400" s="436"/>
      <c r="AC400" s="443">
        <f t="shared" si="1"/>
        <v>0</v>
      </c>
    </row>
    <row r="401" spans="1:29" ht="19.5" customHeight="1" x14ac:dyDescent="0.25">
      <c r="A401" s="436"/>
      <c r="B401" s="436"/>
      <c r="C401" s="436"/>
      <c r="D401" s="436"/>
      <c r="E401" s="437"/>
      <c r="F401" s="453"/>
      <c r="G401" s="439"/>
      <c r="H401" s="437">
        <v>416</v>
      </c>
      <c r="I401" s="437">
        <f>H401+I399</f>
        <v>76346.195999999982</v>
      </c>
      <c r="J401" s="438"/>
      <c r="K401" s="436"/>
      <c r="L401" s="442"/>
      <c r="M401" s="439"/>
      <c r="N401" s="439"/>
      <c r="O401" s="439"/>
      <c r="P401" s="439"/>
      <c r="Q401" s="439"/>
      <c r="R401" s="439"/>
      <c r="S401" s="439"/>
      <c r="T401" s="440"/>
      <c r="U401" s="440"/>
      <c r="V401" s="441"/>
      <c r="W401" s="436"/>
      <c r="X401" s="436" t="s">
        <v>1029</v>
      </c>
      <c r="Y401" s="436" t="s">
        <v>1029</v>
      </c>
      <c r="Z401" s="436" t="s">
        <v>1029</v>
      </c>
      <c r="AA401" s="436"/>
      <c r="AC401" s="443">
        <f t="shared" si="1"/>
        <v>10.906599428571425</v>
      </c>
    </row>
    <row r="402" spans="1:29" ht="19.5" customHeight="1" x14ac:dyDescent="0.25">
      <c r="A402" s="436">
        <f>A400+1</f>
        <v>197</v>
      </c>
      <c r="B402" s="436" t="s">
        <v>1029</v>
      </c>
      <c r="C402" s="436" t="s">
        <v>482</v>
      </c>
      <c r="D402" s="436" t="s">
        <v>250</v>
      </c>
      <c r="E402" s="437">
        <v>410</v>
      </c>
      <c r="F402" s="453"/>
      <c r="G402" s="439"/>
      <c r="H402" s="437"/>
      <c r="I402" s="437"/>
      <c r="J402" s="438">
        <v>232.47900000000001</v>
      </c>
      <c r="K402" s="436" t="s">
        <v>1029</v>
      </c>
      <c r="L402" s="442">
        <f>H401+H403</f>
        <v>826</v>
      </c>
      <c r="M402" s="439">
        <v>413</v>
      </c>
      <c r="N402" s="439">
        <v>195</v>
      </c>
      <c r="O402" s="439">
        <v>192</v>
      </c>
      <c r="P402" s="439">
        <v>387</v>
      </c>
      <c r="Q402" s="439">
        <v>199</v>
      </c>
      <c r="R402" s="439">
        <v>196</v>
      </c>
      <c r="S402" s="439">
        <v>395</v>
      </c>
      <c r="T402" s="440">
        <v>398061.848</v>
      </c>
      <c r="U402" s="440">
        <v>3150087.3489999999</v>
      </c>
      <c r="V402" s="441"/>
      <c r="W402" s="436"/>
      <c r="X402" s="436" t="s">
        <v>761</v>
      </c>
      <c r="Y402" s="436" t="s">
        <v>762</v>
      </c>
      <c r="Z402" s="436" t="s">
        <v>757</v>
      </c>
      <c r="AA402" s="436"/>
      <c r="AC402" s="443">
        <f t="shared" si="1"/>
        <v>0</v>
      </c>
    </row>
    <row r="403" spans="1:29" ht="19.5" customHeight="1" x14ac:dyDescent="0.25">
      <c r="A403" s="436"/>
      <c r="B403" s="436"/>
      <c r="C403" s="436"/>
      <c r="D403" s="436"/>
      <c r="E403" s="437"/>
      <c r="F403" s="453"/>
      <c r="G403" s="439"/>
      <c r="H403" s="437">
        <v>410</v>
      </c>
      <c r="I403" s="437">
        <f>H403+I401</f>
        <v>76756.195999999982</v>
      </c>
      <c r="J403" s="438"/>
      <c r="K403" s="436"/>
      <c r="L403" s="442"/>
      <c r="M403" s="439"/>
      <c r="N403" s="439"/>
      <c r="O403" s="439"/>
      <c r="P403" s="439"/>
      <c r="Q403" s="439"/>
      <c r="R403" s="439"/>
      <c r="S403" s="439"/>
      <c r="T403" s="440"/>
      <c r="U403" s="440"/>
      <c r="V403" s="441" t="s">
        <v>1153</v>
      </c>
      <c r="W403" s="436"/>
      <c r="X403" s="436" t="s">
        <v>1029</v>
      </c>
      <c r="Y403" s="436" t="s">
        <v>1029</v>
      </c>
      <c r="Z403" s="436" t="s">
        <v>1029</v>
      </c>
      <c r="AA403" s="436"/>
      <c r="AC403" s="443">
        <f t="shared" si="1"/>
        <v>10.965170857142855</v>
      </c>
    </row>
    <row r="404" spans="1:29" ht="19.5" customHeight="1" x14ac:dyDescent="0.25">
      <c r="A404" s="436">
        <f>A402+1</f>
        <v>198</v>
      </c>
      <c r="B404" s="436" t="s">
        <v>1029</v>
      </c>
      <c r="C404" s="436" t="s">
        <v>483</v>
      </c>
      <c r="D404" s="436" t="s">
        <v>257</v>
      </c>
      <c r="E404" s="437">
        <v>415</v>
      </c>
      <c r="F404" s="453"/>
      <c r="G404" s="439"/>
      <c r="H404" s="437"/>
      <c r="I404" s="437"/>
      <c r="J404" s="438">
        <v>232.24799999999999</v>
      </c>
      <c r="K404" s="436" t="s">
        <v>1029</v>
      </c>
      <c r="L404" s="442">
        <f>H403+H405</f>
        <v>825</v>
      </c>
      <c r="M404" s="439">
        <v>412.5</v>
      </c>
      <c r="N404" s="439">
        <v>219</v>
      </c>
      <c r="O404" s="439">
        <v>214</v>
      </c>
      <c r="P404" s="439">
        <v>433</v>
      </c>
      <c r="Q404" s="439">
        <v>216</v>
      </c>
      <c r="R404" s="439">
        <v>212</v>
      </c>
      <c r="S404" s="439">
        <v>428</v>
      </c>
      <c r="T404" s="440">
        <v>398469.57799999998</v>
      </c>
      <c r="U404" s="440">
        <v>3150130.432</v>
      </c>
      <c r="V404" s="441"/>
      <c r="W404" s="436"/>
      <c r="X404" s="436" t="s">
        <v>761</v>
      </c>
      <c r="Y404" s="436" t="s">
        <v>762</v>
      </c>
      <c r="Z404" s="436" t="s">
        <v>757</v>
      </c>
      <c r="AA404" s="436"/>
      <c r="AC404" s="443">
        <f t="shared" si="1"/>
        <v>0</v>
      </c>
    </row>
    <row r="405" spans="1:29" ht="19.5" customHeight="1" x14ac:dyDescent="0.25">
      <c r="A405" s="436"/>
      <c r="B405" s="436"/>
      <c r="C405" s="436"/>
      <c r="D405" s="436"/>
      <c r="E405" s="437"/>
      <c r="F405" s="453"/>
      <c r="G405" s="439"/>
      <c r="H405" s="437">
        <v>415</v>
      </c>
      <c r="I405" s="437">
        <f>H405+I403</f>
        <v>77171.195999999982</v>
      </c>
      <c r="J405" s="438"/>
      <c r="K405" s="436"/>
      <c r="L405" s="442"/>
      <c r="M405" s="439"/>
      <c r="N405" s="439"/>
      <c r="O405" s="439"/>
      <c r="P405" s="439"/>
      <c r="Q405" s="439"/>
      <c r="R405" s="439"/>
      <c r="S405" s="439"/>
      <c r="T405" s="440"/>
      <c r="U405" s="440"/>
      <c r="V405" s="441"/>
      <c r="W405" s="436"/>
      <c r="X405" s="436" t="s">
        <v>1029</v>
      </c>
      <c r="Y405" s="436" t="s">
        <v>1029</v>
      </c>
      <c r="Z405" s="436" t="s">
        <v>1029</v>
      </c>
      <c r="AA405" s="436"/>
      <c r="AC405" s="443">
        <f t="shared" si="1"/>
        <v>11.024456571428569</v>
      </c>
    </row>
    <row r="406" spans="1:29" ht="19.5" customHeight="1" x14ac:dyDescent="0.25">
      <c r="A406" s="436">
        <f>A404+1</f>
        <v>199</v>
      </c>
      <c r="B406" s="436" t="s">
        <v>1029</v>
      </c>
      <c r="C406" s="436" t="s">
        <v>484</v>
      </c>
      <c r="D406" s="436" t="s">
        <v>257</v>
      </c>
      <c r="E406" s="437">
        <v>412</v>
      </c>
      <c r="F406" s="453"/>
      <c r="G406" s="439"/>
      <c r="H406" s="437"/>
      <c r="I406" s="437"/>
      <c r="J406" s="438">
        <v>231.05199999999999</v>
      </c>
      <c r="K406" s="436" t="s">
        <v>1029</v>
      </c>
      <c r="L406" s="442">
        <f>H405+H407</f>
        <v>827</v>
      </c>
      <c r="M406" s="439">
        <v>413.5</v>
      </c>
      <c r="N406" s="439">
        <v>202</v>
      </c>
      <c r="O406" s="439">
        <v>221</v>
      </c>
      <c r="P406" s="439">
        <v>423</v>
      </c>
      <c r="Q406" s="439">
        <v>204</v>
      </c>
      <c r="R406" s="439">
        <v>217</v>
      </c>
      <c r="S406" s="439">
        <v>421</v>
      </c>
      <c r="T406" s="440">
        <v>398882.28</v>
      </c>
      <c r="U406" s="440">
        <v>3150174.0389999999</v>
      </c>
      <c r="V406" s="441"/>
      <c r="W406" s="436"/>
      <c r="X406" s="436" t="s">
        <v>761</v>
      </c>
      <c r="Y406" s="436" t="s">
        <v>762</v>
      </c>
      <c r="Z406" s="436" t="s">
        <v>757</v>
      </c>
      <c r="AA406" s="436"/>
      <c r="AC406" s="443">
        <f t="shared" si="1"/>
        <v>0</v>
      </c>
    </row>
    <row r="407" spans="1:29" ht="19.5" customHeight="1" x14ac:dyDescent="0.25">
      <c r="A407" s="436"/>
      <c r="B407" s="436"/>
      <c r="C407" s="436"/>
      <c r="D407" s="436"/>
      <c r="E407" s="437"/>
      <c r="F407" s="453"/>
      <c r="G407" s="439"/>
      <c r="H407" s="437">
        <v>412</v>
      </c>
      <c r="I407" s="437">
        <f>H407+I405</f>
        <v>77583.195999999982</v>
      </c>
      <c r="J407" s="438"/>
      <c r="K407" s="436"/>
      <c r="L407" s="442"/>
      <c r="M407" s="439"/>
      <c r="N407" s="439"/>
      <c r="O407" s="439"/>
      <c r="P407" s="439"/>
      <c r="Q407" s="439"/>
      <c r="R407" s="439"/>
      <c r="S407" s="439"/>
      <c r="T407" s="440"/>
      <c r="U407" s="440"/>
      <c r="V407" s="441"/>
      <c r="W407" s="436"/>
      <c r="X407" s="436" t="s">
        <v>1029</v>
      </c>
      <c r="Y407" s="436" t="s">
        <v>1029</v>
      </c>
      <c r="Z407" s="436" t="s">
        <v>1029</v>
      </c>
      <c r="AA407" s="436"/>
      <c r="AC407" s="443">
        <f t="shared" si="1"/>
        <v>11.083313714285712</v>
      </c>
    </row>
    <row r="408" spans="1:29" ht="19.5" customHeight="1" x14ac:dyDescent="0.25">
      <c r="A408" s="436">
        <f>A406+1</f>
        <v>200</v>
      </c>
      <c r="B408" s="436" t="s">
        <v>1029</v>
      </c>
      <c r="C408" s="436" t="s">
        <v>485</v>
      </c>
      <c r="D408" s="436" t="s">
        <v>284</v>
      </c>
      <c r="E408" s="437">
        <v>409</v>
      </c>
      <c r="F408" s="453"/>
      <c r="G408" s="439">
        <f>SUM(H390:H407)</f>
        <v>3729.9989999999998</v>
      </c>
      <c r="H408" s="437"/>
      <c r="I408" s="437"/>
      <c r="J408" s="438">
        <v>231.15299999999999</v>
      </c>
      <c r="K408" s="436" t="s">
        <v>1029</v>
      </c>
      <c r="L408" s="442">
        <f>H407+H409</f>
        <v>821</v>
      </c>
      <c r="M408" s="439">
        <v>410.5</v>
      </c>
      <c r="N408" s="439">
        <v>192</v>
      </c>
      <c r="O408" s="439">
        <v>195</v>
      </c>
      <c r="P408" s="439">
        <v>387</v>
      </c>
      <c r="Q408" s="439">
        <v>196</v>
      </c>
      <c r="R408" s="439">
        <v>198</v>
      </c>
      <c r="S408" s="439">
        <v>394</v>
      </c>
      <c r="T408" s="440">
        <v>399292</v>
      </c>
      <c r="U408" s="440">
        <v>3150217.3319999999</v>
      </c>
      <c r="V408" s="441"/>
      <c r="W408" s="436"/>
      <c r="X408" s="436" t="s">
        <v>761</v>
      </c>
      <c r="Y408" s="436" t="s">
        <v>762</v>
      </c>
      <c r="Z408" s="436" t="s">
        <v>757</v>
      </c>
      <c r="AA408" s="436"/>
      <c r="AC408" s="443">
        <f t="shared" si="1"/>
        <v>0</v>
      </c>
    </row>
    <row r="409" spans="1:29" ht="19.5" customHeight="1" x14ac:dyDescent="0.25">
      <c r="A409" s="436"/>
      <c r="B409" s="436"/>
      <c r="C409" s="436"/>
      <c r="D409" s="436"/>
      <c r="E409" s="437"/>
      <c r="F409" s="453"/>
      <c r="G409" s="439"/>
      <c r="H409" s="437">
        <v>409</v>
      </c>
      <c r="I409" s="437">
        <f>H409+I407</f>
        <v>77992.195999999982</v>
      </c>
      <c r="J409" s="438"/>
      <c r="K409" s="436"/>
      <c r="L409" s="442"/>
      <c r="M409" s="439"/>
      <c r="N409" s="439"/>
      <c r="O409" s="439"/>
      <c r="P409" s="439"/>
      <c r="Q409" s="439"/>
      <c r="R409" s="439"/>
      <c r="S409" s="439"/>
      <c r="T409" s="440"/>
      <c r="U409" s="440"/>
      <c r="V409" s="441" t="s">
        <v>1153</v>
      </c>
      <c r="W409" s="436"/>
      <c r="X409" s="436" t="s">
        <v>1029</v>
      </c>
      <c r="Y409" s="436" t="s">
        <v>1029</v>
      </c>
      <c r="Z409" s="436" t="s">
        <v>1029</v>
      </c>
      <c r="AA409" s="436"/>
      <c r="AC409" s="443">
        <f t="shared" si="1"/>
        <v>11.141742285714283</v>
      </c>
    </row>
    <row r="410" spans="1:29" ht="19.5" customHeight="1" x14ac:dyDescent="0.25">
      <c r="A410" s="436">
        <f>A408+1</f>
        <v>201</v>
      </c>
      <c r="B410" s="436" t="s">
        <v>1029</v>
      </c>
      <c r="C410" s="436" t="s">
        <v>488</v>
      </c>
      <c r="D410" s="436" t="s">
        <v>257</v>
      </c>
      <c r="E410" s="437">
        <v>426</v>
      </c>
      <c r="F410" s="453"/>
      <c r="G410" s="439"/>
      <c r="H410" s="437"/>
      <c r="I410" s="437"/>
      <c r="J410" s="438">
        <v>230.13300000000001</v>
      </c>
      <c r="K410" s="436" t="s">
        <v>1029</v>
      </c>
      <c r="L410" s="442">
        <f>H409+H411</f>
        <v>835</v>
      </c>
      <c r="M410" s="439">
        <v>417.5</v>
      </c>
      <c r="N410" s="439">
        <v>215</v>
      </c>
      <c r="O410" s="439">
        <v>208</v>
      </c>
      <c r="P410" s="439">
        <v>423</v>
      </c>
      <c r="Q410" s="439">
        <v>212</v>
      </c>
      <c r="R410" s="439">
        <v>210</v>
      </c>
      <c r="S410" s="439">
        <v>422</v>
      </c>
      <c r="T410" s="440">
        <v>399698.73499999999</v>
      </c>
      <c r="U410" s="440">
        <v>3150260.3089999999</v>
      </c>
      <c r="V410" s="441"/>
      <c r="W410" s="436"/>
      <c r="X410" s="436" t="s">
        <v>761</v>
      </c>
      <c r="Y410" s="436" t="s">
        <v>762</v>
      </c>
      <c r="Z410" s="436" t="s">
        <v>757</v>
      </c>
      <c r="AA410" s="436"/>
      <c r="AC410" s="443">
        <f t="shared" si="1"/>
        <v>0</v>
      </c>
    </row>
    <row r="411" spans="1:29" ht="19.5" customHeight="1" x14ac:dyDescent="0.25">
      <c r="A411" s="436"/>
      <c r="B411" s="436"/>
      <c r="C411" s="436"/>
      <c r="D411" s="436"/>
      <c r="E411" s="437"/>
      <c r="F411" s="453"/>
      <c r="G411" s="439"/>
      <c r="H411" s="437">
        <v>426</v>
      </c>
      <c r="I411" s="437">
        <f>H411+I409</f>
        <v>78418.195999999982</v>
      </c>
      <c r="J411" s="438"/>
      <c r="K411" s="436"/>
      <c r="L411" s="442"/>
      <c r="M411" s="439"/>
      <c r="N411" s="439"/>
      <c r="O411" s="439"/>
      <c r="P411" s="439"/>
      <c r="Q411" s="439"/>
      <c r="R411" s="439"/>
      <c r="S411" s="439"/>
      <c r="T411" s="440"/>
      <c r="U411" s="440"/>
      <c r="V411" s="441" t="s">
        <v>1162</v>
      </c>
      <c r="W411" s="436"/>
      <c r="X411" s="436" t="s">
        <v>1029</v>
      </c>
      <c r="Y411" s="436" t="s">
        <v>1029</v>
      </c>
      <c r="Z411" s="436" t="s">
        <v>1029</v>
      </c>
      <c r="AA411" s="436"/>
      <c r="AC411" s="443">
        <f t="shared" si="1"/>
        <v>11.202599428571427</v>
      </c>
    </row>
    <row r="412" spans="1:29" ht="19.5" customHeight="1" x14ac:dyDescent="0.25">
      <c r="A412" s="436">
        <f>A410+1</f>
        <v>202</v>
      </c>
      <c r="B412" s="436" t="s">
        <v>1029</v>
      </c>
      <c r="C412" s="436" t="s">
        <v>489</v>
      </c>
      <c r="D412" s="436" t="s">
        <v>250</v>
      </c>
      <c r="E412" s="437">
        <v>414</v>
      </c>
      <c r="F412" s="453"/>
      <c r="G412" s="439"/>
      <c r="H412" s="437"/>
      <c r="I412" s="437"/>
      <c r="J412" s="438">
        <v>234.25</v>
      </c>
      <c r="K412" s="436" t="s">
        <v>1029</v>
      </c>
      <c r="L412" s="442">
        <f>H411+H413</f>
        <v>840</v>
      </c>
      <c r="M412" s="439">
        <v>420</v>
      </c>
      <c r="N412" s="439">
        <v>219</v>
      </c>
      <c r="O412" s="439">
        <v>180</v>
      </c>
      <c r="P412" s="439">
        <v>399</v>
      </c>
      <c r="Q412" s="439">
        <v>218</v>
      </c>
      <c r="R412" s="439">
        <v>188</v>
      </c>
      <c r="S412" s="439">
        <v>406</v>
      </c>
      <c r="T412" s="440">
        <v>400122.37699999998</v>
      </c>
      <c r="U412" s="440">
        <v>3150305.0720000002</v>
      </c>
      <c r="V412" s="441"/>
      <c r="W412" s="436"/>
      <c r="X412" s="436" t="s">
        <v>761</v>
      </c>
      <c r="Y412" s="436" t="s">
        <v>762</v>
      </c>
      <c r="Z412" s="436" t="s">
        <v>757</v>
      </c>
      <c r="AA412" s="436"/>
      <c r="AC412" s="443">
        <f t="shared" si="1"/>
        <v>0</v>
      </c>
    </row>
    <row r="413" spans="1:29" ht="19.5" customHeight="1" x14ac:dyDescent="0.25">
      <c r="A413" s="436"/>
      <c r="B413" s="436"/>
      <c r="C413" s="436"/>
      <c r="D413" s="436"/>
      <c r="E413" s="437"/>
      <c r="F413" s="453"/>
      <c r="G413" s="439"/>
      <c r="H413" s="437">
        <v>414</v>
      </c>
      <c r="I413" s="437">
        <f>H413+I411</f>
        <v>78832.195999999982</v>
      </c>
      <c r="J413" s="438"/>
      <c r="K413" s="436"/>
      <c r="L413" s="442"/>
      <c r="M413" s="439"/>
      <c r="N413" s="439"/>
      <c r="O413" s="439"/>
      <c r="P413" s="439"/>
      <c r="Q413" s="439"/>
      <c r="R413" s="439"/>
      <c r="S413" s="439"/>
      <c r="T413" s="440"/>
      <c r="U413" s="440"/>
      <c r="V413" s="441" t="s">
        <v>1162</v>
      </c>
      <c r="W413" s="436"/>
      <c r="X413" s="436" t="s">
        <v>1029</v>
      </c>
      <c r="Y413" s="436" t="s">
        <v>1029</v>
      </c>
      <c r="Z413" s="436" t="s">
        <v>1029</v>
      </c>
      <c r="AA413" s="436"/>
      <c r="AC413" s="443">
        <f t="shared" si="1"/>
        <v>11.261742285714282</v>
      </c>
    </row>
    <row r="414" spans="1:29" ht="19.5" customHeight="1" x14ac:dyDescent="0.25">
      <c r="A414" s="436">
        <f>A412+1</f>
        <v>203</v>
      </c>
      <c r="B414" s="436" t="s">
        <v>1029</v>
      </c>
      <c r="C414" s="436" t="s">
        <v>490</v>
      </c>
      <c r="D414" s="436" t="s">
        <v>244</v>
      </c>
      <c r="E414" s="437">
        <v>415</v>
      </c>
      <c r="F414" s="453"/>
      <c r="G414" s="439"/>
      <c r="H414" s="437"/>
      <c r="I414" s="437"/>
      <c r="J414" s="438">
        <v>233.69800000000001</v>
      </c>
      <c r="K414" s="436" t="s">
        <v>1029</v>
      </c>
      <c r="L414" s="442">
        <f>H413+H415</f>
        <v>829</v>
      </c>
      <c r="M414" s="439">
        <v>414.5</v>
      </c>
      <c r="N414" s="439">
        <v>235</v>
      </c>
      <c r="O414" s="439">
        <v>210</v>
      </c>
      <c r="P414" s="439">
        <v>445</v>
      </c>
      <c r="Q414" s="439">
        <v>227</v>
      </c>
      <c r="R414" s="439">
        <v>210</v>
      </c>
      <c r="S414" s="439">
        <v>437</v>
      </c>
      <c r="T414" s="440">
        <v>400534.08500000002</v>
      </c>
      <c r="U414" s="440">
        <v>3150348.5750000002</v>
      </c>
      <c r="V414" s="441"/>
      <c r="W414" s="436"/>
      <c r="X414" s="436" t="s">
        <v>761</v>
      </c>
      <c r="Y414" s="436" t="s">
        <v>762</v>
      </c>
      <c r="Z414" s="436" t="s">
        <v>757</v>
      </c>
      <c r="AA414" s="436"/>
      <c r="AC414" s="443">
        <f t="shared" si="1"/>
        <v>0</v>
      </c>
    </row>
    <row r="415" spans="1:29" ht="19.5" customHeight="1" x14ac:dyDescent="0.25">
      <c r="A415" s="436"/>
      <c r="B415" s="436"/>
      <c r="C415" s="436"/>
      <c r="D415" s="436"/>
      <c r="E415" s="437"/>
      <c r="F415" s="453"/>
      <c r="G415" s="439"/>
      <c r="H415" s="437">
        <v>415</v>
      </c>
      <c r="I415" s="437">
        <f>H415+I413</f>
        <v>79247.195999999982</v>
      </c>
      <c r="J415" s="438"/>
      <c r="K415" s="436"/>
      <c r="L415" s="442"/>
      <c r="M415" s="439"/>
      <c r="N415" s="439"/>
      <c r="O415" s="439"/>
      <c r="P415" s="439"/>
      <c r="Q415" s="439"/>
      <c r="R415" s="439"/>
      <c r="S415" s="439"/>
      <c r="T415" s="440"/>
      <c r="U415" s="440"/>
      <c r="V415" s="441" t="s">
        <v>1151</v>
      </c>
      <c r="W415" s="436"/>
      <c r="X415" s="436" t="s">
        <v>1029</v>
      </c>
      <c r="Y415" s="436" t="s">
        <v>1029</v>
      </c>
      <c r="Z415" s="436" t="s">
        <v>1029</v>
      </c>
      <c r="AA415" s="436"/>
      <c r="AC415" s="443">
        <f t="shared" si="1"/>
        <v>11.321027999999997</v>
      </c>
    </row>
    <row r="416" spans="1:29" ht="19.5" customHeight="1" x14ac:dyDescent="0.25">
      <c r="A416" s="436">
        <f>A414+1</f>
        <v>204</v>
      </c>
      <c r="B416" s="436" t="s">
        <v>1029</v>
      </c>
      <c r="C416" s="436" t="s">
        <v>491</v>
      </c>
      <c r="D416" s="436" t="s">
        <v>244</v>
      </c>
      <c r="E416" s="437">
        <v>378</v>
      </c>
      <c r="F416" s="453"/>
      <c r="G416" s="439"/>
      <c r="H416" s="437"/>
      <c r="I416" s="437"/>
      <c r="J416" s="438">
        <v>233.25399999999999</v>
      </c>
      <c r="K416" s="436" t="s">
        <v>1029</v>
      </c>
      <c r="L416" s="442">
        <f>H415+H417</f>
        <v>793</v>
      </c>
      <c r="M416" s="439">
        <v>396.5</v>
      </c>
      <c r="N416" s="439">
        <v>206</v>
      </c>
      <c r="O416" s="439">
        <v>199</v>
      </c>
      <c r="P416" s="439">
        <v>405</v>
      </c>
      <c r="Q416" s="439">
        <v>207</v>
      </c>
      <c r="R416" s="439">
        <v>196</v>
      </c>
      <c r="S416" s="439">
        <v>403</v>
      </c>
      <c r="T416" s="440">
        <v>400946.78700000001</v>
      </c>
      <c r="U416" s="440">
        <v>3150392.1830000002</v>
      </c>
      <c r="V416" s="441"/>
      <c r="W416" s="436"/>
      <c r="X416" s="436" t="s">
        <v>761</v>
      </c>
      <c r="Y416" s="436" t="s">
        <v>762</v>
      </c>
      <c r="Z416" s="436" t="s">
        <v>757</v>
      </c>
      <c r="AA416" s="436"/>
      <c r="AC416" s="443">
        <f t="shared" si="1"/>
        <v>0</v>
      </c>
    </row>
    <row r="417" spans="1:29" ht="19.5" customHeight="1" x14ac:dyDescent="0.25">
      <c r="A417" s="436"/>
      <c r="B417" s="436"/>
      <c r="C417" s="436"/>
      <c r="D417" s="436"/>
      <c r="E417" s="437"/>
      <c r="F417" s="453"/>
      <c r="G417" s="439"/>
      <c r="H417" s="437">
        <v>378</v>
      </c>
      <c r="I417" s="437">
        <f>H417+I415</f>
        <v>79625.195999999982</v>
      </c>
      <c r="J417" s="438"/>
      <c r="K417" s="436"/>
      <c r="L417" s="442"/>
      <c r="M417" s="439"/>
      <c r="N417" s="439"/>
      <c r="O417" s="439"/>
      <c r="P417" s="439"/>
      <c r="Q417" s="439"/>
      <c r="R417" s="439"/>
      <c r="S417" s="439"/>
      <c r="T417" s="440"/>
      <c r="U417" s="440"/>
      <c r="V417" s="441"/>
      <c r="W417" s="436"/>
      <c r="X417" s="436" t="s">
        <v>1029</v>
      </c>
      <c r="Y417" s="436" t="s">
        <v>1029</v>
      </c>
      <c r="Z417" s="436" t="s">
        <v>1029</v>
      </c>
      <c r="AA417" s="436"/>
      <c r="AC417" s="443">
        <f t="shared" si="1"/>
        <v>11.375027999999997</v>
      </c>
    </row>
    <row r="418" spans="1:29" ht="19.5" customHeight="1" x14ac:dyDescent="0.25">
      <c r="A418" s="436">
        <f>A416+1</f>
        <v>205</v>
      </c>
      <c r="B418" s="436"/>
      <c r="C418" s="436" t="s">
        <v>492</v>
      </c>
      <c r="D418" s="436" t="s">
        <v>257</v>
      </c>
      <c r="E418" s="437">
        <v>417</v>
      </c>
      <c r="F418" s="453"/>
      <c r="G418" s="439"/>
      <c r="H418" s="437"/>
      <c r="I418" s="437"/>
      <c r="J418" s="438">
        <v>234.46299999999999</v>
      </c>
      <c r="K418" s="436" t="s">
        <v>1029</v>
      </c>
      <c r="L418" s="442">
        <f>H417+H419</f>
        <v>795</v>
      </c>
      <c r="M418" s="439">
        <v>397.5</v>
      </c>
      <c r="N418" s="439">
        <v>179</v>
      </c>
      <c r="O418" s="439">
        <v>200</v>
      </c>
      <c r="P418" s="439">
        <v>379</v>
      </c>
      <c r="Q418" s="439">
        <v>183</v>
      </c>
      <c r="R418" s="439">
        <v>203</v>
      </c>
      <c r="S418" s="439">
        <v>386</v>
      </c>
      <c r="T418" s="440">
        <v>401322.69500000001</v>
      </c>
      <c r="U418" s="440">
        <v>3150431.9029999999</v>
      </c>
      <c r="V418" s="441"/>
      <c r="W418" s="436"/>
      <c r="X418" s="436" t="s">
        <v>761</v>
      </c>
      <c r="Y418" s="436" t="s">
        <v>762</v>
      </c>
      <c r="Z418" s="436" t="s">
        <v>757</v>
      </c>
      <c r="AA418" s="436"/>
      <c r="AC418" s="443">
        <f t="shared" si="1"/>
        <v>0</v>
      </c>
    </row>
    <row r="419" spans="1:29" ht="19.5" customHeight="1" x14ac:dyDescent="0.25">
      <c r="A419" s="436"/>
      <c r="B419" s="436"/>
      <c r="C419" s="436"/>
      <c r="D419" s="436"/>
      <c r="E419" s="437"/>
      <c r="F419" s="453"/>
      <c r="G419" s="439"/>
      <c r="H419" s="437">
        <v>417</v>
      </c>
      <c r="I419" s="437">
        <f>H419+I417</f>
        <v>80042.195999999982</v>
      </c>
      <c r="J419" s="438"/>
      <c r="K419" s="436"/>
      <c r="L419" s="442"/>
      <c r="M419" s="439"/>
      <c r="N419" s="439"/>
      <c r="O419" s="439"/>
      <c r="P419" s="439"/>
      <c r="Q419" s="439"/>
      <c r="R419" s="439"/>
      <c r="S419" s="439"/>
      <c r="T419" s="440"/>
      <c r="U419" s="440"/>
      <c r="V419" s="441" t="s">
        <v>1162</v>
      </c>
      <c r="W419" s="436"/>
      <c r="X419" s="436" t="s">
        <v>1029</v>
      </c>
      <c r="Y419" s="436" t="s">
        <v>1029</v>
      </c>
      <c r="Z419" s="436" t="s">
        <v>1029</v>
      </c>
      <c r="AA419" s="436"/>
      <c r="AC419" s="443">
        <f t="shared" si="1"/>
        <v>11.434599428571426</v>
      </c>
    </row>
    <row r="420" spans="1:29" ht="19.5" customHeight="1" x14ac:dyDescent="0.25">
      <c r="A420" s="436">
        <f>A418+1</f>
        <v>206</v>
      </c>
      <c r="B420" s="436" t="s">
        <v>1029</v>
      </c>
      <c r="C420" s="436" t="s">
        <v>493</v>
      </c>
      <c r="D420" s="436" t="s">
        <v>257</v>
      </c>
      <c r="E420" s="437">
        <v>346</v>
      </c>
      <c r="F420" s="453"/>
      <c r="G420" s="439"/>
      <c r="H420" s="437"/>
      <c r="I420" s="437"/>
      <c r="J420" s="438">
        <v>236.17400000000001</v>
      </c>
      <c r="K420" s="436" t="s">
        <v>1029</v>
      </c>
      <c r="L420" s="442">
        <f>H419+H421</f>
        <v>763</v>
      </c>
      <c r="M420" s="439">
        <v>381.5</v>
      </c>
      <c r="N420" s="439">
        <v>217</v>
      </c>
      <c r="O420" s="439">
        <v>150</v>
      </c>
      <c r="P420" s="439">
        <v>367</v>
      </c>
      <c r="Q420" s="439">
        <v>215</v>
      </c>
      <c r="R420" s="439">
        <v>157</v>
      </c>
      <c r="S420" s="439">
        <v>372</v>
      </c>
      <c r="T420" s="440">
        <v>401737.386</v>
      </c>
      <c r="U420" s="440">
        <v>3150475.72</v>
      </c>
      <c r="V420" s="441"/>
      <c r="W420" s="436"/>
      <c r="X420" s="436" t="s">
        <v>761</v>
      </c>
      <c r="Y420" s="436" t="s">
        <v>762</v>
      </c>
      <c r="Z420" s="436" t="s">
        <v>757</v>
      </c>
      <c r="AA420" s="436"/>
      <c r="AC420" s="443">
        <f t="shared" si="1"/>
        <v>0</v>
      </c>
    </row>
    <row r="421" spans="1:29" ht="19.5" customHeight="1" x14ac:dyDescent="0.25">
      <c r="A421" s="436"/>
      <c r="B421" s="436"/>
      <c r="C421" s="436"/>
      <c r="D421" s="436"/>
      <c r="E421" s="437"/>
      <c r="F421" s="453"/>
      <c r="G421" s="439"/>
      <c r="H421" s="437">
        <v>346</v>
      </c>
      <c r="I421" s="437">
        <f>H421+I419</f>
        <v>80388.195999999982</v>
      </c>
      <c r="J421" s="438"/>
      <c r="K421" s="436"/>
      <c r="L421" s="442"/>
      <c r="M421" s="439"/>
      <c r="N421" s="439"/>
      <c r="O421" s="439"/>
      <c r="P421" s="439"/>
      <c r="Q421" s="439"/>
      <c r="R421" s="439"/>
      <c r="S421" s="439"/>
      <c r="T421" s="440"/>
      <c r="U421" s="440"/>
      <c r="V421" s="441" t="s">
        <v>1151</v>
      </c>
      <c r="W421" s="436"/>
      <c r="X421" s="436" t="s">
        <v>1029</v>
      </c>
      <c r="Y421" s="436" t="s">
        <v>1029</v>
      </c>
      <c r="Z421" s="436" t="s">
        <v>1029</v>
      </c>
      <c r="AA421" s="436"/>
      <c r="AC421" s="443">
        <f t="shared" si="1"/>
        <v>11.484027999999997</v>
      </c>
    </row>
    <row r="422" spans="1:29" ht="19.5" customHeight="1" x14ac:dyDescent="0.25">
      <c r="A422" s="436">
        <f>A420+1</f>
        <v>207</v>
      </c>
      <c r="B422" s="436" t="s">
        <v>1029</v>
      </c>
      <c r="C422" s="436" t="s">
        <v>496</v>
      </c>
      <c r="D422" s="436" t="s">
        <v>244</v>
      </c>
      <c r="E422" s="437">
        <v>412</v>
      </c>
      <c r="F422" s="453"/>
      <c r="G422" s="439"/>
      <c r="H422" s="437"/>
      <c r="I422" s="437"/>
      <c r="J422" s="438">
        <v>236.93600000000001</v>
      </c>
      <c r="K422" s="436" t="s">
        <v>1029</v>
      </c>
      <c r="L422" s="442">
        <f>H421+H423</f>
        <v>758</v>
      </c>
      <c r="M422" s="439">
        <v>379</v>
      </c>
      <c r="N422" s="439">
        <v>196</v>
      </c>
      <c r="O422" s="439">
        <v>219</v>
      </c>
      <c r="P422" s="439">
        <v>415</v>
      </c>
      <c r="Q422" s="439">
        <v>189</v>
      </c>
      <c r="R422" s="439">
        <v>215</v>
      </c>
      <c r="S422" s="439">
        <v>404</v>
      </c>
      <c r="T422" s="440">
        <v>402081.47100000002</v>
      </c>
      <c r="U422" s="440">
        <v>3150512.0780000002</v>
      </c>
      <c r="V422" s="441"/>
      <c r="W422" s="436"/>
      <c r="X422" s="436" t="s">
        <v>761</v>
      </c>
      <c r="Y422" s="436" t="s">
        <v>762</v>
      </c>
      <c r="Z422" s="436" t="s">
        <v>757</v>
      </c>
      <c r="AA422" s="436"/>
      <c r="AC422" s="443">
        <f t="shared" si="1"/>
        <v>0</v>
      </c>
    </row>
    <row r="423" spans="1:29" ht="19.5" customHeight="1" x14ac:dyDescent="0.25">
      <c r="A423" s="436"/>
      <c r="B423" s="436"/>
      <c r="C423" s="436"/>
      <c r="D423" s="436"/>
      <c r="E423" s="437"/>
      <c r="F423" s="453"/>
      <c r="G423" s="439"/>
      <c r="H423" s="437">
        <v>412</v>
      </c>
      <c r="I423" s="437">
        <f>H423+I421</f>
        <v>80800.195999999982</v>
      </c>
      <c r="J423" s="438"/>
      <c r="K423" s="436"/>
      <c r="L423" s="442"/>
      <c r="M423" s="439"/>
      <c r="N423" s="439"/>
      <c r="O423" s="439"/>
      <c r="P423" s="439"/>
      <c r="Q423" s="439"/>
      <c r="R423" s="439"/>
      <c r="S423" s="439"/>
      <c r="T423" s="440"/>
      <c r="U423" s="440"/>
      <c r="V423" s="441" t="s">
        <v>1151</v>
      </c>
      <c r="W423" s="436"/>
      <c r="X423" s="436" t="s">
        <v>1029</v>
      </c>
      <c r="Y423" s="436" t="s">
        <v>1029</v>
      </c>
      <c r="Z423" s="436" t="s">
        <v>1029</v>
      </c>
      <c r="AA423" s="436"/>
      <c r="AC423" s="443">
        <f t="shared" si="1"/>
        <v>11.54288514285714</v>
      </c>
    </row>
    <row r="424" spans="1:29" ht="19.5" customHeight="1" x14ac:dyDescent="0.25">
      <c r="A424" s="444">
        <f>A422+1</f>
        <v>208</v>
      </c>
      <c r="B424" s="444" t="s">
        <v>861</v>
      </c>
      <c r="C424" s="444" t="s">
        <v>498</v>
      </c>
      <c r="D424" s="444" t="s">
        <v>368</v>
      </c>
      <c r="E424" s="445">
        <v>428</v>
      </c>
      <c r="F424" s="454"/>
      <c r="G424" s="446"/>
      <c r="H424" s="445"/>
      <c r="I424" s="445"/>
      <c r="J424" s="447">
        <v>240.49100000000001</v>
      </c>
      <c r="K424" s="444" t="s">
        <v>1029</v>
      </c>
      <c r="L424" s="448">
        <f>H423+H425</f>
        <v>840</v>
      </c>
      <c r="M424" s="446">
        <v>420</v>
      </c>
      <c r="N424" s="446">
        <v>194</v>
      </c>
      <c r="O424" s="446">
        <v>238</v>
      </c>
      <c r="P424" s="446">
        <v>432</v>
      </c>
      <c r="Q424" s="446">
        <v>198</v>
      </c>
      <c r="R424" s="446">
        <v>231</v>
      </c>
      <c r="S424" s="446">
        <v>429</v>
      </c>
      <c r="T424" s="449">
        <v>402491.19</v>
      </c>
      <c r="U424" s="449">
        <v>3150555.37</v>
      </c>
      <c r="V424" s="450"/>
      <c r="W424" s="444"/>
      <c r="X424" s="444" t="s">
        <v>761</v>
      </c>
      <c r="Y424" s="444" t="s">
        <v>762</v>
      </c>
      <c r="Z424" s="444" t="s">
        <v>757</v>
      </c>
      <c r="AA424" s="444"/>
      <c r="AC424" s="443">
        <f t="shared" si="1"/>
        <v>0</v>
      </c>
    </row>
    <row r="425" spans="1:29" ht="19.5" customHeight="1" x14ac:dyDescent="0.25">
      <c r="A425" s="436"/>
      <c r="B425" s="436"/>
      <c r="C425" s="436"/>
      <c r="D425" s="436"/>
      <c r="E425" s="437"/>
      <c r="F425" s="453"/>
      <c r="G425" s="439"/>
      <c r="H425" s="437">
        <v>428</v>
      </c>
      <c r="I425" s="437">
        <f>H425+I423</f>
        <v>81228.195999999982</v>
      </c>
      <c r="J425" s="438"/>
      <c r="K425" s="436"/>
      <c r="L425" s="442"/>
      <c r="M425" s="439"/>
      <c r="N425" s="439"/>
      <c r="O425" s="439"/>
      <c r="P425" s="439"/>
      <c r="Q425" s="439"/>
      <c r="R425" s="439"/>
      <c r="S425" s="439"/>
      <c r="T425" s="440"/>
      <c r="U425" s="440"/>
      <c r="V425" s="441" t="s">
        <v>1151</v>
      </c>
      <c r="W425" s="436"/>
      <c r="X425" s="436" t="s">
        <v>1029</v>
      </c>
      <c r="Y425" s="436" t="s">
        <v>1029</v>
      </c>
      <c r="Z425" s="436" t="s">
        <v>1029</v>
      </c>
      <c r="AA425" s="436"/>
      <c r="AC425" s="443">
        <f t="shared" si="1"/>
        <v>11.604027999999998</v>
      </c>
    </row>
    <row r="426" spans="1:29" ht="19.5" customHeight="1" x14ac:dyDescent="0.25">
      <c r="A426" s="436">
        <f>A424+1</f>
        <v>209</v>
      </c>
      <c r="B426" s="436" t="s">
        <v>1029</v>
      </c>
      <c r="C426" s="436" t="s">
        <v>501</v>
      </c>
      <c r="D426" s="436" t="s">
        <v>250</v>
      </c>
      <c r="E426" s="437">
        <v>400.73</v>
      </c>
      <c r="F426" s="453"/>
      <c r="G426" s="439"/>
      <c r="H426" s="437"/>
      <c r="I426" s="437"/>
      <c r="J426" s="438">
        <v>235.74600000000001</v>
      </c>
      <c r="K426" s="436" t="s">
        <v>1029</v>
      </c>
      <c r="L426" s="442">
        <f>H425+H427</f>
        <v>828.73</v>
      </c>
      <c r="M426" s="439">
        <v>414.36500000000001</v>
      </c>
      <c r="N426" s="439">
        <v>191</v>
      </c>
      <c r="O426" s="439">
        <v>209</v>
      </c>
      <c r="P426" s="439">
        <v>400</v>
      </c>
      <c r="Q426" s="439">
        <v>198</v>
      </c>
      <c r="R426" s="439">
        <v>207</v>
      </c>
      <c r="S426" s="439">
        <v>405</v>
      </c>
      <c r="T426" s="440">
        <v>402916.82</v>
      </c>
      <c r="U426" s="440">
        <v>3150600.344</v>
      </c>
      <c r="V426" s="441"/>
      <c r="W426" s="436"/>
      <c r="X426" s="436" t="s">
        <v>761</v>
      </c>
      <c r="Y426" s="436" t="s">
        <v>762</v>
      </c>
      <c r="Z426" s="436" t="s">
        <v>757</v>
      </c>
      <c r="AA426" s="436"/>
      <c r="AC426" s="443">
        <f t="shared" si="1"/>
        <v>0</v>
      </c>
    </row>
    <row r="427" spans="1:29" ht="19.5" customHeight="1" x14ac:dyDescent="0.25">
      <c r="A427" s="436"/>
      <c r="B427" s="436"/>
      <c r="C427" s="436"/>
      <c r="D427" s="436"/>
      <c r="E427" s="437"/>
      <c r="F427" s="453"/>
      <c r="G427" s="439"/>
      <c r="H427" s="437">
        <v>400.73</v>
      </c>
      <c r="I427" s="437">
        <f>H427+I425</f>
        <v>81628.925999999978</v>
      </c>
      <c r="J427" s="438"/>
      <c r="K427" s="436"/>
      <c r="L427" s="442"/>
      <c r="M427" s="439"/>
      <c r="N427" s="439"/>
      <c r="O427" s="439"/>
      <c r="P427" s="439"/>
      <c r="Q427" s="439"/>
      <c r="R427" s="439"/>
      <c r="S427" s="439"/>
      <c r="T427" s="440"/>
      <c r="U427" s="440"/>
      <c r="V427" s="441"/>
      <c r="W427" s="436"/>
      <c r="X427" s="436" t="s">
        <v>1029</v>
      </c>
      <c r="Y427" s="436" t="s">
        <v>1029</v>
      </c>
      <c r="Z427" s="436" t="s">
        <v>1029</v>
      </c>
      <c r="AA427" s="436"/>
      <c r="AC427" s="443">
        <f t="shared" si="1"/>
        <v>11.661275142857139</v>
      </c>
    </row>
    <row r="428" spans="1:29" ht="19.5" customHeight="1" x14ac:dyDescent="0.25">
      <c r="A428" s="436">
        <f>A426+1</f>
        <v>210</v>
      </c>
      <c r="B428" s="436" t="s">
        <v>1163</v>
      </c>
      <c r="C428" s="436" t="s">
        <v>502</v>
      </c>
      <c r="D428" s="436" t="s">
        <v>276</v>
      </c>
      <c r="E428" s="437">
        <v>413.99900000000002</v>
      </c>
      <c r="F428" s="453"/>
      <c r="G428" s="439">
        <f>SUM(H408:H427)</f>
        <v>4045.73</v>
      </c>
      <c r="H428" s="437"/>
      <c r="I428" s="437"/>
      <c r="J428" s="438">
        <v>234.16200000000001</v>
      </c>
      <c r="K428" s="436" t="s">
        <v>1164</v>
      </c>
      <c r="L428" s="442">
        <f>H427+H429</f>
        <v>814.72900000000004</v>
      </c>
      <c r="M428" s="439">
        <v>407.36450000000002</v>
      </c>
      <c r="N428" s="439">
        <v>192</v>
      </c>
      <c r="O428" s="439">
        <v>200</v>
      </c>
      <c r="P428" s="439">
        <v>392</v>
      </c>
      <c r="Q428" s="439">
        <v>195</v>
      </c>
      <c r="R428" s="439">
        <v>202</v>
      </c>
      <c r="S428" s="439">
        <v>397</v>
      </c>
      <c r="T428" s="440">
        <v>403315.33199999999</v>
      </c>
      <c r="U428" s="440">
        <v>3150642.452</v>
      </c>
      <c r="V428" s="441"/>
      <c r="W428" s="436"/>
      <c r="X428" s="436" t="s">
        <v>761</v>
      </c>
      <c r="Y428" s="436" t="s">
        <v>762</v>
      </c>
      <c r="Z428" s="436" t="s">
        <v>757</v>
      </c>
      <c r="AA428" s="436"/>
      <c r="AC428" s="443">
        <f t="shared" si="1"/>
        <v>0</v>
      </c>
    </row>
    <row r="429" spans="1:29" ht="19.5" customHeight="1" x14ac:dyDescent="0.25">
      <c r="A429" s="436"/>
      <c r="B429" s="436"/>
      <c r="C429" s="436"/>
      <c r="D429" s="436"/>
      <c r="E429" s="437"/>
      <c r="F429" s="453"/>
      <c r="G429" s="439"/>
      <c r="H429" s="437">
        <v>413.99900000000002</v>
      </c>
      <c r="I429" s="437">
        <f>H429+I427</f>
        <v>82042.924999999974</v>
      </c>
      <c r="J429" s="438"/>
      <c r="K429" s="436"/>
      <c r="L429" s="442"/>
      <c r="M429" s="439"/>
      <c r="N429" s="439"/>
      <c r="O429" s="439"/>
      <c r="P429" s="439"/>
      <c r="Q429" s="439"/>
      <c r="R429" s="439"/>
      <c r="S429" s="439"/>
      <c r="T429" s="440"/>
      <c r="U429" s="440"/>
      <c r="V429" s="441" t="s">
        <v>1162</v>
      </c>
      <c r="W429" s="436"/>
      <c r="X429" s="436" t="s">
        <v>1029</v>
      </c>
      <c r="Y429" s="436" t="s">
        <v>1029</v>
      </c>
      <c r="Z429" s="436" t="s">
        <v>1029</v>
      </c>
      <c r="AA429" s="436"/>
      <c r="AC429" s="443">
        <f t="shared" si="1"/>
        <v>11.720417857142854</v>
      </c>
    </row>
    <row r="430" spans="1:29" ht="19.5" customHeight="1" x14ac:dyDescent="0.25">
      <c r="A430" s="436">
        <f>A428+1</f>
        <v>211</v>
      </c>
      <c r="B430" s="436" t="s">
        <v>1029</v>
      </c>
      <c r="C430" s="436" t="s">
        <v>503</v>
      </c>
      <c r="D430" s="436" t="s">
        <v>257</v>
      </c>
      <c r="E430" s="437">
        <v>424</v>
      </c>
      <c r="F430" s="453"/>
      <c r="G430" s="439"/>
      <c r="H430" s="437"/>
      <c r="I430" s="437"/>
      <c r="J430" s="438">
        <v>232.75</v>
      </c>
      <c r="K430" s="436" t="s">
        <v>1029</v>
      </c>
      <c r="L430" s="442">
        <f>H429+H431</f>
        <v>837.99900000000002</v>
      </c>
      <c r="M430" s="439">
        <v>418.99950000000001</v>
      </c>
      <c r="N430" s="439">
        <v>215</v>
      </c>
      <c r="O430" s="439">
        <v>210</v>
      </c>
      <c r="P430" s="439">
        <v>425</v>
      </c>
      <c r="Q430" s="439">
        <v>213</v>
      </c>
      <c r="R430" s="439">
        <v>211</v>
      </c>
      <c r="S430" s="439">
        <v>424</v>
      </c>
      <c r="T430" s="440">
        <v>403718.52899999998</v>
      </c>
      <c r="U430" s="440">
        <v>3150736.4079999998</v>
      </c>
      <c r="V430" s="441"/>
      <c r="W430" s="436"/>
      <c r="X430" s="436" t="s">
        <v>761</v>
      </c>
      <c r="Y430" s="436" t="s">
        <v>762</v>
      </c>
      <c r="Z430" s="436" t="s">
        <v>757</v>
      </c>
      <c r="AA430" s="436"/>
      <c r="AC430" s="443">
        <f t="shared" si="1"/>
        <v>0</v>
      </c>
    </row>
    <row r="431" spans="1:29" ht="19.5" customHeight="1" x14ac:dyDescent="0.25">
      <c r="A431" s="436"/>
      <c r="B431" s="436"/>
      <c r="C431" s="436"/>
      <c r="D431" s="436"/>
      <c r="E431" s="437"/>
      <c r="F431" s="453"/>
      <c r="G431" s="439"/>
      <c r="H431" s="437">
        <v>424</v>
      </c>
      <c r="I431" s="437">
        <f>H431+I429</f>
        <v>82466.924999999974</v>
      </c>
      <c r="J431" s="438"/>
      <c r="K431" s="436"/>
      <c r="L431" s="442"/>
      <c r="M431" s="439"/>
      <c r="N431" s="439"/>
      <c r="O431" s="439"/>
      <c r="P431" s="439"/>
      <c r="Q431" s="439"/>
      <c r="R431" s="439"/>
      <c r="S431" s="439"/>
      <c r="T431" s="440"/>
      <c r="U431" s="440"/>
      <c r="V431" s="441"/>
      <c r="W431" s="436"/>
      <c r="X431" s="436" t="s">
        <v>1029</v>
      </c>
      <c r="Y431" s="436" t="s">
        <v>1029</v>
      </c>
      <c r="Z431" s="436" t="s">
        <v>1029</v>
      </c>
      <c r="AA431" s="436"/>
      <c r="AC431" s="443">
        <f t="shared" si="1"/>
        <v>11.780989285714282</v>
      </c>
    </row>
    <row r="432" spans="1:29" ht="19.5" customHeight="1" x14ac:dyDescent="0.25">
      <c r="A432" s="436">
        <f>A430+1</f>
        <v>212</v>
      </c>
      <c r="B432" s="436" t="s">
        <v>1029</v>
      </c>
      <c r="C432" s="436" t="s">
        <v>504</v>
      </c>
      <c r="D432" s="436" t="s">
        <v>257</v>
      </c>
      <c r="E432" s="437">
        <v>411</v>
      </c>
      <c r="F432" s="453"/>
      <c r="G432" s="439"/>
      <c r="H432" s="437"/>
      <c r="I432" s="437"/>
      <c r="J432" s="438">
        <v>233.24</v>
      </c>
      <c r="K432" s="436" t="s">
        <v>1029</v>
      </c>
      <c r="L432" s="442">
        <f>H431+H433</f>
        <v>835</v>
      </c>
      <c r="M432" s="439">
        <v>417.5</v>
      </c>
      <c r="N432" s="439">
        <v>215</v>
      </c>
      <c r="O432" s="439">
        <v>223</v>
      </c>
      <c r="P432" s="439">
        <v>438</v>
      </c>
      <c r="Q432" s="439">
        <v>214</v>
      </c>
      <c r="R432" s="439">
        <v>219</v>
      </c>
      <c r="S432" s="439">
        <v>433</v>
      </c>
      <c r="T432" s="440">
        <v>404131.46500000003</v>
      </c>
      <c r="U432" s="440">
        <v>3150832.6329999999</v>
      </c>
      <c r="V432" s="441"/>
      <c r="W432" s="436"/>
      <c r="X432" s="436" t="s">
        <v>1165</v>
      </c>
      <c r="Y432" s="436" t="s">
        <v>762</v>
      </c>
      <c r="Z432" s="436" t="s">
        <v>757</v>
      </c>
      <c r="AA432" s="436"/>
      <c r="AC432" s="443">
        <f t="shared" si="1"/>
        <v>0</v>
      </c>
    </row>
    <row r="433" spans="1:29" ht="19.5" customHeight="1" x14ac:dyDescent="0.25">
      <c r="A433" s="436"/>
      <c r="B433" s="436"/>
      <c r="C433" s="436"/>
      <c r="D433" s="436"/>
      <c r="E433" s="437"/>
      <c r="F433" s="453"/>
      <c r="G433" s="439"/>
      <c r="H433" s="437">
        <v>411</v>
      </c>
      <c r="I433" s="437">
        <f>H433+I431</f>
        <v>82877.924999999974</v>
      </c>
      <c r="J433" s="438"/>
      <c r="K433" s="436"/>
      <c r="L433" s="442"/>
      <c r="M433" s="439"/>
      <c r="N433" s="439"/>
      <c r="O433" s="439"/>
      <c r="P433" s="439"/>
      <c r="Q433" s="439"/>
      <c r="R433" s="439"/>
      <c r="S433" s="439"/>
      <c r="T433" s="440"/>
      <c r="U433" s="440"/>
      <c r="V433" s="441" t="s">
        <v>1166</v>
      </c>
      <c r="W433" s="436"/>
      <c r="X433" s="436" t="s">
        <v>1029</v>
      </c>
      <c r="Y433" s="436" t="s">
        <v>1029</v>
      </c>
      <c r="Z433" s="436" t="s">
        <v>1029</v>
      </c>
      <c r="AA433" s="436"/>
      <c r="AC433" s="443">
        <f t="shared" si="1"/>
        <v>11.839703571428569</v>
      </c>
    </row>
    <row r="434" spans="1:29" ht="19.5" customHeight="1" x14ac:dyDescent="0.25">
      <c r="A434" s="436">
        <f>A432+1</f>
        <v>213</v>
      </c>
      <c r="B434" s="436" t="s">
        <v>1029</v>
      </c>
      <c r="C434" s="436" t="s">
        <v>505</v>
      </c>
      <c r="D434" s="436" t="s">
        <v>238</v>
      </c>
      <c r="E434" s="437">
        <v>427</v>
      </c>
      <c r="F434" s="453"/>
      <c r="G434" s="439"/>
      <c r="H434" s="437"/>
      <c r="I434" s="437"/>
      <c r="J434" s="438">
        <v>235.71600000000001</v>
      </c>
      <c r="K434" s="436" t="s">
        <v>1029</v>
      </c>
      <c r="L434" s="442">
        <f>H433+H435</f>
        <v>838</v>
      </c>
      <c r="M434" s="439">
        <v>419</v>
      </c>
      <c r="N434" s="439">
        <v>188</v>
      </c>
      <c r="O434" s="439">
        <v>210</v>
      </c>
      <c r="P434" s="439">
        <v>398</v>
      </c>
      <c r="Q434" s="439">
        <v>194</v>
      </c>
      <c r="R434" s="439">
        <v>211</v>
      </c>
      <c r="S434" s="439">
        <v>405</v>
      </c>
      <c r="T434" s="440">
        <v>404531.74099999998</v>
      </c>
      <c r="U434" s="440">
        <v>3150925.9079999998</v>
      </c>
      <c r="V434" s="441"/>
      <c r="W434" s="436"/>
      <c r="X434" s="436" t="s">
        <v>1165</v>
      </c>
      <c r="Y434" s="436" t="s">
        <v>762</v>
      </c>
      <c r="Z434" s="436" t="s">
        <v>757</v>
      </c>
      <c r="AA434" s="436"/>
      <c r="AC434" s="443">
        <f t="shared" si="1"/>
        <v>0</v>
      </c>
    </row>
    <row r="435" spans="1:29" ht="19.5" customHeight="1" x14ac:dyDescent="0.25">
      <c r="A435" s="436"/>
      <c r="B435" s="436"/>
      <c r="C435" s="436"/>
      <c r="D435" s="436"/>
      <c r="E435" s="437"/>
      <c r="F435" s="453"/>
      <c r="G435" s="439"/>
      <c r="H435" s="437">
        <v>427</v>
      </c>
      <c r="I435" s="437">
        <f>H435+I433</f>
        <v>83304.924999999974</v>
      </c>
      <c r="J435" s="438"/>
      <c r="K435" s="436"/>
      <c r="L435" s="442"/>
      <c r="M435" s="439"/>
      <c r="N435" s="439"/>
      <c r="O435" s="439"/>
      <c r="P435" s="439"/>
      <c r="Q435" s="439"/>
      <c r="R435" s="439"/>
      <c r="S435" s="439"/>
      <c r="T435" s="440"/>
      <c r="U435" s="440"/>
      <c r="V435" s="441" t="s">
        <v>1156</v>
      </c>
      <c r="W435" s="436"/>
      <c r="X435" s="436" t="s">
        <v>1029</v>
      </c>
      <c r="Y435" s="436" t="s">
        <v>1029</v>
      </c>
      <c r="Z435" s="436" t="s">
        <v>1029</v>
      </c>
      <c r="AA435" s="436"/>
      <c r="AC435" s="443">
        <f t="shared" si="1"/>
        <v>11.900703571428568</v>
      </c>
    </row>
    <row r="436" spans="1:29" ht="19.5" customHeight="1" x14ac:dyDescent="0.25">
      <c r="A436" s="436">
        <f>A434+1</f>
        <v>214</v>
      </c>
      <c r="B436" s="436" t="s">
        <v>1029</v>
      </c>
      <c r="C436" s="436" t="s">
        <v>506</v>
      </c>
      <c r="D436" s="436" t="s">
        <v>250</v>
      </c>
      <c r="E436" s="437">
        <v>413</v>
      </c>
      <c r="F436" s="453"/>
      <c r="G436" s="439"/>
      <c r="H436" s="437"/>
      <c r="I436" s="437"/>
      <c r="J436" s="438">
        <v>233.63800000000001</v>
      </c>
      <c r="K436" s="436" t="s">
        <v>1029</v>
      </c>
      <c r="L436" s="442">
        <f>H435+H437</f>
        <v>840</v>
      </c>
      <c r="M436" s="439">
        <v>420</v>
      </c>
      <c r="N436" s="439">
        <v>218</v>
      </c>
      <c r="O436" s="439">
        <v>175</v>
      </c>
      <c r="P436" s="439">
        <v>393</v>
      </c>
      <c r="Q436" s="439">
        <v>217</v>
      </c>
      <c r="R436" s="439">
        <v>184</v>
      </c>
      <c r="S436" s="439">
        <v>401</v>
      </c>
      <c r="T436" s="440">
        <v>404947.59899999999</v>
      </c>
      <c r="U436" s="440">
        <v>3151022.8149999999</v>
      </c>
      <c r="V436" s="441"/>
      <c r="W436" s="436"/>
      <c r="X436" s="436" t="s">
        <v>1165</v>
      </c>
      <c r="Y436" s="436" t="s">
        <v>762</v>
      </c>
      <c r="Z436" s="436" t="s">
        <v>757</v>
      </c>
      <c r="AA436" s="436"/>
      <c r="AC436" s="443">
        <f t="shared" si="1"/>
        <v>0</v>
      </c>
    </row>
    <row r="437" spans="1:29" ht="19.5" customHeight="1" x14ac:dyDescent="0.25">
      <c r="A437" s="436"/>
      <c r="B437" s="436"/>
      <c r="C437" s="436"/>
      <c r="D437" s="436"/>
      <c r="E437" s="437"/>
      <c r="F437" s="453"/>
      <c r="G437" s="439"/>
      <c r="H437" s="437">
        <v>413</v>
      </c>
      <c r="I437" s="437">
        <f>H437+I435</f>
        <v>83717.924999999974</v>
      </c>
      <c r="J437" s="438"/>
      <c r="K437" s="436"/>
      <c r="L437" s="442"/>
      <c r="M437" s="439"/>
      <c r="N437" s="439"/>
      <c r="O437" s="439"/>
      <c r="P437" s="439"/>
      <c r="Q437" s="439"/>
      <c r="R437" s="439"/>
      <c r="S437" s="439"/>
      <c r="T437" s="440"/>
      <c r="U437" s="440"/>
      <c r="V437" s="441" t="s">
        <v>1156</v>
      </c>
      <c r="W437" s="436"/>
      <c r="X437" s="436" t="s">
        <v>1029</v>
      </c>
      <c r="Y437" s="436" t="s">
        <v>1029</v>
      </c>
      <c r="Z437" s="436" t="s">
        <v>1029</v>
      </c>
      <c r="AA437" s="436"/>
      <c r="AC437" s="443">
        <f t="shared" si="1"/>
        <v>11.959703571428568</v>
      </c>
    </row>
    <row r="438" spans="1:29" ht="19.5" customHeight="1" x14ac:dyDescent="0.25">
      <c r="A438" s="436">
        <f>A436+1</f>
        <v>215</v>
      </c>
      <c r="B438" s="436" t="s">
        <v>1029</v>
      </c>
      <c r="C438" s="436" t="s">
        <v>507</v>
      </c>
      <c r="D438" s="436" t="s">
        <v>244</v>
      </c>
      <c r="E438" s="437">
        <v>427</v>
      </c>
      <c r="F438" s="453"/>
      <c r="G438" s="439"/>
      <c r="H438" s="437"/>
      <c r="I438" s="437"/>
      <c r="J438" s="438">
        <v>234.09899999999999</v>
      </c>
      <c r="K438" s="436" t="s">
        <v>1029</v>
      </c>
      <c r="L438" s="442">
        <f>H437+H439</f>
        <v>840</v>
      </c>
      <c r="M438" s="439">
        <v>420</v>
      </c>
      <c r="N438" s="439">
        <v>239</v>
      </c>
      <c r="O438" s="439">
        <v>220</v>
      </c>
      <c r="P438" s="439">
        <v>459</v>
      </c>
      <c r="Q438" s="439">
        <v>230</v>
      </c>
      <c r="R438" s="439">
        <v>219</v>
      </c>
      <c r="S438" s="439">
        <v>449</v>
      </c>
      <c r="T438" s="440">
        <v>405349.82299999997</v>
      </c>
      <c r="U438" s="440">
        <v>3151116.5440000002</v>
      </c>
      <c r="V438" s="441"/>
      <c r="W438" s="436"/>
      <c r="X438" s="436" t="s">
        <v>1165</v>
      </c>
      <c r="Y438" s="436" t="s">
        <v>762</v>
      </c>
      <c r="Z438" s="436" t="s">
        <v>757</v>
      </c>
      <c r="AA438" s="436"/>
      <c r="AC438" s="443">
        <f t="shared" si="1"/>
        <v>0</v>
      </c>
    </row>
    <row r="439" spans="1:29" ht="19.5" customHeight="1" x14ac:dyDescent="0.25">
      <c r="A439" s="436"/>
      <c r="B439" s="436"/>
      <c r="C439" s="436"/>
      <c r="D439" s="436"/>
      <c r="E439" s="437"/>
      <c r="F439" s="453"/>
      <c r="G439" s="439"/>
      <c r="H439" s="437">
        <v>427</v>
      </c>
      <c r="I439" s="437">
        <f>H439+I437</f>
        <v>84144.924999999974</v>
      </c>
      <c r="J439" s="438"/>
      <c r="K439" s="436"/>
      <c r="L439" s="442"/>
      <c r="M439" s="439"/>
      <c r="N439" s="439"/>
      <c r="O439" s="439"/>
      <c r="P439" s="439"/>
      <c r="Q439" s="439"/>
      <c r="R439" s="439"/>
      <c r="S439" s="439"/>
      <c r="T439" s="440"/>
      <c r="U439" s="440"/>
      <c r="V439" s="441" t="s">
        <v>1151</v>
      </c>
      <c r="W439" s="436"/>
      <c r="X439" s="436" t="s">
        <v>1029</v>
      </c>
      <c r="Y439" s="436" t="s">
        <v>1029</v>
      </c>
      <c r="Z439" s="436" t="s">
        <v>1029</v>
      </c>
      <c r="AA439" s="436"/>
      <c r="AC439" s="443">
        <f t="shared" si="1"/>
        <v>12.020703571428568</v>
      </c>
    </row>
    <row r="440" spans="1:29" ht="19.5" customHeight="1" x14ac:dyDescent="0.25">
      <c r="A440" s="436">
        <f>A438+1</f>
        <v>216</v>
      </c>
      <c r="B440" s="436"/>
      <c r="C440" s="436" t="s">
        <v>508</v>
      </c>
      <c r="D440" s="436" t="s">
        <v>244</v>
      </c>
      <c r="E440" s="437">
        <v>408</v>
      </c>
      <c r="F440" s="453"/>
      <c r="G440" s="439"/>
      <c r="H440" s="437"/>
      <c r="I440" s="437"/>
      <c r="J440" s="438">
        <v>232.715</v>
      </c>
      <c r="K440" s="436" t="s">
        <v>1029</v>
      </c>
      <c r="L440" s="442">
        <f>H439+H441</f>
        <v>835</v>
      </c>
      <c r="M440" s="439">
        <v>417.5</v>
      </c>
      <c r="N440" s="439">
        <v>207</v>
      </c>
      <c r="O440" s="439">
        <v>224</v>
      </c>
      <c r="P440" s="439">
        <v>431</v>
      </c>
      <c r="Q440" s="439">
        <v>210</v>
      </c>
      <c r="R440" s="439">
        <v>219</v>
      </c>
      <c r="S440" s="439">
        <v>429</v>
      </c>
      <c r="T440" s="440">
        <v>405765.68099999998</v>
      </c>
      <c r="U440" s="440">
        <v>3151213.45</v>
      </c>
      <c r="V440" s="441"/>
      <c r="W440" s="436"/>
      <c r="X440" s="436" t="s">
        <v>1165</v>
      </c>
      <c r="Y440" s="436" t="s">
        <v>762</v>
      </c>
      <c r="Z440" s="436" t="s">
        <v>757</v>
      </c>
      <c r="AA440" s="436"/>
      <c r="AC440" s="443">
        <f t="shared" si="1"/>
        <v>0</v>
      </c>
    </row>
    <row r="441" spans="1:29" ht="19.5" customHeight="1" x14ac:dyDescent="0.25">
      <c r="A441" s="436"/>
      <c r="B441" s="436"/>
      <c r="C441" s="436"/>
      <c r="D441" s="436"/>
      <c r="E441" s="437"/>
      <c r="F441" s="453"/>
      <c r="G441" s="439"/>
      <c r="H441" s="437">
        <v>408</v>
      </c>
      <c r="I441" s="437">
        <f>H441+I439</f>
        <v>84552.924999999974</v>
      </c>
      <c r="J441" s="438"/>
      <c r="K441" s="436"/>
      <c r="L441" s="442"/>
      <c r="M441" s="439"/>
      <c r="N441" s="439"/>
      <c r="O441" s="439"/>
      <c r="P441" s="439"/>
      <c r="Q441" s="439"/>
      <c r="R441" s="439"/>
      <c r="S441" s="439"/>
      <c r="T441" s="440"/>
      <c r="U441" s="440"/>
      <c r="V441" s="441" t="s">
        <v>1151</v>
      </c>
      <c r="W441" s="436"/>
      <c r="X441" s="436" t="s">
        <v>1029</v>
      </c>
      <c r="Y441" s="436" t="s">
        <v>1029</v>
      </c>
      <c r="Z441" s="436" t="s">
        <v>1029</v>
      </c>
      <c r="AA441" s="436"/>
      <c r="AC441" s="443">
        <f t="shared" si="1"/>
        <v>12.078989285714282</v>
      </c>
    </row>
    <row r="442" spans="1:29" ht="19.5" customHeight="1" x14ac:dyDescent="0.25">
      <c r="A442" s="436">
        <f>A440+1</f>
        <v>217</v>
      </c>
      <c r="B442" s="436" t="s">
        <v>1029</v>
      </c>
      <c r="C442" s="436" t="s">
        <v>509</v>
      </c>
      <c r="D442" s="436" t="s">
        <v>250</v>
      </c>
      <c r="E442" s="437">
        <v>432</v>
      </c>
      <c r="F442" s="453"/>
      <c r="G442" s="439"/>
      <c r="H442" s="437"/>
      <c r="I442" s="437"/>
      <c r="J442" s="438">
        <v>234.708</v>
      </c>
      <c r="K442" s="436" t="s">
        <v>1029</v>
      </c>
      <c r="L442" s="442">
        <f>H441+H443</f>
        <v>840</v>
      </c>
      <c r="M442" s="439">
        <v>420</v>
      </c>
      <c r="N442" s="439">
        <v>184</v>
      </c>
      <c r="O442" s="439">
        <v>192</v>
      </c>
      <c r="P442" s="439">
        <v>376</v>
      </c>
      <c r="Q442" s="439">
        <v>190</v>
      </c>
      <c r="R442" s="439">
        <v>200</v>
      </c>
      <c r="S442" s="439">
        <v>390</v>
      </c>
      <c r="T442" s="440">
        <v>406163.03600000002</v>
      </c>
      <c r="U442" s="440">
        <v>3151306.0440000002</v>
      </c>
      <c r="V442" s="441"/>
      <c r="W442" s="436"/>
      <c r="X442" s="436" t="s">
        <v>1165</v>
      </c>
      <c r="Y442" s="436" t="s">
        <v>762</v>
      </c>
      <c r="Z442" s="436" t="s">
        <v>757</v>
      </c>
      <c r="AA442" s="436"/>
      <c r="AC442" s="443">
        <f t="shared" si="1"/>
        <v>0</v>
      </c>
    </row>
    <row r="443" spans="1:29" ht="19.5" customHeight="1" x14ac:dyDescent="0.25">
      <c r="A443" s="436"/>
      <c r="B443" s="436"/>
      <c r="C443" s="436"/>
      <c r="D443" s="436"/>
      <c r="E443" s="437"/>
      <c r="F443" s="453"/>
      <c r="G443" s="439"/>
      <c r="H443" s="437">
        <v>432</v>
      </c>
      <c r="I443" s="437">
        <f>H443+I441</f>
        <v>84984.924999999974</v>
      </c>
      <c r="J443" s="438"/>
      <c r="K443" s="436"/>
      <c r="L443" s="442"/>
      <c r="M443" s="439"/>
      <c r="N443" s="439"/>
      <c r="O443" s="439"/>
      <c r="P443" s="439"/>
      <c r="Q443" s="439"/>
      <c r="R443" s="439"/>
      <c r="S443" s="439"/>
      <c r="T443" s="440"/>
      <c r="U443" s="440"/>
      <c r="V443" s="441" t="s">
        <v>1162</v>
      </c>
      <c r="W443" s="436"/>
      <c r="X443" s="436" t="s">
        <v>1029</v>
      </c>
      <c r="Y443" s="436" t="s">
        <v>1029</v>
      </c>
      <c r="Z443" s="436" t="s">
        <v>1029</v>
      </c>
      <c r="AA443" s="436"/>
      <c r="AC443" s="443">
        <f t="shared" si="1"/>
        <v>12.140703571428567</v>
      </c>
    </row>
    <row r="444" spans="1:29" ht="19.5" customHeight="1" x14ac:dyDescent="0.25">
      <c r="A444" s="436">
        <f>A442+1</f>
        <v>218</v>
      </c>
      <c r="B444" s="436" t="s">
        <v>1029</v>
      </c>
      <c r="C444" s="436" t="s">
        <v>510</v>
      </c>
      <c r="D444" s="436" t="s">
        <v>244</v>
      </c>
      <c r="E444" s="437">
        <v>408</v>
      </c>
      <c r="F444" s="453"/>
      <c r="G444" s="439"/>
      <c r="H444" s="437"/>
      <c r="I444" s="437"/>
      <c r="J444" s="438">
        <v>233.82</v>
      </c>
      <c r="K444" s="436" t="s">
        <v>1029</v>
      </c>
      <c r="L444" s="442">
        <f>H443+H445</f>
        <v>840</v>
      </c>
      <c r="M444" s="439">
        <v>420</v>
      </c>
      <c r="N444" s="439">
        <v>240</v>
      </c>
      <c r="O444" s="439">
        <v>243</v>
      </c>
      <c r="P444" s="439">
        <v>483</v>
      </c>
      <c r="Q444" s="439">
        <v>234</v>
      </c>
      <c r="R444" s="439">
        <v>233</v>
      </c>
      <c r="S444" s="439">
        <v>467</v>
      </c>
      <c r="T444" s="440">
        <v>406583.76299999998</v>
      </c>
      <c r="U444" s="440">
        <v>3151404.085</v>
      </c>
      <c r="V444" s="441"/>
      <c r="W444" s="436"/>
      <c r="X444" s="436" t="s">
        <v>1165</v>
      </c>
      <c r="Y444" s="436" t="s">
        <v>762</v>
      </c>
      <c r="Z444" s="436" t="s">
        <v>757</v>
      </c>
      <c r="AA444" s="436"/>
      <c r="AC444" s="443">
        <f t="shared" si="1"/>
        <v>0</v>
      </c>
    </row>
    <row r="445" spans="1:29" ht="19.5" customHeight="1" x14ac:dyDescent="0.25">
      <c r="A445" s="436"/>
      <c r="B445" s="436"/>
      <c r="C445" s="436"/>
      <c r="D445" s="436"/>
      <c r="E445" s="437"/>
      <c r="F445" s="453"/>
      <c r="G445" s="439"/>
      <c r="H445" s="437">
        <v>408</v>
      </c>
      <c r="I445" s="437">
        <f>H445+I443</f>
        <v>85392.924999999974</v>
      </c>
      <c r="J445" s="438"/>
      <c r="K445" s="436"/>
      <c r="L445" s="442"/>
      <c r="M445" s="439"/>
      <c r="N445" s="439"/>
      <c r="O445" s="439"/>
      <c r="P445" s="439"/>
      <c r="Q445" s="439"/>
      <c r="R445" s="439"/>
      <c r="S445" s="439"/>
      <c r="T445" s="440"/>
      <c r="U445" s="440"/>
      <c r="V445" s="441" t="s">
        <v>1162</v>
      </c>
      <c r="W445" s="436"/>
      <c r="X445" s="436" t="s">
        <v>1029</v>
      </c>
      <c r="Y445" s="436" t="s">
        <v>1029</v>
      </c>
      <c r="Z445" s="436" t="s">
        <v>1029</v>
      </c>
      <c r="AA445" s="436"/>
      <c r="AC445" s="443">
        <f t="shared" si="1"/>
        <v>12.198989285714282</v>
      </c>
    </row>
    <row r="446" spans="1:29" ht="19.5" customHeight="1" x14ac:dyDescent="0.25">
      <c r="A446" s="436">
        <f>A444+1</f>
        <v>219</v>
      </c>
      <c r="B446" s="436" t="s">
        <v>1029</v>
      </c>
      <c r="C446" s="436" t="s">
        <v>511</v>
      </c>
      <c r="D446" s="436" t="s">
        <v>284</v>
      </c>
      <c r="E446" s="437">
        <v>409</v>
      </c>
      <c r="F446" s="453"/>
      <c r="G446" s="439">
        <f>SUM(H428:H445)</f>
        <v>3763.9989999999998</v>
      </c>
      <c r="H446" s="437"/>
      <c r="I446" s="437"/>
      <c r="J446" s="438">
        <v>231.952</v>
      </c>
      <c r="K446" s="436" t="s">
        <v>1029</v>
      </c>
      <c r="L446" s="442">
        <f>H445+H447</f>
        <v>817</v>
      </c>
      <c r="M446" s="439">
        <v>408.5</v>
      </c>
      <c r="N446" s="439">
        <v>165</v>
      </c>
      <c r="O446" s="439">
        <v>169</v>
      </c>
      <c r="P446" s="439">
        <v>334</v>
      </c>
      <c r="Q446" s="439">
        <v>177</v>
      </c>
      <c r="R446" s="439">
        <v>180</v>
      </c>
      <c r="S446" s="439">
        <v>357</v>
      </c>
      <c r="T446" s="440">
        <v>406981.11800000002</v>
      </c>
      <c r="U446" s="440">
        <v>3151496.68</v>
      </c>
      <c r="V446" s="441"/>
      <c r="W446" s="436"/>
      <c r="X446" s="436" t="s">
        <v>1165</v>
      </c>
      <c r="Y446" s="436" t="s">
        <v>762</v>
      </c>
      <c r="Z446" s="436" t="s">
        <v>757</v>
      </c>
      <c r="AA446" s="436"/>
      <c r="AC446" s="443">
        <f t="shared" si="1"/>
        <v>0</v>
      </c>
    </row>
    <row r="447" spans="1:29" ht="19.5" customHeight="1" x14ac:dyDescent="0.25">
      <c r="A447" s="436"/>
      <c r="B447" s="436"/>
      <c r="C447" s="436"/>
      <c r="D447" s="436"/>
      <c r="E447" s="437"/>
      <c r="F447" s="453"/>
      <c r="G447" s="439"/>
      <c r="H447" s="437">
        <v>409</v>
      </c>
      <c r="I447" s="437">
        <f>H447+I445</f>
        <v>85801.924999999974</v>
      </c>
      <c r="J447" s="438"/>
      <c r="K447" s="436"/>
      <c r="L447" s="442"/>
      <c r="M447" s="439"/>
      <c r="N447" s="439"/>
      <c r="O447" s="439"/>
      <c r="P447" s="439"/>
      <c r="Q447" s="439"/>
      <c r="R447" s="439"/>
      <c r="S447" s="439"/>
      <c r="T447" s="440"/>
      <c r="U447" s="440"/>
      <c r="V447" s="441"/>
      <c r="W447" s="436"/>
      <c r="X447" s="436" t="s">
        <v>1029</v>
      </c>
      <c r="Y447" s="436" t="s">
        <v>1029</v>
      </c>
      <c r="Z447" s="436" t="s">
        <v>1029</v>
      </c>
      <c r="AA447" s="436"/>
      <c r="AC447" s="443">
        <f t="shared" si="1"/>
        <v>12.257417857142853</v>
      </c>
    </row>
    <row r="448" spans="1:29" ht="19.5" customHeight="1" x14ac:dyDescent="0.25">
      <c r="A448" s="436">
        <f>A446+1</f>
        <v>220</v>
      </c>
      <c r="B448" s="436" t="s">
        <v>1029</v>
      </c>
      <c r="C448" s="436" t="s">
        <v>512</v>
      </c>
      <c r="D448" s="436" t="s">
        <v>244</v>
      </c>
      <c r="E448" s="437">
        <v>415</v>
      </c>
      <c r="F448" s="453"/>
      <c r="G448" s="439"/>
      <c r="H448" s="437"/>
      <c r="I448" s="437"/>
      <c r="J448" s="438">
        <v>232.988</v>
      </c>
      <c r="K448" s="436" t="s">
        <v>1029</v>
      </c>
      <c r="L448" s="442">
        <f>H447+H449</f>
        <v>824</v>
      </c>
      <c r="M448" s="439">
        <v>412</v>
      </c>
      <c r="N448" s="439">
        <v>241</v>
      </c>
      <c r="O448" s="439">
        <v>190</v>
      </c>
      <c r="P448" s="439">
        <v>431</v>
      </c>
      <c r="Q448" s="439">
        <v>230</v>
      </c>
      <c r="R448" s="439">
        <v>196</v>
      </c>
      <c r="S448" s="439">
        <v>426</v>
      </c>
      <c r="T448" s="440">
        <v>407379.446</v>
      </c>
      <c r="U448" s="440">
        <v>3151589.5010000002</v>
      </c>
      <c r="V448" s="441"/>
      <c r="W448" s="436"/>
      <c r="X448" s="436" t="s">
        <v>1165</v>
      </c>
      <c r="Y448" s="436" t="s">
        <v>762</v>
      </c>
      <c r="Z448" s="436" t="s">
        <v>757</v>
      </c>
      <c r="AA448" s="436"/>
      <c r="AC448" s="443">
        <f t="shared" si="1"/>
        <v>0</v>
      </c>
    </row>
    <row r="449" spans="1:29" ht="19.5" customHeight="1" x14ac:dyDescent="0.25">
      <c r="A449" s="436"/>
      <c r="B449" s="436"/>
      <c r="C449" s="436"/>
      <c r="D449" s="436"/>
      <c r="E449" s="437"/>
      <c r="F449" s="453"/>
      <c r="G449" s="439"/>
      <c r="H449" s="437">
        <v>415</v>
      </c>
      <c r="I449" s="437">
        <f>H449+I447</f>
        <v>86216.924999999974</v>
      </c>
      <c r="J449" s="438"/>
      <c r="K449" s="436"/>
      <c r="L449" s="442"/>
      <c r="M449" s="439"/>
      <c r="N449" s="439"/>
      <c r="O449" s="439"/>
      <c r="P449" s="439"/>
      <c r="Q449" s="439"/>
      <c r="R449" s="439"/>
      <c r="S449" s="439"/>
      <c r="T449" s="440"/>
      <c r="U449" s="440"/>
      <c r="V449" s="441"/>
      <c r="W449" s="436"/>
      <c r="X449" s="436" t="s">
        <v>1029</v>
      </c>
      <c r="Y449" s="436" t="s">
        <v>1029</v>
      </c>
      <c r="Z449" s="436" t="s">
        <v>1029</v>
      </c>
      <c r="AA449" s="436"/>
      <c r="AC449" s="443">
        <f t="shared" si="1"/>
        <v>12.316703571428567</v>
      </c>
    </row>
    <row r="450" spans="1:29" ht="19.5" customHeight="1" x14ac:dyDescent="0.25">
      <c r="A450" s="436">
        <f>A448+1</f>
        <v>221</v>
      </c>
      <c r="B450" s="436"/>
      <c r="C450" s="436" t="s">
        <v>515</v>
      </c>
      <c r="D450" s="436" t="s">
        <v>244</v>
      </c>
      <c r="E450" s="437">
        <v>346</v>
      </c>
      <c r="F450" s="453"/>
      <c r="G450" s="439"/>
      <c r="H450" s="437"/>
      <c r="I450" s="437"/>
      <c r="J450" s="438">
        <v>236.47</v>
      </c>
      <c r="K450" s="436" t="s">
        <v>1029</v>
      </c>
      <c r="L450" s="442">
        <f>H449+H451</f>
        <v>761</v>
      </c>
      <c r="M450" s="439">
        <v>380.5</v>
      </c>
      <c r="N450" s="439">
        <v>226</v>
      </c>
      <c r="O450" s="439">
        <v>169</v>
      </c>
      <c r="P450" s="439">
        <v>395</v>
      </c>
      <c r="Q450" s="439">
        <v>221</v>
      </c>
      <c r="R450" s="439">
        <v>170</v>
      </c>
      <c r="S450" s="439">
        <v>391</v>
      </c>
      <c r="T450" s="440">
        <v>407783.61700000003</v>
      </c>
      <c r="U450" s="440">
        <v>3151683.6839999999</v>
      </c>
      <c r="V450" s="441"/>
      <c r="W450" s="436"/>
      <c r="X450" s="436" t="s">
        <v>1165</v>
      </c>
      <c r="Y450" s="436" t="s">
        <v>762</v>
      </c>
      <c r="Z450" s="436" t="s">
        <v>757</v>
      </c>
      <c r="AA450" s="436"/>
      <c r="AC450" s="443">
        <f t="shared" si="1"/>
        <v>0</v>
      </c>
    </row>
    <row r="451" spans="1:29" ht="19.5" customHeight="1" x14ac:dyDescent="0.25">
      <c r="A451" s="436"/>
      <c r="B451" s="436"/>
      <c r="C451" s="436"/>
      <c r="D451" s="436"/>
      <c r="E451" s="437"/>
      <c r="F451" s="453"/>
      <c r="G451" s="439"/>
      <c r="H451" s="437">
        <v>346</v>
      </c>
      <c r="I451" s="437">
        <f>H451+I449</f>
        <v>86562.924999999974</v>
      </c>
      <c r="J451" s="438"/>
      <c r="K451" s="436"/>
      <c r="L451" s="442"/>
      <c r="M451" s="439"/>
      <c r="N451" s="439"/>
      <c r="O451" s="439"/>
      <c r="P451" s="439"/>
      <c r="Q451" s="439"/>
      <c r="R451" s="439"/>
      <c r="S451" s="439"/>
      <c r="T451" s="440"/>
      <c r="U451" s="440"/>
      <c r="V451" s="441" t="s">
        <v>1162</v>
      </c>
      <c r="W451" s="436"/>
      <c r="X451" s="436" t="s">
        <v>1029</v>
      </c>
      <c r="Y451" s="436" t="s">
        <v>1029</v>
      </c>
      <c r="Z451" s="436" t="s">
        <v>1029</v>
      </c>
      <c r="AA451" s="436"/>
      <c r="AC451" s="443">
        <f t="shared" si="1"/>
        <v>12.36613214285714</v>
      </c>
    </row>
    <row r="452" spans="1:29" ht="19.5" customHeight="1" x14ac:dyDescent="0.25">
      <c r="A452" s="436">
        <f>A450+1</f>
        <v>222</v>
      </c>
      <c r="B452" s="436"/>
      <c r="C452" s="436" t="s">
        <v>516</v>
      </c>
      <c r="D452" s="436" t="s">
        <v>244</v>
      </c>
      <c r="E452" s="437">
        <v>342</v>
      </c>
      <c r="F452" s="453"/>
      <c r="G452" s="439"/>
      <c r="H452" s="437"/>
      <c r="I452" s="437"/>
      <c r="J452" s="438">
        <v>237.15700000000001</v>
      </c>
      <c r="K452" s="436" t="s">
        <v>1029</v>
      </c>
      <c r="L452" s="442">
        <f>H451+H453</f>
        <v>688</v>
      </c>
      <c r="M452" s="439">
        <v>344</v>
      </c>
      <c r="N452" s="439">
        <v>177</v>
      </c>
      <c r="O452" s="439">
        <v>200</v>
      </c>
      <c r="P452" s="439">
        <v>377</v>
      </c>
      <c r="Q452" s="439">
        <v>176</v>
      </c>
      <c r="R452" s="439">
        <v>191</v>
      </c>
      <c r="S452" s="439">
        <v>367</v>
      </c>
      <c r="T452" s="440">
        <v>408120.58899999998</v>
      </c>
      <c r="U452" s="440">
        <v>3151762.2069999999</v>
      </c>
      <c r="V452" s="441"/>
      <c r="W452" s="436"/>
      <c r="X452" s="436" t="s">
        <v>1165</v>
      </c>
      <c r="Y452" s="436" t="s">
        <v>762</v>
      </c>
      <c r="Z452" s="436" t="s">
        <v>757</v>
      </c>
      <c r="AA452" s="436"/>
      <c r="AC452" s="443">
        <f t="shared" si="1"/>
        <v>0</v>
      </c>
    </row>
    <row r="453" spans="1:29" ht="19.5" customHeight="1" x14ac:dyDescent="0.25">
      <c r="A453" s="436"/>
      <c r="B453" s="436"/>
      <c r="C453" s="436"/>
      <c r="D453" s="436"/>
      <c r="E453" s="437"/>
      <c r="F453" s="453"/>
      <c r="G453" s="439"/>
      <c r="H453" s="437">
        <v>342</v>
      </c>
      <c r="I453" s="437">
        <f>H453+I451</f>
        <v>86904.924999999974</v>
      </c>
      <c r="J453" s="438"/>
      <c r="K453" s="436"/>
      <c r="L453" s="442"/>
      <c r="M453" s="439"/>
      <c r="N453" s="439"/>
      <c r="O453" s="439"/>
      <c r="P453" s="439"/>
      <c r="Q453" s="439"/>
      <c r="R453" s="439"/>
      <c r="S453" s="439"/>
      <c r="T453" s="440"/>
      <c r="U453" s="440"/>
      <c r="V453" s="441"/>
      <c r="W453" s="436"/>
      <c r="X453" s="436" t="s">
        <v>1029</v>
      </c>
      <c r="Y453" s="436" t="s">
        <v>1029</v>
      </c>
      <c r="Z453" s="436" t="s">
        <v>1029</v>
      </c>
      <c r="AA453" s="436"/>
      <c r="AC453" s="443">
        <f t="shared" si="1"/>
        <v>12.414989285714283</v>
      </c>
    </row>
    <row r="454" spans="1:29" ht="19.5" customHeight="1" x14ac:dyDescent="0.25">
      <c r="A454" s="436">
        <f>A452+1</f>
        <v>223</v>
      </c>
      <c r="B454" s="436" t="s">
        <v>1029</v>
      </c>
      <c r="C454" s="436" t="s">
        <v>517</v>
      </c>
      <c r="D454" s="436" t="s">
        <v>250</v>
      </c>
      <c r="E454" s="437">
        <v>409</v>
      </c>
      <c r="F454" s="453"/>
      <c r="G454" s="439"/>
      <c r="H454" s="437"/>
      <c r="I454" s="437"/>
      <c r="J454" s="438">
        <v>238.53200000000001</v>
      </c>
      <c r="K454" s="436" t="s">
        <v>1029</v>
      </c>
      <c r="L454" s="442">
        <f>H453+H455</f>
        <v>751</v>
      </c>
      <c r="M454" s="439">
        <v>375.5</v>
      </c>
      <c r="N454" s="439">
        <v>143</v>
      </c>
      <c r="O454" s="439">
        <v>167</v>
      </c>
      <c r="P454" s="439">
        <v>310</v>
      </c>
      <c r="Q454" s="439">
        <v>152</v>
      </c>
      <c r="R454" s="439">
        <v>179</v>
      </c>
      <c r="S454" s="439">
        <v>331</v>
      </c>
      <c r="T454" s="440">
        <v>408453.66499999998</v>
      </c>
      <c r="U454" s="440">
        <v>3151839.8229999999</v>
      </c>
      <c r="V454" s="441"/>
      <c r="W454" s="436"/>
      <c r="X454" s="436" t="s">
        <v>1167</v>
      </c>
      <c r="Y454" s="436" t="s">
        <v>759</v>
      </c>
      <c r="Z454" s="436" t="s">
        <v>760</v>
      </c>
      <c r="AA454" s="436"/>
      <c r="AC454" s="443">
        <f t="shared" si="1"/>
        <v>0</v>
      </c>
    </row>
    <row r="455" spans="1:29" ht="19.5" customHeight="1" x14ac:dyDescent="0.25">
      <c r="A455" s="436"/>
      <c r="B455" s="436"/>
      <c r="C455" s="436"/>
      <c r="D455" s="436"/>
      <c r="E455" s="437"/>
      <c r="F455" s="453"/>
      <c r="G455" s="439"/>
      <c r="H455" s="437">
        <v>409</v>
      </c>
      <c r="I455" s="437">
        <f>H455+I453</f>
        <v>87313.924999999974</v>
      </c>
      <c r="J455" s="438"/>
      <c r="K455" s="436"/>
      <c r="L455" s="442"/>
      <c r="M455" s="439"/>
      <c r="N455" s="439"/>
      <c r="O455" s="439"/>
      <c r="P455" s="439"/>
      <c r="Q455" s="439"/>
      <c r="R455" s="439"/>
      <c r="S455" s="439"/>
      <c r="T455" s="440"/>
      <c r="U455" s="440"/>
      <c r="V455" s="441" t="s">
        <v>1162</v>
      </c>
      <c r="W455" s="436"/>
      <c r="X455" s="436" t="s">
        <v>1029</v>
      </c>
      <c r="Y455" s="436" t="s">
        <v>1029</v>
      </c>
      <c r="Z455" s="436" t="s">
        <v>1029</v>
      </c>
      <c r="AA455" s="436"/>
      <c r="AC455" s="443">
        <f t="shared" si="1"/>
        <v>12.473417857142854</v>
      </c>
    </row>
    <row r="456" spans="1:29" ht="19.5" customHeight="1" x14ac:dyDescent="0.25">
      <c r="A456" s="436">
        <f>A454+1</f>
        <v>224</v>
      </c>
      <c r="B456" s="436" t="s">
        <v>1029</v>
      </c>
      <c r="C456" s="436" t="s">
        <v>518</v>
      </c>
      <c r="D456" s="436" t="s">
        <v>257</v>
      </c>
      <c r="E456" s="437">
        <v>391</v>
      </c>
      <c r="F456" s="453"/>
      <c r="G456" s="439"/>
      <c r="H456" s="437"/>
      <c r="I456" s="437"/>
      <c r="J456" s="438">
        <v>242.792</v>
      </c>
      <c r="K456" s="436" t="s">
        <v>1029</v>
      </c>
      <c r="L456" s="442">
        <f>H455+H457</f>
        <v>800</v>
      </c>
      <c r="M456" s="439">
        <v>400</v>
      </c>
      <c r="N456" s="439">
        <v>242</v>
      </c>
      <c r="O456" s="439">
        <v>167</v>
      </c>
      <c r="P456" s="439">
        <v>409</v>
      </c>
      <c r="Q456" s="439">
        <v>231</v>
      </c>
      <c r="R456" s="439">
        <v>176</v>
      </c>
      <c r="S456" s="439">
        <v>407</v>
      </c>
      <c r="T456" s="440">
        <v>408851.99300000002</v>
      </c>
      <c r="U456" s="440">
        <v>3151932.645</v>
      </c>
      <c r="V456" s="441"/>
      <c r="W456" s="436"/>
      <c r="X456" s="436" t="s">
        <v>1167</v>
      </c>
      <c r="Y456" s="436" t="s">
        <v>759</v>
      </c>
      <c r="Z456" s="436" t="s">
        <v>760</v>
      </c>
      <c r="AA456" s="436"/>
      <c r="AC456" s="443">
        <f t="shared" si="1"/>
        <v>0</v>
      </c>
    </row>
    <row r="457" spans="1:29" ht="19.5" customHeight="1" x14ac:dyDescent="0.25">
      <c r="A457" s="436"/>
      <c r="B457" s="436"/>
      <c r="C457" s="436"/>
      <c r="D457" s="436"/>
      <c r="E457" s="437"/>
      <c r="F457" s="453"/>
      <c r="G457" s="439"/>
      <c r="H457" s="437">
        <v>391</v>
      </c>
      <c r="I457" s="437">
        <f>H457+I455</f>
        <v>87704.924999999974</v>
      </c>
      <c r="J457" s="438"/>
      <c r="K457" s="436"/>
      <c r="L457" s="442"/>
      <c r="M457" s="439"/>
      <c r="N457" s="439"/>
      <c r="O457" s="439"/>
      <c r="P457" s="439"/>
      <c r="Q457" s="439"/>
      <c r="R457" s="439"/>
      <c r="S457" s="439"/>
      <c r="T457" s="440"/>
      <c r="U457" s="440"/>
      <c r="V457" s="441" t="s">
        <v>1151</v>
      </c>
      <c r="W457" s="436"/>
      <c r="X457" s="436" t="s">
        <v>1029</v>
      </c>
      <c r="Y457" s="436" t="s">
        <v>1029</v>
      </c>
      <c r="Z457" s="436" t="s">
        <v>1029</v>
      </c>
      <c r="AA457" s="436"/>
      <c r="AC457" s="443">
        <f t="shared" si="1"/>
        <v>12.529274999999997</v>
      </c>
    </row>
    <row r="458" spans="1:29" ht="19.5" customHeight="1" x14ac:dyDescent="0.25">
      <c r="A458" s="436">
        <f>A456+1</f>
        <v>225</v>
      </c>
      <c r="B458" s="436" t="s">
        <v>1029</v>
      </c>
      <c r="C458" s="436" t="s">
        <v>519</v>
      </c>
      <c r="D458" s="436" t="s">
        <v>246</v>
      </c>
      <c r="E458" s="437">
        <v>437</v>
      </c>
      <c r="F458" s="453"/>
      <c r="G458" s="439"/>
      <c r="H458" s="437"/>
      <c r="I458" s="437"/>
      <c r="J458" s="438">
        <v>242.119</v>
      </c>
      <c r="K458" s="436" t="s">
        <v>1029</v>
      </c>
      <c r="L458" s="442">
        <f>H457+H459</f>
        <v>828</v>
      </c>
      <c r="M458" s="439">
        <v>414</v>
      </c>
      <c r="N458" s="439">
        <v>225</v>
      </c>
      <c r="O458" s="439">
        <v>223</v>
      </c>
      <c r="P458" s="439">
        <v>448</v>
      </c>
      <c r="Q458" s="439">
        <v>216</v>
      </c>
      <c r="R458" s="439">
        <v>222</v>
      </c>
      <c r="S458" s="439">
        <v>438</v>
      </c>
      <c r="T458" s="440">
        <v>409232.79100000003</v>
      </c>
      <c r="U458" s="440">
        <v>3152021.3810000001</v>
      </c>
      <c r="V458" s="441"/>
      <c r="W458" s="436"/>
      <c r="X458" s="436" t="s">
        <v>1167</v>
      </c>
      <c r="Y458" s="436" t="s">
        <v>759</v>
      </c>
      <c r="Z458" s="436" t="s">
        <v>760</v>
      </c>
      <c r="AA458" s="436"/>
      <c r="AC458" s="443">
        <f t="shared" si="1"/>
        <v>0</v>
      </c>
    </row>
    <row r="459" spans="1:29" ht="19.5" customHeight="1" x14ac:dyDescent="0.25">
      <c r="A459" s="436"/>
      <c r="B459" s="436"/>
      <c r="C459" s="436"/>
      <c r="D459" s="436"/>
      <c r="E459" s="437"/>
      <c r="F459" s="453"/>
      <c r="G459" s="439"/>
      <c r="H459" s="437">
        <v>437</v>
      </c>
      <c r="I459" s="437">
        <f>H459+I457</f>
        <v>88141.924999999974</v>
      </c>
      <c r="J459" s="438"/>
      <c r="K459" s="436"/>
      <c r="L459" s="442"/>
      <c r="M459" s="439"/>
      <c r="N459" s="439"/>
      <c r="O459" s="439"/>
      <c r="P459" s="439"/>
      <c r="Q459" s="439"/>
      <c r="R459" s="439"/>
      <c r="S459" s="439"/>
      <c r="T459" s="440"/>
      <c r="U459" s="440"/>
      <c r="V459" s="441" t="s">
        <v>1151</v>
      </c>
      <c r="W459" s="436"/>
      <c r="X459" s="436" t="s">
        <v>1029</v>
      </c>
      <c r="Y459" s="436" t="s">
        <v>1029</v>
      </c>
      <c r="Z459" s="436" t="s">
        <v>1029</v>
      </c>
      <c r="AA459" s="436"/>
      <c r="AC459" s="443">
        <f t="shared" si="1"/>
        <v>12.591703571428567</v>
      </c>
    </row>
    <row r="460" spans="1:29" ht="19.5" customHeight="1" x14ac:dyDescent="0.25">
      <c r="A460" s="436">
        <f>A458+1</f>
        <v>226</v>
      </c>
      <c r="B460" s="436" t="s">
        <v>1029</v>
      </c>
      <c r="C460" s="436" t="s">
        <v>520</v>
      </c>
      <c r="D460" s="436" t="s">
        <v>244</v>
      </c>
      <c r="E460" s="437">
        <v>373</v>
      </c>
      <c r="F460" s="453"/>
      <c r="G460" s="439"/>
      <c r="H460" s="437"/>
      <c r="I460" s="437"/>
      <c r="J460" s="438">
        <v>244.27500000000001</v>
      </c>
      <c r="K460" s="436" t="s">
        <v>1029</v>
      </c>
      <c r="L460" s="442">
        <f>H459+H461</f>
        <v>810</v>
      </c>
      <c r="M460" s="439">
        <v>405</v>
      </c>
      <c r="N460" s="439">
        <v>215</v>
      </c>
      <c r="O460" s="439">
        <v>136</v>
      </c>
      <c r="P460" s="439">
        <v>351</v>
      </c>
      <c r="Q460" s="439">
        <v>216</v>
      </c>
      <c r="R460" s="439">
        <v>152</v>
      </c>
      <c r="S460" s="439">
        <v>368</v>
      </c>
      <c r="T460" s="440">
        <v>409658.38799999998</v>
      </c>
      <c r="U460" s="440">
        <v>3152120.557</v>
      </c>
      <c r="V460" s="441"/>
      <c r="W460" s="436"/>
      <c r="X460" s="436" t="s">
        <v>1167</v>
      </c>
      <c r="Y460" s="436" t="s">
        <v>759</v>
      </c>
      <c r="Z460" s="436" t="s">
        <v>760</v>
      </c>
      <c r="AA460" s="436"/>
      <c r="AC460" s="443">
        <f t="shared" si="1"/>
        <v>0</v>
      </c>
    </row>
    <row r="461" spans="1:29" ht="19.5" customHeight="1" x14ac:dyDescent="0.25">
      <c r="A461" s="436"/>
      <c r="B461" s="436"/>
      <c r="C461" s="436"/>
      <c r="D461" s="436"/>
      <c r="E461" s="437"/>
      <c r="F461" s="453"/>
      <c r="G461" s="439"/>
      <c r="H461" s="437">
        <v>373</v>
      </c>
      <c r="I461" s="437">
        <f>H461+I459</f>
        <v>88514.924999999974</v>
      </c>
      <c r="J461" s="438"/>
      <c r="K461" s="436"/>
      <c r="L461" s="442"/>
      <c r="M461" s="439"/>
      <c r="N461" s="439"/>
      <c r="O461" s="439"/>
      <c r="P461" s="439"/>
      <c r="Q461" s="439"/>
      <c r="R461" s="439"/>
      <c r="S461" s="439"/>
      <c r="T461" s="440"/>
      <c r="U461" s="440"/>
      <c r="V461" s="441"/>
      <c r="W461" s="436"/>
      <c r="X461" s="436" t="s">
        <v>1029</v>
      </c>
      <c r="Y461" s="436" t="s">
        <v>1029</v>
      </c>
      <c r="Z461" s="436" t="s">
        <v>1029</v>
      </c>
      <c r="AA461" s="436"/>
      <c r="AC461" s="443">
        <f t="shared" si="1"/>
        <v>12.644989285714281</v>
      </c>
    </row>
    <row r="462" spans="1:29" ht="19.5" customHeight="1" x14ac:dyDescent="0.25">
      <c r="A462" s="436">
        <f>A460+1</f>
        <v>227</v>
      </c>
      <c r="B462" s="436" t="s">
        <v>1029</v>
      </c>
      <c r="C462" s="436" t="s">
        <v>521</v>
      </c>
      <c r="D462" s="436" t="s">
        <v>246</v>
      </c>
      <c r="E462" s="437">
        <v>463</v>
      </c>
      <c r="F462" s="453"/>
      <c r="G462" s="439"/>
      <c r="H462" s="437"/>
      <c r="I462" s="437"/>
      <c r="J462" s="438">
        <v>250.161</v>
      </c>
      <c r="K462" s="436" t="s">
        <v>1029</v>
      </c>
      <c r="L462" s="442">
        <f>H461+H463</f>
        <v>836</v>
      </c>
      <c r="M462" s="439">
        <v>418</v>
      </c>
      <c r="N462" s="439">
        <v>237</v>
      </c>
      <c r="O462" s="439">
        <v>252</v>
      </c>
      <c r="P462" s="439">
        <v>489</v>
      </c>
      <c r="Q462" s="439">
        <v>222</v>
      </c>
      <c r="R462" s="439">
        <v>247</v>
      </c>
      <c r="S462" s="439">
        <v>469</v>
      </c>
      <c r="T462" s="440">
        <v>410021.65600000002</v>
      </c>
      <c r="U462" s="440">
        <v>3152205.2080000001</v>
      </c>
      <c r="V462" s="441"/>
      <c r="W462" s="436"/>
      <c r="X462" s="436" t="s">
        <v>1167</v>
      </c>
      <c r="Y462" s="436" t="s">
        <v>759</v>
      </c>
      <c r="Z462" s="436" t="s">
        <v>760</v>
      </c>
      <c r="AA462" s="436"/>
      <c r="AC462" s="443">
        <f t="shared" si="1"/>
        <v>0</v>
      </c>
    </row>
    <row r="463" spans="1:29" ht="19.5" customHeight="1" x14ac:dyDescent="0.25">
      <c r="A463" s="436"/>
      <c r="B463" s="436"/>
      <c r="C463" s="436"/>
      <c r="D463" s="436"/>
      <c r="E463" s="437"/>
      <c r="F463" s="453"/>
      <c r="G463" s="439"/>
      <c r="H463" s="437">
        <v>463</v>
      </c>
      <c r="I463" s="437">
        <f>H463+I461</f>
        <v>88977.924999999974</v>
      </c>
      <c r="J463" s="438"/>
      <c r="K463" s="436"/>
      <c r="L463" s="442"/>
      <c r="M463" s="439"/>
      <c r="N463" s="439"/>
      <c r="O463" s="439"/>
      <c r="P463" s="439"/>
      <c r="Q463" s="439"/>
      <c r="R463" s="439"/>
      <c r="S463" s="439"/>
      <c r="T463" s="440"/>
      <c r="U463" s="440"/>
      <c r="V463" s="441"/>
      <c r="W463" s="436"/>
      <c r="X463" s="436" t="s">
        <v>1029</v>
      </c>
      <c r="Y463" s="436" t="s">
        <v>1029</v>
      </c>
      <c r="Z463" s="436" t="s">
        <v>1029</v>
      </c>
      <c r="AA463" s="436"/>
      <c r="AC463" s="443">
        <f t="shared" si="1"/>
        <v>12.711132142857139</v>
      </c>
    </row>
    <row r="464" spans="1:29" ht="19.5" customHeight="1" x14ac:dyDescent="0.25">
      <c r="A464" s="436">
        <f>A462+1</f>
        <v>228</v>
      </c>
      <c r="B464" s="436" t="s">
        <v>1029</v>
      </c>
      <c r="C464" s="436" t="s">
        <v>522</v>
      </c>
      <c r="D464" s="436" t="s">
        <v>263</v>
      </c>
      <c r="E464" s="437">
        <v>431</v>
      </c>
      <c r="F464" s="453"/>
      <c r="G464" s="439">
        <f>SUM(H446:H463)</f>
        <v>3585</v>
      </c>
      <c r="H464" s="437"/>
      <c r="I464" s="437"/>
      <c r="J464" s="438">
        <v>245.74</v>
      </c>
      <c r="K464" s="436" t="s">
        <v>1029</v>
      </c>
      <c r="L464" s="442">
        <f>H463+H465</f>
        <v>894</v>
      </c>
      <c r="M464" s="439">
        <v>447</v>
      </c>
      <c r="N464" s="439">
        <v>212</v>
      </c>
      <c r="O464" s="439">
        <v>245</v>
      </c>
      <c r="P464" s="439">
        <v>457</v>
      </c>
      <c r="Q464" s="439">
        <v>218</v>
      </c>
      <c r="R464" s="439">
        <v>237</v>
      </c>
      <c r="S464" s="439">
        <v>455</v>
      </c>
      <c r="T464" s="440">
        <v>410472.57500000001</v>
      </c>
      <c r="U464" s="440">
        <v>3152310.284</v>
      </c>
      <c r="V464" s="441"/>
      <c r="W464" s="436"/>
      <c r="X464" s="436" t="s">
        <v>1168</v>
      </c>
      <c r="Y464" s="436" t="s">
        <v>759</v>
      </c>
      <c r="Z464" s="436" t="s">
        <v>760</v>
      </c>
      <c r="AA464" s="436"/>
      <c r="AC464" s="443">
        <f t="shared" si="1"/>
        <v>0</v>
      </c>
    </row>
    <row r="465" spans="1:29" ht="19.5" customHeight="1" x14ac:dyDescent="0.25">
      <c r="A465" s="436"/>
      <c r="B465" s="436"/>
      <c r="C465" s="436"/>
      <c r="D465" s="436"/>
      <c r="E465" s="437"/>
      <c r="F465" s="453"/>
      <c r="G465" s="439"/>
      <c r="H465" s="437">
        <v>431</v>
      </c>
      <c r="I465" s="437">
        <f>H465+I463</f>
        <v>89408.924999999974</v>
      </c>
      <c r="J465" s="438"/>
      <c r="K465" s="436"/>
      <c r="L465" s="442"/>
      <c r="M465" s="439"/>
      <c r="N465" s="439"/>
      <c r="O465" s="439"/>
      <c r="P465" s="439"/>
      <c r="Q465" s="439"/>
      <c r="R465" s="439"/>
      <c r="S465" s="439"/>
      <c r="T465" s="440"/>
      <c r="U465" s="440"/>
      <c r="V465" s="441"/>
      <c r="W465" s="436"/>
      <c r="X465" s="436" t="s">
        <v>1029</v>
      </c>
      <c r="Y465" s="436" t="s">
        <v>1029</v>
      </c>
      <c r="Z465" s="436" t="s">
        <v>1029</v>
      </c>
      <c r="AA465" s="436"/>
      <c r="AC465" s="443">
        <f t="shared" si="1"/>
        <v>12.772703571428568</v>
      </c>
    </row>
    <row r="466" spans="1:29" ht="19.5" customHeight="1" x14ac:dyDescent="0.25">
      <c r="A466" s="436">
        <f>A464+1</f>
        <v>229</v>
      </c>
      <c r="B466" s="436" t="s">
        <v>1029</v>
      </c>
      <c r="C466" s="436" t="s">
        <v>523</v>
      </c>
      <c r="D466" s="436" t="s">
        <v>257</v>
      </c>
      <c r="E466" s="437">
        <v>409</v>
      </c>
      <c r="F466" s="453"/>
      <c r="G466" s="439"/>
      <c r="H466" s="437"/>
      <c r="I466" s="437"/>
      <c r="J466" s="438">
        <v>245.68799999999999</v>
      </c>
      <c r="K466" s="436" t="s">
        <v>1029</v>
      </c>
      <c r="L466" s="442">
        <f>H465+H467</f>
        <v>840</v>
      </c>
      <c r="M466" s="439">
        <v>420</v>
      </c>
      <c r="N466" s="439">
        <v>187</v>
      </c>
      <c r="O466" s="439">
        <v>246</v>
      </c>
      <c r="P466" s="439">
        <v>433</v>
      </c>
      <c r="Q466" s="439">
        <v>196</v>
      </c>
      <c r="R466" s="439">
        <v>234</v>
      </c>
      <c r="S466" s="439">
        <v>430</v>
      </c>
      <c r="T466" s="440">
        <v>410892.32900000003</v>
      </c>
      <c r="U466" s="440">
        <v>3152408.0980000002</v>
      </c>
      <c r="V466" s="441"/>
      <c r="W466" s="436"/>
      <c r="X466" s="436" t="s">
        <v>1168</v>
      </c>
      <c r="Y466" s="436" t="s">
        <v>759</v>
      </c>
      <c r="Z466" s="436" t="s">
        <v>760</v>
      </c>
      <c r="AA466" s="436"/>
      <c r="AC466" s="443">
        <f t="shared" si="1"/>
        <v>0</v>
      </c>
    </row>
    <row r="467" spans="1:29" ht="19.5" customHeight="1" x14ac:dyDescent="0.25">
      <c r="A467" s="436"/>
      <c r="B467" s="436"/>
      <c r="C467" s="436"/>
      <c r="D467" s="436"/>
      <c r="E467" s="437"/>
      <c r="F467" s="453"/>
      <c r="G467" s="439"/>
      <c r="H467" s="437">
        <v>409</v>
      </c>
      <c r="I467" s="437">
        <f>H467+I465</f>
        <v>89817.924999999974</v>
      </c>
      <c r="J467" s="438"/>
      <c r="K467" s="436"/>
      <c r="L467" s="442"/>
      <c r="M467" s="439"/>
      <c r="N467" s="439"/>
      <c r="O467" s="439"/>
      <c r="P467" s="439"/>
      <c r="Q467" s="439"/>
      <c r="R467" s="439"/>
      <c r="S467" s="439"/>
      <c r="T467" s="440"/>
      <c r="U467" s="440"/>
      <c r="V467" s="441"/>
      <c r="W467" s="436"/>
      <c r="X467" s="436" t="s">
        <v>1029</v>
      </c>
      <c r="Y467" s="436" t="s">
        <v>1029</v>
      </c>
      <c r="Z467" s="436" t="s">
        <v>1029</v>
      </c>
      <c r="AA467" s="436"/>
      <c r="AC467" s="443">
        <f t="shared" si="1"/>
        <v>12.83113214285714</v>
      </c>
    </row>
    <row r="468" spans="1:29" ht="19.5" customHeight="1" x14ac:dyDescent="0.25">
      <c r="A468" s="436">
        <f>A466+1</f>
        <v>230</v>
      </c>
      <c r="B468" s="436" t="s">
        <v>1029</v>
      </c>
      <c r="C468" s="436" t="s">
        <v>524</v>
      </c>
      <c r="D468" s="436" t="s">
        <v>231</v>
      </c>
      <c r="E468" s="437">
        <v>424</v>
      </c>
      <c r="F468" s="453"/>
      <c r="G468" s="439"/>
      <c r="H468" s="437"/>
      <c r="I468" s="437"/>
      <c r="J468" s="438">
        <v>242.11500000000001</v>
      </c>
      <c r="K468" s="436" t="s">
        <v>1029</v>
      </c>
      <c r="L468" s="442">
        <f>H467+H469</f>
        <v>833</v>
      </c>
      <c r="M468" s="439">
        <v>416.5</v>
      </c>
      <c r="N468" s="439">
        <v>164</v>
      </c>
      <c r="O468" s="439">
        <v>196</v>
      </c>
      <c r="P468" s="439">
        <v>360</v>
      </c>
      <c r="Q468" s="439">
        <v>176</v>
      </c>
      <c r="R468" s="439">
        <v>201</v>
      </c>
      <c r="S468" s="439">
        <v>377</v>
      </c>
      <c r="T468" s="440">
        <v>411290.65700000001</v>
      </c>
      <c r="U468" s="440">
        <v>3152500.9190000002</v>
      </c>
      <c r="V468" s="441"/>
      <c r="W468" s="436"/>
      <c r="X468" s="436" t="s">
        <v>1168</v>
      </c>
      <c r="Y468" s="436" t="s">
        <v>759</v>
      </c>
      <c r="Z468" s="436" t="s">
        <v>760</v>
      </c>
      <c r="AA468" s="436"/>
      <c r="AC468" s="443">
        <f t="shared" si="1"/>
        <v>0</v>
      </c>
    </row>
    <row r="469" spans="1:29" ht="19.5" customHeight="1" x14ac:dyDescent="0.25">
      <c r="A469" s="436"/>
      <c r="B469" s="436"/>
      <c r="C469" s="436"/>
      <c r="D469" s="436"/>
      <c r="E469" s="437"/>
      <c r="F469" s="453"/>
      <c r="G469" s="439"/>
      <c r="H469" s="437">
        <v>424</v>
      </c>
      <c r="I469" s="437">
        <f>H469+I467</f>
        <v>90241.924999999974</v>
      </c>
      <c r="J469" s="438"/>
      <c r="K469" s="436"/>
      <c r="L469" s="442"/>
      <c r="M469" s="439"/>
      <c r="N469" s="439"/>
      <c r="O469" s="439"/>
      <c r="P469" s="439"/>
      <c r="Q469" s="439"/>
      <c r="R469" s="439"/>
      <c r="S469" s="439"/>
      <c r="T469" s="440"/>
      <c r="U469" s="440"/>
      <c r="V469" s="441" t="s">
        <v>1042</v>
      </c>
      <c r="W469" s="436"/>
      <c r="X469" s="436" t="s">
        <v>1029</v>
      </c>
      <c r="Y469" s="436" t="s">
        <v>1029</v>
      </c>
      <c r="Z469" s="436" t="s">
        <v>1029</v>
      </c>
      <c r="AA469" s="436"/>
      <c r="AC469" s="443">
        <f t="shared" si="1"/>
        <v>12.891703571428568</v>
      </c>
    </row>
    <row r="470" spans="1:29" ht="19.5" customHeight="1" x14ac:dyDescent="0.25">
      <c r="A470" s="436">
        <f>A468+1</f>
        <v>231</v>
      </c>
      <c r="B470" s="436" t="s">
        <v>1029</v>
      </c>
      <c r="C470" s="436" t="s">
        <v>525</v>
      </c>
      <c r="D470" s="436" t="s">
        <v>257</v>
      </c>
      <c r="E470" s="437">
        <v>395</v>
      </c>
      <c r="F470" s="453"/>
      <c r="G470" s="439"/>
      <c r="H470" s="437"/>
      <c r="I470" s="437"/>
      <c r="J470" s="438">
        <v>241.02199999999999</v>
      </c>
      <c r="K470" s="436" t="s">
        <v>1029</v>
      </c>
      <c r="L470" s="442">
        <f>H469+H471</f>
        <v>819</v>
      </c>
      <c r="M470" s="439">
        <v>409.5</v>
      </c>
      <c r="N470" s="439">
        <v>229</v>
      </c>
      <c r="O470" s="439">
        <v>147</v>
      </c>
      <c r="P470" s="439">
        <v>376</v>
      </c>
      <c r="Q470" s="439">
        <v>225</v>
      </c>
      <c r="R470" s="439">
        <v>162</v>
      </c>
      <c r="S470" s="439">
        <v>387</v>
      </c>
      <c r="T470" s="440">
        <v>411703.59299999999</v>
      </c>
      <c r="U470" s="440">
        <v>3152597.145</v>
      </c>
      <c r="V470" s="441"/>
      <c r="W470" s="436"/>
      <c r="X470" s="436" t="s">
        <v>1168</v>
      </c>
      <c r="Y470" s="436" t="s">
        <v>759</v>
      </c>
      <c r="Z470" s="436" t="s">
        <v>760</v>
      </c>
      <c r="AA470" s="436"/>
      <c r="AC470" s="443">
        <f t="shared" si="1"/>
        <v>0</v>
      </c>
    </row>
    <row r="471" spans="1:29" ht="19.5" customHeight="1" x14ac:dyDescent="0.25">
      <c r="A471" s="436"/>
      <c r="B471" s="436"/>
      <c r="C471" s="436"/>
      <c r="D471" s="436"/>
      <c r="E471" s="437"/>
      <c r="F471" s="453"/>
      <c r="G471" s="439"/>
      <c r="H471" s="437">
        <v>395</v>
      </c>
      <c r="I471" s="437">
        <f>H471+I469</f>
        <v>90636.924999999974</v>
      </c>
      <c r="J471" s="438"/>
      <c r="K471" s="436"/>
      <c r="L471" s="442"/>
      <c r="M471" s="439"/>
      <c r="N471" s="439"/>
      <c r="O471" s="439"/>
      <c r="P471" s="439"/>
      <c r="Q471" s="439"/>
      <c r="R471" s="439"/>
      <c r="S471" s="439"/>
      <c r="T471" s="440"/>
      <c r="U471" s="440"/>
      <c r="V471" s="441"/>
      <c r="W471" s="436"/>
      <c r="X471" s="436" t="s">
        <v>1029</v>
      </c>
      <c r="Y471" s="436" t="s">
        <v>1029</v>
      </c>
      <c r="Z471" s="436" t="s">
        <v>1029</v>
      </c>
      <c r="AA471" s="436"/>
      <c r="AC471" s="443">
        <f t="shared" si="1"/>
        <v>12.948132142857139</v>
      </c>
    </row>
    <row r="472" spans="1:29" ht="19.5" customHeight="1" x14ac:dyDescent="0.25">
      <c r="A472" s="436">
        <f>A470+1</f>
        <v>232</v>
      </c>
      <c r="B472" s="436"/>
      <c r="C472" s="436" t="s">
        <v>526</v>
      </c>
      <c r="D472" s="436" t="s">
        <v>244</v>
      </c>
      <c r="E472" s="437">
        <v>419</v>
      </c>
      <c r="F472" s="453"/>
      <c r="G472" s="439"/>
      <c r="H472" s="437"/>
      <c r="I472" s="437"/>
      <c r="J472" s="438">
        <v>247.768</v>
      </c>
      <c r="K472" s="436" t="s">
        <v>1029</v>
      </c>
      <c r="L472" s="442">
        <f>H471+H473</f>
        <v>814</v>
      </c>
      <c r="M472" s="439">
        <v>407</v>
      </c>
      <c r="N472" s="439">
        <v>249</v>
      </c>
      <c r="O472" s="439">
        <v>213</v>
      </c>
      <c r="P472" s="439">
        <v>462</v>
      </c>
      <c r="Q472" s="439">
        <v>234</v>
      </c>
      <c r="R472" s="439">
        <v>213</v>
      </c>
      <c r="S472" s="439">
        <v>447</v>
      </c>
      <c r="T472" s="440">
        <v>412088.28700000001</v>
      </c>
      <c r="U472" s="440">
        <v>3152686.7889999999</v>
      </c>
      <c r="V472" s="441"/>
      <c r="W472" s="436"/>
      <c r="X472" s="436" t="s">
        <v>1168</v>
      </c>
      <c r="Y472" s="436" t="s">
        <v>759</v>
      </c>
      <c r="Z472" s="436" t="s">
        <v>760</v>
      </c>
      <c r="AA472" s="436"/>
      <c r="AC472" s="443">
        <f t="shared" si="1"/>
        <v>0</v>
      </c>
    </row>
    <row r="473" spans="1:29" ht="19.5" customHeight="1" x14ac:dyDescent="0.25">
      <c r="A473" s="436"/>
      <c r="B473" s="436"/>
      <c r="C473" s="436"/>
      <c r="D473" s="436"/>
      <c r="E473" s="437"/>
      <c r="F473" s="453"/>
      <c r="G473" s="439"/>
      <c r="H473" s="437">
        <v>419</v>
      </c>
      <c r="I473" s="437">
        <f>H473+I471</f>
        <v>91055.924999999974</v>
      </c>
      <c r="J473" s="438"/>
      <c r="K473" s="436"/>
      <c r="L473" s="442"/>
      <c r="M473" s="439"/>
      <c r="N473" s="439"/>
      <c r="O473" s="439"/>
      <c r="P473" s="439"/>
      <c r="Q473" s="439"/>
      <c r="R473" s="439"/>
      <c r="S473" s="439"/>
      <c r="T473" s="440"/>
      <c r="U473" s="440"/>
      <c r="V473" s="441" t="s">
        <v>1156</v>
      </c>
      <c r="W473" s="436"/>
      <c r="X473" s="436" t="s">
        <v>1029</v>
      </c>
      <c r="Y473" s="436" t="s">
        <v>1029</v>
      </c>
      <c r="Z473" s="436" t="s">
        <v>1029</v>
      </c>
      <c r="AA473" s="436"/>
      <c r="AC473" s="443">
        <f t="shared" si="1"/>
        <v>13.007989285714283</v>
      </c>
    </row>
    <row r="474" spans="1:29" ht="19.5" customHeight="1" x14ac:dyDescent="0.25">
      <c r="A474" s="436">
        <f>A472+1</f>
        <v>233</v>
      </c>
      <c r="B474" s="436"/>
      <c r="C474" s="436" t="s">
        <v>527</v>
      </c>
      <c r="D474" s="436" t="s">
        <v>244</v>
      </c>
      <c r="E474" s="437">
        <v>392</v>
      </c>
      <c r="F474" s="453"/>
      <c r="G474" s="439"/>
      <c r="H474" s="437"/>
      <c r="I474" s="437"/>
      <c r="J474" s="438">
        <v>247.089</v>
      </c>
      <c r="K474" s="436" t="s">
        <v>1029</v>
      </c>
      <c r="L474" s="442">
        <f>H473+H475</f>
        <v>811</v>
      </c>
      <c r="M474" s="439">
        <v>405.5</v>
      </c>
      <c r="N474" s="439">
        <v>206</v>
      </c>
      <c r="O474" s="439">
        <v>205</v>
      </c>
      <c r="P474" s="439">
        <v>411</v>
      </c>
      <c r="Q474" s="439">
        <v>208</v>
      </c>
      <c r="R474" s="439">
        <v>203</v>
      </c>
      <c r="S474" s="439">
        <v>411</v>
      </c>
      <c r="T474" s="440">
        <v>412496.35399999999</v>
      </c>
      <c r="U474" s="440">
        <v>3152781.88</v>
      </c>
      <c r="V474" s="441"/>
      <c r="W474" s="436"/>
      <c r="X474" s="436" t="s">
        <v>1168</v>
      </c>
      <c r="Y474" s="436" t="s">
        <v>759</v>
      </c>
      <c r="Z474" s="436" t="s">
        <v>760</v>
      </c>
      <c r="AA474" s="436"/>
      <c r="AC474" s="443">
        <f t="shared" si="1"/>
        <v>0</v>
      </c>
    </row>
    <row r="475" spans="1:29" ht="19.5" customHeight="1" x14ac:dyDescent="0.25">
      <c r="A475" s="436"/>
      <c r="B475" s="436"/>
      <c r="C475" s="436"/>
      <c r="D475" s="436"/>
      <c r="E475" s="437"/>
      <c r="F475" s="453"/>
      <c r="G475" s="439"/>
      <c r="H475" s="437">
        <v>392</v>
      </c>
      <c r="I475" s="437">
        <f>H475+I473</f>
        <v>91447.924999999974</v>
      </c>
      <c r="J475" s="438"/>
      <c r="K475" s="436"/>
      <c r="L475" s="442"/>
      <c r="M475" s="439"/>
      <c r="N475" s="439"/>
      <c r="O475" s="439"/>
      <c r="P475" s="439"/>
      <c r="Q475" s="439"/>
      <c r="R475" s="439"/>
      <c r="S475" s="439"/>
      <c r="T475" s="440"/>
      <c r="U475" s="440"/>
      <c r="V475" s="441" t="s">
        <v>1169</v>
      </c>
      <c r="W475" s="436"/>
      <c r="X475" s="436" t="s">
        <v>1029</v>
      </c>
      <c r="Y475" s="436" t="s">
        <v>1029</v>
      </c>
      <c r="Z475" s="436" t="s">
        <v>1029</v>
      </c>
      <c r="AA475" s="436"/>
      <c r="AC475" s="443">
        <f t="shared" si="1"/>
        <v>13.063989285714282</v>
      </c>
    </row>
    <row r="476" spans="1:29" ht="19.5" customHeight="1" x14ac:dyDescent="0.25">
      <c r="A476" s="436">
        <f>A474+1</f>
        <v>234</v>
      </c>
      <c r="B476" s="436"/>
      <c r="C476" s="436" t="s">
        <v>528</v>
      </c>
      <c r="D476" s="436" t="s">
        <v>246</v>
      </c>
      <c r="E476" s="437">
        <v>408</v>
      </c>
      <c r="F476" s="453"/>
      <c r="G476" s="439"/>
      <c r="H476" s="437"/>
      <c r="I476" s="437"/>
      <c r="J476" s="438">
        <v>242.38800000000001</v>
      </c>
      <c r="K476" s="436" t="s">
        <v>1029</v>
      </c>
      <c r="L476" s="442">
        <f>H475+H477</f>
        <v>800</v>
      </c>
      <c r="M476" s="439">
        <v>400</v>
      </c>
      <c r="N476" s="439">
        <v>187</v>
      </c>
      <c r="O476" s="439">
        <v>287</v>
      </c>
      <c r="P476" s="439">
        <v>474</v>
      </c>
      <c r="Q476" s="439">
        <v>190</v>
      </c>
      <c r="R476" s="439">
        <v>263</v>
      </c>
      <c r="S476" s="439">
        <v>453</v>
      </c>
      <c r="T476" s="440">
        <v>412878.125</v>
      </c>
      <c r="U476" s="440">
        <v>3152870.8429999999</v>
      </c>
      <c r="V476" s="441"/>
      <c r="W476" s="436"/>
      <c r="X476" s="436" t="s">
        <v>1168</v>
      </c>
      <c r="Y476" s="436" t="s">
        <v>759</v>
      </c>
      <c r="Z476" s="436" t="s">
        <v>760</v>
      </c>
      <c r="AA476" s="436"/>
      <c r="AC476" s="443">
        <f t="shared" si="1"/>
        <v>0</v>
      </c>
    </row>
    <row r="477" spans="1:29" ht="19.5" customHeight="1" x14ac:dyDescent="0.25">
      <c r="A477" s="436"/>
      <c r="B477" s="436"/>
      <c r="C477" s="436"/>
      <c r="D477" s="436"/>
      <c r="E477" s="437"/>
      <c r="F477" s="453"/>
      <c r="G477" s="439"/>
      <c r="H477" s="437">
        <v>408</v>
      </c>
      <c r="I477" s="437">
        <f>H477+I475</f>
        <v>91855.924999999974</v>
      </c>
      <c r="J477" s="438"/>
      <c r="K477" s="436"/>
      <c r="L477" s="442"/>
      <c r="M477" s="439"/>
      <c r="N477" s="439"/>
      <c r="O477" s="439"/>
      <c r="P477" s="439"/>
      <c r="Q477" s="439"/>
      <c r="R477" s="439"/>
      <c r="S477" s="439"/>
      <c r="T477" s="440"/>
      <c r="U477" s="440"/>
      <c r="V477" s="441" t="s">
        <v>1170</v>
      </c>
      <c r="W477" s="436"/>
      <c r="X477" s="436" t="s">
        <v>1029</v>
      </c>
      <c r="Y477" s="436" t="s">
        <v>1029</v>
      </c>
      <c r="Z477" s="436" t="s">
        <v>1029</v>
      </c>
      <c r="AA477" s="436"/>
      <c r="AC477" s="443">
        <f t="shared" si="1"/>
        <v>13.122274999999997</v>
      </c>
    </row>
    <row r="478" spans="1:29" ht="19.5" customHeight="1" x14ac:dyDescent="0.25">
      <c r="A478" s="436">
        <f>A476+1</f>
        <v>235</v>
      </c>
      <c r="B478" s="436" t="s">
        <v>1029</v>
      </c>
      <c r="C478" s="436" t="s">
        <v>529</v>
      </c>
      <c r="D478" s="436" t="s">
        <v>238</v>
      </c>
      <c r="E478" s="437">
        <v>432</v>
      </c>
      <c r="F478" s="453"/>
      <c r="G478" s="439"/>
      <c r="H478" s="437"/>
      <c r="I478" s="437"/>
      <c r="J478" s="438">
        <v>238.107</v>
      </c>
      <c r="K478" s="436" t="s">
        <v>1029</v>
      </c>
      <c r="L478" s="442">
        <f>H477+H479</f>
        <v>840</v>
      </c>
      <c r="M478" s="439">
        <v>420</v>
      </c>
      <c r="N478" s="439">
        <v>122</v>
      </c>
      <c r="O478" s="439">
        <v>196</v>
      </c>
      <c r="P478" s="439">
        <v>318</v>
      </c>
      <c r="Q478" s="439">
        <v>146</v>
      </c>
      <c r="R478" s="439">
        <v>203</v>
      </c>
      <c r="S478" s="439">
        <v>349</v>
      </c>
      <c r="T478" s="440">
        <v>413275.47899999999</v>
      </c>
      <c r="U478" s="440">
        <v>3152963.4369999999</v>
      </c>
      <c r="V478" s="441"/>
      <c r="W478" s="436"/>
      <c r="X478" s="436" t="s">
        <v>1168</v>
      </c>
      <c r="Y478" s="436" t="s">
        <v>759</v>
      </c>
      <c r="Z478" s="436" t="s">
        <v>760</v>
      </c>
      <c r="AA478" s="436"/>
      <c r="AC478" s="443">
        <f t="shared" si="1"/>
        <v>0</v>
      </c>
    </row>
    <row r="479" spans="1:29" ht="19.5" customHeight="1" x14ac:dyDescent="0.25">
      <c r="A479" s="436"/>
      <c r="B479" s="436"/>
      <c r="C479" s="436"/>
      <c r="D479" s="436"/>
      <c r="E479" s="437"/>
      <c r="F479" s="453"/>
      <c r="G479" s="439"/>
      <c r="H479" s="437">
        <v>432</v>
      </c>
      <c r="I479" s="437">
        <f>H479+I477</f>
        <v>92287.924999999974</v>
      </c>
      <c r="J479" s="438"/>
      <c r="K479" s="436"/>
      <c r="L479" s="442"/>
      <c r="M479" s="439"/>
      <c r="N479" s="439"/>
      <c r="O479" s="439"/>
      <c r="P479" s="439"/>
      <c r="Q479" s="439"/>
      <c r="R479" s="439"/>
      <c r="S479" s="439"/>
      <c r="T479" s="440"/>
      <c r="U479" s="440"/>
      <c r="V479" s="441" t="s">
        <v>1171</v>
      </c>
      <c r="W479" s="436"/>
      <c r="X479" s="436" t="s">
        <v>1029</v>
      </c>
      <c r="Y479" s="436" t="s">
        <v>1029</v>
      </c>
      <c r="Z479" s="436" t="s">
        <v>1029</v>
      </c>
      <c r="AA479" s="436"/>
      <c r="AC479" s="443">
        <f t="shared" si="1"/>
        <v>13.183989285714283</v>
      </c>
    </row>
    <row r="480" spans="1:29" ht="19.5" customHeight="1" x14ac:dyDescent="0.25">
      <c r="A480" s="436">
        <f>A478+1</f>
        <v>236</v>
      </c>
      <c r="B480" s="436" t="s">
        <v>1029</v>
      </c>
      <c r="C480" s="436" t="s">
        <v>530</v>
      </c>
      <c r="D480" s="436" t="s">
        <v>257</v>
      </c>
      <c r="E480" s="437">
        <v>383.00099999999998</v>
      </c>
      <c r="F480" s="453"/>
      <c r="G480" s="439"/>
      <c r="H480" s="437"/>
      <c r="I480" s="437"/>
      <c r="J480" s="438">
        <v>236.30099999999999</v>
      </c>
      <c r="K480" s="436" t="s">
        <v>1029</v>
      </c>
      <c r="L480" s="442">
        <f>H479+H481</f>
        <v>815.00099999999998</v>
      </c>
      <c r="M480" s="439">
        <v>407.50049999999999</v>
      </c>
      <c r="N480" s="439">
        <v>237</v>
      </c>
      <c r="O480" s="439">
        <v>201</v>
      </c>
      <c r="P480" s="439">
        <v>438</v>
      </c>
      <c r="Q480" s="439">
        <v>231</v>
      </c>
      <c r="R480" s="439">
        <v>199</v>
      </c>
      <c r="S480" s="439">
        <v>430</v>
      </c>
      <c r="T480" s="440">
        <v>413696.20699999999</v>
      </c>
      <c r="U480" s="440">
        <v>3153061.4780000001</v>
      </c>
      <c r="V480" s="441"/>
      <c r="W480" s="436"/>
      <c r="X480" s="436" t="s">
        <v>1172</v>
      </c>
      <c r="Y480" s="436" t="s">
        <v>759</v>
      </c>
      <c r="Z480" s="436" t="s">
        <v>760</v>
      </c>
      <c r="AA480" s="436"/>
      <c r="AC480" s="443">
        <f t="shared" si="1"/>
        <v>0</v>
      </c>
    </row>
    <row r="481" spans="1:29" ht="19.5" customHeight="1" x14ac:dyDescent="0.25">
      <c r="A481" s="436"/>
      <c r="B481" s="436"/>
      <c r="C481" s="436"/>
      <c r="D481" s="436"/>
      <c r="E481" s="437"/>
      <c r="F481" s="453"/>
      <c r="G481" s="439"/>
      <c r="H481" s="437">
        <v>383.00099999999998</v>
      </c>
      <c r="I481" s="437">
        <f>H481+I479</f>
        <v>92670.925999999978</v>
      </c>
      <c r="J481" s="438"/>
      <c r="K481" s="436"/>
      <c r="L481" s="442"/>
      <c r="M481" s="439"/>
      <c r="N481" s="439"/>
      <c r="O481" s="439"/>
      <c r="P481" s="439"/>
      <c r="Q481" s="439"/>
      <c r="R481" s="439"/>
      <c r="S481" s="439"/>
      <c r="T481" s="440"/>
      <c r="U481" s="440"/>
      <c r="V481" s="441" t="s">
        <v>1173</v>
      </c>
      <c r="W481" s="436"/>
      <c r="X481" s="436" t="s">
        <v>1029</v>
      </c>
      <c r="Y481" s="436" t="s">
        <v>1029</v>
      </c>
      <c r="Z481" s="436" t="s">
        <v>1029</v>
      </c>
      <c r="AA481" s="436"/>
      <c r="AC481" s="443">
        <f t="shared" si="1"/>
        <v>13.238703714285711</v>
      </c>
    </row>
    <row r="482" spans="1:29" ht="19.5" customHeight="1" x14ac:dyDescent="0.25">
      <c r="A482" s="436">
        <f>A480+1</f>
        <v>237</v>
      </c>
      <c r="B482" s="436" t="s">
        <v>1029</v>
      </c>
      <c r="C482" s="436" t="s">
        <v>531</v>
      </c>
      <c r="D482" s="436" t="s">
        <v>257</v>
      </c>
      <c r="E482" s="437">
        <v>398.94400000000002</v>
      </c>
      <c r="F482" s="453"/>
      <c r="G482" s="439"/>
      <c r="H482" s="437"/>
      <c r="I482" s="437"/>
      <c r="J482" s="438">
        <v>234.596</v>
      </c>
      <c r="K482" s="436" t="s">
        <v>1029</v>
      </c>
      <c r="L482" s="442">
        <f>H481+H483</f>
        <v>781.94500000000005</v>
      </c>
      <c r="M482" s="439">
        <v>390.97250000000003</v>
      </c>
      <c r="N482" s="439">
        <v>183</v>
      </c>
      <c r="O482" s="439">
        <v>152</v>
      </c>
      <c r="P482" s="439">
        <v>335</v>
      </c>
      <c r="Q482" s="439">
        <v>186</v>
      </c>
      <c r="R482" s="439">
        <v>166</v>
      </c>
      <c r="S482" s="439">
        <v>352</v>
      </c>
      <c r="T482" s="440">
        <v>414069.21500000003</v>
      </c>
      <c r="U482" s="440">
        <v>3153148.3990000002</v>
      </c>
      <c r="V482" s="441"/>
      <c r="W482" s="436"/>
      <c r="X482" s="436" t="s">
        <v>1172</v>
      </c>
      <c r="Y482" s="436" t="s">
        <v>759</v>
      </c>
      <c r="Z482" s="436" t="s">
        <v>760</v>
      </c>
      <c r="AA482" s="436"/>
      <c r="AC482" s="443">
        <f t="shared" si="1"/>
        <v>0</v>
      </c>
    </row>
    <row r="483" spans="1:29" ht="19.5" customHeight="1" x14ac:dyDescent="0.25">
      <c r="A483" s="436"/>
      <c r="B483" s="436"/>
      <c r="C483" s="436"/>
      <c r="D483" s="436"/>
      <c r="E483" s="437"/>
      <c r="F483" s="453"/>
      <c r="G483" s="439"/>
      <c r="H483" s="437">
        <v>398.94400000000002</v>
      </c>
      <c r="I483" s="437">
        <f>H483+I481</f>
        <v>93069.869999999981</v>
      </c>
      <c r="J483" s="438"/>
      <c r="K483" s="436"/>
      <c r="L483" s="442"/>
      <c r="M483" s="439"/>
      <c r="N483" s="439"/>
      <c r="O483" s="439"/>
      <c r="P483" s="439"/>
      <c r="Q483" s="439"/>
      <c r="R483" s="439"/>
      <c r="S483" s="439"/>
      <c r="T483" s="440"/>
      <c r="U483" s="440"/>
      <c r="V483" s="441" t="s">
        <v>1174</v>
      </c>
      <c r="W483" s="436"/>
      <c r="X483" s="436" t="s">
        <v>1029</v>
      </c>
      <c r="Y483" s="436" t="s">
        <v>1029</v>
      </c>
      <c r="Z483" s="436" t="s">
        <v>1029</v>
      </c>
      <c r="AA483" s="436"/>
      <c r="AC483" s="443">
        <f t="shared" si="1"/>
        <v>13.295695714285712</v>
      </c>
    </row>
    <row r="484" spans="1:29" ht="19.5" customHeight="1" x14ac:dyDescent="0.25">
      <c r="A484" s="436">
        <f>A482+1</f>
        <v>238</v>
      </c>
      <c r="B484" s="436" t="s">
        <v>1175</v>
      </c>
      <c r="C484" s="436" t="s">
        <v>532</v>
      </c>
      <c r="D484" s="436" t="s">
        <v>253</v>
      </c>
      <c r="E484" s="437">
        <v>372</v>
      </c>
      <c r="F484" s="453"/>
      <c r="G484" s="439">
        <f>SUM(H464:H483)</f>
        <v>4091.9450000000002</v>
      </c>
      <c r="H484" s="437"/>
      <c r="I484" s="437"/>
      <c r="J484" s="438">
        <v>246.82599999999999</v>
      </c>
      <c r="K484" s="436" t="s">
        <v>1176</v>
      </c>
      <c r="L484" s="442">
        <f>H483+H485</f>
        <v>770.94399999999996</v>
      </c>
      <c r="M484" s="439">
        <v>385.47199999999998</v>
      </c>
      <c r="N484" s="439">
        <v>264</v>
      </c>
      <c r="O484" s="439">
        <v>194</v>
      </c>
      <c r="P484" s="439">
        <v>458</v>
      </c>
      <c r="Q484" s="439">
        <v>245</v>
      </c>
      <c r="R484" s="439">
        <v>192</v>
      </c>
      <c r="S484" s="439">
        <v>437</v>
      </c>
      <c r="T484" s="440">
        <v>414457.74900000001</v>
      </c>
      <c r="U484" s="440">
        <v>3153238.9380000001</v>
      </c>
      <c r="V484" s="441"/>
      <c r="W484" s="436"/>
      <c r="X484" s="436" t="s">
        <v>1172</v>
      </c>
      <c r="Y484" s="436" t="s">
        <v>759</v>
      </c>
      <c r="Z484" s="436" t="s">
        <v>760</v>
      </c>
      <c r="AA484" s="436"/>
      <c r="AC484" s="443">
        <f t="shared" si="1"/>
        <v>0</v>
      </c>
    </row>
    <row r="485" spans="1:29" ht="19.5" customHeight="1" x14ac:dyDescent="0.25">
      <c r="A485" s="436"/>
      <c r="B485" s="436"/>
      <c r="C485" s="436"/>
      <c r="D485" s="436"/>
      <c r="E485" s="437"/>
      <c r="F485" s="453"/>
      <c r="G485" s="439"/>
      <c r="H485" s="437">
        <v>372</v>
      </c>
      <c r="I485" s="437">
        <f>H485+I483</f>
        <v>93441.869999999981</v>
      </c>
      <c r="J485" s="438"/>
      <c r="K485" s="436"/>
      <c r="L485" s="442"/>
      <c r="M485" s="439"/>
      <c r="N485" s="439"/>
      <c r="O485" s="439"/>
      <c r="P485" s="439"/>
      <c r="Q485" s="439"/>
      <c r="R485" s="439"/>
      <c r="S485" s="439"/>
      <c r="T485" s="440"/>
      <c r="U485" s="440"/>
      <c r="V485" s="441"/>
      <c r="W485" s="436"/>
      <c r="X485" s="436" t="s">
        <v>1029</v>
      </c>
      <c r="Y485" s="436" t="s">
        <v>1029</v>
      </c>
      <c r="Z485" s="436" t="s">
        <v>1029</v>
      </c>
      <c r="AA485" s="436"/>
      <c r="AC485" s="443">
        <f t="shared" si="1"/>
        <v>13.348838571428569</v>
      </c>
    </row>
    <row r="486" spans="1:29" ht="19.5" customHeight="1" x14ac:dyDescent="0.25">
      <c r="A486" s="436">
        <f>A484+1</f>
        <v>239</v>
      </c>
      <c r="B486" s="436" t="s">
        <v>1029</v>
      </c>
      <c r="C486" s="436" t="s">
        <v>533</v>
      </c>
      <c r="D486" s="436" t="s">
        <v>246</v>
      </c>
      <c r="E486" s="437">
        <v>385</v>
      </c>
      <c r="F486" s="453"/>
      <c r="G486" s="439"/>
      <c r="H486" s="437"/>
      <c r="I486" s="437"/>
      <c r="J486" s="438">
        <v>239.488</v>
      </c>
      <c r="K486" s="436" t="s">
        <v>1029</v>
      </c>
      <c r="L486" s="442">
        <f>H485+H487</f>
        <v>757</v>
      </c>
      <c r="M486" s="439">
        <v>378.5</v>
      </c>
      <c r="N486" s="439">
        <v>178</v>
      </c>
      <c r="O486" s="439">
        <v>256</v>
      </c>
      <c r="P486" s="439">
        <v>434</v>
      </c>
      <c r="Q486" s="439">
        <v>181</v>
      </c>
      <c r="R486" s="439">
        <v>236</v>
      </c>
      <c r="S486" s="439">
        <v>417</v>
      </c>
      <c r="T486" s="440">
        <v>414804.62900000002</v>
      </c>
      <c r="U486" s="440">
        <v>3153373.3190000001</v>
      </c>
      <c r="V486" s="441"/>
      <c r="W486" s="436"/>
      <c r="X486" s="436" t="s">
        <v>1172</v>
      </c>
      <c r="Y486" s="436" t="s">
        <v>759</v>
      </c>
      <c r="Z486" s="436" t="s">
        <v>760</v>
      </c>
      <c r="AA486" s="436"/>
      <c r="AC486" s="443">
        <f t="shared" si="1"/>
        <v>0</v>
      </c>
    </row>
    <row r="487" spans="1:29" ht="19.5" customHeight="1" x14ac:dyDescent="0.25">
      <c r="A487" s="436"/>
      <c r="B487" s="436"/>
      <c r="C487" s="436"/>
      <c r="D487" s="436"/>
      <c r="E487" s="437"/>
      <c r="F487" s="453"/>
      <c r="G487" s="439"/>
      <c r="H487" s="437">
        <v>385</v>
      </c>
      <c r="I487" s="437">
        <f>H487+I485</f>
        <v>93826.869999999981</v>
      </c>
      <c r="J487" s="438"/>
      <c r="K487" s="436"/>
      <c r="L487" s="442"/>
      <c r="M487" s="439"/>
      <c r="N487" s="439"/>
      <c r="O487" s="439"/>
      <c r="P487" s="439"/>
      <c r="Q487" s="439"/>
      <c r="R487" s="439"/>
      <c r="S487" s="439"/>
      <c r="T487" s="440"/>
      <c r="U487" s="440"/>
      <c r="V487" s="441" t="s">
        <v>1177</v>
      </c>
      <c r="W487" s="436"/>
      <c r="X487" s="436" t="s">
        <v>1029</v>
      </c>
      <c r="Y487" s="436" t="s">
        <v>1029</v>
      </c>
      <c r="Z487" s="436" t="s">
        <v>1029</v>
      </c>
      <c r="AA487" s="436"/>
      <c r="AC487" s="443">
        <f t="shared" si="1"/>
        <v>13.403838571428569</v>
      </c>
    </row>
    <row r="488" spans="1:29" ht="19.5" customHeight="1" x14ac:dyDescent="0.25">
      <c r="A488" s="436">
        <f>A486+1</f>
        <v>240</v>
      </c>
      <c r="B488" s="436" t="s">
        <v>1029</v>
      </c>
      <c r="C488" s="436" t="s">
        <v>534</v>
      </c>
      <c r="D488" s="436" t="s">
        <v>257</v>
      </c>
      <c r="E488" s="437">
        <v>407</v>
      </c>
      <c r="F488" s="453"/>
      <c r="G488" s="439"/>
      <c r="H488" s="437"/>
      <c r="I488" s="437"/>
      <c r="J488" s="438">
        <v>234.251</v>
      </c>
      <c r="K488" s="436" t="s">
        <v>1029</v>
      </c>
      <c r="L488" s="442">
        <f>H487+H489</f>
        <v>792</v>
      </c>
      <c r="M488" s="439">
        <v>396</v>
      </c>
      <c r="N488" s="439">
        <v>130</v>
      </c>
      <c r="O488" s="439">
        <v>127</v>
      </c>
      <c r="P488" s="439">
        <v>257</v>
      </c>
      <c r="Q488" s="439">
        <v>150</v>
      </c>
      <c r="R488" s="439">
        <v>152</v>
      </c>
      <c r="S488" s="439">
        <v>302</v>
      </c>
      <c r="T488" s="440">
        <v>415163.63099999999</v>
      </c>
      <c r="U488" s="440">
        <v>3153512.3969999999</v>
      </c>
      <c r="V488" s="441"/>
      <c r="W488" s="436"/>
      <c r="X488" s="436" t="s">
        <v>1178</v>
      </c>
      <c r="Y488" s="436" t="s">
        <v>759</v>
      </c>
      <c r="Z488" s="436" t="s">
        <v>760</v>
      </c>
      <c r="AA488" s="436"/>
      <c r="AC488" s="443">
        <f t="shared" si="1"/>
        <v>0</v>
      </c>
    </row>
    <row r="489" spans="1:29" ht="19.5" customHeight="1" x14ac:dyDescent="0.25">
      <c r="A489" s="436"/>
      <c r="B489" s="436"/>
      <c r="C489" s="436"/>
      <c r="D489" s="436"/>
      <c r="E489" s="437"/>
      <c r="F489" s="453"/>
      <c r="G489" s="439"/>
      <c r="H489" s="437">
        <v>407</v>
      </c>
      <c r="I489" s="437">
        <f>H489+I487</f>
        <v>94233.869999999981</v>
      </c>
      <c r="J489" s="438"/>
      <c r="K489" s="436"/>
      <c r="L489" s="442"/>
      <c r="M489" s="439"/>
      <c r="N489" s="439"/>
      <c r="O489" s="439"/>
      <c r="P489" s="439"/>
      <c r="Q489" s="439"/>
      <c r="R489" s="439"/>
      <c r="S489" s="439"/>
      <c r="T489" s="440"/>
      <c r="U489" s="440"/>
      <c r="V489" s="441" t="s">
        <v>1179</v>
      </c>
      <c r="W489" s="436"/>
      <c r="X489" s="436" t="s">
        <v>1029</v>
      </c>
      <c r="Y489" s="436" t="s">
        <v>1029</v>
      </c>
      <c r="Z489" s="436" t="s">
        <v>1029</v>
      </c>
      <c r="AA489" s="436"/>
      <c r="AC489" s="443">
        <f t="shared" si="1"/>
        <v>13.461981428571425</v>
      </c>
    </row>
    <row r="490" spans="1:29" ht="19.5" customHeight="1" x14ac:dyDescent="0.25">
      <c r="A490" s="436">
        <f>A488+1</f>
        <v>241</v>
      </c>
      <c r="B490" s="436" t="s">
        <v>1029</v>
      </c>
      <c r="C490" s="436" t="s">
        <v>535</v>
      </c>
      <c r="D490" s="436" t="s">
        <v>246</v>
      </c>
      <c r="E490" s="437">
        <v>412</v>
      </c>
      <c r="F490" s="453"/>
      <c r="G490" s="439"/>
      <c r="H490" s="437"/>
      <c r="I490" s="437"/>
      <c r="J490" s="438">
        <v>242.81899999999999</v>
      </c>
      <c r="K490" s="436" t="s">
        <v>1029</v>
      </c>
      <c r="L490" s="442">
        <f>H489+H491</f>
        <v>819</v>
      </c>
      <c r="M490" s="439">
        <v>409.5</v>
      </c>
      <c r="N490" s="439">
        <v>281</v>
      </c>
      <c r="O490" s="439">
        <v>243</v>
      </c>
      <c r="P490" s="439">
        <v>524</v>
      </c>
      <c r="Q490" s="439">
        <v>257</v>
      </c>
      <c r="R490" s="439">
        <v>232</v>
      </c>
      <c r="S490" s="439">
        <v>489</v>
      </c>
      <c r="T490" s="440">
        <v>415543.14799999999</v>
      </c>
      <c r="U490" s="440">
        <v>3153659.4210000001</v>
      </c>
      <c r="V490" s="441"/>
      <c r="W490" s="436"/>
      <c r="X490" s="436" t="s">
        <v>1178</v>
      </c>
      <c r="Y490" s="436" t="s">
        <v>759</v>
      </c>
      <c r="Z490" s="436" t="s">
        <v>760</v>
      </c>
      <c r="AA490" s="436"/>
      <c r="AC490" s="443">
        <f t="shared" si="1"/>
        <v>0</v>
      </c>
    </row>
    <row r="491" spans="1:29" ht="19.5" customHeight="1" x14ac:dyDescent="0.25">
      <c r="A491" s="436"/>
      <c r="B491" s="436"/>
      <c r="C491" s="436"/>
      <c r="D491" s="436"/>
      <c r="E491" s="437"/>
      <c r="F491" s="453"/>
      <c r="G491" s="439"/>
      <c r="H491" s="437">
        <v>412</v>
      </c>
      <c r="I491" s="437">
        <f>H491+I489</f>
        <v>94645.869999999981</v>
      </c>
      <c r="J491" s="438"/>
      <c r="K491" s="436"/>
      <c r="L491" s="442"/>
      <c r="M491" s="439"/>
      <c r="N491" s="439"/>
      <c r="O491" s="439"/>
      <c r="P491" s="439"/>
      <c r="Q491" s="439"/>
      <c r="R491" s="439"/>
      <c r="S491" s="439"/>
      <c r="T491" s="440"/>
      <c r="U491" s="440"/>
      <c r="V491" s="441" t="s">
        <v>1180</v>
      </c>
      <c r="W491" s="436"/>
      <c r="X491" s="436" t="s">
        <v>1029</v>
      </c>
      <c r="Y491" s="436" t="s">
        <v>1029</v>
      </c>
      <c r="Z491" s="436" t="s">
        <v>1029</v>
      </c>
      <c r="AA491" s="436"/>
      <c r="AC491" s="443">
        <f t="shared" si="1"/>
        <v>13.520838571428568</v>
      </c>
    </row>
    <row r="492" spans="1:29" ht="19.5" customHeight="1" x14ac:dyDescent="0.25">
      <c r="A492" s="436">
        <f>A490+1</f>
        <v>242</v>
      </c>
      <c r="B492" s="436" t="s">
        <v>1029</v>
      </c>
      <c r="C492" s="436" t="s">
        <v>536</v>
      </c>
      <c r="D492" s="436" t="s">
        <v>244</v>
      </c>
      <c r="E492" s="437">
        <v>400</v>
      </c>
      <c r="F492" s="453"/>
      <c r="G492" s="439"/>
      <c r="H492" s="437"/>
      <c r="I492" s="437"/>
      <c r="J492" s="438">
        <v>238.75800000000001</v>
      </c>
      <c r="K492" s="436" t="s">
        <v>1029</v>
      </c>
      <c r="L492" s="442">
        <f>H491+H493</f>
        <v>812</v>
      </c>
      <c r="M492" s="439">
        <v>406</v>
      </c>
      <c r="N492" s="439">
        <v>169</v>
      </c>
      <c r="O492" s="439">
        <v>254</v>
      </c>
      <c r="P492" s="439">
        <v>423</v>
      </c>
      <c r="Q492" s="439">
        <v>181</v>
      </c>
      <c r="R492" s="439">
        <v>238</v>
      </c>
      <c r="S492" s="439">
        <v>419</v>
      </c>
      <c r="T492" s="440">
        <v>415927.326</v>
      </c>
      <c r="U492" s="440">
        <v>3153808.2519999999</v>
      </c>
      <c r="V492" s="441"/>
      <c r="W492" s="436"/>
      <c r="X492" s="436" t="s">
        <v>1178</v>
      </c>
      <c r="Y492" s="436" t="s">
        <v>759</v>
      </c>
      <c r="Z492" s="436" t="s">
        <v>760</v>
      </c>
      <c r="AA492" s="436"/>
      <c r="AC492" s="443">
        <f t="shared" si="1"/>
        <v>0</v>
      </c>
    </row>
    <row r="493" spans="1:29" ht="19.5" customHeight="1" x14ac:dyDescent="0.25">
      <c r="A493" s="436"/>
      <c r="B493" s="436"/>
      <c r="C493" s="436"/>
      <c r="D493" s="436"/>
      <c r="E493" s="437"/>
      <c r="F493" s="453"/>
      <c r="G493" s="439"/>
      <c r="H493" s="437">
        <v>400</v>
      </c>
      <c r="I493" s="437">
        <f>H493+I491</f>
        <v>95045.869999999981</v>
      </c>
      <c r="J493" s="438"/>
      <c r="K493" s="436"/>
      <c r="L493" s="442"/>
      <c r="M493" s="439"/>
      <c r="N493" s="439"/>
      <c r="O493" s="439"/>
      <c r="P493" s="439"/>
      <c r="Q493" s="439"/>
      <c r="R493" s="439"/>
      <c r="S493" s="439"/>
      <c r="T493" s="440"/>
      <c r="U493" s="440"/>
      <c r="V493" s="441"/>
      <c r="W493" s="436"/>
      <c r="X493" s="436" t="s">
        <v>1029</v>
      </c>
      <c r="Y493" s="436" t="s">
        <v>1029</v>
      </c>
      <c r="Z493" s="436" t="s">
        <v>1029</v>
      </c>
      <c r="AA493" s="436"/>
      <c r="AC493" s="443">
        <f t="shared" si="1"/>
        <v>13.577981428571427</v>
      </c>
    </row>
    <row r="494" spans="1:29" ht="19.5" customHeight="1" x14ac:dyDescent="0.25">
      <c r="A494" s="436">
        <f>A492+1</f>
        <v>243</v>
      </c>
      <c r="B494" s="436"/>
      <c r="C494" s="436" t="s">
        <v>537</v>
      </c>
      <c r="D494" s="436" t="s">
        <v>250</v>
      </c>
      <c r="E494" s="437">
        <v>419</v>
      </c>
      <c r="F494" s="453"/>
      <c r="G494" s="439"/>
      <c r="H494" s="437"/>
      <c r="I494" s="437"/>
      <c r="J494" s="438">
        <v>234.73400000000001</v>
      </c>
      <c r="K494" s="436" t="s">
        <v>1029</v>
      </c>
      <c r="L494" s="442">
        <f>H493+H495</f>
        <v>819</v>
      </c>
      <c r="M494" s="439">
        <v>409.5</v>
      </c>
      <c r="N494" s="439">
        <v>146</v>
      </c>
      <c r="O494" s="439">
        <v>174</v>
      </c>
      <c r="P494" s="439">
        <v>320</v>
      </c>
      <c r="Q494" s="439">
        <v>164</v>
      </c>
      <c r="R494" s="439">
        <v>186</v>
      </c>
      <c r="S494" s="439">
        <v>350</v>
      </c>
      <c r="T494" s="440">
        <v>416300.31599999999</v>
      </c>
      <c r="U494" s="440">
        <v>3153952.7480000001</v>
      </c>
      <c r="V494" s="441"/>
      <c r="W494" s="436"/>
      <c r="X494" s="436" t="s">
        <v>758</v>
      </c>
      <c r="Y494" s="436" t="s">
        <v>759</v>
      </c>
      <c r="Z494" s="436" t="s">
        <v>760</v>
      </c>
      <c r="AA494" s="436"/>
      <c r="AC494" s="443">
        <f t="shared" si="1"/>
        <v>0</v>
      </c>
    </row>
    <row r="495" spans="1:29" ht="19.5" customHeight="1" x14ac:dyDescent="0.25">
      <c r="A495" s="436"/>
      <c r="B495" s="436"/>
      <c r="C495" s="436"/>
      <c r="D495" s="436"/>
      <c r="E495" s="437"/>
      <c r="F495" s="453"/>
      <c r="G495" s="439"/>
      <c r="H495" s="437">
        <v>419</v>
      </c>
      <c r="I495" s="437">
        <f>H495+I493</f>
        <v>95464.869999999981</v>
      </c>
      <c r="J495" s="438"/>
      <c r="K495" s="436"/>
      <c r="L495" s="442"/>
      <c r="M495" s="439"/>
      <c r="N495" s="439"/>
      <c r="O495" s="439"/>
      <c r="P495" s="439"/>
      <c r="Q495" s="439"/>
      <c r="R495" s="439"/>
      <c r="S495" s="439"/>
      <c r="T495" s="440"/>
      <c r="U495" s="440"/>
      <c r="V495" s="441" t="s">
        <v>1162</v>
      </c>
      <c r="W495" s="436"/>
      <c r="X495" s="436" t="s">
        <v>1029</v>
      </c>
      <c r="Y495" s="436" t="s">
        <v>1029</v>
      </c>
      <c r="Z495" s="436" t="s">
        <v>1029</v>
      </c>
      <c r="AA495" s="436"/>
      <c r="AC495" s="443">
        <f t="shared" si="1"/>
        <v>13.637838571428569</v>
      </c>
    </row>
    <row r="496" spans="1:29" ht="19.5" customHeight="1" x14ac:dyDescent="0.25">
      <c r="A496" s="436">
        <f>A494+1</f>
        <v>244</v>
      </c>
      <c r="B496" s="436" t="s">
        <v>1029</v>
      </c>
      <c r="C496" s="436" t="s">
        <v>538</v>
      </c>
      <c r="D496" s="436" t="s">
        <v>257</v>
      </c>
      <c r="E496" s="437">
        <v>404</v>
      </c>
      <c r="F496" s="453"/>
      <c r="G496" s="439"/>
      <c r="H496" s="437"/>
      <c r="I496" s="437"/>
      <c r="J496" s="438">
        <v>238.74700000000001</v>
      </c>
      <c r="K496" s="436" t="s">
        <v>1029</v>
      </c>
      <c r="L496" s="442">
        <f>H495+H497</f>
        <v>823</v>
      </c>
      <c r="M496" s="439">
        <v>411.5</v>
      </c>
      <c r="N496" s="439">
        <v>246</v>
      </c>
      <c r="O496" s="439">
        <v>204</v>
      </c>
      <c r="P496" s="439">
        <v>450</v>
      </c>
      <c r="Q496" s="439">
        <v>235</v>
      </c>
      <c r="R496" s="439">
        <v>204</v>
      </c>
      <c r="S496" s="439">
        <v>439</v>
      </c>
      <c r="T496" s="440">
        <v>416691.022</v>
      </c>
      <c r="U496" s="440">
        <v>3154104.1069999998</v>
      </c>
      <c r="V496" s="441"/>
      <c r="W496" s="436"/>
      <c r="X496" s="436" t="s">
        <v>758</v>
      </c>
      <c r="Y496" s="436" t="s">
        <v>759</v>
      </c>
      <c r="Z496" s="436" t="s">
        <v>760</v>
      </c>
      <c r="AA496" s="436"/>
      <c r="AC496" s="443">
        <f t="shared" si="1"/>
        <v>0</v>
      </c>
    </row>
    <row r="497" spans="1:29" ht="19.5" customHeight="1" x14ac:dyDescent="0.25">
      <c r="A497" s="436"/>
      <c r="B497" s="436"/>
      <c r="C497" s="436"/>
      <c r="D497" s="436"/>
      <c r="E497" s="437"/>
      <c r="F497" s="453"/>
      <c r="G497" s="439"/>
      <c r="H497" s="437">
        <v>404</v>
      </c>
      <c r="I497" s="437">
        <f>H497+I495</f>
        <v>95868.869999999981</v>
      </c>
      <c r="J497" s="438"/>
      <c r="K497" s="436"/>
      <c r="L497" s="442"/>
      <c r="M497" s="439"/>
      <c r="N497" s="439"/>
      <c r="O497" s="439"/>
      <c r="P497" s="439"/>
      <c r="Q497" s="439"/>
      <c r="R497" s="439"/>
      <c r="S497" s="439"/>
      <c r="T497" s="440"/>
      <c r="U497" s="440"/>
      <c r="V497" s="441" t="s">
        <v>1181</v>
      </c>
      <c r="W497" s="436"/>
      <c r="X497" s="436" t="s">
        <v>1029</v>
      </c>
      <c r="Y497" s="436" t="s">
        <v>1029</v>
      </c>
      <c r="Z497" s="436" t="s">
        <v>1029</v>
      </c>
      <c r="AA497" s="436"/>
      <c r="AC497" s="443">
        <f t="shared" si="1"/>
        <v>13.695552857142854</v>
      </c>
    </row>
    <row r="498" spans="1:29" ht="19.5" customHeight="1" x14ac:dyDescent="0.25">
      <c r="A498" s="436">
        <f>A496+1</f>
        <v>245</v>
      </c>
      <c r="B498" s="436" t="s">
        <v>1029</v>
      </c>
      <c r="C498" s="436" t="s">
        <v>539</v>
      </c>
      <c r="D498" s="436" t="s">
        <v>244</v>
      </c>
      <c r="E498" s="437">
        <v>436</v>
      </c>
      <c r="F498" s="453"/>
      <c r="G498" s="439"/>
      <c r="H498" s="437"/>
      <c r="I498" s="437"/>
      <c r="J498" s="438">
        <v>235.357</v>
      </c>
      <c r="K498" s="436" t="s">
        <v>1029</v>
      </c>
      <c r="L498" s="442">
        <f>H497+H499</f>
        <v>840</v>
      </c>
      <c r="M498" s="439">
        <v>420</v>
      </c>
      <c r="N498" s="439">
        <v>200</v>
      </c>
      <c r="O498" s="439">
        <v>222</v>
      </c>
      <c r="P498" s="439">
        <v>422</v>
      </c>
      <c r="Q498" s="439">
        <v>201</v>
      </c>
      <c r="R498" s="439">
        <v>221</v>
      </c>
      <c r="S498" s="439">
        <v>422</v>
      </c>
      <c r="T498" s="440">
        <v>417067.74099999998</v>
      </c>
      <c r="U498" s="440">
        <v>3154250.048</v>
      </c>
      <c r="V498" s="441"/>
      <c r="W498" s="436"/>
      <c r="X498" s="436" t="s">
        <v>758</v>
      </c>
      <c r="Y498" s="436" t="s">
        <v>759</v>
      </c>
      <c r="Z498" s="436" t="s">
        <v>760</v>
      </c>
      <c r="AA498" s="436"/>
      <c r="AC498" s="443">
        <f t="shared" si="1"/>
        <v>0</v>
      </c>
    </row>
    <row r="499" spans="1:29" ht="19.5" customHeight="1" x14ac:dyDescent="0.25">
      <c r="A499" s="436"/>
      <c r="B499" s="436"/>
      <c r="C499" s="436"/>
      <c r="D499" s="436"/>
      <c r="E499" s="437"/>
      <c r="F499" s="453"/>
      <c r="G499" s="439"/>
      <c r="H499" s="437">
        <v>436</v>
      </c>
      <c r="I499" s="437">
        <f>H499+I497</f>
        <v>96304.869999999981</v>
      </c>
      <c r="J499" s="438"/>
      <c r="K499" s="436"/>
      <c r="L499" s="442"/>
      <c r="M499" s="439"/>
      <c r="N499" s="439"/>
      <c r="O499" s="439"/>
      <c r="P499" s="439"/>
      <c r="Q499" s="439"/>
      <c r="R499" s="439"/>
      <c r="S499" s="439"/>
      <c r="T499" s="440"/>
      <c r="U499" s="440"/>
      <c r="V499" s="441" t="s">
        <v>1182</v>
      </c>
      <c r="W499" s="436"/>
      <c r="X499" s="436" t="s">
        <v>1029</v>
      </c>
      <c r="Y499" s="436" t="s">
        <v>1029</v>
      </c>
      <c r="Z499" s="436" t="s">
        <v>1029</v>
      </c>
      <c r="AA499" s="436"/>
      <c r="AC499" s="443">
        <f t="shared" si="1"/>
        <v>13.757838571428568</v>
      </c>
    </row>
    <row r="500" spans="1:29" ht="19.5" customHeight="1" x14ac:dyDescent="0.25">
      <c r="A500" s="436">
        <f>A498+1</f>
        <v>246</v>
      </c>
      <c r="B500" s="436" t="s">
        <v>1029</v>
      </c>
      <c r="C500" s="436" t="s">
        <v>540</v>
      </c>
      <c r="D500" s="436" t="s">
        <v>244</v>
      </c>
      <c r="E500" s="437">
        <v>374</v>
      </c>
      <c r="F500" s="453"/>
      <c r="G500" s="439"/>
      <c r="H500" s="437"/>
      <c r="I500" s="437"/>
      <c r="J500" s="438">
        <v>234.68299999999999</v>
      </c>
      <c r="K500" s="436" t="s">
        <v>1029</v>
      </c>
      <c r="L500" s="442">
        <f>H499+H501</f>
        <v>810</v>
      </c>
      <c r="M500" s="439">
        <v>405</v>
      </c>
      <c r="N500" s="439">
        <v>215</v>
      </c>
      <c r="O500" s="439">
        <v>143</v>
      </c>
      <c r="P500" s="439">
        <v>358</v>
      </c>
      <c r="Q500" s="439">
        <v>217</v>
      </c>
      <c r="R500" s="439">
        <v>157</v>
      </c>
      <c r="S500" s="439">
        <v>374</v>
      </c>
      <c r="T500" s="440">
        <v>417474.299</v>
      </c>
      <c r="U500" s="440">
        <v>3154407.5490000001</v>
      </c>
      <c r="V500" s="441"/>
      <c r="W500" s="436"/>
      <c r="X500" s="436" t="s">
        <v>758</v>
      </c>
      <c r="Y500" s="436" t="s">
        <v>759</v>
      </c>
      <c r="Z500" s="436" t="s">
        <v>760</v>
      </c>
      <c r="AA500" s="436"/>
      <c r="AC500" s="443">
        <f t="shared" si="1"/>
        <v>0</v>
      </c>
    </row>
    <row r="501" spans="1:29" ht="19.5" customHeight="1" x14ac:dyDescent="0.25">
      <c r="A501" s="436"/>
      <c r="B501" s="436"/>
      <c r="C501" s="436"/>
      <c r="D501" s="436"/>
      <c r="E501" s="437"/>
      <c r="F501" s="453"/>
      <c r="G501" s="439"/>
      <c r="H501" s="437">
        <v>374</v>
      </c>
      <c r="I501" s="437">
        <f>H501+I499</f>
        <v>96678.869999999981</v>
      </c>
      <c r="J501" s="438"/>
      <c r="K501" s="436"/>
      <c r="L501" s="442"/>
      <c r="M501" s="439"/>
      <c r="N501" s="439"/>
      <c r="O501" s="439"/>
      <c r="P501" s="439"/>
      <c r="Q501" s="439"/>
      <c r="R501" s="439"/>
      <c r="S501" s="439"/>
      <c r="T501" s="440"/>
      <c r="U501" s="440"/>
      <c r="V501" s="441"/>
      <c r="W501" s="436"/>
      <c r="X501" s="436" t="s">
        <v>1029</v>
      </c>
      <c r="Y501" s="436" t="s">
        <v>1029</v>
      </c>
      <c r="Z501" s="436" t="s">
        <v>1029</v>
      </c>
      <c r="AA501" s="436"/>
      <c r="AC501" s="443">
        <f t="shared" si="1"/>
        <v>13.81126714285714</v>
      </c>
    </row>
    <row r="502" spans="1:29" ht="19.5" customHeight="1" x14ac:dyDescent="0.25">
      <c r="A502" s="436">
        <f>A500+1</f>
        <v>247</v>
      </c>
      <c r="B502" s="436" t="s">
        <v>1029</v>
      </c>
      <c r="C502" s="436" t="s">
        <v>541</v>
      </c>
      <c r="D502" s="436" t="s">
        <v>246</v>
      </c>
      <c r="E502" s="437">
        <v>384</v>
      </c>
      <c r="F502" s="453"/>
      <c r="G502" s="439"/>
      <c r="H502" s="437"/>
      <c r="I502" s="437"/>
      <c r="J502" s="438">
        <v>239.36</v>
      </c>
      <c r="K502" s="436" t="s">
        <v>1029</v>
      </c>
      <c r="L502" s="442">
        <f>H501+H503</f>
        <v>758</v>
      </c>
      <c r="M502" s="439">
        <v>379</v>
      </c>
      <c r="N502" s="439">
        <v>231</v>
      </c>
      <c r="O502" s="439">
        <v>221</v>
      </c>
      <c r="P502" s="439">
        <v>452</v>
      </c>
      <c r="Q502" s="439">
        <v>218</v>
      </c>
      <c r="R502" s="439">
        <v>213</v>
      </c>
      <c r="S502" s="439">
        <v>431</v>
      </c>
      <c r="T502" s="440">
        <v>417823.04399999999</v>
      </c>
      <c r="U502" s="440">
        <v>3154542.6529999999</v>
      </c>
      <c r="V502" s="441"/>
      <c r="W502" s="436"/>
      <c r="X502" s="436" t="s">
        <v>758</v>
      </c>
      <c r="Y502" s="436" t="s">
        <v>759</v>
      </c>
      <c r="Z502" s="436" t="s">
        <v>760</v>
      </c>
      <c r="AA502" s="436"/>
      <c r="AC502" s="443">
        <f t="shared" si="1"/>
        <v>0</v>
      </c>
    </row>
    <row r="503" spans="1:29" ht="19.5" customHeight="1" x14ac:dyDescent="0.25">
      <c r="A503" s="436"/>
      <c r="B503" s="436"/>
      <c r="C503" s="436"/>
      <c r="D503" s="436"/>
      <c r="E503" s="437"/>
      <c r="F503" s="453"/>
      <c r="G503" s="439"/>
      <c r="H503" s="437">
        <v>384</v>
      </c>
      <c r="I503" s="437">
        <f>H503+I501</f>
        <v>97062.869999999981</v>
      </c>
      <c r="J503" s="438"/>
      <c r="K503" s="436"/>
      <c r="L503" s="442"/>
      <c r="M503" s="439"/>
      <c r="N503" s="439"/>
      <c r="O503" s="439"/>
      <c r="P503" s="439"/>
      <c r="Q503" s="439"/>
      <c r="R503" s="439"/>
      <c r="S503" s="439"/>
      <c r="T503" s="440"/>
      <c r="U503" s="440"/>
      <c r="V503" s="441" t="s">
        <v>1183</v>
      </c>
      <c r="W503" s="436"/>
      <c r="X503" s="436" t="s">
        <v>1029</v>
      </c>
      <c r="Y503" s="436" t="s">
        <v>1029</v>
      </c>
      <c r="Z503" s="436" t="s">
        <v>1029</v>
      </c>
      <c r="AA503" s="436"/>
      <c r="AC503" s="443">
        <f t="shared" si="1"/>
        <v>13.866124285714283</v>
      </c>
    </row>
    <row r="504" spans="1:29" ht="19.5" customHeight="1" x14ac:dyDescent="0.25">
      <c r="A504" s="436">
        <f>A502+1</f>
        <v>248</v>
      </c>
      <c r="B504" s="436" t="s">
        <v>1029</v>
      </c>
      <c r="C504" s="436" t="s">
        <v>542</v>
      </c>
      <c r="D504" s="436" t="s">
        <v>246</v>
      </c>
      <c r="E504" s="437">
        <v>360.17700000000002</v>
      </c>
      <c r="F504" s="453"/>
      <c r="G504" s="439"/>
      <c r="H504" s="437"/>
      <c r="I504" s="437"/>
      <c r="J504" s="438">
        <v>234.14400000000001</v>
      </c>
      <c r="K504" s="436" t="s">
        <v>1029</v>
      </c>
      <c r="L504" s="442">
        <f>H503+H505</f>
        <v>744.17700000000002</v>
      </c>
      <c r="M504" s="439">
        <v>372.08850000000001</v>
      </c>
      <c r="N504" s="439">
        <v>163</v>
      </c>
      <c r="O504" s="439">
        <v>173</v>
      </c>
      <c r="P504" s="439">
        <v>336</v>
      </c>
      <c r="Q504" s="439">
        <v>173</v>
      </c>
      <c r="R504" s="439">
        <v>176</v>
      </c>
      <c r="S504" s="439">
        <v>349</v>
      </c>
      <c r="T504" s="440">
        <v>418181.114</v>
      </c>
      <c r="U504" s="440">
        <v>3154681.3689999999</v>
      </c>
      <c r="V504" s="441"/>
      <c r="W504" s="436"/>
      <c r="X504" s="436" t="s">
        <v>758</v>
      </c>
      <c r="Y504" s="436" t="s">
        <v>759</v>
      </c>
      <c r="Z504" s="436" t="s">
        <v>760</v>
      </c>
      <c r="AA504" s="436"/>
      <c r="AC504" s="443">
        <f t="shared" si="1"/>
        <v>0</v>
      </c>
    </row>
    <row r="505" spans="1:29" ht="19.5" customHeight="1" x14ac:dyDescent="0.25">
      <c r="A505" s="436"/>
      <c r="B505" s="436"/>
      <c r="C505" s="436"/>
      <c r="D505" s="436"/>
      <c r="E505" s="437"/>
      <c r="F505" s="453"/>
      <c r="G505" s="439"/>
      <c r="H505" s="437">
        <v>360.17700000000002</v>
      </c>
      <c r="I505" s="437">
        <f>H505+I503</f>
        <v>97423.046999999977</v>
      </c>
      <c r="J505" s="438"/>
      <c r="K505" s="436"/>
      <c r="L505" s="442"/>
      <c r="M505" s="439"/>
      <c r="N505" s="439"/>
      <c r="O505" s="439"/>
      <c r="P505" s="439"/>
      <c r="Q505" s="439"/>
      <c r="R505" s="439"/>
      <c r="S505" s="439"/>
      <c r="T505" s="440"/>
      <c r="U505" s="440"/>
      <c r="V505" s="441" t="s">
        <v>1184</v>
      </c>
      <c r="W505" s="436"/>
      <c r="X505" s="436" t="s">
        <v>1029</v>
      </c>
      <c r="Y505" s="436" t="s">
        <v>1029</v>
      </c>
      <c r="Z505" s="436" t="s">
        <v>1029</v>
      </c>
      <c r="AA505" s="436"/>
      <c r="AC505" s="443">
        <f t="shared" si="1"/>
        <v>13.91757814285714</v>
      </c>
    </row>
    <row r="506" spans="1:29" ht="19.5" customHeight="1" x14ac:dyDescent="0.25">
      <c r="A506" s="436">
        <f>A504+1</f>
        <v>249</v>
      </c>
      <c r="B506" s="436" t="s">
        <v>1185</v>
      </c>
      <c r="C506" s="436" t="s">
        <v>543</v>
      </c>
      <c r="D506" s="436" t="s">
        <v>253</v>
      </c>
      <c r="E506" s="437">
        <v>358.00099999999998</v>
      </c>
      <c r="F506" s="453"/>
      <c r="G506" s="439">
        <f>SUM(H484:H505)</f>
        <v>4353.1769999999997</v>
      </c>
      <c r="H506" s="437"/>
      <c r="I506" s="437"/>
      <c r="J506" s="438">
        <v>241.33699999999999</v>
      </c>
      <c r="K506" s="436" t="s">
        <v>1186</v>
      </c>
      <c r="L506" s="442">
        <f>H505+H507</f>
        <v>718.178</v>
      </c>
      <c r="M506" s="439">
        <v>359.089</v>
      </c>
      <c r="N506" s="439">
        <v>188</v>
      </c>
      <c r="O506" s="439">
        <v>171</v>
      </c>
      <c r="P506" s="439">
        <v>359</v>
      </c>
      <c r="Q506" s="439">
        <v>185</v>
      </c>
      <c r="R506" s="439">
        <v>174</v>
      </c>
      <c r="S506" s="439">
        <v>359</v>
      </c>
      <c r="T506" s="440">
        <v>418516.96899999998</v>
      </c>
      <c r="U506" s="440">
        <v>3154811.4789999998</v>
      </c>
      <c r="V506" s="441"/>
      <c r="W506" s="436"/>
      <c r="X506" s="436" t="s">
        <v>758</v>
      </c>
      <c r="Y506" s="436" t="s">
        <v>759</v>
      </c>
      <c r="Z506" s="436" t="s">
        <v>760</v>
      </c>
      <c r="AA506" s="436"/>
      <c r="AC506" s="443">
        <f t="shared" si="1"/>
        <v>0</v>
      </c>
    </row>
    <row r="507" spans="1:29" ht="19.5" customHeight="1" x14ac:dyDescent="0.25">
      <c r="A507" s="436"/>
      <c r="B507" s="436"/>
      <c r="C507" s="436"/>
      <c r="D507" s="436"/>
      <c r="E507" s="437"/>
      <c r="F507" s="453"/>
      <c r="G507" s="439"/>
      <c r="H507" s="437">
        <v>358.00099999999998</v>
      </c>
      <c r="I507" s="437">
        <f>H507+I505</f>
        <v>97781.047999999981</v>
      </c>
      <c r="J507" s="438"/>
      <c r="K507" s="436"/>
      <c r="L507" s="442"/>
      <c r="M507" s="439"/>
      <c r="N507" s="439"/>
      <c r="O507" s="439"/>
      <c r="P507" s="439"/>
      <c r="Q507" s="439"/>
      <c r="R507" s="439"/>
      <c r="S507" s="439"/>
      <c r="T507" s="440"/>
      <c r="U507" s="440"/>
      <c r="V507" s="441" t="s">
        <v>1187</v>
      </c>
      <c r="W507" s="436"/>
      <c r="X507" s="436" t="s">
        <v>1029</v>
      </c>
      <c r="Y507" s="436" t="s">
        <v>1029</v>
      </c>
      <c r="Z507" s="436" t="s">
        <v>1029</v>
      </c>
      <c r="AA507" s="436"/>
      <c r="AC507" s="443">
        <f t="shared" si="1"/>
        <v>13.96872114285714</v>
      </c>
    </row>
    <row r="508" spans="1:29" ht="19.5" customHeight="1" x14ac:dyDescent="0.25">
      <c r="A508" s="436">
        <f>A506+1</f>
        <v>250</v>
      </c>
      <c r="B508" s="436" t="s">
        <v>1029</v>
      </c>
      <c r="C508" s="436" t="s">
        <v>544</v>
      </c>
      <c r="D508" s="436" t="s">
        <v>246</v>
      </c>
      <c r="E508" s="437">
        <v>452</v>
      </c>
      <c r="F508" s="453"/>
      <c r="G508" s="439"/>
      <c r="H508" s="437"/>
      <c r="I508" s="437"/>
      <c r="J508" s="438">
        <v>236.74</v>
      </c>
      <c r="K508" s="436" t="s">
        <v>1029</v>
      </c>
      <c r="L508" s="442">
        <f>H507+H509</f>
        <v>810.00099999999998</v>
      </c>
      <c r="M508" s="439">
        <v>405.00049999999999</v>
      </c>
      <c r="N508" s="439">
        <v>187</v>
      </c>
      <c r="O508" s="439">
        <v>246</v>
      </c>
      <c r="P508" s="439">
        <v>433</v>
      </c>
      <c r="Q508" s="439">
        <v>185</v>
      </c>
      <c r="R508" s="439">
        <v>241</v>
      </c>
      <c r="S508" s="439">
        <v>426</v>
      </c>
      <c r="T508" s="440">
        <v>418868.967</v>
      </c>
      <c r="U508" s="440">
        <v>3154876.7659999998</v>
      </c>
      <c r="V508" s="441"/>
      <c r="W508" s="436"/>
      <c r="X508" s="436" t="s">
        <v>758</v>
      </c>
      <c r="Y508" s="436" t="s">
        <v>759</v>
      </c>
      <c r="Z508" s="436" t="s">
        <v>760</v>
      </c>
      <c r="AA508" s="436"/>
      <c r="AC508" s="443">
        <f t="shared" si="1"/>
        <v>0</v>
      </c>
    </row>
    <row r="509" spans="1:29" ht="19.5" customHeight="1" x14ac:dyDescent="0.25">
      <c r="A509" s="436"/>
      <c r="B509" s="436"/>
      <c r="C509" s="436"/>
      <c r="D509" s="436"/>
      <c r="E509" s="437"/>
      <c r="F509" s="453"/>
      <c r="G509" s="439"/>
      <c r="H509" s="437">
        <v>452</v>
      </c>
      <c r="I509" s="437">
        <f>H509+I507</f>
        <v>98233.047999999981</v>
      </c>
      <c r="J509" s="438"/>
      <c r="K509" s="436"/>
      <c r="L509" s="442"/>
      <c r="M509" s="439"/>
      <c r="N509" s="439"/>
      <c r="O509" s="439"/>
      <c r="P509" s="439"/>
      <c r="Q509" s="439"/>
      <c r="R509" s="439"/>
      <c r="S509" s="439"/>
      <c r="T509" s="440"/>
      <c r="U509" s="440"/>
      <c r="V509" s="441" t="s">
        <v>1188</v>
      </c>
      <c r="W509" s="436"/>
      <c r="X509" s="436" t="s">
        <v>1029</v>
      </c>
      <c r="Y509" s="436" t="s">
        <v>1029</v>
      </c>
      <c r="Z509" s="436" t="s">
        <v>1029</v>
      </c>
      <c r="AA509" s="436"/>
      <c r="AC509" s="443">
        <f t="shared" si="1"/>
        <v>14.033292571428568</v>
      </c>
    </row>
    <row r="510" spans="1:29" ht="19.5" customHeight="1" x14ac:dyDescent="0.25">
      <c r="A510" s="436">
        <f>A508+1</f>
        <v>251</v>
      </c>
      <c r="B510" s="436" t="s">
        <v>1029</v>
      </c>
      <c r="C510" s="436" t="s">
        <v>545</v>
      </c>
      <c r="D510" s="436" t="s">
        <v>257</v>
      </c>
      <c r="E510" s="437">
        <v>388</v>
      </c>
      <c r="F510" s="453"/>
      <c r="G510" s="439"/>
      <c r="H510" s="437"/>
      <c r="I510" s="437"/>
      <c r="J510" s="438">
        <v>238.45699999999999</v>
      </c>
      <c r="K510" s="436" t="s">
        <v>1029</v>
      </c>
      <c r="L510" s="442">
        <f>H509+H511</f>
        <v>840</v>
      </c>
      <c r="M510" s="439">
        <v>420</v>
      </c>
      <c r="N510" s="439">
        <v>207</v>
      </c>
      <c r="O510" s="439">
        <v>153</v>
      </c>
      <c r="P510" s="439">
        <v>360</v>
      </c>
      <c r="Q510" s="439">
        <v>213</v>
      </c>
      <c r="R510" s="439">
        <v>165</v>
      </c>
      <c r="S510" s="439">
        <v>378</v>
      </c>
      <c r="T510" s="440">
        <v>419313.38699999999</v>
      </c>
      <c r="U510" s="440">
        <v>3154959.1940000001</v>
      </c>
      <c r="V510" s="441"/>
      <c r="W510" s="436"/>
      <c r="X510" s="436" t="s">
        <v>758</v>
      </c>
      <c r="Y510" s="436" t="s">
        <v>759</v>
      </c>
      <c r="Z510" s="436" t="s">
        <v>760</v>
      </c>
      <c r="AA510" s="436"/>
      <c r="AC510" s="443">
        <f t="shared" si="1"/>
        <v>0</v>
      </c>
    </row>
    <row r="511" spans="1:29" ht="19.5" customHeight="1" x14ac:dyDescent="0.25">
      <c r="A511" s="436"/>
      <c r="B511" s="436"/>
      <c r="C511" s="436"/>
      <c r="D511" s="436"/>
      <c r="E511" s="437"/>
      <c r="F511" s="453"/>
      <c r="G511" s="439"/>
      <c r="H511" s="437">
        <v>388</v>
      </c>
      <c r="I511" s="437">
        <f>H511+I509</f>
        <v>98621.047999999981</v>
      </c>
      <c r="J511" s="438"/>
      <c r="K511" s="436"/>
      <c r="L511" s="442"/>
      <c r="M511" s="439"/>
      <c r="N511" s="439"/>
      <c r="O511" s="439"/>
      <c r="P511" s="439"/>
      <c r="Q511" s="439"/>
      <c r="R511" s="439"/>
      <c r="S511" s="439"/>
      <c r="T511" s="440"/>
      <c r="U511" s="440"/>
      <c r="V511" s="441" t="s">
        <v>1179</v>
      </c>
      <c r="W511" s="436"/>
      <c r="X511" s="436" t="s">
        <v>1029</v>
      </c>
      <c r="Y511" s="436" t="s">
        <v>1029</v>
      </c>
      <c r="Z511" s="436" t="s">
        <v>1029</v>
      </c>
      <c r="AA511" s="436"/>
      <c r="AC511" s="443">
        <f t="shared" si="1"/>
        <v>14.088721142857141</v>
      </c>
    </row>
    <row r="512" spans="1:29" ht="19.5" customHeight="1" x14ac:dyDescent="0.25">
      <c r="A512" s="436">
        <f>A510+1</f>
        <v>252</v>
      </c>
      <c r="B512" s="436" t="s">
        <v>1029</v>
      </c>
      <c r="C512" s="436" t="s">
        <v>546</v>
      </c>
      <c r="D512" s="436" t="s">
        <v>246</v>
      </c>
      <c r="E512" s="437">
        <v>452</v>
      </c>
      <c r="F512" s="453"/>
      <c r="G512" s="439"/>
      <c r="H512" s="437"/>
      <c r="I512" s="437"/>
      <c r="J512" s="438">
        <v>240.2</v>
      </c>
      <c r="K512" s="436" t="s">
        <v>1029</v>
      </c>
      <c r="L512" s="442">
        <f>H511+H513</f>
        <v>840</v>
      </c>
      <c r="M512" s="439">
        <v>420</v>
      </c>
      <c r="N512" s="439">
        <v>235</v>
      </c>
      <c r="O512" s="439">
        <v>238</v>
      </c>
      <c r="P512" s="439">
        <v>473</v>
      </c>
      <c r="Q512" s="439">
        <v>224</v>
      </c>
      <c r="R512" s="439">
        <v>235</v>
      </c>
      <c r="S512" s="439">
        <v>459</v>
      </c>
      <c r="T512" s="440">
        <v>419694.88099999999</v>
      </c>
      <c r="U512" s="440">
        <v>3155029.952</v>
      </c>
      <c r="V512" s="441"/>
      <c r="W512" s="436"/>
      <c r="X512" s="436" t="s">
        <v>758</v>
      </c>
      <c r="Y512" s="436" t="s">
        <v>759</v>
      </c>
      <c r="Z512" s="436" t="s">
        <v>760</v>
      </c>
      <c r="AA512" s="436"/>
      <c r="AC512" s="443">
        <f t="shared" si="1"/>
        <v>0</v>
      </c>
    </row>
    <row r="513" spans="1:29" ht="19.5" customHeight="1" x14ac:dyDescent="0.25">
      <c r="A513" s="436"/>
      <c r="B513" s="436"/>
      <c r="C513" s="436"/>
      <c r="D513" s="436"/>
      <c r="E513" s="437"/>
      <c r="F513" s="453"/>
      <c r="G513" s="439"/>
      <c r="H513" s="437">
        <v>452</v>
      </c>
      <c r="I513" s="437">
        <f>H513+I511</f>
        <v>99073.047999999981</v>
      </c>
      <c r="J513" s="438"/>
      <c r="K513" s="436"/>
      <c r="L513" s="442"/>
      <c r="M513" s="439"/>
      <c r="N513" s="439"/>
      <c r="O513" s="439"/>
      <c r="P513" s="439"/>
      <c r="Q513" s="439"/>
      <c r="R513" s="439"/>
      <c r="S513" s="439"/>
      <c r="T513" s="440"/>
      <c r="U513" s="440"/>
      <c r="V513" s="441"/>
      <c r="W513" s="436"/>
      <c r="X513" s="436" t="s">
        <v>1029</v>
      </c>
      <c r="Y513" s="436" t="s">
        <v>1029</v>
      </c>
      <c r="Z513" s="436" t="s">
        <v>1029</v>
      </c>
      <c r="AA513" s="436"/>
      <c r="AC513" s="443">
        <f t="shared" si="1"/>
        <v>14.153292571428569</v>
      </c>
    </row>
    <row r="514" spans="1:29" ht="19.5" customHeight="1" x14ac:dyDescent="0.25">
      <c r="A514" s="436">
        <f>A512+1</f>
        <v>253</v>
      </c>
      <c r="B514" s="436" t="s">
        <v>1029</v>
      </c>
      <c r="C514" s="436" t="s">
        <v>547</v>
      </c>
      <c r="D514" s="436" t="s">
        <v>246</v>
      </c>
      <c r="E514" s="437">
        <v>387.35</v>
      </c>
      <c r="F514" s="453"/>
      <c r="G514" s="439"/>
      <c r="H514" s="437"/>
      <c r="I514" s="437"/>
      <c r="J514" s="438">
        <v>237.73599999999999</v>
      </c>
      <c r="K514" s="436" t="s">
        <v>1029</v>
      </c>
      <c r="L514" s="442">
        <f>H513+H515</f>
        <v>839.35</v>
      </c>
      <c r="M514" s="439">
        <v>419.67500000000001</v>
      </c>
      <c r="N514" s="439">
        <v>215</v>
      </c>
      <c r="O514" s="439">
        <v>257</v>
      </c>
      <c r="P514" s="439">
        <v>472</v>
      </c>
      <c r="Q514" s="439">
        <v>219</v>
      </c>
      <c r="R514" s="439">
        <v>239</v>
      </c>
      <c r="S514" s="439">
        <v>458</v>
      </c>
      <c r="T514" s="440">
        <v>420139.30099999998</v>
      </c>
      <c r="U514" s="440">
        <v>3155112.38</v>
      </c>
      <c r="V514" s="441"/>
      <c r="W514" s="436"/>
      <c r="X514" s="436" t="s">
        <v>1189</v>
      </c>
      <c r="Y514" s="436" t="s">
        <v>759</v>
      </c>
      <c r="Z514" s="436" t="s">
        <v>760</v>
      </c>
      <c r="AA514" s="436"/>
      <c r="AC514" s="443">
        <f t="shared" si="1"/>
        <v>0</v>
      </c>
    </row>
    <row r="515" spans="1:29" ht="19.5" customHeight="1" x14ac:dyDescent="0.25">
      <c r="A515" s="436"/>
      <c r="B515" s="436"/>
      <c r="C515" s="436"/>
      <c r="D515" s="436"/>
      <c r="E515" s="437"/>
      <c r="F515" s="453"/>
      <c r="G515" s="439"/>
      <c r="H515" s="437">
        <v>387.35</v>
      </c>
      <c r="I515" s="437">
        <f>H515+I513</f>
        <v>99460.397999999986</v>
      </c>
      <c r="J515" s="438"/>
      <c r="K515" s="436"/>
      <c r="L515" s="442"/>
      <c r="M515" s="439"/>
      <c r="N515" s="439"/>
      <c r="O515" s="439"/>
      <c r="P515" s="439"/>
      <c r="Q515" s="439"/>
      <c r="R515" s="439"/>
      <c r="S515" s="439"/>
      <c r="T515" s="440"/>
      <c r="U515" s="440"/>
      <c r="V515" s="441" t="s">
        <v>1162</v>
      </c>
      <c r="W515" s="436"/>
      <c r="X515" s="436" t="s">
        <v>1029</v>
      </c>
      <c r="Y515" s="436" t="s">
        <v>1029</v>
      </c>
      <c r="Z515" s="436" t="s">
        <v>1029</v>
      </c>
      <c r="AA515" s="436"/>
      <c r="AC515" s="443">
        <f t="shared" si="1"/>
        <v>14.208628285714283</v>
      </c>
    </row>
    <row r="516" spans="1:29" ht="19.5" customHeight="1" x14ac:dyDescent="0.25">
      <c r="A516" s="444">
        <f>A514+1</f>
        <v>254</v>
      </c>
      <c r="B516" s="444" t="s">
        <v>1190</v>
      </c>
      <c r="C516" s="444" t="s">
        <v>548</v>
      </c>
      <c r="D516" s="444" t="s">
        <v>368</v>
      </c>
      <c r="E516" s="445">
        <v>237.316</v>
      </c>
      <c r="F516" s="454"/>
      <c r="G516" s="446">
        <f>SUM(H506:H515)</f>
        <v>2037.3510000000001</v>
      </c>
      <c r="H516" s="445"/>
      <c r="I516" s="445"/>
      <c r="J516" s="447">
        <v>234.90799999999999</v>
      </c>
      <c r="K516" s="444" t="s">
        <v>1191</v>
      </c>
      <c r="L516" s="448">
        <f>H515+H517</f>
        <v>624.66600000000005</v>
      </c>
      <c r="M516" s="446">
        <v>312.33300000000003</v>
      </c>
      <c r="N516" s="446">
        <v>131</v>
      </c>
      <c r="O516" s="446">
        <v>17</v>
      </c>
      <c r="P516" s="446">
        <v>148</v>
      </c>
      <c r="Q516" s="446">
        <v>150</v>
      </c>
      <c r="R516" s="446">
        <v>72</v>
      </c>
      <c r="S516" s="446">
        <v>222</v>
      </c>
      <c r="T516" s="449">
        <v>420520.15600000002</v>
      </c>
      <c r="U516" s="449">
        <v>3155183.0189999999</v>
      </c>
      <c r="V516" s="450"/>
      <c r="W516" s="444"/>
      <c r="X516" s="444" t="s">
        <v>1189</v>
      </c>
      <c r="Y516" s="444" t="s">
        <v>759</v>
      </c>
      <c r="Z516" s="444" t="s">
        <v>760</v>
      </c>
      <c r="AA516" s="444"/>
      <c r="AC516" s="443">
        <f t="shared" si="1"/>
        <v>0</v>
      </c>
    </row>
    <row r="517" spans="1:29" ht="33.75" customHeight="1" x14ac:dyDescent="0.25">
      <c r="A517" s="444"/>
      <c r="B517" s="444"/>
      <c r="C517" s="444"/>
      <c r="D517" s="444"/>
      <c r="E517" s="445"/>
      <c r="F517" s="454"/>
      <c r="G517" s="446"/>
      <c r="H517" s="445">
        <v>237.316</v>
      </c>
      <c r="I517" s="445">
        <f>H517+I515</f>
        <v>99697.713999999993</v>
      </c>
      <c r="J517" s="447"/>
      <c r="K517" s="444"/>
      <c r="L517" s="448"/>
      <c r="M517" s="446"/>
      <c r="N517" s="446"/>
      <c r="O517" s="446"/>
      <c r="P517" s="446"/>
      <c r="Q517" s="446"/>
      <c r="R517" s="446"/>
      <c r="S517" s="446"/>
      <c r="T517" s="449"/>
      <c r="U517" s="449"/>
      <c r="V517" s="450" t="s">
        <v>1192</v>
      </c>
      <c r="W517" s="444"/>
      <c r="X517" s="444" t="s">
        <v>1029</v>
      </c>
      <c r="Y517" s="444" t="s">
        <v>1029</v>
      </c>
      <c r="Z517" s="444" t="s">
        <v>1029</v>
      </c>
      <c r="AA517" s="444"/>
      <c r="AC517" s="443">
        <f t="shared" si="1"/>
        <v>14.242530571428571</v>
      </c>
    </row>
    <row r="518" spans="1:29" ht="19.5" customHeight="1" x14ac:dyDescent="0.25">
      <c r="A518" s="444">
        <f>A516+1</f>
        <v>255</v>
      </c>
      <c r="B518" s="444" t="s">
        <v>1193</v>
      </c>
      <c r="C518" s="444" t="s">
        <v>549</v>
      </c>
      <c r="D518" s="444" t="s">
        <v>411</v>
      </c>
      <c r="E518" s="445">
        <v>479</v>
      </c>
      <c r="F518" s="454"/>
      <c r="G518" s="446">
        <f>SUM(H516:H517)</f>
        <v>237.316</v>
      </c>
      <c r="H518" s="445"/>
      <c r="I518" s="445"/>
      <c r="J518" s="447">
        <v>235.255</v>
      </c>
      <c r="K518" s="444" t="s">
        <v>1194</v>
      </c>
      <c r="L518" s="448">
        <f>H517+H519</f>
        <v>716.31600000000003</v>
      </c>
      <c r="M518" s="446">
        <v>358.15800000000002</v>
      </c>
      <c r="N518" s="446">
        <v>221</v>
      </c>
      <c r="O518" s="446">
        <v>249</v>
      </c>
      <c r="P518" s="446">
        <v>470</v>
      </c>
      <c r="Q518" s="446">
        <v>166</v>
      </c>
      <c r="R518" s="446">
        <v>247</v>
      </c>
      <c r="S518" s="446">
        <v>413</v>
      </c>
      <c r="T518" s="449">
        <v>420738.38799999998</v>
      </c>
      <c r="U518" s="449">
        <v>3155089.78</v>
      </c>
      <c r="V518" s="450"/>
      <c r="W518" s="444"/>
      <c r="X518" s="444" t="s">
        <v>1189</v>
      </c>
      <c r="Y518" s="444" t="s">
        <v>759</v>
      </c>
      <c r="Z518" s="444" t="s">
        <v>760</v>
      </c>
      <c r="AA518" s="444"/>
      <c r="AC518" s="443">
        <f t="shared" si="1"/>
        <v>0</v>
      </c>
    </row>
    <row r="519" spans="1:29" ht="19.5" customHeight="1" x14ac:dyDescent="0.25">
      <c r="A519" s="436"/>
      <c r="B519" s="436"/>
      <c r="C519" s="436"/>
      <c r="D519" s="436"/>
      <c r="E519" s="437"/>
      <c r="F519" s="453"/>
      <c r="G519" s="439"/>
      <c r="H519" s="437">
        <v>479</v>
      </c>
      <c r="I519" s="437">
        <f>H519+I517</f>
        <v>100176.71399999999</v>
      </c>
      <c r="J519" s="438"/>
      <c r="K519" s="436"/>
      <c r="L519" s="442"/>
      <c r="M519" s="439"/>
      <c r="N519" s="439"/>
      <c r="O519" s="439"/>
      <c r="P519" s="439"/>
      <c r="Q519" s="439"/>
      <c r="R519" s="439"/>
      <c r="S519" s="439"/>
      <c r="T519" s="440"/>
      <c r="U519" s="440"/>
      <c r="V519" s="441" t="s">
        <v>1179</v>
      </c>
      <c r="W519" s="436"/>
      <c r="X519" s="436" t="s">
        <v>1029</v>
      </c>
      <c r="Y519" s="436" t="s">
        <v>1029</v>
      </c>
      <c r="Z519" s="436" t="s">
        <v>1029</v>
      </c>
      <c r="AA519" s="436"/>
      <c r="AC519" s="443">
        <f t="shared" ref="AC519:AC646" si="2">I519/7000</f>
        <v>14.310959142857142</v>
      </c>
    </row>
    <row r="520" spans="1:29" ht="19.5" customHeight="1" x14ac:dyDescent="0.25">
      <c r="A520" s="436">
        <f>A518+1</f>
        <v>256</v>
      </c>
      <c r="B520" s="436" t="s">
        <v>1029</v>
      </c>
      <c r="C520" s="436" t="s">
        <v>550</v>
      </c>
      <c r="D520" s="436" t="s">
        <v>244</v>
      </c>
      <c r="E520" s="437">
        <v>361</v>
      </c>
      <c r="F520" s="453"/>
      <c r="G520" s="439"/>
      <c r="H520" s="437"/>
      <c r="I520" s="437"/>
      <c r="J520" s="438">
        <v>236.036</v>
      </c>
      <c r="K520" s="436" t="s">
        <v>1029</v>
      </c>
      <c r="L520" s="442">
        <f>H519+H521</f>
        <v>840</v>
      </c>
      <c r="M520" s="439">
        <v>420</v>
      </c>
      <c r="N520" s="439">
        <v>231</v>
      </c>
      <c r="O520" s="439">
        <v>190</v>
      </c>
      <c r="P520" s="439">
        <v>421</v>
      </c>
      <c r="Q520" s="439">
        <v>234</v>
      </c>
      <c r="R520" s="439">
        <v>188</v>
      </c>
      <c r="S520" s="439">
        <v>422</v>
      </c>
      <c r="T520" s="440">
        <v>421201.25400000002</v>
      </c>
      <c r="U520" s="440">
        <v>3155213.054</v>
      </c>
      <c r="V520" s="441"/>
      <c r="W520" s="436"/>
      <c r="X520" s="436" t="s">
        <v>1189</v>
      </c>
      <c r="Y520" s="436" t="s">
        <v>759</v>
      </c>
      <c r="Z520" s="436" t="s">
        <v>760</v>
      </c>
      <c r="AA520" s="436"/>
      <c r="AC520" s="443">
        <f t="shared" si="2"/>
        <v>0</v>
      </c>
    </row>
    <row r="521" spans="1:29" ht="19.5" customHeight="1" x14ac:dyDescent="0.25">
      <c r="A521" s="436"/>
      <c r="B521" s="436"/>
      <c r="C521" s="436"/>
      <c r="D521" s="436"/>
      <c r="E521" s="437"/>
      <c r="F521" s="453"/>
      <c r="G521" s="439"/>
      <c r="H521" s="437">
        <v>361</v>
      </c>
      <c r="I521" s="437">
        <f>H521+I519</f>
        <v>100537.71399999999</v>
      </c>
      <c r="J521" s="438"/>
      <c r="K521" s="436"/>
      <c r="L521" s="442"/>
      <c r="M521" s="439"/>
      <c r="N521" s="439"/>
      <c r="O521" s="439"/>
      <c r="P521" s="439"/>
      <c r="Q521" s="439"/>
      <c r="R521" s="439"/>
      <c r="S521" s="439"/>
      <c r="T521" s="440"/>
      <c r="U521" s="440"/>
      <c r="V521" s="441" t="s">
        <v>1188</v>
      </c>
      <c r="W521" s="436"/>
      <c r="X521" s="436" t="s">
        <v>1029</v>
      </c>
      <c r="Y521" s="436" t="s">
        <v>1029</v>
      </c>
      <c r="Z521" s="436" t="s">
        <v>1029</v>
      </c>
      <c r="AA521" s="436"/>
      <c r="AC521" s="443">
        <f t="shared" si="2"/>
        <v>14.36253057142857</v>
      </c>
    </row>
    <row r="522" spans="1:29" ht="19.5" customHeight="1" x14ac:dyDescent="0.25">
      <c r="A522" s="436">
        <f>A520+1</f>
        <v>257</v>
      </c>
      <c r="B522" s="436"/>
      <c r="C522" s="436" t="s">
        <v>551</v>
      </c>
      <c r="D522" s="436" t="s">
        <v>244</v>
      </c>
      <c r="E522" s="437">
        <v>459</v>
      </c>
      <c r="F522" s="453"/>
      <c r="G522" s="439"/>
      <c r="H522" s="437"/>
      <c r="I522" s="437"/>
      <c r="J522" s="438">
        <v>234.30799999999999</v>
      </c>
      <c r="K522" s="436" t="s">
        <v>1029</v>
      </c>
      <c r="L522" s="442">
        <f>H521+H523</f>
        <v>820</v>
      </c>
      <c r="M522" s="439">
        <v>410</v>
      </c>
      <c r="N522" s="439">
        <v>171</v>
      </c>
      <c r="O522" s="439">
        <v>234</v>
      </c>
      <c r="P522" s="439">
        <v>405</v>
      </c>
      <c r="Q522" s="439">
        <v>174</v>
      </c>
      <c r="R522" s="439">
        <v>233</v>
      </c>
      <c r="S522" s="439">
        <v>407</v>
      </c>
      <c r="T522" s="440">
        <v>421550.09399999998</v>
      </c>
      <c r="U522" s="440">
        <v>3155305.9589999998</v>
      </c>
      <c r="V522" s="441"/>
      <c r="W522" s="436"/>
      <c r="X522" s="436" t="s">
        <v>1189</v>
      </c>
      <c r="Y522" s="436" t="s">
        <v>759</v>
      </c>
      <c r="Z522" s="436" t="s">
        <v>760</v>
      </c>
      <c r="AA522" s="436"/>
      <c r="AC522" s="443">
        <f t="shared" si="2"/>
        <v>0</v>
      </c>
    </row>
    <row r="523" spans="1:29" ht="19.5" customHeight="1" x14ac:dyDescent="0.25">
      <c r="A523" s="436"/>
      <c r="B523" s="436"/>
      <c r="C523" s="436"/>
      <c r="D523" s="436"/>
      <c r="E523" s="437"/>
      <c r="F523" s="453"/>
      <c r="G523" s="439"/>
      <c r="H523" s="437">
        <v>459</v>
      </c>
      <c r="I523" s="437">
        <f>H523+I521</f>
        <v>100996.71399999999</v>
      </c>
      <c r="J523" s="438"/>
      <c r="K523" s="436"/>
      <c r="L523" s="442"/>
      <c r="M523" s="439"/>
      <c r="N523" s="439"/>
      <c r="O523" s="439"/>
      <c r="P523" s="439"/>
      <c r="Q523" s="439"/>
      <c r="R523" s="439"/>
      <c r="S523" s="439"/>
      <c r="T523" s="440"/>
      <c r="U523" s="440"/>
      <c r="V523" s="441" t="s">
        <v>1179</v>
      </c>
      <c r="W523" s="436"/>
      <c r="X523" s="436" t="s">
        <v>1029</v>
      </c>
      <c r="Y523" s="436" t="s">
        <v>1029</v>
      </c>
      <c r="Z523" s="436" t="s">
        <v>1029</v>
      </c>
      <c r="AA523" s="436"/>
      <c r="AC523" s="443">
        <f t="shared" si="2"/>
        <v>14.428101999999999</v>
      </c>
    </row>
    <row r="524" spans="1:29" ht="19.5" customHeight="1" x14ac:dyDescent="0.25">
      <c r="A524" s="436">
        <f>A522+1</f>
        <v>258</v>
      </c>
      <c r="B524" s="436"/>
      <c r="C524" s="436" t="s">
        <v>552</v>
      </c>
      <c r="D524" s="436" t="s">
        <v>250</v>
      </c>
      <c r="E524" s="437">
        <v>371</v>
      </c>
      <c r="F524" s="453"/>
      <c r="G524" s="439"/>
      <c r="H524" s="437"/>
      <c r="I524" s="437"/>
      <c r="J524" s="438">
        <v>239.37100000000001</v>
      </c>
      <c r="K524" s="436" t="s">
        <v>1029</v>
      </c>
      <c r="L524" s="442">
        <f>H523+H525</f>
        <v>830</v>
      </c>
      <c r="M524" s="439">
        <v>415</v>
      </c>
      <c r="N524" s="439">
        <v>226</v>
      </c>
      <c r="O524" s="439">
        <v>160</v>
      </c>
      <c r="P524" s="439">
        <v>386</v>
      </c>
      <c r="Q524" s="439">
        <v>227</v>
      </c>
      <c r="R524" s="439">
        <v>167</v>
      </c>
      <c r="S524" s="439">
        <v>394</v>
      </c>
      <c r="T524" s="440">
        <v>421993.63400000002</v>
      </c>
      <c r="U524" s="440">
        <v>3155424.0860000001</v>
      </c>
      <c r="V524" s="441"/>
      <c r="W524" s="436"/>
      <c r="X524" s="436" t="s">
        <v>1189</v>
      </c>
      <c r="Y524" s="436" t="s">
        <v>759</v>
      </c>
      <c r="Z524" s="436" t="s">
        <v>760</v>
      </c>
      <c r="AA524" s="436"/>
      <c r="AC524" s="443">
        <f t="shared" si="2"/>
        <v>0</v>
      </c>
    </row>
    <row r="525" spans="1:29" ht="19.5" customHeight="1" x14ac:dyDescent="0.25">
      <c r="A525" s="436"/>
      <c r="B525" s="436"/>
      <c r="C525" s="436"/>
      <c r="D525" s="436"/>
      <c r="E525" s="437"/>
      <c r="F525" s="453"/>
      <c r="G525" s="439"/>
      <c r="H525" s="437">
        <v>371</v>
      </c>
      <c r="I525" s="437">
        <f>H525+I523</f>
        <v>101367.71399999999</v>
      </c>
      <c r="J525" s="438"/>
      <c r="K525" s="436"/>
      <c r="L525" s="442"/>
      <c r="M525" s="439"/>
      <c r="N525" s="439"/>
      <c r="O525" s="439"/>
      <c r="P525" s="439"/>
      <c r="Q525" s="439"/>
      <c r="R525" s="439"/>
      <c r="S525" s="439"/>
      <c r="T525" s="440"/>
      <c r="U525" s="440"/>
      <c r="V525" s="441" t="s">
        <v>1179</v>
      </c>
      <c r="W525" s="436"/>
      <c r="X525" s="436" t="s">
        <v>1029</v>
      </c>
      <c r="Y525" s="436" t="s">
        <v>1029</v>
      </c>
      <c r="Z525" s="436" t="s">
        <v>1029</v>
      </c>
      <c r="AA525" s="436"/>
      <c r="AC525" s="443">
        <f t="shared" si="2"/>
        <v>14.481101999999998</v>
      </c>
    </row>
    <row r="526" spans="1:29" ht="19.5" customHeight="1" x14ac:dyDescent="0.25">
      <c r="A526" s="436">
        <f>A524+1</f>
        <v>259</v>
      </c>
      <c r="B526" s="436" t="s">
        <v>1029</v>
      </c>
      <c r="C526" s="436" t="s">
        <v>553</v>
      </c>
      <c r="D526" s="436" t="s">
        <v>246</v>
      </c>
      <c r="E526" s="437">
        <v>437</v>
      </c>
      <c r="F526" s="453"/>
      <c r="G526" s="439"/>
      <c r="H526" s="437"/>
      <c r="I526" s="437"/>
      <c r="J526" s="438">
        <v>235.125</v>
      </c>
      <c r="K526" s="436" t="s">
        <v>1029</v>
      </c>
      <c r="L526" s="442">
        <f>H525+H527</f>
        <v>808</v>
      </c>
      <c r="M526" s="439">
        <v>404</v>
      </c>
      <c r="N526" s="439">
        <v>212</v>
      </c>
      <c r="O526" s="439">
        <v>222</v>
      </c>
      <c r="P526" s="439">
        <v>434</v>
      </c>
      <c r="Q526" s="439">
        <v>205</v>
      </c>
      <c r="R526" s="439">
        <v>221</v>
      </c>
      <c r="S526" s="439">
        <v>426</v>
      </c>
      <c r="T526" s="440">
        <v>422352.13699999999</v>
      </c>
      <c r="U526" s="440">
        <v>3155519.5649999999</v>
      </c>
      <c r="V526" s="441"/>
      <c r="W526" s="436"/>
      <c r="X526" s="436" t="s">
        <v>1189</v>
      </c>
      <c r="Y526" s="436" t="s">
        <v>759</v>
      </c>
      <c r="Z526" s="436" t="s">
        <v>760</v>
      </c>
      <c r="AA526" s="436"/>
      <c r="AC526" s="443">
        <f t="shared" si="2"/>
        <v>0</v>
      </c>
    </row>
    <row r="527" spans="1:29" ht="19.5" customHeight="1" x14ac:dyDescent="0.25">
      <c r="A527" s="436"/>
      <c r="B527" s="436"/>
      <c r="C527" s="436"/>
      <c r="D527" s="436"/>
      <c r="E527" s="437"/>
      <c r="F527" s="453"/>
      <c r="G527" s="439"/>
      <c r="H527" s="437">
        <v>437</v>
      </c>
      <c r="I527" s="437">
        <f>H527+I525</f>
        <v>101804.71399999999</v>
      </c>
      <c r="J527" s="438"/>
      <c r="K527" s="436"/>
      <c r="L527" s="442"/>
      <c r="M527" s="439"/>
      <c r="N527" s="439"/>
      <c r="O527" s="439"/>
      <c r="P527" s="439"/>
      <c r="Q527" s="439"/>
      <c r="R527" s="439"/>
      <c r="S527" s="439"/>
      <c r="T527" s="440"/>
      <c r="U527" s="440"/>
      <c r="V527" s="441" t="s">
        <v>1188</v>
      </c>
      <c r="W527" s="436"/>
      <c r="X527" s="436" t="s">
        <v>1029</v>
      </c>
      <c r="Y527" s="436" t="s">
        <v>1029</v>
      </c>
      <c r="Z527" s="436" t="s">
        <v>1029</v>
      </c>
      <c r="AA527" s="436"/>
      <c r="AC527" s="443">
        <f t="shared" si="2"/>
        <v>14.543530571428571</v>
      </c>
    </row>
    <row r="528" spans="1:29" ht="19.5" customHeight="1" x14ac:dyDescent="0.25">
      <c r="A528" s="436">
        <f>A526+1</f>
        <v>260</v>
      </c>
      <c r="B528" s="436" t="s">
        <v>1029</v>
      </c>
      <c r="C528" s="436" t="s">
        <v>554</v>
      </c>
      <c r="D528" s="436" t="s">
        <v>244</v>
      </c>
      <c r="E528" s="437">
        <v>369</v>
      </c>
      <c r="F528" s="453"/>
      <c r="G528" s="439"/>
      <c r="H528" s="437"/>
      <c r="I528" s="437"/>
      <c r="J528" s="438">
        <v>237.529</v>
      </c>
      <c r="K528" s="436" t="s">
        <v>1029</v>
      </c>
      <c r="L528" s="442">
        <f>H527+H529</f>
        <v>806</v>
      </c>
      <c r="M528" s="439">
        <v>403</v>
      </c>
      <c r="N528" s="439">
        <v>216</v>
      </c>
      <c r="O528" s="439">
        <v>216</v>
      </c>
      <c r="P528" s="439">
        <v>432</v>
      </c>
      <c r="Q528" s="439">
        <v>217</v>
      </c>
      <c r="R528" s="439">
        <v>207</v>
      </c>
      <c r="S528" s="439">
        <v>424</v>
      </c>
      <c r="T528" s="440">
        <v>422774.41800000001</v>
      </c>
      <c r="U528" s="440">
        <v>3155632.0290000001</v>
      </c>
      <c r="V528" s="441"/>
      <c r="W528" s="436"/>
      <c r="X528" s="436" t="s">
        <v>1189</v>
      </c>
      <c r="Y528" s="436" t="s">
        <v>759</v>
      </c>
      <c r="Z528" s="436" t="s">
        <v>760</v>
      </c>
      <c r="AA528" s="436"/>
      <c r="AC528" s="443">
        <f t="shared" si="2"/>
        <v>0</v>
      </c>
    </row>
    <row r="529" spans="1:29" ht="19.5" customHeight="1" x14ac:dyDescent="0.25">
      <c r="A529" s="436"/>
      <c r="B529" s="436"/>
      <c r="C529" s="436"/>
      <c r="D529" s="436"/>
      <c r="E529" s="437"/>
      <c r="F529" s="453"/>
      <c r="G529" s="439"/>
      <c r="H529" s="437">
        <v>369</v>
      </c>
      <c r="I529" s="437">
        <f>H529+I527</f>
        <v>102173.71399999999</v>
      </c>
      <c r="J529" s="438"/>
      <c r="K529" s="436"/>
      <c r="L529" s="442"/>
      <c r="M529" s="439"/>
      <c r="N529" s="439"/>
      <c r="O529" s="439"/>
      <c r="P529" s="439"/>
      <c r="Q529" s="439"/>
      <c r="R529" s="439"/>
      <c r="S529" s="439"/>
      <c r="T529" s="440"/>
      <c r="U529" s="440"/>
      <c r="V529" s="441" t="s">
        <v>1195</v>
      </c>
      <c r="W529" s="436"/>
      <c r="X529" s="436" t="s">
        <v>1029</v>
      </c>
      <c r="Y529" s="436" t="s">
        <v>1029</v>
      </c>
      <c r="Z529" s="436" t="s">
        <v>1029</v>
      </c>
      <c r="AA529" s="436"/>
      <c r="AC529" s="443">
        <f t="shared" si="2"/>
        <v>14.596244857142857</v>
      </c>
    </row>
    <row r="530" spans="1:29" ht="19.5" customHeight="1" x14ac:dyDescent="0.25">
      <c r="A530" s="436">
        <f>A528+1</f>
        <v>261</v>
      </c>
      <c r="B530" s="436" t="s">
        <v>1029</v>
      </c>
      <c r="C530" s="436" t="s">
        <v>555</v>
      </c>
      <c r="D530" s="436" t="s">
        <v>238</v>
      </c>
      <c r="E530" s="437">
        <v>451</v>
      </c>
      <c r="F530" s="453"/>
      <c r="G530" s="439"/>
      <c r="H530" s="437"/>
      <c r="I530" s="437"/>
      <c r="J530" s="438">
        <v>240.90600000000001</v>
      </c>
      <c r="K530" s="436" t="s">
        <v>1029</v>
      </c>
      <c r="L530" s="442">
        <f>H529+H531</f>
        <v>820</v>
      </c>
      <c r="M530" s="439">
        <v>410</v>
      </c>
      <c r="N530" s="439">
        <v>154</v>
      </c>
      <c r="O530" s="439">
        <v>168</v>
      </c>
      <c r="P530" s="439">
        <v>322</v>
      </c>
      <c r="Q530" s="439">
        <v>163</v>
      </c>
      <c r="R530" s="439">
        <v>185</v>
      </c>
      <c r="S530" s="439">
        <v>348</v>
      </c>
      <c r="T530" s="440">
        <v>423130.98800000001</v>
      </c>
      <c r="U530" s="440">
        <v>3155726.9939999999</v>
      </c>
      <c r="V530" s="441"/>
      <c r="W530" s="436"/>
      <c r="X530" s="436" t="s">
        <v>1189</v>
      </c>
      <c r="Y530" s="436" t="s">
        <v>759</v>
      </c>
      <c r="Z530" s="436" t="s">
        <v>760</v>
      </c>
      <c r="AA530" s="436"/>
      <c r="AC530" s="443">
        <f t="shared" si="2"/>
        <v>0</v>
      </c>
    </row>
    <row r="531" spans="1:29" ht="19.5" customHeight="1" x14ac:dyDescent="0.25">
      <c r="A531" s="436"/>
      <c r="B531" s="436"/>
      <c r="C531" s="436"/>
      <c r="D531" s="436"/>
      <c r="E531" s="437"/>
      <c r="F531" s="453"/>
      <c r="G531" s="439"/>
      <c r="H531" s="437">
        <v>451</v>
      </c>
      <c r="I531" s="437">
        <f>H531+I529</f>
        <v>102624.71399999999</v>
      </c>
      <c r="J531" s="438"/>
      <c r="K531" s="436"/>
      <c r="L531" s="442"/>
      <c r="M531" s="439"/>
      <c r="N531" s="439"/>
      <c r="O531" s="439"/>
      <c r="P531" s="439"/>
      <c r="Q531" s="439"/>
      <c r="R531" s="439"/>
      <c r="S531" s="439"/>
      <c r="T531" s="440"/>
      <c r="U531" s="440"/>
      <c r="V531" s="441" t="s">
        <v>1179</v>
      </c>
      <c r="W531" s="436"/>
      <c r="X531" s="436" t="s">
        <v>1029</v>
      </c>
      <c r="Y531" s="436" t="s">
        <v>1029</v>
      </c>
      <c r="Z531" s="436" t="s">
        <v>1029</v>
      </c>
      <c r="AA531" s="436"/>
      <c r="AC531" s="443">
        <f t="shared" si="2"/>
        <v>14.660673428571428</v>
      </c>
    </row>
    <row r="532" spans="1:29" ht="19.5" customHeight="1" x14ac:dyDescent="0.25">
      <c r="A532" s="436">
        <f>A530+1</f>
        <v>262</v>
      </c>
      <c r="B532" s="436" t="s">
        <v>1029</v>
      </c>
      <c r="C532" s="436" t="s">
        <v>556</v>
      </c>
      <c r="D532" s="436" t="s">
        <v>244</v>
      </c>
      <c r="E532" s="437">
        <v>389</v>
      </c>
      <c r="F532" s="453"/>
      <c r="G532" s="439"/>
      <c r="H532" s="437"/>
      <c r="I532" s="437"/>
      <c r="J532" s="438">
        <v>244.72300000000001</v>
      </c>
      <c r="K532" s="436" t="s">
        <v>1029</v>
      </c>
      <c r="L532" s="442">
        <f>H531+H533</f>
        <v>840</v>
      </c>
      <c r="M532" s="439">
        <v>420</v>
      </c>
      <c r="N532" s="439">
        <v>284</v>
      </c>
      <c r="O532" s="439">
        <v>100</v>
      </c>
      <c r="P532" s="439">
        <v>384</v>
      </c>
      <c r="Q532" s="439">
        <v>268</v>
      </c>
      <c r="R532" s="439">
        <v>127</v>
      </c>
      <c r="S532" s="439">
        <v>395</v>
      </c>
      <c r="T532" s="440">
        <v>423566.79700000002</v>
      </c>
      <c r="U532" s="440">
        <v>3155843.0610000002</v>
      </c>
      <c r="V532" s="441"/>
      <c r="W532" s="436"/>
      <c r="X532" s="436" t="s">
        <v>1189</v>
      </c>
      <c r="Y532" s="436" t="s">
        <v>759</v>
      </c>
      <c r="Z532" s="436" t="s">
        <v>760</v>
      </c>
      <c r="AA532" s="436"/>
      <c r="AC532" s="443">
        <f t="shared" si="2"/>
        <v>0</v>
      </c>
    </row>
    <row r="533" spans="1:29" ht="19.5" customHeight="1" x14ac:dyDescent="0.25">
      <c r="A533" s="436"/>
      <c r="B533" s="436"/>
      <c r="C533" s="436"/>
      <c r="D533" s="436"/>
      <c r="E533" s="437"/>
      <c r="F533" s="453"/>
      <c r="G533" s="439"/>
      <c r="H533" s="437">
        <v>389</v>
      </c>
      <c r="I533" s="437">
        <f>H533+I531</f>
        <v>103013.71399999999</v>
      </c>
      <c r="J533" s="438"/>
      <c r="K533" s="436"/>
      <c r="L533" s="442"/>
      <c r="M533" s="439"/>
      <c r="N533" s="439"/>
      <c r="O533" s="439"/>
      <c r="P533" s="439"/>
      <c r="Q533" s="439"/>
      <c r="R533" s="439"/>
      <c r="S533" s="439"/>
      <c r="T533" s="440"/>
      <c r="U533" s="440"/>
      <c r="V533" s="441"/>
      <c r="W533" s="436"/>
      <c r="X533" s="436" t="s">
        <v>1029</v>
      </c>
      <c r="Y533" s="436" t="s">
        <v>1029</v>
      </c>
      <c r="Z533" s="436" t="s">
        <v>1029</v>
      </c>
      <c r="AA533" s="436"/>
      <c r="AC533" s="443">
        <f t="shared" si="2"/>
        <v>14.716244857142856</v>
      </c>
    </row>
    <row r="534" spans="1:29" ht="19.5" customHeight="1" x14ac:dyDescent="0.25">
      <c r="A534" s="436">
        <f>A532+1</f>
        <v>263</v>
      </c>
      <c r="B534" s="436"/>
      <c r="C534" s="436" t="s">
        <v>557</v>
      </c>
      <c r="D534" s="436" t="s">
        <v>246</v>
      </c>
      <c r="E534" s="437">
        <v>385</v>
      </c>
      <c r="F534" s="453"/>
      <c r="G534" s="439"/>
      <c r="H534" s="437"/>
      <c r="I534" s="437"/>
      <c r="J534" s="438">
        <v>259.82900000000001</v>
      </c>
      <c r="K534" s="436" t="s">
        <v>1029</v>
      </c>
      <c r="L534" s="442">
        <f>H533+H535</f>
        <v>774</v>
      </c>
      <c r="M534" s="439">
        <v>387</v>
      </c>
      <c r="N534" s="439">
        <v>290</v>
      </c>
      <c r="O534" s="439">
        <v>286</v>
      </c>
      <c r="P534" s="439">
        <v>576</v>
      </c>
      <c r="Q534" s="439">
        <v>263</v>
      </c>
      <c r="R534" s="439">
        <v>260</v>
      </c>
      <c r="S534" s="439">
        <v>523</v>
      </c>
      <c r="T534" s="440">
        <v>423942.69400000002</v>
      </c>
      <c r="U534" s="440">
        <v>3155943.173</v>
      </c>
      <c r="V534" s="441"/>
      <c r="W534" s="436"/>
      <c r="X534" s="436" t="s">
        <v>1189</v>
      </c>
      <c r="Y534" s="436" t="s">
        <v>759</v>
      </c>
      <c r="Z534" s="436" t="s">
        <v>760</v>
      </c>
      <c r="AA534" s="436"/>
      <c r="AC534" s="443">
        <f t="shared" si="2"/>
        <v>0</v>
      </c>
    </row>
    <row r="535" spans="1:29" ht="19.5" customHeight="1" x14ac:dyDescent="0.25">
      <c r="A535" s="436"/>
      <c r="B535" s="436"/>
      <c r="C535" s="436"/>
      <c r="D535" s="436"/>
      <c r="E535" s="437"/>
      <c r="F535" s="453"/>
      <c r="G535" s="439"/>
      <c r="H535" s="437">
        <v>385</v>
      </c>
      <c r="I535" s="437">
        <f>H535+I533</f>
        <v>103398.71399999999</v>
      </c>
      <c r="J535" s="438"/>
      <c r="K535" s="436"/>
      <c r="L535" s="442"/>
      <c r="M535" s="439"/>
      <c r="N535" s="439"/>
      <c r="O535" s="439"/>
      <c r="P535" s="439"/>
      <c r="Q535" s="439"/>
      <c r="R535" s="439"/>
      <c r="S535" s="439"/>
      <c r="T535" s="440"/>
      <c r="U535" s="440"/>
      <c r="V535" s="441"/>
      <c r="W535" s="436"/>
      <c r="X535" s="436" t="s">
        <v>1029</v>
      </c>
      <c r="Y535" s="436" t="s">
        <v>1029</v>
      </c>
      <c r="Z535" s="436" t="s">
        <v>1029</v>
      </c>
      <c r="AA535" s="436"/>
      <c r="AC535" s="443">
        <f t="shared" si="2"/>
        <v>14.771244857142856</v>
      </c>
    </row>
    <row r="536" spans="1:29" ht="19.5" customHeight="1" x14ac:dyDescent="0.25">
      <c r="A536" s="436">
        <f>A534+1</f>
        <v>264</v>
      </c>
      <c r="B536" s="436" t="s">
        <v>1029</v>
      </c>
      <c r="C536" s="436" t="s">
        <v>558</v>
      </c>
      <c r="D536" s="436" t="s">
        <v>246</v>
      </c>
      <c r="E536" s="437">
        <v>417</v>
      </c>
      <c r="F536" s="453"/>
      <c r="G536" s="439"/>
      <c r="H536" s="437"/>
      <c r="I536" s="437"/>
      <c r="J536" s="438">
        <v>242.23099999999999</v>
      </c>
      <c r="K536" s="436" t="s">
        <v>1029</v>
      </c>
      <c r="L536" s="442">
        <f>H535+H537</f>
        <v>802</v>
      </c>
      <c r="M536" s="439">
        <v>401</v>
      </c>
      <c r="N536" s="439">
        <v>100</v>
      </c>
      <c r="O536" s="439">
        <v>190</v>
      </c>
      <c r="P536" s="439">
        <v>290</v>
      </c>
      <c r="Q536" s="439">
        <v>127</v>
      </c>
      <c r="R536" s="439">
        <v>196</v>
      </c>
      <c r="S536" s="439">
        <v>323</v>
      </c>
      <c r="T536" s="440">
        <v>424314.72600000002</v>
      </c>
      <c r="U536" s="440">
        <v>3156042.2549999999</v>
      </c>
      <c r="V536" s="441"/>
      <c r="W536" s="436"/>
      <c r="X536" s="436" t="s">
        <v>1196</v>
      </c>
      <c r="Y536" s="436" t="s">
        <v>759</v>
      </c>
      <c r="Z536" s="436" t="s">
        <v>760</v>
      </c>
      <c r="AA536" s="436"/>
      <c r="AC536" s="443">
        <f t="shared" si="2"/>
        <v>0</v>
      </c>
    </row>
    <row r="537" spans="1:29" ht="19.5" customHeight="1" x14ac:dyDescent="0.25">
      <c r="A537" s="436"/>
      <c r="B537" s="436"/>
      <c r="C537" s="436"/>
      <c r="D537" s="436"/>
      <c r="E537" s="437"/>
      <c r="F537" s="453"/>
      <c r="G537" s="439"/>
      <c r="H537" s="437">
        <v>417</v>
      </c>
      <c r="I537" s="437">
        <f>H537+I535</f>
        <v>103815.71399999999</v>
      </c>
      <c r="J537" s="438"/>
      <c r="K537" s="436"/>
      <c r="L537" s="442"/>
      <c r="M537" s="439"/>
      <c r="N537" s="439"/>
      <c r="O537" s="439"/>
      <c r="P537" s="439"/>
      <c r="Q537" s="439"/>
      <c r="R537" s="439"/>
      <c r="S537" s="439"/>
      <c r="T537" s="440"/>
      <c r="U537" s="440"/>
      <c r="V537" s="441" t="s">
        <v>1179</v>
      </c>
      <c r="W537" s="436"/>
      <c r="X537" s="436" t="s">
        <v>1029</v>
      </c>
      <c r="Y537" s="436" t="s">
        <v>1029</v>
      </c>
      <c r="Z537" s="436" t="s">
        <v>1029</v>
      </c>
      <c r="AA537" s="436"/>
      <c r="AC537" s="443">
        <f t="shared" si="2"/>
        <v>14.830816285714285</v>
      </c>
    </row>
    <row r="538" spans="1:29" ht="19.5" customHeight="1" x14ac:dyDescent="0.25">
      <c r="A538" s="436">
        <f>A536+1</f>
        <v>265</v>
      </c>
      <c r="B538" s="436" t="s">
        <v>1029</v>
      </c>
      <c r="C538" s="436" t="s">
        <v>559</v>
      </c>
      <c r="D538" s="436" t="s">
        <v>246</v>
      </c>
      <c r="E538" s="437">
        <v>414.57499999999999</v>
      </c>
      <c r="F538" s="453"/>
      <c r="G538" s="439"/>
      <c r="H538" s="437"/>
      <c r="I538" s="437"/>
      <c r="J538" s="438">
        <v>246.10300000000001</v>
      </c>
      <c r="K538" s="436" t="s">
        <v>1029</v>
      </c>
      <c r="L538" s="442">
        <f>H537+H539</f>
        <v>831.57500000000005</v>
      </c>
      <c r="M538" s="439">
        <v>415.78750000000002</v>
      </c>
      <c r="N538" s="439">
        <v>228</v>
      </c>
      <c r="O538" s="439">
        <v>201</v>
      </c>
      <c r="P538" s="439">
        <v>429</v>
      </c>
      <c r="Q538" s="439">
        <v>223</v>
      </c>
      <c r="R538" s="439">
        <v>203</v>
      </c>
      <c r="S538" s="439">
        <v>426</v>
      </c>
      <c r="T538" s="440">
        <v>424717.68</v>
      </c>
      <c r="U538" s="440">
        <v>3156149.5729999999</v>
      </c>
      <c r="V538" s="441"/>
      <c r="W538" s="436"/>
      <c r="X538" s="436" t="s">
        <v>1197</v>
      </c>
      <c r="Y538" s="436" t="s">
        <v>759</v>
      </c>
      <c r="Z538" s="436" t="s">
        <v>760</v>
      </c>
      <c r="AA538" s="436"/>
      <c r="AC538" s="443">
        <f t="shared" si="2"/>
        <v>0</v>
      </c>
    </row>
    <row r="539" spans="1:29" ht="19.5" customHeight="1" x14ac:dyDescent="0.25">
      <c r="A539" s="436"/>
      <c r="B539" s="436"/>
      <c r="C539" s="436"/>
      <c r="D539" s="436"/>
      <c r="E539" s="437"/>
      <c r="F539" s="453"/>
      <c r="G539" s="439"/>
      <c r="H539" s="437">
        <v>414.57499999999999</v>
      </c>
      <c r="I539" s="437">
        <f>H539+I537</f>
        <v>104230.28899999999</v>
      </c>
      <c r="J539" s="438"/>
      <c r="K539" s="436"/>
      <c r="L539" s="442"/>
      <c r="M539" s="439"/>
      <c r="N539" s="439"/>
      <c r="O539" s="439"/>
      <c r="P539" s="439"/>
      <c r="Q539" s="439"/>
      <c r="R539" s="439"/>
      <c r="S539" s="439"/>
      <c r="T539" s="440"/>
      <c r="U539" s="440"/>
      <c r="V539" s="441"/>
      <c r="W539" s="436"/>
      <c r="X539" s="436" t="s">
        <v>1029</v>
      </c>
      <c r="Y539" s="436" t="s">
        <v>1029</v>
      </c>
      <c r="Z539" s="436" t="s">
        <v>1029</v>
      </c>
      <c r="AA539" s="436"/>
      <c r="AC539" s="443">
        <f t="shared" si="2"/>
        <v>14.890041285714284</v>
      </c>
    </row>
    <row r="540" spans="1:29" ht="19.5" customHeight="1" x14ac:dyDescent="0.25">
      <c r="A540" s="436">
        <f>A538+1</f>
        <v>266</v>
      </c>
      <c r="B540" s="436" t="s">
        <v>1198</v>
      </c>
      <c r="C540" s="436" t="s">
        <v>560</v>
      </c>
      <c r="D540" s="436" t="s">
        <v>263</v>
      </c>
      <c r="E540" s="437">
        <v>422</v>
      </c>
      <c r="F540" s="453"/>
      <c r="G540" s="439">
        <f>SUM(H518:H539)</f>
        <v>4532.5749999999998</v>
      </c>
      <c r="H540" s="437"/>
      <c r="I540" s="437"/>
      <c r="J540" s="438">
        <v>247.44399999999999</v>
      </c>
      <c r="K540" s="436" t="s">
        <v>1199</v>
      </c>
      <c r="L540" s="442">
        <f>H539+H541</f>
        <v>836.57500000000005</v>
      </c>
      <c r="M540" s="439">
        <v>418.28750000000002</v>
      </c>
      <c r="N540" s="439">
        <v>214</v>
      </c>
      <c r="O540" s="439">
        <v>189</v>
      </c>
      <c r="P540" s="439">
        <v>403</v>
      </c>
      <c r="Q540" s="439">
        <v>213</v>
      </c>
      <c r="R540" s="439">
        <v>196</v>
      </c>
      <c r="S540" s="439">
        <v>409</v>
      </c>
      <c r="T540" s="440">
        <v>425118.29100000003</v>
      </c>
      <c r="U540" s="440">
        <v>3156256.2659999998</v>
      </c>
      <c r="V540" s="441"/>
      <c r="W540" s="436"/>
      <c r="X540" s="436" t="s">
        <v>1197</v>
      </c>
      <c r="Y540" s="436" t="s">
        <v>759</v>
      </c>
      <c r="Z540" s="436" t="s">
        <v>760</v>
      </c>
      <c r="AA540" s="436"/>
      <c r="AC540" s="443">
        <f t="shared" si="2"/>
        <v>0</v>
      </c>
    </row>
    <row r="541" spans="1:29" ht="19.5" customHeight="1" x14ac:dyDescent="0.25">
      <c r="A541" s="436"/>
      <c r="B541" s="436"/>
      <c r="C541" s="436"/>
      <c r="D541" s="436"/>
      <c r="E541" s="437"/>
      <c r="F541" s="453"/>
      <c r="G541" s="439"/>
      <c r="H541" s="437">
        <v>422</v>
      </c>
      <c r="I541" s="437">
        <f>H541+I539</f>
        <v>104652.28899999999</v>
      </c>
      <c r="J541" s="438"/>
      <c r="K541" s="436"/>
      <c r="L541" s="442"/>
      <c r="M541" s="439"/>
      <c r="N541" s="439"/>
      <c r="O541" s="439"/>
      <c r="P541" s="439"/>
      <c r="Q541" s="439"/>
      <c r="R541" s="439"/>
      <c r="S541" s="439"/>
      <c r="T541" s="440"/>
      <c r="U541" s="440"/>
      <c r="V541" s="441"/>
      <c r="W541" s="436"/>
      <c r="X541" s="436" t="s">
        <v>1029</v>
      </c>
      <c r="Y541" s="436" t="s">
        <v>1029</v>
      </c>
      <c r="Z541" s="436" t="s">
        <v>1029</v>
      </c>
      <c r="AA541" s="436"/>
      <c r="AC541" s="443">
        <f t="shared" si="2"/>
        <v>14.950326999999998</v>
      </c>
    </row>
    <row r="542" spans="1:29" ht="19.5" customHeight="1" x14ac:dyDescent="0.25">
      <c r="A542" s="436">
        <f>A540+1</f>
        <v>267</v>
      </c>
      <c r="B542" s="436"/>
      <c r="C542" s="436" t="s">
        <v>561</v>
      </c>
      <c r="D542" s="436" t="s">
        <v>246</v>
      </c>
      <c r="E542" s="437">
        <v>384</v>
      </c>
      <c r="F542" s="453"/>
      <c r="G542" s="439"/>
      <c r="H542" s="437"/>
      <c r="I542" s="437"/>
      <c r="J542" s="438">
        <v>252.114</v>
      </c>
      <c r="K542" s="436" t="s">
        <v>1029</v>
      </c>
      <c r="L542" s="442">
        <f>H541+H543</f>
        <v>806</v>
      </c>
      <c r="M542" s="439">
        <v>403</v>
      </c>
      <c r="N542" s="439">
        <v>234</v>
      </c>
      <c r="O542" s="439">
        <v>209</v>
      </c>
      <c r="P542" s="439">
        <v>443</v>
      </c>
      <c r="Q542" s="439">
        <v>228</v>
      </c>
      <c r="R542" s="439">
        <v>204</v>
      </c>
      <c r="S542" s="439">
        <v>432</v>
      </c>
      <c r="T542" s="440">
        <v>425532.12900000002</v>
      </c>
      <c r="U542" s="440">
        <v>3156338.8620000002</v>
      </c>
      <c r="V542" s="441"/>
      <c r="W542" s="436"/>
      <c r="X542" s="436" t="s">
        <v>1197</v>
      </c>
      <c r="Y542" s="436" t="s">
        <v>759</v>
      </c>
      <c r="Z542" s="436" t="s">
        <v>760</v>
      </c>
      <c r="AA542" s="436"/>
      <c r="AC542" s="443">
        <f t="shared" si="2"/>
        <v>0</v>
      </c>
    </row>
    <row r="543" spans="1:29" ht="19.5" customHeight="1" x14ac:dyDescent="0.25">
      <c r="A543" s="436"/>
      <c r="B543" s="436"/>
      <c r="C543" s="436"/>
      <c r="D543" s="436"/>
      <c r="E543" s="437"/>
      <c r="F543" s="453"/>
      <c r="G543" s="439"/>
      <c r="H543" s="437">
        <v>384</v>
      </c>
      <c r="I543" s="437">
        <f>H543+I541</f>
        <v>105036.28899999999</v>
      </c>
      <c r="J543" s="438"/>
      <c r="K543" s="436"/>
      <c r="L543" s="442"/>
      <c r="M543" s="439"/>
      <c r="N543" s="439"/>
      <c r="O543" s="439"/>
      <c r="P543" s="439"/>
      <c r="Q543" s="439"/>
      <c r="R543" s="439"/>
      <c r="S543" s="439"/>
      <c r="T543" s="440"/>
      <c r="U543" s="440"/>
      <c r="V543" s="441" t="s">
        <v>1179</v>
      </c>
      <c r="W543" s="436"/>
      <c r="X543" s="436" t="s">
        <v>1029</v>
      </c>
      <c r="Y543" s="436" t="s">
        <v>1029</v>
      </c>
      <c r="Z543" s="436" t="s">
        <v>1029</v>
      </c>
      <c r="AA543" s="436"/>
      <c r="AC543" s="443">
        <f t="shared" si="2"/>
        <v>15.005184142857141</v>
      </c>
    </row>
    <row r="544" spans="1:29" ht="19.5" customHeight="1" x14ac:dyDescent="0.25">
      <c r="A544" s="436">
        <f>A542+1</f>
        <v>268</v>
      </c>
      <c r="B544" s="436"/>
      <c r="C544" s="436" t="s">
        <v>562</v>
      </c>
      <c r="D544" s="436" t="s">
        <v>246</v>
      </c>
      <c r="E544" s="437">
        <v>428</v>
      </c>
      <c r="F544" s="453"/>
      <c r="G544" s="439"/>
      <c r="H544" s="437"/>
      <c r="I544" s="437"/>
      <c r="J544" s="438">
        <v>249.04400000000001</v>
      </c>
      <c r="K544" s="436" t="s">
        <v>1029</v>
      </c>
      <c r="L544" s="442">
        <f>H543+H545</f>
        <v>812</v>
      </c>
      <c r="M544" s="439">
        <v>406</v>
      </c>
      <c r="N544" s="439">
        <v>176</v>
      </c>
      <c r="O544" s="439">
        <v>211</v>
      </c>
      <c r="P544" s="439">
        <v>387</v>
      </c>
      <c r="Q544" s="439">
        <v>181</v>
      </c>
      <c r="R544" s="439">
        <v>213</v>
      </c>
      <c r="S544" s="439">
        <v>394</v>
      </c>
      <c r="T544" s="440">
        <v>425908.70199999999</v>
      </c>
      <c r="U544" s="440">
        <v>3156414.0210000002</v>
      </c>
      <c r="V544" s="441"/>
      <c r="W544" s="436"/>
      <c r="X544" s="436" t="s">
        <v>1197</v>
      </c>
      <c r="Y544" s="436" t="s">
        <v>759</v>
      </c>
      <c r="Z544" s="436" t="s">
        <v>760</v>
      </c>
      <c r="AA544" s="436"/>
      <c r="AC544" s="443">
        <f t="shared" si="2"/>
        <v>0</v>
      </c>
    </row>
    <row r="545" spans="1:29" ht="19.5" customHeight="1" x14ac:dyDescent="0.25">
      <c r="A545" s="436"/>
      <c r="B545" s="436"/>
      <c r="C545" s="436"/>
      <c r="D545" s="436"/>
      <c r="E545" s="437"/>
      <c r="F545" s="453"/>
      <c r="G545" s="439"/>
      <c r="H545" s="437">
        <v>428</v>
      </c>
      <c r="I545" s="437">
        <f>H545+I543</f>
        <v>105464.28899999999</v>
      </c>
      <c r="J545" s="438"/>
      <c r="K545" s="436"/>
      <c r="L545" s="442"/>
      <c r="M545" s="439"/>
      <c r="N545" s="439"/>
      <c r="O545" s="439"/>
      <c r="P545" s="439"/>
      <c r="Q545" s="439"/>
      <c r="R545" s="439"/>
      <c r="S545" s="439"/>
      <c r="T545" s="440"/>
      <c r="U545" s="440"/>
      <c r="V545" s="441" t="s">
        <v>1037</v>
      </c>
      <c r="W545" s="436"/>
      <c r="X545" s="436" t="s">
        <v>1029</v>
      </c>
      <c r="Y545" s="436" t="s">
        <v>1029</v>
      </c>
      <c r="Z545" s="436" t="s">
        <v>1029</v>
      </c>
      <c r="AA545" s="436"/>
      <c r="AC545" s="443">
        <f t="shared" si="2"/>
        <v>15.066326999999999</v>
      </c>
    </row>
    <row r="546" spans="1:29" ht="19.5" customHeight="1" x14ac:dyDescent="0.25">
      <c r="A546" s="436">
        <f>A544+1</f>
        <v>269</v>
      </c>
      <c r="B546" s="436"/>
      <c r="C546" s="436" t="s">
        <v>563</v>
      </c>
      <c r="D546" s="436" t="s">
        <v>257</v>
      </c>
      <c r="E546" s="437">
        <v>400</v>
      </c>
      <c r="F546" s="453"/>
      <c r="G546" s="439"/>
      <c r="H546" s="437"/>
      <c r="I546" s="437"/>
      <c r="J546" s="438">
        <v>255.67</v>
      </c>
      <c r="K546" s="436" t="s">
        <v>1029</v>
      </c>
      <c r="L546" s="442">
        <f>H545+H547</f>
        <v>828</v>
      </c>
      <c r="M546" s="439">
        <v>414</v>
      </c>
      <c r="N546" s="439">
        <v>217</v>
      </c>
      <c r="O546" s="439">
        <v>216</v>
      </c>
      <c r="P546" s="439">
        <v>433</v>
      </c>
      <c r="Q546" s="439">
        <v>217</v>
      </c>
      <c r="R546" s="439">
        <v>212</v>
      </c>
      <c r="S546" s="439">
        <v>429</v>
      </c>
      <c r="T546" s="440">
        <v>426328.424</v>
      </c>
      <c r="U546" s="440">
        <v>3156497.7919999999</v>
      </c>
      <c r="V546" s="441"/>
      <c r="W546" s="436"/>
      <c r="X546" s="436" t="s">
        <v>1197</v>
      </c>
      <c r="Y546" s="436" t="s">
        <v>759</v>
      </c>
      <c r="Z546" s="436" t="s">
        <v>760</v>
      </c>
      <c r="AA546" s="436"/>
      <c r="AC546" s="443">
        <f t="shared" si="2"/>
        <v>0</v>
      </c>
    </row>
    <row r="547" spans="1:29" ht="19.5" customHeight="1" x14ac:dyDescent="0.25">
      <c r="A547" s="436"/>
      <c r="B547" s="436"/>
      <c r="C547" s="436"/>
      <c r="D547" s="436"/>
      <c r="E547" s="437"/>
      <c r="F547" s="453"/>
      <c r="G547" s="439"/>
      <c r="H547" s="437">
        <v>400</v>
      </c>
      <c r="I547" s="437">
        <f>H547+I545</f>
        <v>105864.28899999999</v>
      </c>
      <c r="J547" s="438"/>
      <c r="K547" s="436"/>
      <c r="L547" s="442"/>
      <c r="M547" s="439"/>
      <c r="N547" s="439"/>
      <c r="O547" s="439"/>
      <c r="P547" s="439"/>
      <c r="Q547" s="439"/>
      <c r="R547" s="439"/>
      <c r="S547" s="439"/>
      <c r="T547" s="440"/>
      <c r="U547" s="440"/>
      <c r="V547" s="441" t="s">
        <v>1195</v>
      </c>
      <c r="W547" s="436"/>
      <c r="X547" s="436" t="s">
        <v>1029</v>
      </c>
      <c r="Y547" s="436" t="s">
        <v>1029</v>
      </c>
      <c r="Z547" s="436" t="s">
        <v>1029</v>
      </c>
      <c r="AA547" s="436"/>
      <c r="AC547" s="443">
        <f t="shared" si="2"/>
        <v>15.123469857142856</v>
      </c>
    </row>
    <row r="548" spans="1:29" ht="19.5" customHeight="1" x14ac:dyDescent="0.25">
      <c r="A548" s="436">
        <f>A546+1</f>
        <v>270</v>
      </c>
      <c r="B548" s="436"/>
      <c r="C548" s="436" t="s">
        <v>564</v>
      </c>
      <c r="D548" s="436" t="s">
        <v>257</v>
      </c>
      <c r="E548" s="437">
        <v>423</v>
      </c>
      <c r="F548" s="453"/>
      <c r="G548" s="439"/>
      <c r="H548" s="437"/>
      <c r="I548" s="437"/>
      <c r="J548" s="438">
        <v>252.565</v>
      </c>
      <c r="K548" s="436" t="s">
        <v>1029</v>
      </c>
      <c r="L548" s="442">
        <f>H547+H549</f>
        <v>823</v>
      </c>
      <c r="M548" s="439">
        <v>411.5</v>
      </c>
      <c r="N548" s="439">
        <v>184</v>
      </c>
      <c r="O548" s="439">
        <v>220</v>
      </c>
      <c r="P548" s="439">
        <v>404</v>
      </c>
      <c r="Q548" s="439">
        <v>189</v>
      </c>
      <c r="R548" s="439">
        <v>218</v>
      </c>
      <c r="S548" s="439">
        <v>407</v>
      </c>
      <c r="T548" s="440">
        <v>426720.68699999998</v>
      </c>
      <c r="U548" s="440">
        <v>3156576.0819999999</v>
      </c>
      <c r="V548" s="441"/>
      <c r="W548" s="436"/>
      <c r="X548" s="436" t="s">
        <v>1197</v>
      </c>
      <c r="Y548" s="436" t="s">
        <v>759</v>
      </c>
      <c r="Z548" s="436" t="s">
        <v>760</v>
      </c>
      <c r="AA548" s="436"/>
      <c r="AC548" s="443">
        <f t="shared" si="2"/>
        <v>0</v>
      </c>
    </row>
    <row r="549" spans="1:29" ht="19.5" customHeight="1" x14ac:dyDescent="0.25">
      <c r="A549" s="436"/>
      <c r="B549" s="436"/>
      <c r="C549" s="436"/>
      <c r="D549" s="436"/>
      <c r="E549" s="437"/>
      <c r="F549" s="453"/>
      <c r="G549" s="439"/>
      <c r="H549" s="437">
        <v>423</v>
      </c>
      <c r="I549" s="437">
        <f>H549+I547</f>
        <v>106287.28899999999</v>
      </c>
      <c r="J549" s="438"/>
      <c r="K549" s="436"/>
      <c r="L549" s="442"/>
      <c r="M549" s="439"/>
      <c r="N549" s="439"/>
      <c r="O549" s="439"/>
      <c r="P549" s="439"/>
      <c r="Q549" s="439"/>
      <c r="R549" s="439"/>
      <c r="S549" s="439"/>
      <c r="T549" s="440"/>
      <c r="U549" s="440"/>
      <c r="V549" s="441" t="s">
        <v>1037</v>
      </c>
      <c r="W549" s="436"/>
      <c r="X549" s="436" t="s">
        <v>1029</v>
      </c>
      <c r="Y549" s="436" t="s">
        <v>1029</v>
      </c>
      <c r="Z549" s="436" t="s">
        <v>1029</v>
      </c>
      <c r="AA549" s="436"/>
      <c r="AC549" s="443">
        <f t="shared" si="2"/>
        <v>15.183898428571426</v>
      </c>
    </row>
    <row r="550" spans="1:29" ht="19.5" customHeight="1" x14ac:dyDescent="0.25">
      <c r="A550" s="436">
        <f>A548+1</f>
        <v>271</v>
      </c>
      <c r="B550" s="436"/>
      <c r="C550" s="436" t="s">
        <v>565</v>
      </c>
      <c r="D550" s="436" t="s">
        <v>246</v>
      </c>
      <c r="E550" s="437">
        <v>387</v>
      </c>
      <c r="F550" s="453"/>
      <c r="G550" s="439"/>
      <c r="H550" s="437"/>
      <c r="I550" s="437"/>
      <c r="J550" s="438">
        <v>244.90799999999999</v>
      </c>
      <c r="K550" s="436" t="s">
        <v>1029</v>
      </c>
      <c r="L550" s="442">
        <f>H549+H551</f>
        <v>810</v>
      </c>
      <c r="M550" s="439">
        <v>405</v>
      </c>
      <c r="N550" s="439">
        <v>204</v>
      </c>
      <c r="O550" s="439">
        <v>189</v>
      </c>
      <c r="P550" s="439">
        <v>393</v>
      </c>
      <c r="Q550" s="439">
        <v>207</v>
      </c>
      <c r="R550" s="439">
        <v>191</v>
      </c>
      <c r="S550" s="439">
        <v>398</v>
      </c>
      <c r="T550" s="440">
        <v>427135.50599999999</v>
      </c>
      <c r="U550" s="440">
        <v>3156658.8739999998</v>
      </c>
      <c r="V550" s="441"/>
      <c r="W550" s="436"/>
      <c r="X550" s="436" t="s">
        <v>1197</v>
      </c>
      <c r="Y550" s="436" t="s">
        <v>759</v>
      </c>
      <c r="Z550" s="436" t="s">
        <v>760</v>
      </c>
      <c r="AA550" s="436"/>
      <c r="AC550" s="443">
        <f t="shared" si="2"/>
        <v>0</v>
      </c>
    </row>
    <row r="551" spans="1:29" ht="19.5" customHeight="1" x14ac:dyDescent="0.25">
      <c r="A551" s="436"/>
      <c r="B551" s="436"/>
      <c r="C551" s="436"/>
      <c r="D551" s="436"/>
      <c r="E551" s="437"/>
      <c r="F551" s="453"/>
      <c r="G551" s="439"/>
      <c r="H551" s="437">
        <v>387</v>
      </c>
      <c r="I551" s="437">
        <f>H551+I549</f>
        <v>106674.28899999999</v>
      </c>
      <c r="J551" s="438"/>
      <c r="K551" s="436"/>
      <c r="L551" s="442"/>
      <c r="M551" s="439"/>
      <c r="N551" s="439"/>
      <c r="O551" s="439"/>
      <c r="P551" s="439"/>
      <c r="Q551" s="439"/>
      <c r="R551" s="439"/>
      <c r="S551" s="439"/>
      <c r="T551" s="440"/>
      <c r="U551" s="440"/>
      <c r="V551" s="441" t="s">
        <v>1037</v>
      </c>
      <c r="W551" s="436"/>
      <c r="X551" s="436" t="s">
        <v>1029</v>
      </c>
      <c r="Y551" s="436" t="s">
        <v>1029</v>
      </c>
      <c r="Z551" s="436" t="s">
        <v>1029</v>
      </c>
      <c r="AA551" s="436"/>
      <c r="AC551" s="443">
        <f t="shared" si="2"/>
        <v>15.239184142857141</v>
      </c>
    </row>
    <row r="552" spans="1:29" ht="19.5" customHeight="1" x14ac:dyDescent="0.25">
      <c r="A552" s="436">
        <f>A550+1</f>
        <v>272</v>
      </c>
      <c r="B552" s="436"/>
      <c r="C552" s="436" t="s">
        <v>566</v>
      </c>
      <c r="D552" s="436" t="s">
        <v>246</v>
      </c>
      <c r="E552" s="437">
        <v>419</v>
      </c>
      <c r="F552" s="453"/>
      <c r="G552" s="439"/>
      <c r="H552" s="437"/>
      <c r="I552" s="437"/>
      <c r="J552" s="438">
        <v>245.78</v>
      </c>
      <c r="K552" s="436" t="s">
        <v>1029</v>
      </c>
      <c r="L552" s="442">
        <f>H551+H553</f>
        <v>806</v>
      </c>
      <c r="M552" s="439">
        <v>403</v>
      </c>
      <c r="N552" s="439">
        <v>198</v>
      </c>
      <c r="O552" s="439">
        <v>255</v>
      </c>
      <c r="P552" s="439">
        <v>453</v>
      </c>
      <c r="Q552" s="439">
        <v>197</v>
      </c>
      <c r="R552" s="439">
        <v>243</v>
      </c>
      <c r="S552" s="439">
        <v>440</v>
      </c>
      <c r="T552" s="440">
        <v>427515.02100000001</v>
      </c>
      <c r="U552" s="440">
        <v>3156734.62</v>
      </c>
      <c r="V552" s="441"/>
      <c r="W552" s="436"/>
      <c r="X552" s="436" t="s">
        <v>1197</v>
      </c>
      <c r="Y552" s="436" t="s">
        <v>759</v>
      </c>
      <c r="Z552" s="436" t="s">
        <v>760</v>
      </c>
      <c r="AA552" s="436"/>
      <c r="AC552" s="443">
        <f t="shared" si="2"/>
        <v>0</v>
      </c>
    </row>
    <row r="553" spans="1:29" ht="19.5" customHeight="1" x14ac:dyDescent="0.25">
      <c r="A553" s="436"/>
      <c r="B553" s="436"/>
      <c r="C553" s="436"/>
      <c r="D553" s="436"/>
      <c r="E553" s="437"/>
      <c r="F553" s="453"/>
      <c r="G553" s="439"/>
      <c r="H553" s="437">
        <v>419</v>
      </c>
      <c r="I553" s="437">
        <f>H553+I551</f>
        <v>107093.28899999999</v>
      </c>
      <c r="J553" s="438"/>
      <c r="K553" s="436"/>
      <c r="L553" s="442"/>
      <c r="M553" s="439"/>
      <c r="N553" s="439"/>
      <c r="O553" s="439"/>
      <c r="P553" s="439"/>
      <c r="Q553" s="439"/>
      <c r="R553" s="439"/>
      <c r="S553" s="439"/>
      <c r="T553" s="440"/>
      <c r="U553" s="440"/>
      <c r="V553" s="441"/>
      <c r="W553" s="436"/>
      <c r="X553" s="436" t="s">
        <v>1029</v>
      </c>
      <c r="Y553" s="436" t="s">
        <v>1029</v>
      </c>
      <c r="Z553" s="436" t="s">
        <v>1029</v>
      </c>
      <c r="AA553" s="436"/>
      <c r="AC553" s="443">
        <f t="shared" si="2"/>
        <v>15.299041285714285</v>
      </c>
    </row>
    <row r="554" spans="1:29" ht="19.5" customHeight="1" x14ac:dyDescent="0.25">
      <c r="A554" s="436">
        <f>A552+1</f>
        <v>273</v>
      </c>
      <c r="B554" s="436"/>
      <c r="C554" s="436" t="s">
        <v>567</v>
      </c>
      <c r="D554" s="436" t="s">
        <v>238</v>
      </c>
      <c r="E554" s="437">
        <v>393</v>
      </c>
      <c r="F554" s="453"/>
      <c r="G554" s="439"/>
      <c r="H554" s="437"/>
      <c r="I554" s="437"/>
      <c r="J554" s="438">
        <v>248.565</v>
      </c>
      <c r="K554" s="436" t="s">
        <v>1029</v>
      </c>
      <c r="L554" s="442">
        <f>H553+H555</f>
        <v>812</v>
      </c>
      <c r="M554" s="439">
        <v>406</v>
      </c>
      <c r="N554" s="439">
        <v>164</v>
      </c>
      <c r="O554" s="439">
        <v>159</v>
      </c>
      <c r="P554" s="439">
        <v>323</v>
      </c>
      <c r="Q554" s="439">
        <v>178</v>
      </c>
      <c r="R554" s="439">
        <v>170</v>
      </c>
      <c r="S554" s="439">
        <v>348</v>
      </c>
      <c r="T554" s="440">
        <v>427925.91700000002</v>
      </c>
      <c r="U554" s="440">
        <v>3156816.6290000002</v>
      </c>
      <c r="V554" s="441"/>
      <c r="W554" s="436"/>
      <c r="X554" s="436" t="s">
        <v>763</v>
      </c>
      <c r="Y554" s="436" t="s">
        <v>759</v>
      </c>
      <c r="Z554" s="436" t="s">
        <v>760</v>
      </c>
      <c r="AA554" s="436"/>
      <c r="AC554" s="443">
        <f t="shared" si="2"/>
        <v>0</v>
      </c>
    </row>
    <row r="555" spans="1:29" ht="19.5" customHeight="1" x14ac:dyDescent="0.25">
      <c r="A555" s="436"/>
      <c r="B555" s="436"/>
      <c r="C555" s="436"/>
      <c r="D555" s="436"/>
      <c r="E555" s="437"/>
      <c r="F555" s="453"/>
      <c r="G555" s="439"/>
      <c r="H555" s="437">
        <v>393</v>
      </c>
      <c r="I555" s="437">
        <f>H555+I553</f>
        <v>107486.28899999999</v>
      </c>
      <c r="J555" s="438"/>
      <c r="K555" s="436"/>
      <c r="L555" s="442"/>
      <c r="M555" s="439"/>
      <c r="N555" s="439"/>
      <c r="O555" s="439"/>
      <c r="P555" s="439"/>
      <c r="Q555" s="439"/>
      <c r="R555" s="439"/>
      <c r="S555" s="439"/>
      <c r="T555" s="440"/>
      <c r="U555" s="440"/>
      <c r="V555" s="441"/>
      <c r="W555" s="436"/>
      <c r="X555" s="436" t="s">
        <v>1029</v>
      </c>
      <c r="Y555" s="436" t="s">
        <v>1029</v>
      </c>
      <c r="Z555" s="436" t="s">
        <v>1029</v>
      </c>
      <c r="AA555" s="436"/>
      <c r="AC555" s="443">
        <f t="shared" si="2"/>
        <v>15.355184142857141</v>
      </c>
    </row>
    <row r="556" spans="1:29" ht="19.5" customHeight="1" x14ac:dyDescent="0.25">
      <c r="A556" s="436">
        <f>A554+1</f>
        <v>274</v>
      </c>
      <c r="B556" s="436"/>
      <c r="C556" s="436" t="s">
        <v>568</v>
      </c>
      <c r="D556" s="436" t="s">
        <v>257</v>
      </c>
      <c r="E556" s="437">
        <v>404</v>
      </c>
      <c r="F556" s="453"/>
      <c r="G556" s="439"/>
      <c r="H556" s="437"/>
      <c r="I556" s="437"/>
      <c r="J556" s="438">
        <v>249.75700000000001</v>
      </c>
      <c r="K556" s="436" t="s">
        <v>1029</v>
      </c>
      <c r="L556" s="442">
        <f>H555+H557</f>
        <v>797</v>
      </c>
      <c r="M556" s="439">
        <v>398.5</v>
      </c>
      <c r="N556" s="439">
        <v>235</v>
      </c>
      <c r="O556" s="439">
        <v>199</v>
      </c>
      <c r="P556" s="439">
        <v>434</v>
      </c>
      <c r="Q556" s="439">
        <v>224</v>
      </c>
      <c r="R556" s="439">
        <v>200</v>
      </c>
      <c r="S556" s="439">
        <v>424</v>
      </c>
      <c r="T556" s="440">
        <v>428311.31599999999</v>
      </c>
      <c r="U556" s="440">
        <v>3156893.5490000001</v>
      </c>
      <c r="V556" s="441"/>
      <c r="W556" s="436"/>
      <c r="X556" s="436" t="s">
        <v>763</v>
      </c>
      <c r="Y556" s="436" t="s">
        <v>759</v>
      </c>
      <c r="Z556" s="436" t="s">
        <v>760</v>
      </c>
      <c r="AA556" s="436"/>
      <c r="AC556" s="443">
        <f t="shared" si="2"/>
        <v>0</v>
      </c>
    </row>
    <row r="557" spans="1:29" ht="19.5" customHeight="1" x14ac:dyDescent="0.25">
      <c r="A557" s="436"/>
      <c r="B557" s="436"/>
      <c r="C557" s="436"/>
      <c r="D557" s="436"/>
      <c r="E557" s="437"/>
      <c r="F557" s="453"/>
      <c r="G557" s="439"/>
      <c r="H557" s="437">
        <v>404</v>
      </c>
      <c r="I557" s="437">
        <f>H557+I555</f>
        <v>107890.28899999999</v>
      </c>
      <c r="J557" s="438"/>
      <c r="K557" s="436"/>
      <c r="L557" s="442"/>
      <c r="M557" s="439"/>
      <c r="N557" s="439"/>
      <c r="O557" s="439"/>
      <c r="P557" s="439"/>
      <c r="Q557" s="439"/>
      <c r="R557" s="439"/>
      <c r="S557" s="439"/>
      <c r="T557" s="440"/>
      <c r="U557" s="440"/>
      <c r="V557" s="441"/>
      <c r="W557" s="436"/>
      <c r="X557" s="436" t="s">
        <v>1029</v>
      </c>
      <c r="Y557" s="436" t="s">
        <v>1029</v>
      </c>
      <c r="Z557" s="436" t="s">
        <v>1029</v>
      </c>
      <c r="AA557" s="436"/>
      <c r="AC557" s="443">
        <f t="shared" si="2"/>
        <v>15.412898428571427</v>
      </c>
    </row>
    <row r="558" spans="1:29" ht="19.5" customHeight="1" x14ac:dyDescent="0.25">
      <c r="A558" s="436">
        <f>A556+1</f>
        <v>275</v>
      </c>
      <c r="B558" s="436"/>
      <c r="C558" s="436" t="s">
        <v>569</v>
      </c>
      <c r="D558" s="436" t="s">
        <v>246</v>
      </c>
      <c r="E558" s="437">
        <v>434.613</v>
      </c>
      <c r="F558" s="453"/>
      <c r="G558" s="439"/>
      <c r="H558" s="437"/>
      <c r="I558" s="437"/>
      <c r="J558" s="438">
        <v>244.471</v>
      </c>
      <c r="K558" s="436" t="s">
        <v>1029</v>
      </c>
      <c r="L558" s="442">
        <f>H557+H559</f>
        <v>838.61300000000006</v>
      </c>
      <c r="M558" s="439">
        <v>419.30650000000003</v>
      </c>
      <c r="N558" s="439">
        <v>206</v>
      </c>
      <c r="O558" s="439">
        <v>216</v>
      </c>
      <c r="P558" s="439">
        <v>422</v>
      </c>
      <c r="Q558" s="439">
        <v>205</v>
      </c>
      <c r="R558" s="439">
        <v>217</v>
      </c>
      <c r="S558" s="439">
        <v>422</v>
      </c>
      <c r="T558" s="440">
        <v>428707.50199999998</v>
      </c>
      <c r="U558" s="440">
        <v>3156972.622</v>
      </c>
      <c r="V558" s="441"/>
      <c r="W558" s="436"/>
      <c r="X558" s="436" t="s">
        <v>763</v>
      </c>
      <c r="Y558" s="436" t="s">
        <v>759</v>
      </c>
      <c r="Z558" s="436" t="s">
        <v>760</v>
      </c>
      <c r="AA558" s="436"/>
      <c r="AC558" s="443">
        <f t="shared" si="2"/>
        <v>0</v>
      </c>
    </row>
    <row r="559" spans="1:29" ht="19.5" customHeight="1" x14ac:dyDescent="0.25">
      <c r="A559" s="436"/>
      <c r="B559" s="436"/>
      <c r="C559" s="436"/>
      <c r="D559" s="436"/>
      <c r="E559" s="437"/>
      <c r="F559" s="453"/>
      <c r="G559" s="439"/>
      <c r="H559" s="437">
        <v>434.613</v>
      </c>
      <c r="I559" s="437">
        <f>H559+I557</f>
        <v>108324.90199999999</v>
      </c>
      <c r="J559" s="438"/>
      <c r="K559" s="436"/>
      <c r="L559" s="442"/>
      <c r="M559" s="439"/>
      <c r="N559" s="439"/>
      <c r="O559" s="439"/>
      <c r="P559" s="439"/>
      <c r="Q559" s="439"/>
      <c r="R559" s="439"/>
      <c r="S559" s="439"/>
      <c r="T559" s="440"/>
      <c r="U559" s="440"/>
      <c r="V559" s="441" t="s">
        <v>1200</v>
      </c>
      <c r="W559" s="436"/>
      <c r="X559" s="436" t="s">
        <v>1029</v>
      </c>
      <c r="Y559" s="436" t="s">
        <v>1029</v>
      </c>
      <c r="Z559" s="436" t="s">
        <v>1029</v>
      </c>
      <c r="AA559" s="436"/>
      <c r="AC559" s="443">
        <f t="shared" si="2"/>
        <v>15.474985999999998</v>
      </c>
    </row>
    <row r="560" spans="1:29" ht="19.5" customHeight="1" x14ac:dyDescent="0.25">
      <c r="A560" s="436">
        <f>A558+1</f>
        <v>276</v>
      </c>
      <c r="B560" s="436" t="s">
        <v>1201</v>
      </c>
      <c r="C560" s="436" t="s">
        <v>570</v>
      </c>
      <c r="D560" s="436" t="s">
        <v>571</v>
      </c>
      <c r="E560" s="437">
        <v>307</v>
      </c>
      <c r="F560" s="453"/>
      <c r="G560" s="439">
        <f>SUM(H540:H559)</f>
        <v>4094.6129999999998</v>
      </c>
      <c r="H560" s="437"/>
      <c r="I560" s="437"/>
      <c r="J560" s="438">
        <v>247.886</v>
      </c>
      <c r="K560" s="436" t="s">
        <v>1202</v>
      </c>
      <c r="L560" s="442">
        <f>H559+H561</f>
        <v>741.61300000000006</v>
      </c>
      <c r="M560" s="439">
        <v>370.80650000000003</v>
      </c>
      <c r="N560" s="439">
        <v>220</v>
      </c>
      <c r="O560" s="439">
        <v>151</v>
      </c>
      <c r="P560" s="439">
        <v>371</v>
      </c>
      <c r="Q560" s="439">
        <v>220</v>
      </c>
      <c r="R560" s="439">
        <v>152</v>
      </c>
      <c r="S560" s="439">
        <v>372</v>
      </c>
      <c r="T560" s="440">
        <v>429133.70899999997</v>
      </c>
      <c r="U560" s="440">
        <v>3157057.6869999999</v>
      </c>
      <c r="V560" s="441"/>
      <c r="W560" s="436"/>
      <c r="X560" s="436" t="s">
        <v>763</v>
      </c>
      <c r="Y560" s="436" t="s">
        <v>759</v>
      </c>
      <c r="Z560" s="436" t="s">
        <v>760</v>
      </c>
      <c r="AA560" s="436"/>
      <c r="AC560" s="443">
        <f t="shared" si="2"/>
        <v>0</v>
      </c>
    </row>
    <row r="561" spans="1:29" ht="19.5" customHeight="1" x14ac:dyDescent="0.25">
      <c r="A561" s="436"/>
      <c r="B561" s="436"/>
      <c r="C561" s="436"/>
      <c r="D561" s="436"/>
      <c r="E561" s="437"/>
      <c r="F561" s="453"/>
      <c r="G561" s="439"/>
      <c r="H561" s="437">
        <v>307</v>
      </c>
      <c r="I561" s="437">
        <f>H561+I559</f>
        <v>108631.90199999999</v>
      </c>
      <c r="J561" s="438"/>
      <c r="K561" s="436"/>
      <c r="L561" s="442"/>
      <c r="M561" s="439"/>
      <c r="N561" s="439"/>
      <c r="O561" s="439"/>
      <c r="P561" s="439"/>
      <c r="Q561" s="439"/>
      <c r="R561" s="439"/>
      <c r="S561" s="439"/>
      <c r="T561" s="440"/>
      <c r="U561" s="440"/>
      <c r="V561" s="441" t="s">
        <v>1037</v>
      </c>
      <c r="W561" s="436"/>
      <c r="X561" s="436" t="s">
        <v>1029</v>
      </c>
      <c r="Y561" s="436" t="s">
        <v>1029</v>
      </c>
      <c r="Z561" s="436" t="s">
        <v>1029</v>
      </c>
      <c r="AA561" s="436"/>
      <c r="AC561" s="443">
        <f t="shared" si="2"/>
        <v>15.518843142857142</v>
      </c>
    </row>
    <row r="562" spans="1:29" ht="19.5" customHeight="1" x14ac:dyDescent="0.25">
      <c r="A562" s="436">
        <f>A560+1</f>
        <v>277</v>
      </c>
      <c r="B562" s="436"/>
      <c r="C562" s="436" t="s">
        <v>572</v>
      </c>
      <c r="D562" s="436" t="s">
        <v>244</v>
      </c>
      <c r="E562" s="437">
        <v>326</v>
      </c>
      <c r="F562" s="453"/>
      <c r="G562" s="439"/>
      <c r="H562" s="437"/>
      <c r="I562" s="437"/>
      <c r="J562" s="438">
        <v>248.31200000000001</v>
      </c>
      <c r="K562" s="436" t="s">
        <v>1029</v>
      </c>
      <c r="L562" s="442">
        <f>H561+H563</f>
        <v>633</v>
      </c>
      <c r="M562" s="439">
        <v>316.5</v>
      </c>
      <c r="N562" s="439">
        <v>157</v>
      </c>
      <c r="O562" s="439">
        <v>215</v>
      </c>
      <c r="P562" s="439">
        <v>372</v>
      </c>
      <c r="Q562" s="439">
        <v>156</v>
      </c>
      <c r="R562" s="439">
        <v>199</v>
      </c>
      <c r="S562" s="439">
        <v>355</v>
      </c>
      <c r="T562" s="440">
        <v>429435.39199999999</v>
      </c>
      <c r="U562" s="440">
        <v>3157114.5750000002</v>
      </c>
      <c r="V562" s="441"/>
      <c r="W562" s="436"/>
      <c r="X562" s="436" t="s">
        <v>763</v>
      </c>
      <c r="Y562" s="436" t="s">
        <v>759</v>
      </c>
      <c r="Z562" s="436" t="s">
        <v>760</v>
      </c>
      <c r="AA562" s="436"/>
      <c r="AC562" s="443">
        <f t="shared" si="2"/>
        <v>0</v>
      </c>
    </row>
    <row r="563" spans="1:29" ht="19.5" customHeight="1" x14ac:dyDescent="0.25">
      <c r="A563" s="436"/>
      <c r="B563" s="436"/>
      <c r="C563" s="436"/>
      <c r="D563" s="436"/>
      <c r="E563" s="437"/>
      <c r="F563" s="453"/>
      <c r="G563" s="439"/>
      <c r="H563" s="437">
        <v>326</v>
      </c>
      <c r="I563" s="437">
        <f>H563+I561</f>
        <v>108957.90199999999</v>
      </c>
      <c r="J563" s="438"/>
      <c r="K563" s="436"/>
      <c r="L563" s="442"/>
      <c r="M563" s="439"/>
      <c r="N563" s="439"/>
      <c r="O563" s="439"/>
      <c r="P563" s="439"/>
      <c r="Q563" s="439"/>
      <c r="R563" s="439"/>
      <c r="S563" s="439"/>
      <c r="T563" s="440"/>
      <c r="U563" s="440"/>
      <c r="V563" s="441"/>
      <c r="W563" s="436"/>
      <c r="X563" s="436" t="s">
        <v>1029</v>
      </c>
      <c r="Y563" s="436" t="s">
        <v>1029</v>
      </c>
      <c r="Z563" s="436" t="s">
        <v>1029</v>
      </c>
      <c r="AA563" s="436"/>
      <c r="AC563" s="443">
        <f t="shared" si="2"/>
        <v>15.565414571428569</v>
      </c>
    </row>
    <row r="564" spans="1:29" ht="19.5" customHeight="1" x14ac:dyDescent="0.25">
      <c r="A564" s="436">
        <f>A562+1</f>
        <v>278</v>
      </c>
      <c r="B564" s="436"/>
      <c r="C564" s="436" t="s">
        <v>573</v>
      </c>
      <c r="D564" s="436" t="s">
        <v>246</v>
      </c>
      <c r="E564" s="437">
        <v>392</v>
      </c>
      <c r="F564" s="453"/>
      <c r="G564" s="439"/>
      <c r="H564" s="437"/>
      <c r="I564" s="437"/>
      <c r="J564" s="438">
        <v>237.471</v>
      </c>
      <c r="K564" s="436" t="s">
        <v>1029</v>
      </c>
      <c r="L564" s="442">
        <f>H563+H565</f>
        <v>718</v>
      </c>
      <c r="M564" s="439">
        <v>359</v>
      </c>
      <c r="N564" s="439">
        <v>112</v>
      </c>
      <c r="O564" s="439">
        <v>219</v>
      </c>
      <c r="P564" s="439">
        <v>331</v>
      </c>
      <c r="Q564" s="439">
        <v>128</v>
      </c>
      <c r="R564" s="439">
        <v>212</v>
      </c>
      <c r="S564" s="439">
        <v>340</v>
      </c>
      <c r="T564" s="440">
        <v>429755.74599999998</v>
      </c>
      <c r="U564" s="440">
        <v>3157174.983</v>
      </c>
      <c r="V564" s="441"/>
      <c r="W564" s="436"/>
      <c r="X564" s="436" t="s">
        <v>763</v>
      </c>
      <c r="Y564" s="436" t="s">
        <v>759</v>
      </c>
      <c r="Z564" s="436" t="s">
        <v>760</v>
      </c>
      <c r="AA564" s="436"/>
      <c r="AC564" s="443">
        <f t="shared" si="2"/>
        <v>0</v>
      </c>
    </row>
    <row r="565" spans="1:29" ht="19.5" customHeight="1" x14ac:dyDescent="0.25">
      <c r="A565" s="436"/>
      <c r="B565" s="436"/>
      <c r="C565" s="436"/>
      <c r="D565" s="436"/>
      <c r="E565" s="437"/>
      <c r="F565" s="453"/>
      <c r="G565" s="439"/>
      <c r="H565" s="437">
        <v>392</v>
      </c>
      <c r="I565" s="437">
        <f>H565+I563</f>
        <v>109349.90199999999</v>
      </c>
      <c r="J565" s="438"/>
      <c r="K565" s="436"/>
      <c r="L565" s="442"/>
      <c r="M565" s="439"/>
      <c r="N565" s="439"/>
      <c r="O565" s="439"/>
      <c r="P565" s="439"/>
      <c r="Q565" s="439"/>
      <c r="R565" s="439"/>
      <c r="S565" s="439"/>
      <c r="T565" s="440"/>
      <c r="U565" s="440"/>
      <c r="V565" s="441" t="s">
        <v>1203</v>
      </c>
      <c r="W565" s="436"/>
      <c r="X565" s="436" t="s">
        <v>1029</v>
      </c>
      <c r="Y565" s="436" t="s">
        <v>1029</v>
      </c>
      <c r="Z565" s="436" t="s">
        <v>1029</v>
      </c>
      <c r="AA565" s="436"/>
      <c r="AC565" s="443">
        <f t="shared" si="2"/>
        <v>15.62141457142857</v>
      </c>
    </row>
    <row r="566" spans="1:29" ht="19.5" customHeight="1" x14ac:dyDescent="0.25">
      <c r="A566" s="436">
        <f>A564+1</f>
        <v>279</v>
      </c>
      <c r="B566" s="436"/>
      <c r="C566" s="436" t="s">
        <v>574</v>
      </c>
      <c r="D566" s="436" t="s">
        <v>246</v>
      </c>
      <c r="E566" s="437">
        <v>441</v>
      </c>
      <c r="F566" s="453"/>
      <c r="G566" s="439"/>
      <c r="H566" s="437"/>
      <c r="I566" s="437"/>
      <c r="J566" s="438">
        <v>233.33799999999999</v>
      </c>
      <c r="K566" s="436" t="s">
        <v>1029</v>
      </c>
      <c r="L566" s="442">
        <f>H565+H567</f>
        <v>833</v>
      </c>
      <c r="M566" s="439">
        <v>416.5</v>
      </c>
      <c r="N566" s="439">
        <v>174</v>
      </c>
      <c r="O566" s="439">
        <v>217</v>
      </c>
      <c r="P566" s="439">
        <v>391</v>
      </c>
      <c r="Q566" s="439">
        <v>181</v>
      </c>
      <c r="R566" s="439">
        <v>219</v>
      </c>
      <c r="S566" s="439">
        <v>400</v>
      </c>
      <c r="T566" s="440">
        <v>430140.95699999999</v>
      </c>
      <c r="U566" s="440">
        <v>3157247.622</v>
      </c>
      <c r="V566" s="441"/>
      <c r="W566" s="436"/>
      <c r="X566" s="436" t="s">
        <v>763</v>
      </c>
      <c r="Y566" s="436" t="s">
        <v>759</v>
      </c>
      <c r="Z566" s="436" t="s">
        <v>760</v>
      </c>
      <c r="AA566" s="436"/>
      <c r="AC566" s="443">
        <f t="shared" si="2"/>
        <v>0</v>
      </c>
    </row>
    <row r="567" spans="1:29" ht="19.5" customHeight="1" x14ac:dyDescent="0.25">
      <c r="A567" s="436"/>
      <c r="B567" s="436"/>
      <c r="C567" s="436"/>
      <c r="D567" s="436"/>
      <c r="E567" s="437"/>
      <c r="F567" s="453"/>
      <c r="G567" s="439"/>
      <c r="H567" s="437">
        <v>441</v>
      </c>
      <c r="I567" s="437">
        <f>H567+I565</f>
        <v>109790.90199999999</v>
      </c>
      <c r="J567" s="438"/>
      <c r="K567" s="436"/>
      <c r="L567" s="442"/>
      <c r="M567" s="439"/>
      <c r="N567" s="439"/>
      <c r="O567" s="439"/>
      <c r="P567" s="439"/>
      <c r="Q567" s="439"/>
      <c r="R567" s="439"/>
      <c r="S567" s="439"/>
      <c r="T567" s="440"/>
      <c r="U567" s="440"/>
      <c r="V567" s="441" t="s">
        <v>1195</v>
      </c>
      <c r="W567" s="436"/>
      <c r="X567" s="436" t="s">
        <v>1029</v>
      </c>
      <c r="Y567" s="436" t="s">
        <v>1029</v>
      </c>
      <c r="Z567" s="436" t="s">
        <v>1029</v>
      </c>
      <c r="AA567" s="436"/>
      <c r="AC567" s="443">
        <f t="shared" si="2"/>
        <v>15.684414571428569</v>
      </c>
    </row>
    <row r="568" spans="1:29" ht="19.5" customHeight="1" x14ac:dyDescent="0.25">
      <c r="A568" s="436">
        <f>A566+1</f>
        <v>280</v>
      </c>
      <c r="B568" s="436"/>
      <c r="C568" s="436" t="s">
        <v>575</v>
      </c>
      <c r="D568" s="436" t="s">
        <v>246</v>
      </c>
      <c r="E568" s="437">
        <v>399</v>
      </c>
      <c r="F568" s="453"/>
      <c r="G568" s="439"/>
      <c r="H568" s="437"/>
      <c r="I568" s="437"/>
      <c r="J568" s="438">
        <v>234.08799999999999</v>
      </c>
      <c r="K568" s="436" t="s">
        <v>1029</v>
      </c>
      <c r="L568" s="442">
        <f>H567+H569</f>
        <v>840</v>
      </c>
      <c r="M568" s="439">
        <v>420</v>
      </c>
      <c r="N568" s="439">
        <v>225</v>
      </c>
      <c r="O568" s="439">
        <v>176</v>
      </c>
      <c r="P568" s="439">
        <v>401</v>
      </c>
      <c r="Q568" s="439">
        <v>224</v>
      </c>
      <c r="R568" s="439">
        <v>184</v>
      </c>
      <c r="S568" s="439">
        <v>408</v>
      </c>
      <c r="T568" s="440">
        <v>430574.32</v>
      </c>
      <c r="U568" s="440">
        <v>3157329.34</v>
      </c>
      <c r="V568" s="441"/>
      <c r="W568" s="436"/>
      <c r="X568" s="436" t="s">
        <v>763</v>
      </c>
      <c r="Y568" s="436" t="s">
        <v>759</v>
      </c>
      <c r="Z568" s="436" t="s">
        <v>760</v>
      </c>
      <c r="AA568" s="436"/>
      <c r="AC568" s="443">
        <f t="shared" si="2"/>
        <v>0</v>
      </c>
    </row>
    <row r="569" spans="1:29" ht="19.5" customHeight="1" x14ac:dyDescent="0.25">
      <c r="A569" s="436"/>
      <c r="B569" s="436"/>
      <c r="C569" s="436"/>
      <c r="D569" s="436"/>
      <c r="E569" s="437"/>
      <c r="F569" s="453"/>
      <c r="G569" s="439"/>
      <c r="H569" s="437">
        <v>399</v>
      </c>
      <c r="I569" s="437">
        <f>H569+I567</f>
        <v>110189.90199999999</v>
      </c>
      <c r="J569" s="438"/>
      <c r="K569" s="436"/>
      <c r="L569" s="442"/>
      <c r="M569" s="439"/>
      <c r="N569" s="439"/>
      <c r="O569" s="439"/>
      <c r="P569" s="439"/>
      <c r="Q569" s="439"/>
      <c r="R569" s="439"/>
      <c r="S569" s="439"/>
      <c r="T569" s="440"/>
      <c r="U569" s="440"/>
      <c r="V569" s="441"/>
      <c r="W569" s="436"/>
      <c r="X569" s="436" t="s">
        <v>1029</v>
      </c>
      <c r="Y569" s="436" t="s">
        <v>1029</v>
      </c>
      <c r="Z569" s="436" t="s">
        <v>1029</v>
      </c>
      <c r="AA569" s="436"/>
      <c r="AC569" s="443">
        <f t="shared" si="2"/>
        <v>15.741414571428569</v>
      </c>
    </row>
    <row r="570" spans="1:29" ht="19.5" customHeight="1" x14ac:dyDescent="0.25">
      <c r="A570" s="436">
        <f>A568+1</f>
        <v>281</v>
      </c>
      <c r="B570" s="436"/>
      <c r="C570" s="436" t="s">
        <v>576</v>
      </c>
      <c r="D570" s="436" t="s">
        <v>244</v>
      </c>
      <c r="E570" s="437">
        <v>441</v>
      </c>
      <c r="F570" s="453"/>
      <c r="G570" s="439"/>
      <c r="H570" s="437"/>
      <c r="I570" s="437"/>
      <c r="J570" s="438">
        <v>241.47399999999999</v>
      </c>
      <c r="K570" s="436" t="s">
        <v>1029</v>
      </c>
      <c r="L570" s="442">
        <f>H569+H571</f>
        <v>840</v>
      </c>
      <c r="M570" s="439">
        <v>420</v>
      </c>
      <c r="N570" s="439">
        <v>223</v>
      </c>
      <c r="O570" s="439">
        <v>172</v>
      </c>
      <c r="P570" s="439">
        <v>395</v>
      </c>
      <c r="Q570" s="439">
        <v>216</v>
      </c>
      <c r="R570" s="439">
        <v>188</v>
      </c>
      <c r="S570" s="439">
        <v>404</v>
      </c>
      <c r="T570" s="440">
        <v>430966.41</v>
      </c>
      <c r="U570" s="440">
        <v>3157403.2760000001</v>
      </c>
      <c r="V570" s="441"/>
      <c r="W570" s="436"/>
      <c r="X570" s="436" t="s">
        <v>763</v>
      </c>
      <c r="Y570" s="436" t="s">
        <v>759</v>
      </c>
      <c r="Z570" s="436" t="s">
        <v>760</v>
      </c>
      <c r="AA570" s="436"/>
      <c r="AC570" s="443">
        <f t="shared" si="2"/>
        <v>0</v>
      </c>
    </row>
    <row r="571" spans="1:29" ht="19.5" customHeight="1" x14ac:dyDescent="0.25">
      <c r="A571" s="436"/>
      <c r="B571" s="436"/>
      <c r="C571" s="436"/>
      <c r="D571" s="436"/>
      <c r="E571" s="437"/>
      <c r="F571" s="453"/>
      <c r="G571" s="439"/>
      <c r="H571" s="437">
        <v>441</v>
      </c>
      <c r="I571" s="437">
        <f>H571+I569</f>
        <v>110630.90199999999</v>
      </c>
      <c r="J571" s="438"/>
      <c r="K571" s="436"/>
      <c r="L571" s="442"/>
      <c r="M571" s="439"/>
      <c r="N571" s="439"/>
      <c r="O571" s="439"/>
      <c r="P571" s="439"/>
      <c r="Q571" s="439"/>
      <c r="R571" s="439"/>
      <c r="S571" s="439"/>
      <c r="T571" s="440"/>
      <c r="U571" s="440"/>
      <c r="V571" s="441" t="s">
        <v>1037</v>
      </c>
      <c r="W571" s="436"/>
      <c r="X571" s="436" t="s">
        <v>1029</v>
      </c>
      <c r="Y571" s="436" t="s">
        <v>1029</v>
      </c>
      <c r="Z571" s="436" t="s">
        <v>1029</v>
      </c>
      <c r="AA571" s="436"/>
      <c r="AC571" s="443">
        <f t="shared" si="2"/>
        <v>15.80441457142857</v>
      </c>
    </row>
    <row r="572" spans="1:29" ht="19.5" customHeight="1" x14ac:dyDescent="0.25">
      <c r="A572" s="436">
        <f>A570+1</f>
        <v>282</v>
      </c>
      <c r="B572" s="436"/>
      <c r="C572" s="436" t="s">
        <v>577</v>
      </c>
      <c r="D572" s="436" t="s">
        <v>246</v>
      </c>
      <c r="E572" s="437">
        <v>399</v>
      </c>
      <c r="F572" s="453"/>
      <c r="G572" s="439"/>
      <c r="H572" s="437"/>
      <c r="I572" s="437"/>
      <c r="J572" s="438">
        <v>248.458</v>
      </c>
      <c r="K572" s="436" t="s">
        <v>1029</v>
      </c>
      <c r="L572" s="442">
        <f>H571+H573</f>
        <v>840</v>
      </c>
      <c r="M572" s="439">
        <v>420</v>
      </c>
      <c r="N572" s="439">
        <v>270</v>
      </c>
      <c r="O572" s="439">
        <v>242</v>
      </c>
      <c r="P572" s="439">
        <v>512</v>
      </c>
      <c r="Q572" s="439">
        <v>255</v>
      </c>
      <c r="R572" s="439">
        <v>229</v>
      </c>
      <c r="S572" s="439">
        <v>484</v>
      </c>
      <c r="T572" s="440">
        <v>431399.77299999999</v>
      </c>
      <c r="U572" s="440">
        <v>3157484.9939999999</v>
      </c>
      <c r="V572" s="441"/>
      <c r="W572" s="436"/>
      <c r="X572" s="436" t="s">
        <v>763</v>
      </c>
      <c r="Y572" s="436" t="s">
        <v>759</v>
      </c>
      <c r="Z572" s="436" t="s">
        <v>760</v>
      </c>
      <c r="AA572" s="436"/>
      <c r="AC572" s="443">
        <f t="shared" si="2"/>
        <v>0</v>
      </c>
    </row>
    <row r="573" spans="1:29" ht="19.5" customHeight="1" x14ac:dyDescent="0.25">
      <c r="A573" s="436"/>
      <c r="B573" s="436"/>
      <c r="C573" s="436"/>
      <c r="D573" s="436"/>
      <c r="E573" s="437"/>
      <c r="F573" s="453"/>
      <c r="G573" s="439"/>
      <c r="H573" s="437">
        <v>399</v>
      </c>
      <c r="I573" s="437">
        <f>H573+I571</f>
        <v>111029.90199999999</v>
      </c>
      <c r="J573" s="438"/>
      <c r="K573" s="436"/>
      <c r="L573" s="442"/>
      <c r="M573" s="439"/>
      <c r="N573" s="439"/>
      <c r="O573" s="439"/>
      <c r="P573" s="439"/>
      <c r="Q573" s="439"/>
      <c r="R573" s="439"/>
      <c r="S573" s="439"/>
      <c r="T573" s="440"/>
      <c r="U573" s="440"/>
      <c r="V573" s="441" t="s">
        <v>1204</v>
      </c>
      <c r="W573" s="436"/>
      <c r="X573" s="436" t="s">
        <v>1029</v>
      </c>
      <c r="Y573" s="436" t="s">
        <v>1029</v>
      </c>
      <c r="Z573" s="436" t="s">
        <v>1029</v>
      </c>
      <c r="AA573" s="436"/>
      <c r="AC573" s="443">
        <f t="shared" si="2"/>
        <v>15.86141457142857</v>
      </c>
    </row>
    <row r="574" spans="1:29" ht="19.5" customHeight="1" x14ac:dyDescent="0.25">
      <c r="A574" s="436">
        <f>A572+1</f>
        <v>283</v>
      </c>
      <c r="B574" s="436"/>
      <c r="C574" s="436" t="s">
        <v>578</v>
      </c>
      <c r="D574" s="436" t="s">
        <v>257</v>
      </c>
      <c r="E574" s="437">
        <v>432</v>
      </c>
      <c r="F574" s="453"/>
      <c r="G574" s="439"/>
      <c r="H574" s="437"/>
      <c r="I574" s="437"/>
      <c r="J574" s="438">
        <v>246.589</v>
      </c>
      <c r="K574" s="436" t="s">
        <v>1029</v>
      </c>
      <c r="L574" s="442">
        <f>H573+H575</f>
        <v>831</v>
      </c>
      <c r="M574" s="439">
        <v>415.5</v>
      </c>
      <c r="N574" s="439">
        <v>157</v>
      </c>
      <c r="O574" s="439">
        <v>215</v>
      </c>
      <c r="P574" s="439">
        <v>372</v>
      </c>
      <c r="Q574" s="439">
        <v>171</v>
      </c>
      <c r="R574" s="439">
        <v>216</v>
      </c>
      <c r="S574" s="439">
        <v>387</v>
      </c>
      <c r="T574" s="440">
        <v>431791.86300000001</v>
      </c>
      <c r="U574" s="440">
        <v>3157558.929</v>
      </c>
      <c r="V574" s="441"/>
      <c r="W574" s="436"/>
      <c r="X574" s="436" t="s">
        <v>763</v>
      </c>
      <c r="Y574" s="436" t="s">
        <v>759</v>
      </c>
      <c r="Z574" s="436" t="s">
        <v>760</v>
      </c>
      <c r="AA574" s="436"/>
      <c r="AC574" s="443">
        <f t="shared" si="2"/>
        <v>0</v>
      </c>
    </row>
    <row r="575" spans="1:29" ht="19.5" customHeight="1" x14ac:dyDescent="0.25">
      <c r="A575" s="436"/>
      <c r="B575" s="436"/>
      <c r="C575" s="436"/>
      <c r="D575" s="436"/>
      <c r="E575" s="437"/>
      <c r="F575" s="453"/>
      <c r="G575" s="439"/>
      <c r="H575" s="437">
        <v>432</v>
      </c>
      <c r="I575" s="437">
        <f>H575+I573</f>
        <v>111461.90199999999</v>
      </c>
      <c r="J575" s="438"/>
      <c r="K575" s="436"/>
      <c r="L575" s="442"/>
      <c r="M575" s="439"/>
      <c r="N575" s="439"/>
      <c r="O575" s="439"/>
      <c r="P575" s="439"/>
      <c r="Q575" s="439"/>
      <c r="R575" s="439"/>
      <c r="S575" s="439"/>
      <c r="T575" s="440"/>
      <c r="U575" s="440"/>
      <c r="V575" s="441" t="s">
        <v>1188</v>
      </c>
      <c r="W575" s="436"/>
      <c r="X575" s="436" t="s">
        <v>1029</v>
      </c>
      <c r="Y575" s="436" t="s">
        <v>1029</v>
      </c>
      <c r="Z575" s="436" t="s">
        <v>1029</v>
      </c>
      <c r="AA575" s="436"/>
      <c r="AC575" s="443">
        <f t="shared" si="2"/>
        <v>15.923128857142855</v>
      </c>
    </row>
    <row r="576" spans="1:29" ht="19.5" customHeight="1" x14ac:dyDescent="0.25">
      <c r="A576" s="436">
        <f>A574+1</f>
        <v>284</v>
      </c>
      <c r="B576" s="436"/>
      <c r="C576" s="436" t="s">
        <v>579</v>
      </c>
      <c r="D576" s="436" t="s">
        <v>257</v>
      </c>
      <c r="E576" s="437">
        <v>357</v>
      </c>
      <c r="F576" s="453"/>
      <c r="G576" s="439"/>
      <c r="H576" s="437"/>
      <c r="I576" s="437"/>
      <c r="J576" s="438">
        <v>246.834</v>
      </c>
      <c r="K576" s="436" t="s">
        <v>1029</v>
      </c>
      <c r="L576" s="442">
        <f>H575+H577</f>
        <v>789</v>
      </c>
      <c r="M576" s="439">
        <v>394.5</v>
      </c>
      <c r="N576" s="439">
        <v>218</v>
      </c>
      <c r="O576" s="439">
        <v>194</v>
      </c>
      <c r="P576" s="439">
        <v>412</v>
      </c>
      <c r="Q576" s="439">
        <v>218</v>
      </c>
      <c r="R576" s="439">
        <v>189</v>
      </c>
      <c r="S576" s="439">
        <v>407</v>
      </c>
      <c r="T576" s="440">
        <v>432216.38099999999</v>
      </c>
      <c r="U576" s="440">
        <v>3157638.98</v>
      </c>
      <c r="V576" s="441"/>
      <c r="W576" s="436"/>
      <c r="X576" s="436" t="s">
        <v>763</v>
      </c>
      <c r="Y576" s="436" t="s">
        <v>759</v>
      </c>
      <c r="Z576" s="436" t="s">
        <v>760</v>
      </c>
      <c r="AA576" s="436"/>
      <c r="AC576" s="443">
        <f t="shared" si="2"/>
        <v>0</v>
      </c>
    </row>
    <row r="577" spans="1:29" ht="19.5" customHeight="1" x14ac:dyDescent="0.25">
      <c r="A577" s="436"/>
      <c r="B577" s="436"/>
      <c r="C577" s="436"/>
      <c r="D577" s="436"/>
      <c r="E577" s="437"/>
      <c r="F577" s="453"/>
      <c r="G577" s="439"/>
      <c r="H577" s="437">
        <v>357</v>
      </c>
      <c r="I577" s="437">
        <f>H577+I575</f>
        <v>111818.90199999999</v>
      </c>
      <c r="J577" s="438"/>
      <c r="K577" s="436"/>
      <c r="L577" s="442"/>
      <c r="M577" s="439"/>
      <c r="N577" s="439"/>
      <c r="O577" s="439"/>
      <c r="P577" s="439"/>
      <c r="Q577" s="439"/>
      <c r="R577" s="439"/>
      <c r="S577" s="439"/>
      <c r="T577" s="440"/>
      <c r="U577" s="440"/>
      <c r="V577" s="441" t="s">
        <v>1042</v>
      </c>
      <c r="W577" s="436"/>
      <c r="X577" s="436" t="s">
        <v>1029</v>
      </c>
      <c r="Y577" s="436" t="s">
        <v>1029</v>
      </c>
      <c r="Z577" s="436" t="s">
        <v>1029</v>
      </c>
      <c r="AA577" s="436"/>
      <c r="AC577" s="443">
        <f t="shared" si="2"/>
        <v>15.974128857142855</v>
      </c>
    </row>
    <row r="578" spans="1:29" ht="19.5" customHeight="1" x14ac:dyDescent="0.25">
      <c r="A578" s="436">
        <f>A576+1</f>
        <v>285</v>
      </c>
      <c r="B578" s="436"/>
      <c r="C578" s="436" t="s">
        <v>580</v>
      </c>
      <c r="D578" s="436" t="s">
        <v>244</v>
      </c>
      <c r="E578" s="437">
        <v>398.25799999999998</v>
      </c>
      <c r="F578" s="453"/>
      <c r="G578" s="439"/>
      <c r="H578" s="437"/>
      <c r="I578" s="437"/>
      <c r="J578" s="438">
        <v>241.29400000000001</v>
      </c>
      <c r="K578" s="436" t="s">
        <v>1029</v>
      </c>
      <c r="L578" s="442">
        <f>H577+H579</f>
        <v>755.25800000000004</v>
      </c>
      <c r="M578" s="439">
        <v>377.62900000000002</v>
      </c>
      <c r="N578" s="439">
        <v>163</v>
      </c>
      <c r="O578" s="439">
        <v>235</v>
      </c>
      <c r="P578" s="439">
        <v>398</v>
      </c>
      <c r="Q578" s="439">
        <v>168</v>
      </c>
      <c r="R578" s="439">
        <v>224</v>
      </c>
      <c r="S578" s="439">
        <v>392</v>
      </c>
      <c r="T578" s="440">
        <v>432567.19799999997</v>
      </c>
      <c r="U578" s="440">
        <v>3157705.1329999999</v>
      </c>
      <c r="V578" s="441"/>
      <c r="W578" s="436"/>
      <c r="X578" s="436" t="s">
        <v>763</v>
      </c>
      <c r="Y578" s="436" t="s">
        <v>759</v>
      </c>
      <c r="Z578" s="436" t="s">
        <v>760</v>
      </c>
      <c r="AA578" s="436"/>
      <c r="AC578" s="443">
        <f t="shared" si="2"/>
        <v>0</v>
      </c>
    </row>
    <row r="579" spans="1:29" ht="19.5" customHeight="1" x14ac:dyDescent="0.25">
      <c r="A579" s="436"/>
      <c r="B579" s="436"/>
      <c r="C579" s="436"/>
      <c r="D579" s="436"/>
      <c r="E579" s="437"/>
      <c r="F579" s="453"/>
      <c r="G579" s="439"/>
      <c r="H579" s="437">
        <v>398.25799999999998</v>
      </c>
      <c r="I579" s="437">
        <f>H579+I577</f>
        <v>112217.15999999999</v>
      </c>
      <c r="J579" s="438"/>
      <c r="K579" s="436"/>
      <c r="L579" s="442"/>
      <c r="M579" s="439"/>
      <c r="N579" s="439"/>
      <c r="O579" s="439"/>
      <c r="P579" s="439"/>
      <c r="Q579" s="439"/>
      <c r="R579" s="439"/>
      <c r="S579" s="439"/>
      <c r="T579" s="440"/>
      <c r="U579" s="440"/>
      <c r="V579" s="441" t="s">
        <v>1205</v>
      </c>
      <c r="W579" s="436"/>
      <c r="X579" s="436" t="s">
        <v>1029</v>
      </c>
      <c r="Y579" s="436" t="s">
        <v>1029</v>
      </c>
      <c r="Z579" s="436" t="s">
        <v>1029</v>
      </c>
      <c r="AA579" s="436"/>
      <c r="AC579" s="443">
        <f t="shared" si="2"/>
        <v>16.031022857142855</v>
      </c>
    </row>
    <row r="580" spans="1:29" ht="19.5" customHeight="1" x14ac:dyDescent="0.25">
      <c r="A580" s="436">
        <f>A578+1</f>
        <v>286</v>
      </c>
      <c r="B580" s="436" t="s">
        <v>1206</v>
      </c>
      <c r="C580" s="436" t="s">
        <v>581</v>
      </c>
      <c r="D580" s="436" t="s">
        <v>284</v>
      </c>
      <c r="E580" s="437">
        <v>355</v>
      </c>
      <c r="F580" s="453"/>
      <c r="G580" s="439">
        <f>SUM(H560:H579)</f>
        <v>3892.2579999999998</v>
      </c>
      <c r="H580" s="437"/>
      <c r="I580" s="437"/>
      <c r="J580" s="438">
        <v>240.72</v>
      </c>
      <c r="K580" s="436" t="s">
        <v>1207</v>
      </c>
      <c r="L580" s="442">
        <f>H579+H581</f>
        <v>753.25800000000004</v>
      </c>
      <c r="M580" s="439">
        <v>376.62900000000002</v>
      </c>
      <c r="N580" s="439">
        <v>164</v>
      </c>
      <c r="O580" s="439">
        <v>156</v>
      </c>
      <c r="P580" s="439">
        <v>320</v>
      </c>
      <c r="Q580" s="439">
        <v>176</v>
      </c>
      <c r="R580" s="439">
        <v>163</v>
      </c>
      <c r="S580" s="439">
        <v>339</v>
      </c>
      <c r="T580" s="440">
        <v>432958.55900000001</v>
      </c>
      <c r="U580" s="440">
        <v>3157778.9309999999</v>
      </c>
      <c r="V580" s="441"/>
      <c r="W580" s="436"/>
      <c r="X580" s="436" t="s">
        <v>1208</v>
      </c>
      <c r="Y580" s="436" t="s">
        <v>759</v>
      </c>
      <c r="Z580" s="436" t="s">
        <v>760</v>
      </c>
      <c r="AA580" s="436"/>
      <c r="AC580" s="443">
        <f t="shared" si="2"/>
        <v>0</v>
      </c>
    </row>
    <row r="581" spans="1:29" ht="19.5" customHeight="1" x14ac:dyDescent="0.25">
      <c r="A581" s="436"/>
      <c r="B581" s="436"/>
      <c r="C581" s="436"/>
      <c r="D581" s="436"/>
      <c r="E581" s="437"/>
      <c r="F581" s="453"/>
      <c r="G581" s="439"/>
      <c r="H581" s="437">
        <v>355</v>
      </c>
      <c r="I581" s="437">
        <f>H581+I579</f>
        <v>112572.15999999999</v>
      </c>
      <c r="J581" s="438"/>
      <c r="K581" s="436"/>
      <c r="L581" s="442"/>
      <c r="M581" s="439"/>
      <c r="N581" s="439"/>
      <c r="O581" s="439"/>
      <c r="P581" s="439"/>
      <c r="Q581" s="439"/>
      <c r="R581" s="439"/>
      <c r="S581" s="439"/>
      <c r="T581" s="440"/>
      <c r="U581" s="440"/>
      <c r="V581" s="441"/>
      <c r="W581" s="436"/>
      <c r="X581" s="436" t="s">
        <v>1029</v>
      </c>
      <c r="Y581" s="436" t="s">
        <v>1029</v>
      </c>
      <c r="Z581" s="436" t="s">
        <v>1029</v>
      </c>
      <c r="AA581" s="436"/>
      <c r="AC581" s="443">
        <f t="shared" si="2"/>
        <v>16.08173714285714</v>
      </c>
    </row>
    <row r="582" spans="1:29" ht="19.5" customHeight="1" x14ac:dyDescent="0.25">
      <c r="A582" s="436">
        <f>A580+1</f>
        <v>287</v>
      </c>
      <c r="B582" s="436"/>
      <c r="C582" s="436" t="s">
        <v>582</v>
      </c>
      <c r="D582" s="436" t="s">
        <v>250</v>
      </c>
      <c r="E582" s="437">
        <v>407</v>
      </c>
      <c r="F582" s="453"/>
      <c r="G582" s="439"/>
      <c r="H582" s="437"/>
      <c r="I582" s="437"/>
      <c r="J582" s="438">
        <v>244.37299999999999</v>
      </c>
      <c r="K582" s="436" t="s">
        <v>1029</v>
      </c>
      <c r="L582" s="442">
        <f>H581+H583</f>
        <v>762</v>
      </c>
      <c r="M582" s="439">
        <v>381</v>
      </c>
      <c r="N582" s="439">
        <v>200</v>
      </c>
      <c r="O582" s="439">
        <v>215</v>
      </c>
      <c r="P582" s="439">
        <v>415</v>
      </c>
      <c r="Q582" s="439">
        <v>193</v>
      </c>
      <c r="R582" s="439">
        <v>212</v>
      </c>
      <c r="S582" s="439">
        <v>405</v>
      </c>
      <c r="T582" s="440">
        <v>433311.40500000003</v>
      </c>
      <c r="U582" s="440">
        <v>3157817.9739999999</v>
      </c>
      <c r="V582" s="441"/>
      <c r="W582" s="436"/>
      <c r="X582" s="436" t="s">
        <v>1208</v>
      </c>
      <c r="Y582" s="436" t="s">
        <v>759</v>
      </c>
      <c r="Z582" s="436" t="s">
        <v>760</v>
      </c>
      <c r="AA582" s="436"/>
      <c r="AC582" s="443">
        <f t="shared" si="2"/>
        <v>0</v>
      </c>
    </row>
    <row r="583" spans="1:29" ht="19.5" customHeight="1" x14ac:dyDescent="0.25">
      <c r="A583" s="436"/>
      <c r="B583" s="436"/>
      <c r="C583" s="436"/>
      <c r="D583" s="436"/>
      <c r="E583" s="437"/>
      <c r="F583" s="453"/>
      <c r="G583" s="439"/>
      <c r="H583" s="437">
        <v>407</v>
      </c>
      <c r="I583" s="437">
        <f>H583+I581</f>
        <v>112979.15999999999</v>
      </c>
      <c r="J583" s="438"/>
      <c r="K583" s="436"/>
      <c r="L583" s="442"/>
      <c r="M583" s="439"/>
      <c r="N583" s="439"/>
      <c r="O583" s="439"/>
      <c r="P583" s="439"/>
      <c r="Q583" s="439"/>
      <c r="R583" s="439"/>
      <c r="S583" s="439"/>
      <c r="T583" s="440"/>
      <c r="U583" s="440"/>
      <c r="V583" s="441" t="s">
        <v>1209</v>
      </c>
      <c r="W583" s="436"/>
      <c r="X583" s="436" t="s">
        <v>1029</v>
      </c>
      <c r="Y583" s="436" t="s">
        <v>1029</v>
      </c>
      <c r="Z583" s="436" t="s">
        <v>1029</v>
      </c>
      <c r="AA583" s="436"/>
      <c r="AC583" s="443">
        <f t="shared" si="2"/>
        <v>16.139879999999998</v>
      </c>
    </row>
    <row r="584" spans="1:29" ht="19.5" customHeight="1" x14ac:dyDescent="0.25">
      <c r="A584" s="436">
        <f>A582+1</f>
        <v>288</v>
      </c>
      <c r="B584" s="436"/>
      <c r="C584" s="436" t="s">
        <v>583</v>
      </c>
      <c r="D584" s="436" t="s">
        <v>257</v>
      </c>
      <c r="E584" s="437">
        <v>303</v>
      </c>
      <c r="F584" s="453"/>
      <c r="G584" s="439"/>
      <c r="H584" s="437"/>
      <c r="I584" s="437"/>
      <c r="J584" s="438">
        <v>239.23400000000001</v>
      </c>
      <c r="K584" s="436" t="s">
        <v>1029</v>
      </c>
      <c r="L584" s="442">
        <f>H583+H585</f>
        <v>710</v>
      </c>
      <c r="M584" s="439">
        <v>355</v>
      </c>
      <c r="N584" s="439">
        <v>192</v>
      </c>
      <c r="O584" s="439">
        <v>110</v>
      </c>
      <c r="P584" s="439">
        <v>302</v>
      </c>
      <c r="Q584" s="439">
        <v>196</v>
      </c>
      <c r="R584" s="439">
        <v>123</v>
      </c>
      <c r="S584" s="439">
        <v>319</v>
      </c>
      <c r="T584" s="440">
        <v>433715.93599999999</v>
      </c>
      <c r="U584" s="440">
        <v>3157862.736</v>
      </c>
      <c r="V584" s="441"/>
      <c r="W584" s="436"/>
      <c r="X584" s="436" t="s">
        <v>1208</v>
      </c>
      <c r="Y584" s="436" t="s">
        <v>759</v>
      </c>
      <c r="Z584" s="436" t="s">
        <v>760</v>
      </c>
      <c r="AA584" s="436"/>
      <c r="AC584" s="443">
        <f t="shared" si="2"/>
        <v>0</v>
      </c>
    </row>
    <row r="585" spans="1:29" ht="19.5" customHeight="1" x14ac:dyDescent="0.25">
      <c r="A585" s="436"/>
      <c r="B585" s="436"/>
      <c r="C585" s="436"/>
      <c r="D585" s="436"/>
      <c r="E585" s="437"/>
      <c r="F585" s="453"/>
      <c r="G585" s="439"/>
      <c r="H585" s="437">
        <v>303</v>
      </c>
      <c r="I585" s="437">
        <f>H585+I583</f>
        <v>113282.15999999999</v>
      </c>
      <c r="J585" s="438"/>
      <c r="K585" s="436"/>
      <c r="L585" s="442"/>
      <c r="M585" s="439"/>
      <c r="N585" s="439"/>
      <c r="O585" s="439"/>
      <c r="P585" s="439"/>
      <c r="Q585" s="439"/>
      <c r="R585" s="439"/>
      <c r="S585" s="439"/>
      <c r="T585" s="440"/>
      <c r="U585" s="440"/>
      <c r="V585" s="441"/>
      <c r="W585" s="436"/>
      <c r="X585" s="436" t="s">
        <v>1029</v>
      </c>
      <c r="Y585" s="436" t="s">
        <v>1029</v>
      </c>
      <c r="Z585" s="436" t="s">
        <v>1029</v>
      </c>
      <c r="AA585" s="436"/>
      <c r="AC585" s="443">
        <f t="shared" si="2"/>
        <v>16.183165714285714</v>
      </c>
    </row>
    <row r="586" spans="1:29" ht="19.5" customHeight="1" x14ac:dyDescent="0.25">
      <c r="A586" s="436">
        <f>A584+1</f>
        <v>289</v>
      </c>
      <c r="B586" s="436"/>
      <c r="C586" s="436" t="s">
        <v>584</v>
      </c>
      <c r="D586" s="436" t="s">
        <v>257</v>
      </c>
      <c r="E586" s="437">
        <v>387</v>
      </c>
      <c r="F586" s="453"/>
      <c r="G586" s="439"/>
      <c r="H586" s="437"/>
      <c r="I586" s="437"/>
      <c r="J586" s="438">
        <v>245.16399999999999</v>
      </c>
      <c r="K586" s="436" t="s">
        <v>1029</v>
      </c>
      <c r="L586" s="442">
        <f>H585+H587</f>
        <v>690</v>
      </c>
      <c r="M586" s="439">
        <v>345</v>
      </c>
      <c r="N586" s="439">
        <v>194</v>
      </c>
      <c r="O586" s="439">
        <v>200</v>
      </c>
      <c r="P586" s="439">
        <v>394</v>
      </c>
      <c r="Q586" s="439">
        <v>181</v>
      </c>
      <c r="R586" s="439">
        <v>198</v>
      </c>
      <c r="S586" s="439">
        <v>379</v>
      </c>
      <c r="T586" s="440">
        <v>434017.098</v>
      </c>
      <c r="U586" s="440">
        <v>3157896.0610000002</v>
      </c>
      <c r="V586" s="441"/>
      <c r="W586" s="436"/>
      <c r="X586" s="436" t="s">
        <v>1208</v>
      </c>
      <c r="Y586" s="436" t="s">
        <v>759</v>
      </c>
      <c r="Z586" s="436" t="s">
        <v>760</v>
      </c>
      <c r="AA586" s="436"/>
      <c r="AC586" s="443">
        <f t="shared" si="2"/>
        <v>0</v>
      </c>
    </row>
    <row r="587" spans="1:29" ht="19.5" customHeight="1" x14ac:dyDescent="0.25">
      <c r="A587" s="436"/>
      <c r="B587" s="436"/>
      <c r="C587" s="436"/>
      <c r="D587" s="436"/>
      <c r="E587" s="437"/>
      <c r="F587" s="453"/>
      <c r="G587" s="439"/>
      <c r="H587" s="437">
        <v>387</v>
      </c>
      <c r="I587" s="437">
        <f>H587+I585</f>
        <v>113669.15999999999</v>
      </c>
      <c r="J587" s="438"/>
      <c r="K587" s="436"/>
      <c r="L587" s="442"/>
      <c r="M587" s="439"/>
      <c r="N587" s="439"/>
      <c r="O587" s="439"/>
      <c r="P587" s="439"/>
      <c r="Q587" s="439"/>
      <c r="R587" s="439"/>
      <c r="S587" s="439"/>
      <c r="T587" s="440"/>
      <c r="U587" s="440"/>
      <c r="V587" s="441" t="s">
        <v>1162</v>
      </c>
      <c r="W587" s="436"/>
      <c r="X587" s="436" t="s">
        <v>1029</v>
      </c>
      <c r="Y587" s="436" t="s">
        <v>1029</v>
      </c>
      <c r="Z587" s="436" t="s">
        <v>1029</v>
      </c>
      <c r="AA587" s="436"/>
      <c r="AC587" s="443">
        <f t="shared" si="2"/>
        <v>16.238451428571427</v>
      </c>
    </row>
    <row r="588" spans="1:29" ht="19.5" customHeight="1" x14ac:dyDescent="0.25">
      <c r="A588" s="436">
        <f>A586+1</f>
        <v>290</v>
      </c>
      <c r="B588" s="436"/>
      <c r="C588" s="436" t="s">
        <v>585</v>
      </c>
      <c r="D588" s="436" t="s">
        <v>257</v>
      </c>
      <c r="E588" s="437">
        <v>419</v>
      </c>
      <c r="F588" s="453"/>
      <c r="G588" s="439"/>
      <c r="H588" s="437"/>
      <c r="I588" s="437"/>
      <c r="J588" s="438">
        <v>244.131</v>
      </c>
      <c r="K588" s="436" t="s">
        <v>1029</v>
      </c>
      <c r="L588" s="442">
        <f>H587+H589</f>
        <v>806</v>
      </c>
      <c r="M588" s="439">
        <v>403</v>
      </c>
      <c r="N588" s="439">
        <v>188</v>
      </c>
      <c r="O588" s="439">
        <v>252</v>
      </c>
      <c r="P588" s="439">
        <v>440</v>
      </c>
      <c r="Q588" s="439">
        <v>190</v>
      </c>
      <c r="R588" s="439">
        <v>239</v>
      </c>
      <c r="S588" s="439">
        <v>429</v>
      </c>
      <c r="T588" s="440">
        <v>434401.75099999999</v>
      </c>
      <c r="U588" s="440">
        <v>3157938.6230000001</v>
      </c>
      <c r="V588" s="441"/>
      <c r="W588" s="436"/>
      <c r="X588" s="436" t="s">
        <v>1208</v>
      </c>
      <c r="Y588" s="436" t="s">
        <v>759</v>
      </c>
      <c r="Z588" s="436" t="s">
        <v>760</v>
      </c>
      <c r="AA588" s="436"/>
      <c r="AC588" s="443">
        <f t="shared" si="2"/>
        <v>0</v>
      </c>
    </row>
    <row r="589" spans="1:29" ht="19.5" customHeight="1" x14ac:dyDescent="0.25">
      <c r="A589" s="436"/>
      <c r="B589" s="436"/>
      <c r="C589" s="436"/>
      <c r="D589" s="436"/>
      <c r="E589" s="437"/>
      <c r="F589" s="453"/>
      <c r="G589" s="439"/>
      <c r="H589" s="437">
        <v>419</v>
      </c>
      <c r="I589" s="437">
        <f>H589+I587</f>
        <v>114088.15999999999</v>
      </c>
      <c r="J589" s="438"/>
      <c r="K589" s="436"/>
      <c r="L589" s="442"/>
      <c r="M589" s="439"/>
      <c r="N589" s="439"/>
      <c r="O589" s="439"/>
      <c r="P589" s="439"/>
      <c r="Q589" s="439"/>
      <c r="R589" s="439"/>
      <c r="S589" s="439"/>
      <c r="T589" s="440"/>
      <c r="U589" s="440"/>
      <c r="V589" s="441" t="s">
        <v>1154</v>
      </c>
      <c r="W589" s="436"/>
      <c r="X589" s="436" t="s">
        <v>1029</v>
      </c>
      <c r="Y589" s="436" t="s">
        <v>1029</v>
      </c>
      <c r="Z589" s="436" t="s">
        <v>1029</v>
      </c>
      <c r="AA589" s="436"/>
      <c r="AC589" s="443">
        <f t="shared" si="2"/>
        <v>16.298308571428571</v>
      </c>
    </row>
    <row r="590" spans="1:29" ht="19.5" customHeight="1" x14ac:dyDescent="0.25">
      <c r="A590" s="436">
        <f>A588+1</f>
        <v>291</v>
      </c>
      <c r="B590" s="436"/>
      <c r="C590" s="436" t="s">
        <v>586</v>
      </c>
      <c r="D590" s="436" t="s">
        <v>244</v>
      </c>
      <c r="E590" s="437">
        <v>389</v>
      </c>
      <c r="F590" s="453"/>
      <c r="G590" s="439"/>
      <c r="H590" s="437"/>
      <c r="I590" s="437"/>
      <c r="J590" s="438">
        <v>232.97</v>
      </c>
      <c r="K590" s="436" t="s">
        <v>1029</v>
      </c>
      <c r="L590" s="442">
        <f>H589+H591</f>
        <v>808</v>
      </c>
      <c r="M590" s="439">
        <v>404</v>
      </c>
      <c r="N590" s="439">
        <v>168</v>
      </c>
      <c r="O590" s="439">
        <v>188</v>
      </c>
      <c r="P590" s="439">
        <v>356</v>
      </c>
      <c r="Q590" s="439">
        <v>182</v>
      </c>
      <c r="R590" s="439">
        <v>190</v>
      </c>
      <c r="S590" s="439">
        <v>372</v>
      </c>
      <c r="T590" s="440">
        <v>434818.20899999997</v>
      </c>
      <c r="U590" s="440">
        <v>3157984.7050000001</v>
      </c>
      <c r="V590" s="441"/>
      <c r="W590" s="436"/>
      <c r="X590" s="436" t="s">
        <v>1210</v>
      </c>
      <c r="Y590" s="436" t="s">
        <v>759</v>
      </c>
      <c r="Z590" s="436" t="s">
        <v>760</v>
      </c>
      <c r="AA590" s="436"/>
      <c r="AC590" s="443">
        <f t="shared" si="2"/>
        <v>0</v>
      </c>
    </row>
    <row r="591" spans="1:29" ht="19.5" customHeight="1" x14ac:dyDescent="0.25">
      <c r="A591" s="436"/>
      <c r="B591" s="436"/>
      <c r="C591" s="436"/>
      <c r="D591" s="436"/>
      <c r="E591" s="437"/>
      <c r="F591" s="453"/>
      <c r="G591" s="439"/>
      <c r="H591" s="437">
        <v>389</v>
      </c>
      <c r="I591" s="437">
        <f>H591+I589</f>
        <v>114477.15999999999</v>
      </c>
      <c r="J591" s="438"/>
      <c r="K591" s="436"/>
      <c r="L591" s="442"/>
      <c r="M591" s="439"/>
      <c r="N591" s="439"/>
      <c r="O591" s="439"/>
      <c r="P591" s="439"/>
      <c r="Q591" s="439"/>
      <c r="R591" s="439"/>
      <c r="S591" s="439"/>
      <c r="T591" s="440"/>
      <c r="U591" s="440"/>
      <c r="V591" s="441"/>
      <c r="W591" s="436"/>
      <c r="X591" s="436" t="s">
        <v>1029</v>
      </c>
      <c r="Y591" s="436" t="s">
        <v>1029</v>
      </c>
      <c r="Z591" s="436" t="s">
        <v>1029</v>
      </c>
      <c r="AA591" s="436"/>
      <c r="AC591" s="443">
        <f t="shared" si="2"/>
        <v>16.35388</v>
      </c>
    </row>
    <row r="592" spans="1:29" ht="19.5" customHeight="1" x14ac:dyDescent="0.25">
      <c r="A592" s="436">
        <f>A590+1</f>
        <v>292</v>
      </c>
      <c r="B592" s="436"/>
      <c r="C592" s="436" t="s">
        <v>587</v>
      </c>
      <c r="D592" s="436" t="s">
        <v>244</v>
      </c>
      <c r="E592" s="437">
        <v>381</v>
      </c>
      <c r="F592" s="453"/>
      <c r="G592" s="439"/>
      <c r="H592" s="437"/>
      <c r="I592" s="437"/>
      <c r="J592" s="438">
        <v>234.26499999999999</v>
      </c>
      <c r="K592" s="436" t="s">
        <v>1029</v>
      </c>
      <c r="L592" s="442">
        <f>H591+H593</f>
        <v>770</v>
      </c>
      <c r="M592" s="439">
        <v>385</v>
      </c>
      <c r="N592" s="439">
        <v>202</v>
      </c>
      <c r="O592" s="439">
        <v>200</v>
      </c>
      <c r="P592" s="439">
        <v>402</v>
      </c>
      <c r="Q592" s="439">
        <v>200</v>
      </c>
      <c r="R592" s="439">
        <v>198</v>
      </c>
      <c r="S592" s="439">
        <v>398</v>
      </c>
      <c r="T592" s="440">
        <v>435204.84899999999</v>
      </c>
      <c r="U592" s="440">
        <v>3158027.4879999999</v>
      </c>
      <c r="V592" s="441"/>
      <c r="W592" s="436"/>
      <c r="X592" s="436" t="s">
        <v>1210</v>
      </c>
      <c r="Y592" s="436" t="s">
        <v>759</v>
      </c>
      <c r="Z592" s="436" t="s">
        <v>760</v>
      </c>
      <c r="AA592" s="436"/>
      <c r="AC592" s="443">
        <f t="shared" si="2"/>
        <v>0</v>
      </c>
    </row>
    <row r="593" spans="1:29" ht="19.5" customHeight="1" x14ac:dyDescent="0.25">
      <c r="A593" s="436"/>
      <c r="B593" s="436"/>
      <c r="C593" s="436"/>
      <c r="D593" s="436"/>
      <c r="E593" s="437"/>
      <c r="F593" s="453"/>
      <c r="G593" s="439"/>
      <c r="H593" s="437">
        <v>381</v>
      </c>
      <c r="I593" s="437">
        <f>H593+I591</f>
        <v>114858.15999999999</v>
      </c>
      <c r="J593" s="438"/>
      <c r="K593" s="436"/>
      <c r="L593" s="442"/>
      <c r="M593" s="439"/>
      <c r="N593" s="439"/>
      <c r="O593" s="439"/>
      <c r="P593" s="439"/>
      <c r="Q593" s="439"/>
      <c r="R593" s="439"/>
      <c r="S593" s="439"/>
      <c r="T593" s="440"/>
      <c r="U593" s="440"/>
      <c r="V593" s="441"/>
      <c r="W593" s="436"/>
      <c r="X593" s="436" t="s">
        <v>1029</v>
      </c>
      <c r="Y593" s="436" t="s">
        <v>1029</v>
      </c>
      <c r="Z593" s="436" t="s">
        <v>1029</v>
      </c>
      <c r="AA593" s="436"/>
      <c r="AC593" s="443">
        <f t="shared" si="2"/>
        <v>16.40830857142857</v>
      </c>
    </row>
    <row r="594" spans="1:29" ht="19.5" customHeight="1" x14ac:dyDescent="0.25">
      <c r="A594" s="436">
        <f>A592+1</f>
        <v>293</v>
      </c>
      <c r="B594" s="436"/>
      <c r="C594" s="436" t="s">
        <v>588</v>
      </c>
      <c r="D594" s="436" t="s">
        <v>238</v>
      </c>
      <c r="E594" s="437">
        <v>410</v>
      </c>
      <c r="F594" s="453"/>
      <c r="G594" s="439"/>
      <c r="H594" s="437"/>
      <c r="I594" s="437"/>
      <c r="J594" s="438">
        <v>241.57499999999999</v>
      </c>
      <c r="K594" s="436" t="s">
        <v>1029</v>
      </c>
      <c r="L594" s="442">
        <f>H593+H595</f>
        <v>791</v>
      </c>
      <c r="M594" s="439">
        <v>395.5</v>
      </c>
      <c r="N594" s="439">
        <v>181</v>
      </c>
      <c r="O594" s="439">
        <v>177</v>
      </c>
      <c r="P594" s="439">
        <v>358</v>
      </c>
      <c r="Q594" s="439">
        <v>185</v>
      </c>
      <c r="R594" s="439">
        <v>186</v>
      </c>
      <c r="S594" s="439">
        <v>371</v>
      </c>
      <c r="T594" s="440">
        <v>435583.538</v>
      </c>
      <c r="U594" s="440">
        <v>3158069.39</v>
      </c>
      <c r="V594" s="441"/>
      <c r="W594" s="436"/>
      <c r="X594" s="436" t="s">
        <v>1210</v>
      </c>
      <c r="Y594" s="436" t="s">
        <v>759</v>
      </c>
      <c r="Z594" s="436" t="s">
        <v>760</v>
      </c>
      <c r="AA594" s="436"/>
      <c r="AC594" s="443">
        <f t="shared" si="2"/>
        <v>0</v>
      </c>
    </row>
    <row r="595" spans="1:29" ht="19.5" customHeight="1" x14ac:dyDescent="0.25">
      <c r="A595" s="436"/>
      <c r="B595" s="436"/>
      <c r="C595" s="436"/>
      <c r="D595" s="436"/>
      <c r="E595" s="437"/>
      <c r="F595" s="453"/>
      <c r="G595" s="439"/>
      <c r="H595" s="437">
        <v>410</v>
      </c>
      <c r="I595" s="437">
        <f>H595+I593</f>
        <v>115268.15999999999</v>
      </c>
      <c r="J595" s="438"/>
      <c r="K595" s="436"/>
      <c r="L595" s="442"/>
      <c r="M595" s="439"/>
      <c r="N595" s="439"/>
      <c r="O595" s="439"/>
      <c r="P595" s="439"/>
      <c r="Q595" s="439"/>
      <c r="R595" s="439"/>
      <c r="S595" s="439"/>
      <c r="T595" s="440"/>
      <c r="U595" s="440"/>
      <c r="V595" s="441" t="s">
        <v>1211</v>
      </c>
      <c r="W595" s="436"/>
      <c r="X595" s="436" t="s">
        <v>1029</v>
      </c>
      <c r="Y595" s="436" t="s">
        <v>1029</v>
      </c>
      <c r="Z595" s="436" t="s">
        <v>1029</v>
      </c>
      <c r="AA595" s="436"/>
      <c r="AC595" s="443">
        <f t="shared" si="2"/>
        <v>16.46688</v>
      </c>
    </row>
    <row r="596" spans="1:29" ht="19.5" customHeight="1" x14ac:dyDescent="0.25">
      <c r="A596" s="436">
        <f>A594+1</f>
        <v>294</v>
      </c>
      <c r="B596" s="436"/>
      <c r="C596" s="436" t="s">
        <v>589</v>
      </c>
      <c r="D596" s="436" t="s">
        <v>246</v>
      </c>
      <c r="E596" s="437">
        <v>430</v>
      </c>
      <c r="F596" s="453"/>
      <c r="G596" s="439"/>
      <c r="H596" s="437"/>
      <c r="I596" s="437"/>
      <c r="J596" s="438">
        <v>234.97499999999999</v>
      </c>
      <c r="K596" s="436" t="s">
        <v>1029</v>
      </c>
      <c r="L596" s="442">
        <f>H595+H597</f>
        <v>840</v>
      </c>
      <c r="M596" s="439">
        <v>420</v>
      </c>
      <c r="N596" s="439">
        <v>234</v>
      </c>
      <c r="O596" s="439">
        <v>266</v>
      </c>
      <c r="P596" s="439">
        <v>500</v>
      </c>
      <c r="Q596" s="439">
        <v>225</v>
      </c>
      <c r="R596" s="439">
        <v>250</v>
      </c>
      <c r="S596" s="439">
        <v>475</v>
      </c>
      <c r="T596" s="440">
        <v>435991.05099999998</v>
      </c>
      <c r="U596" s="440">
        <v>3158114.4819999998</v>
      </c>
      <c r="V596" s="441"/>
      <c r="W596" s="436"/>
      <c r="X596" s="436" t="s">
        <v>1210</v>
      </c>
      <c r="Y596" s="436" t="s">
        <v>759</v>
      </c>
      <c r="Z596" s="436" t="s">
        <v>760</v>
      </c>
      <c r="AA596" s="436"/>
      <c r="AC596" s="443">
        <f t="shared" si="2"/>
        <v>0</v>
      </c>
    </row>
    <row r="597" spans="1:29" ht="19.5" customHeight="1" x14ac:dyDescent="0.25">
      <c r="A597" s="436"/>
      <c r="B597" s="436"/>
      <c r="C597" s="436"/>
      <c r="D597" s="436"/>
      <c r="E597" s="437"/>
      <c r="F597" s="453"/>
      <c r="G597" s="439"/>
      <c r="H597" s="437">
        <v>430</v>
      </c>
      <c r="I597" s="437">
        <f>H597+I595</f>
        <v>115698.15999999999</v>
      </c>
      <c r="J597" s="438"/>
      <c r="K597" s="436"/>
      <c r="L597" s="442"/>
      <c r="M597" s="439"/>
      <c r="N597" s="439"/>
      <c r="O597" s="439"/>
      <c r="P597" s="439"/>
      <c r="Q597" s="439"/>
      <c r="R597" s="439"/>
      <c r="S597" s="439"/>
      <c r="T597" s="440"/>
      <c r="U597" s="440"/>
      <c r="V597" s="441" t="s">
        <v>1195</v>
      </c>
      <c r="W597" s="436"/>
      <c r="X597" s="436" t="s">
        <v>1029</v>
      </c>
      <c r="Y597" s="436" t="s">
        <v>1029</v>
      </c>
      <c r="Z597" s="436" t="s">
        <v>1029</v>
      </c>
      <c r="AA597" s="436"/>
      <c r="AC597" s="443">
        <f t="shared" si="2"/>
        <v>16.528308571428571</v>
      </c>
    </row>
    <row r="598" spans="1:29" ht="19.5" customHeight="1" x14ac:dyDescent="0.25">
      <c r="A598" s="436">
        <f>A596+1</f>
        <v>295</v>
      </c>
      <c r="B598" s="436"/>
      <c r="C598" s="436" t="s">
        <v>590</v>
      </c>
      <c r="D598" s="436" t="s">
        <v>238</v>
      </c>
      <c r="E598" s="437">
        <v>409</v>
      </c>
      <c r="F598" s="453"/>
      <c r="G598" s="439"/>
      <c r="H598" s="437"/>
      <c r="I598" s="437"/>
      <c r="J598" s="438">
        <v>236.874</v>
      </c>
      <c r="K598" s="436" t="s">
        <v>1029</v>
      </c>
      <c r="L598" s="442">
        <f>H597+H599</f>
        <v>839</v>
      </c>
      <c r="M598" s="439">
        <v>419.5</v>
      </c>
      <c r="N598" s="439">
        <v>165</v>
      </c>
      <c r="O598" s="439">
        <v>113</v>
      </c>
      <c r="P598" s="439">
        <v>278</v>
      </c>
      <c r="Q598" s="439">
        <v>181</v>
      </c>
      <c r="R598" s="439">
        <v>142</v>
      </c>
      <c r="S598" s="439">
        <v>323</v>
      </c>
      <c r="T598" s="440">
        <v>436418.44199999998</v>
      </c>
      <c r="U598" s="440">
        <v>3158161.7740000002</v>
      </c>
      <c r="V598" s="441"/>
      <c r="W598" s="436"/>
      <c r="X598" s="436" t="s">
        <v>1210</v>
      </c>
      <c r="Y598" s="436" t="s">
        <v>759</v>
      </c>
      <c r="Z598" s="436" t="s">
        <v>760</v>
      </c>
      <c r="AA598" s="436"/>
      <c r="AC598" s="443">
        <f t="shared" si="2"/>
        <v>0</v>
      </c>
    </row>
    <row r="599" spans="1:29" ht="19.5" customHeight="1" x14ac:dyDescent="0.25">
      <c r="A599" s="436"/>
      <c r="B599" s="436"/>
      <c r="C599" s="436"/>
      <c r="D599" s="436"/>
      <c r="E599" s="437"/>
      <c r="F599" s="453"/>
      <c r="G599" s="439"/>
      <c r="H599" s="437">
        <v>409</v>
      </c>
      <c r="I599" s="437">
        <f>H599+I597</f>
        <v>116107.15999999999</v>
      </c>
      <c r="J599" s="438"/>
      <c r="K599" s="436"/>
      <c r="L599" s="442"/>
      <c r="M599" s="439"/>
      <c r="N599" s="439"/>
      <c r="O599" s="439"/>
      <c r="P599" s="439"/>
      <c r="Q599" s="439"/>
      <c r="R599" s="439"/>
      <c r="S599" s="439"/>
      <c r="T599" s="440"/>
      <c r="U599" s="440"/>
      <c r="V599" s="441" t="s">
        <v>1179</v>
      </c>
      <c r="W599" s="436"/>
      <c r="X599" s="436" t="s">
        <v>1029</v>
      </c>
      <c r="Y599" s="436" t="s">
        <v>1029</v>
      </c>
      <c r="Z599" s="436" t="s">
        <v>1029</v>
      </c>
      <c r="AA599" s="436"/>
      <c r="AC599" s="443">
        <f t="shared" si="2"/>
        <v>16.586737142857142</v>
      </c>
    </row>
    <row r="600" spans="1:29" ht="19.5" customHeight="1" x14ac:dyDescent="0.25">
      <c r="A600" s="436">
        <f>A598+1</f>
        <v>296</v>
      </c>
      <c r="B600" s="436"/>
      <c r="C600" s="436" t="s">
        <v>591</v>
      </c>
      <c r="D600" s="436" t="s">
        <v>244</v>
      </c>
      <c r="E600" s="437">
        <v>409.505</v>
      </c>
      <c r="F600" s="453"/>
      <c r="G600" s="439"/>
      <c r="H600" s="437"/>
      <c r="I600" s="437"/>
      <c r="J600" s="438">
        <v>245.422</v>
      </c>
      <c r="K600" s="436" t="s">
        <v>1029</v>
      </c>
      <c r="L600" s="442">
        <f>H599+H601</f>
        <v>818.505</v>
      </c>
      <c r="M600" s="439">
        <v>409.2525</v>
      </c>
      <c r="N600" s="439">
        <v>297</v>
      </c>
      <c r="O600" s="439">
        <v>234</v>
      </c>
      <c r="P600" s="439">
        <v>531</v>
      </c>
      <c r="Q600" s="439">
        <v>268</v>
      </c>
      <c r="R600" s="439">
        <v>225</v>
      </c>
      <c r="S600" s="439">
        <v>493</v>
      </c>
      <c r="T600" s="440">
        <v>436824.96100000001</v>
      </c>
      <c r="U600" s="440">
        <v>3158206.7560000001</v>
      </c>
      <c r="V600" s="441"/>
      <c r="W600" s="436"/>
      <c r="X600" s="436" t="s">
        <v>1210</v>
      </c>
      <c r="Y600" s="436" t="s">
        <v>759</v>
      </c>
      <c r="Z600" s="436" t="s">
        <v>760</v>
      </c>
      <c r="AA600" s="436"/>
      <c r="AC600" s="443">
        <f t="shared" si="2"/>
        <v>0</v>
      </c>
    </row>
    <row r="601" spans="1:29" ht="19.5" customHeight="1" x14ac:dyDescent="0.25">
      <c r="A601" s="436"/>
      <c r="B601" s="436"/>
      <c r="C601" s="436"/>
      <c r="D601" s="436"/>
      <c r="E601" s="437"/>
      <c r="F601" s="453"/>
      <c r="G601" s="439"/>
      <c r="H601" s="437">
        <v>409.505</v>
      </c>
      <c r="I601" s="437">
        <f>H601+I599</f>
        <v>116516.66499999999</v>
      </c>
      <c r="J601" s="438"/>
      <c r="K601" s="436"/>
      <c r="L601" s="442"/>
      <c r="M601" s="439"/>
      <c r="N601" s="439"/>
      <c r="O601" s="439"/>
      <c r="P601" s="439"/>
      <c r="Q601" s="439"/>
      <c r="R601" s="439"/>
      <c r="S601" s="439"/>
      <c r="T601" s="440"/>
      <c r="U601" s="440"/>
      <c r="V601" s="441" t="s">
        <v>1212</v>
      </c>
      <c r="W601" s="436"/>
      <c r="X601" s="436" t="s">
        <v>1029</v>
      </c>
      <c r="Y601" s="436" t="s">
        <v>1029</v>
      </c>
      <c r="Z601" s="436" t="s">
        <v>1029</v>
      </c>
      <c r="AA601" s="436"/>
      <c r="AC601" s="443">
        <f t="shared" si="2"/>
        <v>16.645237857142856</v>
      </c>
    </row>
    <row r="602" spans="1:29" ht="19.5" customHeight="1" x14ac:dyDescent="0.25">
      <c r="A602" s="436">
        <f>A600+1</f>
        <v>297</v>
      </c>
      <c r="B602" s="436" t="s">
        <v>1213</v>
      </c>
      <c r="C602" s="436" t="s">
        <v>592</v>
      </c>
      <c r="D602" s="436" t="s">
        <v>276</v>
      </c>
      <c r="E602" s="437">
        <v>381</v>
      </c>
      <c r="F602" s="453"/>
      <c r="G602" s="439">
        <f>SUM(H580:H601)</f>
        <v>4299.5050000000001</v>
      </c>
      <c r="H602" s="437"/>
      <c r="I602" s="437"/>
      <c r="J602" s="438">
        <v>245.96100000000001</v>
      </c>
      <c r="K602" s="436" t="s">
        <v>1214</v>
      </c>
      <c r="L602" s="442">
        <f>H601+H603</f>
        <v>790.505</v>
      </c>
      <c r="M602" s="439">
        <v>395.2525</v>
      </c>
      <c r="N602" s="439">
        <v>176</v>
      </c>
      <c r="O602" s="439">
        <v>282</v>
      </c>
      <c r="P602" s="439">
        <v>458</v>
      </c>
      <c r="Q602" s="439">
        <v>186</v>
      </c>
      <c r="R602" s="439">
        <v>249</v>
      </c>
      <c r="S602" s="439">
        <v>435</v>
      </c>
      <c r="T602" s="440">
        <v>437231.98200000002</v>
      </c>
      <c r="U602" s="440">
        <v>3158251.7940000002</v>
      </c>
      <c r="V602" s="441"/>
      <c r="W602" s="436"/>
      <c r="X602" s="436" t="s">
        <v>1210</v>
      </c>
      <c r="Y602" s="436" t="s">
        <v>759</v>
      </c>
      <c r="Z602" s="436" t="s">
        <v>760</v>
      </c>
      <c r="AA602" s="436"/>
      <c r="AC602" s="443">
        <f t="shared" si="2"/>
        <v>0</v>
      </c>
    </row>
    <row r="603" spans="1:29" ht="19.5" customHeight="1" x14ac:dyDescent="0.25">
      <c r="A603" s="436"/>
      <c r="B603" s="436"/>
      <c r="C603" s="436"/>
      <c r="D603" s="436"/>
      <c r="E603" s="437"/>
      <c r="F603" s="453"/>
      <c r="G603" s="439"/>
      <c r="H603" s="437">
        <v>381</v>
      </c>
      <c r="I603" s="437">
        <f>H603+I601</f>
        <v>116897.66499999999</v>
      </c>
      <c r="J603" s="438"/>
      <c r="K603" s="436"/>
      <c r="L603" s="442"/>
      <c r="M603" s="439"/>
      <c r="N603" s="439"/>
      <c r="O603" s="439"/>
      <c r="P603" s="439"/>
      <c r="Q603" s="439"/>
      <c r="R603" s="439"/>
      <c r="S603" s="439"/>
      <c r="T603" s="440"/>
      <c r="U603" s="440"/>
      <c r="V603" s="441" t="s">
        <v>1179</v>
      </c>
      <c r="W603" s="436"/>
      <c r="X603" s="436" t="s">
        <v>1029</v>
      </c>
      <c r="Y603" s="436" t="s">
        <v>1029</v>
      </c>
      <c r="Z603" s="436" t="s">
        <v>1029</v>
      </c>
      <c r="AA603" s="436"/>
      <c r="AC603" s="443">
        <f t="shared" si="2"/>
        <v>16.699666428571426</v>
      </c>
    </row>
    <row r="604" spans="1:29" ht="19.5" customHeight="1" x14ac:dyDescent="0.25">
      <c r="A604" s="436">
        <f>A602+1</f>
        <v>298</v>
      </c>
      <c r="B604" s="436"/>
      <c r="C604" s="436" t="s">
        <v>593</v>
      </c>
      <c r="D604" s="436" t="s">
        <v>250</v>
      </c>
      <c r="E604" s="437">
        <v>293</v>
      </c>
      <c r="F604" s="453"/>
      <c r="G604" s="439"/>
      <c r="H604" s="437"/>
      <c r="I604" s="437"/>
      <c r="J604" s="438">
        <v>230.411</v>
      </c>
      <c r="K604" s="436" t="s">
        <v>1029</v>
      </c>
      <c r="L604" s="442">
        <f>H603+H605</f>
        <v>674</v>
      </c>
      <c r="M604" s="439">
        <v>337</v>
      </c>
      <c r="N604" s="439">
        <v>99</v>
      </c>
      <c r="O604" s="439">
        <v>117</v>
      </c>
      <c r="P604" s="439">
        <v>216</v>
      </c>
      <c r="Q604" s="439">
        <v>134</v>
      </c>
      <c r="R604" s="439">
        <v>128</v>
      </c>
      <c r="S604" s="439">
        <v>262</v>
      </c>
      <c r="T604" s="440">
        <v>437594.54100000003</v>
      </c>
      <c r="U604" s="440">
        <v>3158368.8909999998</v>
      </c>
      <c r="V604" s="441"/>
      <c r="W604" s="436"/>
      <c r="X604" s="436" t="s">
        <v>1210</v>
      </c>
      <c r="Y604" s="436" t="s">
        <v>759</v>
      </c>
      <c r="Z604" s="436" t="s">
        <v>760</v>
      </c>
      <c r="AA604" s="436"/>
      <c r="AC604" s="443">
        <f t="shared" si="2"/>
        <v>0</v>
      </c>
    </row>
    <row r="605" spans="1:29" ht="19.5" customHeight="1" x14ac:dyDescent="0.25">
      <c r="A605" s="436"/>
      <c r="B605" s="436"/>
      <c r="C605" s="436"/>
      <c r="D605" s="436"/>
      <c r="E605" s="437"/>
      <c r="F605" s="453"/>
      <c r="G605" s="439"/>
      <c r="H605" s="437">
        <v>293</v>
      </c>
      <c r="I605" s="437">
        <f>H605+I603</f>
        <v>117190.66499999999</v>
      </c>
      <c r="J605" s="438"/>
      <c r="K605" s="436"/>
      <c r="L605" s="442"/>
      <c r="M605" s="439"/>
      <c r="N605" s="439"/>
      <c r="O605" s="439"/>
      <c r="P605" s="439"/>
      <c r="Q605" s="439"/>
      <c r="R605" s="439"/>
      <c r="S605" s="439"/>
      <c r="T605" s="440"/>
      <c r="U605" s="440"/>
      <c r="V605" s="441" t="s">
        <v>1195</v>
      </c>
      <c r="W605" s="436"/>
      <c r="X605" s="436" t="s">
        <v>1029</v>
      </c>
      <c r="Y605" s="436" t="s">
        <v>1029</v>
      </c>
      <c r="Z605" s="436" t="s">
        <v>1029</v>
      </c>
      <c r="AA605" s="436"/>
      <c r="AC605" s="443">
        <f t="shared" si="2"/>
        <v>16.741523571428569</v>
      </c>
    </row>
    <row r="606" spans="1:29" ht="19.5" customHeight="1" x14ac:dyDescent="0.25">
      <c r="A606" s="436">
        <f>A604+1</f>
        <v>299</v>
      </c>
      <c r="B606" s="436"/>
      <c r="C606" s="436" t="s">
        <v>594</v>
      </c>
      <c r="D606" s="436" t="s">
        <v>238</v>
      </c>
      <c r="E606" s="437">
        <v>354.846</v>
      </c>
      <c r="F606" s="453"/>
      <c r="G606" s="439"/>
      <c r="H606" s="437"/>
      <c r="I606" s="437"/>
      <c r="J606" s="438">
        <v>237.27600000000001</v>
      </c>
      <c r="K606" s="436" t="s">
        <v>1029</v>
      </c>
      <c r="L606" s="442">
        <f>H605+H607</f>
        <v>647.846</v>
      </c>
      <c r="M606" s="439">
        <v>323.923</v>
      </c>
      <c r="N606" s="439">
        <v>176</v>
      </c>
      <c r="O606" s="439">
        <v>99</v>
      </c>
      <c r="P606" s="439">
        <v>275</v>
      </c>
      <c r="Q606" s="439">
        <v>165</v>
      </c>
      <c r="R606" s="439">
        <v>128</v>
      </c>
      <c r="S606" s="439">
        <v>293</v>
      </c>
      <c r="T606" s="440">
        <v>437873.36</v>
      </c>
      <c r="U606" s="440">
        <v>3158458.943</v>
      </c>
      <c r="V606" s="441"/>
      <c r="W606" s="436"/>
      <c r="X606" s="436" t="s">
        <v>1210</v>
      </c>
      <c r="Y606" s="436" t="s">
        <v>759</v>
      </c>
      <c r="Z606" s="436" t="s">
        <v>760</v>
      </c>
      <c r="AA606" s="436"/>
      <c r="AC606" s="443">
        <f t="shared" si="2"/>
        <v>0</v>
      </c>
    </row>
    <row r="607" spans="1:29" ht="19.5" customHeight="1" x14ac:dyDescent="0.25">
      <c r="A607" s="436"/>
      <c r="B607" s="436"/>
      <c r="C607" s="436"/>
      <c r="D607" s="436"/>
      <c r="E607" s="437"/>
      <c r="F607" s="453"/>
      <c r="G607" s="439"/>
      <c r="H607" s="437">
        <v>354.846</v>
      </c>
      <c r="I607" s="437">
        <f>H607+I605</f>
        <v>117545.511</v>
      </c>
      <c r="J607" s="438"/>
      <c r="K607" s="436"/>
      <c r="L607" s="442"/>
      <c r="M607" s="439"/>
      <c r="N607" s="439"/>
      <c r="O607" s="439"/>
      <c r="P607" s="439"/>
      <c r="Q607" s="439"/>
      <c r="R607" s="439"/>
      <c r="S607" s="439"/>
      <c r="T607" s="440"/>
      <c r="U607" s="440"/>
      <c r="V607" s="441" t="s">
        <v>1195</v>
      </c>
      <c r="W607" s="436"/>
      <c r="X607" s="436" t="s">
        <v>1029</v>
      </c>
      <c r="Y607" s="436" t="s">
        <v>1029</v>
      </c>
      <c r="Z607" s="436" t="s">
        <v>1029</v>
      </c>
      <c r="AA607" s="436"/>
      <c r="AC607" s="443">
        <f t="shared" si="2"/>
        <v>16.792215857142857</v>
      </c>
    </row>
    <row r="608" spans="1:29" ht="19.5" customHeight="1" x14ac:dyDescent="0.25">
      <c r="A608" s="444">
        <f>A606+1</f>
        <v>300</v>
      </c>
      <c r="B608" s="444" t="s">
        <v>1215</v>
      </c>
      <c r="C608" s="444" t="s">
        <v>595</v>
      </c>
      <c r="D608" s="444" t="s">
        <v>596</v>
      </c>
      <c r="E608" s="445">
        <v>258.435</v>
      </c>
      <c r="F608" s="454"/>
      <c r="G608" s="446">
        <f>SUM(H602:H607)</f>
        <v>1028.846</v>
      </c>
      <c r="H608" s="445"/>
      <c r="I608" s="445"/>
      <c r="J608" s="447">
        <v>237.76499999999999</v>
      </c>
      <c r="K608" s="444" t="s">
        <v>1216</v>
      </c>
      <c r="L608" s="448">
        <f>H607+H609</f>
        <v>613.28099999999995</v>
      </c>
      <c r="M608" s="446">
        <v>306.64049999999997</v>
      </c>
      <c r="N608" s="446">
        <v>257</v>
      </c>
      <c r="O608" s="446">
        <v>78</v>
      </c>
      <c r="P608" s="446">
        <v>335</v>
      </c>
      <c r="Q608" s="446">
        <v>228</v>
      </c>
      <c r="R608" s="446">
        <v>104</v>
      </c>
      <c r="S608" s="446">
        <v>332</v>
      </c>
      <c r="T608" s="449">
        <v>438211.03100000002</v>
      </c>
      <c r="U608" s="449">
        <v>3158568.0019999999</v>
      </c>
      <c r="V608" s="450"/>
      <c r="W608" s="444"/>
      <c r="X608" s="444" t="s">
        <v>1210</v>
      </c>
      <c r="Y608" s="444" t="s">
        <v>759</v>
      </c>
      <c r="Z608" s="444" t="s">
        <v>760</v>
      </c>
      <c r="AA608" s="444"/>
      <c r="AC608" s="443">
        <f t="shared" si="2"/>
        <v>0</v>
      </c>
    </row>
    <row r="609" spans="1:29" ht="30" customHeight="1" x14ac:dyDescent="0.25">
      <c r="A609" s="444"/>
      <c r="B609" s="444"/>
      <c r="C609" s="444"/>
      <c r="D609" s="444"/>
      <c r="E609" s="445"/>
      <c r="F609" s="454"/>
      <c r="G609" s="446"/>
      <c r="H609" s="445">
        <v>258.435</v>
      </c>
      <c r="I609" s="445">
        <f>H609+I607</f>
        <v>117803.946</v>
      </c>
      <c r="J609" s="447"/>
      <c r="K609" s="444"/>
      <c r="L609" s="448"/>
      <c r="M609" s="446"/>
      <c r="N609" s="446"/>
      <c r="O609" s="446"/>
      <c r="P609" s="446"/>
      <c r="Q609" s="446"/>
      <c r="R609" s="446"/>
      <c r="S609" s="446"/>
      <c r="T609" s="449"/>
      <c r="U609" s="449"/>
      <c r="V609" s="450" t="s">
        <v>1217</v>
      </c>
      <c r="W609" s="444"/>
      <c r="X609" s="444" t="s">
        <v>1029</v>
      </c>
      <c r="Y609" s="444" t="s">
        <v>1029</v>
      </c>
      <c r="Z609" s="444" t="s">
        <v>1029</v>
      </c>
      <c r="AA609" s="444"/>
      <c r="AC609" s="443">
        <f t="shared" si="2"/>
        <v>16.829135142857144</v>
      </c>
    </row>
    <row r="610" spans="1:29" ht="19.5" customHeight="1" x14ac:dyDescent="0.25">
      <c r="A610" s="444">
        <f>A608+1</f>
        <v>301</v>
      </c>
      <c r="B610" s="444" t="s">
        <v>1218</v>
      </c>
      <c r="C610" s="444" t="s">
        <v>597</v>
      </c>
      <c r="D610" s="444" t="s">
        <v>598</v>
      </c>
      <c r="E610" s="445">
        <v>413.00099999999998</v>
      </c>
      <c r="F610" s="454"/>
      <c r="G610" s="446">
        <f>SUM(H608:H609)</f>
        <v>258.435</v>
      </c>
      <c r="H610" s="445"/>
      <c r="I610" s="445"/>
      <c r="J610" s="447">
        <v>243.07900000000001</v>
      </c>
      <c r="K610" s="444" t="s">
        <v>1219</v>
      </c>
      <c r="L610" s="448">
        <f>H609+H611</f>
        <v>671.43599999999992</v>
      </c>
      <c r="M610" s="446">
        <v>335.71799999999996</v>
      </c>
      <c r="N610" s="446">
        <v>181</v>
      </c>
      <c r="O610" s="446">
        <v>175</v>
      </c>
      <c r="P610" s="446">
        <v>356</v>
      </c>
      <c r="Q610" s="446">
        <v>155</v>
      </c>
      <c r="R610" s="446">
        <v>186</v>
      </c>
      <c r="S610" s="446">
        <v>341</v>
      </c>
      <c r="T610" s="449">
        <v>438442.28700000001</v>
      </c>
      <c r="U610" s="449">
        <v>3158683.3679999998</v>
      </c>
      <c r="V610" s="450"/>
      <c r="W610" s="444"/>
      <c r="X610" s="444" t="s">
        <v>1210</v>
      </c>
      <c r="Y610" s="444" t="s">
        <v>759</v>
      </c>
      <c r="Z610" s="444" t="s">
        <v>760</v>
      </c>
      <c r="AA610" s="444"/>
      <c r="AC610" s="443">
        <f t="shared" si="2"/>
        <v>0</v>
      </c>
    </row>
    <row r="611" spans="1:29" ht="19.5" customHeight="1" x14ac:dyDescent="0.25">
      <c r="A611" s="436"/>
      <c r="B611" s="436"/>
      <c r="C611" s="436"/>
      <c r="D611" s="436"/>
      <c r="E611" s="437"/>
      <c r="F611" s="453"/>
      <c r="G611" s="439"/>
      <c r="H611" s="437">
        <v>413.00099999999998</v>
      </c>
      <c r="I611" s="437">
        <f>H611+I609</f>
        <v>118216.947</v>
      </c>
      <c r="J611" s="438"/>
      <c r="K611" s="436"/>
      <c r="L611" s="442"/>
      <c r="M611" s="439"/>
      <c r="N611" s="439"/>
      <c r="O611" s="439"/>
      <c r="P611" s="439"/>
      <c r="Q611" s="439"/>
      <c r="R611" s="439"/>
      <c r="S611" s="439"/>
      <c r="T611" s="440"/>
      <c r="U611" s="440"/>
      <c r="V611" s="441"/>
      <c r="W611" s="436"/>
      <c r="X611" s="436" t="s">
        <v>1029</v>
      </c>
      <c r="Y611" s="436" t="s">
        <v>1029</v>
      </c>
      <c r="Z611" s="436" t="s">
        <v>1029</v>
      </c>
      <c r="AA611" s="436"/>
      <c r="AC611" s="443">
        <f t="shared" si="2"/>
        <v>16.888135285714284</v>
      </c>
    </row>
    <row r="612" spans="1:29" ht="19.5" customHeight="1" x14ac:dyDescent="0.25">
      <c r="A612" s="436">
        <f>A610+1</f>
        <v>302</v>
      </c>
      <c r="B612" s="436"/>
      <c r="C612" s="436" t="s">
        <v>599</v>
      </c>
      <c r="D612" s="436" t="s">
        <v>257</v>
      </c>
      <c r="E612" s="437">
        <v>371</v>
      </c>
      <c r="F612" s="453"/>
      <c r="G612" s="439"/>
      <c r="H612" s="437"/>
      <c r="I612" s="437"/>
      <c r="J612" s="438">
        <v>255.12200000000001</v>
      </c>
      <c r="K612" s="436" t="s">
        <v>1029</v>
      </c>
      <c r="L612" s="442">
        <f>H611+H613</f>
        <v>784.00099999999998</v>
      </c>
      <c r="M612" s="439">
        <v>392.00049999999999</v>
      </c>
      <c r="N612" s="439">
        <v>239</v>
      </c>
      <c r="O612" s="439">
        <v>219</v>
      </c>
      <c r="P612" s="439">
        <v>458</v>
      </c>
      <c r="Q612" s="439">
        <v>229</v>
      </c>
      <c r="R612" s="439">
        <v>208</v>
      </c>
      <c r="S612" s="439">
        <v>437</v>
      </c>
      <c r="T612" s="440">
        <v>438852.24099999998</v>
      </c>
      <c r="U612" s="440">
        <v>3158733.4369999999</v>
      </c>
      <c r="V612" s="441"/>
      <c r="W612" s="436"/>
      <c r="X612" s="436" t="s">
        <v>1210</v>
      </c>
      <c r="Y612" s="436" t="s">
        <v>759</v>
      </c>
      <c r="Z612" s="436" t="s">
        <v>760</v>
      </c>
      <c r="AA612" s="436"/>
      <c r="AC612" s="443">
        <f t="shared" si="2"/>
        <v>0</v>
      </c>
    </row>
    <row r="613" spans="1:29" ht="19.5" customHeight="1" x14ac:dyDescent="0.25">
      <c r="A613" s="436"/>
      <c r="B613" s="436"/>
      <c r="C613" s="436"/>
      <c r="D613" s="436"/>
      <c r="E613" s="437"/>
      <c r="F613" s="453"/>
      <c r="G613" s="439"/>
      <c r="H613" s="437">
        <v>371</v>
      </c>
      <c r="I613" s="437">
        <f>H613+I611</f>
        <v>118587.947</v>
      </c>
      <c r="J613" s="438"/>
      <c r="K613" s="436"/>
      <c r="L613" s="442"/>
      <c r="M613" s="439"/>
      <c r="N613" s="439"/>
      <c r="O613" s="439"/>
      <c r="P613" s="439"/>
      <c r="Q613" s="439"/>
      <c r="R613" s="439"/>
      <c r="S613" s="439"/>
      <c r="T613" s="440"/>
      <c r="U613" s="440"/>
      <c r="V613" s="441" t="s">
        <v>1184</v>
      </c>
      <c r="W613" s="436"/>
      <c r="X613" s="436" t="s">
        <v>1029</v>
      </c>
      <c r="Y613" s="436" t="s">
        <v>1029</v>
      </c>
      <c r="Z613" s="436" t="s">
        <v>1029</v>
      </c>
      <c r="AA613" s="436"/>
      <c r="AC613" s="443">
        <f t="shared" si="2"/>
        <v>16.941135285714285</v>
      </c>
    </row>
    <row r="614" spans="1:29" ht="19.5" customHeight="1" x14ac:dyDescent="0.25">
      <c r="A614" s="436">
        <f>A612+1</f>
        <v>303</v>
      </c>
      <c r="B614" s="436"/>
      <c r="C614" s="436" t="s">
        <v>600</v>
      </c>
      <c r="D614" s="436" t="s">
        <v>246</v>
      </c>
      <c r="E614" s="437">
        <v>355</v>
      </c>
      <c r="F614" s="453"/>
      <c r="G614" s="439"/>
      <c r="H614" s="437"/>
      <c r="I614" s="437"/>
      <c r="J614" s="438">
        <v>243.428</v>
      </c>
      <c r="K614" s="436" t="s">
        <v>1029</v>
      </c>
      <c r="L614" s="442">
        <f>H613+H615</f>
        <v>726</v>
      </c>
      <c r="M614" s="439">
        <v>363</v>
      </c>
      <c r="N614" s="439">
        <v>152</v>
      </c>
      <c r="O614" s="439">
        <v>225</v>
      </c>
      <c r="P614" s="439">
        <v>377</v>
      </c>
      <c r="Q614" s="439">
        <v>164</v>
      </c>
      <c r="R614" s="439">
        <v>210</v>
      </c>
      <c r="S614" s="439">
        <v>374</v>
      </c>
      <c r="T614" s="440">
        <v>439220.505</v>
      </c>
      <c r="U614" s="440">
        <v>3158778.415</v>
      </c>
      <c r="V614" s="441"/>
      <c r="W614" s="436"/>
      <c r="X614" s="436" t="s">
        <v>1210</v>
      </c>
      <c r="Y614" s="436" t="s">
        <v>759</v>
      </c>
      <c r="Z614" s="436" t="s">
        <v>760</v>
      </c>
      <c r="AA614" s="436"/>
      <c r="AC614" s="443">
        <f t="shared" si="2"/>
        <v>0</v>
      </c>
    </row>
    <row r="615" spans="1:29" ht="19.5" customHeight="1" x14ac:dyDescent="0.25">
      <c r="A615" s="436"/>
      <c r="B615" s="436"/>
      <c r="C615" s="436"/>
      <c r="D615" s="436"/>
      <c r="E615" s="437"/>
      <c r="F615" s="453"/>
      <c r="G615" s="439"/>
      <c r="H615" s="437">
        <v>355</v>
      </c>
      <c r="I615" s="437">
        <f>H615+I613</f>
        <v>118942.947</v>
      </c>
      <c r="J615" s="438"/>
      <c r="K615" s="436"/>
      <c r="L615" s="442"/>
      <c r="M615" s="439"/>
      <c r="N615" s="439"/>
      <c r="O615" s="439"/>
      <c r="P615" s="439"/>
      <c r="Q615" s="439"/>
      <c r="R615" s="439"/>
      <c r="S615" s="439"/>
      <c r="T615" s="440"/>
      <c r="U615" s="440"/>
      <c r="V615" s="441" t="s">
        <v>1179</v>
      </c>
      <c r="W615" s="436"/>
      <c r="X615" s="436" t="s">
        <v>1029</v>
      </c>
      <c r="Y615" s="436" t="s">
        <v>1029</v>
      </c>
      <c r="Z615" s="436" t="s">
        <v>1029</v>
      </c>
      <c r="AA615" s="436"/>
      <c r="AC615" s="443">
        <f t="shared" si="2"/>
        <v>16.99184957142857</v>
      </c>
    </row>
    <row r="616" spans="1:29" ht="19.5" customHeight="1" x14ac:dyDescent="0.25">
      <c r="A616" s="436">
        <f>A614+1</f>
        <v>304</v>
      </c>
      <c r="B616" s="436"/>
      <c r="C616" s="436" t="s">
        <v>601</v>
      </c>
      <c r="D616" s="436" t="s">
        <v>257</v>
      </c>
      <c r="E616" s="437">
        <v>388</v>
      </c>
      <c r="F616" s="453"/>
      <c r="G616" s="439"/>
      <c r="H616" s="437"/>
      <c r="I616" s="437"/>
      <c r="J616" s="438">
        <v>241.63800000000001</v>
      </c>
      <c r="K616" s="436" t="s">
        <v>1029</v>
      </c>
      <c r="L616" s="442">
        <f>H615+H617</f>
        <v>743</v>
      </c>
      <c r="M616" s="439">
        <v>371.5</v>
      </c>
      <c r="N616" s="439">
        <v>130</v>
      </c>
      <c r="O616" s="439">
        <v>207</v>
      </c>
      <c r="P616" s="439">
        <v>337</v>
      </c>
      <c r="Q616" s="439">
        <v>146</v>
      </c>
      <c r="R616" s="439">
        <v>203</v>
      </c>
      <c r="S616" s="439">
        <v>349</v>
      </c>
      <c r="T616" s="440">
        <v>439572.88699999999</v>
      </c>
      <c r="U616" s="440">
        <v>3158821.4530000002</v>
      </c>
      <c r="V616" s="441"/>
      <c r="W616" s="436"/>
      <c r="X616" s="436" t="s">
        <v>1210</v>
      </c>
      <c r="Y616" s="436" t="s">
        <v>759</v>
      </c>
      <c r="Z616" s="436" t="s">
        <v>760</v>
      </c>
      <c r="AA616" s="436"/>
      <c r="AC616" s="443">
        <f t="shared" si="2"/>
        <v>0</v>
      </c>
    </row>
    <row r="617" spans="1:29" ht="19.5" customHeight="1" x14ac:dyDescent="0.25">
      <c r="A617" s="436"/>
      <c r="B617" s="436"/>
      <c r="C617" s="436"/>
      <c r="D617" s="436"/>
      <c r="E617" s="437"/>
      <c r="F617" s="453"/>
      <c r="G617" s="439"/>
      <c r="H617" s="437">
        <v>388</v>
      </c>
      <c r="I617" s="437">
        <f>H617+I615</f>
        <v>119330.947</v>
      </c>
      <c r="J617" s="438"/>
      <c r="K617" s="436"/>
      <c r="L617" s="442"/>
      <c r="M617" s="439"/>
      <c r="N617" s="439"/>
      <c r="O617" s="439"/>
      <c r="P617" s="439"/>
      <c r="Q617" s="439"/>
      <c r="R617" s="439"/>
      <c r="S617" s="439"/>
      <c r="T617" s="440"/>
      <c r="U617" s="440"/>
      <c r="V617" s="441" t="s">
        <v>1220</v>
      </c>
      <c r="W617" s="436"/>
      <c r="X617" s="436" t="s">
        <v>1029</v>
      </c>
      <c r="Y617" s="436" t="s">
        <v>1029</v>
      </c>
      <c r="Z617" s="436" t="s">
        <v>1029</v>
      </c>
      <c r="AA617" s="436"/>
      <c r="AC617" s="443">
        <f t="shared" si="2"/>
        <v>17.047278142857142</v>
      </c>
    </row>
    <row r="618" spans="1:29" ht="19.5" customHeight="1" x14ac:dyDescent="0.25">
      <c r="A618" s="436">
        <f>A616+1</f>
        <v>305</v>
      </c>
      <c r="B618" s="436"/>
      <c r="C618" s="436" t="s">
        <v>602</v>
      </c>
      <c r="D618" s="436" t="s">
        <v>244</v>
      </c>
      <c r="E618" s="437">
        <v>384.06099999999998</v>
      </c>
      <c r="F618" s="453"/>
      <c r="G618" s="439"/>
      <c r="H618" s="437"/>
      <c r="I618" s="437"/>
      <c r="J618" s="438">
        <v>236.292</v>
      </c>
      <c r="K618" s="436" t="s">
        <v>1029</v>
      </c>
      <c r="L618" s="442">
        <f>H617+H619</f>
        <v>772.06099999999992</v>
      </c>
      <c r="M618" s="439">
        <v>386.03049999999996</v>
      </c>
      <c r="N618" s="439">
        <v>181</v>
      </c>
      <c r="O618" s="439">
        <v>211</v>
      </c>
      <c r="P618" s="439">
        <v>392</v>
      </c>
      <c r="Q618" s="439">
        <v>186</v>
      </c>
      <c r="R618" s="439">
        <v>205</v>
      </c>
      <c r="S618" s="439">
        <v>391</v>
      </c>
      <c r="T618" s="440">
        <v>439958.02500000002</v>
      </c>
      <c r="U618" s="440">
        <v>3158868.4909999999</v>
      </c>
      <c r="V618" s="441"/>
      <c r="W618" s="436"/>
      <c r="X618" s="436" t="s">
        <v>1210</v>
      </c>
      <c r="Y618" s="436" t="s">
        <v>759</v>
      </c>
      <c r="Z618" s="436" t="s">
        <v>760</v>
      </c>
      <c r="AA618" s="436"/>
      <c r="AC618" s="443">
        <f t="shared" si="2"/>
        <v>0</v>
      </c>
    </row>
    <row r="619" spans="1:29" ht="19.5" customHeight="1" x14ac:dyDescent="0.25">
      <c r="A619" s="436"/>
      <c r="B619" s="436"/>
      <c r="C619" s="436"/>
      <c r="D619" s="436"/>
      <c r="E619" s="437"/>
      <c r="F619" s="453"/>
      <c r="G619" s="439"/>
      <c r="H619" s="437">
        <v>384.06099999999998</v>
      </c>
      <c r="I619" s="437">
        <f>H619+I617</f>
        <v>119715.008</v>
      </c>
      <c r="J619" s="438"/>
      <c r="K619" s="436"/>
      <c r="L619" s="442"/>
      <c r="M619" s="439"/>
      <c r="N619" s="439"/>
      <c r="O619" s="439"/>
      <c r="P619" s="439"/>
      <c r="Q619" s="439"/>
      <c r="R619" s="439"/>
      <c r="S619" s="439"/>
      <c r="T619" s="440"/>
      <c r="U619" s="440"/>
      <c r="V619" s="441"/>
      <c r="W619" s="436"/>
      <c r="X619" s="436" t="s">
        <v>1029</v>
      </c>
      <c r="Y619" s="436" t="s">
        <v>1029</v>
      </c>
      <c r="Z619" s="436" t="s">
        <v>1029</v>
      </c>
      <c r="AA619" s="436"/>
      <c r="AC619" s="443">
        <f t="shared" si="2"/>
        <v>17.102143999999999</v>
      </c>
    </row>
    <row r="620" spans="1:29" ht="19.5" customHeight="1" x14ac:dyDescent="0.25">
      <c r="A620" s="436">
        <f>A618+1</f>
        <v>306</v>
      </c>
      <c r="B620" s="436" t="s">
        <v>1221</v>
      </c>
      <c r="C620" s="436" t="s">
        <v>603</v>
      </c>
      <c r="D620" s="436" t="s">
        <v>331</v>
      </c>
      <c r="E620" s="437">
        <v>382.00099999999998</v>
      </c>
      <c r="F620" s="453"/>
      <c r="G620" s="439">
        <f>SUM(H610:H619)</f>
        <v>1911.0619999999999</v>
      </c>
      <c r="H620" s="437"/>
      <c r="I620" s="437"/>
      <c r="J620" s="438">
        <v>238.911</v>
      </c>
      <c r="K620" s="436" t="s">
        <v>1222</v>
      </c>
      <c r="L620" s="442">
        <f>H619+H621</f>
        <v>766.0619999999999</v>
      </c>
      <c r="M620" s="439">
        <v>383.03099999999995</v>
      </c>
      <c r="N620" s="439">
        <v>173</v>
      </c>
      <c r="O620" s="439">
        <v>153</v>
      </c>
      <c r="P620" s="439">
        <v>326</v>
      </c>
      <c r="Q620" s="439">
        <v>180</v>
      </c>
      <c r="R620" s="439">
        <v>165</v>
      </c>
      <c r="S620" s="439">
        <v>345</v>
      </c>
      <c r="T620" s="440">
        <v>440339.25300000003</v>
      </c>
      <c r="U620" s="440">
        <v>3158915.0520000001</v>
      </c>
      <c r="V620" s="441"/>
      <c r="W620" s="436"/>
      <c r="X620" s="436" t="s">
        <v>1210</v>
      </c>
      <c r="Y620" s="436" t="s">
        <v>759</v>
      </c>
      <c r="Z620" s="436" t="s">
        <v>760</v>
      </c>
      <c r="AA620" s="436"/>
      <c r="AC620" s="443">
        <f t="shared" si="2"/>
        <v>0</v>
      </c>
    </row>
    <row r="621" spans="1:29" ht="19.5" customHeight="1" x14ac:dyDescent="0.25">
      <c r="A621" s="436"/>
      <c r="B621" s="436"/>
      <c r="C621" s="436"/>
      <c r="D621" s="436"/>
      <c r="E621" s="437"/>
      <c r="F621" s="453"/>
      <c r="G621" s="439"/>
      <c r="H621" s="437">
        <v>382.00099999999998</v>
      </c>
      <c r="I621" s="437">
        <f>H621+I619</f>
        <v>120097.00900000001</v>
      </c>
      <c r="J621" s="438"/>
      <c r="K621" s="436"/>
      <c r="L621" s="442"/>
      <c r="M621" s="439"/>
      <c r="N621" s="439"/>
      <c r="O621" s="439"/>
      <c r="P621" s="439"/>
      <c r="Q621" s="439"/>
      <c r="R621" s="439"/>
      <c r="S621" s="439"/>
      <c r="T621" s="440"/>
      <c r="U621" s="440"/>
      <c r="V621" s="441"/>
      <c r="W621" s="436"/>
      <c r="X621" s="436" t="s">
        <v>1029</v>
      </c>
      <c r="Y621" s="436" t="s">
        <v>1029</v>
      </c>
      <c r="Z621" s="436" t="s">
        <v>1029</v>
      </c>
      <c r="AA621" s="436"/>
      <c r="AC621" s="443">
        <f t="shared" si="2"/>
        <v>17.156715571428574</v>
      </c>
    </row>
    <row r="622" spans="1:29" ht="19.5" customHeight="1" x14ac:dyDescent="0.25">
      <c r="A622" s="436">
        <f>A620+1</f>
        <v>307</v>
      </c>
      <c r="B622" s="436"/>
      <c r="C622" s="436" t="s">
        <v>604</v>
      </c>
      <c r="D622" s="436" t="s">
        <v>250</v>
      </c>
      <c r="E622" s="437">
        <v>357</v>
      </c>
      <c r="F622" s="453"/>
      <c r="G622" s="439"/>
      <c r="H622" s="437"/>
      <c r="I622" s="437"/>
      <c r="J622" s="438">
        <v>245.71700000000001</v>
      </c>
      <c r="K622" s="436" t="s">
        <v>1029</v>
      </c>
      <c r="L622" s="442">
        <f>H621+H623</f>
        <v>739.00099999999998</v>
      </c>
      <c r="M622" s="439">
        <v>369.50049999999999</v>
      </c>
      <c r="N622" s="439">
        <v>230</v>
      </c>
      <c r="O622" s="439">
        <v>154</v>
      </c>
      <c r="P622" s="439">
        <v>384</v>
      </c>
      <c r="Q622" s="439">
        <v>217</v>
      </c>
      <c r="R622" s="439">
        <v>162</v>
      </c>
      <c r="S622" s="439">
        <v>379</v>
      </c>
      <c r="T622" s="440">
        <v>440677.35399999999</v>
      </c>
      <c r="U622" s="440">
        <v>3159092.8509999998</v>
      </c>
      <c r="V622" s="441"/>
      <c r="W622" s="436"/>
      <c r="X622" s="436" t="s">
        <v>1210</v>
      </c>
      <c r="Y622" s="436" t="s">
        <v>759</v>
      </c>
      <c r="Z622" s="436" t="s">
        <v>760</v>
      </c>
      <c r="AA622" s="436"/>
      <c r="AC622" s="443">
        <f t="shared" si="2"/>
        <v>0</v>
      </c>
    </row>
    <row r="623" spans="1:29" ht="19.5" customHeight="1" x14ac:dyDescent="0.25">
      <c r="A623" s="436"/>
      <c r="B623" s="436"/>
      <c r="C623" s="436"/>
      <c r="D623" s="436"/>
      <c r="E623" s="437"/>
      <c r="F623" s="453"/>
      <c r="G623" s="439"/>
      <c r="H623" s="437">
        <v>357</v>
      </c>
      <c r="I623" s="437">
        <f>H623+I621</f>
        <v>120454.00900000001</v>
      </c>
      <c r="J623" s="438"/>
      <c r="K623" s="436"/>
      <c r="L623" s="442"/>
      <c r="M623" s="439"/>
      <c r="N623" s="439"/>
      <c r="O623" s="439"/>
      <c r="P623" s="439"/>
      <c r="Q623" s="439"/>
      <c r="R623" s="439"/>
      <c r="S623" s="439"/>
      <c r="T623" s="440"/>
      <c r="U623" s="440"/>
      <c r="V623" s="441" t="s">
        <v>1162</v>
      </c>
      <c r="W623" s="436"/>
      <c r="X623" s="436" t="s">
        <v>1029</v>
      </c>
      <c r="Y623" s="436" t="s">
        <v>1029</v>
      </c>
      <c r="Z623" s="436" t="s">
        <v>1029</v>
      </c>
      <c r="AA623" s="436"/>
      <c r="AC623" s="443">
        <f t="shared" si="2"/>
        <v>17.207715571428572</v>
      </c>
    </row>
    <row r="624" spans="1:29" ht="19.5" customHeight="1" x14ac:dyDescent="0.25">
      <c r="A624" s="436">
        <f>A622+1</f>
        <v>308</v>
      </c>
      <c r="B624" s="436"/>
      <c r="C624" s="436" t="s">
        <v>605</v>
      </c>
      <c r="D624" s="436" t="s">
        <v>250</v>
      </c>
      <c r="E624" s="437">
        <v>418</v>
      </c>
      <c r="F624" s="453"/>
      <c r="G624" s="439"/>
      <c r="H624" s="437"/>
      <c r="I624" s="437"/>
      <c r="J624" s="438">
        <v>249.74700000000001</v>
      </c>
      <c r="K624" s="436" t="s">
        <v>1029</v>
      </c>
      <c r="L624" s="442">
        <f>H623+H625</f>
        <v>775</v>
      </c>
      <c r="M624" s="439">
        <v>387.5</v>
      </c>
      <c r="N624" s="439">
        <v>203</v>
      </c>
      <c r="O624" s="439">
        <v>197</v>
      </c>
      <c r="P624" s="439">
        <v>400</v>
      </c>
      <c r="Q624" s="439">
        <v>195</v>
      </c>
      <c r="R624" s="439">
        <v>201</v>
      </c>
      <c r="S624" s="439">
        <v>396</v>
      </c>
      <c r="T624" s="440">
        <v>440993.32699999999</v>
      </c>
      <c r="U624" s="440">
        <v>3159259.014</v>
      </c>
      <c r="V624" s="441"/>
      <c r="W624" s="436"/>
      <c r="X624" s="436" t="s">
        <v>1210</v>
      </c>
      <c r="Y624" s="436" t="s">
        <v>759</v>
      </c>
      <c r="Z624" s="436" t="s">
        <v>760</v>
      </c>
      <c r="AA624" s="436"/>
      <c r="AC624" s="443">
        <f t="shared" si="2"/>
        <v>0</v>
      </c>
    </row>
    <row r="625" spans="1:29" ht="19.5" customHeight="1" x14ac:dyDescent="0.25">
      <c r="A625" s="436"/>
      <c r="B625" s="436"/>
      <c r="C625" s="436"/>
      <c r="D625" s="436"/>
      <c r="E625" s="437"/>
      <c r="F625" s="453"/>
      <c r="G625" s="439"/>
      <c r="H625" s="437">
        <v>418</v>
      </c>
      <c r="I625" s="437">
        <f>H625+I623</f>
        <v>120872.00900000001</v>
      </c>
      <c r="J625" s="438"/>
      <c r="K625" s="436"/>
      <c r="L625" s="442"/>
      <c r="M625" s="439"/>
      <c r="N625" s="439"/>
      <c r="O625" s="439"/>
      <c r="P625" s="439"/>
      <c r="Q625" s="439"/>
      <c r="R625" s="439"/>
      <c r="S625" s="439"/>
      <c r="T625" s="440"/>
      <c r="U625" s="440"/>
      <c r="V625" s="441" t="s">
        <v>1037</v>
      </c>
      <c r="W625" s="436"/>
      <c r="X625" s="436" t="s">
        <v>1029</v>
      </c>
      <c r="Y625" s="436" t="s">
        <v>1029</v>
      </c>
      <c r="Z625" s="436" t="s">
        <v>1029</v>
      </c>
      <c r="AA625" s="436"/>
      <c r="AC625" s="443">
        <f t="shared" si="2"/>
        <v>17.267429857142858</v>
      </c>
    </row>
    <row r="626" spans="1:29" ht="19.5" customHeight="1" x14ac:dyDescent="0.25">
      <c r="A626" s="436">
        <f>A624+1</f>
        <v>309</v>
      </c>
      <c r="B626" s="436"/>
      <c r="C626" s="436" t="s">
        <v>606</v>
      </c>
      <c r="D626" s="436" t="s">
        <v>244</v>
      </c>
      <c r="E626" s="437">
        <v>422</v>
      </c>
      <c r="F626" s="453"/>
      <c r="G626" s="439"/>
      <c r="H626" s="437"/>
      <c r="I626" s="437"/>
      <c r="J626" s="438">
        <v>246.108</v>
      </c>
      <c r="K626" s="436" t="s">
        <v>1029</v>
      </c>
      <c r="L626" s="442">
        <f>H625+H627</f>
        <v>840</v>
      </c>
      <c r="M626" s="439">
        <v>420</v>
      </c>
      <c r="N626" s="439">
        <v>222</v>
      </c>
      <c r="O626" s="439">
        <v>186</v>
      </c>
      <c r="P626" s="439">
        <v>408</v>
      </c>
      <c r="Q626" s="439">
        <v>218</v>
      </c>
      <c r="R626" s="439">
        <v>194</v>
      </c>
      <c r="S626" s="439">
        <v>412</v>
      </c>
      <c r="T626" s="440">
        <v>441363.29</v>
      </c>
      <c r="U626" s="440">
        <v>3159453.5690000001</v>
      </c>
      <c r="V626" s="441"/>
      <c r="W626" s="436"/>
      <c r="X626" s="436" t="s">
        <v>1210</v>
      </c>
      <c r="Y626" s="436" t="s">
        <v>759</v>
      </c>
      <c r="Z626" s="436" t="s">
        <v>760</v>
      </c>
      <c r="AA626" s="436"/>
      <c r="AC626" s="443">
        <f t="shared" si="2"/>
        <v>0</v>
      </c>
    </row>
    <row r="627" spans="1:29" ht="19.5" customHeight="1" x14ac:dyDescent="0.25">
      <c r="A627" s="436"/>
      <c r="B627" s="436"/>
      <c r="C627" s="436"/>
      <c r="D627" s="436"/>
      <c r="E627" s="437"/>
      <c r="F627" s="453"/>
      <c r="G627" s="439"/>
      <c r="H627" s="437">
        <v>422</v>
      </c>
      <c r="I627" s="437">
        <f>H627+I625</f>
        <v>121294.00900000001</v>
      </c>
      <c r="J627" s="438"/>
      <c r="K627" s="436"/>
      <c r="L627" s="442"/>
      <c r="M627" s="439"/>
      <c r="N627" s="439"/>
      <c r="O627" s="439"/>
      <c r="P627" s="439"/>
      <c r="Q627" s="439"/>
      <c r="R627" s="439"/>
      <c r="S627" s="439"/>
      <c r="T627" s="440"/>
      <c r="U627" s="440"/>
      <c r="V627" s="441" t="s">
        <v>1179</v>
      </c>
      <c r="W627" s="436"/>
      <c r="X627" s="436" t="s">
        <v>1029</v>
      </c>
      <c r="Y627" s="436" t="s">
        <v>1029</v>
      </c>
      <c r="Z627" s="436" t="s">
        <v>1029</v>
      </c>
      <c r="AA627" s="436"/>
      <c r="AC627" s="443">
        <f t="shared" si="2"/>
        <v>17.327715571428573</v>
      </c>
    </row>
    <row r="628" spans="1:29" ht="19.5" customHeight="1" x14ac:dyDescent="0.25">
      <c r="A628" s="436">
        <f>A626+1</f>
        <v>310</v>
      </c>
      <c r="B628" s="436"/>
      <c r="C628" s="436" t="s">
        <v>607</v>
      </c>
      <c r="D628" s="436" t="s">
        <v>244</v>
      </c>
      <c r="E628" s="437">
        <v>383</v>
      </c>
      <c r="F628" s="453"/>
      <c r="G628" s="439"/>
      <c r="H628" s="437"/>
      <c r="I628" s="437"/>
      <c r="J628" s="438">
        <v>251.08699999999999</v>
      </c>
      <c r="K628" s="436" t="s">
        <v>1029</v>
      </c>
      <c r="L628" s="442">
        <f>H627+H629</f>
        <v>805</v>
      </c>
      <c r="M628" s="439">
        <v>402.5</v>
      </c>
      <c r="N628" s="439">
        <v>237</v>
      </c>
      <c r="O628" s="439">
        <v>221</v>
      </c>
      <c r="P628" s="439">
        <v>458</v>
      </c>
      <c r="Q628" s="439">
        <v>229</v>
      </c>
      <c r="R628" s="439">
        <v>212</v>
      </c>
      <c r="S628" s="439">
        <v>441</v>
      </c>
      <c r="T628" s="440">
        <v>441736.79300000001</v>
      </c>
      <c r="U628" s="440">
        <v>3159649.9849999999</v>
      </c>
      <c r="V628" s="441"/>
      <c r="W628" s="436"/>
      <c r="X628" s="436" t="s">
        <v>1210</v>
      </c>
      <c r="Y628" s="436" t="s">
        <v>759</v>
      </c>
      <c r="Z628" s="436" t="s">
        <v>760</v>
      </c>
      <c r="AA628" s="436"/>
      <c r="AC628" s="443">
        <f t="shared" si="2"/>
        <v>0</v>
      </c>
    </row>
    <row r="629" spans="1:29" ht="19.5" customHeight="1" x14ac:dyDescent="0.25">
      <c r="A629" s="436"/>
      <c r="B629" s="436"/>
      <c r="C629" s="436"/>
      <c r="D629" s="436"/>
      <c r="E629" s="437"/>
      <c r="F629" s="453"/>
      <c r="G629" s="439"/>
      <c r="H629" s="437">
        <v>383</v>
      </c>
      <c r="I629" s="437">
        <f>H629+I627</f>
        <v>121677.00900000001</v>
      </c>
      <c r="J629" s="438"/>
      <c r="K629" s="436"/>
      <c r="L629" s="442"/>
      <c r="M629" s="439"/>
      <c r="N629" s="439"/>
      <c r="O629" s="439"/>
      <c r="P629" s="439"/>
      <c r="Q629" s="439"/>
      <c r="R629" s="439"/>
      <c r="S629" s="439"/>
      <c r="T629" s="440"/>
      <c r="U629" s="440"/>
      <c r="V629" s="441"/>
      <c r="W629" s="436"/>
      <c r="X629" s="436" t="s">
        <v>1029</v>
      </c>
      <c r="Y629" s="436" t="s">
        <v>1029</v>
      </c>
      <c r="Z629" s="436" t="s">
        <v>1029</v>
      </c>
      <c r="AA629" s="436"/>
      <c r="AC629" s="443">
        <f t="shared" si="2"/>
        <v>17.382429857142856</v>
      </c>
    </row>
    <row r="630" spans="1:29" ht="19.5" customHeight="1" x14ac:dyDescent="0.25">
      <c r="A630" s="436">
        <f>A628+1</f>
        <v>311</v>
      </c>
      <c r="B630" s="436"/>
      <c r="C630" s="436" t="s">
        <v>608</v>
      </c>
      <c r="D630" s="436" t="s">
        <v>257</v>
      </c>
      <c r="E630" s="437">
        <v>381</v>
      </c>
      <c r="F630" s="453"/>
      <c r="G630" s="439"/>
      <c r="H630" s="437"/>
      <c r="I630" s="437"/>
      <c r="J630" s="438">
        <v>248.96</v>
      </c>
      <c r="K630" s="436" t="s">
        <v>1029</v>
      </c>
      <c r="L630" s="442">
        <f>H629+H631</f>
        <v>764</v>
      </c>
      <c r="M630" s="439">
        <v>382</v>
      </c>
      <c r="N630" s="439">
        <v>163</v>
      </c>
      <c r="O630" s="439">
        <v>178</v>
      </c>
      <c r="P630" s="439">
        <v>341</v>
      </c>
      <c r="Q630" s="439">
        <v>173</v>
      </c>
      <c r="R630" s="439">
        <v>183</v>
      </c>
      <c r="S630" s="439">
        <v>356</v>
      </c>
      <c r="T630" s="440">
        <v>442075.77799999999</v>
      </c>
      <c r="U630" s="440">
        <v>3159828.2489999998</v>
      </c>
      <c r="V630" s="441"/>
      <c r="W630" s="436"/>
      <c r="X630" s="436" t="s">
        <v>1210</v>
      </c>
      <c r="Y630" s="436" t="s">
        <v>759</v>
      </c>
      <c r="Z630" s="436" t="s">
        <v>760</v>
      </c>
      <c r="AA630" s="436"/>
      <c r="AC630" s="443">
        <f t="shared" si="2"/>
        <v>0</v>
      </c>
    </row>
    <row r="631" spans="1:29" ht="19.5" customHeight="1" x14ac:dyDescent="0.25">
      <c r="A631" s="436"/>
      <c r="B631" s="436"/>
      <c r="C631" s="436"/>
      <c r="D631" s="436"/>
      <c r="E631" s="437"/>
      <c r="F631" s="453"/>
      <c r="G631" s="439"/>
      <c r="H631" s="437">
        <v>381</v>
      </c>
      <c r="I631" s="437">
        <f>H631+I629</f>
        <v>122058.00900000001</v>
      </c>
      <c r="J631" s="438"/>
      <c r="K631" s="436"/>
      <c r="L631" s="442"/>
      <c r="M631" s="439"/>
      <c r="N631" s="439"/>
      <c r="O631" s="439"/>
      <c r="P631" s="439"/>
      <c r="Q631" s="439"/>
      <c r="R631" s="439"/>
      <c r="S631" s="439"/>
      <c r="T631" s="440"/>
      <c r="U631" s="440"/>
      <c r="V631" s="441"/>
      <c r="W631" s="436"/>
      <c r="X631" s="436" t="s">
        <v>1029</v>
      </c>
      <c r="Y631" s="436" t="s">
        <v>1029</v>
      </c>
      <c r="Z631" s="436" t="s">
        <v>1029</v>
      </c>
      <c r="AA631" s="436"/>
      <c r="AC631" s="443">
        <f t="shared" si="2"/>
        <v>17.43685842857143</v>
      </c>
    </row>
    <row r="632" spans="1:29" ht="19.5" customHeight="1" x14ac:dyDescent="0.25">
      <c r="A632" s="436">
        <f>A630+1</f>
        <v>312</v>
      </c>
      <c r="B632" s="436"/>
      <c r="C632" s="436" t="s">
        <v>609</v>
      </c>
      <c r="D632" s="436" t="s">
        <v>257</v>
      </c>
      <c r="E632" s="437">
        <v>352.745</v>
      </c>
      <c r="F632" s="453"/>
      <c r="G632" s="439"/>
      <c r="H632" s="437"/>
      <c r="I632" s="437"/>
      <c r="J632" s="438">
        <v>251.16</v>
      </c>
      <c r="K632" s="436" t="s">
        <v>1029</v>
      </c>
      <c r="L632" s="442">
        <f>H631+H633</f>
        <v>733.745</v>
      </c>
      <c r="M632" s="439">
        <v>366.8725</v>
      </c>
      <c r="N632" s="439">
        <v>203</v>
      </c>
      <c r="O632" s="439">
        <v>258</v>
      </c>
      <c r="P632" s="439">
        <v>461</v>
      </c>
      <c r="Q632" s="439">
        <v>199</v>
      </c>
      <c r="R632" s="439">
        <v>232</v>
      </c>
      <c r="S632" s="439">
        <v>431</v>
      </c>
      <c r="T632" s="440">
        <v>442412.99300000002</v>
      </c>
      <c r="U632" s="440">
        <v>3160005.5830000001</v>
      </c>
      <c r="V632" s="441"/>
      <c r="W632" s="436"/>
      <c r="X632" s="436" t="s">
        <v>1208</v>
      </c>
      <c r="Y632" s="436" t="s">
        <v>759</v>
      </c>
      <c r="Z632" s="436" t="s">
        <v>760</v>
      </c>
      <c r="AA632" s="436"/>
      <c r="AC632" s="443">
        <f t="shared" si="2"/>
        <v>0</v>
      </c>
    </row>
    <row r="633" spans="1:29" ht="19.5" customHeight="1" x14ac:dyDescent="0.25">
      <c r="A633" s="436"/>
      <c r="B633" s="436"/>
      <c r="C633" s="436"/>
      <c r="D633" s="436"/>
      <c r="E633" s="437"/>
      <c r="F633" s="453"/>
      <c r="G633" s="439"/>
      <c r="H633" s="437">
        <v>352.745</v>
      </c>
      <c r="I633" s="437">
        <f>H633+I631</f>
        <v>122410.754</v>
      </c>
      <c r="J633" s="438"/>
      <c r="K633" s="436"/>
      <c r="L633" s="442"/>
      <c r="M633" s="439"/>
      <c r="N633" s="439"/>
      <c r="O633" s="439"/>
      <c r="P633" s="439"/>
      <c r="Q633" s="439"/>
      <c r="R633" s="439"/>
      <c r="S633" s="439"/>
      <c r="T633" s="440"/>
      <c r="U633" s="440"/>
      <c r="V633" s="441"/>
      <c r="W633" s="436"/>
      <c r="X633" s="436" t="s">
        <v>1029</v>
      </c>
      <c r="Y633" s="436" t="s">
        <v>1029</v>
      </c>
      <c r="Z633" s="436" t="s">
        <v>1029</v>
      </c>
      <c r="AA633" s="436"/>
      <c r="AC633" s="443">
        <f t="shared" si="2"/>
        <v>17.487250571428572</v>
      </c>
    </row>
    <row r="634" spans="1:29" ht="19.5" customHeight="1" x14ac:dyDescent="0.25">
      <c r="A634" s="436">
        <f>A632+1</f>
        <v>313</v>
      </c>
      <c r="B634" s="436" t="s">
        <v>1223</v>
      </c>
      <c r="C634" s="436" t="s">
        <v>610</v>
      </c>
      <c r="D634" s="436" t="s">
        <v>284</v>
      </c>
      <c r="E634" s="437">
        <v>255.321</v>
      </c>
      <c r="F634" s="453"/>
      <c r="G634" s="439">
        <f>SUM(H620:H633)</f>
        <v>2695.7460000000001</v>
      </c>
      <c r="H634" s="437"/>
      <c r="I634" s="437"/>
      <c r="J634" s="438">
        <v>240.928</v>
      </c>
      <c r="K634" s="436" t="s">
        <v>1224</v>
      </c>
      <c r="L634" s="442">
        <f>H633+H635</f>
        <v>608.06600000000003</v>
      </c>
      <c r="M634" s="439">
        <v>304.03300000000002</v>
      </c>
      <c r="N634" s="439">
        <v>96</v>
      </c>
      <c r="O634" s="439">
        <v>111</v>
      </c>
      <c r="P634" s="439">
        <v>207</v>
      </c>
      <c r="Q634" s="439">
        <v>122</v>
      </c>
      <c r="R634" s="439">
        <v>120</v>
      </c>
      <c r="S634" s="439">
        <v>242</v>
      </c>
      <c r="T634" s="440">
        <v>442725.2</v>
      </c>
      <c r="U634" s="440">
        <v>3160169.7650000001</v>
      </c>
      <c r="V634" s="441"/>
      <c r="W634" s="436"/>
      <c r="X634" s="436" t="s">
        <v>1208</v>
      </c>
      <c r="Y634" s="436" t="s">
        <v>759</v>
      </c>
      <c r="Z634" s="436" t="s">
        <v>760</v>
      </c>
      <c r="AA634" s="436"/>
      <c r="AC634" s="443">
        <f t="shared" si="2"/>
        <v>0</v>
      </c>
    </row>
    <row r="635" spans="1:29" ht="31.5" customHeight="1" x14ac:dyDescent="0.25">
      <c r="A635" s="436"/>
      <c r="B635" s="436"/>
      <c r="C635" s="436"/>
      <c r="D635" s="436"/>
      <c r="E635" s="437"/>
      <c r="F635" s="453"/>
      <c r="G635" s="439"/>
      <c r="H635" s="437">
        <v>255.321</v>
      </c>
      <c r="I635" s="437">
        <f>H635+I633</f>
        <v>122666.075</v>
      </c>
      <c r="J635" s="438"/>
      <c r="K635" s="436"/>
      <c r="L635" s="442"/>
      <c r="M635" s="439"/>
      <c r="N635" s="439"/>
      <c r="O635" s="439"/>
      <c r="P635" s="439"/>
      <c r="Q635" s="439"/>
      <c r="R635" s="439"/>
      <c r="S635" s="439"/>
      <c r="T635" s="440"/>
      <c r="U635" s="440"/>
      <c r="V635" s="441" t="s">
        <v>1225</v>
      </c>
      <c r="W635" s="436"/>
      <c r="X635" s="436" t="s">
        <v>1029</v>
      </c>
      <c r="Y635" s="436" t="s">
        <v>1029</v>
      </c>
      <c r="Z635" s="436" t="s">
        <v>1029</v>
      </c>
      <c r="AA635" s="436"/>
      <c r="AC635" s="443">
        <f t="shared" si="2"/>
        <v>17.523724999999999</v>
      </c>
    </row>
    <row r="636" spans="1:29" ht="19.5" customHeight="1" x14ac:dyDescent="0.25">
      <c r="A636" s="436">
        <f>A634+1</f>
        <v>314</v>
      </c>
      <c r="B636" s="436" t="s">
        <v>1226</v>
      </c>
      <c r="C636" s="436" t="s">
        <v>611</v>
      </c>
      <c r="D636" s="436" t="s">
        <v>331</v>
      </c>
      <c r="E636" s="437">
        <v>417.702</v>
      </c>
      <c r="F636" s="453"/>
      <c r="G636" s="439">
        <f>SUM(H634:H635)</f>
        <v>255.321</v>
      </c>
      <c r="H636" s="437"/>
      <c r="I636" s="437"/>
      <c r="J636" s="438">
        <v>242.62799999999999</v>
      </c>
      <c r="K636" s="436" t="s">
        <v>1227</v>
      </c>
      <c r="L636" s="442">
        <f>H635+H637</f>
        <v>673.02300000000002</v>
      </c>
      <c r="M636" s="439">
        <v>336.51150000000001</v>
      </c>
      <c r="N636" s="439">
        <v>145</v>
      </c>
      <c r="O636" s="439">
        <v>185</v>
      </c>
      <c r="P636" s="439">
        <v>330</v>
      </c>
      <c r="Q636" s="439">
        <v>136</v>
      </c>
      <c r="R636" s="439">
        <v>192</v>
      </c>
      <c r="S636" s="439">
        <v>328</v>
      </c>
      <c r="T636" s="440">
        <v>442959.86599999998</v>
      </c>
      <c r="U636" s="440">
        <v>3160270.3659999999</v>
      </c>
      <c r="V636" s="441"/>
      <c r="W636" s="436"/>
      <c r="X636" s="436" t="s">
        <v>1208</v>
      </c>
      <c r="Y636" s="436" t="s">
        <v>759</v>
      </c>
      <c r="Z636" s="436" t="s">
        <v>760</v>
      </c>
      <c r="AA636" s="436"/>
      <c r="AC636" s="443">
        <f t="shared" si="2"/>
        <v>0</v>
      </c>
    </row>
    <row r="637" spans="1:29" ht="32.25" customHeight="1" x14ac:dyDescent="0.25">
      <c r="A637" s="436"/>
      <c r="B637" s="436"/>
      <c r="C637" s="436"/>
      <c r="D637" s="436"/>
      <c r="E637" s="437"/>
      <c r="F637" s="453"/>
      <c r="G637" s="439"/>
      <c r="H637" s="437">
        <v>417.702</v>
      </c>
      <c r="I637" s="437">
        <f>H637+I635</f>
        <v>123083.777</v>
      </c>
      <c r="J637" s="438"/>
      <c r="K637" s="436"/>
      <c r="L637" s="442"/>
      <c r="M637" s="439"/>
      <c r="N637" s="439"/>
      <c r="O637" s="439"/>
      <c r="P637" s="439"/>
      <c r="Q637" s="439"/>
      <c r="R637" s="439"/>
      <c r="S637" s="439"/>
      <c r="T637" s="440"/>
      <c r="U637" s="440"/>
      <c r="V637" s="441" t="s">
        <v>1228</v>
      </c>
      <c r="W637" s="436"/>
      <c r="X637" s="436" t="s">
        <v>1029</v>
      </c>
      <c r="Y637" s="436" t="s">
        <v>1029</v>
      </c>
      <c r="Z637" s="436" t="s">
        <v>1029</v>
      </c>
      <c r="AA637" s="436"/>
      <c r="AC637" s="443">
        <f t="shared" si="2"/>
        <v>17.583396714285715</v>
      </c>
    </row>
    <row r="638" spans="1:29" ht="19.5" customHeight="1" x14ac:dyDescent="0.25">
      <c r="A638" s="436">
        <f>A636+1</f>
        <v>315</v>
      </c>
      <c r="B638" s="436" t="s">
        <v>1229</v>
      </c>
      <c r="C638" s="436" t="s">
        <v>612</v>
      </c>
      <c r="D638" s="436" t="s">
        <v>613</v>
      </c>
      <c r="E638" s="437">
        <v>340</v>
      </c>
      <c r="F638" s="453"/>
      <c r="G638" s="439">
        <f>SUM(H636:H637)</f>
        <v>417.702</v>
      </c>
      <c r="H638" s="439"/>
      <c r="I638" s="439"/>
      <c r="J638" s="438">
        <v>241.56100000000001</v>
      </c>
      <c r="K638" s="262" t="s">
        <v>1230</v>
      </c>
      <c r="L638" s="442">
        <f>H637+H639</f>
        <v>757.702</v>
      </c>
      <c r="M638" s="439">
        <v>378.85050000000001</v>
      </c>
      <c r="N638" s="439">
        <v>233</v>
      </c>
      <c r="O638" s="439">
        <v>204</v>
      </c>
      <c r="P638" s="439">
        <v>437</v>
      </c>
      <c r="Q638" s="439">
        <v>227</v>
      </c>
      <c r="R638" s="439">
        <v>193</v>
      </c>
      <c r="S638" s="439">
        <v>420</v>
      </c>
      <c r="T638" s="440">
        <v>443376.58399999997</v>
      </c>
      <c r="U638" s="440">
        <v>3160299.0120000001</v>
      </c>
      <c r="V638" s="441"/>
      <c r="W638" s="436"/>
      <c r="X638" s="436" t="s">
        <v>1208</v>
      </c>
      <c r="Y638" s="436" t="s">
        <v>759</v>
      </c>
      <c r="Z638" s="436" t="s">
        <v>760</v>
      </c>
      <c r="AA638" s="436"/>
      <c r="AC638" s="443">
        <f t="shared" si="2"/>
        <v>0</v>
      </c>
    </row>
    <row r="639" spans="1:29" ht="19.5" customHeight="1" x14ac:dyDescent="0.25">
      <c r="A639" s="436"/>
      <c r="B639" s="436"/>
      <c r="C639" s="436"/>
      <c r="D639" s="436"/>
      <c r="E639" s="437"/>
      <c r="F639" s="453"/>
      <c r="G639" s="439"/>
      <c r="H639" s="437">
        <v>340</v>
      </c>
      <c r="I639" s="437">
        <f>H639+I637</f>
        <v>123423.777</v>
      </c>
      <c r="J639" s="438"/>
      <c r="K639" s="262"/>
      <c r="L639" s="442"/>
      <c r="M639" s="439"/>
      <c r="N639" s="439"/>
      <c r="O639" s="439"/>
      <c r="P639" s="439"/>
      <c r="Q639" s="439"/>
      <c r="R639" s="439"/>
      <c r="S639" s="439"/>
      <c r="T639" s="440"/>
      <c r="U639" s="440"/>
      <c r="V639" s="441"/>
      <c r="W639" s="436"/>
      <c r="X639" s="436"/>
      <c r="Y639" s="436"/>
      <c r="Z639" s="436"/>
      <c r="AA639" s="436"/>
      <c r="AC639" s="443">
        <f t="shared" si="2"/>
        <v>17.631968142857144</v>
      </c>
    </row>
    <row r="640" spans="1:29" ht="19.5" customHeight="1" x14ac:dyDescent="0.25">
      <c r="A640" s="436">
        <f>A638+1</f>
        <v>316</v>
      </c>
      <c r="B640" s="436"/>
      <c r="C640" s="457" t="s">
        <v>614</v>
      </c>
      <c r="D640" s="436" t="s">
        <v>238</v>
      </c>
      <c r="E640" s="437">
        <v>410.291</v>
      </c>
      <c r="F640" s="453"/>
      <c r="G640" s="439"/>
      <c r="H640" s="439"/>
      <c r="I640" s="439"/>
      <c r="J640" s="438">
        <v>245.28100000000001</v>
      </c>
      <c r="K640" s="262" t="s">
        <v>1029</v>
      </c>
      <c r="L640" s="442">
        <f>H639+H641</f>
        <v>750.29099999999994</v>
      </c>
      <c r="M640" s="439">
        <v>375.14549999999997</v>
      </c>
      <c r="N640" s="439">
        <v>136</v>
      </c>
      <c r="O640" s="439">
        <v>125</v>
      </c>
      <c r="P640" s="439">
        <v>261</v>
      </c>
      <c r="Q640" s="439">
        <v>148</v>
      </c>
      <c r="R640" s="439">
        <v>152</v>
      </c>
      <c r="S640" s="439">
        <v>300</v>
      </c>
      <c r="T640" s="440">
        <v>443715.734</v>
      </c>
      <c r="U640" s="440">
        <v>3160274.9890000001</v>
      </c>
      <c r="V640" s="441"/>
      <c r="W640" s="436"/>
      <c r="X640" s="436"/>
      <c r="Y640" s="436" t="s">
        <v>759</v>
      </c>
      <c r="Z640" s="436" t="s">
        <v>760</v>
      </c>
      <c r="AA640" s="436"/>
      <c r="AC640" s="443">
        <f t="shared" si="2"/>
        <v>0</v>
      </c>
    </row>
    <row r="641" spans="1:29" ht="19.5" customHeight="1" x14ac:dyDescent="0.25">
      <c r="A641" s="436"/>
      <c r="B641" s="436"/>
      <c r="C641" s="436"/>
      <c r="D641" s="436"/>
      <c r="E641" s="437"/>
      <c r="F641" s="453"/>
      <c r="G641" s="439"/>
      <c r="H641" s="437">
        <v>410.291</v>
      </c>
      <c r="I641" s="437">
        <f>H641+I639</f>
        <v>123834.068</v>
      </c>
      <c r="J641" s="438"/>
      <c r="K641" s="262"/>
      <c r="L641" s="442"/>
      <c r="M641" s="439"/>
      <c r="N641" s="439"/>
      <c r="O641" s="439"/>
      <c r="P641" s="439"/>
      <c r="Q641" s="439"/>
      <c r="R641" s="439"/>
      <c r="S641" s="439"/>
      <c r="T641" s="440"/>
      <c r="U641" s="440"/>
      <c r="V641" s="441" t="s">
        <v>1048</v>
      </c>
      <c r="W641" s="436"/>
      <c r="X641" s="436"/>
      <c r="Y641" s="436"/>
      <c r="Z641" s="436"/>
      <c r="AA641" s="436"/>
      <c r="AC641" s="443">
        <f t="shared" si="2"/>
        <v>17.690581142857141</v>
      </c>
    </row>
    <row r="642" spans="1:29" ht="19.5" customHeight="1" x14ac:dyDescent="0.25">
      <c r="A642" s="444">
        <f>A640+1</f>
        <v>317</v>
      </c>
      <c r="B642" s="444" t="s">
        <v>1231</v>
      </c>
      <c r="C642" s="458" t="s">
        <v>615</v>
      </c>
      <c r="D642" s="444" t="s">
        <v>261</v>
      </c>
      <c r="E642" s="445">
        <v>364.52300000000002</v>
      </c>
      <c r="F642" s="454"/>
      <c r="G642" s="446">
        <f>SUM(H638:H641)</f>
        <v>750.29099999999994</v>
      </c>
      <c r="H642" s="446"/>
      <c r="I642" s="446"/>
      <c r="J642" s="447">
        <v>248.489</v>
      </c>
      <c r="K642" s="459" t="s">
        <v>1232</v>
      </c>
      <c r="L642" s="448">
        <f>H641+H643</f>
        <v>774.81400000000008</v>
      </c>
      <c r="M642" s="446">
        <v>387.40700000000004</v>
      </c>
      <c r="N642" s="446">
        <v>286</v>
      </c>
      <c r="O642" s="446">
        <v>160</v>
      </c>
      <c r="P642" s="446">
        <v>446</v>
      </c>
      <c r="Q642" s="446">
        <v>260</v>
      </c>
      <c r="R642" s="446">
        <v>168</v>
      </c>
      <c r="S642" s="446">
        <v>428</v>
      </c>
      <c r="T642" s="449">
        <v>444125</v>
      </c>
      <c r="U642" s="449">
        <v>3160246</v>
      </c>
      <c r="V642" s="450"/>
      <c r="W642" s="444"/>
      <c r="X642" s="444"/>
      <c r="Y642" s="444" t="s">
        <v>759</v>
      </c>
      <c r="Z642" s="444" t="s">
        <v>760</v>
      </c>
      <c r="AA642" s="444"/>
      <c r="AC642" s="443">
        <f t="shared" si="2"/>
        <v>0</v>
      </c>
    </row>
    <row r="643" spans="1:29" ht="12.75" customHeight="1" x14ac:dyDescent="0.25">
      <c r="A643" s="444"/>
      <c r="B643" s="444"/>
      <c r="C643" s="444"/>
      <c r="D643" s="444"/>
      <c r="E643" s="445"/>
      <c r="F643" s="454"/>
      <c r="G643" s="446"/>
      <c r="H643" s="445">
        <v>364.52300000000002</v>
      </c>
      <c r="I643" s="445">
        <f>H643+I641</f>
        <v>124198.591</v>
      </c>
      <c r="J643" s="447"/>
      <c r="K643" s="459"/>
      <c r="L643" s="448"/>
      <c r="M643" s="446"/>
      <c r="N643" s="446"/>
      <c r="O643" s="446"/>
      <c r="P643" s="446"/>
      <c r="Q643" s="446"/>
      <c r="R643" s="446"/>
      <c r="S643" s="446"/>
      <c r="T643" s="449"/>
      <c r="U643" s="449"/>
      <c r="V643" s="450" t="s">
        <v>1233</v>
      </c>
      <c r="W643" s="444"/>
      <c r="X643" s="444"/>
      <c r="Y643" s="444"/>
      <c r="Z643" s="444"/>
      <c r="AA643" s="444"/>
      <c r="AC643" s="443">
        <f t="shared" si="2"/>
        <v>17.742655857142857</v>
      </c>
    </row>
    <row r="644" spans="1:29" ht="19.5" customHeight="1" x14ac:dyDescent="0.25">
      <c r="A644" s="444">
        <f>A642+1</f>
        <v>318</v>
      </c>
      <c r="B644" s="444" t="s">
        <v>1234</v>
      </c>
      <c r="C644" s="458" t="s">
        <v>616</v>
      </c>
      <c r="D644" s="444" t="s">
        <v>350</v>
      </c>
      <c r="E644" s="445">
        <v>368</v>
      </c>
      <c r="F644" s="454"/>
      <c r="G644" s="446">
        <f>SUM(H642:H643)</f>
        <v>364.52300000000002</v>
      </c>
      <c r="H644" s="446"/>
      <c r="I644" s="446"/>
      <c r="J644" s="447">
        <v>243.21</v>
      </c>
      <c r="K644" s="459" t="s">
        <v>1235</v>
      </c>
      <c r="L644" s="448">
        <f>H643+H645</f>
        <v>732.52300000000002</v>
      </c>
      <c r="M644" s="446">
        <v>366.26150000000001</v>
      </c>
      <c r="N644" s="446">
        <v>205</v>
      </c>
      <c r="O644" s="446">
        <v>166</v>
      </c>
      <c r="P644" s="446">
        <v>371</v>
      </c>
      <c r="Q644" s="446">
        <v>197</v>
      </c>
      <c r="R644" s="446">
        <v>172</v>
      </c>
      <c r="S644" s="446">
        <v>369</v>
      </c>
      <c r="T644" s="449">
        <v>444464</v>
      </c>
      <c r="U644" s="449">
        <v>3160380</v>
      </c>
      <c r="V644" s="450"/>
      <c r="W644" s="444"/>
      <c r="X644" s="444"/>
      <c r="Y644" s="444" t="s">
        <v>759</v>
      </c>
      <c r="Z644" s="444" t="s">
        <v>760</v>
      </c>
      <c r="AA644" s="444"/>
      <c r="AC644" s="443">
        <f t="shared" si="2"/>
        <v>0</v>
      </c>
    </row>
    <row r="645" spans="1:29" ht="12.75" customHeight="1" x14ac:dyDescent="0.25">
      <c r="A645" s="444"/>
      <c r="B645" s="444"/>
      <c r="C645" s="444"/>
      <c r="D645" s="444"/>
      <c r="E645" s="445"/>
      <c r="F645" s="454"/>
      <c r="G645" s="446"/>
      <c r="H645" s="445">
        <v>368</v>
      </c>
      <c r="I645" s="445">
        <f>H645+I643</f>
        <v>124566.591</v>
      </c>
      <c r="J645" s="447"/>
      <c r="K645" s="459"/>
      <c r="L645" s="448"/>
      <c r="M645" s="446"/>
      <c r="N645" s="446"/>
      <c r="O645" s="446"/>
      <c r="P645" s="446"/>
      <c r="Q645" s="446"/>
      <c r="R645" s="446"/>
      <c r="S645" s="446"/>
      <c r="T645" s="449"/>
      <c r="U645" s="449"/>
      <c r="V645" s="450" t="s">
        <v>1236</v>
      </c>
      <c r="W645" s="444"/>
      <c r="X645" s="444"/>
      <c r="Y645" s="444"/>
      <c r="Z645" s="444"/>
      <c r="AA645" s="444"/>
      <c r="AC645" s="443">
        <f t="shared" si="2"/>
        <v>17.795227285714287</v>
      </c>
    </row>
    <row r="646" spans="1:29" ht="19.5" customHeight="1" x14ac:dyDescent="0.25">
      <c r="A646" s="444">
        <f>A644+1</f>
        <v>319</v>
      </c>
      <c r="B646" s="444" t="s">
        <v>1237</v>
      </c>
      <c r="C646" s="458" t="s">
        <v>617</v>
      </c>
      <c r="D646" s="444" t="s">
        <v>350</v>
      </c>
      <c r="E646" s="444"/>
      <c r="F646" s="454"/>
      <c r="G646" s="446">
        <f>SUM(H644:H645)</f>
        <v>368</v>
      </c>
      <c r="H646" s="446"/>
      <c r="I646" s="446"/>
      <c r="J646" s="447">
        <v>246.69</v>
      </c>
      <c r="K646" s="459" t="s">
        <v>1029</v>
      </c>
      <c r="L646" s="448">
        <f>H645</f>
        <v>368</v>
      </c>
      <c r="M646" s="446">
        <v>184</v>
      </c>
      <c r="N646" s="446">
        <v>202</v>
      </c>
      <c r="O646" s="446">
        <v>0</v>
      </c>
      <c r="P646" s="446">
        <v>202</v>
      </c>
      <c r="Q646" s="446">
        <v>197</v>
      </c>
      <c r="R646" s="446">
        <v>0</v>
      </c>
      <c r="S646" s="446">
        <v>197</v>
      </c>
      <c r="T646" s="449">
        <v>444804.11</v>
      </c>
      <c r="U646" s="449">
        <v>3160520.5320000001</v>
      </c>
      <c r="V646" s="450"/>
      <c r="W646" s="444"/>
      <c r="X646" s="444"/>
      <c r="Y646" s="444" t="s">
        <v>759</v>
      </c>
      <c r="Z646" s="444" t="s">
        <v>760</v>
      </c>
      <c r="AA646" s="444"/>
      <c r="AC646" s="443">
        <f t="shared" si="2"/>
        <v>0</v>
      </c>
    </row>
    <row r="647" spans="1:29" ht="19.5" customHeight="1" x14ac:dyDescent="0.25">
      <c r="A647" s="755" t="s">
        <v>202</v>
      </c>
      <c r="B647" s="620"/>
      <c r="C647" s="620"/>
      <c r="D647" s="620"/>
      <c r="E647" s="620"/>
      <c r="F647" s="621"/>
      <c r="G647" s="460">
        <f>SUM(G646,G644,G642,G638,G636,G634,G620,G610,G608,G602,G580,G560,G540,G518,G516,G506,G484,G464,G446,G428,G408,G390,G368,G344,G328,G322,G320,G318,G314,G312,G302,G300,G298,G296,G280,G264,G252,G250,G242,G240,G238,G234,G222,G204,G202,G192,G174,G150,G140,G128,G118,G104,G88,G74,G66,G52,G50,G38,G24,G16,G12,G10,)/1000</f>
        <v>124.56659100000002</v>
      </c>
      <c r="H647" s="460">
        <f>SUM(H8:H646)/1000</f>
        <v>124.566591</v>
      </c>
      <c r="I647" s="461">
        <f>I645/1000</f>
        <v>124.566591</v>
      </c>
      <c r="J647" s="435"/>
      <c r="K647" s="435"/>
      <c r="L647" s="435"/>
      <c r="M647" s="435"/>
      <c r="N647" s="435"/>
      <c r="O647" s="435"/>
      <c r="P647" s="435"/>
      <c r="Q647" s="435"/>
      <c r="R647" s="435"/>
      <c r="S647" s="435"/>
      <c r="T647" s="435"/>
      <c r="U647" s="435"/>
      <c r="V647" s="435"/>
      <c r="W647" s="435"/>
      <c r="X647" s="435" t="s">
        <v>1029</v>
      </c>
      <c r="Y647" s="435" t="s">
        <v>1029</v>
      </c>
      <c r="Z647" s="435" t="s">
        <v>1029</v>
      </c>
      <c r="AA647" s="435"/>
    </row>
    <row r="648" spans="1:29" ht="12.75" customHeight="1" x14ac:dyDescent="0.25">
      <c r="A648" s="462"/>
      <c r="B648" s="463"/>
      <c r="C648" s="463"/>
      <c r="D648" s="463"/>
      <c r="E648" s="463"/>
      <c r="F648" s="463"/>
      <c r="G648" s="464"/>
      <c r="H648" s="463"/>
      <c r="I648" s="463"/>
      <c r="J648" s="463"/>
      <c r="K648" s="463"/>
      <c r="L648" s="463"/>
      <c r="M648" s="464"/>
      <c r="N648" s="464"/>
      <c r="O648" s="464"/>
      <c r="P648" s="464"/>
      <c r="Q648" s="464"/>
      <c r="R648" s="464"/>
      <c r="S648" s="464"/>
      <c r="T648" s="464"/>
      <c r="U648" s="464"/>
      <c r="V648" s="464"/>
      <c r="W648" s="464"/>
      <c r="X648" s="464"/>
      <c r="Y648" s="464"/>
      <c r="Z648" s="464"/>
      <c r="AA648" s="464"/>
    </row>
    <row r="649" spans="1:29" ht="12.75" customHeight="1" x14ac:dyDescent="0.25">
      <c r="A649" s="462"/>
      <c r="B649" s="463"/>
      <c r="C649" s="463"/>
      <c r="D649" s="463"/>
      <c r="E649" s="463"/>
      <c r="F649" s="463"/>
      <c r="G649" s="464"/>
      <c r="H649" s="464"/>
      <c r="I649" s="463"/>
      <c r="J649" s="463"/>
      <c r="K649" s="463"/>
      <c r="L649" s="463"/>
      <c r="M649" s="464"/>
      <c r="N649" s="464"/>
      <c r="O649" s="464"/>
      <c r="P649" s="464"/>
      <c r="Q649" s="464"/>
      <c r="R649" s="464"/>
      <c r="S649" s="464"/>
      <c r="T649" s="464"/>
      <c r="U649" s="464"/>
      <c r="V649" s="464"/>
      <c r="W649" s="464"/>
      <c r="X649" s="464"/>
      <c r="Y649" s="464"/>
      <c r="Z649" s="464"/>
      <c r="AA649" s="464"/>
    </row>
    <row r="650" spans="1:29" ht="12.75" customHeight="1" x14ac:dyDescent="0.25">
      <c r="A650" s="462"/>
      <c r="B650" s="465" t="s">
        <v>238</v>
      </c>
      <c r="C650" s="436">
        <f>COUNTIF(D8:D646,"DA-3")</f>
        <v>13</v>
      </c>
      <c r="D650" s="463"/>
      <c r="E650" s="463"/>
      <c r="F650" s="463"/>
      <c r="G650" s="464"/>
      <c r="H650" s="463"/>
      <c r="I650" s="463"/>
      <c r="J650" s="463"/>
      <c r="K650" s="463"/>
      <c r="L650" s="463"/>
      <c r="M650" s="464"/>
      <c r="N650" s="464"/>
      <c r="O650" s="464"/>
      <c r="P650" s="464"/>
      <c r="Q650" s="464"/>
      <c r="R650" s="464"/>
      <c r="S650" s="464"/>
      <c r="T650" s="464"/>
      <c r="U650" s="464"/>
      <c r="V650" s="464"/>
      <c r="W650" s="464"/>
      <c r="X650" s="464"/>
      <c r="Y650" s="464"/>
      <c r="Z650" s="464"/>
      <c r="AA650" s="464"/>
    </row>
    <row r="651" spans="1:29" ht="12.75" customHeight="1" x14ac:dyDescent="0.25">
      <c r="A651" s="462"/>
      <c r="B651" s="465" t="s">
        <v>231</v>
      </c>
      <c r="C651" s="436">
        <f>COUNTIF(D8:D646,"DA-1.5")</f>
        <v>18</v>
      </c>
      <c r="D651" s="463"/>
      <c r="E651" s="463"/>
      <c r="F651" s="463"/>
      <c r="G651" s="464"/>
      <c r="H651" s="463"/>
      <c r="I651" s="463"/>
      <c r="J651" s="463"/>
      <c r="K651" s="463"/>
      <c r="L651" s="463"/>
      <c r="M651" s="464"/>
      <c r="N651" s="464"/>
      <c r="O651" s="464"/>
      <c r="P651" s="464"/>
      <c r="Q651" s="464"/>
      <c r="R651" s="464"/>
      <c r="S651" s="464"/>
      <c r="T651" s="464"/>
      <c r="U651" s="464"/>
      <c r="V651" s="464"/>
      <c r="W651" s="464"/>
      <c r="X651" s="464"/>
      <c r="Y651" s="464"/>
      <c r="Z651" s="464"/>
      <c r="AA651" s="464"/>
    </row>
    <row r="652" spans="1:29" ht="12.75" customHeight="1" x14ac:dyDescent="0.25">
      <c r="A652" s="462"/>
      <c r="B652" s="465" t="s">
        <v>250</v>
      </c>
      <c r="C652" s="436">
        <f>COUNTIF(D8:D646,"DA+0")</f>
        <v>54</v>
      </c>
      <c r="D652" s="463"/>
      <c r="E652" s="463"/>
      <c r="F652" s="463"/>
      <c r="G652" s="464"/>
      <c r="H652" s="463"/>
      <c r="I652" s="463"/>
      <c r="J652" s="463"/>
      <c r="K652" s="463"/>
      <c r="L652" s="463"/>
      <c r="M652" s="464"/>
      <c r="N652" s="464"/>
      <c r="O652" s="464"/>
      <c r="P652" s="464"/>
      <c r="Q652" s="464"/>
      <c r="R652" s="464"/>
      <c r="S652" s="464"/>
      <c r="T652" s="464"/>
      <c r="U652" s="464"/>
      <c r="V652" s="464"/>
      <c r="W652" s="464"/>
      <c r="X652" s="464"/>
      <c r="Y652" s="464"/>
      <c r="Z652" s="464"/>
      <c r="AA652" s="464"/>
    </row>
    <row r="653" spans="1:29" ht="12.75" customHeight="1" x14ac:dyDescent="0.25">
      <c r="A653" s="462"/>
      <c r="B653" s="465" t="s">
        <v>835</v>
      </c>
      <c r="C653" s="436">
        <f>COUNTIF(D8:D646,"DA+1.5")</f>
        <v>0</v>
      </c>
      <c r="D653" s="463"/>
      <c r="E653" s="463"/>
      <c r="F653" s="463"/>
      <c r="G653" s="464"/>
      <c r="H653" s="463"/>
      <c r="I653" s="463"/>
      <c r="J653" s="463"/>
      <c r="K653" s="463"/>
      <c r="L653" s="463"/>
      <c r="M653" s="464"/>
      <c r="N653" s="464"/>
      <c r="O653" s="464"/>
      <c r="P653" s="464"/>
      <c r="Q653" s="464"/>
      <c r="R653" s="464"/>
      <c r="S653" s="464"/>
      <c r="T653" s="464"/>
      <c r="U653" s="464"/>
      <c r="V653" s="464"/>
      <c r="W653" s="464"/>
      <c r="X653" s="464"/>
      <c r="Y653" s="464"/>
      <c r="Z653" s="464"/>
      <c r="AA653" s="464"/>
    </row>
    <row r="654" spans="1:29" ht="12.75" customHeight="1" x14ac:dyDescent="0.25">
      <c r="A654" s="462"/>
      <c r="B654" s="465" t="s">
        <v>257</v>
      </c>
      <c r="C654" s="436">
        <f>COUNTIF(D8:D646,"DA+3")</f>
        <v>71</v>
      </c>
      <c r="D654" s="463"/>
      <c r="E654" s="463"/>
      <c r="F654" s="463"/>
      <c r="G654" s="464"/>
      <c r="H654" s="463"/>
      <c r="I654" s="463"/>
      <c r="J654" s="463"/>
      <c r="K654" s="463"/>
      <c r="L654" s="463"/>
      <c r="M654" s="464"/>
      <c r="N654" s="464"/>
      <c r="O654" s="464"/>
      <c r="P654" s="464"/>
      <c r="Q654" s="464"/>
      <c r="R654" s="464"/>
      <c r="S654" s="464"/>
      <c r="T654" s="464"/>
      <c r="U654" s="464"/>
      <c r="V654" s="464"/>
      <c r="W654" s="464"/>
      <c r="X654" s="464"/>
      <c r="Y654" s="464"/>
      <c r="Z654" s="464"/>
      <c r="AA654" s="464"/>
    </row>
    <row r="655" spans="1:29" ht="12.75" customHeight="1" x14ac:dyDescent="0.25">
      <c r="A655" s="462"/>
      <c r="B655" s="465" t="s">
        <v>874</v>
      </c>
      <c r="C655" s="436">
        <f>COUNTIF(D8:D646,"DA+4.5")</f>
        <v>0</v>
      </c>
      <c r="D655" s="463"/>
      <c r="E655" s="463"/>
      <c r="F655" s="463"/>
      <c r="G655" s="464"/>
      <c r="H655" s="463"/>
      <c r="I655" s="463"/>
      <c r="J655" s="463"/>
      <c r="K655" s="463"/>
      <c r="L655" s="463"/>
      <c r="M655" s="464"/>
      <c r="N655" s="464"/>
      <c r="O655" s="464"/>
      <c r="P655" s="464"/>
      <c r="Q655" s="464"/>
      <c r="R655" s="464"/>
      <c r="S655" s="464"/>
      <c r="T655" s="464"/>
      <c r="U655" s="464"/>
      <c r="V655" s="464"/>
      <c r="W655" s="464"/>
      <c r="X655" s="464"/>
      <c r="Y655" s="464"/>
      <c r="Z655" s="464"/>
      <c r="AA655" s="464"/>
    </row>
    <row r="656" spans="1:29" ht="12.75" customHeight="1" x14ac:dyDescent="0.25">
      <c r="A656" s="462"/>
      <c r="B656" s="465" t="s">
        <v>244</v>
      </c>
      <c r="C656" s="436">
        <f>COUNTIF(D8:D646,"DA+6")</f>
        <v>55</v>
      </c>
      <c r="D656" s="463"/>
      <c r="E656" s="463"/>
      <c r="F656" s="463"/>
      <c r="G656" s="464"/>
      <c r="H656" s="463"/>
      <c r="I656" s="463"/>
      <c r="J656" s="463"/>
      <c r="K656" s="463"/>
      <c r="L656" s="463"/>
      <c r="M656" s="464"/>
      <c r="N656" s="464"/>
      <c r="O656" s="464"/>
      <c r="P656" s="464"/>
      <c r="Q656" s="464"/>
      <c r="R656" s="464"/>
      <c r="S656" s="464"/>
      <c r="T656" s="464"/>
      <c r="U656" s="464"/>
      <c r="V656" s="464"/>
      <c r="W656" s="464"/>
      <c r="X656" s="464"/>
      <c r="Y656" s="464"/>
      <c r="Z656" s="464"/>
      <c r="AA656" s="464"/>
    </row>
    <row r="657" spans="1:27" ht="12.75" customHeight="1" x14ac:dyDescent="0.25">
      <c r="A657" s="462"/>
      <c r="B657" s="465" t="s">
        <v>246</v>
      </c>
      <c r="C657" s="436">
        <f>COUNTIF(D8:D646,"DA+9")</f>
        <v>45</v>
      </c>
      <c r="D657" s="463"/>
      <c r="E657" s="463"/>
      <c r="F657" s="463"/>
      <c r="G657" s="464"/>
      <c r="H657" s="463"/>
      <c r="I657" s="463"/>
      <c r="J657" s="463"/>
      <c r="K657" s="463"/>
      <c r="L657" s="463"/>
      <c r="M657" s="464"/>
      <c r="N657" s="464"/>
      <c r="O657" s="464"/>
      <c r="P657" s="464"/>
      <c r="Q657" s="464"/>
      <c r="R657" s="464"/>
      <c r="S657" s="464"/>
      <c r="T657" s="464"/>
      <c r="U657" s="464"/>
      <c r="V657" s="464"/>
      <c r="W657" s="464"/>
      <c r="X657" s="464"/>
      <c r="Y657" s="464"/>
      <c r="Z657" s="464"/>
      <c r="AA657" s="464"/>
    </row>
    <row r="658" spans="1:27" ht="12.75" customHeight="1" x14ac:dyDescent="0.25">
      <c r="A658" s="462"/>
      <c r="B658" s="465" t="s">
        <v>284</v>
      </c>
      <c r="C658" s="436">
        <f>COUNTIF(D8:D646,"DB1+0")</f>
        <v>9</v>
      </c>
      <c r="D658" s="463"/>
      <c r="E658" s="463"/>
      <c r="F658" s="463"/>
      <c r="G658" s="464"/>
      <c r="H658" s="463"/>
      <c r="I658" s="463"/>
      <c r="J658" s="463"/>
      <c r="K658" s="463"/>
      <c r="L658" s="463"/>
      <c r="M658" s="464"/>
      <c r="N658" s="464"/>
      <c r="O658" s="464"/>
      <c r="P658" s="464"/>
      <c r="Q658" s="464"/>
      <c r="R658" s="464"/>
      <c r="S658" s="464"/>
      <c r="T658" s="464"/>
      <c r="U658" s="464"/>
      <c r="V658" s="464"/>
      <c r="W658" s="464"/>
      <c r="X658" s="464"/>
      <c r="Y658" s="464"/>
      <c r="Z658" s="464"/>
      <c r="AA658" s="464"/>
    </row>
    <row r="659" spans="1:27" ht="12.75" customHeight="1" x14ac:dyDescent="0.25">
      <c r="A659" s="462"/>
      <c r="B659" s="465" t="s">
        <v>300</v>
      </c>
      <c r="C659" s="436">
        <f>COUNTIF(D8:D646,"DB1+3")</f>
        <v>3</v>
      </c>
      <c r="D659" s="463"/>
      <c r="E659" s="463"/>
      <c r="F659" s="463"/>
      <c r="G659" s="464"/>
      <c r="H659" s="463"/>
      <c r="I659" s="463"/>
      <c r="J659" s="463"/>
      <c r="K659" s="463"/>
      <c r="L659" s="463"/>
      <c r="M659" s="464"/>
      <c r="N659" s="464"/>
      <c r="O659" s="464"/>
      <c r="P659" s="464"/>
      <c r="Q659" s="464"/>
      <c r="R659" s="464"/>
      <c r="S659" s="464"/>
      <c r="T659" s="464"/>
      <c r="U659" s="464"/>
      <c r="V659" s="464"/>
      <c r="W659" s="464"/>
      <c r="X659" s="464"/>
      <c r="Y659" s="464"/>
      <c r="Z659" s="464"/>
      <c r="AA659" s="464"/>
    </row>
    <row r="660" spans="1:27" ht="12.75" customHeight="1" x14ac:dyDescent="0.25">
      <c r="A660" s="462"/>
      <c r="B660" s="465" t="s">
        <v>571</v>
      </c>
      <c r="C660" s="436">
        <f>COUNTIF(D8:D646,"DB1+6")</f>
        <v>1</v>
      </c>
      <c r="D660" s="463"/>
      <c r="E660" s="463"/>
      <c r="F660" s="463"/>
      <c r="G660" s="464"/>
      <c r="H660" s="463"/>
      <c r="I660" s="463"/>
      <c r="J660" s="463"/>
      <c r="K660" s="463"/>
      <c r="L660" s="463"/>
      <c r="M660" s="464"/>
      <c r="N660" s="464"/>
      <c r="O660" s="464"/>
      <c r="P660" s="464"/>
      <c r="Q660" s="464"/>
      <c r="R660" s="464"/>
      <c r="S660" s="464"/>
      <c r="T660" s="464"/>
      <c r="U660" s="464"/>
      <c r="V660" s="464"/>
      <c r="W660" s="464"/>
      <c r="X660" s="464"/>
      <c r="Y660" s="464"/>
      <c r="Z660" s="464"/>
      <c r="AA660" s="464"/>
    </row>
    <row r="661" spans="1:27" ht="12.75" customHeight="1" x14ac:dyDescent="0.25">
      <c r="A661" s="462"/>
      <c r="B661" s="465" t="s">
        <v>263</v>
      </c>
      <c r="C661" s="436">
        <f>COUNTIF(D8:D646,"DB1+9")</f>
        <v>4</v>
      </c>
      <c r="D661" s="463"/>
      <c r="E661" s="463"/>
      <c r="F661" s="463"/>
      <c r="G661" s="464"/>
      <c r="H661" s="463"/>
      <c r="I661" s="463"/>
      <c r="J661" s="463"/>
      <c r="K661" s="463"/>
      <c r="L661" s="463"/>
      <c r="M661" s="464"/>
      <c r="N661" s="464"/>
      <c r="O661" s="464"/>
      <c r="P661" s="464"/>
      <c r="Q661" s="464"/>
      <c r="R661" s="464"/>
      <c r="S661" s="464"/>
      <c r="T661" s="464"/>
      <c r="U661" s="464"/>
      <c r="V661" s="464"/>
      <c r="W661" s="464"/>
      <c r="X661" s="464"/>
      <c r="Y661" s="464"/>
      <c r="Z661" s="464"/>
      <c r="AA661" s="464"/>
    </row>
    <row r="662" spans="1:27" ht="12.75" customHeight="1" x14ac:dyDescent="0.25">
      <c r="A662" s="462"/>
      <c r="B662" s="465" t="s">
        <v>229</v>
      </c>
      <c r="C662" s="436">
        <v>1</v>
      </c>
      <c r="D662" s="463"/>
      <c r="E662" s="463"/>
      <c r="F662" s="463"/>
      <c r="G662" s="464"/>
      <c r="H662" s="463"/>
      <c r="I662" s="463"/>
      <c r="J662" s="463"/>
      <c r="K662" s="463"/>
      <c r="L662" s="463"/>
      <c r="M662" s="464"/>
      <c r="N662" s="464"/>
      <c r="O662" s="464"/>
      <c r="P662" s="464"/>
      <c r="Q662" s="464"/>
      <c r="R662" s="464"/>
      <c r="S662" s="464"/>
      <c r="T662" s="464"/>
      <c r="U662" s="464"/>
      <c r="V662" s="464"/>
      <c r="W662" s="464"/>
      <c r="X662" s="464"/>
      <c r="Y662" s="464"/>
      <c r="Z662" s="464"/>
      <c r="AA662" s="464"/>
    </row>
    <row r="663" spans="1:27" ht="12.75" customHeight="1" x14ac:dyDescent="0.25">
      <c r="A663" s="462"/>
      <c r="B663" s="465" t="s">
        <v>276</v>
      </c>
      <c r="C663" s="436">
        <f>COUNTIF(D8:D646,"DB2+0")</f>
        <v>7</v>
      </c>
      <c r="D663" s="749" t="s">
        <v>1238</v>
      </c>
      <c r="E663" s="707"/>
      <c r="F663" s="707"/>
      <c r="G663" s="464"/>
      <c r="H663" s="463"/>
      <c r="I663" s="463"/>
      <c r="J663" s="463"/>
      <c r="K663" s="463"/>
      <c r="L663" s="463"/>
      <c r="M663" s="464"/>
      <c r="N663" s="464"/>
      <c r="O663" s="464"/>
      <c r="P663" s="464"/>
      <c r="Q663" s="464"/>
      <c r="R663" s="464"/>
      <c r="S663" s="464"/>
      <c r="T663" s="464"/>
      <c r="U663" s="464"/>
      <c r="V663" s="464"/>
      <c r="W663" s="464"/>
      <c r="X663" s="464"/>
      <c r="Y663" s="464"/>
      <c r="Z663" s="464"/>
      <c r="AA663" s="464"/>
    </row>
    <row r="664" spans="1:27" ht="12.75" customHeight="1" x14ac:dyDescent="0.25">
      <c r="A664" s="462"/>
      <c r="B664" s="465" t="s">
        <v>253</v>
      </c>
      <c r="C664" s="436">
        <f>COUNTIF(D8:D646,"DB2+3")</f>
        <v>3</v>
      </c>
      <c r="D664" s="463"/>
      <c r="E664" s="463"/>
      <c r="F664" s="463"/>
      <c r="G664" s="464"/>
      <c r="H664" s="463"/>
      <c r="I664" s="463"/>
      <c r="J664" s="463"/>
      <c r="K664" s="463"/>
      <c r="L664" s="463"/>
      <c r="M664" s="464"/>
      <c r="N664" s="464"/>
      <c r="O664" s="464"/>
      <c r="P664" s="464"/>
      <c r="Q664" s="464"/>
      <c r="R664" s="464"/>
      <c r="S664" s="464"/>
      <c r="T664" s="464"/>
      <c r="U664" s="464"/>
      <c r="V664" s="464"/>
      <c r="W664" s="464"/>
      <c r="X664" s="464"/>
      <c r="Y664" s="464"/>
      <c r="Z664" s="464"/>
      <c r="AA664" s="464"/>
    </row>
    <row r="665" spans="1:27" ht="12.75" customHeight="1" x14ac:dyDescent="0.25">
      <c r="A665" s="462"/>
      <c r="B665" s="465" t="s">
        <v>613</v>
      </c>
      <c r="C665" s="436">
        <f>COUNTIF(D8:D646,"DB2+6")</f>
        <v>1</v>
      </c>
      <c r="D665" s="463"/>
      <c r="E665" s="463"/>
      <c r="F665" s="463"/>
      <c r="G665" s="464"/>
      <c r="H665" s="463"/>
      <c r="I665" s="463"/>
      <c r="J665" s="463"/>
      <c r="K665" s="463"/>
      <c r="L665" s="463"/>
      <c r="M665" s="464"/>
      <c r="N665" s="464"/>
      <c r="O665" s="464"/>
      <c r="P665" s="464"/>
      <c r="Q665" s="464"/>
      <c r="R665" s="464"/>
      <c r="S665" s="464"/>
      <c r="T665" s="464"/>
      <c r="U665" s="464"/>
      <c r="V665" s="464"/>
      <c r="W665" s="464"/>
      <c r="X665" s="464"/>
      <c r="Y665" s="464"/>
      <c r="Z665" s="464"/>
      <c r="AA665" s="464"/>
    </row>
    <row r="666" spans="1:27" ht="12.75" customHeight="1" x14ac:dyDescent="0.25">
      <c r="A666" s="462"/>
      <c r="B666" s="465" t="s">
        <v>596</v>
      </c>
      <c r="C666" s="436">
        <f>COUNTIF(D8:D646,"DB2+9")</f>
        <v>1</v>
      </c>
      <c r="D666" s="463"/>
      <c r="E666" s="463"/>
      <c r="F666" s="463"/>
      <c r="G666" s="464"/>
      <c r="H666" s="463"/>
      <c r="I666" s="463"/>
      <c r="J666" s="463"/>
      <c r="K666" s="463"/>
      <c r="L666" s="463"/>
      <c r="M666" s="464"/>
      <c r="N666" s="464"/>
      <c r="O666" s="464"/>
      <c r="P666" s="464"/>
      <c r="Q666" s="464"/>
      <c r="R666" s="464"/>
      <c r="S666" s="464"/>
      <c r="T666" s="464"/>
      <c r="U666" s="464"/>
      <c r="V666" s="464"/>
      <c r="W666" s="464"/>
      <c r="X666" s="464"/>
      <c r="Y666" s="464"/>
      <c r="Z666" s="464"/>
      <c r="AA666" s="464"/>
    </row>
    <row r="667" spans="1:27" ht="12.75" customHeight="1" x14ac:dyDescent="0.25">
      <c r="A667" s="462"/>
      <c r="B667" s="465" t="s">
        <v>331</v>
      </c>
      <c r="C667" s="436">
        <f>COUNTIF(D8:D646,"DC1+0")</f>
        <v>5</v>
      </c>
      <c r="D667" s="463"/>
      <c r="E667" s="463"/>
      <c r="F667" s="463"/>
      <c r="G667" s="464"/>
      <c r="H667" s="463"/>
      <c r="I667" s="463"/>
      <c r="J667" s="463"/>
      <c r="K667" s="463"/>
      <c r="L667" s="463"/>
      <c r="M667" s="464"/>
      <c r="N667" s="464"/>
      <c r="O667" s="464"/>
      <c r="P667" s="464"/>
      <c r="Q667" s="464"/>
      <c r="R667" s="464"/>
      <c r="S667" s="464"/>
      <c r="T667" s="464"/>
      <c r="U667" s="464"/>
      <c r="V667" s="464"/>
      <c r="W667" s="464"/>
      <c r="X667" s="464"/>
      <c r="Y667" s="464"/>
      <c r="Z667" s="464"/>
      <c r="AA667" s="464"/>
    </row>
    <row r="668" spans="1:27" ht="12.75" customHeight="1" x14ac:dyDescent="0.25">
      <c r="A668" s="462"/>
      <c r="B668" s="465" t="s">
        <v>377</v>
      </c>
      <c r="C668" s="436">
        <f>COUNTIF(D8:D646,"DC1+3")</f>
        <v>1</v>
      </c>
      <c r="D668" s="463"/>
      <c r="E668" s="463"/>
      <c r="F668" s="463"/>
      <c r="G668" s="464"/>
      <c r="H668" s="463"/>
      <c r="I668" s="463"/>
      <c r="J668" s="463"/>
      <c r="K668" s="463"/>
      <c r="L668" s="463"/>
      <c r="M668" s="464"/>
      <c r="N668" s="464"/>
      <c r="O668" s="464"/>
      <c r="P668" s="464"/>
      <c r="Q668" s="464"/>
      <c r="R668" s="464"/>
      <c r="S668" s="464"/>
      <c r="T668" s="464"/>
      <c r="U668" s="464"/>
      <c r="V668" s="464"/>
      <c r="W668" s="464"/>
      <c r="X668" s="464"/>
      <c r="Y668" s="464"/>
      <c r="Z668" s="464"/>
      <c r="AA668" s="464"/>
    </row>
    <row r="669" spans="1:27" ht="12.75" customHeight="1" x14ac:dyDescent="0.25">
      <c r="A669" s="462"/>
      <c r="B669" s="465" t="s">
        <v>402</v>
      </c>
      <c r="C669" s="436">
        <f>COUNTIF(D8:D646,"DC1+6")</f>
        <v>1</v>
      </c>
      <c r="D669" s="463"/>
      <c r="E669" s="463"/>
      <c r="F669" s="463"/>
      <c r="G669" s="464"/>
      <c r="H669" s="463"/>
      <c r="I669" s="463"/>
      <c r="J669" s="463"/>
      <c r="K669" s="463"/>
      <c r="L669" s="463"/>
      <c r="M669" s="464"/>
      <c r="N669" s="464"/>
      <c r="O669" s="464"/>
      <c r="P669" s="464"/>
      <c r="Q669" s="464"/>
      <c r="R669" s="464"/>
      <c r="S669" s="464"/>
      <c r="T669" s="464"/>
      <c r="U669" s="464"/>
      <c r="V669" s="464"/>
      <c r="W669" s="464"/>
      <c r="X669" s="464"/>
      <c r="Y669" s="464"/>
      <c r="Z669" s="464"/>
      <c r="AA669" s="464"/>
    </row>
    <row r="670" spans="1:27" ht="12.75" customHeight="1" x14ac:dyDescent="0.25">
      <c r="A670" s="462"/>
      <c r="B670" s="465" t="s">
        <v>598</v>
      </c>
      <c r="C670" s="436">
        <f>COUNTIF(D8:D646,"DC1+9")</f>
        <v>1</v>
      </c>
      <c r="D670" s="463"/>
      <c r="E670" s="463"/>
      <c r="F670" s="463"/>
      <c r="G670" s="464"/>
      <c r="H670" s="463"/>
      <c r="I670" s="463"/>
      <c r="J670" s="463"/>
      <c r="K670" s="463"/>
      <c r="L670" s="463"/>
      <c r="M670" s="464"/>
      <c r="N670" s="464"/>
      <c r="O670" s="464"/>
      <c r="P670" s="464"/>
      <c r="Q670" s="464"/>
      <c r="R670" s="464"/>
      <c r="S670" s="464"/>
      <c r="T670" s="464"/>
      <c r="U670" s="464"/>
      <c r="V670" s="464"/>
      <c r="W670" s="464"/>
      <c r="X670" s="464"/>
      <c r="Y670" s="464"/>
      <c r="Z670" s="464"/>
      <c r="AA670" s="464"/>
    </row>
    <row r="671" spans="1:27" ht="12.75" customHeight="1" x14ac:dyDescent="0.25">
      <c r="A671" s="462"/>
      <c r="B671" s="465" t="s">
        <v>843</v>
      </c>
      <c r="C671" s="436">
        <f>COUNTIF(D8:D646,"DC2-3")</f>
        <v>0</v>
      </c>
      <c r="D671" s="463"/>
      <c r="E671" s="463"/>
      <c r="F671" s="463"/>
      <c r="G671" s="464"/>
      <c r="H671" s="463"/>
      <c r="I671" s="463"/>
      <c r="J671" s="463"/>
      <c r="K671" s="463"/>
      <c r="L671" s="463"/>
      <c r="M671" s="464"/>
      <c r="N671" s="464"/>
      <c r="O671" s="464"/>
      <c r="P671" s="464"/>
      <c r="Q671" s="464"/>
      <c r="R671" s="464"/>
      <c r="S671" s="464"/>
      <c r="T671" s="464"/>
      <c r="U671" s="464"/>
      <c r="V671" s="464"/>
      <c r="W671" s="464"/>
      <c r="X671" s="464"/>
      <c r="Y671" s="464"/>
      <c r="Z671" s="464"/>
      <c r="AA671" s="464"/>
    </row>
    <row r="672" spans="1:27" ht="12.75" customHeight="1" x14ac:dyDescent="0.25">
      <c r="A672" s="462"/>
      <c r="B672" s="465" t="s">
        <v>368</v>
      </c>
      <c r="C672" s="436">
        <f>COUNTIF(D8:D646,"DC2+0")</f>
        <v>6</v>
      </c>
      <c r="D672" s="463"/>
      <c r="E672" s="463"/>
      <c r="F672" s="463"/>
      <c r="G672" s="464"/>
      <c r="H672" s="463"/>
      <c r="I672" s="463"/>
      <c r="J672" s="463"/>
      <c r="K672" s="463"/>
      <c r="L672" s="463"/>
      <c r="M672" s="464"/>
      <c r="N672" s="464"/>
      <c r="O672" s="464"/>
      <c r="P672" s="464"/>
      <c r="Q672" s="464"/>
      <c r="R672" s="464"/>
      <c r="S672" s="464"/>
      <c r="T672" s="464"/>
      <c r="U672" s="464"/>
      <c r="V672" s="464"/>
      <c r="W672" s="464"/>
      <c r="X672" s="464"/>
      <c r="Y672" s="464"/>
      <c r="Z672" s="464"/>
      <c r="AA672" s="464"/>
    </row>
    <row r="673" spans="1:27" ht="12.75" customHeight="1" x14ac:dyDescent="0.25">
      <c r="A673" s="462"/>
      <c r="B673" s="465" t="s">
        <v>413</v>
      </c>
      <c r="C673" s="436">
        <f>COUNTIF(D8:D646,"DC2+3")</f>
        <v>1</v>
      </c>
      <c r="D673" s="463"/>
      <c r="E673" s="463"/>
      <c r="F673" s="463"/>
      <c r="G673" s="464"/>
      <c r="H673" s="463"/>
      <c r="I673" s="463"/>
      <c r="J673" s="463"/>
      <c r="K673" s="463"/>
      <c r="L673" s="463"/>
      <c r="M673" s="464"/>
      <c r="N673" s="464"/>
      <c r="O673" s="464"/>
      <c r="P673" s="464"/>
      <c r="Q673" s="464"/>
      <c r="R673" s="464"/>
      <c r="S673" s="464"/>
      <c r="T673" s="464"/>
      <c r="U673" s="464"/>
      <c r="V673" s="464"/>
      <c r="W673" s="464"/>
      <c r="X673" s="464"/>
      <c r="Y673" s="464"/>
      <c r="Z673" s="464"/>
      <c r="AA673" s="464"/>
    </row>
    <row r="674" spans="1:27" ht="12.75" customHeight="1" x14ac:dyDescent="0.25">
      <c r="A674" s="462"/>
      <c r="B674" s="465" t="s">
        <v>1239</v>
      </c>
      <c r="C674" s="436">
        <f>COUNTIF(D8:D646,"DC2+6")</f>
        <v>0</v>
      </c>
      <c r="D674" s="463"/>
      <c r="E674" s="463"/>
      <c r="F674" s="463"/>
      <c r="G674" s="464"/>
      <c r="H674" s="463"/>
      <c r="I674" s="463"/>
      <c r="J674" s="463"/>
      <c r="K674" s="463"/>
      <c r="L674" s="463"/>
      <c r="M674" s="464"/>
      <c r="N674" s="464"/>
      <c r="O674" s="464"/>
      <c r="P674" s="464"/>
      <c r="Q674" s="464"/>
      <c r="R674" s="464"/>
      <c r="S674" s="464"/>
      <c r="T674" s="464"/>
      <c r="U674" s="464"/>
      <c r="V674" s="464"/>
      <c r="W674" s="464"/>
      <c r="X674" s="464"/>
      <c r="Y674" s="464"/>
      <c r="Z674" s="464"/>
      <c r="AA674" s="464"/>
    </row>
    <row r="675" spans="1:27" ht="12.75" customHeight="1" x14ac:dyDescent="0.25">
      <c r="A675" s="462"/>
      <c r="B675" s="465" t="s">
        <v>261</v>
      </c>
      <c r="C675" s="436">
        <f>COUNTIF(D8:D646,"DC2+9")</f>
        <v>2</v>
      </c>
      <c r="D675" s="463"/>
      <c r="E675" s="463"/>
      <c r="F675" s="463"/>
      <c r="G675" s="464"/>
      <c r="H675" s="463"/>
      <c r="I675" s="463"/>
      <c r="J675" s="463"/>
      <c r="K675" s="463"/>
      <c r="L675" s="463"/>
      <c r="M675" s="464"/>
      <c r="N675" s="464"/>
      <c r="O675" s="464"/>
      <c r="P675" s="464"/>
      <c r="Q675" s="464"/>
      <c r="R675" s="464"/>
      <c r="S675" s="464"/>
      <c r="T675" s="464"/>
      <c r="U675" s="464"/>
      <c r="V675" s="464"/>
      <c r="W675" s="464"/>
      <c r="X675" s="464"/>
      <c r="Y675" s="464"/>
      <c r="Z675" s="464"/>
      <c r="AA675" s="464"/>
    </row>
    <row r="676" spans="1:27" ht="12.75" customHeight="1" x14ac:dyDescent="0.25">
      <c r="A676" s="462"/>
      <c r="B676" s="465" t="s">
        <v>876</v>
      </c>
      <c r="C676" s="436">
        <f>COUNTIF(D8:D646,"DC2+15")</f>
        <v>0</v>
      </c>
      <c r="D676" s="463"/>
      <c r="E676" s="463"/>
      <c r="F676" s="463"/>
      <c r="G676" s="464"/>
      <c r="H676" s="463"/>
      <c r="I676" s="463"/>
      <c r="J676" s="463"/>
      <c r="K676" s="463"/>
      <c r="L676" s="463"/>
      <c r="M676" s="464"/>
      <c r="N676" s="464"/>
      <c r="O676" s="464"/>
      <c r="P676" s="464"/>
      <c r="Q676" s="464"/>
      <c r="R676" s="464"/>
      <c r="S676" s="464"/>
      <c r="T676" s="464"/>
      <c r="U676" s="464"/>
      <c r="V676" s="464"/>
      <c r="W676" s="464"/>
      <c r="X676" s="464"/>
      <c r="Y676" s="464"/>
      <c r="Z676" s="464"/>
      <c r="AA676" s="464"/>
    </row>
    <row r="677" spans="1:27" ht="12.75" customHeight="1" x14ac:dyDescent="0.25">
      <c r="A677" s="462"/>
      <c r="B677" s="465" t="s">
        <v>1240</v>
      </c>
      <c r="C677" s="436">
        <f>COUNTIF(D8:D646,"DD45-3")</f>
        <v>0</v>
      </c>
      <c r="D677" s="463"/>
      <c r="E677" s="463"/>
      <c r="F677" s="463"/>
      <c r="G677" s="464"/>
      <c r="H677" s="463"/>
      <c r="I677" s="463"/>
      <c r="J677" s="463"/>
      <c r="K677" s="463"/>
      <c r="L677" s="463"/>
      <c r="M677" s="464"/>
      <c r="N677" s="464"/>
      <c r="O677" s="464"/>
      <c r="P677" s="464"/>
      <c r="Q677" s="464"/>
      <c r="R677" s="464"/>
      <c r="S677" s="464"/>
      <c r="T677" s="464"/>
      <c r="U677" s="464"/>
      <c r="V677" s="464"/>
      <c r="W677" s="464"/>
      <c r="X677" s="464"/>
      <c r="Y677" s="464"/>
      <c r="Z677" s="464"/>
      <c r="AA677" s="464"/>
    </row>
    <row r="678" spans="1:27" ht="12.75" customHeight="1" x14ac:dyDescent="0.25">
      <c r="A678" s="462"/>
      <c r="B678" s="465" t="s">
        <v>233</v>
      </c>
      <c r="C678" s="436">
        <f>COUNTIF(D8:D646,"DD45+0")</f>
        <v>2</v>
      </c>
      <c r="D678" s="463"/>
      <c r="E678" s="463"/>
      <c r="F678" s="463"/>
      <c r="G678" s="464"/>
      <c r="H678" s="463"/>
      <c r="I678" s="463"/>
      <c r="J678" s="463"/>
      <c r="K678" s="463"/>
      <c r="L678" s="463"/>
      <c r="M678" s="464"/>
      <c r="N678" s="464"/>
      <c r="O678" s="464"/>
      <c r="P678" s="464"/>
      <c r="Q678" s="464"/>
      <c r="R678" s="464"/>
      <c r="S678" s="464"/>
      <c r="T678" s="464"/>
      <c r="U678" s="464"/>
      <c r="V678" s="464"/>
      <c r="W678" s="464"/>
      <c r="X678" s="464"/>
      <c r="Y678" s="464"/>
      <c r="Z678" s="464"/>
      <c r="AA678" s="464"/>
    </row>
    <row r="679" spans="1:27" ht="12.75" customHeight="1" x14ac:dyDescent="0.25">
      <c r="A679" s="462"/>
      <c r="B679" s="465" t="s">
        <v>842</v>
      </c>
      <c r="C679" s="436">
        <f>COUNTIF(D8:D646,"DD45+3")</f>
        <v>0</v>
      </c>
      <c r="D679" s="463"/>
      <c r="E679" s="463"/>
      <c r="F679" s="463"/>
      <c r="G679" s="464"/>
      <c r="H679" s="463"/>
      <c r="I679" s="463"/>
      <c r="J679" s="463"/>
      <c r="K679" s="463"/>
      <c r="L679" s="463"/>
      <c r="M679" s="464"/>
      <c r="N679" s="464"/>
      <c r="O679" s="464"/>
      <c r="P679" s="464"/>
      <c r="Q679" s="464"/>
      <c r="R679" s="464"/>
      <c r="S679" s="464"/>
      <c r="T679" s="464"/>
      <c r="U679" s="464"/>
      <c r="V679" s="464"/>
      <c r="W679" s="464"/>
      <c r="X679" s="464"/>
      <c r="Y679" s="464"/>
      <c r="Z679" s="464"/>
      <c r="AA679" s="464"/>
    </row>
    <row r="680" spans="1:27" ht="12.75" customHeight="1" x14ac:dyDescent="0.25">
      <c r="A680" s="462"/>
      <c r="B680" s="465" t="s">
        <v>844</v>
      </c>
      <c r="C680" s="436">
        <f>COUNTIF(D8:D646,"DD45+6")</f>
        <v>0</v>
      </c>
      <c r="D680" s="463"/>
      <c r="E680" s="463"/>
      <c r="F680" s="463"/>
      <c r="G680" s="464"/>
      <c r="H680" s="463"/>
      <c r="I680" s="463"/>
      <c r="J680" s="463"/>
      <c r="K680" s="463"/>
      <c r="L680" s="463"/>
      <c r="M680" s="464"/>
      <c r="N680" s="464"/>
      <c r="O680" s="464"/>
      <c r="P680" s="464"/>
      <c r="Q680" s="464"/>
      <c r="R680" s="464"/>
      <c r="S680" s="464"/>
      <c r="T680" s="464"/>
      <c r="U680" s="464"/>
      <c r="V680" s="464"/>
      <c r="W680" s="464"/>
      <c r="X680" s="464"/>
      <c r="Y680" s="464"/>
      <c r="Z680" s="464"/>
      <c r="AA680" s="464"/>
    </row>
    <row r="681" spans="1:27" ht="12.75" customHeight="1" x14ac:dyDescent="0.25">
      <c r="A681" s="462"/>
      <c r="B681" s="465" t="s">
        <v>411</v>
      </c>
      <c r="C681" s="436">
        <f>COUNTIF(D8:D646,"DD45+9")</f>
        <v>2</v>
      </c>
      <c r="D681" s="463"/>
      <c r="E681" s="463"/>
      <c r="F681" s="463"/>
      <c r="G681" s="464"/>
      <c r="H681" s="463"/>
      <c r="I681" s="463"/>
      <c r="J681" s="463"/>
      <c r="K681" s="463"/>
      <c r="L681" s="463"/>
      <c r="M681" s="464"/>
      <c r="N681" s="464"/>
      <c r="O681" s="464"/>
      <c r="P681" s="464"/>
      <c r="Q681" s="464"/>
      <c r="R681" s="464"/>
      <c r="S681" s="464"/>
      <c r="T681" s="464"/>
      <c r="U681" s="464"/>
      <c r="V681" s="464"/>
      <c r="W681" s="464"/>
      <c r="X681" s="464"/>
      <c r="Y681" s="464"/>
      <c r="Z681" s="464"/>
      <c r="AA681" s="464"/>
    </row>
    <row r="682" spans="1:27" ht="12.75" customHeight="1" x14ac:dyDescent="0.25">
      <c r="A682" s="462"/>
      <c r="B682" s="465" t="s">
        <v>227</v>
      </c>
      <c r="C682" s="436">
        <f>COUNTIF(D8:D646,"DD60+0")</f>
        <v>2</v>
      </c>
      <c r="D682" s="749" t="s">
        <v>1238</v>
      </c>
      <c r="E682" s="707"/>
      <c r="F682" s="707"/>
      <c r="G682" s="464"/>
      <c r="H682" s="463"/>
      <c r="I682" s="463"/>
      <c r="J682" s="463"/>
      <c r="K682" s="463"/>
      <c r="L682" s="463"/>
      <c r="M682" s="464"/>
      <c r="N682" s="464"/>
      <c r="O682" s="464"/>
      <c r="P682" s="464"/>
      <c r="Q682" s="464"/>
      <c r="R682" s="464"/>
      <c r="S682" s="464"/>
      <c r="T682" s="464"/>
      <c r="U682" s="464"/>
      <c r="V682" s="464"/>
      <c r="W682" s="464"/>
      <c r="X682" s="464"/>
      <c r="Y682" s="464"/>
      <c r="Z682" s="464"/>
      <c r="AA682" s="464"/>
    </row>
    <row r="683" spans="1:27" ht="12.75" customHeight="1" x14ac:dyDescent="0.25">
      <c r="A683" s="462"/>
      <c r="B683" s="465" t="s">
        <v>241</v>
      </c>
      <c r="C683" s="436">
        <f>COUNTIF(D8:D646,"DD60+3")</f>
        <v>2</v>
      </c>
      <c r="D683" s="463"/>
      <c r="E683" s="463"/>
      <c r="F683" s="463"/>
      <c r="G683" s="464"/>
      <c r="H683" s="463"/>
      <c r="I683" s="463"/>
      <c r="J683" s="463"/>
      <c r="K683" s="463"/>
      <c r="L683" s="463"/>
      <c r="M683" s="464"/>
      <c r="N683" s="464"/>
      <c r="O683" s="464"/>
      <c r="P683" s="464"/>
      <c r="Q683" s="464"/>
      <c r="R683" s="464"/>
      <c r="S683" s="464"/>
      <c r="T683" s="464"/>
      <c r="U683" s="464"/>
      <c r="V683" s="464"/>
      <c r="W683" s="464"/>
      <c r="X683" s="464"/>
      <c r="Y683" s="464"/>
      <c r="Z683" s="464"/>
      <c r="AA683" s="464"/>
    </row>
    <row r="684" spans="1:27" ht="12.75" customHeight="1" x14ac:dyDescent="0.25">
      <c r="A684" s="462"/>
      <c r="B684" s="465" t="s">
        <v>415</v>
      </c>
      <c r="C684" s="436">
        <f>COUNTIF(D8:D646,"DD60+6")</f>
        <v>1</v>
      </c>
      <c r="D684" s="463"/>
      <c r="E684" s="463"/>
      <c r="F684" s="463"/>
      <c r="G684" s="464"/>
      <c r="H684" s="463"/>
      <c r="I684" s="463"/>
      <c r="J684" s="463"/>
      <c r="K684" s="463"/>
      <c r="L684" s="463"/>
      <c r="M684" s="464"/>
      <c r="N684" s="464"/>
      <c r="O684" s="464"/>
      <c r="P684" s="464"/>
      <c r="Q684" s="464"/>
      <c r="R684" s="464"/>
      <c r="S684" s="464"/>
      <c r="T684" s="464"/>
      <c r="U684" s="464"/>
      <c r="V684" s="464"/>
      <c r="W684" s="464"/>
      <c r="X684" s="464"/>
      <c r="Y684" s="464"/>
      <c r="Z684" s="464"/>
      <c r="AA684" s="464"/>
    </row>
    <row r="685" spans="1:27" ht="12.75" customHeight="1" x14ac:dyDescent="0.25">
      <c r="A685" s="462"/>
      <c r="B685" s="465" t="s">
        <v>417</v>
      </c>
      <c r="C685" s="436">
        <f>COUNTIF(D8:D646,"DD60+9")</f>
        <v>1</v>
      </c>
      <c r="D685" s="463"/>
      <c r="E685" s="463"/>
      <c r="F685" s="463"/>
      <c r="G685" s="464"/>
      <c r="H685" s="463"/>
      <c r="I685" s="463"/>
      <c r="J685" s="463"/>
      <c r="K685" s="463"/>
      <c r="L685" s="463"/>
      <c r="M685" s="464"/>
      <c r="N685" s="464"/>
      <c r="O685" s="464"/>
      <c r="P685" s="464"/>
      <c r="Q685" s="464"/>
      <c r="R685" s="464"/>
      <c r="S685" s="464"/>
      <c r="T685" s="464"/>
      <c r="U685" s="464"/>
      <c r="V685" s="464"/>
      <c r="W685" s="464"/>
      <c r="X685" s="464"/>
      <c r="Y685" s="464"/>
      <c r="Z685" s="464"/>
      <c r="AA685" s="464"/>
    </row>
    <row r="686" spans="1:27" ht="12.75" customHeight="1" x14ac:dyDescent="0.25">
      <c r="A686" s="462"/>
      <c r="B686" s="465" t="s">
        <v>350</v>
      </c>
      <c r="C686" s="436">
        <f>COUNTIF(D8:D646,"DD60+18")</f>
        <v>3</v>
      </c>
      <c r="D686" s="749" t="s">
        <v>1241</v>
      </c>
      <c r="E686" s="707"/>
      <c r="F686" s="707"/>
      <c r="G686" s="464"/>
      <c r="H686" s="463"/>
      <c r="I686" s="463"/>
      <c r="J686" s="463"/>
      <c r="K686" s="463"/>
      <c r="L686" s="463"/>
      <c r="M686" s="464"/>
      <c r="N686" s="464"/>
      <c r="O686" s="464"/>
      <c r="P686" s="464"/>
      <c r="Q686" s="464"/>
      <c r="R686" s="464"/>
      <c r="S686" s="464"/>
      <c r="T686" s="464"/>
      <c r="U686" s="464"/>
      <c r="V686" s="464"/>
      <c r="W686" s="464"/>
      <c r="X686" s="464"/>
      <c r="Y686" s="464"/>
      <c r="Z686" s="464"/>
      <c r="AA686" s="464"/>
    </row>
    <row r="687" spans="1:27" ht="12.75" customHeight="1" x14ac:dyDescent="0.25">
      <c r="A687" s="462"/>
      <c r="B687" s="465" t="s">
        <v>348</v>
      </c>
      <c r="C687" s="436">
        <f>COUNTIF(D8:D646,"DD60+25")</f>
        <v>1</v>
      </c>
      <c r="D687" s="463"/>
      <c r="E687" s="463"/>
      <c r="F687" s="463"/>
      <c r="G687" s="464"/>
      <c r="H687" s="463"/>
      <c r="I687" s="463"/>
      <c r="J687" s="463"/>
      <c r="K687" s="463"/>
      <c r="L687" s="463"/>
      <c r="M687" s="464"/>
      <c r="N687" s="464"/>
      <c r="O687" s="464"/>
      <c r="P687" s="464"/>
      <c r="Q687" s="464"/>
      <c r="R687" s="464"/>
      <c r="S687" s="464"/>
      <c r="T687" s="464"/>
      <c r="U687" s="464"/>
      <c r="V687" s="464"/>
      <c r="W687" s="464"/>
      <c r="X687" s="464"/>
      <c r="Y687" s="464"/>
      <c r="Z687" s="464"/>
      <c r="AA687" s="464"/>
    </row>
    <row r="688" spans="1:27" ht="12.75" customHeight="1" x14ac:dyDescent="0.25">
      <c r="A688" s="462"/>
      <c r="B688" s="465" t="s">
        <v>426</v>
      </c>
      <c r="C688" s="436">
        <f>COUNTIF(D8:D646,"DD60+35")</f>
        <v>2</v>
      </c>
      <c r="D688" s="749" t="s">
        <v>1242</v>
      </c>
      <c r="E688" s="707"/>
      <c r="F688" s="707"/>
      <c r="G688" s="464"/>
      <c r="H688" s="463"/>
      <c r="I688" s="463"/>
      <c r="J688" s="463"/>
      <c r="K688" s="463"/>
      <c r="L688" s="463"/>
      <c r="M688" s="464"/>
      <c r="N688" s="464"/>
      <c r="O688" s="464"/>
      <c r="P688" s="464"/>
      <c r="Q688" s="464"/>
      <c r="R688" s="464"/>
      <c r="S688" s="464"/>
      <c r="T688" s="464"/>
      <c r="U688" s="464"/>
      <c r="V688" s="464"/>
      <c r="W688" s="464"/>
      <c r="X688" s="464"/>
      <c r="Y688" s="464"/>
      <c r="Z688" s="464"/>
      <c r="AA688" s="464"/>
    </row>
    <row r="689" spans="1:27" ht="12.75" customHeight="1" x14ac:dyDescent="0.25">
      <c r="A689" s="462"/>
      <c r="B689" s="463"/>
      <c r="C689" s="463"/>
      <c r="D689" s="463"/>
      <c r="E689" s="463"/>
      <c r="F689" s="463"/>
      <c r="G689" s="464"/>
      <c r="H689" s="463"/>
      <c r="I689" s="463"/>
      <c r="J689" s="463"/>
      <c r="K689" s="463"/>
      <c r="L689" s="463"/>
      <c r="M689" s="464"/>
      <c r="N689" s="464"/>
      <c r="O689" s="464"/>
      <c r="P689" s="464"/>
      <c r="Q689" s="464"/>
      <c r="R689" s="464"/>
      <c r="S689" s="464"/>
      <c r="T689" s="464"/>
      <c r="U689" s="464"/>
      <c r="V689" s="464"/>
      <c r="W689" s="464"/>
      <c r="X689" s="464"/>
      <c r="Y689" s="464"/>
      <c r="Z689" s="464"/>
      <c r="AA689" s="464"/>
    </row>
    <row r="690" spans="1:27" ht="12.75" customHeight="1" x14ac:dyDescent="0.25">
      <c r="A690" s="462"/>
      <c r="B690" s="463" t="s">
        <v>202</v>
      </c>
      <c r="C690" s="463">
        <f>SUM(C650:C689)</f>
        <v>319</v>
      </c>
      <c r="D690" s="463"/>
      <c r="E690" s="463"/>
      <c r="F690" s="463"/>
      <c r="G690" s="464"/>
      <c r="H690" s="463"/>
      <c r="I690" s="463"/>
      <c r="J690" s="463"/>
      <c r="K690" s="463"/>
      <c r="L690" s="463"/>
      <c r="M690" s="464"/>
      <c r="N690" s="464"/>
      <c r="O690" s="464"/>
      <c r="P690" s="464"/>
      <c r="Q690" s="464"/>
      <c r="R690" s="464"/>
      <c r="S690" s="464"/>
      <c r="T690" s="464"/>
      <c r="U690" s="464"/>
      <c r="V690" s="464"/>
      <c r="W690" s="464"/>
      <c r="X690" s="464"/>
      <c r="Y690" s="464"/>
      <c r="Z690" s="464"/>
      <c r="AA690" s="464"/>
    </row>
    <row r="691" spans="1:27" ht="12.75" customHeight="1" x14ac:dyDescent="0.25">
      <c r="A691" s="462"/>
      <c r="B691" s="463"/>
      <c r="C691" s="463"/>
      <c r="D691" s="463"/>
      <c r="E691" s="463"/>
      <c r="F691" s="463"/>
      <c r="G691" s="464"/>
      <c r="H691" s="463"/>
      <c r="I691" s="463"/>
      <c r="J691" s="463"/>
      <c r="K691" s="463"/>
      <c r="L691" s="463"/>
      <c r="M691" s="464"/>
      <c r="N691" s="464"/>
      <c r="O691" s="464"/>
      <c r="P691" s="464"/>
      <c r="Q691" s="464"/>
      <c r="R691" s="464"/>
      <c r="S691" s="464"/>
      <c r="T691" s="464"/>
      <c r="U691" s="464"/>
      <c r="V691" s="464"/>
      <c r="W691" s="464"/>
      <c r="X691" s="464"/>
      <c r="Y691" s="464"/>
      <c r="Z691" s="464"/>
      <c r="AA691" s="464"/>
    </row>
    <row r="692" spans="1:27" ht="12.75" customHeight="1" x14ac:dyDescent="0.25">
      <c r="A692" s="462"/>
      <c r="B692" s="463"/>
      <c r="C692" s="463"/>
      <c r="D692" s="463"/>
      <c r="E692" s="463"/>
      <c r="F692" s="463"/>
      <c r="G692" s="464"/>
      <c r="H692" s="463"/>
      <c r="I692" s="463"/>
      <c r="J692" s="463"/>
      <c r="K692" s="463"/>
      <c r="L692" s="463"/>
      <c r="M692" s="464"/>
      <c r="N692" s="464"/>
      <c r="O692" s="464"/>
      <c r="P692" s="464"/>
      <c r="Q692" s="464"/>
      <c r="R692" s="464"/>
      <c r="S692" s="464"/>
      <c r="T692" s="464"/>
      <c r="U692" s="464"/>
      <c r="V692" s="464"/>
      <c r="W692" s="464"/>
      <c r="X692" s="464"/>
      <c r="Y692" s="464"/>
      <c r="Z692" s="464"/>
      <c r="AA692" s="464"/>
    </row>
    <row r="693" spans="1:27" ht="12.75" customHeight="1" x14ac:dyDescent="0.25">
      <c r="A693" s="462"/>
      <c r="B693" s="463"/>
      <c r="C693" s="463"/>
      <c r="D693" s="463"/>
      <c r="E693" s="463"/>
      <c r="F693" s="463"/>
      <c r="G693" s="464"/>
      <c r="H693" s="463"/>
      <c r="I693" s="463"/>
      <c r="J693" s="463"/>
      <c r="K693" s="463"/>
      <c r="L693" s="463"/>
      <c r="M693" s="464"/>
      <c r="N693" s="464"/>
      <c r="O693" s="464"/>
      <c r="P693" s="464"/>
      <c r="Q693" s="464"/>
      <c r="R693" s="464"/>
      <c r="S693" s="464"/>
      <c r="T693" s="464"/>
      <c r="U693" s="464"/>
      <c r="V693" s="464"/>
      <c r="W693" s="464"/>
      <c r="X693" s="464"/>
      <c r="Y693" s="464"/>
      <c r="Z693" s="464"/>
      <c r="AA693" s="464"/>
    </row>
    <row r="694" spans="1:27" ht="12.75" customHeight="1" x14ac:dyDescent="0.25">
      <c r="A694" s="462"/>
      <c r="B694" s="463"/>
      <c r="C694" s="463"/>
      <c r="D694" s="463"/>
      <c r="E694" s="463"/>
      <c r="F694" s="463"/>
      <c r="G694" s="464"/>
      <c r="H694" s="463"/>
      <c r="I694" s="463"/>
      <c r="J694" s="463"/>
      <c r="K694" s="463"/>
      <c r="L694" s="463"/>
      <c r="M694" s="464"/>
      <c r="N694" s="464"/>
      <c r="O694" s="464"/>
      <c r="P694" s="464"/>
      <c r="Q694" s="464"/>
      <c r="R694" s="464"/>
      <c r="S694" s="464"/>
      <c r="T694" s="464"/>
      <c r="U694" s="464"/>
      <c r="V694" s="464"/>
      <c r="W694" s="464"/>
      <c r="X694" s="464"/>
      <c r="Y694" s="464"/>
      <c r="Z694" s="464"/>
      <c r="AA694" s="464"/>
    </row>
    <row r="695" spans="1:27" ht="12.75" customHeight="1" x14ac:dyDescent="0.25">
      <c r="A695" s="462"/>
      <c r="B695" s="463"/>
      <c r="C695" s="463"/>
      <c r="D695" s="463"/>
      <c r="E695" s="463"/>
      <c r="F695" s="463"/>
      <c r="G695" s="464"/>
      <c r="H695" s="463"/>
      <c r="I695" s="463"/>
      <c r="J695" s="463"/>
      <c r="K695" s="463"/>
      <c r="L695" s="463"/>
      <c r="M695" s="464"/>
      <c r="N695" s="464"/>
      <c r="O695" s="464"/>
      <c r="P695" s="464"/>
      <c r="Q695" s="464"/>
      <c r="R695" s="464"/>
      <c r="S695" s="464"/>
      <c r="T695" s="464"/>
      <c r="U695" s="464"/>
      <c r="V695" s="464"/>
      <c r="W695" s="464"/>
      <c r="X695" s="464"/>
      <c r="Y695" s="464"/>
      <c r="Z695" s="464"/>
      <c r="AA695" s="464"/>
    </row>
    <row r="696" spans="1:27" ht="12.75" customHeight="1" x14ac:dyDescent="0.25">
      <c r="A696" s="462"/>
      <c r="B696" s="463"/>
      <c r="C696" s="463"/>
      <c r="D696" s="463"/>
      <c r="E696" s="463"/>
      <c r="F696" s="463"/>
      <c r="G696" s="464"/>
      <c r="H696" s="463"/>
      <c r="I696" s="463"/>
      <c r="J696" s="463"/>
      <c r="K696" s="463"/>
      <c r="L696" s="463"/>
      <c r="M696" s="464"/>
      <c r="N696" s="464"/>
      <c r="O696" s="464"/>
      <c r="P696" s="464"/>
      <c r="Q696" s="464"/>
      <c r="R696" s="464"/>
      <c r="S696" s="464"/>
      <c r="T696" s="464"/>
      <c r="U696" s="464"/>
      <c r="V696" s="464"/>
      <c r="W696" s="464"/>
      <c r="X696" s="464"/>
      <c r="Y696" s="464"/>
      <c r="Z696" s="464"/>
      <c r="AA696" s="464"/>
    </row>
    <row r="697" spans="1:27" ht="12.75" customHeight="1" x14ac:dyDescent="0.25">
      <c r="A697" s="462"/>
      <c r="B697" s="463"/>
      <c r="C697" s="463"/>
      <c r="D697" s="463"/>
      <c r="E697" s="463"/>
      <c r="F697" s="463"/>
      <c r="G697" s="464"/>
      <c r="H697" s="463"/>
      <c r="I697" s="463"/>
      <c r="J697" s="463"/>
      <c r="K697" s="463"/>
      <c r="L697" s="463"/>
      <c r="M697" s="464"/>
      <c r="N697" s="464"/>
      <c r="O697" s="464"/>
      <c r="P697" s="464"/>
      <c r="Q697" s="464"/>
      <c r="R697" s="464"/>
      <c r="S697" s="464"/>
      <c r="T697" s="464"/>
      <c r="U697" s="464"/>
      <c r="V697" s="464"/>
      <c r="W697" s="464"/>
      <c r="X697" s="464"/>
      <c r="Y697" s="464"/>
      <c r="Z697" s="464"/>
      <c r="AA697" s="464"/>
    </row>
    <row r="698" spans="1:27" ht="12.75" customHeight="1" x14ac:dyDescent="0.25">
      <c r="A698" s="462"/>
      <c r="B698" s="463"/>
      <c r="C698" s="463"/>
      <c r="D698" s="463"/>
      <c r="E698" s="463"/>
      <c r="F698" s="463"/>
      <c r="G698" s="464"/>
      <c r="H698" s="463"/>
      <c r="I698" s="463"/>
      <c r="J698" s="463"/>
      <c r="K698" s="463"/>
      <c r="L698" s="463"/>
      <c r="M698" s="464"/>
      <c r="N698" s="464"/>
      <c r="O698" s="464"/>
      <c r="P698" s="464"/>
      <c r="Q698" s="464"/>
      <c r="R698" s="464"/>
      <c r="S698" s="464"/>
      <c r="T698" s="464"/>
      <c r="U698" s="464"/>
      <c r="V698" s="464"/>
      <c r="W698" s="464"/>
      <c r="X698" s="464"/>
      <c r="Y698" s="464"/>
      <c r="Z698" s="464"/>
      <c r="AA698" s="464"/>
    </row>
    <row r="699" spans="1:27" ht="12.75" customHeight="1" x14ac:dyDescent="0.25">
      <c r="A699" s="462"/>
      <c r="B699" s="463"/>
      <c r="C699" s="463"/>
      <c r="D699" s="463"/>
      <c r="E699" s="463"/>
      <c r="F699" s="463"/>
      <c r="G699" s="464"/>
      <c r="H699" s="463"/>
      <c r="I699" s="463"/>
      <c r="J699" s="463"/>
      <c r="K699" s="463"/>
      <c r="L699" s="463"/>
      <c r="M699" s="464"/>
      <c r="N699" s="464"/>
      <c r="O699" s="464"/>
      <c r="P699" s="464"/>
      <c r="Q699" s="464"/>
      <c r="R699" s="464"/>
      <c r="S699" s="464"/>
      <c r="T699" s="464"/>
      <c r="U699" s="464"/>
      <c r="V699" s="464"/>
      <c r="W699" s="464"/>
      <c r="X699" s="464"/>
      <c r="Y699" s="464"/>
      <c r="Z699" s="464"/>
      <c r="AA699" s="464"/>
    </row>
    <row r="700" spans="1:27" ht="12.75" customHeight="1" x14ac:dyDescent="0.25">
      <c r="A700" s="462"/>
      <c r="B700" s="463"/>
      <c r="C700" s="463"/>
      <c r="D700" s="463"/>
      <c r="E700" s="463"/>
      <c r="F700" s="463"/>
      <c r="G700" s="464"/>
      <c r="H700" s="463"/>
      <c r="I700" s="463"/>
      <c r="J700" s="463"/>
      <c r="K700" s="463"/>
      <c r="L700" s="463"/>
      <c r="M700" s="464"/>
      <c r="N700" s="464"/>
      <c r="O700" s="464"/>
      <c r="P700" s="464"/>
      <c r="Q700" s="464"/>
      <c r="R700" s="464"/>
      <c r="S700" s="464"/>
      <c r="T700" s="464"/>
      <c r="U700" s="464"/>
      <c r="V700" s="464"/>
      <c r="W700" s="464"/>
      <c r="X700" s="464"/>
      <c r="Y700" s="464"/>
      <c r="Z700" s="464"/>
      <c r="AA700" s="464"/>
    </row>
    <row r="701" spans="1:27" ht="12.75" customHeight="1" x14ac:dyDescent="0.25">
      <c r="A701" s="462"/>
      <c r="B701" s="463"/>
      <c r="C701" s="463"/>
      <c r="D701" s="463"/>
      <c r="E701" s="463"/>
      <c r="F701" s="463"/>
      <c r="G701" s="464"/>
      <c r="H701" s="463"/>
      <c r="I701" s="463"/>
      <c r="J701" s="463"/>
      <c r="K701" s="463"/>
      <c r="L701" s="463"/>
      <c r="M701" s="464"/>
      <c r="N701" s="464"/>
      <c r="O701" s="464"/>
      <c r="P701" s="464"/>
      <c r="Q701" s="464"/>
      <c r="R701" s="464"/>
      <c r="S701" s="464"/>
      <c r="T701" s="464"/>
      <c r="U701" s="464"/>
      <c r="V701" s="464"/>
      <c r="W701" s="464"/>
      <c r="X701" s="464"/>
      <c r="Y701" s="464"/>
      <c r="Z701" s="464"/>
      <c r="AA701" s="464"/>
    </row>
    <row r="702" spans="1:27" ht="12.75" customHeight="1" x14ac:dyDescent="0.25">
      <c r="A702" s="462"/>
      <c r="B702" s="463"/>
      <c r="C702" s="463"/>
      <c r="D702" s="463"/>
      <c r="E702" s="463"/>
      <c r="F702" s="463"/>
      <c r="G702" s="464"/>
      <c r="H702" s="463"/>
      <c r="I702" s="463"/>
      <c r="J702" s="463"/>
      <c r="K702" s="463"/>
      <c r="L702" s="463"/>
      <c r="M702" s="464"/>
      <c r="N702" s="464"/>
      <c r="O702" s="464"/>
      <c r="P702" s="464"/>
      <c r="Q702" s="464"/>
      <c r="R702" s="464"/>
      <c r="S702" s="464"/>
      <c r="T702" s="464"/>
      <c r="U702" s="464"/>
      <c r="V702" s="464"/>
      <c r="W702" s="464"/>
      <c r="X702" s="464"/>
      <c r="Y702" s="464"/>
      <c r="Z702" s="464"/>
      <c r="AA702" s="464"/>
    </row>
    <row r="703" spans="1:27" ht="12.75" customHeight="1" x14ac:dyDescent="0.25">
      <c r="A703" s="462"/>
      <c r="B703" s="463"/>
      <c r="C703" s="463"/>
      <c r="D703" s="463"/>
      <c r="E703" s="463"/>
      <c r="F703" s="463"/>
      <c r="G703" s="464"/>
      <c r="H703" s="463"/>
      <c r="I703" s="463"/>
      <c r="J703" s="463"/>
      <c r="K703" s="463"/>
      <c r="L703" s="463"/>
      <c r="M703" s="464"/>
      <c r="N703" s="464"/>
      <c r="O703" s="464"/>
      <c r="P703" s="464"/>
      <c r="Q703" s="464"/>
      <c r="R703" s="464"/>
      <c r="S703" s="464"/>
      <c r="T703" s="464"/>
      <c r="U703" s="464"/>
      <c r="V703" s="464"/>
      <c r="W703" s="464"/>
      <c r="X703" s="464"/>
      <c r="Y703" s="464"/>
      <c r="Z703" s="464"/>
      <c r="AA703" s="464"/>
    </row>
    <row r="704" spans="1:27" ht="12.75" customHeight="1" x14ac:dyDescent="0.25">
      <c r="A704" s="462"/>
      <c r="B704" s="463"/>
      <c r="C704" s="463"/>
      <c r="D704" s="463"/>
      <c r="E704" s="463"/>
      <c r="F704" s="463"/>
      <c r="G704" s="464"/>
      <c r="H704" s="463"/>
      <c r="I704" s="463"/>
      <c r="J704" s="463"/>
      <c r="K704" s="463"/>
      <c r="L704" s="463"/>
      <c r="M704" s="464"/>
      <c r="N704" s="464"/>
      <c r="O704" s="464"/>
      <c r="P704" s="464"/>
      <c r="Q704" s="464"/>
      <c r="R704" s="464"/>
      <c r="S704" s="464"/>
      <c r="T704" s="464"/>
      <c r="U704" s="464"/>
      <c r="V704" s="464"/>
      <c r="W704" s="464"/>
      <c r="X704" s="464"/>
      <c r="Y704" s="464"/>
      <c r="Z704" s="464"/>
      <c r="AA704" s="464"/>
    </row>
    <row r="705" spans="1:27" ht="12.75" customHeight="1" x14ac:dyDescent="0.25">
      <c r="A705" s="462"/>
      <c r="B705" s="463"/>
      <c r="C705" s="463"/>
      <c r="D705" s="463"/>
      <c r="E705" s="463"/>
      <c r="F705" s="463"/>
      <c r="G705" s="464"/>
      <c r="H705" s="463"/>
      <c r="I705" s="463"/>
      <c r="J705" s="463"/>
      <c r="K705" s="463"/>
      <c r="L705" s="463"/>
      <c r="M705" s="464"/>
      <c r="N705" s="464"/>
      <c r="O705" s="464"/>
      <c r="P705" s="464"/>
      <c r="Q705" s="464"/>
      <c r="R705" s="464"/>
      <c r="S705" s="464"/>
      <c r="T705" s="464"/>
      <c r="U705" s="464"/>
      <c r="V705" s="464"/>
      <c r="W705" s="464"/>
      <c r="X705" s="464"/>
      <c r="Y705" s="464"/>
      <c r="Z705" s="464"/>
      <c r="AA705" s="464"/>
    </row>
    <row r="706" spans="1:27" ht="12.75" customHeight="1" x14ac:dyDescent="0.25">
      <c r="A706" s="462"/>
      <c r="B706" s="463"/>
      <c r="C706" s="463"/>
      <c r="D706" s="463"/>
      <c r="E706" s="463"/>
      <c r="F706" s="463"/>
      <c r="G706" s="464"/>
      <c r="H706" s="463"/>
      <c r="I706" s="463"/>
      <c r="J706" s="463"/>
      <c r="K706" s="463"/>
      <c r="L706" s="463"/>
      <c r="M706" s="464"/>
      <c r="N706" s="464"/>
      <c r="O706" s="464"/>
      <c r="P706" s="464"/>
      <c r="Q706" s="464"/>
      <c r="R706" s="464"/>
      <c r="S706" s="464"/>
      <c r="T706" s="464"/>
      <c r="U706" s="464"/>
      <c r="V706" s="464"/>
      <c r="W706" s="464"/>
      <c r="X706" s="464"/>
      <c r="Y706" s="464"/>
      <c r="Z706" s="464"/>
      <c r="AA706" s="464"/>
    </row>
    <row r="707" spans="1:27" ht="12.75" customHeight="1" x14ac:dyDescent="0.25">
      <c r="A707" s="462"/>
      <c r="B707" s="463"/>
      <c r="C707" s="463"/>
      <c r="D707" s="463"/>
      <c r="E707" s="463"/>
      <c r="F707" s="463"/>
      <c r="G707" s="464"/>
      <c r="H707" s="463"/>
      <c r="I707" s="463"/>
      <c r="J707" s="463"/>
      <c r="K707" s="463"/>
      <c r="L707" s="463"/>
      <c r="M707" s="464"/>
      <c r="N707" s="464"/>
      <c r="O707" s="464"/>
      <c r="P707" s="464"/>
      <c r="Q707" s="464"/>
      <c r="R707" s="464"/>
      <c r="S707" s="464"/>
      <c r="T707" s="464"/>
      <c r="U707" s="464"/>
      <c r="V707" s="464"/>
      <c r="W707" s="464"/>
      <c r="X707" s="464"/>
      <c r="Y707" s="464"/>
      <c r="Z707" s="464"/>
      <c r="AA707" s="464"/>
    </row>
    <row r="708" spans="1:27" ht="12.75" customHeight="1" x14ac:dyDescent="0.25">
      <c r="A708" s="462"/>
      <c r="B708" s="463"/>
      <c r="C708" s="463"/>
      <c r="D708" s="463"/>
      <c r="E708" s="463"/>
      <c r="F708" s="463"/>
      <c r="G708" s="464"/>
      <c r="H708" s="463"/>
      <c r="I708" s="463"/>
      <c r="J708" s="463"/>
      <c r="K708" s="463"/>
      <c r="L708" s="463"/>
      <c r="M708" s="464"/>
      <c r="N708" s="464"/>
      <c r="O708" s="464"/>
      <c r="P708" s="464"/>
      <c r="Q708" s="464"/>
      <c r="R708" s="464"/>
      <c r="S708" s="464"/>
      <c r="T708" s="464"/>
      <c r="U708" s="464"/>
      <c r="V708" s="464"/>
      <c r="W708" s="464"/>
      <c r="X708" s="464"/>
      <c r="Y708" s="464"/>
      <c r="Z708" s="464"/>
      <c r="AA708" s="464"/>
    </row>
    <row r="709" spans="1:27" ht="12.75" customHeight="1" x14ac:dyDescent="0.25">
      <c r="A709" s="462"/>
      <c r="B709" s="463"/>
      <c r="C709" s="463"/>
      <c r="D709" s="463"/>
      <c r="E709" s="463"/>
      <c r="F709" s="463"/>
      <c r="G709" s="464"/>
      <c r="H709" s="463"/>
      <c r="I709" s="463"/>
      <c r="J709" s="463"/>
      <c r="K709" s="463"/>
      <c r="L709" s="463"/>
      <c r="M709" s="464"/>
      <c r="N709" s="464"/>
      <c r="O709" s="464"/>
      <c r="P709" s="464"/>
      <c r="Q709" s="464"/>
      <c r="R709" s="464"/>
      <c r="S709" s="464"/>
      <c r="T709" s="464"/>
      <c r="U709" s="464"/>
      <c r="V709" s="464"/>
      <c r="W709" s="464"/>
      <c r="X709" s="464"/>
      <c r="Y709" s="464"/>
      <c r="Z709" s="464"/>
      <c r="AA709" s="464"/>
    </row>
    <row r="710" spans="1:27" ht="12.75" customHeight="1" x14ac:dyDescent="0.25">
      <c r="A710" s="462"/>
      <c r="B710" s="463"/>
      <c r="C710" s="463"/>
      <c r="D710" s="463"/>
      <c r="E710" s="463"/>
      <c r="F710" s="463"/>
      <c r="G710" s="464"/>
      <c r="H710" s="463"/>
      <c r="I710" s="463"/>
      <c r="J710" s="463"/>
      <c r="K710" s="463"/>
      <c r="L710" s="463"/>
      <c r="M710" s="464"/>
      <c r="N710" s="464"/>
      <c r="O710" s="464"/>
      <c r="P710" s="464"/>
      <c r="Q710" s="464"/>
      <c r="R710" s="464"/>
      <c r="S710" s="464"/>
      <c r="T710" s="464"/>
      <c r="U710" s="464"/>
      <c r="V710" s="464"/>
      <c r="W710" s="464"/>
      <c r="X710" s="464"/>
      <c r="Y710" s="464"/>
      <c r="Z710" s="464"/>
      <c r="AA710" s="464"/>
    </row>
    <row r="711" spans="1:27" ht="12.75" customHeight="1" x14ac:dyDescent="0.25">
      <c r="A711" s="462"/>
      <c r="B711" s="463"/>
      <c r="C711" s="463"/>
      <c r="D711" s="463"/>
      <c r="E711" s="463"/>
      <c r="F711" s="463"/>
      <c r="G711" s="464"/>
      <c r="H711" s="463"/>
      <c r="I711" s="463"/>
      <c r="J711" s="463"/>
      <c r="K711" s="463"/>
      <c r="L711" s="463"/>
      <c r="M711" s="464"/>
      <c r="N711" s="464"/>
      <c r="O711" s="464"/>
      <c r="P711" s="464"/>
      <c r="Q711" s="464"/>
      <c r="R711" s="464"/>
      <c r="S711" s="464"/>
      <c r="T711" s="464"/>
      <c r="U711" s="464"/>
      <c r="V711" s="464"/>
      <c r="W711" s="464"/>
      <c r="X711" s="464"/>
      <c r="Y711" s="464"/>
      <c r="Z711" s="464"/>
      <c r="AA711" s="464"/>
    </row>
    <row r="712" spans="1:27" ht="12.75" customHeight="1" x14ac:dyDescent="0.25">
      <c r="A712" s="462"/>
      <c r="B712" s="463"/>
      <c r="C712" s="463"/>
      <c r="D712" s="463"/>
      <c r="E712" s="463"/>
      <c r="F712" s="463"/>
      <c r="G712" s="464"/>
      <c r="H712" s="463"/>
      <c r="I712" s="463"/>
      <c r="J712" s="463"/>
      <c r="K712" s="463"/>
      <c r="L712" s="463"/>
      <c r="M712" s="464"/>
      <c r="N712" s="464"/>
      <c r="O712" s="464"/>
      <c r="P712" s="464"/>
      <c r="Q712" s="464"/>
      <c r="R712" s="464"/>
      <c r="S712" s="464"/>
      <c r="T712" s="464"/>
      <c r="U712" s="464"/>
      <c r="V712" s="464"/>
      <c r="W712" s="464"/>
      <c r="X712" s="464"/>
      <c r="Y712" s="464"/>
      <c r="Z712" s="464"/>
      <c r="AA712" s="464"/>
    </row>
    <row r="713" spans="1:27" ht="12.75" customHeight="1" x14ac:dyDescent="0.25">
      <c r="A713" s="462"/>
      <c r="B713" s="463"/>
      <c r="C713" s="463"/>
      <c r="D713" s="463"/>
      <c r="E713" s="463"/>
      <c r="F713" s="463"/>
      <c r="G713" s="464"/>
      <c r="H713" s="463"/>
      <c r="I713" s="463"/>
      <c r="J713" s="463"/>
      <c r="K713" s="463"/>
      <c r="L713" s="463"/>
      <c r="M713" s="464"/>
      <c r="N713" s="464"/>
      <c r="O713" s="464"/>
      <c r="P713" s="464"/>
      <c r="Q713" s="464"/>
      <c r="R713" s="464"/>
      <c r="S713" s="464"/>
      <c r="T713" s="464"/>
      <c r="U713" s="464"/>
      <c r="V713" s="464"/>
      <c r="W713" s="464"/>
      <c r="X713" s="464"/>
      <c r="Y713" s="464"/>
      <c r="Z713" s="464"/>
      <c r="AA713" s="464"/>
    </row>
    <row r="714" spans="1:27" ht="12.75" customHeight="1" x14ac:dyDescent="0.25">
      <c r="A714" s="462"/>
      <c r="B714" s="463"/>
      <c r="C714" s="463"/>
      <c r="D714" s="463"/>
      <c r="E714" s="463"/>
      <c r="F714" s="463"/>
      <c r="G714" s="464"/>
      <c r="H714" s="463"/>
      <c r="I714" s="463"/>
      <c r="J714" s="463"/>
      <c r="K714" s="463"/>
      <c r="L714" s="463"/>
      <c r="M714" s="464"/>
      <c r="N714" s="464"/>
      <c r="O714" s="464"/>
      <c r="P714" s="464"/>
      <c r="Q714" s="464"/>
      <c r="R714" s="464"/>
      <c r="S714" s="464"/>
      <c r="T714" s="464"/>
      <c r="U714" s="464"/>
      <c r="V714" s="464"/>
      <c r="W714" s="464"/>
      <c r="X714" s="464"/>
      <c r="Y714" s="464"/>
      <c r="Z714" s="464"/>
      <c r="AA714" s="464"/>
    </row>
    <row r="715" spans="1:27" ht="12.75" customHeight="1" x14ac:dyDescent="0.25">
      <c r="A715" s="462"/>
      <c r="B715" s="463"/>
      <c r="C715" s="463"/>
      <c r="D715" s="463"/>
      <c r="E715" s="463"/>
      <c r="F715" s="463"/>
      <c r="G715" s="464"/>
      <c r="H715" s="463"/>
      <c r="I715" s="463"/>
      <c r="J715" s="463"/>
      <c r="K715" s="463"/>
      <c r="L715" s="463"/>
      <c r="M715" s="464"/>
      <c r="N715" s="464"/>
      <c r="O715" s="464"/>
      <c r="P715" s="464"/>
      <c r="Q715" s="464"/>
      <c r="R715" s="464"/>
      <c r="S715" s="464"/>
      <c r="T715" s="464"/>
      <c r="U715" s="464"/>
      <c r="V715" s="464"/>
      <c r="W715" s="464"/>
      <c r="X715" s="464"/>
      <c r="Y715" s="464"/>
      <c r="Z715" s="464"/>
      <c r="AA715" s="464"/>
    </row>
    <row r="716" spans="1:27" ht="12.75" customHeight="1" x14ac:dyDescent="0.25">
      <c r="A716" s="462"/>
      <c r="B716" s="463"/>
      <c r="C716" s="463"/>
      <c r="D716" s="463"/>
      <c r="E716" s="463"/>
      <c r="F716" s="463"/>
      <c r="G716" s="464"/>
      <c r="H716" s="463"/>
      <c r="I716" s="463"/>
      <c r="J716" s="463"/>
      <c r="K716" s="463"/>
      <c r="L716" s="463"/>
      <c r="M716" s="464"/>
      <c r="N716" s="464"/>
      <c r="O716" s="464"/>
      <c r="P716" s="464"/>
      <c r="Q716" s="464"/>
      <c r="R716" s="464"/>
      <c r="S716" s="464"/>
      <c r="T716" s="464"/>
      <c r="U716" s="464"/>
      <c r="V716" s="464"/>
      <c r="W716" s="464"/>
      <c r="X716" s="464"/>
      <c r="Y716" s="464"/>
      <c r="Z716" s="464"/>
      <c r="AA716" s="464"/>
    </row>
    <row r="717" spans="1:27" ht="12.75" customHeight="1" x14ac:dyDescent="0.25">
      <c r="A717" s="462"/>
      <c r="B717" s="463"/>
      <c r="C717" s="463"/>
      <c r="D717" s="463"/>
      <c r="E717" s="463"/>
      <c r="F717" s="463"/>
      <c r="G717" s="464"/>
      <c r="H717" s="463"/>
      <c r="I717" s="463"/>
      <c r="J717" s="463"/>
      <c r="K717" s="463"/>
      <c r="L717" s="463"/>
      <c r="M717" s="464"/>
      <c r="N717" s="464"/>
      <c r="O717" s="464"/>
      <c r="P717" s="464"/>
      <c r="Q717" s="464"/>
      <c r="R717" s="464"/>
      <c r="S717" s="464"/>
      <c r="T717" s="464"/>
      <c r="U717" s="464"/>
      <c r="V717" s="464"/>
      <c r="W717" s="464"/>
      <c r="X717" s="464"/>
      <c r="Y717" s="464"/>
      <c r="Z717" s="464"/>
      <c r="AA717" s="464"/>
    </row>
    <row r="718" spans="1:27" ht="12.75" customHeight="1" x14ac:dyDescent="0.25">
      <c r="A718" s="462"/>
      <c r="B718" s="463"/>
      <c r="C718" s="463"/>
      <c r="D718" s="463"/>
      <c r="E718" s="463"/>
      <c r="F718" s="463"/>
      <c r="G718" s="464"/>
      <c r="H718" s="463"/>
      <c r="I718" s="463"/>
      <c r="J718" s="463"/>
      <c r="K718" s="463"/>
      <c r="L718" s="463"/>
      <c r="M718" s="464"/>
      <c r="N718" s="464"/>
      <c r="O718" s="464"/>
      <c r="P718" s="464"/>
      <c r="Q718" s="464"/>
      <c r="R718" s="464"/>
      <c r="S718" s="464"/>
      <c r="T718" s="464"/>
      <c r="U718" s="464"/>
      <c r="V718" s="464"/>
      <c r="W718" s="464"/>
      <c r="X718" s="464"/>
      <c r="Y718" s="464"/>
      <c r="Z718" s="464"/>
      <c r="AA718" s="464"/>
    </row>
    <row r="719" spans="1:27" ht="12.75" customHeight="1" x14ac:dyDescent="0.25">
      <c r="A719" s="462"/>
      <c r="B719" s="463"/>
      <c r="C719" s="463"/>
      <c r="D719" s="463"/>
      <c r="E719" s="463"/>
      <c r="F719" s="463"/>
      <c r="G719" s="464"/>
      <c r="H719" s="463"/>
      <c r="I719" s="463"/>
      <c r="J719" s="463"/>
      <c r="K719" s="463"/>
      <c r="L719" s="463"/>
      <c r="M719" s="464"/>
      <c r="N719" s="464"/>
      <c r="O719" s="464"/>
      <c r="P719" s="464"/>
      <c r="Q719" s="464"/>
      <c r="R719" s="464"/>
      <c r="S719" s="464"/>
      <c r="T719" s="464"/>
      <c r="U719" s="464"/>
      <c r="V719" s="464"/>
      <c r="W719" s="464"/>
      <c r="X719" s="464"/>
      <c r="Y719" s="464"/>
      <c r="Z719" s="464"/>
      <c r="AA719" s="464"/>
    </row>
    <row r="720" spans="1:27" ht="12.75" customHeight="1" x14ac:dyDescent="0.25">
      <c r="A720" s="462"/>
      <c r="B720" s="463"/>
      <c r="C720" s="463"/>
      <c r="D720" s="463"/>
      <c r="E720" s="463"/>
      <c r="F720" s="463"/>
      <c r="G720" s="464"/>
      <c r="H720" s="463"/>
      <c r="I720" s="463"/>
      <c r="J720" s="463"/>
      <c r="K720" s="463"/>
      <c r="L720" s="463"/>
      <c r="M720" s="464"/>
      <c r="N720" s="464"/>
      <c r="O720" s="464"/>
      <c r="P720" s="464"/>
      <c r="Q720" s="464"/>
      <c r="R720" s="464"/>
      <c r="S720" s="464"/>
      <c r="T720" s="464"/>
      <c r="U720" s="464"/>
      <c r="V720" s="464"/>
      <c r="W720" s="464"/>
      <c r="X720" s="464"/>
      <c r="Y720" s="464"/>
      <c r="Z720" s="464"/>
      <c r="AA720" s="464"/>
    </row>
    <row r="721" spans="1:27" ht="12.75" customHeight="1" x14ac:dyDescent="0.25">
      <c r="A721" s="462"/>
      <c r="B721" s="463"/>
      <c r="C721" s="463"/>
      <c r="D721" s="463"/>
      <c r="E721" s="463"/>
      <c r="F721" s="463"/>
      <c r="G721" s="464"/>
      <c r="H721" s="463"/>
      <c r="I721" s="463"/>
      <c r="J721" s="463"/>
      <c r="K721" s="463"/>
      <c r="L721" s="463"/>
      <c r="M721" s="464"/>
      <c r="N721" s="464"/>
      <c r="O721" s="464"/>
      <c r="P721" s="464"/>
      <c r="Q721" s="464"/>
      <c r="R721" s="464"/>
      <c r="S721" s="464"/>
      <c r="T721" s="464"/>
      <c r="U721" s="464"/>
      <c r="V721" s="464"/>
      <c r="W721" s="464"/>
      <c r="X721" s="464"/>
      <c r="Y721" s="464"/>
      <c r="Z721" s="464"/>
      <c r="AA721" s="464"/>
    </row>
    <row r="722" spans="1:27" ht="12.75" customHeight="1" x14ac:dyDescent="0.25">
      <c r="A722" s="462"/>
      <c r="B722" s="463"/>
      <c r="C722" s="463"/>
      <c r="D722" s="463"/>
      <c r="E722" s="463"/>
      <c r="F722" s="463"/>
      <c r="G722" s="464"/>
      <c r="H722" s="463"/>
      <c r="I722" s="463"/>
      <c r="J722" s="463"/>
      <c r="K722" s="463"/>
      <c r="L722" s="463"/>
      <c r="M722" s="464"/>
      <c r="N722" s="464"/>
      <c r="O722" s="464"/>
      <c r="P722" s="464"/>
      <c r="Q722" s="464"/>
      <c r="R722" s="464"/>
      <c r="S722" s="464"/>
      <c r="T722" s="464"/>
      <c r="U722" s="464"/>
      <c r="V722" s="464"/>
      <c r="W722" s="464"/>
      <c r="X722" s="464"/>
      <c r="Y722" s="464"/>
      <c r="Z722" s="464"/>
      <c r="AA722" s="464"/>
    </row>
    <row r="723" spans="1:27" ht="12.75" customHeight="1" x14ac:dyDescent="0.25">
      <c r="A723" s="462"/>
      <c r="B723" s="463"/>
      <c r="C723" s="463"/>
      <c r="D723" s="463"/>
      <c r="E723" s="463"/>
      <c r="F723" s="463"/>
      <c r="G723" s="464"/>
      <c r="H723" s="463"/>
      <c r="I723" s="463"/>
      <c r="J723" s="463"/>
      <c r="K723" s="463"/>
      <c r="L723" s="463"/>
      <c r="M723" s="464"/>
      <c r="N723" s="464"/>
      <c r="O723" s="464"/>
      <c r="P723" s="464"/>
      <c r="Q723" s="464"/>
      <c r="R723" s="464"/>
      <c r="S723" s="464"/>
      <c r="T723" s="464"/>
      <c r="U723" s="464"/>
      <c r="V723" s="464"/>
      <c r="W723" s="464"/>
      <c r="X723" s="464"/>
      <c r="Y723" s="464"/>
      <c r="Z723" s="464"/>
      <c r="AA723" s="464"/>
    </row>
    <row r="724" spans="1:27" ht="12.75" customHeight="1" x14ac:dyDescent="0.25">
      <c r="A724" s="462"/>
      <c r="B724" s="463"/>
      <c r="C724" s="463"/>
      <c r="D724" s="463"/>
      <c r="E724" s="463"/>
      <c r="F724" s="463"/>
      <c r="G724" s="464"/>
      <c r="H724" s="463"/>
      <c r="I724" s="463"/>
      <c r="J724" s="463"/>
      <c r="K724" s="463"/>
      <c r="L724" s="463"/>
      <c r="M724" s="464"/>
      <c r="N724" s="464"/>
      <c r="O724" s="464"/>
      <c r="P724" s="464"/>
      <c r="Q724" s="464"/>
      <c r="R724" s="464"/>
      <c r="S724" s="464"/>
      <c r="T724" s="464"/>
      <c r="U724" s="464"/>
      <c r="V724" s="464"/>
      <c r="W724" s="464"/>
      <c r="X724" s="464"/>
      <c r="Y724" s="464"/>
      <c r="Z724" s="464"/>
      <c r="AA724" s="464"/>
    </row>
    <row r="725" spans="1:27" ht="12.75" customHeight="1" x14ac:dyDescent="0.25">
      <c r="A725" s="462"/>
      <c r="B725" s="463"/>
      <c r="C725" s="463"/>
      <c r="D725" s="463"/>
      <c r="E725" s="463"/>
      <c r="F725" s="463"/>
      <c r="G725" s="464"/>
      <c r="H725" s="463"/>
      <c r="I725" s="463"/>
      <c r="J725" s="463"/>
      <c r="K725" s="463"/>
      <c r="L725" s="463"/>
      <c r="M725" s="464"/>
      <c r="N725" s="464"/>
      <c r="O725" s="464"/>
      <c r="P725" s="464"/>
      <c r="Q725" s="464"/>
      <c r="R725" s="464"/>
      <c r="S725" s="464"/>
      <c r="T725" s="464"/>
      <c r="U725" s="464"/>
      <c r="V725" s="464"/>
      <c r="W725" s="464"/>
      <c r="X725" s="464"/>
      <c r="Y725" s="464"/>
      <c r="Z725" s="464"/>
      <c r="AA725" s="464"/>
    </row>
    <row r="726" spans="1:27" ht="12.75" customHeight="1" x14ac:dyDescent="0.25">
      <c r="A726" s="462"/>
      <c r="B726" s="463"/>
      <c r="C726" s="463"/>
      <c r="D726" s="463"/>
      <c r="E726" s="463"/>
      <c r="F726" s="463"/>
      <c r="G726" s="464"/>
      <c r="H726" s="463"/>
      <c r="I726" s="463"/>
      <c r="J726" s="463"/>
      <c r="K726" s="463"/>
      <c r="L726" s="463"/>
      <c r="M726" s="464"/>
      <c r="N726" s="464"/>
      <c r="O726" s="464"/>
      <c r="P726" s="464"/>
      <c r="Q726" s="464"/>
      <c r="R726" s="464"/>
      <c r="S726" s="464"/>
      <c r="T726" s="464"/>
      <c r="U726" s="464"/>
      <c r="V726" s="464"/>
      <c r="W726" s="464"/>
      <c r="X726" s="464"/>
      <c r="Y726" s="464"/>
      <c r="Z726" s="464"/>
      <c r="AA726" s="464"/>
    </row>
    <row r="727" spans="1:27" ht="12.75" customHeight="1" x14ac:dyDescent="0.25">
      <c r="A727" s="462"/>
      <c r="B727" s="463"/>
      <c r="C727" s="463"/>
      <c r="D727" s="463"/>
      <c r="E727" s="463"/>
      <c r="F727" s="463"/>
      <c r="G727" s="464"/>
      <c r="H727" s="463"/>
      <c r="I727" s="463"/>
      <c r="J727" s="463"/>
      <c r="K727" s="463"/>
      <c r="L727" s="463"/>
      <c r="M727" s="464"/>
      <c r="N727" s="464"/>
      <c r="O727" s="464"/>
      <c r="P727" s="464"/>
      <c r="Q727" s="464"/>
      <c r="R727" s="464"/>
      <c r="S727" s="464"/>
      <c r="T727" s="464"/>
      <c r="U727" s="464"/>
      <c r="V727" s="464"/>
      <c r="W727" s="464"/>
      <c r="X727" s="464"/>
      <c r="Y727" s="464"/>
      <c r="Z727" s="464"/>
      <c r="AA727" s="464"/>
    </row>
    <row r="728" spans="1:27" ht="12.75" customHeight="1" x14ac:dyDescent="0.25">
      <c r="A728" s="462"/>
      <c r="B728" s="463"/>
      <c r="C728" s="463"/>
      <c r="D728" s="463"/>
      <c r="E728" s="463"/>
      <c r="F728" s="463"/>
      <c r="G728" s="464"/>
      <c r="H728" s="463"/>
      <c r="I728" s="463"/>
      <c r="J728" s="463"/>
      <c r="K728" s="463"/>
      <c r="L728" s="463"/>
      <c r="M728" s="464"/>
      <c r="N728" s="464"/>
      <c r="O728" s="464"/>
      <c r="P728" s="464"/>
      <c r="Q728" s="464"/>
      <c r="R728" s="464"/>
      <c r="S728" s="464"/>
      <c r="T728" s="464"/>
      <c r="U728" s="464"/>
      <c r="V728" s="464"/>
      <c r="W728" s="464"/>
      <c r="X728" s="464"/>
      <c r="Y728" s="464"/>
      <c r="Z728" s="464"/>
      <c r="AA728" s="464"/>
    </row>
    <row r="729" spans="1:27" ht="12.75" customHeight="1" x14ac:dyDescent="0.25">
      <c r="A729" s="462"/>
      <c r="B729" s="463"/>
      <c r="C729" s="463"/>
      <c r="D729" s="463"/>
      <c r="E729" s="463"/>
      <c r="F729" s="463"/>
      <c r="G729" s="464"/>
      <c r="H729" s="463"/>
      <c r="I729" s="463"/>
      <c r="J729" s="463"/>
      <c r="K729" s="463"/>
      <c r="L729" s="463"/>
      <c r="M729" s="464"/>
      <c r="N729" s="464"/>
      <c r="O729" s="464"/>
      <c r="P729" s="464"/>
      <c r="Q729" s="464"/>
      <c r="R729" s="464"/>
      <c r="S729" s="464"/>
      <c r="T729" s="464"/>
      <c r="U729" s="464"/>
      <c r="V729" s="464"/>
      <c r="W729" s="464"/>
      <c r="X729" s="464"/>
      <c r="Y729" s="464"/>
      <c r="Z729" s="464"/>
      <c r="AA729" s="464"/>
    </row>
    <row r="730" spans="1:27" ht="12.75" customHeight="1" x14ac:dyDescent="0.25">
      <c r="A730" s="462"/>
      <c r="B730" s="463"/>
      <c r="C730" s="463"/>
      <c r="D730" s="463"/>
      <c r="E730" s="463"/>
      <c r="F730" s="463"/>
      <c r="G730" s="464"/>
      <c r="H730" s="463"/>
      <c r="I730" s="463"/>
      <c r="J730" s="463"/>
      <c r="K730" s="463"/>
      <c r="L730" s="463"/>
      <c r="M730" s="464"/>
      <c r="N730" s="464"/>
      <c r="O730" s="464"/>
      <c r="P730" s="464"/>
      <c r="Q730" s="464"/>
      <c r="R730" s="464"/>
      <c r="S730" s="464"/>
      <c r="T730" s="464"/>
      <c r="U730" s="464"/>
      <c r="V730" s="464"/>
      <c r="W730" s="464"/>
      <c r="X730" s="464"/>
      <c r="Y730" s="464"/>
      <c r="Z730" s="464"/>
      <c r="AA730" s="464"/>
    </row>
    <row r="731" spans="1:27" ht="12.75" customHeight="1" x14ac:dyDescent="0.25">
      <c r="A731" s="462"/>
      <c r="B731" s="463"/>
      <c r="C731" s="463"/>
      <c r="D731" s="463"/>
      <c r="E731" s="463"/>
      <c r="F731" s="463"/>
      <c r="G731" s="464"/>
      <c r="H731" s="463"/>
      <c r="I731" s="463"/>
      <c r="J731" s="463"/>
      <c r="K731" s="463"/>
      <c r="L731" s="463"/>
      <c r="M731" s="464"/>
      <c r="N731" s="464"/>
      <c r="O731" s="464"/>
      <c r="P731" s="464"/>
      <c r="Q731" s="464"/>
      <c r="R731" s="464"/>
      <c r="S731" s="464"/>
      <c r="T731" s="464"/>
      <c r="U731" s="464"/>
      <c r="V731" s="464"/>
      <c r="W731" s="464"/>
      <c r="X731" s="464"/>
      <c r="Y731" s="464"/>
      <c r="Z731" s="464"/>
      <c r="AA731" s="464"/>
    </row>
    <row r="732" spans="1:27" ht="12.75" customHeight="1" x14ac:dyDescent="0.25">
      <c r="A732" s="462"/>
      <c r="B732" s="463"/>
      <c r="C732" s="463"/>
      <c r="D732" s="463"/>
      <c r="E732" s="463"/>
      <c r="F732" s="463"/>
      <c r="G732" s="464"/>
      <c r="H732" s="463"/>
      <c r="I732" s="463"/>
      <c r="J732" s="463"/>
      <c r="K732" s="463"/>
      <c r="L732" s="463"/>
      <c r="M732" s="464"/>
      <c r="N732" s="464"/>
      <c r="O732" s="464"/>
      <c r="P732" s="464"/>
      <c r="Q732" s="464"/>
      <c r="R732" s="464"/>
      <c r="S732" s="464"/>
      <c r="T732" s="464"/>
      <c r="U732" s="464"/>
      <c r="V732" s="464"/>
      <c r="W732" s="464"/>
      <c r="X732" s="464"/>
      <c r="Y732" s="464"/>
      <c r="Z732" s="464"/>
      <c r="AA732" s="464"/>
    </row>
    <row r="733" spans="1:27" ht="12.75" customHeight="1" x14ac:dyDescent="0.25">
      <c r="A733" s="462"/>
      <c r="B733" s="463"/>
      <c r="C733" s="463"/>
      <c r="D733" s="463"/>
      <c r="E733" s="463"/>
      <c r="F733" s="463"/>
      <c r="G733" s="464"/>
      <c r="H733" s="463"/>
      <c r="I733" s="463"/>
      <c r="J733" s="463"/>
      <c r="K733" s="463"/>
      <c r="L733" s="463"/>
      <c r="M733" s="464"/>
      <c r="N733" s="464"/>
      <c r="O733" s="464"/>
      <c r="P733" s="464"/>
      <c r="Q733" s="464"/>
      <c r="R733" s="464"/>
      <c r="S733" s="464"/>
      <c r="T733" s="464"/>
      <c r="U733" s="464"/>
      <c r="V733" s="464"/>
      <c r="W733" s="464"/>
      <c r="X733" s="464"/>
      <c r="Y733" s="464"/>
      <c r="Z733" s="464"/>
      <c r="AA733" s="464"/>
    </row>
    <row r="734" spans="1:27" ht="12.75" customHeight="1" x14ac:dyDescent="0.25">
      <c r="A734" s="462"/>
      <c r="B734" s="463"/>
      <c r="C734" s="463"/>
      <c r="D734" s="463"/>
      <c r="E734" s="463"/>
      <c r="F734" s="463"/>
      <c r="G734" s="464"/>
      <c r="H734" s="463"/>
      <c r="I734" s="463"/>
      <c r="J734" s="463"/>
      <c r="K734" s="463"/>
      <c r="L734" s="463"/>
      <c r="M734" s="464"/>
      <c r="N734" s="464"/>
      <c r="O734" s="464"/>
      <c r="P734" s="464"/>
      <c r="Q734" s="464"/>
      <c r="R734" s="464"/>
      <c r="S734" s="464"/>
      <c r="T734" s="464"/>
      <c r="U734" s="464"/>
      <c r="V734" s="464"/>
      <c r="W734" s="464"/>
      <c r="X734" s="464"/>
      <c r="Y734" s="464"/>
      <c r="Z734" s="464"/>
      <c r="AA734" s="464"/>
    </row>
    <row r="735" spans="1:27" ht="12.75" customHeight="1" x14ac:dyDescent="0.25">
      <c r="A735" s="462"/>
      <c r="B735" s="463"/>
      <c r="C735" s="463"/>
      <c r="D735" s="463"/>
      <c r="E735" s="463"/>
      <c r="F735" s="463"/>
      <c r="G735" s="464"/>
      <c r="H735" s="463"/>
      <c r="I735" s="463"/>
      <c r="J735" s="463"/>
      <c r="K735" s="463"/>
      <c r="L735" s="463"/>
      <c r="M735" s="464"/>
      <c r="N735" s="464"/>
      <c r="O735" s="464"/>
      <c r="P735" s="464"/>
      <c r="Q735" s="464"/>
      <c r="R735" s="464"/>
      <c r="S735" s="464"/>
      <c r="T735" s="464"/>
      <c r="U735" s="464"/>
      <c r="V735" s="464"/>
      <c r="W735" s="464"/>
      <c r="X735" s="464"/>
      <c r="Y735" s="464"/>
      <c r="Z735" s="464"/>
      <c r="AA735" s="464"/>
    </row>
    <row r="736" spans="1:27" ht="12.75" customHeight="1" x14ac:dyDescent="0.25">
      <c r="A736" s="462"/>
      <c r="B736" s="463"/>
      <c r="C736" s="463"/>
      <c r="D736" s="463"/>
      <c r="E736" s="463"/>
      <c r="F736" s="463"/>
      <c r="G736" s="464"/>
      <c r="H736" s="463"/>
      <c r="I736" s="463"/>
      <c r="J736" s="463"/>
      <c r="K736" s="463"/>
      <c r="L736" s="463"/>
      <c r="M736" s="464"/>
      <c r="N736" s="464"/>
      <c r="O736" s="464"/>
      <c r="P736" s="464"/>
      <c r="Q736" s="464"/>
      <c r="R736" s="464"/>
      <c r="S736" s="464"/>
      <c r="T736" s="464"/>
      <c r="U736" s="464"/>
      <c r="V736" s="464"/>
      <c r="W736" s="464"/>
      <c r="X736" s="464"/>
      <c r="Y736" s="464"/>
      <c r="Z736" s="464"/>
      <c r="AA736" s="464"/>
    </row>
    <row r="737" spans="1:27" ht="12.75" customHeight="1" x14ac:dyDescent="0.25">
      <c r="A737" s="462"/>
      <c r="B737" s="463"/>
      <c r="C737" s="463"/>
      <c r="D737" s="463"/>
      <c r="E737" s="463"/>
      <c r="F737" s="463"/>
      <c r="G737" s="464"/>
      <c r="H737" s="463"/>
      <c r="I737" s="463"/>
      <c r="J737" s="463"/>
      <c r="K737" s="463"/>
      <c r="L737" s="463"/>
      <c r="M737" s="464"/>
      <c r="N737" s="464"/>
      <c r="O737" s="464"/>
      <c r="P737" s="464"/>
      <c r="Q737" s="464"/>
      <c r="R737" s="464"/>
      <c r="S737" s="464"/>
      <c r="T737" s="464"/>
      <c r="U737" s="464"/>
      <c r="V737" s="464"/>
      <c r="W737" s="464"/>
      <c r="X737" s="464"/>
      <c r="Y737" s="464"/>
      <c r="Z737" s="464"/>
      <c r="AA737" s="464"/>
    </row>
    <row r="738" spans="1:27" ht="12.75" customHeight="1" x14ac:dyDescent="0.25">
      <c r="A738" s="462"/>
      <c r="B738" s="463"/>
      <c r="C738" s="463"/>
      <c r="D738" s="463"/>
      <c r="E738" s="463"/>
      <c r="F738" s="463"/>
      <c r="G738" s="464"/>
      <c r="H738" s="463"/>
      <c r="I738" s="463"/>
      <c r="J738" s="463"/>
      <c r="K738" s="463"/>
      <c r="L738" s="463"/>
      <c r="M738" s="464"/>
      <c r="N738" s="464"/>
      <c r="O738" s="464"/>
      <c r="P738" s="464"/>
      <c r="Q738" s="464"/>
      <c r="R738" s="464"/>
      <c r="S738" s="464"/>
      <c r="T738" s="464"/>
      <c r="U738" s="464"/>
      <c r="V738" s="464"/>
      <c r="W738" s="464"/>
      <c r="X738" s="464"/>
      <c r="Y738" s="464"/>
      <c r="Z738" s="464"/>
      <c r="AA738" s="464"/>
    </row>
    <row r="739" spans="1:27" ht="12.75" customHeight="1" x14ac:dyDescent="0.25">
      <c r="A739" s="462"/>
      <c r="B739" s="463"/>
      <c r="C739" s="463"/>
      <c r="D739" s="463"/>
      <c r="E739" s="463"/>
      <c r="F739" s="463"/>
      <c r="G739" s="464"/>
      <c r="H739" s="463"/>
      <c r="I739" s="463"/>
      <c r="J739" s="463"/>
      <c r="K739" s="463"/>
      <c r="L739" s="463"/>
      <c r="M739" s="464"/>
      <c r="N739" s="464"/>
      <c r="O739" s="464"/>
      <c r="P739" s="464"/>
      <c r="Q739" s="464"/>
      <c r="R739" s="464"/>
      <c r="S739" s="464"/>
      <c r="T739" s="464"/>
      <c r="U739" s="464"/>
      <c r="V739" s="464"/>
      <c r="W739" s="464"/>
      <c r="X739" s="464"/>
      <c r="Y739" s="464"/>
      <c r="Z739" s="464"/>
      <c r="AA739" s="464"/>
    </row>
    <row r="740" spans="1:27" ht="12.75" customHeight="1" x14ac:dyDescent="0.25">
      <c r="A740" s="462"/>
      <c r="B740" s="463"/>
      <c r="C740" s="463"/>
      <c r="D740" s="463"/>
      <c r="E740" s="463"/>
      <c r="F740" s="463"/>
      <c r="G740" s="464"/>
      <c r="H740" s="463"/>
      <c r="I740" s="463"/>
      <c r="J740" s="463"/>
      <c r="K740" s="463"/>
      <c r="L740" s="463"/>
      <c r="M740" s="464"/>
      <c r="N740" s="464"/>
      <c r="O740" s="464"/>
      <c r="P740" s="464"/>
      <c r="Q740" s="464"/>
      <c r="R740" s="464"/>
      <c r="S740" s="464"/>
      <c r="T740" s="464"/>
      <c r="U740" s="464"/>
      <c r="V740" s="464"/>
      <c r="W740" s="464"/>
      <c r="X740" s="464"/>
      <c r="Y740" s="464"/>
      <c r="Z740" s="464"/>
      <c r="AA740" s="464"/>
    </row>
    <row r="741" spans="1:27" ht="12.75" customHeight="1" x14ac:dyDescent="0.25">
      <c r="A741" s="462"/>
      <c r="B741" s="463"/>
      <c r="C741" s="463"/>
      <c r="D741" s="463"/>
      <c r="E741" s="463"/>
      <c r="F741" s="463"/>
      <c r="G741" s="464"/>
      <c r="H741" s="463"/>
      <c r="I741" s="463"/>
      <c r="J741" s="463"/>
      <c r="K741" s="463"/>
      <c r="L741" s="463"/>
      <c r="M741" s="464"/>
      <c r="N741" s="464"/>
      <c r="O741" s="464"/>
      <c r="P741" s="464"/>
      <c r="Q741" s="464"/>
      <c r="R741" s="464"/>
      <c r="S741" s="464"/>
      <c r="T741" s="464"/>
      <c r="U741" s="464"/>
      <c r="V741" s="464"/>
      <c r="W741" s="464"/>
      <c r="X741" s="464"/>
      <c r="Y741" s="464"/>
      <c r="Z741" s="464"/>
      <c r="AA741" s="464"/>
    </row>
    <row r="742" spans="1:27" ht="12.75" customHeight="1" x14ac:dyDescent="0.25">
      <c r="A742" s="462"/>
      <c r="B742" s="463"/>
      <c r="C742" s="463"/>
      <c r="D742" s="463"/>
      <c r="E742" s="463"/>
      <c r="F742" s="463"/>
      <c r="G742" s="464"/>
      <c r="H742" s="463"/>
      <c r="I742" s="463"/>
      <c r="J742" s="463"/>
      <c r="K742" s="463"/>
      <c r="L742" s="463"/>
      <c r="M742" s="464"/>
      <c r="N742" s="464"/>
      <c r="O742" s="464"/>
      <c r="P742" s="464"/>
      <c r="Q742" s="464"/>
      <c r="R742" s="464"/>
      <c r="S742" s="464"/>
      <c r="T742" s="464"/>
      <c r="U742" s="464"/>
      <c r="V742" s="464"/>
      <c r="W742" s="464"/>
      <c r="X742" s="464"/>
      <c r="Y742" s="464"/>
      <c r="Z742" s="464"/>
      <c r="AA742" s="464"/>
    </row>
    <row r="743" spans="1:27" ht="12.75" customHeight="1" x14ac:dyDescent="0.25">
      <c r="A743" s="462"/>
      <c r="B743" s="463"/>
      <c r="C743" s="463"/>
      <c r="D743" s="463"/>
      <c r="E743" s="463"/>
      <c r="F743" s="463"/>
      <c r="G743" s="464"/>
      <c r="H743" s="463"/>
      <c r="I743" s="463"/>
      <c r="J743" s="463"/>
      <c r="K743" s="463"/>
      <c r="L743" s="463"/>
      <c r="M743" s="464"/>
      <c r="N743" s="464"/>
      <c r="O743" s="464"/>
      <c r="P743" s="464"/>
      <c r="Q743" s="464"/>
      <c r="R743" s="464"/>
      <c r="S743" s="464"/>
      <c r="T743" s="464"/>
      <c r="U743" s="464"/>
      <c r="V743" s="464"/>
      <c r="W743" s="464"/>
      <c r="X743" s="464"/>
      <c r="Y743" s="464"/>
      <c r="Z743" s="464"/>
      <c r="AA743" s="464"/>
    </row>
    <row r="744" spans="1:27" ht="12.75" customHeight="1" x14ac:dyDescent="0.25">
      <c r="A744" s="462"/>
      <c r="B744" s="463"/>
      <c r="C744" s="463"/>
      <c r="D744" s="463"/>
      <c r="E744" s="463"/>
      <c r="F744" s="463"/>
      <c r="G744" s="464"/>
      <c r="H744" s="463"/>
      <c r="I744" s="463"/>
      <c r="J744" s="463"/>
      <c r="K744" s="463"/>
      <c r="L744" s="463"/>
      <c r="M744" s="464"/>
      <c r="N744" s="464"/>
      <c r="O744" s="464"/>
      <c r="P744" s="464"/>
      <c r="Q744" s="464"/>
      <c r="R744" s="464"/>
      <c r="S744" s="464"/>
      <c r="T744" s="464"/>
      <c r="U744" s="464"/>
      <c r="V744" s="464"/>
      <c r="W744" s="464"/>
      <c r="X744" s="464"/>
      <c r="Y744" s="464"/>
      <c r="Z744" s="464"/>
      <c r="AA744" s="464"/>
    </row>
    <row r="745" spans="1:27" ht="12.75" customHeight="1" x14ac:dyDescent="0.25">
      <c r="A745" s="462"/>
      <c r="B745" s="463"/>
      <c r="C745" s="463"/>
      <c r="D745" s="463"/>
      <c r="E745" s="463"/>
      <c r="F745" s="463"/>
      <c r="G745" s="464"/>
      <c r="H745" s="463"/>
      <c r="I745" s="463"/>
      <c r="J745" s="463"/>
      <c r="K745" s="463"/>
      <c r="L745" s="463"/>
      <c r="M745" s="464"/>
      <c r="N745" s="464"/>
      <c r="O745" s="464"/>
      <c r="P745" s="464"/>
      <c r="Q745" s="464"/>
      <c r="R745" s="464"/>
      <c r="S745" s="464"/>
      <c r="T745" s="464"/>
      <c r="U745" s="464"/>
      <c r="V745" s="464"/>
      <c r="W745" s="464"/>
      <c r="X745" s="464"/>
      <c r="Y745" s="464"/>
      <c r="Z745" s="464"/>
      <c r="AA745" s="464"/>
    </row>
    <row r="746" spans="1:27" ht="12.75" customHeight="1" x14ac:dyDescent="0.25">
      <c r="A746" s="462"/>
      <c r="B746" s="463"/>
      <c r="C746" s="463"/>
      <c r="D746" s="463"/>
      <c r="E746" s="463"/>
      <c r="F746" s="463"/>
      <c r="G746" s="464"/>
      <c r="H746" s="463"/>
      <c r="I746" s="463"/>
      <c r="J746" s="463"/>
      <c r="K746" s="463"/>
      <c r="L746" s="463"/>
      <c r="M746" s="464"/>
      <c r="N746" s="464"/>
      <c r="O746" s="464"/>
      <c r="P746" s="464"/>
      <c r="Q746" s="464"/>
      <c r="R746" s="464"/>
      <c r="S746" s="464"/>
      <c r="T746" s="464"/>
      <c r="U746" s="464"/>
      <c r="V746" s="464"/>
      <c r="W746" s="464"/>
      <c r="X746" s="464"/>
      <c r="Y746" s="464"/>
      <c r="Z746" s="464"/>
      <c r="AA746" s="464"/>
    </row>
    <row r="747" spans="1:27" ht="12.75" customHeight="1" x14ac:dyDescent="0.25">
      <c r="A747" s="462"/>
      <c r="B747" s="463"/>
      <c r="C747" s="463"/>
      <c r="D747" s="463"/>
      <c r="E747" s="463"/>
      <c r="F747" s="463"/>
      <c r="G747" s="464"/>
      <c r="H747" s="463"/>
      <c r="I747" s="463"/>
      <c r="J747" s="463"/>
      <c r="K747" s="463"/>
      <c r="L747" s="463"/>
      <c r="M747" s="464"/>
      <c r="N747" s="464"/>
      <c r="O747" s="464"/>
      <c r="P747" s="464"/>
      <c r="Q747" s="464"/>
      <c r="R747" s="464"/>
      <c r="S747" s="464"/>
      <c r="T747" s="464"/>
      <c r="U747" s="464"/>
      <c r="V747" s="464"/>
      <c r="W747" s="464"/>
      <c r="X747" s="464"/>
      <c r="Y747" s="464"/>
      <c r="Z747" s="464"/>
      <c r="AA747" s="464"/>
    </row>
    <row r="748" spans="1:27" ht="12.75" customHeight="1" x14ac:dyDescent="0.25">
      <c r="A748" s="462"/>
      <c r="B748" s="463"/>
      <c r="C748" s="463"/>
      <c r="D748" s="463"/>
      <c r="E748" s="463"/>
      <c r="F748" s="463"/>
      <c r="G748" s="464"/>
      <c r="H748" s="463"/>
      <c r="I748" s="463"/>
      <c r="J748" s="463"/>
      <c r="K748" s="463"/>
      <c r="L748" s="463"/>
      <c r="M748" s="464"/>
      <c r="N748" s="464"/>
      <c r="O748" s="464"/>
      <c r="P748" s="464"/>
      <c r="Q748" s="464"/>
      <c r="R748" s="464"/>
      <c r="S748" s="464"/>
      <c r="T748" s="464"/>
      <c r="U748" s="464"/>
      <c r="V748" s="464"/>
      <c r="W748" s="464"/>
      <c r="X748" s="464"/>
      <c r="Y748" s="464"/>
      <c r="Z748" s="464"/>
      <c r="AA748" s="464"/>
    </row>
    <row r="749" spans="1:27" ht="12.75" customHeight="1" x14ac:dyDescent="0.25">
      <c r="A749" s="462"/>
      <c r="B749" s="463"/>
      <c r="C749" s="463"/>
      <c r="D749" s="463"/>
      <c r="E749" s="463"/>
      <c r="F749" s="463"/>
      <c r="G749" s="464"/>
      <c r="H749" s="463"/>
      <c r="I749" s="463"/>
      <c r="J749" s="463"/>
      <c r="K749" s="463"/>
      <c r="L749" s="463"/>
      <c r="M749" s="464"/>
      <c r="N749" s="464"/>
      <c r="O749" s="464"/>
      <c r="P749" s="464"/>
      <c r="Q749" s="464"/>
      <c r="R749" s="464"/>
      <c r="S749" s="464"/>
      <c r="T749" s="464"/>
      <c r="U749" s="464"/>
      <c r="V749" s="464"/>
      <c r="W749" s="464"/>
      <c r="X749" s="464"/>
      <c r="Y749" s="464"/>
      <c r="Z749" s="464"/>
      <c r="AA749" s="464"/>
    </row>
    <row r="750" spans="1:27" ht="12.75" customHeight="1" x14ac:dyDescent="0.25">
      <c r="A750" s="462"/>
      <c r="B750" s="463"/>
      <c r="C750" s="463"/>
      <c r="D750" s="463"/>
      <c r="E750" s="463"/>
      <c r="F750" s="463"/>
      <c r="G750" s="464"/>
      <c r="H750" s="463"/>
      <c r="I750" s="463"/>
      <c r="J750" s="463"/>
      <c r="K750" s="463"/>
      <c r="L750" s="463"/>
      <c r="M750" s="464"/>
      <c r="N750" s="464"/>
      <c r="O750" s="464"/>
      <c r="P750" s="464"/>
      <c r="Q750" s="464"/>
      <c r="R750" s="464"/>
      <c r="S750" s="464"/>
      <c r="T750" s="464"/>
      <c r="U750" s="464"/>
      <c r="V750" s="464"/>
      <c r="W750" s="464"/>
      <c r="X750" s="464"/>
      <c r="Y750" s="464"/>
      <c r="Z750" s="464"/>
      <c r="AA750" s="464"/>
    </row>
    <row r="751" spans="1:27" ht="12.75" customHeight="1" x14ac:dyDescent="0.25">
      <c r="A751" s="462"/>
      <c r="B751" s="463"/>
      <c r="C751" s="463"/>
      <c r="D751" s="463"/>
      <c r="E751" s="463"/>
      <c r="F751" s="463"/>
      <c r="G751" s="464"/>
      <c r="H751" s="463"/>
      <c r="I751" s="463"/>
      <c r="J751" s="463"/>
      <c r="K751" s="463"/>
      <c r="L751" s="463"/>
      <c r="M751" s="464"/>
      <c r="N751" s="464"/>
      <c r="O751" s="464"/>
      <c r="P751" s="464"/>
      <c r="Q751" s="464"/>
      <c r="R751" s="464"/>
      <c r="S751" s="464"/>
      <c r="T751" s="464"/>
      <c r="U751" s="464"/>
      <c r="V751" s="464"/>
      <c r="W751" s="464"/>
      <c r="X751" s="464"/>
      <c r="Y751" s="464"/>
      <c r="Z751" s="464"/>
      <c r="AA751" s="464"/>
    </row>
    <row r="752" spans="1:27" ht="12.75" customHeight="1" x14ac:dyDescent="0.25">
      <c r="A752" s="462"/>
      <c r="B752" s="463"/>
      <c r="C752" s="463"/>
      <c r="D752" s="463"/>
      <c r="E752" s="463"/>
      <c r="F752" s="463"/>
      <c r="G752" s="464"/>
      <c r="H752" s="463"/>
      <c r="I752" s="463"/>
      <c r="J752" s="463"/>
      <c r="K752" s="463"/>
      <c r="L752" s="463"/>
      <c r="M752" s="464"/>
      <c r="N752" s="464"/>
      <c r="O752" s="464"/>
      <c r="P752" s="464"/>
      <c r="Q752" s="464"/>
      <c r="R752" s="464"/>
      <c r="S752" s="464"/>
      <c r="T752" s="464"/>
      <c r="U752" s="464"/>
      <c r="V752" s="464"/>
      <c r="W752" s="464"/>
      <c r="X752" s="464"/>
      <c r="Y752" s="464"/>
      <c r="Z752" s="464"/>
      <c r="AA752" s="464"/>
    </row>
    <row r="753" spans="1:27" ht="12.75" customHeight="1" x14ac:dyDescent="0.25">
      <c r="A753" s="462"/>
      <c r="B753" s="463"/>
      <c r="C753" s="463"/>
      <c r="D753" s="463"/>
      <c r="E753" s="463"/>
      <c r="F753" s="463"/>
      <c r="G753" s="464"/>
      <c r="H753" s="463"/>
      <c r="I753" s="463"/>
      <c r="J753" s="463"/>
      <c r="K753" s="463"/>
      <c r="L753" s="463"/>
      <c r="M753" s="464"/>
      <c r="N753" s="464"/>
      <c r="O753" s="464"/>
      <c r="P753" s="464"/>
      <c r="Q753" s="464"/>
      <c r="R753" s="464"/>
      <c r="S753" s="464"/>
      <c r="T753" s="464"/>
      <c r="U753" s="464"/>
      <c r="V753" s="464"/>
      <c r="W753" s="464"/>
      <c r="X753" s="464"/>
      <c r="Y753" s="464"/>
      <c r="Z753" s="464"/>
      <c r="AA753" s="464"/>
    </row>
    <row r="754" spans="1:27" ht="12.75" customHeight="1" x14ac:dyDescent="0.25">
      <c r="A754" s="462"/>
      <c r="B754" s="463"/>
      <c r="C754" s="463"/>
      <c r="D754" s="463"/>
      <c r="E754" s="463"/>
      <c r="F754" s="463"/>
      <c r="G754" s="464"/>
      <c r="H754" s="463"/>
      <c r="I754" s="463"/>
      <c r="J754" s="463"/>
      <c r="K754" s="463"/>
      <c r="L754" s="463"/>
      <c r="M754" s="464"/>
      <c r="N754" s="464"/>
      <c r="O754" s="464"/>
      <c r="P754" s="464"/>
      <c r="Q754" s="464"/>
      <c r="R754" s="464"/>
      <c r="S754" s="464"/>
      <c r="T754" s="464"/>
      <c r="U754" s="464"/>
      <c r="V754" s="464"/>
      <c r="W754" s="464"/>
      <c r="X754" s="464"/>
      <c r="Y754" s="464"/>
      <c r="Z754" s="464"/>
      <c r="AA754" s="464"/>
    </row>
    <row r="755" spans="1:27" ht="12.75" customHeight="1" x14ac:dyDescent="0.25">
      <c r="A755" s="462"/>
      <c r="B755" s="463"/>
      <c r="C755" s="463"/>
      <c r="D755" s="463"/>
      <c r="E755" s="463"/>
      <c r="F755" s="463"/>
      <c r="G755" s="464"/>
      <c r="H755" s="463"/>
      <c r="I755" s="463"/>
      <c r="J755" s="463"/>
      <c r="K755" s="463"/>
      <c r="L755" s="463"/>
      <c r="M755" s="464"/>
      <c r="N755" s="464"/>
      <c r="O755" s="464"/>
      <c r="P755" s="464"/>
      <c r="Q755" s="464"/>
      <c r="R755" s="464"/>
      <c r="S755" s="464"/>
      <c r="T755" s="464"/>
      <c r="U755" s="464"/>
      <c r="V755" s="464"/>
      <c r="W755" s="464"/>
      <c r="X755" s="464"/>
      <c r="Y755" s="464"/>
      <c r="Z755" s="464"/>
      <c r="AA755" s="464"/>
    </row>
    <row r="756" spans="1:27" ht="12.75" customHeight="1" x14ac:dyDescent="0.25">
      <c r="A756" s="462"/>
      <c r="B756" s="463"/>
      <c r="C756" s="463"/>
      <c r="D756" s="463"/>
      <c r="E756" s="463"/>
      <c r="F756" s="463"/>
      <c r="G756" s="464"/>
      <c r="H756" s="463"/>
      <c r="I756" s="463"/>
      <c r="J756" s="463"/>
      <c r="K756" s="463"/>
      <c r="L756" s="463"/>
      <c r="M756" s="464"/>
      <c r="N756" s="464"/>
      <c r="O756" s="464"/>
      <c r="P756" s="464"/>
      <c r="Q756" s="464"/>
      <c r="R756" s="464"/>
      <c r="S756" s="464"/>
      <c r="T756" s="464"/>
      <c r="U756" s="464"/>
      <c r="V756" s="464"/>
      <c r="W756" s="464"/>
      <c r="X756" s="464"/>
      <c r="Y756" s="464"/>
      <c r="Z756" s="464"/>
      <c r="AA756" s="464"/>
    </row>
    <row r="757" spans="1:27" ht="12.75" customHeight="1" x14ac:dyDescent="0.25">
      <c r="A757" s="462"/>
      <c r="B757" s="463"/>
      <c r="C757" s="463"/>
      <c r="D757" s="463"/>
      <c r="E757" s="463"/>
      <c r="F757" s="463"/>
      <c r="G757" s="464"/>
      <c r="H757" s="463"/>
      <c r="I757" s="463"/>
      <c r="J757" s="463"/>
      <c r="K757" s="463"/>
      <c r="L757" s="463"/>
      <c r="M757" s="464"/>
      <c r="N757" s="464"/>
      <c r="O757" s="464"/>
      <c r="P757" s="464"/>
      <c r="Q757" s="464"/>
      <c r="R757" s="464"/>
      <c r="S757" s="464"/>
      <c r="T757" s="464"/>
      <c r="U757" s="464"/>
      <c r="V757" s="464"/>
      <c r="W757" s="464"/>
      <c r="X757" s="464"/>
      <c r="Y757" s="464"/>
      <c r="Z757" s="464"/>
      <c r="AA757" s="464"/>
    </row>
    <row r="758" spans="1:27" ht="12.75" customHeight="1" x14ac:dyDescent="0.25">
      <c r="A758" s="462"/>
      <c r="B758" s="463"/>
      <c r="C758" s="463"/>
      <c r="D758" s="463"/>
      <c r="E758" s="463"/>
      <c r="F758" s="463"/>
      <c r="G758" s="464"/>
      <c r="H758" s="463"/>
      <c r="I758" s="463"/>
      <c r="J758" s="463"/>
      <c r="K758" s="463"/>
      <c r="L758" s="463"/>
      <c r="M758" s="464"/>
      <c r="N758" s="464"/>
      <c r="O758" s="464"/>
      <c r="P758" s="464"/>
      <c r="Q758" s="464"/>
      <c r="R758" s="464"/>
      <c r="S758" s="464"/>
      <c r="T758" s="464"/>
      <c r="U758" s="464"/>
      <c r="V758" s="464"/>
      <c r="W758" s="464"/>
      <c r="X758" s="464"/>
      <c r="Y758" s="464"/>
      <c r="Z758" s="464"/>
      <c r="AA758" s="464"/>
    </row>
    <row r="759" spans="1:27" ht="12.75" customHeight="1" x14ac:dyDescent="0.25">
      <c r="A759" s="462"/>
      <c r="B759" s="463"/>
      <c r="C759" s="463"/>
      <c r="D759" s="463"/>
      <c r="E759" s="463"/>
      <c r="F759" s="463"/>
      <c r="G759" s="464"/>
      <c r="H759" s="463"/>
      <c r="I759" s="463"/>
      <c r="J759" s="463"/>
      <c r="K759" s="463"/>
      <c r="L759" s="463"/>
      <c r="M759" s="464"/>
      <c r="N759" s="464"/>
      <c r="O759" s="464"/>
      <c r="P759" s="464"/>
      <c r="Q759" s="464"/>
      <c r="R759" s="464"/>
      <c r="S759" s="464"/>
      <c r="T759" s="464"/>
      <c r="U759" s="464"/>
      <c r="V759" s="464"/>
      <c r="W759" s="464"/>
      <c r="X759" s="464"/>
      <c r="Y759" s="464"/>
      <c r="Z759" s="464"/>
      <c r="AA759" s="464"/>
    </row>
    <row r="760" spans="1:27" ht="12.75" customHeight="1" x14ac:dyDescent="0.25">
      <c r="A760" s="462"/>
      <c r="B760" s="463"/>
      <c r="C760" s="463"/>
      <c r="D760" s="463"/>
      <c r="E760" s="463"/>
      <c r="F760" s="463"/>
      <c r="G760" s="464"/>
      <c r="H760" s="463"/>
      <c r="I760" s="463"/>
      <c r="J760" s="463"/>
      <c r="K760" s="463"/>
      <c r="L760" s="463"/>
      <c r="M760" s="464"/>
      <c r="N760" s="464"/>
      <c r="O760" s="464"/>
      <c r="P760" s="464"/>
      <c r="Q760" s="464"/>
      <c r="R760" s="464"/>
      <c r="S760" s="464"/>
      <c r="T760" s="464"/>
      <c r="U760" s="464"/>
      <c r="V760" s="464"/>
      <c r="W760" s="464"/>
      <c r="X760" s="464"/>
      <c r="Y760" s="464"/>
      <c r="Z760" s="464"/>
      <c r="AA760" s="464"/>
    </row>
    <row r="761" spans="1:27" ht="12.75" customHeight="1" x14ac:dyDescent="0.25">
      <c r="A761" s="462"/>
      <c r="B761" s="463"/>
      <c r="C761" s="463"/>
      <c r="D761" s="463"/>
      <c r="E761" s="463"/>
      <c r="F761" s="463"/>
      <c r="G761" s="464"/>
      <c r="H761" s="463"/>
      <c r="I761" s="463"/>
      <c r="J761" s="463"/>
      <c r="K761" s="463"/>
      <c r="L761" s="463"/>
      <c r="M761" s="464"/>
      <c r="N761" s="464"/>
      <c r="O761" s="464"/>
      <c r="P761" s="464"/>
      <c r="Q761" s="464"/>
      <c r="R761" s="464"/>
      <c r="S761" s="464"/>
      <c r="T761" s="464"/>
      <c r="U761" s="464"/>
      <c r="V761" s="464"/>
      <c r="W761" s="464"/>
      <c r="X761" s="464"/>
      <c r="Y761" s="464"/>
      <c r="Z761" s="464"/>
      <c r="AA761" s="464"/>
    </row>
    <row r="762" spans="1:27" ht="12.75" customHeight="1" x14ac:dyDescent="0.25">
      <c r="A762" s="462"/>
      <c r="B762" s="463"/>
      <c r="C762" s="463"/>
      <c r="D762" s="463"/>
      <c r="E762" s="463"/>
      <c r="F762" s="463"/>
      <c r="G762" s="464"/>
      <c r="H762" s="463"/>
      <c r="I762" s="463"/>
      <c r="J762" s="463"/>
      <c r="K762" s="463"/>
      <c r="L762" s="463"/>
      <c r="M762" s="464"/>
      <c r="N762" s="464"/>
      <c r="O762" s="464"/>
      <c r="P762" s="464"/>
      <c r="Q762" s="464"/>
      <c r="R762" s="464"/>
      <c r="S762" s="464"/>
      <c r="T762" s="464"/>
      <c r="U762" s="464"/>
      <c r="V762" s="464"/>
      <c r="W762" s="464"/>
      <c r="X762" s="464"/>
      <c r="Y762" s="464"/>
      <c r="Z762" s="464"/>
      <c r="AA762" s="464"/>
    </row>
    <row r="763" spans="1:27" ht="12.75" customHeight="1" x14ac:dyDescent="0.25">
      <c r="A763" s="462"/>
      <c r="B763" s="463"/>
      <c r="C763" s="463"/>
      <c r="D763" s="463"/>
      <c r="E763" s="463"/>
      <c r="F763" s="463"/>
      <c r="G763" s="464"/>
      <c r="H763" s="463"/>
      <c r="I763" s="463"/>
      <c r="J763" s="463"/>
      <c r="K763" s="463"/>
      <c r="L763" s="463"/>
      <c r="M763" s="464"/>
      <c r="N763" s="464"/>
      <c r="O763" s="464"/>
      <c r="P763" s="464"/>
      <c r="Q763" s="464"/>
      <c r="R763" s="464"/>
      <c r="S763" s="464"/>
      <c r="T763" s="464"/>
      <c r="U763" s="464"/>
      <c r="V763" s="464"/>
      <c r="W763" s="464"/>
      <c r="X763" s="464"/>
      <c r="Y763" s="464"/>
      <c r="Z763" s="464"/>
      <c r="AA763" s="464"/>
    </row>
    <row r="764" spans="1:27" ht="12.75" customHeight="1" x14ac:dyDescent="0.25">
      <c r="A764" s="462"/>
      <c r="B764" s="463"/>
      <c r="C764" s="463"/>
      <c r="D764" s="463"/>
      <c r="E764" s="463"/>
      <c r="F764" s="463"/>
      <c r="G764" s="464"/>
      <c r="H764" s="463"/>
      <c r="I764" s="463"/>
      <c r="J764" s="463"/>
      <c r="K764" s="463"/>
      <c r="L764" s="463"/>
      <c r="M764" s="464"/>
      <c r="N764" s="464"/>
      <c r="O764" s="464"/>
      <c r="P764" s="464"/>
      <c r="Q764" s="464"/>
      <c r="R764" s="464"/>
      <c r="S764" s="464"/>
      <c r="T764" s="464"/>
      <c r="U764" s="464"/>
      <c r="V764" s="464"/>
      <c r="W764" s="464"/>
      <c r="X764" s="464"/>
      <c r="Y764" s="464"/>
      <c r="Z764" s="464"/>
      <c r="AA764" s="464"/>
    </row>
    <row r="765" spans="1:27" ht="12.75" customHeight="1" x14ac:dyDescent="0.25">
      <c r="A765" s="462"/>
      <c r="B765" s="463"/>
      <c r="C765" s="463"/>
      <c r="D765" s="463"/>
      <c r="E765" s="463"/>
      <c r="F765" s="463"/>
      <c r="G765" s="464"/>
      <c r="H765" s="463"/>
      <c r="I765" s="463"/>
      <c r="J765" s="463"/>
      <c r="K765" s="463"/>
      <c r="L765" s="463"/>
      <c r="M765" s="464"/>
      <c r="N765" s="464"/>
      <c r="O765" s="464"/>
      <c r="P765" s="464"/>
      <c r="Q765" s="464"/>
      <c r="R765" s="464"/>
      <c r="S765" s="464"/>
      <c r="T765" s="464"/>
      <c r="U765" s="464"/>
      <c r="V765" s="464"/>
      <c r="W765" s="464"/>
      <c r="X765" s="464"/>
      <c r="Y765" s="464"/>
      <c r="Z765" s="464"/>
      <c r="AA765" s="464"/>
    </row>
    <row r="766" spans="1:27" ht="12.75" customHeight="1" x14ac:dyDescent="0.25">
      <c r="A766" s="462"/>
      <c r="B766" s="463"/>
      <c r="C766" s="463"/>
      <c r="D766" s="463"/>
      <c r="E766" s="463"/>
      <c r="F766" s="463"/>
      <c r="G766" s="464"/>
      <c r="H766" s="463"/>
      <c r="I766" s="463"/>
      <c r="J766" s="463"/>
      <c r="K766" s="463"/>
      <c r="L766" s="463"/>
      <c r="M766" s="464"/>
      <c r="N766" s="464"/>
      <c r="O766" s="464"/>
      <c r="P766" s="464"/>
      <c r="Q766" s="464"/>
      <c r="R766" s="464"/>
      <c r="S766" s="464"/>
      <c r="T766" s="464"/>
      <c r="U766" s="464"/>
      <c r="V766" s="464"/>
      <c r="W766" s="464"/>
      <c r="X766" s="464"/>
      <c r="Y766" s="464"/>
      <c r="Z766" s="464"/>
      <c r="AA766" s="464"/>
    </row>
    <row r="767" spans="1:27" ht="12.75" customHeight="1" x14ac:dyDescent="0.25">
      <c r="A767" s="462"/>
      <c r="B767" s="463"/>
      <c r="C767" s="463"/>
      <c r="D767" s="463"/>
      <c r="E767" s="463"/>
      <c r="F767" s="463"/>
      <c r="G767" s="464"/>
      <c r="H767" s="463"/>
      <c r="I767" s="463"/>
      <c r="J767" s="463"/>
      <c r="K767" s="463"/>
      <c r="L767" s="463"/>
      <c r="M767" s="464"/>
      <c r="N767" s="464"/>
      <c r="O767" s="464"/>
      <c r="P767" s="464"/>
      <c r="Q767" s="464"/>
      <c r="R767" s="464"/>
      <c r="S767" s="464"/>
      <c r="T767" s="464"/>
      <c r="U767" s="464"/>
      <c r="V767" s="464"/>
      <c r="W767" s="464"/>
      <c r="X767" s="464"/>
      <c r="Y767" s="464"/>
      <c r="Z767" s="464"/>
      <c r="AA767" s="464"/>
    </row>
    <row r="768" spans="1:27" ht="12.75" customHeight="1" x14ac:dyDescent="0.25">
      <c r="A768" s="462"/>
      <c r="B768" s="463"/>
      <c r="C768" s="463"/>
      <c r="D768" s="463"/>
      <c r="E768" s="463"/>
      <c r="F768" s="463"/>
      <c r="G768" s="464"/>
      <c r="H768" s="463"/>
      <c r="I768" s="463"/>
      <c r="J768" s="463"/>
      <c r="K768" s="463"/>
      <c r="L768" s="463"/>
      <c r="M768" s="464"/>
      <c r="N768" s="464"/>
      <c r="O768" s="464"/>
      <c r="P768" s="464"/>
      <c r="Q768" s="464"/>
      <c r="R768" s="464"/>
      <c r="S768" s="464"/>
      <c r="T768" s="464"/>
      <c r="U768" s="464"/>
      <c r="V768" s="464"/>
      <c r="W768" s="464"/>
      <c r="X768" s="464"/>
      <c r="Y768" s="464"/>
      <c r="Z768" s="464"/>
      <c r="AA768" s="464"/>
    </row>
    <row r="769" spans="1:27" ht="12.75" customHeight="1" x14ac:dyDescent="0.25">
      <c r="A769" s="462"/>
      <c r="B769" s="463"/>
      <c r="C769" s="463"/>
      <c r="D769" s="463"/>
      <c r="E769" s="463"/>
      <c r="F769" s="463"/>
      <c r="G769" s="464"/>
      <c r="H769" s="463"/>
      <c r="I769" s="463"/>
      <c r="J769" s="463"/>
      <c r="K769" s="463"/>
      <c r="L769" s="463"/>
      <c r="M769" s="464"/>
      <c r="N769" s="464"/>
      <c r="O769" s="464"/>
      <c r="P769" s="464"/>
      <c r="Q769" s="464"/>
      <c r="R769" s="464"/>
      <c r="S769" s="464"/>
      <c r="T769" s="464"/>
      <c r="U769" s="464"/>
      <c r="V769" s="464"/>
      <c r="W769" s="464"/>
      <c r="X769" s="464"/>
      <c r="Y769" s="464"/>
      <c r="Z769" s="464"/>
      <c r="AA769" s="464"/>
    </row>
    <row r="770" spans="1:27" ht="12.75" customHeight="1" x14ac:dyDescent="0.25">
      <c r="A770" s="462"/>
      <c r="B770" s="463"/>
      <c r="C770" s="463"/>
      <c r="D770" s="463"/>
      <c r="E770" s="463"/>
      <c r="F770" s="463"/>
      <c r="G770" s="464"/>
      <c r="H770" s="463"/>
      <c r="I770" s="463"/>
      <c r="J770" s="463"/>
      <c r="K770" s="463"/>
      <c r="L770" s="463"/>
      <c r="M770" s="464"/>
      <c r="N770" s="464"/>
      <c r="O770" s="464"/>
      <c r="P770" s="464"/>
      <c r="Q770" s="464"/>
      <c r="R770" s="464"/>
      <c r="S770" s="464"/>
      <c r="T770" s="464"/>
      <c r="U770" s="464"/>
      <c r="V770" s="464"/>
      <c r="W770" s="464"/>
      <c r="X770" s="464"/>
      <c r="Y770" s="464"/>
      <c r="Z770" s="464"/>
      <c r="AA770" s="464"/>
    </row>
    <row r="771" spans="1:27" ht="12.75" customHeight="1" x14ac:dyDescent="0.25">
      <c r="A771" s="462"/>
      <c r="B771" s="463"/>
      <c r="C771" s="463"/>
      <c r="D771" s="463"/>
      <c r="E771" s="463"/>
      <c r="F771" s="463"/>
      <c r="G771" s="464"/>
      <c r="H771" s="463"/>
      <c r="I771" s="463"/>
      <c r="J771" s="463"/>
      <c r="K771" s="463"/>
      <c r="L771" s="463"/>
      <c r="M771" s="464"/>
      <c r="N771" s="464"/>
      <c r="O771" s="464"/>
      <c r="P771" s="464"/>
      <c r="Q771" s="464"/>
      <c r="R771" s="464"/>
      <c r="S771" s="464"/>
      <c r="T771" s="464"/>
      <c r="U771" s="464"/>
      <c r="V771" s="464"/>
      <c r="W771" s="464"/>
      <c r="X771" s="464"/>
      <c r="Y771" s="464"/>
      <c r="Z771" s="464"/>
      <c r="AA771" s="464"/>
    </row>
    <row r="772" spans="1:27" ht="12.75" customHeight="1" x14ac:dyDescent="0.25">
      <c r="A772" s="462"/>
      <c r="B772" s="463"/>
      <c r="C772" s="463"/>
      <c r="D772" s="463"/>
      <c r="E772" s="463"/>
      <c r="F772" s="463"/>
      <c r="G772" s="464"/>
      <c r="H772" s="463"/>
      <c r="I772" s="463"/>
      <c r="J772" s="463"/>
      <c r="K772" s="463"/>
      <c r="L772" s="463"/>
      <c r="M772" s="464"/>
      <c r="N772" s="464"/>
      <c r="O772" s="464"/>
      <c r="P772" s="464"/>
      <c r="Q772" s="464"/>
      <c r="R772" s="464"/>
      <c r="S772" s="464"/>
      <c r="T772" s="464"/>
      <c r="U772" s="464"/>
      <c r="V772" s="464"/>
      <c r="W772" s="464"/>
      <c r="X772" s="464"/>
      <c r="Y772" s="464"/>
      <c r="Z772" s="464"/>
      <c r="AA772" s="464"/>
    </row>
    <row r="773" spans="1:27" ht="12.75" customHeight="1" x14ac:dyDescent="0.25">
      <c r="A773" s="462"/>
      <c r="B773" s="463"/>
      <c r="C773" s="463"/>
      <c r="D773" s="463"/>
      <c r="E773" s="463"/>
      <c r="F773" s="463"/>
      <c r="G773" s="464"/>
      <c r="H773" s="463"/>
      <c r="I773" s="463"/>
      <c r="J773" s="463"/>
      <c r="K773" s="463"/>
      <c r="L773" s="463"/>
      <c r="M773" s="464"/>
      <c r="N773" s="464"/>
      <c r="O773" s="464"/>
      <c r="P773" s="464"/>
      <c r="Q773" s="464"/>
      <c r="R773" s="464"/>
      <c r="S773" s="464"/>
      <c r="T773" s="464"/>
      <c r="U773" s="464"/>
      <c r="V773" s="464"/>
      <c r="W773" s="464"/>
      <c r="X773" s="464"/>
      <c r="Y773" s="464"/>
      <c r="Z773" s="464"/>
      <c r="AA773" s="464"/>
    </row>
    <row r="774" spans="1:27" ht="12.75" customHeight="1" x14ac:dyDescent="0.25">
      <c r="A774" s="462"/>
      <c r="B774" s="463"/>
      <c r="C774" s="463"/>
      <c r="D774" s="463"/>
      <c r="E774" s="463"/>
      <c r="F774" s="463"/>
      <c r="G774" s="464"/>
      <c r="H774" s="463"/>
      <c r="I774" s="463"/>
      <c r="J774" s="463"/>
      <c r="K774" s="463"/>
      <c r="L774" s="463"/>
      <c r="M774" s="464"/>
      <c r="N774" s="464"/>
      <c r="O774" s="464"/>
      <c r="P774" s="464"/>
      <c r="Q774" s="464"/>
      <c r="R774" s="464"/>
      <c r="S774" s="464"/>
      <c r="T774" s="464"/>
      <c r="U774" s="464"/>
      <c r="V774" s="464"/>
      <c r="W774" s="464"/>
      <c r="X774" s="464"/>
      <c r="Y774" s="464"/>
      <c r="Z774" s="464"/>
      <c r="AA774" s="464"/>
    </row>
    <row r="775" spans="1:27" ht="12.75" customHeight="1" x14ac:dyDescent="0.25">
      <c r="A775" s="462"/>
      <c r="B775" s="463"/>
      <c r="C775" s="463"/>
      <c r="D775" s="463"/>
      <c r="E775" s="463"/>
      <c r="F775" s="463"/>
      <c r="G775" s="464"/>
      <c r="H775" s="463"/>
      <c r="I775" s="463"/>
      <c r="J775" s="463"/>
      <c r="K775" s="463"/>
      <c r="L775" s="463"/>
      <c r="M775" s="464"/>
      <c r="N775" s="464"/>
      <c r="O775" s="464"/>
      <c r="P775" s="464"/>
      <c r="Q775" s="464"/>
      <c r="R775" s="464"/>
      <c r="S775" s="464"/>
      <c r="T775" s="464"/>
      <c r="U775" s="464"/>
      <c r="V775" s="464"/>
      <c r="W775" s="464"/>
      <c r="X775" s="464"/>
      <c r="Y775" s="464"/>
      <c r="Z775" s="464"/>
      <c r="AA775" s="464"/>
    </row>
    <row r="776" spans="1:27" ht="12.75" customHeight="1" x14ac:dyDescent="0.25">
      <c r="A776" s="462"/>
      <c r="B776" s="463"/>
      <c r="C776" s="463"/>
      <c r="D776" s="463"/>
      <c r="E776" s="463"/>
      <c r="F776" s="463"/>
      <c r="G776" s="464"/>
      <c r="H776" s="463"/>
      <c r="I776" s="463"/>
      <c r="J776" s="463"/>
      <c r="K776" s="463"/>
      <c r="L776" s="463"/>
      <c r="M776" s="464"/>
      <c r="N776" s="464"/>
      <c r="O776" s="464"/>
      <c r="P776" s="464"/>
      <c r="Q776" s="464"/>
      <c r="R776" s="464"/>
      <c r="S776" s="464"/>
      <c r="T776" s="464"/>
      <c r="U776" s="464"/>
      <c r="V776" s="464"/>
      <c r="W776" s="464"/>
      <c r="X776" s="464"/>
      <c r="Y776" s="464"/>
      <c r="Z776" s="464"/>
      <c r="AA776" s="464"/>
    </row>
    <row r="777" spans="1:27" ht="12.75" customHeight="1" x14ac:dyDescent="0.25">
      <c r="A777" s="462"/>
      <c r="B777" s="463"/>
      <c r="C777" s="463"/>
      <c r="D777" s="463"/>
      <c r="E777" s="463"/>
      <c r="F777" s="463"/>
      <c r="G777" s="464"/>
      <c r="H777" s="463"/>
      <c r="I777" s="463"/>
      <c r="J777" s="463"/>
      <c r="K777" s="463"/>
      <c r="L777" s="463"/>
      <c r="M777" s="464"/>
      <c r="N777" s="464"/>
      <c r="O777" s="464"/>
      <c r="P777" s="464"/>
      <c r="Q777" s="464"/>
      <c r="R777" s="464"/>
      <c r="S777" s="464"/>
      <c r="T777" s="464"/>
      <c r="U777" s="464"/>
      <c r="V777" s="464"/>
      <c r="W777" s="464"/>
      <c r="X777" s="464"/>
      <c r="Y777" s="464"/>
      <c r="Z777" s="464"/>
      <c r="AA777" s="464"/>
    </row>
    <row r="778" spans="1:27" ht="12.75" customHeight="1" x14ac:dyDescent="0.25">
      <c r="A778" s="462"/>
      <c r="B778" s="463"/>
      <c r="C778" s="463"/>
      <c r="D778" s="463"/>
      <c r="E778" s="463"/>
      <c r="F778" s="463"/>
      <c r="G778" s="464"/>
      <c r="H778" s="463"/>
      <c r="I778" s="463"/>
      <c r="J778" s="463"/>
      <c r="K778" s="463"/>
      <c r="L778" s="463"/>
      <c r="M778" s="464"/>
      <c r="N778" s="464"/>
      <c r="O778" s="464"/>
      <c r="P778" s="464"/>
      <c r="Q778" s="464"/>
      <c r="R778" s="464"/>
      <c r="S778" s="464"/>
      <c r="T778" s="464"/>
      <c r="U778" s="464"/>
      <c r="V778" s="464"/>
      <c r="W778" s="464"/>
      <c r="X778" s="464"/>
      <c r="Y778" s="464"/>
      <c r="Z778" s="464"/>
      <c r="AA778" s="464"/>
    </row>
    <row r="779" spans="1:27" ht="12.75" customHeight="1" x14ac:dyDescent="0.25">
      <c r="A779" s="462"/>
      <c r="B779" s="463"/>
      <c r="C779" s="463"/>
      <c r="D779" s="463"/>
      <c r="E779" s="463"/>
      <c r="F779" s="463"/>
      <c r="G779" s="464"/>
      <c r="H779" s="463"/>
      <c r="I779" s="463"/>
      <c r="J779" s="463"/>
      <c r="K779" s="463"/>
      <c r="L779" s="463"/>
      <c r="M779" s="464"/>
      <c r="N779" s="464"/>
      <c r="O779" s="464"/>
      <c r="P779" s="464"/>
      <c r="Q779" s="464"/>
      <c r="R779" s="464"/>
      <c r="S779" s="464"/>
      <c r="T779" s="464"/>
      <c r="U779" s="464"/>
      <c r="V779" s="464"/>
      <c r="W779" s="464"/>
      <c r="X779" s="464"/>
      <c r="Y779" s="464"/>
      <c r="Z779" s="464"/>
      <c r="AA779" s="464"/>
    </row>
    <row r="780" spans="1:27" ht="12.75" customHeight="1" x14ac:dyDescent="0.25">
      <c r="A780" s="462"/>
      <c r="B780" s="463"/>
      <c r="C780" s="463"/>
      <c r="D780" s="463"/>
      <c r="E780" s="463"/>
      <c r="F780" s="463"/>
      <c r="G780" s="464"/>
      <c r="H780" s="463"/>
      <c r="I780" s="463"/>
      <c r="J780" s="463"/>
      <c r="K780" s="463"/>
      <c r="L780" s="463"/>
      <c r="M780" s="464"/>
      <c r="N780" s="464"/>
      <c r="O780" s="464"/>
      <c r="P780" s="464"/>
      <c r="Q780" s="464"/>
      <c r="R780" s="464"/>
      <c r="S780" s="464"/>
      <c r="T780" s="464"/>
      <c r="U780" s="464"/>
      <c r="V780" s="464"/>
      <c r="W780" s="464"/>
      <c r="X780" s="464"/>
      <c r="Y780" s="464"/>
      <c r="Z780" s="464"/>
      <c r="AA780" s="464"/>
    </row>
    <row r="781" spans="1:27" ht="12.75" customHeight="1" x14ac:dyDescent="0.25">
      <c r="A781" s="462"/>
      <c r="B781" s="463"/>
      <c r="C781" s="463"/>
      <c r="D781" s="463"/>
      <c r="E781" s="463"/>
      <c r="F781" s="463"/>
      <c r="G781" s="464"/>
      <c r="H781" s="463"/>
      <c r="I781" s="463"/>
      <c r="J781" s="463"/>
      <c r="K781" s="463"/>
      <c r="L781" s="463"/>
      <c r="M781" s="464"/>
      <c r="N781" s="464"/>
      <c r="O781" s="464"/>
      <c r="P781" s="464"/>
      <c r="Q781" s="464"/>
      <c r="R781" s="464"/>
      <c r="S781" s="464"/>
      <c r="T781" s="464"/>
      <c r="U781" s="464"/>
      <c r="V781" s="464"/>
      <c r="W781" s="464"/>
      <c r="X781" s="464"/>
      <c r="Y781" s="464"/>
      <c r="Z781" s="464"/>
      <c r="AA781" s="464"/>
    </row>
    <row r="782" spans="1:27" ht="12.75" customHeight="1" x14ac:dyDescent="0.25">
      <c r="A782" s="462"/>
      <c r="B782" s="463"/>
      <c r="C782" s="463"/>
      <c r="D782" s="463"/>
      <c r="E782" s="463"/>
      <c r="F782" s="463"/>
      <c r="G782" s="464"/>
      <c r="H782" s="463"/>
      <c r="I782" s="463"/>
      <c r="J782" s="463"/>
      <c r="K782" s="463"/>
      <c r="L782" s="463"/>
      <c r="M782" s="464"/>
      <c r="N782" s="464"/>
      <c r="O782" s="464"/>
      <c r="P782" s="464"/>
      <c r="Q782" s="464"/>
      <c r="R782" s="464"/>
      <c r="S782" s="464"/>
      <c r="T782" s="464"/>
      <c r="U782" s="464"/>
      <c r="V782" s="464"/>
      <c r="W782" s="464"/>
      <c r="X782" s="464"/>
      <c r="Y782" s="464"/>
      <c r="Z782" s="464"/>
      <c r="AA782" s="464"/>
    </row>
    <row r="783" spans="1:27" ht="12.75" customHeight="1" x14ac:dyDescent="0.25">
      <c r="A783" s="462"/>
      <c r="B783" s="463"/>
      <c r="C783" s="463"/>
      <c r="D783" s="463"/>
      <c r="E783" s="463"/>
      <c r="F783" s="463"/>
      <c r="G783" s="464"/>
      <c r="H783" s="463"/>
      <c r="I783" s="463"/>
      <c r="J783" s="463"/>
      <c r="K783" s="463"/>
      <c r="L783" s="463"/>
      <c r="M783" s="464"/>
      <c r="N783" s="464"/>
      <c r="O783" s="464"/>
      <c r="P783" s="464"/>
      <c r="Q783" s="464"/>
      <c r="R783" s="464"/>
      <c r="S783" s="464"/>
      <c r="T783" s="464"/>
      <c r="U783" s="464"/>
      <c r="V783" s="464"/>
      <c r="W783" s="464"/>
      <c r="X783" s="464"/>
      <c r="Y783" s="464"/>
      <c r="Z783" s="464"/>
      <c r="AA783" s="464"/>
    </row>
    <row r="784" spans="1:27" ht="12.75" customHeight="1" x14ac:dyDescent="0.25">
      <c r="A784" s="462"/>
      <c r="B784" s="463"/>
      <c r="C784" s="463"/>
      <c r="D784" s="463"/>
      <c r="E784" s="463"/>
      <c r="F784" s="463"/>
      <c r="G784" s="464"/>
      <c r="H784" s="463"/>
      <c r="I784" s="463"/>
      <c r="J784" s="463"/>
      <c r="K784" s="463"/>
      <c r="L784" s="463"/>
      <c r="M784" s="464"/>
      <c r="N784" s="464"/>
      <c r="O784" s="464"/>
      <c r="P784" s="464"/>
      <c r="Q784" s="464"/>
      <c r="R784" s="464"/>
      <c r="S784" s="464"/>
      <c r="T784" s="464"/>
      <c r="U784" s="464"/>
      <c r="V784" s="464"/>
      <c r="W784" s="464"/>
      <c r="X784" s="464"/>
      <c r="Y784" s="464"/>
      <c r="Z784" s="464"/>
      <c r="AA784" s="464"/>
    </row>
    <row r="785" spans="1:27" ht="12.75" customHeight="1" x14ac:dyDescent="0.25">
      <c r="A785" s="462"/>
      <c r="B785" s="463"/>
      <c r="C785" s="463"/>
      <c r="D785" s="463"/>
      <c r="E785" s="463"/>
      <c r="F785" s="463"/>
      <c r="G785" s="464"/>
      <c r="H785" s="463"/>
      <c r="I785" s="463"/>
      <c r="J785" s="463"/>
      <c r="K785" s="463"/>
      <c r="L785" s="463"/>
      <c r="M785" s="464"/>
      <c r="N785" s="464"/>
      <c r="O785" s="464"/>
      <c r="P785" s="464"/>
      <c r="Q785" s="464"/>
      <c r="R785" s="464"/>
      <c r="S785" s="464"/>
      <c r="T785" s="464"/>
      <c r="U785" s="464"/>
      <c r="V785" s="464"/>
      <c r="W785" s="464"/>
      <c r="X785" s="464"/>
      <c r="Y785" s="464"/>
      <c r="Z785" s="464"/>
      <c r="AA785" s="464"/>
    </row>
    <row r="786" spans="1:27" ht="12.75" customHeight="1" x14ac:dyDescent="0.25">
      <c r="A786" s="462"/>
      <c r="B786" s="463"/>
      <c r="C786" s="463"/>
      <c r="D786" s="463"/>
      <c r="E786" s="463"/>
      <c r="F786" s="463"/>
      <c r="G786" s="464"/>
      <c r="H786" s="463"/>
      <c r="I786" s="463"/>
      <c r="J786" s="463"/>
      <c r="K786" s="463"/>
      <c r="L786" s="463"/>
      <c r="M786" s="464"/>
      <c r="N786" s="464"/>
      <c r="O786" s="464"/>
      <c r="P786" s="464"/>
      <c r="Q786" s="464"/>
      <c r="R786" s="464"/>
      <c r="S786" s="464"/>
      <c r="T786" s="464"/>
      <c r="U786" s="464"/>
      <c r="V786" s="464"/>
      <c r="W786" s="464"/>
      <c r="X786" s="464"/>
      <c r="Y786" s="464"/>
      <c r="Z786" s="464"/>
      <c r="AA786" s="464"/>
    </row>
    <row r="787" spans="1:27" ht="12.75" customHeight="1" x14ac:dyDescent="0.25">
      <c r="A787" s="462"/>
      <c r="B787" s="463"/>
      <c r="C787" s="463"/>
      <c r="D787" s="463"/>
      <c r="E787" s="463"/>
      <c r="F787" s="463"/>
      <c r="G787" s="464"/>
      <c r="H787" s="463"/>
      <c r="I787" s="463"/>
      <c r="J787" s="463"/>
      <c r="K787" s="463"/>
      <c r="L787" s="463"/>
      <c r="M787" s="464"/>
      <c r="N787" s="464"/>
      <c r="O787" s="464"/>
      <c r="P787" s="464"/>
      <c r="Q787" s="464"/>
      <c r="R787" s="464"/>
      <c r="S787" s="464"/>
      <c r="T787" s="464"/>
      <c r="U787" s="464"/>
      <c r="V787" s="464"/>
      <c r="W787" s="464"/>
      <c r="X787" s="464"/>
      <c r="Y787" s="464"/>
      <c r="Z787" s="464"/>
      <c r="AA787" s="464"/>
    </row>
    <row r="788" spans="1:27" ht="12.75" customHeight="1" x14ac:dyDescent="0.25">
      <c r="A788" s="462"/>
      <c r="B788" s="463"/>
      <c r="C788" s="463"/>
      <c r="D788" s="463"/>
      <c r="E788" s="463"/>
      <c r="F788" s="463"/>
      <c r="G788" s="464"/>
      <c r="H788" s="463"/>
      <c r="I788" s="463"/>
      <c r="J788" s="463"/>
      <c r="K788" s="463"/>
      <c r="L788" s="463"/>
      <c r="M788" s="464"/>
      <c r="N788" s="464"/>
      <c r="O788" s="464"/>
      <c r="P788" s="464"/>
      <c r="Q788" s="464"/>
      <c r="R788" s="464"/>
      <c r="S788" s="464"/>
      <c r="T788" s="464"/>
      <c r="U788" s="464"/>
      <c r="V788" s="464"/>
      <c r="W788" s="464"/>
      <c r="X788" s="464"/>
      <c r="Y788" s="464"/>
      <c r="Z788" s="464"/>
      <c r="AA788" s="464"/>
    </row>
    <row r="789" spans="1:27" ht="12.75" customHeight="1" x14ac:dyDescent="0.25">
      <c r="A789" s="462"/>
      <c r="B789" s="463"/>
      <c r="C789" s="463"/>
      <c r="D789" s="463"/>
      <c r="E789" s="463"/>
      <c r="F789" s="463"/>
      <c r="G789" s="464"/>
      <c r="H789" s="463"/>
      <c r="I789" s="463"/>
      <c r="J789" s="463"/>
      <c r="K789" s="463"/>
      <c r="L789" s="463"/>
      <c r="M789" s="464"/>
      <c r="N789" s="464"/>
      <c r="O789" s="464"/>
      <c r="P789" s="464"/>
      <c r="Q789" s="464"/>
      <c r="R789" s="464"/>
      <c r="S789" s="464"/>
      <c r="T789" s="464"/>
      <c r="U789" s="464"/>
      <c r="V789" s="464"/>
      <c r="W789" s="464"/>
      <c r="X789" s="464"/>
      <c r="Y789" s="464"/>
      <c r="Z789" s="464"/>
      <c r="AA789" s="464"/>
    </row>
    <row r="790" spans="1:27" ht="12.75" customHeight="1" x14ac:dyDescent="0.25">
      <c r="A790" s="462"/>
      <c r="B790" s="463"/>
      <c r="C790" s="463"/>
      <c r="D790" s="463"/>
      <c r="E790" s="463"/>
      <c r="F790" s="463"/>
      <c r="G790" s="464"/>
      <c r="H790" s="463"/>
      <c r="I790" s="463"/>
      <c r="J790" s="463"/>
      <c r="K790" s="463"/>
      <c r="L790" s="463"/>
      <c r="M790" s="464"/>
      <c r="N790" s="464"/>
      <c r="O790" s="464"/>
      <c r="P790" s="464"/>
      <c r="Q790" s="464"/>
      <c r="R790" s="464"/>
      <c r="S790" s="464"/>
      <c r="T790" s="464"/>
      <c r="U790" s="464"/>
      <c r="V790" s="464"/>
      <c r="W790" s="464"/>
      <c r="X790" s="464"/>
      <c r="Y790" s="464"/>
      <c r="Z790" s="464"/>
      <c r="AA790" s="464"/>
    </row>
    <row r="791" spans="1:27" ht="12.75" customHeight="1" x14ac:dyDescent="0.25">
      <c r="A791" s="462"/>
      <c r="B791" s="463"/>
      <c r="C791" s="463"/>
      <c r="D791" s="463"/>
      <c r="E791" s="463"/>
      <c r="F791" s="463"/>
      <c r="G791" s="464"/>
      <c r="H791" s="463"/>
      <c r="I791" s="463"/>
      <c r="J791" s="463"/>
      <c r="K791" s="463"/>
      <c r="L791" s="463"/>
      <c r="M791" s="464"/>
      <c r="N791" s="464"/>
      <c r="O791" s="464"/>
      <c r="P791" s="464"/>
      <c r="Q791" s="464"/>
      <c r="R791" s="464"/>
      <c r="S791" s="464"/>
      <c r="T791" s="464"/>
      <c r="U791" s="464"/>
      <c r="V791" s="464"/>
      <c r="W791" s="464"/>
      <c r="X791" s="464"/>
      <c r="Y791" s="464"/>
      <c r="Z791" s="464"/>
      <c r="AA791" s="464"/>
    </row>
    <row r="792" spans="1:27" ht="12.75" customHeight="1" x14ac:dyDescent="0.25">
      <c r="A792" s="462"/>
      <c r="B792" s="463"/>
      <c r="C792" s="463"/>
      <c r="D792" s="463"/>
      <c r="E792" s="463"/>
      <c r="F792" s="463"/>
      <c r="G792" s="464"/>
      <c r="H792" s="463"/>
      <c r="I792" s="463"/>
      <c r="J792" s="463"/>
      <c r="K792" s="463"/>
      <c r="L792" s="463"/>
      <c r="M792" s="464"/>
      <c r="N792" s="464"/>
      <c r="O792" s="464"/>
      <c r="P792" s="464"/>
      <c r="Q792" s="464"/>
      <c r="R792" s="464"/>
      <c r="S792" s="464"/>
      <c r="T792" s="464"/>
      <c r="U792" s="464"/>
      <c r="V792" s="464"/>
      <c r="W792" s="464"/>
      <c r="X792" s="464"/>
      <c r="Y792" s="464"/>
      <c r="Z792" s="464"/>
      <c r="AA792" s="464"/>
    </row>
    <row r="793" spans="1:27" ht="12.75" customHeight="1" x14ac:dyDescent="0.25">
      <c r="A793" s="462"/>
      <c r="B793" s="463"/>
      <c r="C793" s="463"/>
      <c r="D793" s="463"/>
      <c r="E793" s="463"/>
      <c r="F793" s="463"/>
      <c r="G793" s="464"/>
      <c r="H793" s="463"/>
      <c r="I793" s="463"/>
      <c r="J793" s="463"/>
      <c r="K793" s="463"/>
      <c r="L793" s="463"/>
      <c r="M793" s="464"/>
      <c r="N793" s="464"/>
      <c r="O793" s="464"/>
      <c r="P793" s="464"/>
      <c r="Q793" s="464"/>
      <c r="R793" s="464"/>
      <c r="S793" s="464"/>
      <c r="T793" s="464"/>
      <c r="U793" s="464"/>
      <c r="V793" s="464"/>
      <c r="W793" s="464"/>
      <c r="X793" s="464"/>
      <c r="Y793" s="464"/>
      <c r="Z793" s="464"/>
      <c r="AA793" s="464"/>
    </row>
    <row r="794" spans="1:27" ht="12.75" customHeight="1" x14ac:dyDescent="0.25">
      <c r="A794" s="462"/>
      <c r="B794" s="463"/>
      <c r="C794" s="463"/>
      <c r="D794" s="463"/>
      <c r="E794" s="463"/>
      <c r="F794" s="463"/>
      <c r="G794" s="464"/>
      <c r="H794" s="463"/>
      <c r="I794" s="463"/>
      <c r="J794" s="463"/>
      <c r="K794" s="463"/>
      <c r="L794" s="463"/>
      <c r="M794" s="464"/>
      <c r="N794" s="464"/>
      <c r="O794" s="464"/>
      <c r="P794" s="464"/>
      <c r="Q794" s="464"/>
      <c r="R794" s="464"/>
      <c r="S794" s="464"/>
      <c r="T794" s="464"/>
      <c r="U794" s="464"/>
      <c r="V794" s="464"/>
      <c r="W794" s="464"/>
      <c r="X794" s="464"/>
      <c r="Y794" s="464"/>
      <c r="Z794" s="464"/>
      <c r="AA794" s="464"/>
    </row>
    <row r="795" spans="1:27" ht="12.75" customHeight="1" x14ac:dyDescent="0.25">
      <c r="A795" s="462"/>
      <c r="B795" s="463"/>
      <c r="C795" s="463"/>
      <c r="D795" s="463"/>
      <c r="E795" s="463"/>
      <c r="F795" s="463"/>
      <c r="G795" s="464"/>
      <c r="H795" s="463"/>
      <c r="I795" s="463"/>
      <c r="J795" s="463"/>
      <c r="K795" s="463"/>
      <c r="L795" s="463"/>
      <c r="M795" s="464"/>
      <c r="N795" s="464"/>
      <c r="O795" s="464"/>
      <c r="P795" s="464"/>
      <c r="Q795" s="464"/>
      <c r="R795" s="464"/>
      <c r="S795" s="464"/>
      <c r="T795" s="464"/>
      <c r="U795" s="464"/>
      <c r="V795" s="464"/>
      <c r="W795" s="464"/>
      <c r="X795" s="464"/>
      <c r="Y795" s="464"/>
      <c r="Z795" s="464"/>
      <c r="AA795" s="464"/>
    </row>
    <row r="796" spans="1:27" ht="12.75" customHeight="1" x14ac:dyDescent="0.25">
      <c r="A796" s="462"/>
      <c r="B796" s="463"/>
      <c r="C796" s="463"/>
      <c r="D796" s="463"/>
      <c r="E796" s="463"/>
      <c r="F796" s="463"/>
      <c r="G796" s="464"/>
      <c r="H796" s="463"/>
      <c r="I796" s="463"/>
      <c r="J796" s="463"/>
      <c r="K796" s="463"/>
      <c r="L796" s="463"/>
      <c r="M796" s="464"/>
      <c r="N796" s="464"/>
      <c r="O796" s="464"/>
      <c r="P796" s="464"/>
      <c r="Q796" s="464"/>
      <c r="R796" s="464"/>
      <c r="S796" s="464"/>
      <c r="T796" s="464"/>
      <c r="U796" s="464"/>
      <c r="V796" s="464"/>
      <c r="W796" s="464"/>
      <c r="X796" s="464"/>
      <c r="Y796" s="464"/>
      <c r="Z796" s="464"/>
      <c r="AA796" s="464"/>
    </row>
    <row r="797" spans="1:27" ht="12.75" customHeight="1" x14ac:dyDescent="0.25">
      <c r="A797" s="462"/>
      <c r="B797" s="463"/>
      <c r="C797" s="463"/>
      <c r="D797" s="463"/>
      <c r="E797" s="463"/>
      <c r="F797" s="463"/>
      <c r="G797" s="464"/>
      <c r="H797" s="463"/>
      <c r="I797" s="463"/>
      <c r="J797" s="463"/>
      <c r="K797" s="463"/>
      <c r="L797" s="463"/>
      <c r="M797" s="464"/>
      <c r="N797" s="464"/>
      <c r="O797" s="464"/>
      <c r="P797" s="464"/>
      <c r="Q797" s="464"/>
      <c r="R797" s="464"/>
      <c r="S797" s="464"/>
      <c r="T797" s="464"/>
      <c r="U797" s="464"/>
      <c r="V797" s="464"/>
      <c r="W797" s="464"/>
      <c r="X797" s="464"/>
      <c r="Y797" s="464"/>
      <c r="Z797" s="464"/>
      <c r="AA797" s="464"/>
    </row>
    <row r="798" spans="1:27" ht="12.75" customHeight="1" x14ac:dyDescent="0.25">
      <c r="A798" s="462"/>
      <c r="B798" s="463"/>
      <c r="C798" s="463"/>
      <c r="D798" s="463"/>
      <c r="E798" s="463"/>
      <c r="F798" s="463"/>
      <c r="G798" s="464"/>
      <c r="H798" s="463"/>
      <c r="I798" s="463"/>
      <c r="J798" s="463"/>
      <c r="K798" s="463"/>
      <c r="L798" s="463"/>
      <c r="M798" s="464"/>
      <c r="N798" s="464"/>
      <c r="O798" s="464"/>
      <c r="P798" s="464"/>
      <c r="Q798" s="464"/>
      <c r="R798" s="464"/>
      <c r="S798" s="464"/>
      <c r="T798" s="464"/>
      <c r="U798" s="464"/>
      <c r="V798" s="464"/>
      <c r="W798" s="464"/>
      <c r="X798" s="464"/>
      <c r="Y798" s="464"/>
      <c r="Z798" s="464"/>
      <c r="AA798" s="464"/>
    </row>
    <row r="799" spans="1:27" ht="12.75" customHeight="1" x14ac:dyDescent="0.25">
      <c r="A799" s="462"/>
      <c r="B799" s="463"/>
      <c r="C799" s="463"/>
      <c r="D799" s="463"/>
      <c r="E799" s="463"/>
      <c r="F799" s="463"/>
      <c r="G799" s="464"/>
      <c r="H799" s="463"/>
      <c r="I799" s="463"/>
      <c r="J799" s="463"/>
      <c r="K799" s="463"/>
      <c r="L799" s="463"/>
      <c r="M799" s="464"/>
      <c r="N799" s="464"/>
      <c r="O799" s="464"/>
      <c r="P799" s="464"/>
      <c r="Q799" s="464"/>
      <c r="R799" s="464"/>
      <c r="S799" s="464"/>
      <c r="T799" s="464"/>
      <c r="U799" s="464"/>
      <c r="V799" s="464"/>
      <c r="W799" s="464"/>
      <c r="X799" s="464"/>
      <c r="Y799" s="464"/>
      <c r="Z799" s="464"/>
      <c r="AA799" s="464"/>
    </row>
    <row r="800" spans="1:27" ht="12.75" customHeight="1" x14ac:dyDescent="0.25">
      <c r="A800" s="462"/>
      <c r="B800" s="463"/>
      <c r="C800" s="463"/>
      <c r="D800" s="463"/>
      <c r="E800" s="463"/>
      <c r="F800" s="463"/>
      <c r="G800" s="464"/>
      <c r="H800" s="463"/>
      <c r="I800" s="463"/>
      <c r="J800" s="463"/>
      <c r="K800" s="463"/>
      <c r="L800" s="463"/>
      <c r="M800" s="464"/>
      <c r="N800" s="464"/>
      <c r="O800" s="464"/>
      <c r="P800" s="464"/>
      <c r="Q800" s="464"/>
      <c r="R800" s="464"/>
      <c r="S800" s="464"/>
      <c r="T800" s="464"/>
      <c r="U800" s="464"/>
      <c r="V800" s="464"/>
      <c r="W800" s="464"/>
      <c r="X800" s="464"/>
      <c r="Y800" s="464"/>
      <c r="Z800" s="464"/>
      <c r="AA800" s="464"/>
    </row>
    <row r="801" spans="1:27" ht="12.75" customHeight="1" x14ac:dyDescent="0.25">
      <c r="A801" s="462"/>
      <c r="B801" s="463"/>
      <c r="C801" s="463"/>
      <c r="D801" s="463"/>
      <c r="E801" s="463"/>
      <c r="F801" s="463"/>
      <c r="G801" s="464"/>
      <c r="H801" s="463"/>
      <c r="I801" s="463"/>
      <c r="J801" s="463"/>
      <c r="K801" s="463"/>
      <c r="L801" s="463"/>
      <c r="M801" s="464"/>
      <c r="N801" s="464"/>
      <c r="O801" s="464"/>
      <c r="P801" s="464"/>
      <c r="Q801" s="464"/>
      <c r="R801" s="464"/>
      <c r="S801" s="464"/>
      <c r="T801" s="464"/>
      <c r="U801" s="464"/>
      <c r="V801" s="464"/>
      <c r="W801" s="464"/>
      <c r="X801" s="464"/>
      <c r="Y801" s="464"/>
      <c r="Z801" s="464"/>
      <c r="AA801" s="464"/>
    </row>
    <row r="802" spans="1:27" ht="12.75" customHeight="1" x14ac:dyDescent="0.25">
      <c r="A802" s="462"/>
      <c r="B802" s="463"/>
      <c r="C802" s="463"/>
      <c r="D802" s="463"/>
      <c r="E802" s="463"/>
      <c r="F802" s="463"/>
      <c r="G802" s="464"/>
      <c r="H802" s="463"/>
      <c r="I802" s="463"/>
      <c r="J802" s="463"/>
      <c r="K802" s="463"/>
      <c r="L802" s="463"/>
      <c r="M802" s="464"/>
      <c r="N802" s="464"/>
      <c r="O802" s="464"/>
      <c r="P802" s="464"/>
      <c r="Q802" s="464"/>
      <c r="R802" s="464"/>
      <c r="S802" s="464"/>
      <c r="T802" s="464"/>
      <c r="U802" s="464"/>
      <c r="V802" s="464"/>
      <c r="W802" s="464"/>
      <c r="X802" s="464"/>
      <c r="Y802" s="464"/>
      <c r="Z802" s="464"/>
      <c r="AA802" s="464"/>
    </row>
    <row r="803" spans="1:27" ht="12.75" customHeight="1" x14ac:dyDescent="0.25">
      <c r="A803" s="462"/>
      <c r="B803" s="463"/>
      <c r="C803" s="463"/>
      <c r="D803" s="463"/>
      <c r="E803" s="463"/>
      <c r="F803" s="463"/>
      <c r="G803" s="464"/>
      <c r="H803" s="463"/>
      <c r="I803" s="463"/>
      <c r="J803" s="463"/>
      <c r="K803" s="463"/>
      <c r="L803" s="463"/>
      <c r="M803" s="464"/>
      <c r="N803" s="464"/>
      <c r="O803" s="464"/>
      <c r="P803" s="464"/>
      <c r="Q803" s="464"/>
      <c r="R803" s="464"/>
      <c r="S803" s="464"/>
      <c r="T803" s="464"/>
      <c r="U803" s="464"/>
      <c r="V803" s="464"/>
      <c r="W803" s="464"/>
      <c r="X803" s="464"/>
      <c r="Y803" s="464"/>
      <c r="Z803" s="464"/>
      <c r="AA803" s="464"/>
    </row>
    <row r="804" spans="1:27" ht="12.75" customHeight="1" x14ac:dyDescent="0.25">
      <c r="A804" s="462"/>
      <c r="B804" s="463"/>
      <c r="C804" s="463"/>
      <c r="D804" s="463"/>
      <c r="E804" s="463"/>
      <c r="F804" s="463"/>
      <c r="G804" s="464"/>
      <c r="H804" s="463"/>
      <c r="I804" s="463"/>
      <c r="J804" s="463"/>
      <c r="K804" s="463"/>
      <c r="L804" s="463"/>
      <c r="M804" s="464"/>
      <c r="N804" s="464"/>
      <c r="O804" s="464"/>
      <c r="P804" s="464"/>
      <c r="Q804" s="464"/>
      <c r="R804" s="464"/>
      <c r="S804" s="464"/>
      <c r="T804" s="464"/>
      <c r="U804" s="464"/>
      <c r="V804" s="464"/>
      <c r="W804" s="464"/>
      <c r="X804" s="464"/>
      <c r="Y804" s="464"/>
      <c r="Z804" s="464"/>
      <c r="AA804" s="464"/>
    </row>
    <row r="805" spans="1:27" ht="12.75" customHeight="1" x14ac:dyDescent="0.25">
      <c r="A805" s="462"/>
      <c r="B805" s="463"/>
      <c r="C805" s="463"/>
      <c r="D805" s="463"/>
      <c r="E805" s="463"/>
      <c r="F805" s="463"/>
      <c r="G805" s="464"/>
      <c r="H805" s="463"/>
      <c r="I805" s="463"/>
      <c r="J805" s="463"/>
      <c r="K805" s="463"/>
      <c r="L805" s="463"/>
      <c r="M805" s="464"/>
      <c r="N805" s="464"/>
      <c r="O805" s="464"/>
      <c r="P805" s="464"/>
      <c r="Q805" s="464"/>
      <c r="R805" s="464"/>
      <c r="S805" s="464"/>
      <c r="T805" s="464"/>
      <c r="U805" s="464"/>
      <c r="V805" s="464"/>
      <c r="W805" s="464"/>
      <c r="X805" s="464"/>
      <c r="Y805" s="464"/>
      <c r="Z805" s="464"/>
      <c r="AA805" s="464"/>
    </row>
    <row r="806" spans="1:27" ht="12.75" customHeight="1" x14ac:dyDescent="0.25">
      <c r="A806" s="462"/>
      <c r="B806" s="463"/>
      <c r="C806" s="463"/>
      <c r="D806" s="463"/>
      <c r="E806" s="463"/>
      <c r="F806" s="463"/>
      <c r="G806" s="464"/>
      <c r="H806" s="463"/>
      <c r="I806" s="463"/>
      <c r="J806" s="463"/>
      <c r="K806" s="463"/>
      <c r="L806" s="463"/>
      <c r="M806" s="464"/>
      <c r="N806" s="464"/>
      <c r="O806" s="464"/>
      <c r="P806" s="464"/>
      <c r="Q806" s="464"/>
      <c r="R806" s="464"/>
      <c r="S806" s="464"/>
      <c r="T806" s="464"/>
      <c r="U806" s="464"/>
      <c r="V806" s="464"/>
      <c r="W806" s="464"/>
      <c r="X806" s="464"/>
      <c r="Y806" s="464"/>
      <c r="Z806" s="464"/>
      <c r="AA806" s="464"/>
    </row>
    <row r="807" spans="1:27" ht="12.75" customHeight="1" x14ac:dyDescent="0.25">
      <c r="A807" s="462"/>
      <c r="B807" s="463"/>
      <c r="C807" s="463"/>
      <c r="D807" s="463"/>
      <c r="E807" s="463"/>
      <c r="F807" s="463"/>
      <c r="G807" s="464"/>
      <c r="H807" s="463"/>
      <c r="I807" s="463"/>
      <c r="J807" s="463"/>
      <c r="K807" s="463"/>
      <c r="L807" s="463"/>
      <c r="M807" s="464"/>
      <c r="N807" s="464"/>
      <c r="O807" s="464"/>
      <c r="P807" s="464"/>
      <c r="Q807" s="464"/>
      <c r="R807" s="464"/>
      <c r="S807" s="464"/>
      <c r="T807" s="464"/>
      <c r="U807" s="464"/>
      <c r="V807" s="464"/>
      <c r="W807" s="464"/>
      <c r="X807" s="464"/>
      <c r="Y807" s="464"/>
      <c r="Z807" s="464"/>
      <c r="AA807" s="464"/>
    </row>
    <row r="808" spans="1:27" ht="12.75" customHeight="1" x14ac:dyDescent="0.25">
      <c r="A808" s="462"/>
      <c r="B808" s="463"/>
      <c r="C808" s="463"/>
      <c r="D808" s="463"/>
      <c r="E808" s="463"/>
      <c r="F808" s="463"/>
      <c r="G808" s="464"/>
      <c r="H808" s="463"/>
      <c r="I808" s="463"/>
      <c r="J808" s="463"/>
      <c r="K808" s="463"/>
      <c r="L808" s="463"/>
      <c r="M808" s="464"/>
      <c r="N808" s="464"/>
      <c r="O808" s="464"/>
      <c r="P808" s="464"/>
      <c r="Q808" s="464"/>
      <c r="R808" s="464"/>
      <c r="S808" s="464"/>
      <c r="T808" s="464"/>
      <c r="U808" s="464"/>
      <c r="V808" s="464"/>
      <c r="W808" s="464"/>
      <c r="X808" s="464"/>
      <c r="Y808" s="464"/>
      <c r="Z808" s="464"/>
      <c r="AA808" s="464"/>
    </row>
    <row r="809" spans="1:27" ht="12.75" customHeight="1" x14ac:dyDescent="0.25">
      <c r="A809" s="462"/>
      <c r="B809" s="463"/>
      <c r="C809" s="463"/>
      <c r="D809" s="463"/>
      <c r="E809" s="463"/>
      <c r="F809" s="463"/>
      <c r="G809" s="464"/>
      <c r="H809" s="463"/>
      <c r="I809" s="463"/>
      <c r="J809" s="463"/>
      <c r="K809" s="463"/>
      <c r="L809" s="463"/>
      <c r="M809" s="464"/>
      <c r="N809" s="464"/>
      <c r="O809" s="464"/>
      <c r="P809" s="464"/>
      <c r="Q809" s="464"/>
      <c r="R809" s="464"/>
      <c r="S809" s="464"/>
      <c r="T809" s="464"/>
      <c r="U809" s="464"/>
      <c r="V809" s="464"/>
      <c r="W809" s="464"/>
      <c r="X809" s="464"/>
      <c r="Y809" s="464"/>
      <c r="Z809" s="464"/>
      <c r="AA809" s="464"/>
    </row>
    <row r="810" spans="1:27" ht="12.75" customHeight="1" x14ac:dyDescent="0.25">
      <c r="A810" s="462"/>
      <c r="B810" s="463"/>
      <c r="C810" s="463"/>
      <c r="D810" s="463"/>
      <c r="E810" s="463"/>
      <c r="F810" s="463"/>
      <c r="G810" s="464"/>
      <c r="H810" s="463"/>
      <c r="I810" s="463"/>
      <c r="J810" s="463"/>
      <c r="K810" s="463"/>
      <c r="L810" s="463"/>
      <c r="M810" s="464"/>
      <c r="N810" s="464"/>
      <c r="O810" s="464"/>
      <c r="P810" s="464"/>
      <c r="Q810" s="464"/>
      <c r="R810" s="464"/>
      <c r="S810" s="464"/>
      <c r="T810" s="464"/>
      <c r="U810" s="464"/>
      <c r="V810" s="464"/>
      <c r="W810" s="464"/>
      <c r="X810" s="464"/>
      <c r="Y810" s="464"/>
      <c r="Z810" s="464"/>
      <c r="AA810" s="464"/>
    </row>
    <row r="811" spans="1:27" ht="12.75" customHeight="1" x14ac:dyDescent="0.25">
      <c r="A811" s="462"/>
      <c r="B811" s="463"/>
      <c r="C811" s="463"/>
      <c r="D811" s="463"/>
      <c r="E811" s="463"/>
      <c r="F811" s="463"/>
      <c r="G811" s="464"/>
      <c r="H811" s="463"/>
      <c r="I811" s="463"/>
      <c r="J811" s="463"/>
      <c r="K811" s="463"/>
      <c r="L811" s="463"/>
      <c r="M811" s="464"/>
      <c r="N811" s="464"/>
      <c r="O811" s="464"/>
      <c r="P811" s="464"/>
      <c r="Q811" s="464"/>
      <c r="R811" s="464"/>
      <c r="S811" s="464"/>
      <c r="T811" s="464"/>
      <c r="U811" s="464"/>
      <c r="V811" s="464"/>
      <c r="W811" s="464"/>
      <c r="X811" s="464"/>
      <c r="Y811" s="464"/>
      <c r="Z811" s="464"/>
      <c r="AA811" s="464"/>
    </row>
    <row r="812" spans="1:27" ht="12.75" customHeight="1" x14ac:dyDescent="0.25">
      <c r="A812" s="462"/>
      <c r="B812" s="463"/>
      <c r="C812" s="463"/>
      <c r="D812" s="463"/>
      <c r="E812" s="463"/>
      <c r="F812" s="463"/>
      <c r="G812" s="464"/>
      <c r="H812" s="463"/>
      <c r="I812" s="463"/>
      <c r="J812" s="463"/>
      <c r="K812" s="463"/>
      <c r="L812" s="463"/>
      <c r="M812" s="464"/>
      <c r="N812" s="464"/>
      <c r="O812" s="464"/>
      <c r="P812" s="464"/>
      <c r="Q812" s="464"/>
      <c r="R812" s="464"/>
      <c r="S812" s="464"/>
      <c r="T812" s="464"/>
      <c r="U812" s="464"/>
      <c r="V812" s="464"/>
      <c r="W812" s="464"/>
      <c r="X812" s="464"/>
      <c r="Y812" s="464"/>
      <c r="Z812" s="464"/>
      <c r="AA812" s="464"/>
    </row>
    <row r="813" spans="1:27" ht="12.75" customHeight="1" x14ac:dyDescent="0.25">
      <c r="A813" s="462"/>
      <c r="B813" s="463"/>
      <c r="C813" s="463"/>
      <c r="D813" s="463"/>
      <c r="E813" s="463"/>
      <c r="F813" s="463"/>
      <c r="G813" s="464"/>
      <c r="H813" s="463"/>
      <c r="I813" s="463"/>
      <c r="J813" s="463"/>
      <c r="K813" s="463"/>
      <c r="L813" s="463"/>
      <c r="M813" s="464"/>
      <c r="N813" s="464"/>
      <c r="O813" s="464"/>
      <c r="P813" s="464"/>
      <c r="Q813" s="464"/>
      <c r="R813" s="464"/>
      <c r="S813" s="464"/>
      <c r="T813" s="464"/>
      <c r="U813" s="464"/>
      <c r="V813" s="464"/>
      <c r="W813" s="464"/>
      <c r="X813" s="464"/>
      <c r="Y813" s="464"/>
      <c r="Z813" s="464"/>
      <c r="AA813" s="464"/>
    </row>
    <row r="814" spans="1:27" ht="12.75" customHeight="1" x14ac:dyDescent="0.25">
      <c r="A814" s="462"/>
      <c r="B814" s="463"/>
      <c r="C814" s="463"/>
      <c r="D814" s="463"/>
      <c r="E814" s="463"/>
      <c r="F814" s="463"/>
      <c r="G814" s="464"/>
      <c r="H814" s="463"/>
      <c r="I814" s="463"/>
      <c r="J814" s="463"/>
      <c r="K814" s="463"/>
      <c r="L814" s="463"/>
      <c r="M814" s="464"/>
      <c r="N814" s="464"/>
      <c r="O814" s="464"/>
      <c r="P814" s="464"/>
      <c r="Q814" s="464"/>
      <c r="R814" s="464"/>
      <c r="S814" s="464"/>
      <c r="T814" s="464"/>
      <c r="U814" s="464"/>
      <c r="V814" s="464"/>
      <c r="W814" s="464"/>
      <c r="X814" s="464"/>
      <c r="Y814" s="464"/>
      <c r="Z814" s="464"/>
      <c r="AA814" s="464"/>
    </row>
    <row r="815" spans="1:27" ht="12.75" customHeight="1" x14ac:dyDescent="0.25">
      <c r="A815" s="462"/>
      <c r="B815" s="463"/>
      <c r="C815" s="463"/>
      <c r="D815" s="463"/>
      <c r="E815" s="463"/>
      <c r="F815" s="463"/>
      <c r="G815" s="464"/>
      <c r="H815" s="463"/>
      <c r="I815" s="463"/>
      <c r="J815" s="463"/>
      <c r="K815" s="463"/>
      <c r="L815" s="463"/>
      <c r="M815" s="464"/>
      <c r="N815" s="464"/>
      <c r="O815" s="464"/>
      <c r="P815" s="464"/>
      <c r="Q815" s="464"/>
      <c r="R815" s="464"/>
      <c r="S815" s="464"/>
      <c r="T815" s="464"/>
      <c r="U815" s="464"/>
      <c r="V815" s="464"/>
      <c r="W815" s="464"/>
      <c r="X815" s="464"/>
      <c r="Y815" s="464"/>
      <c r="Z815" s="464"/>
      <c r="AA815" s="464"/>
    </row>
    <row r="816" spans="1:27" ht="12.75" customHeight="1" x14ac:dyDescent="0.25">
      <c r="A816" s="462"/>
      <c r="B816" s="463"/>
      <c r="C816" s="463"/>
      <c r="D816" s="463"/>
      <c r="E816" s="463"/>
      <c r="F816" s="463"/>
      <c r="G816" s="464"/>
      <c r="H816" s="463"/>
      <c r="I816" s="463"/>
      <c r="J816" s="463"/>
      <c r="K816" s="463"/>
      <c r="L816" s="463"/>
      <c r="M816" s="464"/>
      <c r="N816" s="464"/>
      <c r="O816" s="464"/>
      <c r="P816" s="464"/>
      <c r="Q816" s="464"/>
      <c r="R816" s="464"/>
      <c r="S816" s="464"/>
      <c r="T816" s="464"/>
      <c r="U816" s="464"/>
      <c r="V816" s="464"/>
      <c r="W816" s="464"/>
      <c r="X816" s="464"/>
      <c r="Y816" s="464"/>
      <c r="Z816" s="464"/>
      <c r="AA816" s="464"/>
    </row>
    <row r="817" spans="1:27" ht="12.75" customHeight="1" x14ac:dyDescent="0.25">
      <c r="A817" s="462"/>
      <c r="B817" s="463"/>
      <c r="C817" s="463"/>
      <c r="D817" s="463"/>
      <c r="E817" s="463"/>
      <c r="F817" s="463"/>
      <c r="G817" s="464"/>
      <c r="H817" s="463"/>
      <c r="I817" s="463"/>
      <c r="J817" s="463"/>
      <c r="K817" s="463"/>
      <c r="L817" s="463"/>
      <c r="M817" s="464"/>
      <c r="N817" s="464"/>
      <c r="O817" s="464"/>
      <c r="P817" s="464"/>
      <c r="Q817" s="464"/>
      <c r="R817" s="464"/>
      <c r="S817" s="464"/>
      <c r="T817" s="464"/>
      <c r="U817" s="464"/>
      <c r="V817" s="464"/>
      <c r="W817" s="464"/>
      <c r="X817" s="464"/>
      <c r="Y817" s="464"/>
      <c r="Z817" s="464"/>
      <c r="AA817" s="464"/>
    </row>
    <row r="818" spans="1:27" ht="12.75" customHeight="1" x14ac:dyDescent="0.25">
      <c r="A818" s="462"/>
      <c r="B818" s="463"/>
      <c r="C818" s="463"/>
      <c r="D818" s="463"/>
      <c r="E818" s="463"/>
      <c r="F818" s="463"/>
      <c r="G818" s="464"/>
      <c r="H818" s="463"/>
      <c r="I818" s="463"/>
      <c r="J818" s="463"/>
      <c r="K818" s="463"/>
      <c r="L818" s="463"/>
      <c r="M818" s="464"/>
      <c r="N818" s="464"/>
      <c r="O818" s="464"/>
      <c r="P818" s="464"/>
      <c r="Q818" s="464"/>
      <c r="R818" s="464"/>
      <c r="S818" s="464"/>
      <c r="T818" s="464"/>
      <c r="U818" s="464"/>
      <c r="V818" s="464"/>
      <c r="W818" s="464"/>
      <c r="X818" s="464"/>
      <c r="Y818" s="464"/>
      <c r="Z818" s="464"/>
      <c r="AA818" s="464"/>
    </row>
    <row r="819" spans="1:27" ht="12.75" customHeight="1" x14ac:dyDescent="0.25">
      <c r="A819" s="462"/>
      <c r="B819" s="463"/>
      <c r="C819" s="463"/>
      <c r="D819" s="463"/>
      <c r="E819" s="463"/>
      <c r="F819" s="463"/>
      <c r="G819" s="464"/>
      <c r="H819" s="463"/>
      <c r="I819" s="463"/>
      <c r="J819" s="463"/>
      <c r="K819" s="463"/>
      <c r="L819" s="463"/>
      <c r="M819" s="464"/>
      <c r="N819" s="464"/>
      <c r="O819" s="464"/>
      <c r="P819" s="464"/>
      <c r="Q819" s="464"/>
      <c r="R819" s="464"/>
      <c r="S819" s="464"/>
      <c r="T819" s="464"/>
      <c r="U819" s="464"/>
      <c r="V819" s="464"/>
      <c r="W819" s="464"/>
      <c r="X819" s="464"/>
      <c r="Y819" s="464"/>
      <c r="Z819" s="464"/>
      <c r="AA819" s="464"/>
    </row>
    <row r="820" spans="1:27" ht="12.75" customHeight="1" x14ac:dyDescent="0.25">
      <c r="A820" s="462"/>
      <c r="B820" s="463"/>
      <c r="C820" s="463"/>
      <c r="D820" s="463"/>
      <c r="E820" s="463"/>
      <c r="F820" s="463"/>
      <c r="G820" s="464"/>
      <c r="H820" s="463"/>
      <c r="I820" s="463"/>
      <c r="J820" s="463"/>
      <c r="K820" s="463"/>
      <c r="L820" s="463"/>
      <c r="M820" s="464"/>
      <c r="N820" s="464"/>
      <c r="O820" s="464"/>
      <c r="P820" s="464"/>
      <c r="Q820" s="464"/>
      <c r="R820" s="464"/>
      <c r="S820" s="464"/>
      <c r="T820" s="464"/>
      <c r="U820" s="464"/>
      <c r="V820" s="464"/>
      <c r="W820" s="464"/>
      <c r="X820" s="464"/>
      <c r="Y820" s="464"/>
      <c r="Z820" s="464"/>
      <c r="AA820" s="464"/>
    </row>
    <row r="821" spans="1:27" ht="12.75" customHeight="1" x14ac:dyDescent="0.25">
      <c r="A821" s="462"/>
      <c r="B821" s="463"/>
      <c r="C821" s="463"/>
      <c r="D821" s="463"/>
      <c r="E821" s="463"/>
      <c r="F821" s="463"/>
      <c r="G821" s="464"/>
      <c r="H821" s="463"/>
      <c r="I821" s="463"/>
      <c r="J821" s="463"/>
      <c r="K821" s="463"/>
      <c r="L821" s="463"/>
      <c r="M821" s="464"/>
      <c r="N821" s="464"/>
      <c r="O821" s="464"/>
      <c r="P821" s="464"/>
      <c r="Q821" s="464"/>
      <c r="R821" s="464"/>
      <c r="S821" s="464"/>
      <c r="T821" s="464"/>
      <c r="U821" s="464"/>
      <c r="V821" s="464"/>
      <c r="W821" s="464"/>
      <c r="X821" s="464"/>
      <c r="Y821" s="464"/>
      <c r="Z821" s="464"/>
      <c r="AA821" s="464"/>
    </row>
    <row r="822" spans="1:27" ht="12.75" customHeight="1" x14ac:dyDescent="0.25">
      <c r="A822" s="462"/>
      <c r="B822" s="463"/>
      <c r="C822" s="463"/>
      <c r="D822" s="463"/>
      <c r="E822" s="463"/>
      <c r="F822" s="463"/>
      <c r="G822" s="464"/>
      <c r="H822" s="463"/>
      <c r="I822" s="463"/>
      <c r="J822" s="463"/>
      <c r="K822" s="463"/>
      <c r="L822" s="463"/>
      <c r="M822" s="464"/>
      <c r="N822" s="464"/>
      <c r="O822" s="464"/>
      <c r="P822" s="464"/>
      <c r="Q822" s="464"/>
      <c r="R822" s="464"/>
      <c r="S822" s="464"/>
      <c r="T822" s="464"/>
      <c r="U822" s="464"/>
      <c r="V822" s="464"/>
      <c r="W822" s="464"/>
      <c r="X822" s="464"/>
      <c r="Y822" s="464"/>
      <c r="Z822" s="464"/>
      <c r="AA822" s="464"/>
    </row>
    <row r="823" spans="1:27" ht="12.75" customHeight="1" x14ac:dyDescent="0.25">
      <c r="A823" s="462"/>
      <c r="B823" s="463"/>
      <c r="C823" s="463"/>
      <c r="D823" s="463"/>
      <c r="E823" s="463"/>
      <c r="F823" s="463"/>
      <c r="G823" s="464"/>
      <c r="H823" s="463"/>
      <c r="I823" s="463"/>
      <c r="J823" s="463"/>
      <c r="K823" s="463"/>
      <c r="L823" s="463"/>
      <c r="M823" s="464"/>
      <c r="N823" s="464"/>
      <c r="O823" s="464"/>
      <c r="P823" s="464"/>
      <c r="Q823" s="464"/>
      <c r="R823" s="464"/>
      <c r="S823" s="464"/>
      <c r="T823" s="464"/>
      <c r="U823" s="464"/>
      <c r="V823" s="464"/>
      <c r="W823" s="464"/>
      <c r="X823" s="464"/>
      <c r="Y823" s="464"/>
      <c r="Z823" s="464"/>
      <c r="AA823" s="464"/>
    </row>
    <row r="824" spans="1:27" ht="12.75" customHeight="1" x14ac:dyDescent="0.25">
      <c r="A824" s="462"/>
      <c r="B824" s="463"/>
      <c r="C824" s="463"/>
      <c r="D824" s="463"/>
      <c r="E824" s="463"/>
      <c r="F824" s="463"/>
      <c r="G824" s="464"/>
      <c r="H824" s="463"/>
      <c r="I824" s="463"/>
      <c r="J824" s="463"/>
      <c r="K824" s="463"/>
      <c r="L824" s="463"/>
      <c r="M824" s="464"/>
      <c r="N824" s="464"/>
      <c r="O824" s="464"/>
      <c r="P824" s="464"/>
      <c r="Q824" s="464"/>
      <c r="R824" s="464"/>
      <c r="S824" s="464"/>
      <c r="T824" s="464"/>
      <c r="U824" s="464"/>
      <c r="V824" s="464"/>
      <c r="W824" s="464"/>
      <c r="X824" s="464"/>
      <c r="Y824" s="464"/>
      <c r="Z824" s="464"/>
      <c r="AA824" s="464"/>
    </row>
    <row r="825" spans="1:27" ht="12.75" customHeight="1" x14ac:dyDescent="0.25">
      <c r="A825" s="462"/>
      <c r="B825" s="463"/>
      <c r="C825" s="463"/>
      <c r="D825" s="463"/>
      <c r="E825" s="463"/>
      <c r="F825" s="463"/>
      <c r="G825" s="464"/>
      <c r="H825" s="463"/>
      <c r="I825" s="463"/>
      <c r="J825" s="463"/>
      <c r="K825" s="463"/>
      <c r="L825" s="463"/>
      <c r="M825" s="464"/>
      <c r="N825" s="464"/>
      <c r="O825" s="464"/>
      <c r="P825" s="464"/>
      <c r="Q825" s="464"/>
      <c r="R825" s="464"/>
      <c r="S825" s="464"/>
      <c r="T825" s="464"/>
      <c r="U825" s="464"/>
      <c r="V825" s="464"/>
      <c r="W825" s="464"/>
      <c r="X825" s="464"/>
      <c r="Y825" s="464"/>
      <c r="Z825" s="464"/>
      <c r="AA825" s="464"/>
    </row>
    <row r="826" spans="1:27" ht="12.75" customHeight="1" x14ac:dyDescent="0.25">
      <c r="A826" s="462"/>
      <c r="B826" s="463"/>
      <c r="C826" s="463"/>
      <c r="D826" s="463"/>
      <c r="E826" s="463"/>
      <c r="F826" s="463"/>
      <c r="G826" s="464"/>
      <c r="H826" s="463"/>
      <c r="I826" s="463"/>
      <c r="J826" s="463"/>
      <c r="K826" s="463"/>
      <c r="L826" s="463"/>
      <c r="M826" s="464"/>
      <c r="N826" s="464"/>
      <c r="O826" s="464"/>
      <c r="P826" s="464"/>
      <c r="Q826" s="464"/>
      <c r="R826" s="464"/>
      <c r="S826" s="464"/>
      <c r="T826" s="464"/>
      <c r="U826" s="464"/>
      <c r="V826" s="464"/>
      <c r="W826" s="464"/>
      <c r="X826" s="464"/>
      <c r="Y826" s="464"/>
      <c r="Z826" s="464"/>
      <c r="AA826" s="464"/>
    </row>
    <row r="827" spans="1:27" ht="12.75" customHeight="1" x14ac:dyDescent="0.25">
      <c r="A827" s="462"/>
      <c r="B827" s="463"/>
      <c r="C827" s="463"/>
      <c r="D827" s="463"/>
      <c r="E827" s="463"/>
      <c r="F827" s="463"/>
      <c r="G827" s="464"/>
      <c r="H827" s="463"/>
      <c r="I827" s="463"/>
      <c r="J827" s="463"/>
      <c r="K827" s="463"/>
      <c r="L827" s="463"/>
      <c r="M827" s="464"/>
      <c r="N827" s="464"/>
      <c r="O827" s="464"/>
      <c r="P827" s="464"/>
      <c r="Q827" s="464"/>
      <c r="R827" s="464"/>
      <c r="S827" s="464"/>
      <c r="T827" s="464"/>
      <c r="U827" s="464"/>
      <c r="V827" s="464"/>
      <c r="W827" s="464"/>
      <c r="X827" s="464"/>
      <c r="Y827" s="464"/>
      <c r="Z827" s="464"/>
      <c r="AA827" s="464"/>
    </row>
    <row r="828" spans="1:27" ht="12.75" customHeight="1" x14ac:dyDescent="0.25">
      <c r="A828" s="462"/>
      <c r="B828" s="463"/>
      <c r="C828" s="463"/>
      <c r="D828" s="463"/>
      <c r="E828" s="463"/>
      <c r="F828" s="463"/>
      <c r="G828" s="464"/>
      <c r="H828" s="463"/>
      <c r="I828" s="463"/>
      <c r="J828" s="463"/>
      <c r="K828" s="463"/>
      <c r="L828" s="463"/>
      <c r="M828" s="464"/>
      <c r="N828" s="464"/>
      <c r="O828" s="464"/>
      <c r="P828" s="464"/>
      <c r="Q828" s="464"/>
      <c r="R828" s="464"/>
      <c r="S828" s="464"/>
      <c r="T828" s="464"/>
      <c r="U828" s="464"/>
      <c r="V828" s="464"/>
      <c r="W828" s="464"/>
      <c r="X828" s="464"/>
      <c r="Y828" s="464"/>
      <c r="Z828" s="464"/>
      <c r="AA828" s="464"/>
    </row>
    <row r="829" spans="1:27" ht="12.75" customHeight="1" x14ac:dyDescent="0.25">
      <c r="A829" s="462"/>
      <c r="B829" s="463"/>
      <c r="C829" s="463"/>
      <c r="D829" s="463"/>
      <c r="E829" s="463"/>
      <c r="F829" s="463"/>
      <c r="G829" s="464"/>
      <c r="H829" s="463"/>
      <c r="I829" s="463"/>
      <c r="J829" s="463"/>
      <c r="K829" s="463"/>
      <c r="L829" s="463"/>
      <c r="M829" s="464"/>
      <c r="N829" s="464"/>
      <c r="O829" s="464"/>
      <c r="P829" s="464"/>
      <c r="Q829" s="464"/>
      <c r="R829" s="464"/>
      <c r="S829" s="464"/>
      <c r="T829" s="464"/>
      <c r="U829" s="464"/>
      <c r="V829" s="464"/>
      <c r="W829" s="464"/>
      <c r="X829" s="464"/>
      <c r="Y829" s="464"/>
      <c r="Z829" s="464"/>
      <c r="AA829" s="464"/>
    </row>
    <row r="830" spans="1:27" ht="12.75" customHeight="1" x14ac:dyDescent="0.25">
      <c r="A830" s="462"/>
      <c r="B830" s="463"/>
      <c r="C830" s="463"/>
      <c r="D830" s="463"/>
      <c r="E830" s="463"/>
      <c r="F830" s="463"/>
      <c r="G830" s="464"/>
      <c r="H830" s="463"/>
      <c r="I830" s="463"/>
      <c r="J830" s="463"/>
      <c r="K830" s="463"/>
      <c r="L830" s="463"/>
      <c r="M830" s="464"/>
      <c r="N830" s="464"/>
      <c r="O830" s="464"/>
      <c r="P830" s="464"/>
      <c r="Q830" s="464"/>
      <c r="R830" s="464"/>
      <c r="S830" s="464"/>
      <c r="T830" s="464"/>
      <c r="U830" s="464"/>
      <c r="V830" s="464"/>
      <c r="W830" s="464"/>
      <c r="X830" s="464"/>
      <c r="Y830" s="464"/>
      <c r="Z830" s="464"/>
      <c r="AA830" s="464"/>
    </row>
    <row r="831" spans="1:27" ht="12.75" customHeight="1" x14ac:dyDescent="0.25">
      <c r="A831" s="462"/>
      <c r="B831" s="463"/>
      <c r="C831" s="463"/>
      <c r="D831" s="463"/>
      <c r="E831" s="463"/>
      <c r="F831" s="463"/>
      <c r="G831" s="464"/>
      <c r="H831" s="463"/>
      <c r="I831" s="463"/>
      <c r="J831" s="463"/>
      <c r="K831" s="463"/>
      <c r="L831" s="463"/>
      <c r="M831" s="464"/>
      <c r="N831" s="464"/>
      <c r="O831" s="464"/>
      <c r="P831" s="464"/>
      <c r="Q831" s="464"/>
      <c r="R831" s="464"/>
      <c r="S831" s="464"/>
      <c r="T831" s="464"/>
      <c r="U831" s="464"/>
      <c r="V831" s="464"/>
      <c r="W831" s="464"/>
      <c r="X831" s="464"/>
      <c r="Y831" s="464"/>
      <c r="Z831" s="464"/>
      <c r="AA831" s="464"/>
    </row>
    <row r="832" spans="1:27" ht="12.75" customHeight="1" x14ac:dyDescent="0.25">
      <c r="A832" s="462"/>
      <c r="B832" s="463"/>
      <c r="C832" s="463"/>
      <c r="D832" s="463"/>
      <c r="E832" s="463"/>
      <c r="F832" s="463"/>
      <c r="G832" s="464"/>
      <c r="H832" s="463"/>
      <c r="I832" s="463"/>
      <c r="J832" s="463"/>
      <c r="K832" s="463"/>
      <c r="L832" s="463"/>
      <c r="M832" s="464"/>
      <c r="N832" s="464"/>
      <c r="O832" s="464"/>
      <c r="P832" s="464"/>
      <c r="Q832" s="464"/>
      <c r="R832" s="464"/>
      <c r="S832" s="464"/>
      <c r="T832" s="464"/>
      <c r="U832" s="464"/>
      <c r="V832" s="464"/>
      <c r="W832" s="464"/>
      <c r="X832" s="464"/>
      <c r="Y832" s="464"/>
      <c r="Z832" s="464"/>
      <c r="AA832" s="464"/>
    </row>
    <row r="833" spans="1:27" ht="12.75" customHeight="1" x14ac:dyDescent="0.25">
      <c r="A833" s="462"/>
      <c r="B833" s="463"/>
      <c r="C833" s="463"/>
      <c r="D833" s="463"/>
      <c r="E833" s="463"/>
      <c r="F833" s="463"/>
      <c r="G833" s="464"/>
      <c r="H833" s="463"/>
      <c r="I833" s="463"/>
      <c r="J833" s="463"/>
      <c r="K833" s="463"/>
      <c r="L833" s="463"/>
      <c r="M833" s="464"/>
      <c r="N833" s="464"/>
      <c r="O833" s="464"/>
      <c r="P833" s="464"/>
      <c r="Q833" s="464"/>
      <c r="R833" s="464"/>
      <c r="S833" s="464"/>
      <c r="T833" s="464"/>
      <c r="U833" s="464"/>
      <c r="V833" s="464"/>
      <c r="W833" s="464"/>
      <c r="X833" s="464"/>
      <c r="Y833" s="464"/>
      <c r="Z833" s="464"/>
      <c r="AA833" s="464"/>
    </row>
    <row r="834" spans="1:27" ht="12.75" customHeight="1" x14ac:dyDescent="0.25">
      <c r="A834" s="462"/>
      <c r="B834" s="463"/>
      <c r="C834" s="463"/>
      <c r="D834" s="463"/>
      <c r="E834" s="463"/>
      <c r="F834" s="463"/>
      <c r="G834" s="464"/>
      <c r="H834" s="463"/>
      <c r="I834" s="463"/>
      <c r="J834" s="463"/>
      <c r="K834" s="463"/>
      <c r="L834" s="463"/>
      <c r="M834" s="464"/>
      <c r="N834" s="464"/>
      <c r="O834" s="464"/>
      <c r="P834" s="464"/>
      <c r="Q834" s="464"/>
      <c r="R834" s="464"/>
      <c r="S834" s="464"/>
      <c r="T834" s="464"/>
      <c r="U834" s="464"/>
      <c r="V834" s="464"/>
      <c r="W834" s="464"/>
      <c r="X834" s="464"/>
      <c r="Y834" s="464"/>
      <c r="Z834" s="464"/>
      <c r="AA834" s="464"/>
    </row>
    <row r="835" spans="1:27" ht="12.75" customHeight="1" x14ac:dyDescent="0.25">
      <c r="A835" s="462"/>
      <c r="B835" s="463"/>
      <c r="C835" s="463"/>
      <c r="D835" s="463"/>
      <c r="E835" s="463"/>
      <c r="F835" s="463"/>
      <c r="G835" s="464"/>
      <c r="H835" s="463"/>
      <c r="I835" s="463"/>
      <c r="J835" s="463"/>
      <c r="K835" s="463"/>
      <c r="L835" s="463"/>
      <c r="M835" s="464"/>
      <c r="N835" s="464"/>
      <c r="O835" s="464"/>
      <c r="P835" s="464"/>
      <c r="Q835" s="464"/>
      <c r="R835" s="464"/>
      <c r="S835" s="464"/>
      <c r="T835" s="464"/>
      <c r="U835" s="464"/>
      <c r="V835" s="464"/>
      <c r="W835" s="464"/>
      <c r="X835" s="464"/>
      <c r="Y835" s="464"/>
      <c r="Z835" s="464"/>
      <c r="AA835" s="464"/>
    </row>
    <row r="836" spans="1:27" ht="12.75" customHeight="1" x14ac:dyDescent="0.25">
      <c r="A836" s="462"/>
      <c r="B836" s="463"/>
      <c r="C836" s="463"/>
      <c r="D836" s="463"/>
      <c r="E836" s="463"/>
      <c r="F836" s="463"/>
      <c r="G836" s="464"/>
      <c r="H836" s="463"/>
      <c r="I836" s="463"/>
      <c r="J836" s="463"/>
      <c r="K836" s="463"/>
      <c r="L836" s="463"/>
      <c r="M836" s="464"/>
      <c r="N836" s="464"/>
      <c r="O836" s="464"/>
      <c r="P836" s="464"/>
      <c r="Q836" s="464"/>
      <c r="R836" s="464"/>
      <c r="S836" s="464"/>
      <c r="T836" s="464"/>
      <c r="U836" s="464"/>
      <c r="V836" s="464"/>
      <c r="W836" s="464"/>
      <c r="X836" s="464"/>
      <c r="Y836" s="464"/>
      <c r="Z836" s="464"/>
      <c r="AA836" s="464"/>
    </row>
    <row r="837" spans="1:27" ht="12.75" customHeight="1" x14ac:dyDescent="0.25">
      <c r="A837" s="462"/>
      <c r="B837" s="463"/>
      <c r="C837" s="463"/>
      <c r="D837" s="463"/>
      <c r="E837" s="463"/>
      <c r="F837" s="463"/>
      <c r="G837" s="464"/>
      <c r="H837" s="463"/>
      <c r="I837" s="463"/>
      <c r="J837" s="463"/>
      <c r="K837" s="463"/>
      <c r="L837" s="463"/>
      <c r="M837" s="464"/>
      <c r="N837" s="464"/>
      <c r="O837" s="464"/>
      <c r="P837" s="464"/>
      <c r="Q837" s="464"/>
      <c r="R837" s="464"/>
      <c r="S837" s="464"/>
      <c r="T837" s="464"/>
      <c r="U837" s="464"/>
      <c r="V837" s="464"/>
      <c r="W837" s="464"/>
      <c r="X837" s="464"/>
      <c r="Y837" s="464"/>
      <c r="Z837" s="464"/>
      <c r="AA837" s="464"/>
    </row>
    <row r="838" spans="1:27" ht="12.75" customHeight="1" x14ac:dyDescent="0.25">
      <c r="A838" s="462"/>
      <c r="B838" s="463"/>
      <c r="C838" s="463"/>
      <c r="D838" s="463"/>
      <c r="E838" s="463"/>
      <c r="F838" s="463"/>
      <c r="G838" s="464"/>
      <c r="H838" s="463"/>
      <c r="I838" s="463"/>
      <c r="J838" s="463"/>
      <c r="K838" s="463"/>
      <c r="L838" s="463"/>
      <c r="M838" s="464"/>
      <c r="N838" s="464"/>
      <c r="O838" s="464"/>
      <c r="P838" s="464"/>
      <c r="Q838" s="464"/>
      <c r="R838" s="464"/>
      <c r="S838" s="464"/>
      <c r="T838" s="464"/>
      <c r="U838" s="464"/>
      <c r="V838" s="464"/>
      <c r="W838" s="464"/>
      <c r="X838" s="464"/>
      <c r="Y838" s="464"/>
      <c r="Z838" s="464"/>
      <c r="AA838" s="464"/>
    </row>
    <row r="839" spans="1:27" ht="12.75" customHeight="1" x14ac:dyDescent="0.25">
      <c r="A839" s="462"/>
      <c r="B839" s="463"/>
      <c r="C839" s="463"/>
      <c r="D839" s="463"/>
      <c r="E839" s="463"/>
      <c r="F839" s="463"/>
      <c r="G839" s="464"/>
      <c r="H839" s="463"/>
      <c r="I839" s="463"/>
      <c r="J839" s="463"/>
      <c r="K839" s="463"/>
      <c r="L839" s="463"/>
      <c r="M839" s="464"/>
      <c r="N839" s="464"/>
      <c r="O839" s="464"/>
      <c r="P839" s="464"/>
      <c r="Q839" s="464"/>
      <c r="R839" s="464"/>
      <c r="S839" s="464"/>
      <c r="T839" s="464"/>
      <c r="U839" s="464"/>
      <c r="V839" s="464"/>
      <c r="W839" s="464"/>
      <c r="X839" s="464"/>
      <c r="Y839" s="464"/>
      <c r="Z839" s="464"/>
      <c r="AA839" s="464"/>
    </row>
    <row r="840" spans="1:27" ht="12.75" customHeight="1" x14ac:dyDescent="0.25">
      <c r="A840" s="462"/>
      <c r="B840" s="463"/>
      <c r="C840" s="463"/>
      <c r="D840" s="463"/>
      <c r="E840" s="463"/>
      <c r="F840" s="463"/>
      <c r="G840" s="464"/>
      <c r="H840" s="463"/>
      <c r="I840" s="463"/>
      <c r="J840" s="463"/>
      <c r="K840" s="463"/>
      <c r="L840" s="463"/>
      <c r="M840" s="464"/>
      <c r="N840" s="464"/>
      <c r="O840" s="464"/>
      <c r="P840" s="464"/>
      <c r="Q840" s="464"/>
      <c r="R840" s="464"/>
      <c r="S840" s="464"/>
      <c r="T840" s="464"/>
      <c r="U840" s="464"/>
      <c r="V840" s="464"/>
      <c r="W840" s="464"/>
      <c r="X840" s="464"/>
      <c r="Y840" s="464"/>
      <c r="Z840" s="464"/>
      <c r="AA840" s="464"/>
    </row>
    <row r="841" spans="1:27" ht="12.75" customHeight="1" x14ac:dyDescent="0.25">
      <c r="A841" s="462"/>
      <c r="B841" s="463"/>
      <c r="C841" s="463"/>
      <c r="D841" s="463"/>
      <c r="E841" s="463"/>
      <c r="F841" s="463"/>
      <c r="G841" s="464"/>
      <c r="H841" s="463"/>
      <c r="I841" s="463"/>
      <c r="J841" s="463"/>
      <c r="K841" s="463"/>
      <c r="L841" s="463"/>
      <c r="M841" s="464"/>
      <c r="N841" s="464"/>
      <c r="O841" s="464"/>
      <c r="P841" s="464"/>
      <c r="Q841" s="464"/>
      <c r="R841" s="464"/>
      <c r="S841" s="464"/>
      <c r="T841" s="464"/>
      <c r="U841" s="464"/>
      <c r="V841" s="464"/>
      <c r="W841" s="464"/>
      <c r="X841" s="464"/>
      <c r="Y841" s="464"/>
      <c r="Z841" s="464"/>
      <c r="AA841" s="464"/>
    </row>
    <row r="842" spans="1:27" ht="12.75" customHeight="1" x14ac:dyDescent="0.25">
      <c r="A842" s="462"/>
      <c r="B842" s="463"/>
      <c r="C842" s="463"/>
      <c r="D842" s="463"/>
      <c r="E842" s="463"/>
      <c r="F842" s="463"/>
      <c r="G842" s="464"/>
      <c r="H842" s="463"/>
      <c r="I842" s="463"/>
      <c r="J842" s="463"/>
      <c r="K842" s="463"/>
      <c r="L842" s="463"/>
      <c r="M842" s="464"/>
      <c r="N842" s="464"/>
      <c r="O842" s="464"/>
      <c r="P842" s="464"/>
      <c r="Q842" s="464"/>
      <c r="R842" s="464"/>
      <c r="S842" s="464"/>
      <c r="T842" s="464"/>
      <c r="U842" s="464"/>
      <c r="V842" s="464"/>
      <c r="W842" s="464"/>
      <c r="X842" s="464"/>
      <c r="Y842" s="464"/>
      <c r="Z842" s="464"/>
      <c r="AA842" s="464"/>
    </row>
    <row r="843" spans="1:27" ht="12.75" customHeight="1" x14ac:dyDescent="0.25">
      <c r="A843" s="462"/>
      <c r="B843" s="463"/>
      <c r="C843" s="463"/>
      <c r="D843" s="463"/>
      <c r="E843" s="463"/>
      <c r="F843" s="463"/>
      <c r="G843" s="464"/>
      <c r="H843" s="463"/>
      <c r="I843" s="463"/>
      <c r="J843" s="463"/>
      <c r="K843" s="463"/>
      <c r="L843" s="463"/>
      <c r="M843" s="464"/>
      <c r="N843" s="464"/>
      <c r="O843" s="464"/>
      <c r="P843" s="464"/>
      <c r="Q843" s="464"/>
      <c r="R843" s="464"/>
      <c r="S843" s="464"/>
      <c r="T843" s="464"/>
      <c r="U843" s="464"/>
      <c r="V843" s="464"/>
      <c r="W843" s="464"/>
      <c r="X843" s="464"/>
      <c r="Y843" s="464"/>
      <c r="Z843" s="464"/>
      <c r="AA843" s="464"/>
    </row>
    <row r="844" spans="1:27" ht="12.75" customHeight="1" x14ac:dyDescent="0.25">
      <c r="A844" s="462"/>
      <c r="B844" s="463"/>
      <c r="C844" s="463"/>
      <c r="D844" s="463"/>
      <c r="E844" s="463"/>
      <c r="F844" s="463"/>
      <c r="G844" s="464"/>
      <c r="H844" s="463"/>
      <c r="I844" s="463"/>
      <c r="J844" s="463"/>
      <c r="K844" s="463"/>
      <c r="L844" s="463"/>
      <c r="M844" s="464"/>
      <c r="N844" s="464"/>
      <c r="O844" s="464"/>
      <c r="P844" s="464"/>
      <c r="Q844" s="464"/>
      <c r="R844" s="464"/>
      <c r="S844" s="464"/>
      <c r="T844" s="464"/>
      <c r="U844" s="464"/>
      <c r="V844" s="464"/>
      <c r="W844" s="464"/>
      <c r="X844" s="464"/>
      <c r="Y844" s="464"/>
      <c r="Z844" s="464"/>
      <c r="AA844" s="464"/>
    </row>
    <row r="845" spans="1:27" ht="12.75" customHeight="1" x14ac:dyDescent="0.25">
      <c r="A845" s="462"/>
      <c r="B845" s="463"/>
      <c r="C845" s="463"/>
      <c r="D845" s="463"/>
      <c r="E845" s="463"/>
      <c r="F845" s="463"/>
      <c r="G845" s="464"/>
      <c r="H845" s="463"/>
      <c r="I845" s="463"/>
      <c r="J845" s="463"/>
      <c r="K845" s="463"/>
      <c r="L845" s="463"/>
      <c r="M845" s="464"/>
      <c r="N845" s="464"/>
      <c r="O845" s="464"/>
      <c r="P845" s="464"/>
      <c r="Q845" s="464"/>
      <c r="R845" s="464"/>
      <c r="S845" s="464"/>
      <c r="T845" s="464"/>
      <c r="U845" s="464"/>
      <c r="V845" s="464"/>
      <c r="W845" s="464"/>
      <c r="X845" s="464"/>
      <c r="Y845" s="464"/>
      <c r="Z845" s="464"/>
      <c r="AA845" s="464"/>
    </row>
    <row r="846" spans="1:27" ht="12.75" customHeight="1" x14ac:dyDescent="0.25">
      <c r="A846" s="462"/>
      <c r="B846" s="463"/>
      <c r="C846" s="463"/>
      <c r="D846" s="463"/>
      <c r="E846" s="463"/>
      <c r="F846" s="463"/>
      <c r="G846" s="464"/>
      <c r="H846" s="463"/>
      <c r="I846" s="463"/>
      <c r="J846" s="463"/>
      <c r="K846" s="463"/>
      <c r="L846" s="463"/>
      <c r="M846" s="464"/>
      <c r="N846" s="464"/>
      <c r="O846" s="464"/>
      <c r="P846" s="464"/>
      <c r="Q846" s="464"/>
      <c r="R846" s="464"/>
      <c r="S846" s="464"/>
      <c r="T846" s="464"/>
      <c r="U846" s="464"/>
      <c r="V846" s="464"/>
      <c r="W846" s="464"/>
      <c r="X846" s="464"/>
      <c r="Y846" s="464"/>
      <c r="Z846" s="464"/>
      <c r="AA846" s="464"/>
    </row>
    <row r="847" spans="1:27" ht="12.75" customHeight="1" x14ac:dyDescent="0.25">
      <c r="A847" s="462"/>
      <c r="B847" s="463"/>
      <c r="C847" s="463"/>
      <c r="D847" s="463"/>
      <c r="E847" s="463"/>
      <c r="F847" s="463"/>
      <c r="G847" s="464"/>
      <c r="H847" s="463"/>
      <c r="I847" s="463"/>
      <c r="J847" s="463"/>
      <c r="K847" s="463"/>
      <c r="L847" s="463"/>
      <c r="M847" s="464"/>
      <c r="N847" s="464"/>
      <c r="O847" s="464"/>
      <c r="P847" s="464"/>
      <c r="Q847" s="464"/>
      <c r="R847" s="464"/>
      <c r="S847" s="464"/>
      <c r="T847" s="464"/>
      <c r="U847" s="464"/>
      <c r="V847" s="464"/>
      <c r="W847" s="464"/>
      <c r="X847" s="464"/>
      <c r="Y847" s="464"/>
      <c r="Z847" s="464"/>
      <c r="AA847" s="464"/>
    </row>
    <row r="848" spans="1:27" ht="12.75" customHeight="1" x14ac:dyDescent="0.25">
      <c r="A848" s="462"/>
      <c r="B848" s="463"/>
      <c r="C848" s="463"/>
      <c r="D848" s="463"/>
      <c r="E848" s="463"/>
      <c r="F848" s="463"/>
      <c r="G848" s="464"/>
      <c r="H848" s="463"/>
      <c r="I848" s="463"/>
      <c r="J848" s="463"/>
      <c r="K848" s="463"/>
      <c r="L848" s="463"/>
      <c r="M848" s="464"/>
      <c r="N848" s="464"/>
      <c r="O848" s="464"/>
      <c r="P848" s="464"/>
      <c r="Q848" s="464"/>
      <c r="R848" s="464"/>
      <c r="S848" s="464"/>
      <c r="T848" s="464"/>
      <c r="U848" s="464"/>
      <c r="V848" s="464"/>
      <c r="W848" s="464"/>
      <c r="X848" s="464"/>
      <c r="Y848" s="464"/>
      <c r="Z848" s="464"/>
      <c r="AA848" s="464"/>
    </row>
    <row r="849" spans="1:27" ht="12.75" customHeight="1" x14ac:dyDescent="0.25">
      <c r="A849" s="462"/>
      <c r="B849" s="463"/>
      <c r="C849" s="463"/>
      <c r="D849" s="463"/>
      <c r="E849" s="463"/>
      <c r="F849" s="463"/>
      <c r="G849" s="464"/>
      <c r="H849" s="463"/>
      <c r="I849" s="463"/>
      <c r="J849" s="463"/>
      <c r="K849" s="463"/>
      <c r="L849" s="463"/>
      <c r="M849" s="464"/>
      <c r="N849" s="464"/>
      <c r="O849" s="464"/>
      <c r="P849" s="464"/>
      <c r="Q849" s="464"/>
      <c r="R849" s="464"/>
      <c r="S849" s="464"/>
      <c r="T849" s="464"/>
      <c r="U849" s="464"/>
      <c r="V849" s="464"/>
      <c r="W849" s="464"/>
      <c r="X849" s="464"/>
      <c r="Y849" s="464"/>
      <c r="Z849" s="464"/>
      <c r="AA849" s="464"/>
    </row>
    <row r="850" spans="1:27" ht="12.75" customHeight="1" x14ac:dyDescent="0.25">
      <c r="A850" s="462"/>
      <c r="B850" s="463"/>
      <c r="C850" s="463"/>
      <c r="D850" s="463"/>
      <c r="E850" s="463"/>
      <c r="F850" s="463"/>
      <c r="G850" s="464"/>
      <c r="H850" s="463"/>
      <c r="I850" s="463"/>
      <c r="J850" s="463"/>
      <c r="K850" s="463"/>
      <c r="L850" s="463"/>
      <c r="M850" s="464"/>
      <c r="N850" s="464"/>
      <c r="O850" s="464"/>
      <c r="P850" s="464"/>
      <c r="Q850" s="464"/>
      <c r="R850" s="464"/>
      <c r="S850" s="464"/>
      <c r="T850" s="464"/>
      <c r="U850" s="464"/>
      <c r="V850" s="464"/>
      <c r="W850" s="464"/>
      <c r="X850" s="464"/>
      <c r="Y850" s="464"/>
      <c r="Z850" s="464"/>
      <c r="AA850" s="464"/>
    </row>
    <row r="851" spans="1:27" ht="12.75" customHeight="1" x14ac:dyDescent="0.25">
      <c r="A851" s="462"/>
      <c r="B851" s="463"/>
      <c r="C851" s="463"/>
      <c r="D851" s="463"/>
      <c r="E851" s="463"/>
      <c r="F851" s="463"/>
      <c r="G851" s="464"/>
      <c r="H851" s="463"/>
      <c r="I851" s="463"/>
      <c r="J851" s="463"/>
      <c r="K851" s="463"/>
      <c r="L851" s="463"/>
      <c r="M851" s="464"/>
      <c r="N851" s="464"/>
      <c r="O851" s="464"/>
      <c r="P851" s="464"/>
      <c r="Q851" s="464"/>
      <c r="R851" s="464"/>
      <c r="S851" s="464"/>
      <c r="T851" s="464"/>
      <c r="U851" s="464"/>
      <c r="V851" s="464"/>
      <c r="W851" s="464"/>
      <c r="X851" s="464"/>
      <c r="Y851" s="464"/>
      <c r="Z851" s="464"/>
      <c r="AA851" s="464"/>
    </row>
    <row r="852" spans="1:27" ht="12.75" customHeight="1" x14ac:dyDescent="0.25">
      <c r="A852" s="462"/>
      <c r="B852" s="463"/>
      <c r="C852" s="463"/>
      <c r="D852" s="463"/>
      <c r="E852" s="463"/>
      <c r="F852" s="463"/>
      <c r="G852" s="464"/>
      <c r="H852" s="463"/>
      <c r="I852" s="463"/>
      <c r="J852" s="463"/>
      <c r="K852" s="463"/>
      <c r="L852" s="463"/>
      <c r="M852" s="464"/>
      <c r="N852" s="464"/>
      <c r="O852" s="464"/>
      <c r="P852" s="464"/>
      <c r="Q852" s="464"/>
      <c r="R852" s="464"/>
      <c r="S852" s="464"/>
      <c r="T852" s="464"/>
      <c r="U852" s="464"/>
      <c r="V852" s="464"/>
      <c r="W852" s="464"/>
      <c r="X852" s="464"/>
      <c r="Y852" s="464"/>
      <c r="Z852" s="464"/>
      <c r="AA852" s="464"/>
    </row>
    <row r="853" spans="1:27" ht="12.75" customHeight="1" x14ac:dyDescent="0.25">
      <c r="A853" s="462"/>
      <c r="B853" s="463"/>
      <c r="C853" s="463"/>
      <c r="D853" s="463"/>
      <c r="E853" s="463"/>
      <c r="F853" s="463"/>
      <c r="G853" s="464"/>
      <c r="H853" s="463"/>
      <c r="I853" s="463"/>
      <c r="J853" s="463"/>
      <c r="K853" s="463"/>
      <c r="L853" s="463"/>
      <c r="M853" s="464"/>
      <c r="N853" s="464"/>
      <c r="O853" s="464"/>
      <c r="P853" s="464"/>
      <c r="Q853" s="464"/>
      <c r="R853" s="464"/>
      <c r="S853" s="464"/>
      <c r="T853" s="464"/>
      <c r="U853" s="464"/>
      <c r="V853" s="464"/>
      <c r="W853" s="464"/>
      <c r="X853" s="464"/>
      <c r="Y853" s="464"/>
      <c r="Z853" s="464"/>
      <c r="AA853" s="464"/>
    </row>
    <row r="854" spans="1:27" ht="12.75" customHeight="1" x14ac:dyDescent="0.25">
      <c r="A854" s="462"/>
      <c r="B854" s="463"/>
      <c r="C854" s="463"/>
      <c r="D854" s="463"/>
      <c r="E854" s="463"/>
      <c r="F854" s="463"/>
      <c r="G854" s="464"/>
      <c r="H854" s="463"/>
      <c r="I854" s="463"/>
      <c r="J854" s="463"/>
      <c r="K854" s="463"/>
      <c r="L854" s="463"/>
      <c r="M854" s="464"/>
      <c r="N854" s="464"/>
      <c r="O854" s="464"/>
      <c r="P854" s="464"/>
      <c r="Q854" s="464"/>
      <c r="R854" s="464"/>
      <c r="S854" s="464"/>
      <c r="T854" s="464"/>
      <c r="U854" s="464"/>
      <c r="V854" s="464"/>
      <c r="W854" s="464"/>
      <c r="X854" s="464"/>
      <c r="Y854" s="464"/>
      <c r="Z854" s="464"/>
      <c r="AA854" s="464"/>
    </row>
    <row r="855" spans="1:27" ht="12.75" customHeight="1" x14ac:dyDescent="0.25">
      <c r="A855" s="462"/>
      <c r="B855" s="463"/>
      <c r="C855" s="463"/>
      <c r="D855" s="463"/>
      <c r="E855" s="463"/>
      <c r="F855" s="463"/>
      <c r="G855" s="464"/>
      <c r="H855" s="463"/>
      <c r="I855" s="463"/>
      <c r="J855" s="463"/>
      <c r="K855" s="463"/>
      <c r="L855" s="463"/>
      <c r="M855" s="464"/>
      <c r="N855" s="464"/>
      <c r="O855" s="464"/>
      <c r="P855" s="464"/>
      <c r="Q855" s="464"/>
      <c r="R855" s="464"/>
      <c r="S855" s="464"/>
      <c r="T855" s="464"/>
      <c r="U855" s="464"/>
      <c r="V855" s="464"/>
      <c r="W855" s="464"/>
      <c r="X855" s="464"/>
      <c r="Y855" s="464"/>
      <c r="Z855" s="464"/>
      <c r="AA855" s="464"/>
    </row>
    <row r="856" spans="1:27" ht="12.75" customHeight="1" x14ac:dyDescent="0.25">
      <c r="A856" s="462"/>
      <c r="B856" s="463"/>
      <c r="C856" s="463"/>
      <c r="D856" s="463"/>
      <c r="E856" s="463"/>
      <c r="F856" s="463"/>
      <c r="G856" s="464"/>
      <c r="H856" s="463"/>
      <c r="I856" s="463"/>
      <c r="J856" s="463"/>
      <c r="K856" s="463"/>
      <c r="L856" s="463"/>
      <c r="M856" s="464"/>
      <c r="N856" s="464"/>
      <c r="O856" s="464"/>
      <c r="P856" s="464"/>
      <c r="Q856" s="464"/>
      <c r="R856" s="464"/>
      <c r="S856" s="464"/>
      <c r="T856" s="464"/>
      <c r="U856" s="464"/>
      <c r="V856" s="464"/>
      <c r="W856" s="464"/>
      <c r="X856" s="464"/>
      <c r="Y856" s="464"/>
      <c r="Z856" s="464"/>
      <c r="AA856" s="464"/>
    </row>
    <row r="857" spans="1:27" ht="12.75" customHeight="1" x14ac:dyDescent="0.25">
      <c r="A857" s="462"/>
      <c r="B857" s="463"/>
      <c r="C857" s="463"/>
      <c r="D857" s="463"/>
      <c r="E857" s="463"/>
      <c r="F857" s="463"/>
      <c r="G857" s="464"/>
      <c r="H857" s="463"/>
      <c r="I857" s="463"/>
      <c r="J857" s="463"/>
      <c r="K857" s="463"/>
      <c r="L857" s="463"/>
      <c r="M857" s="464"/>
      <c r="N857" s="464"/>
      <c r="O857" s="464"/>
      <c r="P857" s="464"/>
      <c r="Q857" s="464"/>
      <c r="R857" s="464"/>
      <c r="S857" s="464"/>
      <c r="T857" s="464"/>
      <c r="U857" s="464"/>
      <c r="V857" s="464"/>
      <c r="W857" s="464"/>
      <c r="X857" s="464"/>
      <c r="Y857" s="464"/>
      <c r="Z857" s="464"/>
      <c r="AA857" s="464"/>
    </row>
    <row r="858" spans="1:27" ht="12.75" customHeight="1" x14ac:dyDescent="0.25">
      <c r="A858" s="462"/>
      <c r="B858" s="463"/>
      <c r="C858" s="463"/>
      <c r="D858" s="463"/>
      <c r="E858" s="463"/>
      <c r="F858" s="463"/>
      <c r="G858" s="464"/>
      <c r="H858" s="463"/>
      <c r="I858" s="463"/>
      <c r="J858" s="463"/>
      <c r="K858" s="463"/>
      <c r="L858" s="463"/>
      <c r="M858" s="464"/>
      <c r="N858" s="464"/>
      <c r="O858" s="464"/>
      <c r="P858" s="464"/>
      <c r="Q858" s="464"/>
      <c r="R858" s="464"/>
      <c r="S858" s="464"/>
      <c r="T858" s="464"/>
      <c r="U858" s="464"/>
      <c r="V858" s="464"/>
      <c r="W858" s="464"/>
      <c r="X858" s="464"/>
      <c r="Y858" s="464"/>
      <c r="Z858" s="464"/>
      <c r="AA858" s="464"/>
    </row>
    <row r="859" spans="1:27" ht="12.75" customHeight="1" x14ac:dyDescent="0.25">
      <c r="A859" s="462"/>
      <c r="B859" s="463"/>
      <c r="C859" s="463"/>
      <c r="D859" s="463"/>
      <c r="E859" s="463"/>
      <c r="F859" s="463"/>
      <c r="G859" s="464"/>
      <c r="H859" s="463"/>
      <c r="I859" s="463"/>
      <c r="J859" s="463"/>
      <c r="K859" s="463"/>
      <c r="L859" s="463"/>
      <c r="M859" s="464"/>
      <c r="N859" s="464"/>
      <c r="O859" s="464"/>
      <c r="P859" s="464"/>
      <c r="Q859" s="464"/>
      <c r="R859" s="464"/>
      <c r="S859" s="464"/>
      <c r="T859" s="464"/>
      <c r="U859" s="464"/>
      <c r="V859" s="464"/>
      <c r="W859" s="464"/>
      <c r="X859" s="464"/>
      <c r="Y859" s="464"/>
      <c r="Z859" s="464"/>
      <c r="AA859" s="464"/>
    </row>
    <row r="860" spans="1:27" ht="12.75" customHeight="1" x14ac:dyDescent="0.25">
      <c r="A860" s="462"/>
      <c r="B860" s="463"/>
      <c r="C860" s="463"/>
      <c r="D860" s="463"/>
      <c r="E860" s="463"/>
      <c r="F860" s="463"/>
      <c r="G860" s="464"/>
      <c r="H860" s="463"/>
      <c r="I860" s="463"/>
      <c r="J860" s="463"/>
      <c r="K860" s="463"/>
      <c r="L860" s="463"/>
      <c r="M860" s="464"/>
      <c r="N860" s="464"/>
      <c r="O860" s="464"/>
      <c r="P860" s="464"/>
      <c r="Q860" s="464"/>
      <c r="R860" s="464"/>
      <c r="S860" s="464"/>
      <c r="T860" s="464"/>
      <c r="U860" s="464"/>
      <c r="V860" s="464"/>
      <c r="W860" s="464"/>
      <c r="X860" s="464"/>
      <c r="Y860" s="464"/>
      <c r="Z860" s="464"/>
      <c r="AA860" s="464"/>
    </row>
    <row r="861" spans="1:27" ht="12.75" customHeight="1" x14ac:dyDescent="0.25">
      <c r="A861" s="462"/>
      <c r="B861" s="463"/>
      <c r="C861" s="463"/>
      <c r="D861" s="463"/>
      <c r="E861" s="463"/>
      <c r="F861" s="463"/>
      <c r="G861" s="464"/>
      <c r="H861" s="463"/>
      <c r="I861" s="463"/>
      <c r="J861" s="463"/>
      <c r="K861" s="463"/>
      <c r="L861" s="463"/>
      <c r="M861" s="464"/>
      <c r="N861" s="464"/>
      <c r="O861" s="464"/>
      <c r="P861" s="464"/>
      <c r="Q861" s="464"/>
      <c r="R861" s="464"/>
      <c r="S861" s="464"/>
      <c r="T861" s="464"/>
      <c r="U861" s="464"/>
      <c r="V861" s="464"/>
      <c r="W861" s="464"/>
      <c r="X861" s="464"/>
      <c r="Y861" s="464"/>
      <c r="Z861" s="464"/>
      <c r="AA861" s="464"/>
    </row>
    <row r="862" spans="1:27" ht="12.75" customHeight="1" x14ac:dyDescent="0.25">
      <c r="A862" s="462"/>
      <c r="B862" s="463"/>
      <c r="C862" s="463"/>
      <c r="D862" s="463"/>
      <c r="E862" s="463"/>
      <c r="F862" s="463"/>
      <c r="G862" s="464"/>
      <c r="H862" s="463"/>
      <c r="I862" s="463"/>
      <c r="J862" s="463"/>
      <c r="K862" s="463"/>
      <c r="L862" s="463"/>
      <c r="M862" s="464"/>
      <c r="N862" s="464"/>
      <c r="O862" s="464"/>
      <c r="P862" s="464"/>
      <c r="Q862" s="464"/>
      <c r="R862" s="464"/>
      <c r="S862" s="464"/>
      <c r="T862" s="464"/>
      <c r="U862" s="464"/>
      <c r="V862" s="464"/>
      <c r="W862" s="464"/>
      <c r="X862" s="464"/>
      <c r="Y862" s="464"/>
      <c r="Z862" s="464"/>
      <c r="AA862" s="464"/>
    </row>
    <row r="863" spans="1:27" ht="12.75" customHeight="1" x14ac:dyDescent="0.25">
      <c r="A863" s="462"/>
      <c r="B863" s="463"/>
      <c r="C863" s="463"/>
      <c r="D863" s="463"/>
      <c r="E863" s="463"/>
      <c r="F863" s="463"/>
      <c r="G863" s="464"/>
      <c r="H863" s="463"/>
      <c r="I863" s="463"/>
      <c r="J863" s="463"/>
      <c r="K863" s="463"/>
      <c r="L863" s="463"/>
      <c r="M863" s="464"/>
      <c r="N863" s="464"/>
      <c r="O863" s="464"/>
      <c r="P863" s="464"/>
      <c r="Q863" s="464"/>
      <c r="R863" s="464"/>
      <c r="S863" s="464"/>
      <c r="T863" s="464"/>
      <c r="U863" s="464"/>
      <c r="V863" s="464"/>
      <c r="W863" s="464"/>
      <c r="X863" s="464"/>
      <c r="Y863" s="464"/>
      <c r="Z863" s="464"/>
      <c r="AA863" s="464"/>
    </row>
    <row r="864" spans="1:27" ht="12.75" customHeight="1" x14ac:dyDescent="0.25">
      <c r="A864" s="462"/>
      <c r="B864" s="463"/>
      <c r="C864" s="463"/>
      <c r="D864" s="463"/>
      <c r="E864" s="463"/>
      <c r="F864" s="463"/>
      <c r="G864" s="464"/>
      <c r="H864" s="463"/>
      <c r="I864" s="463"/>
      <c r="J864" s="463"/>
      <c r="K864" s="463"/>
      <c r="L864" s="463"/>
      <c r="M864" s="464"/>
      <c r="N864" s="464"/>
      <c r="O864" s="464"/>
      <c r="P864" s="464"/>
      <c r="Q864" s="464"/>
      <c r="R864" s="464"/>
      <c r="S864" s="464"/>
      <c r="T864" s="464"/>
      <c r="U864" s="464"/>
      <c r="V864" s="464"/>
      <c r="W864" s="464"/>
      <c r="X864" s="464"/>
      <c r="Y864" s="464"/>
      <c r="Z864" s="464"/>
      <c r="AA864" s="464"/>
    </row>
    <row r="865" spans="1:27" ht="12.75" customHeight="1" x14ac:dyDescent="0.25">
      <c r="A865" s="462"/>
      <c r="B865" s="463"/>
      <c r="C865" s="463"/>
      <c r="D865" s="463"/>
      <c r="E865" s="463"/>
      <c r="F865" s="463"/>
      <c r="G865" s="464"/>
      <c r="H865" s="463"/>
      <c r="I865" s="463"/>
      <c r="J865" s="463"/>
      <c r="K865" s="463"/>
      <c r="L865" s="463"/>
      <c r="M865" s="464"/>
      <c r="N865" s="464"/>
      <c r="O865" s="464"/>
      <c r="P865" s="464"/>
      <c r="Q865" s="464"/>
      <c r="R865" s="464"/>
      <c r="S865" s="464"/>
      <c r="T865" s="464"/>
      <c r="U865" s="464"/>
      <c r="V865" s="464"/>
      <c r="W865" s="464"/>
      <c r="X865" s="464"/>
      <c r="Y865" s="464"/>
      <c r="Z865" s="464"/>
      <c r="AA865" s="464"/>
    </row>
    <row r="866" spans="1:27" ht="12.75" customHeight="1" x14ac:dyDescent="0.25">
      <c r="A866" s="462"/>
      <c r="B866" s="463"/>
      <c r="C866" s="463"/>
      <c r="D866" s="463"/>
      <c r="E866" s="463"/>
      <c r="F866" s="463"/>
      <c r="G866" s="464"/>
      <c r="H866" s="463"/>
      <c r="I866" s="463"/>
      <c r="J866" s="463"/>
      <c r="K866" s="463"/>
      <c r="L866" s="463"/>
      <c r="M866" s="464"/>
      <c r="N866" s="464"/>
      <c r="O866" s="464"/>
      <c r="P866" s="464"/>
      <c r="Q866" s="464"/>
      <c r="R866" s="464"/>
      <c r="S866" s="464"/>
      <c r="T866" s="464"/>
      <c r="U866" s="464"/>
      <c r="V866" s="464"/>
      <c r="W866" s="464"/>
      <c r="X866" s="464"/>
      <c r="Y866" s="464"/>
      <c r="Z866" s="464"/>
      <c r="AA866" s="464"/>
    </row>
    <row r="867" spans="1:27" ht="12.75" customHeight="1" x14ac:dyDescent="0.25">
      <c r="A867" s="462"/>
      <c r="B867" s="463"/>
      <c r="C867" s="463"/>
      <c r="D867" s="463"/>
      <c r="E867" s="463"/>
      <c r="F867" s="463"/>
      <c r="G867" s="464"/>
      <c r="H867" s="463"/>
      <c r="I867" s="463"/>
      <c r="J867" s="463"/>
      <c r="K867" s="463"/>
      <c r="L867" s="463"/>
      <c r="M867" s="464"/>
      <c r="N867" s="464"/>
      <c r="O867" s="464"/>
      <c r="P867" s="464"/>
      <c r="Q867" s="464"/>
      <c r="R867" s="464"/>
      <c r="S867" s="464"/>
      <c r="T867" s="464"/>
      <c r="U867" s="464"/>
      <c r="V867" s="464"/>
      <c r="W867" s="464"/>
      <c r="X867" s="464"/>
      <c r="Y867" s="464"/>
      <c r="Z867" s="464"/>
      <c r="AA867" s="464"/>
    </row>
    <row r="868" spans="1:27" ht="12.75" customHeight="1" x14ac:dyDescent="0.25">
      <c r="A868" s="462"/>
      <c r="B868" s="463"/>
      <c r="C868" s="463"/>
      <c r="D868" s="463"/>
      <c r="E868" s="463"/>
      <c r="F868" s="463"/>
      <c r="G868" s="464"/>
      <c r="H868" s="463"/>
      <c r="I868" s="463"/>
      <c r="J868" s="463"/>
      <c r="K868" s="463"/>
      <c r="L868" s="463"/>
      <c r="M868" s="464"/>
      <c r="N868" s="464"/>
      <c r="O868" s="464"/>
      <c r="P868" s="464"/>
      <c r="Q868" s="464"/>
      <c r="R868" s="464"/>
      <c r="S868" s="464"/>
      <c r="T868" s="464"/>
      <c r="U868" s="464"/>
      <c r="V868" s="464"/>
      <c r="W868" s="464"/>
      <c r="X868" s="464"/>
      <c r="Y868" s="464"/>
      <c r="Z868" s="464"/>
      <c r="AA868" s="464"/>
    </row>
    <row r="869" spans="1:27" ht="12.75" customHeight="1" x14ac:dyDescent="0.25">
      <c r="A869" s="462"/>
      <c r="B869" s="463"/>
      <c r="C869" s="463"/>
      <c r="D869" s="463"/>
      <c r="E869" s="463"/>
      <c r="F869" s="463"/>
      <c r="G869" s="464"/>
      <c r="H869" s="463"/>
      <c r="I869" s="463"/>
      <c r="J869" s="463"/>
      <c r="K869" s="463"/>
      <c r="L869" s="463"/>
      <c r="M869" s="464"/>
      <c r="N869" s="464"/>
      <c r="O869" s="464"/>
      <c r="P869" s="464"/>
      <c r="Q869" s="464"/>
      <c r="R869" s="464"/>
      <c r="S869" s="464"/>
      <c r="T869" s="464"/>
      <c r="U869" s="464"/>
      <c r="V869" s="464"/>
      <c r="W869" s="464"/>
      <c r="X869" s="464"/>
      <c r="Y869" s="464"/>
      <c r="Z869" s="464"/>
      <c r="AA869" s="464"/>
    </row>
    <row r="870" spans="1:27" ht="12.75" customHeight="1" x14ac:dyDescent="0.25">
      <c r="A870" s="462"/>
      <c r="B870" s="463"/>
      <c r="C870" s="463"/>
      <c r="D870" s="463"/>
      <c r="E870" s="463"/>
      <c r="F870" s="463"/>
      <c r="G870" s="464"/>
      <c r="H870" s="463"/>
      <c r="I870" s="463"/>
      <c r="J870" s="463"/>
      <c r="K870" s="463"/>
      <c r="L870" s="463"/>
      <c r="M870" s="464"/>
      <c r="N870" s="464"/>
      <c r="O870" s="464"/>
      <c r="P870" s="464"/>
      <c r="Q870" s="464"/>
      <c r="R870" s="464"/>
      <c r="S870" s="464"/>
      <c r="T870" s="464"/>
      <c r="U870" s="464"/>
      <c r="V870" s="464"/>
      <c r="W870" s="464"/>
      <c r="X870" s="464"/>
      <c r="Y870" s="464"/>
      <c r="Z870" s="464"/>
      <c r="AA870" s="464"/>
    </row>
    <row r="871" spans="1:27" ht="12.75" customHeight="1" x14ac:dyDescent="0.25">
      <c r="A871" s="462"/>
      <c r="B871" s="463"/>
      <c r="C871" s="463"/>
      <c r="D871" s="463"/>
      <c r="E871" s="463"/>
      <c r="F871" s="463"/>
      <c r="G871" s="464"/>
      <c r="H871" s="463"/>
      <c r="I871" s="463"/>
      <c r="J871" s="463"/>
      <c r="K871" s="463"/>
      <c r="L871" s="463"/>
      <c r="M871" s="464"/>
      <c r="N871" s="464"/>
      <c r="O871" s="464"/>
      <c r="P871" s="464"/>
      <c r="Q871" s="464"/>
      <c r="R871" s="464"/>
      <c r="S871" s="464"/>
      <c r="T871" s="464"/>
      <c r="U871" s="464"/>
      <c r="V871" s="464"/>
      <c r="W871" s="464"/>
      <c r="X871" s="464"/>
      <c r="Y871" s="464"/>
      <c r="Z871" s="464"/>
      <c r="AA871" s="464"/>
    </row>
    <row r="872" spans="1:27" ht="12.75" customHeight="1" x14ac:dyDescent="0.25">
      <c r="A872" s="462"/>
      <c r="B872" s="463"/>
      <c r="C872" s="463"/>
      <c r="D872" s="463"/>
      <c r="E872" s="463"/>
      <c r="F872" s="463"/>
      <c r="G872" s="464"/>
      <c r="H872" s="463"/>
      <c r="I872" s="463"/>
      <c r="J872" s="463"/>
      <c r="K872" s="463"/>
      <c r="L872" s="463"/>
      <c r="M872" s="464"/>
      <c r="N872" s="464"/>
      <c r="O872" s="464"/>
      <c r="P872" s="464"/>
      <c r="Q872" s="464"/>
      <c r="R872" s="464"/>
      <c r="S872" s="464"/>
      <c r="T872" s="464"/>
      <c r="U872" s="464"/>
      <c r="V872" s="464"/>
      <c r="W872" s="464"/>
      <c r="X872" s="464"/>
      <c r="Y872" s="464"/>
      <c r="Z872" s="464"/>
      <c r="AA872" s="464"/>
    </row>
    <row r="873" spans="1:27" ht="12.75" customHeight="1" x14ac:dyDescent="0.25">
      <c r="A873" s="462"/>
      <c r="B873" s="463"/>
      <c r="C873" s="463"/>
      <c r="D873" s="463"/>
      <c r="E873" s="463"/>
      <c r="F873" s="463"/>
      <c r="G873" s="464"/>
      <c r="H873" s="463"/>
      <c r="I873" s="463"/>
      <c r="J873" s="463"/>
      <c r="K873" s="463"/>
      <c r="L873" s="463"/>
      <c r="M873" s="464"/>
      <c r="N873" s="464"/>
      <c r="O873" s="464"/>
      <c r="P873" s="464"/>
      <c r="Q873" s="464"/>
      <c r="R873" s="464"/>
      <c r="S873" s="464"/>
      <c r="T873" s="464"/>
      <c r="U873" s="464"/>
      <c r="V873" s="464"/>
      <c r="W873" s="464"/>
      <c r="X873" s="464"/>
      <c r="Y873" s="464"/>
      <c r="Z873" s="464"/>
      <c r="AA873" s="464"/>
    </row>
    <row r="874" spans="1:27" ht="12.75" customHeight="1" x14ac:dyDescent="0.25">
      <c r="A874" s="462"/>
      <c r="B874" s="463"/>
      <c r="C874" s="463"/>
      <c r="D874" s="463"/>
      <c r="E874" s="463"/>
      <c r="F874" s="463"/>
      <c r="G874" s="464"/>
      <c r="H874" s="463"/>
      <c r="I874" s="463"/>
      <c r="J874" s="463"/>
      <c r="K874" s="463"/>
      <c r="L874" s="463"/>
      <c r="M874" s="464"/>
      <c r="N874" s="464"/>
      <c r="O874" s="464"/>
      <c r="P874" s="464"/>
      <c r="Q874" s="464"/>
      <c r="R874" s="464"/>
      <c r="S874" s="464"/>
      <c r="T874" s="464"/>
      <c r="U874" s="464"/>
      <c r="V874" s="464"/>
      <c r="W874" s="464"/>
      <c r="X874" s="464"/>
      <c r="Y874" s="464"/>
      <c r="Z874" s="464"/>
      <c r="AA874" s="464"/>
    </row>
    <row r="875" spans="1:27" ht="12.75" customHeight="1" x14ac:dyDescent="0.25">
      <c r="A875" s="462"/>
      <c r="B875" s="463"/>
      <c r="C875" s="463"/>
      <c r="D875" s="463"/>
      <c r="E875" s="463"/>
      <c r="F875" s="463"/>
      <c r="G875" s="464"/>
      <c r="H875" s="463"/>
      <c r="I875" s="463"/>
      <c r="J875" s="463"/>
      <c r="K875" s="463"/>
      <c r="L875" s="463"/>
      <c r="M875" s="464"/>
      <c r="N875" s="464"/>
      <c r="O875" s="464"/>
      <c r="P875" s="464"/>
      <c r="Q875" s="464"/>
      <c r="R875" s="464"/>
      <c r="S875" s="464"/>
      <c r="T875" s="464"/>
      <c r="U875" s="464"/>
      <c r="V875" s="464"/>
      <c r="W875" s="464"/>
      <c r="X875" s="464"/>
      <c r="Y875" s="464"/>
      <c r="Z875" s="464"/>
      <c r="AA875" s="464"/>
    </row>
    <row r="876" spans="1:27" ht="12.75" customHeight="1" x14ac:dyDescent="0.25">
      <c r="A876" s="462"/>
      <c r="B876" s="463"/>
      <c r="C876" s="463"/>
      <c r="D876" s="463"/>
      <c r="E876" s="463"/>
      <c r="F876" s="463"/>
      <c r="G876" s="464"/>
      <c r="H876" s="463"/>
      <c r="I876" s="463"/>
      <c r="J876" s="463"/>
      <c r="K876" s="463"/>
      <c r="L876" s="463"/>
      <c r="M876" s="464"/>
      <c r="N876" s="464"/>
      <c r="O876" s="464"/>
      <c r="P876" s="464"/>
      <c r="Q876" s="464"/>
      <c r="R876" s="464"/>
      <c r="S876" s="464"/>
      <c r="T876" s="464"/>
      <c r="U876" s="464"/>
      <c r="V876" s="464"/>
      <c r="W876" s="464"/>
      <c r="X876" s="464"/>
      <c r="Y876" s="464"/>
      <c r="Z876" s="464"/>
      <c r="AA876" s="464"/>
    </row>
    <row r="877" spans="1:27" ht="12.75" customHeight="1" x14ac:dyDescent="0.25">
      <c r="A877" s="462"/>
      <c r="B877" s="463"/>
      <c r="C877" s="463"/>
      <c r="D877" s="463"/>
      <c r="E877" s="463"/>
      <c r="F877" s="463"/>
      <c r="G877" s="464"/>
      <c r="H877" s="463"/>
      <c r="I877" s="463"/>
      <c r="J877" s="463"/>
      <c r="K877" s="463"/>
      <c r="L877" s="463"/>
      <c r="M877" s="464"/>
      <c r="N877" s="464"/>
      <c r="O877" s="464"/>
      <c r="P877" s="464"/>
      <c r="Q877" s="464"/>
      <c r="R877" s="464"/>
      <c r="S877" s="464"/>
      <c r="T877" s="464"/>
      <c r="U877" s="464"/>
      <c r="V877" s="464"/>
      <c r="W877" s="464"/>
      <c r="X877" s="464"/>
      <c r="Y877" s="464"/>
      <c r="Z877" s="464"/>
      <c r="AA877" s="464"/>
    </row>
    <row r="878" spans="1:27" ht="12.75" customHeight="1" x14ac:dyDescent="0.25">
      <c r="A878" s="462"/>
      <c r="B878" s="463"/>
      <c r="C878" s="463"/>
      <c r="D878" s="463"/>
      <c r="E878" s="463"/>
      <c r="F878" s="463"/>
      <c r="G878" s="464"/>
      <c r="H878" s="463"/>
      <c r="I878" s="463"/>
      <c r="J878" s="463"/>
      <c r="K878" s="463"/>
      <c r="L878" s="463"/>
      <c r="M878" s="464"/>
      <c r="N878" s="464"/>
      <c r="O878" s="464"/>
      <c r="P878" s="464"/>
      <c r="Q878" s="464"/>
      <c r="R878" s="464"/>
      <c r="S878" s="464"/>
      <c r="T878" s="464"/>
      <c r="U878" s="464"/>
      <c r="V878" s="464"/>
      <c r="W878" s="464"/>
      <c r="X878" s="464"/>
      <c r="Y878" s="464"/>
      <c r="Z878" s="464"/>
      <c r="AA878" s="464"/>
    </row>
    <row r="879" spans="1:27" ht="12.75" customHeight="1" x14ac:dyDescent="0.25">
      <c r="A879" s="462"/>
      <c r="B879" s="463"/>
      <c r="C879" s="463"/>
      <c r="D879" s="463"/>
      <c r="E879" s="463"/>
      <c r="F879" s="463"/>
      <c r="G879" s="464"/>
      <c r="H879" s="463"/>
      <c r="I879" s="463"/>
      <c r="J879" s="463"/>
      <c r="K879" s="463"/>
      <c r="L879" s="463"/>
      <c r="M879" s="464"/>
      <c r="N879" s="464"/>
      <c r="O879" s="464"/>
      <c r="P879" s="464"/>
      <c r="Q879" s="464"/>
      <c r="R879" s="464"/>
      <c r="S879" s="464"/>
      <c r="T879" s="464"/>
      <c r="U879" s="464"/>
      <c r="V879" s="464"/>
      <c r="W879" s="464"/>
      <c r="X879" s="464"/>
      <c r="Y879" s="464"/>
      <c r="Z879" s="464"/>
      <c r="AA879" s="464"/>
    </row>
    <row r="880" spans="1:27" ht="12.75" customHeight="1" x14ac:dyDescent="0.25">
      <c r="A880" s="462"/>
      <c r="B880" s="463"/>
      <c r="C880" s="463"/>
      <c r="D880" s="463"/>
      <c r="E880" s="463"/>
      <c r="F880" s="463"/>
      <c r="G880" s="464"/>
      <c r="H880" s="463"/>
      <c r="I880" s="463"/>
      <c r="J880" s="463"/>
      <c r="K880" s="463"/>
      <c r="L880" s="463"/>
      <c r="M880" s="464"/>
      <c r="N880" s="464"/>
      <c r="O880" s="464"/>
      <c r="P880" s="464"/>
      <c r="Q880" s="464"/>
      <c r="R880" s="464"/>
      <c r="S880" s="464"/>
      <c r="T880" s="464"/>
      <c r="U880" s="464"/>
      <c r="V880" s="464"/>
      <c r="W880" s="464"/>
      <c r="X880" s="464"/>
      <c r="Y880" s="464"/>
      <c r="Z880" s="464"/>
      <c r="AA880" s="464"/>
    </row>
    <row r="881" spans="1:27" ht="12.75" customHeight="1" x14ac:dyDescent="0.25">
      <c r="A881" s="462"/>
      <c r="B881" s="463"/>
      <c r="C881" s="463"/>
      <c r="D881" s="463"/>
      <c r="E881" s="463"/>
      <c r="F881" s="463"/>
      <c r="G881" s="464"/>
      <c r="H881" s="463"/>
      <c r="I881" s="463"/>
      <c r="J881" s="463"/>
      <c r="K881" s="463"/>
      <c r="L881" s="463"/>
      <c r="M881" s="464"/>
      <c r="N881" s="464"/>
      <c r="O881" s="464"/>
      <c r="P881" s="464"/>
      <c r="Q881" s="464"/>
      <c r="R881" s="464"/>
      <c r="S881" s="464"/>
      <c r="T881" s="464"/>
      <c r="U881" s="464"/>
      <c r="V881" s="464"/>
      <c r="W881" s="464"/>
      <c r="X881" s="464"/>
      <c r="Y881" s="464"/>
      <c r="Z881" s="464"/>
      <c r="AA881" s="464"/>
    </row>
    <row r="882" spans="1:27" ht="12.75" customHeight="1" x14ac:dyDescent="0.25">
      <c r="A882" s="462"/>
      <c r="B882" s="463"/>
      <c r="C882" s="463"/>
      <c r="D882" s="463"/>
      <c r="E882" s="463"/>
      <c r="F882" s="463"/>
      <c r="G882" s="464"/>
      <c r="H882" s="463"/>
      <c r="I882" s="463"/>
      <c r="J882" s="463"/>
      <c r="K882" s="463"/>
      <c r="L882" s="463"/>
      <c r="M882" s="464"/>
      <c r="N882" s="464"/>
      <c r="O882" s="464"/>
      <c r="P882" s="464"/>
      <c r="Q882" s="464"/>
      <c r="R882" s="464"/>
      <c r="S882" s="464"/>
      <c r="T882" s="464"/>
      <c r="U882" s="464"/>
      <c r="V882" s="464"/>
      <c r="W882" s="464"/>
      <c r="X882" s="464"/>
      <c r="Y882" s="464"/>
      <c r="Z882" s="464"/>
      <c r="AA882" s="464"/>
    </row>
    <row r="883" spans="1:27" ht="12.75" customHeight="1" x14ac:dyDescent="0.25">
      <c r="A883" s="462"/>
      <c r="B883" s="463"/>
      <c r="C883" s="463"/>
      <c r="D883" s="463"/>
      <c r="E883" s="463"/>
      <c r="F883" s="463"/>
      <c r="G883" s="464"/>
      <c r="H883" s="463"/>
      <c r="I883" s="463"/>
      <c r="J883" s="463"/>
      <c r="K883" s="463"/>
      <c r="L883" s="463"/>
      <c r="M883" s="464"/>
      <c r="N883" s="464"/>
      <c r="O883" s="464"/>
      <c r="P883" s="464"/>
      <c r="Q883" s="464"/>
      <c r="R883" s="464"/>
      <c r="S883" s="464"/>
      <c r="T883" s="464"/>
      <c r="U883" s="464"/>
      <c r="V883" s="464"/>
      <c r="W883" s="464"/>
      <c r="X883" s="464"/>
      <c r="Y883" s="464"/>
      <c r="Z883" s="464"/>
      <c r="AA883" s="464"/>
    </row>
    <row r="884" spans="1:27" ht="12.75" customHeight="1" x14ac:dyDescent="0.25">
      <c r="A884" s="462"/>
      <c r="B884" s="463"/>
      <c r="C884" s="463"/>
      <c r="D884" s="463"/>
      <c r="E884" s="463"/>
      <c r="F884" s="463"/>
      <c r="G884" s="464"/>
      <c r="H884" s="463"/>
      <c r="I884" s="463"/>
      <c r="J884" s="463"/>
      <c r="K884" s="463"/>
      <c r="L884" s="463"/>
      <c r="M884" s="464"/>
      <c r="N884" s="464"/>
      <c r="O884" s="464"/>
      <c r="P884" s="464"/>
      <c r="Q884" s="464"/>
      <c r="R884" s="464"/>
      <c r="S884" s="464"/>
      <c r="T884" s="464"/>
      <c r="U884" s="464"/>
      <c r="V884" s="464"/>
      <c r="W884" s="464"/>
      <c r="X884" s="464"/>
      <c r="Y884" s="464"/>
      <c r="Z884" s="464"/>
      <c r="AA884" s="464"/>
    </row>
    <row r="885" spans="1:27" ht="12.75" customHeight="1" x14ac:dyDescent="0.25">
      <c r="A885" s="462"/>
      <c r="B885" s="463"/>
      <c r="C885" s="463"/>
      <c r="D885" s="463"/>
      <c r="E885" s="463"/>
      <c r="F885" s="463"/>
      <c r="G885" s="464"/>
      <c r="H885" s="463"/>
      <c r="I885" s="463"/>
      <c r="J885" s="463"/>
      <c r="K885" s="463"/>
      <c r="L885" s="463"/>
      <c r="M885" s="464"/>
      <c r="N885" s="464"/>
      <c r="O885" s="464"/>
      <c r="P885" s="464"/>
      <c r="Q885" s="464"/>
      <c r="R885" s="464"/>
      <c r="S885" s="464"/>
      <c r="T885" s="464"/>
      <c r="U885" s="464"/>
      <c r="V885" s="464"/>
      <c r="W885" s="464"/>
      <c r="X885" s="464"/>
      <c r="Y885" s="464"/>
      <c r="Z885" s="464"/>
      <c r="AA885" s="464"/>
    </row>
    <row r="886" spans="1:27" ht="12.75" customHeight="1" x14ac:dyDescent="0.25">
      <c r="A886" s="462"/>
      <c r="B886" s="463"/>
      <c r="C886" s="463"/>
      <c r="D886" s="463"/>
      <c r="E886" s="463"/>
      <c r="F886" s="463"/>
      <c r="G886" s="464"/>
      <c r="H886" s="463"/>
      <c r="I886" s="463"/>
      <c r="J886" s="463"/>
      <c r="K886" s="463"/>
      <c r="L886" s="463"/>
      <c r="M886" s="464"/>
      <c r="N886" s="464"/>
      <c r="O886" s="464"/>
      <c r="P886" s="464"/>
      <c r="Q886" s="464"/>
      <c r="R886" s="464"/>
      <c r="S886" s="464"/>
      <c r="T886" s="464"/>
      <c r="U886" s="464"/>
      <c r="V886" s="464"/>
      <c r="W886" s="464"/>
      <c r="X886" s="464"/>
      <c r="Y886" s="464"/>
      <c r="Z886" s="464"/>
      <c r="AA886" s="464"/>
    </row>
    <row r="887" spans="1:27" ht="12.75" customHeight="1" x14ac:dyDescent="0.25">
      <c r="A887" s="462"/>
      <c r="B887" s="463"/>
      <c r="C887" s="463"/>
      <c r="D887" s="463"/>
      <c r="E887" s="463"/>
      <c r="F887" s="463"/>
      <c r="G887" s="464"/>
      <c r="H887" s="463"/>
      <c r="I887" s="463"/>
      <c r="J887" s="463"/>
      <c r="K887" s="463"/>
      <c r="L887" s="463"/>
      <c r="M887" s="464"/>
      <c r="N887" s="464"/>
      <c r="O887" s="464"/>
      <c r="P887" s="464"/>
      <c r="Q887" s="464"/>
      <c r="R887" s="464"/>
      <c r="S887" s="464"/>
      <c r="T887" s="464"/>
      <c r="U887" s="464"/>
      <c r="V887" s="464"/>
      <c r="W887" s="464"/>
      <c r="X887" s="464"/>
      <c r="Y887" s="464"/>
      <c r="Z887" s="464"/>
      <c r="AA887" s="464"/>
    </row>
    <row r="888" spans="1:27" ht="12.75" customHeight="1" x14ac:dyDescent="0.25">
      <c r="A888" s="462"/>
      <c r="B888" s="463"/>
      <c r="C888" s="463"/>
      <c r="D888" s="463"/>
      <c r="E888" s="463"/>
      <c r="F888" s="463"/>
      <c r="G888" s="464"/>
      <c r="H888" s="463"/>
      <c r="I888" s="463"/>
      <c r="J888" s="463"/>
      <c r="K888" s="463"/>
      <c r="L888" s="463"/>
      <c r="M888" s="464"/>
      <c r="N888" s="464"/>
      <c r="O888" s="464"/>
      <c r="P888" s="464"/>
      <c r="Q888" s="464"/>
      <c r="R888" s="464"/>
      <c r="S888" s="464"/>
      <c r="T888" s="464"/>
      <c r="U888" s="464"/>
      <c r="V888" s="464"/>
      <c r="W888" s="464"/>
      <c r="X888" s="464"/>
      <c r="Y888" s="464"/>
      <c r="Z888" s="464"/>
      <c r="AA888" s="464"/>
    </row>
    <row r="889" spans="1:27" ht="12.75" customHeight="1" x14ac:dyDescent="0.25">
      <c r="A889" s="462"/>
      <c r="B889" s="463"/>
      <c r="C889" s="463"/>
      <c r="D889" s="463"/>
      <c r="E889" s="463"/>
      <c r="F889" s="463"/>
      <c r="G889" s="464"/>
      <c r="H889" s="463"/>
      <c r="I889" s="463"/>
      <c r="J889" s="463"/>
      <c r="K889" s="463"/>
      <c r="L889" s="463"/>
      <c r="M889" s="464"/>
      <c r="N889" s="464"/>
      <c r="O889" s="464"/>
      <c r="P889" s="464"/>
      <c r="Q889" s="464"/>
      <c r="R889" s="464"/>
      <c r="S889" s="464"/>
      <c r="T889" s="464"/>
      <c r="U889" s="464"/>
      <c r="V889" s="464"/>
      <c r="W889" s="464"/>
      <c r="X889" s="464"/>
      <c r="Y889" s="464"/>
      <c r="Z889" s="464"/>
      <c r="AA889" s="464"/>
    </row>
    <row r="890" spans="1:27" ht="12.75" customHeight="1" x14ac:dyDescent="0.25">
      <c r="A890" s="462"/>
      <c r="B890" s="463"/>
      <c r="C890" s="463"/>
      <c r="D890" s="463"/>
      <c r="E890" s="463"/>
      <c r="F890" s="463"/>
      <c r="G890" s="464"/>
      <c r="H890" s="463"/>
      <c r="I890" s="463"/>
      <c r="J890" s="463"/>
      <c r="K890" s="463"/>
      <c r="L890" s="463"/>
      <c r="M890" s="464"/>
      <c r="N890" s="464"/>
      <c r="O890" s="464"/>
      <c r="P890" s="464"/>
      <c r="Q890" s="464"/>
      <c r="R890" s="464"/>
      <c r="S890" s="464"/>
      <c r="T890" s="464"/>
      <c r="U890" s="464"/>
      <c r="V890" s="464"/>
      <c r="W890" s="464"/>
      <c r="X890" s="464"/>
      <c r="Y890" s="464"/>
      <c r="Z890" s="464"/>
      <c r="AA890" s="464"/>
    </row>
    <row r="891" spans="1:27" ht="15.75" customHeight="1" x14ac:dyDescent="0.25"/>
    <row r="892" spans="1:27" ht="15.75" customHeight="1" x14ac:dyDescent="0.25"/>
    <row r="893" spans="1:27" ht="15.75" customHeight="1" x14ac:dyDescent="0.25"/>
    <row r="894" spans="1:27" ht="15.75" customHeight="1" x14ac:dyDescent="0.25"/>
    <row r="895" spans="1:27" ht="15.75" customHeight="1" x14ac:dyDescent="0.25"/>
    <row r="896" spans="1:27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autoFilter ref="A7:AA647" xr:uid="{00000000-0009-0000-0000-000012000000}"/>
  <mergeCells count="13">
    <mergeCell ref="D688:F688"/>
    <mergeCell ref="A1:AA1"/>
    <mergeCell ref="A2:AA2"/>
    <mergeCell ref="A3:AA3"/>
    <mergeCell ref="A4:AA4"/>
    <mergeCell ref="A5:AA5"/>
    <mergeCell ref="Q6:S6"/>
    <mergeCell ref="T6:U6"/>
    <mergeCell ref="N6:P6"/>
    <mergeCell ref="A647:F647"/>
    <mergeCell ref="D663:F663"/>
    <mergeCell ref="D682:F682"/>
    <mergeCell ref="D686:F686"/>
  </mergeCells>
  <printOptions horizontalCentered="1"/>
  <pageMargins left="0.196850393700787" right="0.196850393700787" top="0.59055118110236204" bottom="0.78740157480314998" header="0" footer="0"/>
  <pageSetup paperSize="9" scale="42" orientation="landscape"/>
  <drawing r:id="rId1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sheetPr>
    <outlinePr summaryBelow="0" summaryRight="0"/>
  </sheetPr>
  <dimension ref="A1:K1000"/>
  <sheetViews>
    <sheetView workbookViewId="0"/>
  </sheetViews>
  <sheetFormatPr defaultColWidth="14.42578125" defaultRowHeight="15" customHeight="1" x14ac:dyDescent="0.25"/>
  <cols>
    <col min="1" max="1" width="14.42578125" customWidth="1"/>
    <col min="2" max="2" width="32.85546875" customWidth="1"/>
    <col min="3" max="4" width="14.42578125" customWidth="1"/>
    <col min="5" max="5" width="15.28515625" customWidth="1"/>
    <col min="6" max="6" width="14.42578125" customWidth="1"/>
    <col min="7" max="7" width="21.28515625" customWidth="1"/>
    <col min="9" max="9" width="19.28515625" customWidth="1"/>
    <col min="10" max="10" width="23.42578125" customWidth="1"/>
    <col min="11" max="11" width="24" customWidth="1"/>
  </cols>
  <sheetData>
    <row r="1" spans="1:11" x14ac:dyDescent="0.25">
      <c r="A1" s="466" t="s">
        <v>1243</v>
      </c>
      <c r="B1" s="466" t="s">
        <v>1244</v>
      </c>
      <c r="C1" s="466" t="s">
        <v>1245</v>
      </c>
      <c r="D1" s="466" t="s">
        <v>1246</v>
      </c>
      <c r="E1" s="466" t="s">
        <v>1247</v>
      </c>
      <c r="F1" s="466" t="s">
        <v>1248</v>
      </c>
      <c r="G1" s="466" t="s">
        <v>1249</v>
      </c>
      <c r="H1" s="466" t="s">
        <v>1250</v>
      </c>
      <c r="I1" s="466" t="s">
        <v>1251</v>
      </c>
      <c r="J1" s="466" t="s">
        <v>1252</v>
      </c>
      <c r="K1" s="466" t="s">
        <v>1253</v>
      </c>
    </row>
    <row r="2" spans="1:11" ht="15.75" customHeight="1" x14ac:dyDescent="0.25">
      <c r="A2" s="467" t="s">
        <v>1254</v>
      </c>
      <c r="B2" s="467" t="s">
        <v>1255</v>
      </c>
      <c r="C2" s="467" t="s">
        <v>1256</v>
      </c>
      <c r="D2" s="468">
        <v>45660</v>
      </c>
      <c r="E2" s="468">
        <v>46359</v>
      </c>
      <c r="F2" s="467" t="s">
        <v>1257</v>
      </c>
      <c r="G2" s="467" t="s">
        <v>1258</v>
      </c>
      <c r="H2" s="467"/>
      <c r="I2" s="467" t="s">
        <v>1259</v>
      </c>
      <c r="J2" s="469" t="s">
        <v>1260</v>
      </c>
      <c r="K2" s="469" t="s">
        <v>1261</v>
      </c>
    </row>
    <row r="3" spans="1:11" x14ac:dyDescent="0.25">
      <c r="A3" s="470"/>
      <c r="B3" s="470"/>
      <c r="C3" s="470"/>
      <c r="D3" s="470"/>
      <c r="E3" s="470"/>
      <c r="F3" s="470"/>
      <c r="G3" s="470"/>
      <c r="H3" s="470"/>
      <c r="I3" s="470"/>
      <c r="J3" s="471" t="s">
        <v>1262</v>
      </c>
      <c r="K3" s="469" t="s">
        <v>1263</v>
      </c>
    </row>
    <row r="4" spans="1:11" x14ac:dyDescent="0.25">
      <c r="A4" s="470"/>
      <c r="B4" s="470"/>
      <c r="C4" s="470"/>
      <c r="D4" s="470"/>
      <c r="E4" s="472"/>
      <c r="F4" s="470"/>
      <c r="G4" s="470"/>
      <c r="H4" s="470"/>
      <c r="I4" s="470"/>
      <c r="J4" s="469" t="s">
        <v>1264</v>
      </c>
      <c r="K4" s="469" t="s">
        <v>1265</v>
      </c>
    </row>
    <row r="5" spans="1:11" x14ac:dyDescent="0.25">
      <c r="A5" s="470"/>
      <c r="B5" s="470"/>
      <c r="C5" s="470"/>
      <c r="D5" s="470"/>
      <c r="E5" s="470"/>
      <c r="F5" s="470"/>
      <c r="G5" s="470"/>
      <c r="H5" s="470"/>
      <c r="I5" s="470"/>
      <c r="J5" s="470"/>
      <c r="K5" s="469" t="s">
        <v>1266</v>
      </c>
    </row>
    <row r="6" spans="1:11" x14ac:dyDescent="0.25">
      <c r="A6" s="470"/>
      <c r="B6" s="470"/>
      <c r="C6" s="470"/>
      <c r="D6" s="470"/>
      <c r="E6" s="470"/>
      <c r="F6" s="470"/>
      <c r="G6" s="470"/>
      <c r="H6" s="470"/>
      <c r="I6" s="470"/>
      <c r="J6" s="470"/>
      <c r="K6" s="469" t="s">
        <v>647</v>
      </c>
    </row>
    <row r="7" spans="1:11" x14ac:dyDescent="0.25">
      <c r="A7" s="470"/>
      <c r="B7" s="472"/>
      <c r="C7" s="470"/>
      <c r="D7" s="470"/>
      <c r="E7" s="473"/>
      <c r="F7" s="470"/>
      <c r="G7" s="470"/>
      <c r="H7" s="470"/>
      <c r="I7" s="470"/>
      <c r="J7" s="470"/>
      <c r="K7" s="469" t="s">
        <v>1267</v>
      </c>
    </row>
    <row r="8" spans="1:11" x14ac:dyDescent="0.25">
      <c r="A8" s="470"/>
      <c r="B8" s="470"/>
      <c r="C8" s="470"/>
      <c r="D8" s="470"/>
      <c r="E8" s="473"/>
      <c r="F8" s="470"/>
      <c r="G8" s="470"/>
      <c r="H8" s="470"/>
      <c r="I8" s="470"/>
      <c r="J8" s="470"/>
      <c r="K8" s="469" t="s">
        <v>1268</v>
      </c>
    </row>
    <row r="9" spans="1:11" x14ac:dyDescent="0.25">
      <c r="A9" s="470"/>
      <c r="B9" s="470"/>
      <c r="C9" s="470"/>
      <c r="D9" s="470"/>
      <c r="E9" s="473"/>
      <c r="F9" s="470"/>
      <c r="G9" s="470"/>
      <c r="H9" s="470"/>
      <c r="I9" s="470"/>
      <c r="J9" s="470"/>
      <c r="K9" s="469" t="s">
        <v>663</v>
      </c>
    </row>
    <row r="10" spans="1:11" x14ac:dyDescent="0.25">
      <c r="A10" s="470"/>
      <c r="B10" s="470"/>
      <c r="C10" s="470"/>
      <c r="D10" s="470"/>
      <c r="E10" s="473"/>
      <c r="F10" s="470"/>
      <c r="G10" s="470"/>
      <c r="H10" s="470"/>
      <c r="I10" s="470"/>
      <c r="J10" s="470"/>
      <c r="K10" s="469" t="s">
        <v>657</v>
      </c>
    </row>
    <row r="11" spans="1:11" x14ac:dyDescent="0.25">
      <c r="A11" s="470"/>
      <c r="B11" s="470"/>
      <c r="C11" s="470"/>
      <c r="D11" s="470"/>
      <c r="E11" s="470"/>
      <c r="F11" s="470"/>
      <c r="G11" s="470"/>
      <c r="H11" s="470"/>
      <c r="I11" s="470"/>
      <c r="J11" s="470"/>
      <c r="K11" s="469" t="s">
        <v>1269</v>
      </c>
    </row>
    <row r="12" spans="1:11" x14ac:dyDescent="0.25">
      <c r="A12" s="470"/>
      <c r="B12" s="470"/>
      <c r="C12" s="470"/>
      <c r="D12" s="470"/>
      <c r="E12" s="470"/>
      <c r="F12" s="470"/>
      <c r="G12" s="470"/>
      <c r="H12" s="470"/>
      <c r="I12" s="470"/>
      <c r="J12" s="470"/>
      <c r="K12" s="469" t="s">
        <v>1270</v>
      </c>
    </row>
    <row r="13" spans="1:11" x14ac:dyDescent="0.25">
      <c r="A13" s="357"/>
      <c r="B13" s="357"/>
      <c r="C13" s="357"/>
      <c r="D13" s="357"/>
      <c r="E13" s="357"/>
      <c r="F13" s="357"/>
      <c r="G13" s="357"/>
      <c r="H13" s="357"/>
      <c r="I13" s="357"/>
      <c r="J13" s="357"/>
      <c r="K13" s="469" t="s">
        <v>666</v>
      </c>
    </row>
    <row r="14" spans="1:11" x14ac:dyDescent="0.25">
      <c r="A14" s="357"/>
      <c r="B14" s="357"/>
      <c r="C14" s="357"/>
      <c r="D14" s="357"/>
      <c r="E14" s="357"/>
      <c r="F14" s="357"/>
      <c r="G14" s="357"/>
      <c r="H14" s="357"/>
      <c r="I14" s="357"/>
      <c r="J14" s="357"/>
      <c r="K14" s="469" t="s">
        <v>1271</v>
      </c>
    </row>
    <row r="15" spans="1:11" x14ac:dyDescent="0.25">
      <c r="A15" s="357"/>
      <c r="B15" s="357"/>
      <c r="C15" s="357"/>
      <c r="D15" s="357"/>
      <c r="E15" s="357"/>
      <c r="F15" s="357"/>
      <c r="G15" s="357"/>
      <c r="H15" s="357"/>
      <c r="I15" s="357"/>
      <c r="J15" s="357"/>
      <c r="K15" s="469" t="s">
        <v>689</v>
      </c>
    </row>
    <row r="16" spans="1:11" x14ac:dyDescent="0.25">
      <c r="A16" s="357"/>
      <c r="B16" s="357"/>
      <c r="C16" s="357"/>
      <c r="D16" s="357"/>
      <c r="E16" s="357"/>
      <c r="F16" s="357"/>
      <c r="G16" s="357"/>
      <c r="H16" s="357"/>
      <c r="I16" s="357"/>
      <c r="J16" s="357"/>
      <c r="K16" s="469" t="s">
        <v>1272</v>
      </c>
    </row>
    <row r="17" spans="1:11" x14ac:dyDescent="0.25">
      <c r="A17" s="357"/>
      <c r="B17" s="357"/>
      <c r="C17" s="357"/>
      <c r="D17" s="357"/>
      <c r="E17" s="357"/>
      <c r="F17" s="357"/>
      <c r="G17" s="357"/>
      <c r="H17" s="357"/>
      <c r="I17" s="357"/>
      <c r="J17" s="357"/>
      <c r="K17" s="469" t="s">
        <v>1273</v>
      </c>
    </row>
    <row r="18" spans="1:11" x14ac:dyDescent="0.25">
      <c r="A18" s="357"/>
      <c r="B18" s="357"/>
      <c r="C18" s="357"/>
      <c r="D18" s="357"/>
      <c r="E18" s="357"/>
      <c r="F18" s="357"/>
      <c r="G18" s="357"/>
      <c r="H18" s="357"/>
      <c r="I18" s="357"/>
      <c r="J18" s="357"/>
      <c r="K18" s="469" t="s">
        <v>715</v>
      </c>
    </row>
    <row r="19" spans="1:11" x14ac:dyDescent="0.25">
      <c r="A19" s="357"/>
      <c r="B19" s="357"/>
      <c r="C19" s="357"/>
      <c r="D19" s="357"/>
      <c r="E19" s="357"/>
      <c r="F19" s="357"/>
      <c r="G19" s="357"/>
      <c r="H19" s="357"/>
      <c r="I19" s="357"/>
      <c r="J19" s="357"/>
      <c r="K19" s="469" t="s">
        <v>1274</v>
      </c>
    </row>
    <row r="20" spans="1:11" x14ac:dyDescent="0.25">
      <c r="A20" s="357"/>
      <c r="B20" s="357"/>
      <c r="C20" s="357"/>
      <c r="D20" s="357"/>
      <c r="E20" s="357"/>
      <c r="F20" s="357"/>
      <c r="G20" s="357"/>
      <c r="H20" s="357"/>
      <c r="I20" s="357"/>
      <c r="J20" s="357"/>
      <c r="K20" s="469" t="s">
        <v>747</v>
      </c>
    </row>
    <row r="21" spans="1:11" ht="15.75" customHeight="1" x14ac:dyDescent="0.25">
      <c r="A21" s="357"/>
      <c r="B21" s="357"/>
      <c r="C21" s="357"/>
      <c r="D21" s="357"/>
      <c r="E21" s="357"/>
      <c r="F21" s="357"/>
      <c r="G21" s="357"/>
      <c r="H21" s="357"/>
      <c r="I21" s="357"/>
      <c r="J21" s="357"/>
      <c r="K21" s="469" t="s">
        <v>716</v>
      </c>
    </row>
    <row r="22" spans="1:11" ht="15.75" customHeight="1" x14ac:dyDescent="0.25">
      <c r="A22" s="357"/>
      <c r="B22" s="357"/>
      <c r="C22" s="357"/>
      <c r="D22" s="357"/>
      <c r="E22" s="357"/>
      <c r="F22" s="357"/>
      <c r="G22" s="357"/>
      <c r="H22" s="357"/>
      <c r="I22" s="357"/>
      <c r="J22" s="357"/>
      <c r="K22" s="469" t="s">
        <v>719</v>
      </c>
    </row>
    <row r="23" spans="1:11" ht="15.75" customHeight="1" x14ac:dyDescent="0.25">
      <c r="A23" s="357"/>
      <c r="B23" s="357"/>
      <c r="C23" s="357"/>
      <c r="D23" s="357"/>
      <c r="E23" s="357"/>
      <c r="F23" s="357"/>
      <c r="G23" s="357"/>
      <c r="H23" s="357"/>
      <c r="I23" s="357"/>
      <c r="J23" s="357"/>
      <c r="K23" s="469" t="s">
        <v>1275</v>
      </c>
    </row>
    <row r="24" spans="1:11" ht="15.75" customHeight="1" x14ac:dyDescent="0.25">
      <c r="A24" s="357"/>
      <c r="B24" s="357"/>
      <c r="C24" s="357"/>
      <c r="D24" s="357"/>
      <c r="E24" s="357"/>
      <c r="F24" s="357"/>
      <c r="G24" s="357"/>
      <c r="H24" s="357"/>
      <c r="I24" s="357"/>
      <c r="J24" s="357"/>
      <c r="K24" s="469" t="s">
        <v>1276</v>
      </c>
    </row>
    <row r="25" spans="1:11" ht="15.75" customHeight="1" x14ac:dyDescent="0.25"/>
    <row r="26" spans="1:11" ht="15.75" customHeight="1" x14ac:dyDescent="0.25"/>
    <row r="27" spans="1:11" ht="15.75" customHeight="1" x14ac:dyDescent="0.25"/>
    <row r="28" spans="1:11" ht="15.75" customHeight="1" x14ac:dyDescent="0.25"/>
    <row r="29" spans="1:11" ht="15.75" customHeight="1" x14ac:dyDescent="0.25"/>
    <row r="30" spans="1:11" ht="15.75" customHeight="1" x14ac:dyDescent="0.25"/>
    <row r="31" spans="1:11" ht="15.75" customHeight="1" x14ac:dyDescent="0.25"/>
    <row r="32" spans="1:11" ht="15.75" customHeight="1" x14ac:dyDescent="0.25"/>
    <row r="33" ht="15.75" customHeight="1" x14ac:dyDescent="0.25"/>
    <row r="34" ht="15.75" customHeight="1" x14ac:dyDescent="0.25"/>
    <row r="35" ht="15.75" customHeight="1" x14ac:dyDescent="0.25"/>
    <row r="36" ht="15.75" customHeight="1" x14ac:dyDescent="0.25"/>
    <row r="37" ht="15.75" customHeight="1" x14ac:dyDescent="0.25"/>
    <row r="38" ht="15.75" customHeight="1" x14ac:dyDescent="0.25"/>
    <row r="39" ht="15.75" customHeight="1" x14ac:dyDescent="0.25"/>
    <row r="40" ht="15.75" customHeight="1" x14ac:dyDescent="0.25"/>
    <row r="41" ht="15.75" customHeight="1" x14ac:dyDescent="0.25"/>
    <row r="42" ht="15.75" customHeight="1" x14ac:dyDescent="0.25"/>
    <row r="43" ht="15.75" customHeight="1" x14ac:dyDescent="0.25"/>
    <row r="44" ht="15.75" customHeight="1" x14ac:dyDescent="0.25"/>
    <row r="45" ht="15.75" customHeight="1" x14ac:dyDescent="0.25"/>
    <row r="46" ht="15.75" customHeight="1" x14ac:dyDescent="0.25"/>
    <row r="47" ht="15.75" customHeight="1" x14ac:dyDescent="0.25"/>
    <row r="48" ht="15.75" customHeight="1" x14ac:dyDescent="0.25"/>
    <row r="49" ht="15.75" customHeight="1" x14ac:dyDescent="0.25"/>
    <row r="50" ht="15.75" customHeight="1" x14ac:dyDescent="0.25"/>
    <row r="51" ht="15.75" customHeight="1" x14ac:dyDescent="0.25"/>
    <row r="52" ht="15.75" customHeight="1" x14ac:dyDescent="0.25"/>
    <row r="53" ht="15.75" customHeight="1" x14ac:dyDescent="0.25"/>
    <row r="54" ht="15.75" customHeight="1" x14ac:dyDescent="0.25"/>
    <row r="55" ht="15.75" customHeight="1" x14ac:dyDescent="0.25"/>
    <row r="56" ht="15.75" customHeight="1" x14ac:dyDescent="0.25"/>
    <row r="57" ht="15.75" customHeight="1" x14ac:dyDescent="0.25"/>
    <row r="58" ht="15.75" customHeight="1" x14ac:dyDescent="0.25"/>
    <row r="59" ht="15.75" customHeight="1" x14ac:dyDescent="0.25"/>
    <row r="60" ht="15.75" customHeight="1" x14ac:dyDescent="0.25"/>
    <row r="61" ht="15.75" customHeight="1" x14ac:dyDescent="0.25"/>
    <row r="62" ht="15.75" customHeight="1" x14ac:dyDescent="0.25"/>
    <row r="63" ht="15.75" customHeight="1" x14ac:dyDescent="0.25"/>
    <row r="64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pageMargins left="0.7" right="0.7" top="0.75" bottom="0.75" header="0" footer="0"/>
  <pageSetup orientation="landscape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dimension ref="A21:A1000"/>
  <sheetViews>
    <sheetView workbookViewId="0"/>
  </sheetViews>
  <sheetFormatPr defaultColWidth="14.42578125" defaultRowHeight="15" customHeight="1" x14ac:dyDescent="0.25"/>
  <cols>
    <col min="1" max="26" width="8.7109375" customWidth="1"/>
  </cols>
  <sheetData>
    <row r="21" ht="15.75" customHeight="1" x14ac:dyDescent="0.25"/>
    <row r="22" ht="15.75" customHeight="1" x14ac:dyDescent="0.25"/>
    <row r="23" ht="15.75" customHeight="1" x14ac:dyDescent="0.25"/>
    <row r="24" ht="15.75" customHeight="1" x14ac:dyDescent="0.25"/>
    <row r="25" ht="15.75" customHeight="1" x14ac:dyDescent="0.25"/>
    <row r="26" ht="15.75" customHeight="1" x14ac:dyDescent="0.25"/>
    <row r="27" ht="15.75" customHeight="1" x14ac:dyDescent="0.25"/>
    <row r="28" ht="15.75" customHeight="1" x14ac:dyDescent="0.25"/>
    <row r="29" ht="15.75" customHeight="1" x14ac:dyDescent="0.25"/>
    <row r="30" ht="15.75" customHeight="1" x14ac:dyDescent="0.25"/>
    <row r="31" ht="15.75" customHeight="1" x14ac:dyDescent="0.25"/>
    <row r="32" ht="15.75" customHeight="1" x14ac:dyDescent="0.25"/>
    <row r="33" ht="15.75" customHeight="1" x14ac:dyDescent="0.25"/>
    <row r="34" ht="15.75" customHeight="1" x14ac:dyDescent="0.25"/>
    <row r="35" ht="15.75" customHeight="1" x14ac:dyDescent="0.25"/>
    <row r="36" ht="15.75" customHeight="1" x14ac:dyDescent="0.25"/>
    <row r="37" ht="15.75" customHeight="1" x14ac:dyDescent="0.25"/>
    <row r="38" ht="15.75" customHeight="1" x14ac:dyDescent="0.25"/>
    <row r="39" ht="15.75" customHeight="1" x14ac:dyDescent="0.25"/>
    <row r="40" ht="15.75" customHeight="1" x14ac:dyDescent="0.25"/>
    <row r="41" ht="15.75" customHeight="1" x14ac:dyDescent="0.25"/>
    <row r="42" ht="15.75" customHeight="1" x14ac:dyDescent="0.25"/>
    <row r="43" ht="15.75" customHeight="1" x14ac:dyDescent="0.25"/>
    <row r="44" ht="15.75" customHeight="1" x14ac:dyDescent="0.25"/>
    <row r="45" ht="15.75" customHeight="1" x14ac:dyDescent="0.25"/>
    <row r="46" ht="15.75" customHeight="1" x14ac:dyDescent="0.25"/>
    <row r="47" ht="15.75" customHeight="1" x14ac:dyDescent="0.25"/>
    <row r="48" ht="15.75" customHeight="1" x14ac:dyDescent="0.25"/>
    <row r="49" ht="15.75" customHeight="1" x14ac:dyDescent="0.25"/>
    <row r="50" ht="15.75" customHeight="1" x14ac:dyDescent="0.25"/>
    <row r="51" ht="15.75" customHeight="1" x14ac:dyDescent="0.25"/>
    <row r="52" ht="15.75" customHeight="1" x14ac:dyDescent="0.25"/>
    <row r="53" ht="15.75" customHeight="1" x14ac:dyDescent="0.25"/>
    <row r="54" ht="15.75" customHeight="1" x14ac:dyDescent="0.25"/>
    <row r="55" ht="15.75" customHeight="1" x14ac:dyDescent="0.25"/>
    <row r="56" ht="15.75" customHeight="1" x14ac:dyDescent="0.25"/>
    <row r="57" ht="15.75" customHeight="1" x14ac:dyDescent="0.25"/>
    <row r="58" ht="15.75" customHeight="1" x14ac:dyDescent="0.25"/>
    <row r="59" ht="15.75" customHeight="1" x14ac:dyDescent="0.25"/>
    <row r="60" ht="15.75" customHeight="1" x14ac:dyDescent="0.25"/>
    <row r="61" ht="15.75" customHeight="1" x14ac:dyDescent="0.25"/>
    <row r="62" ht="15.75" customHeight="1" x14ac:dyDescent="0.25"/>
    <row r="63" ht="15.75" customHeight="1" x14ac:dyDescent="0.25"/>
    <row r="64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pageMargins left="0.7" right="0.7" top="0.75" bottom="0.75" header="0" footer="0"/>
  <pageSetup orientation="landscape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sheetPr>
    <tabColor rgb="FF92D050"/>
  </sheetPr>
  <dimension ref="A1:Z1000"/>
  <sheetViews>
    <sheetView workbookViewId="0"/>
  </sheetViews>
  <sheetFormatPr defaultColWidth="14.42578125" defaultRowHeight="15" customHeight="1" x14ac:dyDescent="0.25"/>
  <cols>
    <col min="1" max="1" width="5.28515625" customWidth="1"/>
    <col min="2" max="2" width="8.85546875" customWidth="1"/>
    <col min="3" max="3" width="12.28515625" customWidth="1"/>
    <col min="4" max="4" width="16.5703125" customWidth="1"/>
    <col min="5" max="5" width="9" customWidth="1"/>
    <col min="6" max="6" width="11.28515625" customWidth="1"/>
    <col min="7" max="7" width="13.85546875" customWidth="1"/>
    <col min="8" max="8" width="12.140625" customWidth="1"/>
    <col min="9" max="9" width="12.42578125" customWidth="1"/>
    <col min="10" max="10" width="13.28515625" customWidth="1"/>
    <col min="11" max="12" width="13.140625" customWidth="1"/>
    <col min="13" max="15" width="12" customWidth="1"/>
    <col min="16" max="16" width="11.85546875" customWidth="1"/>
    <col min="17" max="17" width="8.85546875" customWidth="1"/>
    <col min="18" max="18" width="11.28515625" customWidth="1"/>
    <col min="19" max="19" width="13.140625" customWidth="1"/>
    <col min="20" max="20" width="12.28515625" customWidth="1"/>
    <col min="21" max="21" width="8.85546875" customWidth="1"/>
    <col min="22" max="22" width="11.28515625" customWidth="1"/>
    <col min="23" max="23" width="12" customWidth="1"/>
    <col min="24" max="26" width="8.85546875" customWidth="1"/>
  </cols>
  <sheetData>
    <row r="1" spans="1:26" ht="18.75" x14ac:dyDescent="0.25">
      <c r="A1" s="756" t="s">
        <v>1277</v>
      </c>
      <c r="B1" s="628"/>
      <c r="C1" s="628"/>
      <c r="D1" s="628"/>
      <c r="E1" s="628"/>
      <c r="F1" s="628"/>
      <c r="G1" s="628"/>
      <c r="H1" s="628"/>
      <c r="I1" s="628"/>
      <c r="J1" s="628"/>
      <c r="K1" s="628"/>
      <c r="L1" s="628"/>
      <c r="M1" s="628"/>
      <c r="N1" s="628"/>
      <c r="O1" s="628"/>
      <c r="P1" s="628"/>
      <c r="Q1" s="628"/>
      <c r="R1" s="628"/>
      <c r="S1" s="628"/>
      <c r="T1" s="628"/>
      <c r="U1" s="628"/>
      <c r="V1" s="628"/>
      <c r="W1" s="628"/>
      <c r="X1" s="474"/>
      <c r="Y1" s="474"/>
      <c r="Z1" s="474"/>
    </row>
    <row r="2" spans="1:26" ht="15" customHeight="1" x14ac:dyDescent="0.3">
      <c r="A2" s="757" t="s">
        <v>1278</v>
      </c>
      <c r="B2" s="628"/>
      <c r="C2" s="628"/>
      <c r="D2" s="628"/>
      <c r="E2" s="628"/>
      <c r="F2" s="628"/>
      <c r="G2" s="628"/>
      <c r="H2" s="628"/>
      <c r="I2" s="628"/>
      <c r="J2" s="628"/>
      <c r="K2" s="628"/>
      <c r="L2" s="628"/>
      <c r="M2" s="628"/>
      <c r="N2" s="628"/>
      <c r="O2" s="628"/>
      <c r="P2" s="628"/>
      <c r="Q2" s="628"/>
      <c r="R2" s="628"/>
      <c r="S2" s="628"/>
      <c r="T2" s="628"/>
      <c r="U2" s="628"/>
      <c r="V2" s="628"/>
      <c r="W2" s="628"/>
      <c r="X2" s="474"/>
      <c r="Y2" s="474"/>
      <c r="Z2" s="474"/>
    </row>
    <row r="3" spans="1:26" ht="18" customHeight="1" x14ac:dyDescent="0.25">
      <c r="A3" s="758" t="s">
        <v>1279</v>
      </c>
      <c r="B3" s="717"/>
      <c r="C3" s="717"/>
      <c r="D3" s="717"/>
      <c r="E3" s="717"/>
      <c r="F3" s="717"/>
      <c r="G3" s="717"/>
      <c r="H3" s="717"/>
      <c r="I3" s="717"/>
      <c r="J3" s="717"/>
      <c r="K3" s="717"/>
      <c r="L3" s="475"/>
      <c r="M3" s="474"/>
      <c r="N3" s="474"/>
      <c r="O3" s="474"/>
      <c r="P3" s="474"/>
      <c r="Q3" s="474"/>
      <c r="R3" s="474"/>
      <c r="S3" s="474"/>
      <c r="T3" s="474"/>
      <c r="U3" s="474"/>
      <c r="V3" s="474"/>
      <c r="W3" s="474"/>
      <c r="X3" s="474"/>
      <c r="Y3" s="474"/>
      <c r="Z3" s="474"/>
    </row>
    <row r="4" spans="1:26" ht="60" x14ac:dyDescent="0.25">
      <c r="A4" s="80" t="s">
        <v>1280</v>
      </c>
      <c r="B4" s="69" t="s">
        <v>1281</v>
      </c>
      <c r="C4" s="80" t="s">
        <v>622</v>
      </c>
      <c r="D4" s="476" t="s">
        <v>1282</v>
      </c>
      <c r="E4" s="477" t="s">
        <v>1283</v>
      </c>
      <c r="F4" s="476" t="s">
        <v>1284</v>
      </c>
      <c r="G4" s="80" t="s">
        <v>1285</v>
      </c>
      <c r="H4" s="80" t="s">
        <v>1286</v>
      </c>
      <c r="I4" s="80" t="s">
        <v>1287</v>
      </c>
      <c r="J4" s="80" t="s">
        <v>1288</v>
      </c>
      <c r="K4" s="663" t="s">
        <v>1289</v>
      </c>
      <c r="L4" s="621"/>
      <c r="M4" s="663" t="s">
        <v>1290</v>
      </c>
      <c r="N4" s="621"/>
      <c r="O4" s="663" t="s">
        <v>1291</v>
      </c>
      <c r="P4" s="621"/>
      <c r="Q4" s="663" t="s">
        <v>1292</v>
      </c>
      <c r="R4" s="621"/>
      <c r="S4" s="663" t="s">
        <v>1293</v>
      </c>
      <c r="T4" s="621"/>
      <c r="U4" s="663" t="s">
        <v>897</v>
      </c>
      <c r="V4" s="621"/>
      <c r="W4" s="80" t="s">
        <v>1294</v>
      </c>
      <c r="X4" s="474"/>
      <c r="Y4" s="474"/>
      <c r="Z4" s="474"/>
    </row>
    <row r="5" spans="1:26" ht="21.75" customHeight="1" x14ac:dyDescent="0.25">
      <c r="A5" s="80"/>
      <c r="B5" s="69"/>
      <c r="C5" s="80"/>
      <c r="D5" s="476"/>
      <c r="E5" s="477"/>
      <c r="F5" s="476"/>
      <c r="G5" s="80"/>
      <c r="H5" s="80"/>
      <c r="I5" s="80"/>
      <c r="J5" s="80"/>
      <c r="K5" s="478" t="s">
        <v>624</v>
      </c>
      <c r="L5" s="80" t="s">
        <v>1295</v>
      </c>
      <c r="M5" s="478" t="s">
        <v>624</v>
      </c>
      <c r="N5" s="80" t="s">
        <v>1295</v>
      </c>
      <c r="O5" s="478" t="s">
        <v>624</v>
      </c>
      <c r="P5" s="80" t="s">
        <v>1295</v>
      </c>
      <c r="Q5" s="478" t="s">
        <v>624</v>
      </c>
      <c r="R5" s="80" t="s">
        <v>1295</v>
      </c>
      <c r="S5" s="478" t="s">
        <v>624</v>
      </c>
      <c r="T5" s="80" t="s">
        <v>1295</v>
      </c>
      <c r="U5" s="478" t="s">
        <v>624</v>
      </c>
      <c r="V5" s="80" t="s">
        <v>1295</v>
      </c>
      <c r="W5" s="80"/>
      <c r="X5" s="474"/>
      <c r="Y5" s="474"/>
      <c r="Z5" s="474"/>
    </row>
    <row r="6" spans="1:26" ht="15" customHeight="1" x14ac:dyDescent="0.25">
      <c r="A6" s="424">
        <v>1</v>
      </c>
      <c r="B6" s="424" t="s">
        <v>1296</v>
      </c>
      <c r="C6" s="424" t="s">
        <v>241</v>
      </c>
      <c r="D6" s="424" t="s">
        <v>1297</v>
      </c>
      <c r="E6" s="424"/>
      <c r="F6" s="479"/>
      <c r="G6" s="85">
        <v>44348</v>
      </c>
      <c r="H6" s="480"/>
      <c r="I6" s="481"/>
      <c r="J6" s="262"/>
      <c r="K6" s="262"/>
      <c r="L6" s="262"/>
      <c r="M6" s="8"/>
      <c r="N6" s="8"/>
      <c r="O6" s="8"/>
      <c r="P6" s="8"/>
      <c r="Q6" s="8"/>
      <c r="R6" s="8"/>
      <c r="S6" s="8"/>
      <c r="T6" s="8"/>
      <c r="U6" s="8"/>
      <c r="V6" s="8"/>
      <c r="W6" s="8"/>
      <c r="X6" s="474"/>
      <c r="Y6" s="474"/>
      <c r="Z6" s="474"/>
    </row>
    <row r="7" spans="1:26" x14ac:dyDescent="0.25">
      <c r="A7" s="424"/>
      <c r="B7" s="424"/>
      <c r="C7" s="424"/>
      <c r="D7" s="424"/>
      <c r="E7" s="482">
        <v>383.17599999999999</v>
      </c>
      <c r="F7" s="479">
        <f>E7+F5</f>
        <v>383.17599999999999</v>
      </c>
      <c r="G7" s="483"/>
      <c r="H7" s="480"/>
      <c r="I7" s="481"/>
      <c r="J7" s="262"/>
      <c r="K7" s="262"/>
      <c r="L7" s="262"/>
      <c r="M7" s="8"/>
      <c r="N7" s="8"/>
      <c r="O7" s="8"/>
      <c r="P7" s="8"/>
      <c r="Q7" s="8"/>
      <c r="R7" s="8"/>
      <c r="S7" s="8"/>
      <c r="T7" s="8"/>
      <c r="U7" s="8"/>
      <c r="V7" s="8"/>
      <c r="W7" s="8"/>
      <c r="X7" s="474"/>
      <c r="Y7" s="474"/>
      <c r="Z7" s="474"/>
    </row>
    <row r="8" spans="1:26" x14ac:dyDescent="0.25">
      <c r="A8" s="424">
        <v>2</v>
      </c>
      <c r="B8" s="424" t="s">
        <v>1298</v>
      </c>
      <c r="C8" s="424" t="s">
        <v>417</v>
      </c>
      <c r="D8" s="424" t="s">
        <v>1299</v>
      </c>
      <c r="E8" s="424"/>
      <c r="F8" s="479"/>
      <c r="G8" s="85">
        <v>44348</v>
      </c>
      <c r="H8" s="480"/>
      <c r="I8" s="481"/>
      <c r="J8" s="262"/>
      <c r="K8" s="262"/>
      <c r="L8" s="262"/>
      <c r="M8" s="8"/>
      <c r="N8" s="8"/>
      <c r="O8" s="8"/>
      <c r="P8" s="8"/>
      <c r="Q8" s="8"/>
      <c r="R8" s="8"/>
      <c r="S8" s="8"/>
      <c r="T8" s="8"/>
      <c r="U8" s="8"/>
      <c r="V8" s="8"/>
      <c r="W8" s="8"/>
      <c r="X8" s="474"/>
      <c r="Y8" s="474"/>
      <c r="Z8" s="474"/>
    </row>
    <row r="9" spans="1:26" x14ac:dyDescent="0.25">
      <c r="A9" s="424"/>
      <c r="B9" s="424"/>
      <c r="C9" s="424"/>
      <c r="D9" s="424"/>
      <c r="E9" s="482">
        <v>236.88800000000001</v>
      </c>
      <c r="F9" s="479">
        <v>236.88800000000001</v>
      </c>
      <c r="G9" s="483"/>
      <c r="H9" s="480"/>
      <c r="I9" s="481"/>
      <c r="J9" s="262"/>
      <c r="K9" s="262"/>
      <c r="L9" s="262"/>
      <c r="M9" s="8"/>
      <c r="N9" s="8"/>
      <c r="O9" s="8"/>
      <c r="P9" s="8"/>
      <c r="Q9" s="8"/>
      <c r="R9" s="8"/>
      <c r="S9" s="8"/>
      <c r="T9" s="8"/>
      <c r="U9" s="8"/>
      <c r="V9" s="8"/>
      <c r="W9" s="8"/>
      <c r="X9" s="474"/>
      <c r="Y9" s="474"/>
      <c r="Z9" s="474"/>
    </row>
    <row r="10" spans="1:26" x14ac:dyDescent="0.25">
      <c r="A10" s="424">
        <v>3</v>
      </c>
      <c r="B10" s="424" t="s">
        <v>1300</v>
      </c>
      <c r="C10" s="424" t="s">
        <v>1301</v>
      </c>
      <c r="D10" s="424" t="s">
        <v>1302</v>
      </c>
      <c r="E10" s="424"/>
      <c r="F10" s="479"/>
      <c r="G10" s="85">
        <v>44348</v>
      </c>
      <c r="H10" s="480"/>
      <c r="I10" s="481"/>
      <c r="J10" s="262"/>
      <c r="K10" s="262"/>
      <c r="L10" s="262"/>
      <c r="M10" s="8"/>
      <c r="N10" s="8"/>
      <c r="O10" s="8"/>
      <c r="P10" s="8"/>
      <c r="Q10" s="8"/>
      <c r="R10" s="8"/>
      <c r="S10" s="8"/>
      <c r="T10" s="8"/>
      <c r="U10" s="8"/>
      <c r="V10" s="8"/>
      <c r="W10" s="8"/>
      <c r="X10" s="474"/>
      <c r="Y10" s="474"/>
      <c r="Z10" s="474"/>
    </row>
    <row r="11" spans="1:26" x14ac:dyDescent="0.25">
      <c r="A11" s="424"/>
      <c r="B11" s="424"/>
      <c r="C11" s="424"/>
      <c r="D11" s="424"/>
      <c r="E11" s="482">
        <v>315.04000000000002</v>
      </c>
      <c r="F11" s="479">
        <v>315.04000000000002</v>
      </c>
      <c r="G11" s="483"/>
      <c r="H11" s="480"/>
      <c r="I11" s="481"/>
      <c r="J11" s="262"/>
      <c r="K11" s="262"/>
      <c r="L11" s="262"/>
      <c r="M11" s="8"/>
      <c r="N11" s="8"/>
      <c r="O11" s="8"/>
      <c r="P11" s="8"/>
      <c r="Q11" s="8"/>
      <c r="R11" s="8"/>
      <c r="S11" s="8"/>
      <c r="T11" s="8"/>
      <c r="U11" s="8"/>
      <c r="V11" s="8"/>
      <c r="W11" s="8"/>
      <c r="X11" s="474"/>
      <c r="Y11" s="474"/>
      <c r="Z11" s="474"/>
    </row>
    <row r="12" spans="1:26" x14ac:dyDescent="0.25">
      <c r="A12" s="424">
        <v>4</v>
      </c>
      <c r="B12" s="424" t="s">
        <v>1303</v>
      </c>
      <c r="C12" s="424" t="s">
        <v>411</v>
      </c>
      <c r="D12" s="424" t="s">
        <v>1304</v>
      </c>
      <c r="E12" s="424"/>
      <c r="F12" s="479"/>
      <c r="G12" s="85">
        <v>44348</v>
      </c>
      <c r="H12" s="109">
        <v>44510</v>
      </c>
      <c r="I12" s="481"/>
      <c r="J12" s="262"/>
      <c r="K12" s="262"/>
      <c r="L12" s="262"/>
      <c r="M12" s="8"/>
      <c r="N12" s="8"/>
      <c r="O12" s="8"/>
      <c r="P12" s="8"/>
      <c r="Q12" s="8"/>
      <c r="R12" s="8"/>
      <c r="S12" s="8"/>
      <c r="T12" s="8"/>
      <c r="U12" s="8"/>
      <c r="V12" s="8"/>
      <c r="W12" s="8"/>
      <c r="X12" s="474"/>
      <c r="Y12" s="474"/>
      <c r="Z12" s="474"/>
    </row>
    <row r="13" spans="1:26" x14ac:dyDescent="0.25">
      <c r="A13" s="424"/>
      <c r="B13" s="424"/>
      <c r="C13" s="424"/>
      <c r="D13" s="424"/>
      <c r="E13" s="482">
        <v>477.30700000000002</v>
      </c>
      <c r="F13" s="759">
        <v>1993.693</v>
      </c>
      <c r="G13" s="483"/>
      <c r="H13" s="480"/>
      <c r="I13" s="481"/>
      <c r="J13" s="262"/>
      <c r="K13" s="262"/>
      <c r="L13" s="262"/>
      <c r="M13" s="8"/>
      <c r="N13" s="8"/>
      <c r="O13" s="8"/>
      <c r="P13" s="8"/>
      <c r="Q13" s="8"/>
      <c r="R13" s="8"/>
      <c r="S13" s="8"/>
      <c r="T13" s="8"/>
      <c r="U13" s="8"/>
      <c r="V13" s="8"/>
      <c r="W13" s="8"/>
      <c r="X13" s="474"/>
      <c r="Y13" s="474"/>
      <c r="Z13" s="474"/>
    </row>
    <row r="14" spans="1:26" x14ac:dyDescent="0.25">
      <c r="A14" s="424">
        <v>5</v>
      </c>
      <c r="B14" s="424" t="s">
        <v>1305</v>
      </c>
      <c r="C14" s="427" t="s">
        <v>250</v>
      </c>
      <c r="D14" s="427" t="s">
        <v>1029</v>
      </c>
      <c r="E14" s="427"/>
      <c r="F14" s="760"/>
      <c r="G14" s="85">
        <v>44348</v>
      </c>
      <c r="H14" s="109">
        <v>44510</v>
      </c>
      <c r="I14" s="484" t="s">
        <v>1306</v>
      </c>
      <c r="J14" s="243"/>
      <c r="K14" s="485">
        <v>44527</v>
      </c>
      <c r="L14" s="485">
        <v>44537</v>
      </c>
      <c r="M14" s="486">
        <v>44573</v>
      </c>
      <c r="N14" s="487">
        <f>M14+7</f>
        <v>44580</v>
      </c>
      <c r="O14" s="485">
        <v>44544</v>
      </c>
      <c r="P14" s="485">
        <v>44544</v>
      </c>
      <c r="Q14" s="488"/>
      <c r="R14" s="488"/>
      <c r="S14" s="488"/>
      <c r="T14" s="488"/>
      <c r="U14" s="488"/>
      <c r="V14" s="488"/>
      <c r="W14" s="488"/>
      <c r="X14" s="474"/>
      <c r="Y14" s="474"/>
      <c r="Z14" s="474"/>
    </row>
    <row r="15" spans="1:26" x14ac:dyDescent="0.25">
      <c r="A15" s="424"/>
      <c r="B15" s="424"/>
      <c r="C15" s="424"/>
      <c r="D15" s="424"/>
      <c r="E15" s="482">
        <v>359.774</v>
      </c>
      <c r="F15" s="760"/>
      <c r="G15" s="483"/>
      <c r="H15" s="480"/>
      <c r="I15" s="481"/>
      <c r="J15" s="262"/>
      <c r="K15" s="262"/>
      <c r="L15" s="262"/>
      <c r="M15" s="488"/>
      <c r="N15" s="488"/>
      <c r="O15" s="8"/>
      <c r="P15" s="8"/>
      <c r="Q15" s="8"/>
      <c r="R15" s="8"/>
      <c r="S15" s="8"/>
      <c r="T15" s="8"/>
      <c r="U15" s="8"/>
      <c r="V15" s="8"/>
      <c r="W15" s="8"/>
      <c r="X15" s="474"/>
      <c r="Y15" s="474"/>
      <c r="Z15" s="474"/>
    </row>
    <row r="16" spans="1:26" x14ac:dyDescent="0.25">
      <c r="A16" s="424">
        <v>6</v>
      </c>
      <c r="B16" s="424" t="s">
        <v>1307</v>
      </c>
      <c r="C16" s="427" t="s">
        <v>250</v>
      </c>
      <c r="D16" s="427" t="s">
        <v>1029</v>
      </c>
      <c r="E16" s="427"/>
      <c r="F16" s="760"/>
      <c r="G16" s="85">
        <v>44348</v>
      </c>
      <c r="H16" s="109">
        <v>44510</v>
      </c>
      <c r="I16" s="484" t="s">
        <v>1308</v>
      </c>
      <c r="J16" s="243"/>
      <c r="K16" s="489">
        <v>44512</v>
      </c>
      <c r="L16" s="489">
        <v>44520</v>
      </c>
      <c r="M16" s="487">
        <f>N14</f>
        <v>44580</v>
      </c>
      <c r="N16" s="487">
        <f>M16+5</f>
        <v>44585</v>
      </c>
      <c r="O16" s="485">
        <v>44544</v>
      </c>
      <c r="P16" s="485">
        <v>44544</v>
      </c>
      <c r="Q16" s="488"/>
      <c r="R16" s="488"/>
      <c r="S16" s="488"/>
      <c r="T16" s="488"/>
      <c r="U16" s="488"/>
      <c r="V16" s="488"/>
      <c r="W16" s="488"/>
      <c r="X16" s="474"/>
      <c r="Y16" s="474"/>
      <c r="Z16" s="474"/>
    </row>
    <row r="17" spans="1:26" x14ac:dyDescent="0.25">
      <c r="A17" s="424"/>
      <c r="B17" s="424"/>
      <c r="C17" s="424"/>
      <c r="D17" s="424"/>
      <c r="E17" s="482">
        <v>412.08100000000002</v>
      </c>
      <c r="F17" s="760"/>
      <c r="G17" s="483"/>
      <c r="H17" s="480"/>
      <c r="I17" s="481"/>
      <c r="J17" s="262"/>
      <c r="K17" s="262"/>
      <c r="L17" s="262"/>
      <c r="M17" s="488"/>
      <c r="N17" s="488"/>
      <c r="O17" s="8"/>
      <c r="P17" s="8"/>
      <c r="Q17" s="8"/>
      <c r="R17" s="8"/>
      <c r="S17" s="8"/>
      <c r="T17" s="8"/>
      <c r="U17" s="8"/>
      <c r="V17" s="8"/>
      <c r="W17" s="8"/>
      <c r="X17" s="474"/>
      <c r="Y17" s="474"/>
      <c r="Z17" s="474"/>
    </row>
    <row r="18" spans="1:26" x14ac:dyDescent="0.25">
      <c r="A18" s="424">
        <v>7</v>
      </c>
      <c r="B18" s="424" t="s">
        <v>1309</v>
      </c>
      <c r="C18" s="427" t="s">
        <v>257</v>
      </c>
      <c r="D18" s="427" t="s">
        <v>1029</v>
      </c>
      <c r="E18" s="427"/>
      <c r="F18" s="760"/>
      <c r="G18" s="85">
        <v>44348</v>
      </c>
      <c r="H18" s="109">
        <v>44510</v>
      </c>
      <c r="I18" s="484" t="s">
        <v>1308</v>
      </c>
      <c r="J18" s="243"/>
      <c r="K18" s="489">
        <v>44501</v>
      </c>
      <c r="L18" s="489">
        <v>44514</v>
      </c>
      <c r="M18" s="487">
        <f>N16</f>
        <v>44585</v>
      </c>
      <c r="N18" s="487">
        <f>M18+7</f>
        <v>44592</v>
      </c>
      <c r="O18" s="485">
        <v>44544</v>
      </c>
      <c r="P18" s="485">
        <v>44544</v>
      </c>
      <c r="Q18" s="488"/>
      <c r="R18" s="488"/>
      <c r="S18" s="488"/>
      <c r="T18" s="488"/>
      <c r="U18" s="488"/>
      <c r="V18" s="488"/>
      <c r="W18" s="488"/>
      <c r="X18" s="474"/>
      <c r="Y18" s="474"/>
      <c r="Z18" s="474"/>
    </row>
    <row r="19" spans="1:26" x14ac:dyDescent="0.25">
      <c r="A19" s="424"/>
      <c r="B19" s="424"/>
      <c r="C19" s="424"/>
      <c r="D19" s="424"/>
      <c r="E19" s="482">
        <v>397.82100000000003</v>
      </c>
      <c r="F19" s="760"/>
      <c r="G19" s="483"/>
      <c r="H19" s="480"/>
      <c r="I19" s="481"/>
      <c r="J19" s="262"/>
      <c r="K19" s="262"/>
      <c r="L19" s="262"/>
      <c r="M19" s="488"/>
      <c r="N19" s="488"/>
      <c r="O19" s="8"/>
      <c r="P19" s="8"/>
      <c r="Q19" s="8"/>
      <c r="R19" s="8"/>
      <c r="S19" s="8"/>
      <c r="T19" s="8"/>
      <c r="U19" s="8"/>
      <c r="V19" s="8"/>
      <c r="W19" s="8"/>
      <c r="X19" s="474"/>
      <c r="Y19" s="474"/>
      <c r="Z19" s="474"/>
    </row>
    <row r="20" spans="1:26" x14ac:dyDescent="0.25">
      <c r="A20" s="424">
        <v>8</v>
      </c>
      <c r="B20" s="424" t="s">
        <v>1310</v>
      </c>
      <c r="C20" s="427" t="s">
        <v>250</v>
      </c>
      <c r="D20" s="427" t="s">
        <v>1029</v>
      </c>
      <c r="E20" s="427"/>
      <c r="F20" s="760"/>
      <c r="G20" s="85">
        <v>44348</v>
      </c>
      <c r="H20" s="109">
        <v>44510</v>
      </c>
      <c r="I20" s="484" t="s">
        <v>1308</v>
      </c>
      <c r="J20" s="243"/>
      <c r="K20" s="489">
        <v>44493</v>
      </c>
      <c r="L20" s="489">
        <f>K20+7</f>
        <v>44500</v>
      </c>
      <c r="M20" s="486">
        <v>44573</v>
      </c>
      <c r="N20" s="487">
        <f>M20+5</f>
        <v>44578</v>
      </c>
      <c r="O20" s="485">
        <v>44544</v>
      </c>
      <c r="P20" s="485">
        <v>44544</v>
      </c>
      <c r="Q20" s="488"/>
      <c r="R20" s="488"/>
      <c r="S20" s="488"/>
      <c r="T20" s="488"/>
      <c r="U20" s="488"/>
      <c r="V20" s="488"/>
      <c r="W20" s="488"/>
      <c r="X20" s="474"/>
      <c r="Y20" s="474"/>
      <c r="Z20" s="474"/>
    </row>
    <row r="21" spans="1:26" ht="15.75" customHeight="1" x14ac:dyDescent="0.25">
      <c r="A21" s="424"/>
      <c r="B21" s="424"/>
      <c r="C21" s="424"/>
      <c r="D21" s="424"/>
      <c r="E21" s="482">
        <v>346.71</v>
      </c>
      <c r="F21" s="725"/>
      <c r="G21" s="483"/>
      <c r="H21" s="480"/>
      <c r="I21" s="481"/>
      <c r="J21" s="262"/>
      <c r="K21" s="262"/>
      <c r="L21" s="262"/>
      <c r="M21" s="488"/>
      <c r="N21" s="488"/>
      <c r="O21" s="8"/>
      <c r="P21" s="8"/>
      <c r="Q21" s="8"/>
      <c r="R21" s="8"/>
      <c r="S21" s="8"/>
      <c r="T21" s="8"/>
      <c r="U21" s="8"/>
      <c r="V21" s="8"/>
      <c r="W21" s="8"/>
      <c r="X21" s="474"/>
      <c r="Y21" s="474"/>
      <c r="Z21" s="474"/>
    </row>
    <row r="22" spans="1:26" ht="15.75" customHeight="1" x14ac:dyDescent="0.25">
      <c r="A22" s="424">
        <v>9</v>
      </c>
      <c r="B22" s="424" t="s">
        <v>1311</v>
      </c>
      <c r="C22" s="427" t="s">
        <v>284</v>
      </c>
      <c r="D22" s="427" t="s">
        <v>1312</v>
      </c>
      <c r="E22" s="427"/>
      <c r="F22" s="490"/>
      <c r="G22" s="85">
        <v>44348</v>
      </c>
      <c r="H22" s="85">
        <v>44423</v>
      </c>
      <c r="I22" s="484" t="s">
        <v>1308</v>
      </c>
      <c r="J22" s="243"/>
      <c r="K22" s="489">
        <v>44484</v>
      </c>
      <c r="L22" s="489">
        <v>44492</v>
      </c>
      <c r="M22" s="487">
        <f>N20</f>
        <v>44578</v>
      </c>
      <c r="N22" s="487">
        <f>M22+8</f>
        <v>44586</v>
      </c>
      <c r="O22" s="485">
        <v>44544</v>
      </c>
      <c r="P22" s="485">
        <v>44544</v>
      </c>
      <c r="Q22" s="488"/>
      <c r="R22" s="488"/>
      <c r="S22" s="488"/>
      <c r="T22" s="488"/>
      <c r="U22" s="488"/>
      <c r="V22" s="488"/>
      <c r="W22" s="488"/>
      <c r="X22" s="474"/>
      <c r="Y22" s="474"/>
      <c r="Z22" s="474"/>
    </row>
    <row r="23" spans="1:26" ht="15.75" customHeight="1" x14ac:dyDescent="0.25">
      <c r="A23" s="424"/>
      <c r="B23" s="424"/>
      <c r="C23" s="424"/>
      <c r="D23" s="424"/>
      <c r="E23" s="482">
        <v>306.44900000000001</v>
      </c>
      <c r="F23" s="759">
        <v>701.88900000000001</v>
      </c>
      <c r="G23" s="483"/>
      <c r="H23" s="480"/>
      <c r="I23" s="481"/>
      <c r="J23" s="262"/>
      <c r="K23" s="262"/>
      <c r="L23" s="262"/>
      <c r="M23" s="8"/>
      <c r="N23" s="8"/>
      <c r="O23" s="8"/>
      <c r="P23" s="8"/>
      <c r="Q23" s="8"/>
      <c r="R23" s="8"/>
      <c r="S23" s="8"/>
      <c r="T23" s="8"/>
      <c r="U23" s="8"/>
      <c r="V23" s="8"/>
      <c r="W23" s="8"/>
      <c r="X23" s="474"/>
      <c r="Y23" s="474"/>
      <c r="Z23" s="474"/>
    </row>
    <row r="24" spans="1:26" ht="15.75" customHeight="1" x14ac:dyDescent="0.25">
      <c r="A24" s="424">
        <v>10</v>
      </c>
      <c r="B24" s="424" t="s">
        <v>1313</v>
      </c>
      <c r="C24" s="427" t="s">
        <v>257</v>
      </c>
      <c r="D24" s="427" t="s">
        <v>1029</v>
      </c>
      <c r="E24" s="427"/>
      <c r="F24" s="760"/>
      <c r="G24" s="85">
        <v>44348</v>
      </c>
      <c r="H24" s="85">
        <v>44423</v>
      </c>
      <c r="I24" s="484" t="s">
        <v>1308</v>
      </c>
      <c r="J24" s="243"/>
      <c r="K24" s="489">
        <v>44463</v>
      </c>
      <c r="L24" s="489">
        <v>44481</v>
      </c>
      <c r="M24" s="486">
        <f>N22</f>
        <v>44586</v>
      </c>
      <c r="N24" s="486">
        <f>M24+6</f>
        <v>44592</v>
      </c>
      <c r="O24" s="489">
        <v>44492</v>
      </c>
      <c r="P24" s="489">
        <v>44493</v>
      </c>
      <c r="Q24" s="488"/>
      <c r="R24" s="488"/>
      <c r="S24" s="488"/>
      <c r="T24" s="488"/>
      <c r="U24" s="488"/>
      <c r="V24" s="488"/>
      <c r="W24" s="488"/>
      <c r="X24" s="474"/>
      <c r="Y24" s="474"/>
      <c r="Z24" s="474"/>
    </row>
    <row r="25" spans="1:26" ht="15.75" customHeight="1" x14ac:dyDescent="0.25">
      <c r="A25" s="424"/>
      <c r="B25" s="424"/>
      <c r="C25" s="424"/>
      <c r="D25" s="424"/>
      <c r="E25" s="482">
        <v>395.44</v>
      </c>
      <c r="F25" s="725"/>
      <c r="G25" s="483"/>
      <c r="H25" s="480"/>
      <c r="I25" s="481"/>
      <c r="J25" s="262"/>
      <c r="K25" s="262"/>
      <c r="L25" s="262"/>
      <c r="M25" s="8"/>
      <c r="N25" s="8"/>
      <c r="O25" s="8"/>
      <c r="P25" s="8"/>
      <c r="Q25" s="8"/>
      <c r="R25" s="8"/>
      <c r="S25" s="8"/>
      <c r="T25" s="8"/>
      <c r="U25" s="8"/>
      <c r="V25" s="8"/>
      <c r="W25" s="8"/>
      <c r="X25" s="474"/>
      <c r="Y25" s="474"/>
      <c r="Z25" s="474"/>
    </row>
    <row r="26" spans="1:26" ht="15.75" customHeight="1" x14ac:dyDescent="0.25">
      <c r="A26" s="424">
        <v>11</v>
      </c>
      <c r="B26" s="424" t="s">
        <v>1314</v>
      </c>
      <c r="C26" s="424" t="s">
        <v>241</v>
      </c>
      <c r="D26" s="424" t="s">
        <v>1315</v>
      </c>
      <c r="E26" s="424"/>
      <c r="F26" s="491"/>
      <c r="G26" s="85">
        <v>44348</v>
      </c>
      <c r="H26" s="85">
        <v>44423</v>
      </c>
      <c r="I26" s="481"/>
      <c r="J26" s="262"/>
      <c r="K26" s="262"/>
      <c r="L26" s="262"/>
      <c r="M26" s="8"/>
      <c r="N26" s="8"/>
      <c r="O26" s="8"/>
      <c r="P26" s="8"/>
      <c r="Q26" s="8"/>
      <c r="R26" s="8"/>
      <c r="S26" s="8"/>
      <c r="T26" s="8"/>
      <c r="U26" s="8"/>
      <c r="V26" s="8"/>
      <c r="W26" s="8"/>
      <c r="X26" s="474"/>
      <c r="Y26" s="474"/>
      <c r="Z26" s="474"/>
    </row>
    <row r="27" spans="1:26" ht="15.75" customHeight="1" x14ac:dyDescent="0.25">
      <c r="A27" s="424"/>
      <c r="B27" s="424"/>
      <c r="C27" s="424"/>
      <c r="D27" s="424"/>
      <c r="E27" s="482">
        <v>249.47900000000001</v>
      </c>
      <c r="F27" s="479">
        <v>249.47900000000001</v>
      </c>
      <c r="G27" s="483"/>
      <c r="H27" s="480"/>
      <c r="I27" s="481"/>
      <c r="J27" s="262"/>
      <c r="K27" s="262"/>
      <c r="L27" s="262"/>
      <c r="M27" s="8"/>
      <c r="N27" s="8"/>
      <c r="O27" s="8"/>
      <c r="P27" s="8"/>
      <c r="Q27" s="8"/>
      <c r="R27" s="8"/>
      <c r="S27" s="8"/>
      <c r="T27" s="8"/>
      <c r="U27" s="8"/>
      <c r="V27" s="8"/>
      <c r="W27" s="8"/>
      <c r="X27" s="474"/>
      <c r="Y27" s="474"/>
      <c r="Z27" s="474"/>
    </row>
    <row r="28" spans="1:26" ht="15.75" customHeight="1" x14ac:dyDescent="0.25">
      <c r="A28" s="424">
        <v>12</v>
      </c>
      <c r="B28" s="424" t="s">
        <v>1316</v>
      </c>
      <c r="C28" s="424" t="s">
        <v>227</v>
      </c>
      <c r="D28" s="424" t="s">
        <v>1029</v>
      </c>
      <c r="E28" s="424"/>
      <c r="F28" s="491"/>
      <c r="G28" s="85">
        <v>44348</v>
      </c>
      <c r="H28" s="85">
        <v>44423</v>
      </c>
      <c r="I28" s="481"/>
      <c r="J28" s="262"/>
      <c r="K28" s="262"/>
      <c r="L28" s="262"/>
      <c r="M28" s="8"/>
      <c r="N28" s="8"/>
      <c r="O28" s="8"/>
      <c r="P28" s="8"/>
      <c r="Q28" s="8"/>
      <c r="R28" s="8"/>
      <c r="S28" s="8"/>
      <c r="T28" s="8"/>
      <c r="U28" s="8"/>
      <c r="V28" s="8"/>
      <c r="W28" s="8"/>
      <c r="X28" s="474"/>
      <c r="Y28" s="474"/>
      <c r="Z28" s="474"/>
    </row>
    <row r="29" spans="1:26" ht="15.75" customHeight="1" x14ac:dyDescent="0.25">
      <c r="A29" s="424"/>
      <c r="B29" s="424"/>
      <c r="C29" s="424"/>
      <c r="D29" s="424"/>
      <c r="E29" s="482">
        <v>298.12</v>
      </c>
      <c r="F29" s="759">
        <v>665.76300000000003</v>
      </c>
      <c r="G29" s="483"/>
      <c r="H29" s="480"/>
      <c r="I29" s="481"/>
      <c r="J29" s="262"/>
      <c r="K29" s="262"/>
      <c r="L29" s="262"/>
      <c r="M29" s="8"/>
      <c r="N29" s="8"/>
      <c r="O29" s="8"/>
      <c r="P29" s="8"/>
      <c r="Q29" s="8"/>
      <c r="R29" s="8"/>
      <c r="S29" s="8"/>
      <c r="T29" s="8"/>
      <c r="U29" s="8"/>
      <c r="V29" s="8"/>
      <c r="W29" s="8"/>
      <c r="X29" s="474"/>
      <c r="Y29" s="474"/>
      <c r="Z29" s="474"/>
    </row>
    <row r="30" spans="1:26" ht="15.75" customHeight="1" x14ac:dyDescent="0.25">
      <c r="A30" s="424">
        <v>13</v>
      </c>
      <c r="B30" s="424" t="s">
        <v>1317</v>
      </c>
      <c r="C30" s="424" t="s">
        <v>250</v>
      </c>
      <c r="D30" s="424" t="s">
        <v>1029</v>
      </c>
      <c r="E30" s="424"/>
      <c r="F30" s="760"/>
      <c r="G30" s="85">
        <v>44348</v>
      </c>
      <c r="H30" s="85">
        <v>44423</v>
      </c>
      <c r="I30" s="481"/>
      <c r="J30" s="262"/>
      <c r="K30" s="262"/>
      <c r="L30" s="262"/>
      <c r="M30" s="8"/>
      <c r="N30" s="8"/>
      <c r="O30" s="8"/>
      <c r="P30" s="8"/>
      <c r="Q30" s="8"/>
      <c r="R30" s="8"/>
      <c r="S30" s="8"/>
      <c r="T30" s="8"/>
      <c r="U30" s="8"/>
      <c r="V30" s="8"/>
      <c r="W30" s="8"/>
      <c r="X30" s="474"/>
      <c r="Y30" s="474"/>
      <c r="Z30" s="474"/>
    </row>
    <row r="31" spans="1:26" ht="15.75" customHeight="1" x14ac:dyDescent="0.25">
      <c r="A31" s="424"/>
      <c r="B31" s="424"/>
      <c r="C31" s="424"/>
      <c r="D31" s="424"/>
      <c r="E31" s="482">
        <v>367.64299999999997</v>
      </c>
      <c r="F31" s="725"/>
      <c r="G31" s="483"/>
      <c r="H31" s="480"/>
      <c r="I31" s="481"/>
      <c r="J31" s="262"/>
      <c r="K31" s="262"/>
      <c r="L31" s="262"/>
      <c r="M31" s="8"/>
      <c r="N31" s="8"/>
      <c r="O31" s="8"/>
      <c r="P31" s="8"/>
      <c r="Q31" s="8"/>
      <c r="R31" s="8"/>
      <c r="S31" s="8"/>
      <c r="T31" s="8"/>
      <c r="U31" s="8"/>
      <c r="V31" s="8"/>
      <c r="W31" s="8"/>
      <c r="X31" s="474"/>
      <c r="Y31" s="474"/>
      <c r="Z31" s="474"/>
    </row>
    <row r="32" spans="1:26" ht="15.75" customHeight="1" x14ac:dyDescent="0.25">
      <c r="A32" s="424">
        <v>14</v>
      </c>
      <c r="B32" s="424" t="s">
        <v>1318</v>
      </c>
      <c r="C32" s="424" t="s">
        <v>875</v>
      </c>
      <c r="D32" s="424" t="s">
        <v>1319</v>
      </c>
      <c r="E32" s="424"/>
      <c r="F32" s="479"/>
      <c r="G32" s="85">
        <v>44348</v>
      </c>
      <c r="H32" s="85">
        <v>44423</v>
      </c>
      <c r="I32" s="481"/>
      <c r="J32" s="262"/>
      <c r="K32" s="262"/>
      <c r="L32" s="262"/>
      <c r="M32" s="8"/>
      <c r="N32" s="8"/>
      <c r="O32" s="8"/>
      <c r="P32" s="8"/>
      <c r="Q32" s="8"/>
      <c r="R32" s="8"/>
      <c r="S32" s="8"/>
      <c r="T32" s="8"/>
      <c r="U32" s="8"/>
      <c r="V32" s="8"/>
      <c r="W32" s="8"/>
      <c r="X32" s="474"/>
      <c r="Y32" s="474"/>
      <c r="Z32" s="474"/>
    </row>
    <row r="33" spans="1:26" ht="15.75" customHeight="1" x14ac:dyDescent="0.25">
      <c r="A33" s="424"/>
      <c r="B33" s="424"/>
      <c r="C33" s="424"/>
      <c r="D33" s="424"/>
      <c r="E33" s="482">
        <v>219.38499999999999</v>
      </c>
      <c r="F33" s="479">
        <v>219.38499999999999</v>
      </c>
      <c r="G33" s="483"/>
      <c r="H33" s="480"/>
      <c r="I33" s="481"/>
      <c r="J33" s="262"/>
      <c r="K33" s="262"/>
      <c r="L33" s="262"/>
      <c r="M33" s="8"/>
      <c r="N33" s="8"/>
      <c r="O33" s="8"/>
      <c r="P33" s="8"/>
      <c r="Q33" s="8"/>
      <c r="R33" s="8"/>
      <c r="S33" s="8"/>
      <c r="T33" s="8"/>
      <c r="U33" s="8"/>
      <c r="V33" s="8"/>
      <c r="W33" s="8"/>
      <c r="X33" s="474"/>
      <c r="Y33" s="474"/>
      <c r="Z33" s="474"/>
    </row>
    <row r="34" spans="1:26" ht="15.75" customHeight="1" x14ac:dyDescent="0.25">
      <c r="A34" s="424">
        <v>15</v>
      </c>
      <c r="B34" s="424" t="s">
        <v>1320</v>
      </c>
      <c r="C34" s="424" t="s">
        <v>261</v>
      </c>
      <c r="D34" s="424" t="s">
        <v>1321</v>
      </c>
      <c r="E34" s="424"/>
      <c r="F34" s="479"/>
      <c r="G34" s="85">
        <v>44348</v>
      </c>
      <c r="H34" s="85">
        <v>44423</v>
      </c>
      <c r="I34" s="481"/>
      <c r="J34" s="262"/>
      <c r="K34" s="262"/>
      <c r="L34" s="262"/>
      <c r="M34" s="8"/>
      <c r="N34" s="8"/>
      <c r="O34" s="8"/>
      <c r="P34" s="8"/>
      <c r="Q34" s="8"/>
      <c r="R34" s="8"/>
      <c r="S34" s="8"/>
      <c r="T34" s="8"/>
      <c r="U34" s="8"/>
      <c r="V34" s="8"/>
      <c r="W34" s="8"/>
      <c r="X34" s="474"/>
      <c r="Y34" s="474"/>
      <c r="Z34" s="474"/>
    </row>
    <row r="35" spans="1:26" ht="15.75" customHeight="1" x14ac:dyDescent="0.25">
      <c r="A35" s="424"/>
      <c r="B35" s="424"/>
      <c r="C35" s="424"/>
      <c r="D35" s="424"/>
      <c r="E35" s="482">
        <v>338.68299999999999</v>
      </c>
      <c r="F35" s="759">
        <v>552.67399999999998</v>
      </c>
      <c r="G35" s="483"/>
      <c r="H35" s="480"/>
      <c r="I35" s="481"/>
      <c r="J35" s="262"/>
      <c r="K35" s="262"/>
      <c r="L35" s="262"/>
      <c r="M35" s="8"/>
      <c r="N35" s="8"/>
      <c r="O35" s="8"/>
      <c r="P35" s="8"/>
      <c r="Q35" s="8"/>
      <c r="R35" s="8"/>
      <c r="S35" s="8"/>
      <c r="T35" s="8"/>
      <c r="U35" s="8"/>
      <c r="V35" s="8"/>
      <c r="W35" s="8"/>
      <c r="X35" s="474"/>
      <c r="Y35" s="474"/>
      <c r="Z35" s="474"/>
    </row>
    <row r="36" spans="1:26" ht="15.75" customHeight="1" x14ac:dyDescent="0.25">
      <c r="A36" s="424">
        <v>16</v>
      </c>
      <c r="B36" s="424" t="s">
        <v>1322</v>
      </c>
      <c r="C36" s="424" t="s">
        <v>244</v>
      </c>
      <c r="D36" s="424" t="s">
        <v>1029</v>
      </c>
      <c r="E36" s="424"/>
      <c r="F36" s="760"/>
      <c r="G36" s="85">
        <v>44348</v>
      </c>
      <c r="H36" s="85">
        <v>44423</v>
      </c>
      <c r="I36" s="481"/>
      <c r="J36" s="262"/>
      <c r="K36" s="262"/>
      <c r="L36" s="262"/>
      <c r="M36" s="8"/>
      <c r="N36" s="8"/>
      <c r="O36" s="8"/>
      <c r="P36" s="8"/>
      <c r="Q36" s="8"/>
      <c r="R36" s="8"/>
      <c r="S36" s="8"/>
      <c r="T36" s="8"/>
      <c r="U36" s="8"/>
      <c r="V36" s="8"/>
      <c r="W36" s="8"/>
      <c r="X36" s="474"/>
      <c r="Y36" s="474"/>
      <c r="Z36" s="474"/>
    </row>
    <row r="37" spans="1:26" ht="15.75" customHeight="1" x14ac:dyDescent="0.25">
      <c r="A37" s="424"/>
      <c r="B37" s="424"/>
      <c r="C37" s="424"/>
      <c r="D37" s="424"/>
      <c r="E37" s="482">
        <v>213.99100000000001</v>
      </c>
      <c r="F37" s="725"/>
      <c r="G37" s="483"/>
      <c r="H37" s="480"/>
      <c r="I37" s="481"/>
      <c r="J37" s="262"/>
      <c r="K37" s="262"/>
      <c r="L37" s="262"/>
      <c r="M37" s="8"/>
      <c r="N37" s="8"/>
      <c r="O37" s="8"/>
      <c r="P37" s="8"/>
      <c r="Q37" s="8"/>
      <c r="R37" s="8"/>
      <c r="S37" s="8"/>
      <c r="T37" s="8"/>
      <c r="U37" s="8"/>
      <c r="V37" s="8"/>
      <c r="W37" s="8"/>
      <c r="X37" s="474"/>
      <c r="Y37" s="474"/>
      <c r="Z37" s="474"/>
    </row>
    <row r="38" spans="1:26" ht="15.75" customHeight="1" x14ac:dyDescent="0.25">
      <c r="A38" s="424">
        <v>17</v>
      </c>
      <c r="B38" s="424" t="s">
        <v>1323</v>
      </c>
      <c r="C38" s="424" t="s">
        <v>402</v>
      </c>
      <c r="D38" s="424" t="s">
        <v>1324</v>
      </c>
      <c r="E38" s="424"/>
      <c r="F38" s="479"/>
      <c r="G38" s="85">
        <v>44348</v>
      </c>
      <c r="H38" s="85">
        <v>44423</v>
      </c>
      <c r="I38" s="481"/>
      <c r="J38" s="262"/>
      <c r="K38" s="262"/>
      <c r="L38" s="262"/>
      <c r="M38" s="8"/>
      <c r="N38" s="8"/>
      <c r="O38" s="8"/>
      <c r="P38" s="8"/>
      <c r="Q38" s="8"/>
      <c r="R38" s="8"/>
      <c r="S38" s="8"/>
      <c r="T38" s="8"/>
      <c r="U38" s="8"/>
      <c r="V38" s="8"/>
      <c r="W38" s="8"/>
      <c r="X38" s="474"/>
      <c r="Y38" s="474"/>
      <c r="Z38" s="474"/>
    </row>
    <row r="39" spans="1:26" ht="15.75" customHeight="1" x14ac:dyDescent="0.25">
      <c r="A39" s="424"/>
      <c r="B39" s="424"/>
      <c r="C39" s="424"/>
      <c r="D39" s="424"/>
      <c r="E39" s="482">
        <v>236.51599999999999</v>
      </c>
      <c r="F39" s="479">
        <v>236.51599999999999</v>
      </c>
      <c r="G39" s="483"/>
      <c r="H39" s="480"/>
      <c r="I39" s="481"/>
      <c r="J39" s="262"/>
      <c r="K39" s="262"/>
      <c r="L39" s="262"/>
      <c r="M39" s="8"/>
      <c r="N39" s="8"/>
      <c r="O39" s="8"/>
      <c r="P39" s="8"/>
      <c r="Q39" s="8"/>
      <c r="R39" s="8"/>
      <c r="S39" s="8"/>
      <c r="T39" s="8"/>
      <c r="U39" s="8"/>
      <c r="V39" s="8"/>
      <c r="W39" s="8"/>
      <c r="X39" s="474"/>
      <c r="Y39" s="474"/>
      <c r="Z39" s="474"/>
    </row>
    <row r="40" spans="1:26" ht="15.75" customHeight="1" x14ac:dyDescent="0.25">
      <c r="A40" s="424">
        <v>18</v>
      </c>
      <c r="B40" s="424" t="s">
        <v>1325</v>
      </c>
      <c r="C40" s="424" t="s">
        <v>1239</v>
      </c>
      <c r="D40" s="424" t="s">
        <v>1326</v>
      </c>
      <c r="E40" s="424"/>
      <c r="F40" s="479"/>
      <c r="G40" s="85">
        <v>44348</v>
      </c>
      <c r="H40" s="85">
        <v>44423</v>
      </c>
      <c r="I40" s="481"/>
      <c r="J40" s="262"/>
      <c r="K40" s="262"/>
      <c r="L40" s="262"/>
      <c r="M40" s="8"/>
      <c r="N40" s="8"/>
      <c r="O40" s="8"/>
      <c r="P40" s="8"/>
      <c r="Q40" s="8"/>
      <c r="R40" s="8"/>
      <c r="S40" s="8"/>
      <c r="T40" s="8"/>
      <c r="U40" s="8"/>
      <c r="V40" s="8"/>
      <c r="W40" s="8"/>
      <c r="X40" s="474"/>
      <c r="Y40" s="474"/>
      <c r="Z40" s="474"/>
    </row>
    <row r="41" spans="1:26" ht="15.75" customHeight="1" x14ac:dyDescent="0.25">
      <c r="A41" s="424"/>
      <c r="B41" s="424"/>
      <c r="C41" s="424"/>
      <c r="D41" s="424"/>
      <c r="E41" s="482">
        <v>299.577</v>
      </c>
      <c r="F41" s="759">
        <v>598.62</v>
      </c>
      <c r="G41" s="483"/>
      <c r="H41" s="480"/>
      <c r="I41" s="481"/>
      <c r="J41" s="262"/>
      <c r="K41" s="262"/>
      <c r="L41" s="262"/>
      <c r="M41" s="8"/>
      <c r="N41" s="8"/>
      <c r="O41" s="8"/>
      <c r="P41" s="8"/>
      <c r="Q41" s="8"/>
      <c r="R41" s="8"/>
      <c r="S41" s="8"/>
      <c r="T41" s="8"/>
      <c r="U41" s="8"/>
      <c r="V41" s="8"/>
      <c r="W41" s="8"/>
      <c r="X41" s="474"/>
      <c r="Y41" s="474"/>
      <c r="Z41" s="474"/>
    </row>
    <row r="42" spans="1:26" ht="16.5" customHeight="1" x14ac:dyDescent="0.25">
      <c r="A42" s="424">
        <v>19</v>
      </c>
      <c r="B42" s="424" t="s">
        <v>1327</v>
      </c>
      <c r="C42" s="427" t="s">
        <v>250</v>
      </c>
      <c r="D42" s="427" t="s">
        <v>1029</v>
      </c>
      <c r="E42" s="427"/>
      <c r="F42" s="760"/>
      <c r="G42" s="85">
        <v>44348</v>
      </c>
      <c r="H42" s="85">
        <v>44423</v>
      </c>
      <c r="I42" s="484" t="s">
        <v>1308</v>
      </c>
      <c r="J42" s="243"/>
      <c r="K42" s="109"/>
      <c r="L42" s="109"/>
      <c r="M42" s="109"/>
      <c r="N42" s="109"/>
      <c r="O42" s="109"/>
      <c r="P42" s="109"/>
      <c r="Q42" s="109"/>
      <c r="R42" s="109"/>
      <c r="S42" s="109"/>
      <c r="T42" s="109"/>
      <c r="U42" s="109"/>
      <c r="V42" s="109"/>
      <c r="W42" s="109"/>
      <c r="X42" s="474"/>
      <c r="Y42" s="474"/>
      <c r="Z42" s="474"/>
    </row>
    <row r="43" spans="1:26" ht="15.75" customHeight="1" x14ac:dyDescent="0.25">
      <c r="A43" s="424"/>
      <c r="B43" s="424"/>
      <c r="C43" s="424"/>
      <c r="D43" s="424"/>
      <c r="E43" s="482">
        <v>299.04199999999997</v>
      </c>
      <c r="F43" s="725"/>
      <c r="G43" s="483"/>
      <c r="H43" s="480"/>
      <c r="I43" s="481"/>
      <c r="J43" s="262"/>
      <c r="K43" s="109"/>
      <c r="L43" s="109"/>
      <c r="M43" s="109"/>
      <c r="N43" s="109"/>
      <c r="O43" s="109"/>
      <c r="P43" s="109"/>
      <c r="Q43" s="109"/>
      <c r="R43" s="109"/>
      <c r="S43" s="109"/>
      <c r="T43" s="109"/>
      <c r="U43" s="109"/>
      <c r="V43" s="109"/>
      <c r="W43" s="109"/>
      <c r="X43" s="474"/>
      <c r="Y43" s="474"/>
      <c r="Z43" s="474"/>
    </row>
    <row r="44" spans="1:26" ht="15.75" customHeight="1" x14ac:dyDescent="0.25">
      <c r="A44" s="424">
        <v>20</v>
      </c>
      <c r="B44" s="424" t="s">
        <v>1328</v>
      </c>
      <c r="C44" s="427" t="s">
        <v>241</v>
      </c>
      <c r="D44" s="427" t="s">
        <v>1329</v>
      </c>
      <c r="E44" s="427"/>
      <c r="F44" s="490"/>
      <c r="G44" s="85">
        <v>44348</v>
      </c>
      <c r="H44" s="85">
        <v>44423</v>
      </c>
      <c r="I44" s="484" t="s">
        <v>1308</v>
      </c>
      <c r="J44" s="243"/>
      <c r="K44" s="485">
        <v>44507</v>
      </c>
      <c r="L44" s="485">
        <v>44535</v>
      </c>
      <c r="M44" s="492">
        <v>44572</v>
      </c>
      <c r="N44" s="492">
        <f>M44+11</f>
        <v>44583</v>
      </c>
      <c r="O44" s="489">
        <v>44538</v>
      </c>
      <c r="P44" s="489">
        <v>44538</v>
      </c>
      <c r="Q44" s="109"/>
      <c r="R44" s="109"/>
      <c r="S44" s="109"/>
      <c r="T44" s="109"/>
      <c r="U44" s="109"/>
      <c r="V44" s="109"/>
      <c r="W44" s="109"/>
      <c r="X44" s="474"/>
      <c r="Y44" s="474"/>
      <c r="Z44" s="474"/>
    </row>
    <row r="45" spans="1:26" ht="15.75" customHeight="1" x14ac:dyDescent="0.25">
      <c r="A45" s="424"/>
      <c r="B45" s="424"/>
      <c r="C45" s="424"/>
      <c r="D45" s="424"/>
      <c r="E45" s="482">
        <v>243.59399999999999</v>
      </c>
      <c r="F45" s="479">
        <v>243.59399999999999</v>
      </c>
      <c r="G45" s="483"/>
      <c r="H45" s="480"/>
      <c r="I45" s="481"/>
      <c r="J45" s="262"/>
      <c r="K45" s="109"/>
      <c r="L45" s="109"/>
      <c r="M45" s="109"/>
      <c r="N45" s="109"/>
      <c r="O45" s="109"/>
      <c r="P45" s="109"/>
      <c r="Q45" s="109"/>
      <c r="R45" s="109"/>
      <c r="S45" s="109"/>
      <c r="T45" s="109"/>
      <c r="U45" s="109"/>
      <c r="V45" s="109"/>
      <c r="W45" s="109"/>
      <c r="X45" s="474"/>
      <c r="Y45" s="474"/>
      <c r="Z45" s="474"/>
    </row>
    <row r="46" spans="1:26" ht="15.75" customHeight="1" x14ac:dyDescent="0.25">
      <c r="A46" s="424">
        <v>21</v>
      </c>
      <c r="B46" s="424" t="s">
        <v>1330</v>
      </c>
      <c r="C46" s="427" t="s">
        <v>241</v>
      </c>
      <c r="D46" s="427" t="s">
        <v>1331</v>
      </c>
      <c r="E46" s="427"/>
      <c r="F46" s="490"/>
      <c r="G46" s="85">
        <v>44348</v>
      </c>
      <c r="H46" s="85">
        <v>44423</v>
      </c>
      <c r="I46" s="484" t="s">
        <v>1308</v>
      </c>
      <c r="J46" s="243"/>
      <c r="K46" s="485">
        <v>44493</v>
      </c>
      <c r="L46" s="485">
        <f>K46+7</f>
        <v>44500</v>
      </c>
      <c r="M46" s="492">
        <f>N44</f>
        <v>44583</v>
      </c>
      <c r="N46" s="492">
        <f>M46+9</f>
        <v>44592</v>
      </c>
      <c r="O46" s="109"/>
      <c r="P46" s="109"/>
      <c r="Q46" s="109"/>
      <c r="R46" s="109"/>
      <c r="S46" s="109"/>
      <c r="T46" s="109"/>
      <c r="U46" s="109"/>
      <c r="V46" s="109"/>
      <c r="W46" s="109"/>
      <c r="X46" s="474"/>
      <c r="Y46" s="474"/>
      <c r="Z46" s="474"/>
    </row>
    <row r="47" spans="1:26" ht="15.75" customHeight="1" x14ac:dyDescent="0.25">
      <c r="A47" s="424"/>
      <c r="B47" s="424"/>
      <c r="C47" s="424"/>
      <c r="D47" s="424"/>
      <c r="E47" s="482">
        <v>358.75</v>
      </c>
      <c r="F47" s="759">
        <f>SUM(E47:E51)</f>
        <v>1022.7139999999999</v>
      </c>
      <c r="G47" s="483"/>
      <c r="H47" s="480"/>
      <c r="I47" s="481"/>
      <c r="J47" s="262"/>
      <c r="K47" s="85"/>
      <c r="L47" s="85"/>
      <c r="M47" s="109"/>
      <c r="N47" s="109"/>
      <c r="O47" s="109"/>
      <c r="P47" s="109"/>
      <c r="Q47" s="109"/>
      <c r="R47" s="109"/>
      <c r="S47" s="109"/>
      <c r="T47" s="109"/>
      <c r="U47" s="109"/>
      <c r="V47" s="109"/>
      <c r="W47" s="109"/>
      <c r="X47" s="474"/>
      <c r="Y47" s="474"/>
      <c r="Z47" s="474"/>
    </row>
    <row r="48" spans="1:26" ht="15.75" customHeight="1" x14ac:dyDescent="0.25">
      <c r="A48" s="424">
        <v>22</v>
      </c>
      <c r="B48" s="424" t="s">
        <v>1332</v>
      </c>
      <c r="C48" s="427" t="s">
        <v>238</v>
      </c>
      <c r="D48" s="427" t="s">
        <v>1029</v>
      </c>
      <c r="E48" s="427"/>
      <c r="F48" s="760"/>
      <c r="G48" s="85">
        <v>44348</v>
      </c>
      <c r="H48" s="85">
        <v>44449</v>
      </c>
      <c r="I48" s="484" t="s">
        <v>1306</v>
      </c>
      <c r="J48" s="243"/>
      <c r="K48" s="485">
        <v>44485</v>
      </c>
      <c r="L48" s="485">
        <f>K48+7</f>
        <v>44492</v>
      </c>
      <c r="M48" s="486">
        <v>44573</v>
      </c>
      <c r="N48" s="486">
        <f>M48+7</f>
        <v>44580</v>
      </c>
      <c r="O48" s="489">
        <v>44525</v>
      </c>
      <c r="P48" s="489">
        <v>44525</v>
      </c>
      <c r="Q48" s="109"/>
      <c r="R48" s="109"/>
      <c r="S48" s="109"/>
      <c r="T48" s="109"/>
      <c r="U48" s="109"/>
      <c r="V48" s="109"/>
      <c r="W48" s="109"/>
      <c r="X48" s="474"/>
      <c r="Y48" s="474"/>
      <c r="Z48" s="474"/>
    </row>
    <row r="49" spans="1:26" ht="15.75" customHeight="1" x14ac:dyDescent="0.25">
      <c r="A49" s="424"/>
      <c r="B49" s="424"/>
      <c r="C49" s="424"/>
      <c r="D49" s="424"/>
      <c r="E49" s="482">
        <v>290.22199999999998</v>
      </c>
      <c r="F49" s="760"/>
      <c r="G49" s="483"/>
      <c r="H49" s="480"/>
      <c r="I49" s="481"/>
      <c r="J49" s="262"/>
      <c r="K49" s="109"/>
      <c r="L49" s="109"/>
      <c r="M49" s="109"/>
      <c r="N49" s="109"/>
      <c r="O49" s="109"/>
      <c r="P49" s="109"/>
      <c r="Q49" s="109"/>
      <c r="R49" s="109"/>
      <c r="S49" s="109"/>
      <c r="T49" s="109"/>
      <c r="U49" s="109"/>
      <c r="V49" s="109"/>
      <c r="W49" s="109"/>
      <c r="X49" s="474"/>
      <c r="Y49" s="474"/>
      <c r="Z49" s="474"/>
    </row>
    <row r="50" spans="1:26" ht="15.75" customHeight="1" x14ac:dyDescent="0.25">
      <c r="A50" s="424">
        <v>23</v>
      </c>
      <c r="B50" s="424" t="s">
        <v>1333</v>
      </c>
      <c r="C50" s="427" t="s">
        <v>238</v>
      </c>
      <c r="D50" s="427" t="s">
        <v>1029</v>
      </c>
      <c r="E50" s="427"/>
      <c r="F50" s="760"/>
      <c r="G50" s="85">
        <v>44348</v>
      </c>
      <c r="H50" s="85">
        <v>44449</v>
      </c>
      <c r="I50" s="484" t="s">
        <v>1306</v>
      </c>
      <c r="J50" s="243"/>
      <c r="K50" s="485">
        <v>44473</v>
      </c>
      <c r="L50" s="485">
        <v>44482</v>
      </c>
      <c r="M50" s="486">
        <f>N48</f>
        <v>44580</v>
      </c>
      <c r="N50" s="486">
        <f>M50+5</f>
        <v>44585</v>
      </c>
      <c r="O50" s="109"/>
      <c r="P50" s="109"/>
      <c r="Q50" s="109"/>
      <c r="R50" s="109"/>
      <c r="S50" s="109"/>
      <c r="T50" s="109"/>
      <c r="U50" s="109"/>
      <c r="V50" s="109"/>
      <c r="W50" s="109"/>
      <c r="X50" s="474"/>
      <c r="Y50" s="474"/>
      <c r="Z50" s="474"/>
    </row>
    <row r="51" spans="1:26" ht="15.75" customHeight="1" x14ac:dyDescent="0.25">
      <c r="A51" s="424"/>
      <c r="B51" s="424"/>
      <c r="C51" s="424"/>
      <c r="D51" s="424"/>
      <c r="E51" s="482">
        <v>373.74200000000002</v>
      </c>
      <c r="F51" s="725"/>
      <c r="G51" s="483"/>
      <c r="H51" s="480"/>
      <c r="I51" s="481"/>
      <c r="J51" s="262"/>
      <c r="K51" s="109"/>
      <c r="L51" s="109"/>
      <c r="M51" s="109"/>
      <c r="N51" s="109"/>
      <c r="O51" s="109"/>
      <c r="P51" s="109"/>
      <c r="Q51" s="109"/>
      <c r="R51" s="109"/>
      <c r="S51" s="109"/>
      <c r="T51" s="109"/>
      <c r="U51" s="109"/>
      <c r="V51" s="109"/>
      <c r="W51" s="109"/>
      <c r="X51" s="474"/>
      <c r="Y51" s="474"/>
      <c r="Z51" s="474"/>
    </row>
    <row r="52" spans="1:26" ht="15.75" customHeight="1" x14ac:dyDescent="0.25">
      <c r="A52" s="424">
        <v>24</v>
      </c>
      <c r="B52" s="424" t="s">
        <v>1334</v>
      </c>
      <c r="C52" s="424" t="s">
        <v>263</v>
      </c>
      <c r="D52" s="424" t="s">
        <v>1335</v>
      </c>
      <c r="E52" s="424"/>
      <c r="F52" s="479"/>
      <c r="G52" s="85">
        <v>44348</v>
      </c>
      <c r="H52" s="85">
        <v>44449</v>
      </c>
      <c r="I52" s="481"/>
      <c r="J52" s="262"/>
      <c r="K52" s="109"/>
      <c r="L52" s="109"/>
      <c r="M52" s="109"/>
      <c r="N52" s="109"/>
      <c r="O52" s="109"/>
      <c r="P52" s="109"/>
      <c r="Q52" s="109"/>
      <c r="R52" s="109"/>
      <c r="S52" s="109"/>
      <c r="T52" s="109"/>
      <c r="U52" s="109"/>
      <c r="V52" s="109"/>
      <c r="W52" s="109"/>
      <c r="X52" s="474"/>
      <c r="Y52" s="474"/>
      <c r="Z52" s="474"/>
    </row>
    <row r="53" spans="1:26" ht="15.75" customHeight="1" x14ac:dyDescent="0.25">
      <c r="A53" s="424"/>
      <c r="B53" s="424"/>
      <c r="C53" s="424"/>
      <c r="D53" s="424"/>
      <c r="E53" s="482">
        <v>213.29499999999999</v>
      </c>
      <c r="F53" s="479">
        <v>213</v>
      </c>
      <c r="G53" s="483"/>
      <c r="H53" s="480"/>
      <c r="I53" s="481"/>
      <c r="J53" s="262"/>
      <c r="K53" s="109"/>
      <c r="L53" s="109"/>
      <c r="M53" s="109"/>
      <c r="N53" s="109"/>
      <c r="O53" s="109"/>
      <c r="P53" s="109"/>
      <c r="Q53" s="109"/>
      <c r="R53" s="109"/>
      <c r="S53" s="109"/>
      <c r="T53" s="109"/>
      <c r="U53" s="109"/>
      <c r="V53" s="109"/>
      <c r="W53" s="109"/>
      <c r="X53" s="474"/>
      <c r="Y53" s="474"/>
      <c r="Z53" s="474"/>
    </row>
    <row r="54" spans="1:26" ht="15.75" customHeight="1" x14ac:dyDescent="0.25">
      <c r="A54" s="424">
        <v>25</v>
      </c>
      <c r="B54" s="424" t="s">
        <v>1336</v>
      </c>
      <c r="C54" s="424" t="s">
        <v>1337</v>
      </c>
      <c r="D54" s="424" t="s">
        <v>1338</v>
      </c>
      <c r="E54" s="424"/>
      <c r="F54" s="479"/>
      <c r="G54" s="85">
        <v>44348</v>
      </c>
      <c r="H54" s="85">
        <v>44449</v>
      </c>
      <c r="I54" s="481"/>
      <c r="J54" s="262"/>
      <c r="K54" s="109"/>
      <c r="L54" s="109"/>
      <c r="M54" s="109"/>
      <c r="N54" s="109"/>
      <c r="O54" s="109"/>
      <c r="P54" s="109"/>
      <c r="Q54" s="109"/>
      <c r="R54" s="109"/>
      <c r="S54" s="109"/>
      <c r="T54" s="109"/>
      <c r="U54" s="109"/>
      <c r="V54" s="109"/>
      <c r="W54" s="109"/>
      <c r="X54" s="474"/>
      <c r="Y54" s="474"/>
      <c r="Z54" s="474"/>
    </row>
    <row r="55" spans="1:26" ht="15.75" customHeight="1" x14ac:dyDescent="0.25">
      <c r="A55" s="424"/>
      <c r="B55" s="424"/>
      <c r="C55" s="424"/>
      <c r="D55" s="424"/>
      <c r="E55" s="482">
        <v>439.66399999999999</v>
      </c>
      <c r="F55" s="759">
        <v>800.72299999999996</v>
      </c>
      <c r="G55" s="483"/>
      <c r="H55" s="480"/>
      <c r="I55" s="481"/>
      <c r="J55" s="262"/>
      <c r="K55" s="109"/>
      <c r="L55" s="109"/>
      <c r="M55" s="109"/>
      <c r="N55" s="109"/>
      <c r="O55" s="109"/>
      <c r="P55" s="109"/>
      <c r="Q55" s="109"/>
      <c r="R55" s="109"/>
      <c r="S55" s="109"/>
      <c r="T55" s="109"/>
      <c r="U55" s="109"/>
      <c r="V55" s="109"/>
      <c r="W55" s="109"/>
      <c r="X55" s="474"/>
      <c r="Y55" s="474"/>
      <c r="Z55" s="474"/>
    </row>
    <row r="56" spans="1:26" ht="15.75" customHeight="1" x14ac:dyDescent="0.25">
      <c r="A56" s="424">
        <v>26</v>
      </c>
      <c r="B56" s="424" t="s">
        <v>1339</v>
      </c>
      <c r="C56" s="427" t="s">
        <v>238</v>
      </c>
      <c r="D56" s="427" t="s">
        <v>1029</v>
      </c>
      <c r="E56" s="427"/>
      <c r="F56" s="760"/>
      <c r="G56" s="85">
        <v>44348</v>
      </c>
      <c r="H56" s="85">
        <v>44449</v>
      </c>
      <c r="I56" s="484" t="s">
        <v>1308</v>
      </c>
      <c r="J56" s="243"/>
      <c r="K56" s="485">
        <v>44473</v>
      </c>
      <c r="L56" s="485">
        <f>K56+6</f>
        <v>44479</v>
      </c>
      <c r="M56" s="486">
        <f>N50</f>
        <v>44585</v>
      </c>
      <c r="N56" s="486">
        <f>M56+7</f>
        <v>44592</v>
      </c>
      <c r="O56" s="489">
        <v>44492</v>
      </c>
      <c r="P56" s="489">
        <v>44493</v>
      </c>
      <c r="Q56" s="109"/>
      <c r="R56" s="109"/>
      <c r="S56" s="109"/>
      <c r="T56" s="109"/>
      <c r="U56" s="109"/>
      <c r="V56" s="109"/>
      <c r="W56" s="109"/>
      <c r="X56" s="474"/>
      <c r="Y56" s="474"/>
      <c r="Z56" s="474"/>
    </row>
    <row r="57" spans="1:26" ht="15.75" customHeight="1" x14ac:dyDescent="0.25">
      <c r="A57" s="424"/>
      <c r="B57" s="424"/>
      <c r="C57" s="424"/>
      <c r="D57" s="424"/>
      <c r="E57" s="482">
        <v>361.05900000000003</v>
      </c>
      <c r="F57" s="725"/>
      <c r="G57" s="483"/>
      <c r="H57" s="480"/>
      <c r="I57" s="481"/>
      <c r="J57" s="262"/>
      <c r="K57" s="85"/>
      <c r="L57" s="85"/>
      <c r="M57" s="109"/>
      <c r="N57" s="109"/>
      <c r="O57" s="109"/>
      <c r="P57" s="109"/>
      <c r="Q57" s="109"/>
      <c r="R57" s="109"/>
      <c r="S57" s="109"/>
      <c r="T57" s="109"/>
      <c r="U57" s="109"/>
      <c r="V57" s="109"/>
      <c r="W57" s="109"/>
      <c r="X57" s="474"/>
      <c r="Y57" s="474"/>
      <c r="Z57" s="474"/>
    </row>
    <row r="58" spans="1:26" ht="15.75" customHeight="1" x14ac:dyDescent="0.25">
      <c r="A58" s="424">
        <v>27</v>
      </c>
      <c r="B58" s="424" t="s">
        <v>1340</v>
      </c>
      <c r="C58" s="427" t="s">
        <v>276</v>
      </c>
      <c r="D58" s="427" t="s">
        <v>1341</v>
      </c>
      <c r="E58" s="427"/>
      <c r="F58" s="490"/>
      <c r="G58" s="85">
        <v>44348</v>
      </c>
      <c r="H58" s="85">
        <v>44449</v>
      </c>
      <c r="I58" s="484" t="s">
        <v>1308</v>
      </c>
      <c r="J58" s="243"/>
      <c r="K58" s="485">
        <v>44485</v>
      </c>
      <c r="L58" s="485">
        <f>K58+7</f>
        <v>44492</v>
      </c>
      <c r="M58" s="486">
        <v>44573</v>
      </c>
      <c r="N58" s="486">
        <f>M58+7</f>
        <v>44580</v>
      </c>
      <c r="O58" s="489">
        <v>44518</v>
      </c>
      <c r="P58" s="489">
        <v>44519</v>
      </c>
      <c r="Q58" s="109"/>
      <c r="R58" s="109"/>
      <c r="S58" s="109"/>
      <c r="T58" s="109"/>
      <c r="U58" s="109"/>
      <c r="V58" s="109"/>
      <c r="W58" s="109"/>
      <c r="X58" s="474"/>
      <c r="Y58" s="474"/>
      <c r="Z58" s="474"/>
    </row>
    <row r="59" spans="1:26" ht="15.75" customHeight="1" x14ac:dyDescent="0.25">
      <c r="A59" s="424"/>
      <c r="B59" s="424"/>
      <c r="C59" s="424"/>
      <c r="D59" s="424"/>
      <c r="E59" s="482">
        <v>372.57799999999997</v>
      </c>
      <c r="F59" s="759">
        <v>2306.6849999999999</v>
      </c>
      <c r="G59" s="483"/>
      <c r="H59" s="480"/>
      <c r="I59" s="481"/>
      <c r="J59" s="262"/>
      <c r="K59" s="85"/>
      <c r="L59" s="85"/>
      <c r="M59" s="109"/>
      <c r="N59" s="109"/>
      <c r="O59" s="109"/>
      <c r="P59" s="109"/>
      <c r="Q59" s="109"/>
      <c r="R59" s="109"/>
      <c r="S59" s="109"/>
      <c r="T59" s="109"/>
      <c r="U59" s="109"/>
      <c r="V59" s="109"/>
      <c r="W59" s="109"/>
      <c r="X59" s="474"/>
      <c r="Y59" s="474"/>
      <c r="Z59" s="474"/>
    </row>
    <row r="60" spans="1:26" ht="15.75" customHeight="1" x14ac:dyDescent="0.25">
      <c r="A60" s="424">
        <v>28</v>
      </c>
      <c r="B60" s="424" t="s">
        <v>1342</v>
      </c>
      <c r="C60" s="427" t="s">
        <v>250</v>
      </c>
      <c r="D60" s="427" t="s">
        <v>1029</v>
      </c>
      <c r="E60" s="427"/>
      <c r="F60" s="760"/>
      <c r="G60" s="85">
        <v>44348</v>
      </c>
      <c r="H60" s="85">
        <v>44449</v>
      </c>
      <c r="I60" s="484" t="s">
        <v>1308</v>
      </c>
      <c r="J60" s="243"/>
      <c r="K60" s="485">
        <v>44492</v>
      </c>
      <c r="L60" s="485">
        <f>K60+8</f>
        <v>44500</v>
      </c>
      <c r="M60" s="486">
        <f>N58</f>
        <v>44580</v>
      </c>
      <c r="N60" s="486">
        <f>M60+5</f>
        <v>44585</v>
      </c>
      <c r="O60" s="489">
        <v>44525</v>
      </c>
      <c r="P60" s="489">
        <v>44525</v>
      </c>
      <c r="Q60" s="109"/>
      <c r="R60" s="109"/>
      <c r="S60" s="109"/>
      <c r="T60" s="109"/>
      <c r="U60" s="109"/>
      <c r="V60" s="109"/>
      <c r="W60" s="109"/>
      <c r="X60" s="474"/>
      <c r="Y60" s="474"/>
      <c r="Z60" s="474"/>
    </row>
    <row r="61" spans="1:26" ht="15.75" customHeight="1" x14ac:dyDescent="0.25">
      <c r="A61" s="424"/>
      <c r="B61" s="424"/>
      <c r="C61" s="424"/>
      <c r="D61" s="424"/>
      <c r="E61" s="482">
        <v>379.93400000000003</v>
      </c>
      <c r="F61" s="760"/>
      <c r="G61" s="483"/>
      <c r="H61" s="480"/>
      <c r="I61" s="481"/>
      <c r="J61" s="262"/>
      <c r="K61" s="85"/>
      <c r="L61" s="85"/>
      <c r="M61" s="109"/>
      <c r="N61" s="109"/>
      <c r="O61" s="109"/>
      <c r="P61" s="109"/>
      <c r="Q61" s="109"/>
      <c r="R61" s="109"/>
      <c r="S61" s="109"/>
      <c r="T61" s="109"/>
      <c r="U61" s="109"/>
      <c r="V61" s="109"/>
      <c r="W61" s="109"/>
      <c r="X61" s="474"/>
      <c r="Y61" s="474"/>
      <c r="Z61" s="474"/>
    </row>
    <row r="62" spans="1:26" ht="15.75" customHeight="1" x14ac:dyDescent="0.25">
      <c r="A62" s="424">
        <v>29</v>
      </c>
      <c r="B62" s="424" t="s">
        <v>1343</v>
      </c>
      <c r="C62" s="427" t="s">
        <v>250</v>
      </c>
      <c r="D62" s="427" t="s">
        <v>1029</v>
      </c>
      <c r="E62" s="427"/>
      <c r="F62" s="760"/>
      <c r="G62" s="85">
        <v>44348</v>
      </c>
      <c r="H62" s="85">
        <v>44449</v>
      </c>
      <c r="I62" s="484" t="s">
        <v>1308</v>
      </c>
      <c r="J62" s="243"/>
      <c r="K62" s="485">
        <v>44507</v>
      </c>
      <c r="L62" s="485">
        <v>44528</v>
      </c>
      <c r="M62" s="486">
        <v>44585</v>
      </c>
      <c r="N62" s="486">
        <v>44592</v>
      </c>
      <c r="O62" s="109"/>
      <c r="P62" s="109"/>
      <c r="Q62" s="109"/>
      <c r="R62" s="109"/>
      <c r="S62" s="109"/>
      <c r="T62" s="109"/>
      <c r="U62" s="109"/>
      <c r="V62" s="109"/>
      <c r="W62" s="109"/>
      <c r="X62" s="474"/>
      <c r="Y62" s="474"/>
      <c r="Z62" s="474"/>
    </row>
    <row r="63" spans="1:26" ht="15.75" customHeight="1" x14ac:dyDescent="0.25">
      <c r="A63" s="424"/>
      <c r="B63" s="424"/>
      <c r="C63" s="424"/>
      <c r="D63" s="424"/>
      <c r="E63" s="482">
        <v>378.46</v>
      </c>
      <c r="F63" s="760"/>
      <c r="G63" s="483"/>
      <c r="H63" s="480"/>
      <c r="I63" s="481"/>
      <c r="J63" s="262"/>
      <c r="K63" s="85"/>
      <c r="L63" s="85"/>
      <c r="M63" s="109"/>
      <c r="N63" s="109"/>
      <c r="O63" s="109"/>
      <c r="P63" s="109"/>
      <c r="Q63" s="109"/>
      <c r="R63" s="109"/>
      <c r="S63" s="109"/>
      <c r="T63" s="109"/>
      <c r="U63" s="109"/>
      <c r="V63" s="109"/>
      <c r="W63" s="109"/>
      <c r="X63" s="474"/>
      <c r="Y63" s="474"/>
      <c r="Z63" s="474"/>
    </row>
    <row r="64" spans="1:26" ht="15.75" customHeight="1" x14ac:dyDescent="0.25">
      <c r="A64" s="424">
        <v>30</v>
      </c>
      <c r="B64" s="424" t="s">
        <v>1344</v>
      </c>
      <c r="C64" s="427" t="s">
        <v>250</v>
      </c>
      <c r="D64" s="427" t="s">
        <v>1029</v>
      </c>
      <c r="E64" s="427"/>
      <c r="F64" s="760"/>
      <c r="G64" s="85">
        <v>44348</v>
      </c>
      <c r="H64" s="85">
        <v>44449</v>
      </c>
      <c r="I64" s="484" t="s">
        <v>1308</v>
      </c>
      <c r="J64" s="243"/>
      <c r="K64" s="485">
        <v>44507</v>
      </c>
      <c r="L64" s="485">
        <v>44523</v>
      </c>
      <c r="M64" s="486">
        <v>44573</v>
      </c>
      <c r="N64" s="486">
        <f>M64+7</f>
        <v>44580</v>
      </c>
      <c r="O64" s="109"/>
      <c r="P64" s="109"/>
      <c r="Q64" s="109"/>
      <c r="R64" s="109"/>
      <c r="S64" s="109"/>
      <c r="T64" s="109"/>
      <c r="U64" s="109"/>
      <c r="V64" s="109"/>
      <c r="W64" s="109"/>
      <c r="X64" s="474"/>
      <c r="Y64" s="474"/>
      <c r="Z64" s="474"/>
    </row>
    <row r="65" spans="1:26" ht="15.75" customHeight="1" x14ac:dyDescent="0.25">
      <c r="A65" s="424"/>
      <c r="B65" s="424"/>
      <c r="C65" s="424"/>
      <c r="D65" s="424"/>
      <c r="E65" s="482">
        <v>359.685</v>
      </c>
      <c r="F65" s="760"/>
      <c r="G65" s="483"/>
      <c r="H65" s="480"/>
      <c r="I65" s="481"/>
      <c r="J65" s="262"/>
      <c r="K65" s="85"/>
      <c r="L65" s="85"/>
      <c r="M65" s="109"/>
      <c r="N65" s="109"/>
      <c r="O65" s="109"/>
      <c r="P65" s="109"/>
      <c r="Q65" s="109"/>
      <c r="R65" s="109"/>
      <c r="S65" s="109"/>
      <c r="T65" s="109"/>
      <c r="U65" s="109"/>
      <c r="V65" s="109"/>
      <c r="W65" s="109"/>
      <c r="X65" s="474"/>
      <c r="Y65" s="474"/>
      <c r="Z65" s="474"/>
    </row>
    <row r="66" spans="1:26" ht="15.75" customHeight="1" x14ac:dyDescent="0.25">
      <c r="A66" s="424">
        <v>31</v>
      </c>
      <c r="B66" s="424" t="s">
        <v>1345</v>
      </c>
      <c r="C66" s="427" t="s">
        <v>238</v>
      </c>
      <c r="D66" s="427" t="s">
        <v>1029</v>
      </c>
      <c r="E66" s="427"/>
      <c r="F66" s="760"/>
      <c r="G66" s="85">
        <v>44348</v>
      </c>
      <c r="H66" s="85">
        <v>44449</v>
      </c>
      <c r="I66" s="484" t="s">
        <v>1308</v>
      </c>
      <c r="J66" s="243"/>
      <c r="K66" s="485">
        <v>44492</v>
      </c>
      <c r="L66" s="485">
        <f>K66+8</f>
        <v>44500</v>
      </c>
      <c r="M66" s="486">
        <f>N64</f>
        <v>44580</v>
      </c>
      <c r="N66" s="486">
        <f>M66+5</f>
        <v>44585</v>
      </c>
      <c r="O66" s="489">
        <v>44520</v>
      </c>
      <c r="P66" s="489">
        <v>44521</v>
      </c>
      <c r="Q66" s="109"/>
      <c r="R66" s="109"/>
      <c r="S66" s="109"/>
      <c r="T66" s="109"/>
      <c r="U66" s="109"/>
      <c r="V66" s="109"/>
      <c r="W66" s="109"/>
      <c r="X66" s="474"/>
      <c r="Y66" s="474"/>
      <c r="Z66" s="474"/>
    </row>
    <row r="67" spans="1:26" ht="15.75" customHeight="1" x14ac:dyDescent="0.25">
      <c r="A67" s="424"/>
      <c r="B67" s="424"/>
      <c r="C67" s="424"/>
      <c r="D67" s="424"/>
      <c r="E67" s="482">
        <v>383.53300000000002</v>
      </c>
      <c r="F67" s="760"/>
      <c r="G67" s="483"/>
      <c r="H67" s="480"/>
      <c r="I67" s="481"/>
      <c r="J67" s="262"/>
      <c r="K67" s="85"/>
      <c r="L67" s="85"/>
      <c r="M67" s="109"/>
      <c r="N67" s="109"/>
      <c r="O67" s="109"/>
      <c r="P67" s="109"/>
      <c r="Q67" s="109"/>
      <c r="R67" s="109"/>
      <c r="S67" s="109"/>
      <c r="T67" s="109"/>
      <c r="U67" s="109"/>
      <c r="V67" s="109"/>
      <c r="W67" s="109"/>
      <c r="X67" s="474"/>
      <c r="Y67" s="474"/>
      <c r="Z67" s="474"/>
    </row>
    <row r="68" spans="1:26" ht="15.75" customHeight="1" x14ac:dyDescent="0.25">
      <c r="A68" s="424">
        <v>32</v>
      </c>
      <c r="B68" s="424" t="s">
        <v>1346</v>
      </c>
      <c r="C68" s="427" t="s">
        <v>257</v>
      </c>
      <c r="D68" s="427" t="s">
        <v>1029</v>
      </c>
      <c r="E68" s="427"/>
      <c r="F68" s="760"/>
      <c r="G68" s="85">
        <v>44348</v>
      </c>
      <c r="H68" s="85">
        <v>44449</v>
      </c>
      <c r="I68" s="484" t="s">
        <v>1308</v>
      </c>
      <c r="J68" s="243"/>
      <c r="K68" s="485">
        <v>44493</v>
      </c>
      <c r="L68" s="485">
        <v>44510</v>
      </c>
      <c r="M68" s="485">
        <v>44547</v>
      </c>
      <c r="N68" s="485">
        <v>44556</v>
      </c>
      <c r="O68" s="489">
        <v>44525</v>
      </c>
      <c r="P68" s="489">
        <v>44525</v>
      </c>
      <c r="Q68" s="109"/>
      <c r="R68" s="109"/>
      <c r="S68" s="109"/>
      <c r="T68" s="109"/>
      <c r="U68" s="109"/>
      <c r="V68" s="109"/>
      <c r="W68" s="109"/>
      <c r="X68" s="474"/>
      <c r="Y68" s="474"/>
      <c r="Z68" s="474"/>
    </row>
    <row r="69" spans="1:26" ht="15.75" customHeight="1" x14ac:dyDescent="0.25">
      <c r="A69" s="424"/>
      <c r="B69" s="424"/>
      <c r="C69" s="424"/>
      <c r="D69" s="424"/>
      <c r="E69" s="482">
        <v>432.495</v>
      </c>
      <c r="F69" s="725"/>
      <c r="G69" s="483"/>
      <c r="H69" s="480"/>
      <c r="I69" s="481"/>
      <c r="J69" s="262"/>
      <c r="K69" s="85"/>
      <c r="L69" s="85"/>
      <c r="M69" s="109"/>
      <c r="N69" s="109"/>
      <c r="O69" s="109"/>
      <c r="P69" s="109"/>
      <c r="Q69" s="109"/>
      <c r="R69" s="109"/>
      <c r="S69" s="109"/>
      <c r="T69" s="109"/>
      <c r="U69" s="109"/>
      <c r="V69" s="109"/>
      <c r="W69" s="109"/>
      <c r="X69" s="474"/>
      <c r="Y69" s="474"/>
      <c r="Z69" s="474"/>
    </row>
    <row r="70" spans="1:26" ht="15.75" customHeight="1" x14ac:dyDescent="0.25">
      <c r="A70" s="424">
        <v>33</v>
      </c>
      <c r="B70" s="424" t="s">
        <v>1347</v>
      </c>
      <c r="C70" s="424" t="s">
        <v>241</v>
      </c>
      <c r="D70" s="424" t="s">
        <v>1348</v>
      </c>
      <c r="E70" s="424"/>
      <c r="F70" s="479"/>
      <c r="G70" s="85">
        <v>44348</v>
      </c>
      <c r="H70" s="85">
        <v>44449</v>
      </c>
      <c r="I70" s="481" t="s">
        <v>1308</v>
      </c>
      <c r="J70" s="262"/>
      <c r="K70" s="485">
        <v>44517</v>
      </c>
      <c r="L70" s="485">
        <v>44538</v>
      </c>
      <c r="M70" s="485">
        <v>44556</v>
      </c>
      <c r="N70" s="485">
        <v>44561</v>
      </c>
      <c r="O70" s="489">
        <v>44539</v>
      </c>
      <c r="P70" s="489">
        <v>44539</v>
      </c>
      <c r="Q70" s="109"/>
      <c r="R70" s="109"/>
      <c r="S70" s="109"/>
      <c r="T70" s="109"/>
      <c r="U70" s="109"/>
      <c r="V70" s="109"/>
      <c r="W70" s="109"/>
      <c r="X70" s="474"/>
      <c r="Y70" s="474"/>
      <c r="Z70" s="474"/>
    </row>
    <row r="71" spans="1:26" ht="15.75" customHeight="1" x14ac:dyDescent="0.25">
      <c r="A71" s="424"/>
      <c r="B71" s="424"/>
      <c r="C71" s="424"/>
      <c r="D71" s="424"/>
      <c r="E71" s="482">
        <v>246.376</v>
      </c>
      <c r="F71" s="479">
        <v>246.376</v>
      </c>
      <c r="G71" s="483"/>
      <c r="H71" s="480"/>
      <c r="I71" s="481"/>
      <c r="J71" s="262"/>
      <c r="K71" s="85"/>
      <c r="L71" s="85"/>
      <c r="M71" s="109"/>
      <c r="N71" s="109"/>
      <c r="O71" s="109"/>
      <c r="P71" s="109"/>
      <c r="Q71" s="109"/>
      <c r="R71" s="109"/>
      <c r="S71" s="109"/>
      <c r="T71" s="109"/>
      <c r="U71" s="109"/>
      <c r="V71" s="109"/>
      <c r="W71" s="109"/>
      <c r="X71" s="474"/>
      <c r="Y71" s="474"/>
      <c r="Z71" s="474"/>
    </row>
    <row r="72" spans="1:26" ht="15.75" customHeight="1" x14ac:dyDescent="0.25">
      <c r="A72" s="424">
        <v>34</v>
      </c>
      <c r="B72" s="424" t="s">
        <v>1349</v>
      </c>
      <c r="C72" s="424" t="s">
        <v>227</v>
      </c>
      <c r="D72" s="424" t="s">
        <v>1350</v>
      </c>
      <c r="E72" s="424"/>
      <c r="F72" s="479"/>
      <c r="G72" s="85">
        <v>44348</v>
      </c>
      <c r="H72" s="85">
        <v>44449</v>
      </c>
      <c r="I72" s="481" t="s">
        <v>1308</v>
      </c>
      <c r="J72" s="262"/>
      <c r="K72" s="485">
        <v>44531</v>
      </c>
      <c r="L72" s="485">
        <v>44556</v>
      </c>
      <c r="M72" s="109"/>
      <c r="N72" s="109"/>
      <c r="O72" s="109"/>
      <c r="P72" s="109"/>
      <c r="Q72" s="109"/>
      <c r="R72" s="109"/>
      <c r="S72" s="109"/>
      <c r="T72" s="109"/>
      <c r="U72" s="109"/>
      <c r="V72" s="109"/>
      <c r="W72" s="109"/>
      <c r="X72" s="474"/>
      <c r="Y72" s="474"/>
      <c r="Z72" s="474"/>
    </row>
    <row r="73" spans="1:26" ht="15.75" customHeight="1" x14ac:dyDescent="0.25">
      <c r="A73" s="424"/>
      <c r="B73" s="424"/>
      <c r="C73" s="424"/>
      <c r="D73" s="424"/>
      <c r="E73" s="482">
        <v>368.87299999999999</v>
      </c>
      <c r="F73" s="759">
        <v>752.36</v>
      </c>
      <c r="G73" s="483"/>
      <c r="H73" s="480"/>
      <c r="I73" s="481"/>
      <c r="J73" s="262"/>
      <c r="K73" s="85"/>
      <c r="L73" s="85"/>
      <c r="M73" s="109"/>
      <c r="N73" s="109"/>
      <c r="O73" s="109"/>
      <c r="P73" s="109"/>
      <c r="Q73" s="109"/>
      <c r="R73" s="109"/>
      <c r="S73" s="109"/>
      <c r="T73" s="109"/>
      <c r="U73" s="109"/>
      <c r="V73" s="109"/>
      <c r="W73" s="109"/>
      <c r="X73" s="474"/>
      <c r="Y73" s="474"/>
      <c r="Z73" s="474"/>
    </row>
    <row r="74" spans="1:26" ht="15.75" customHeight="1" x14ac:dyDescent="0.25">
      <c r="A74" s="424">
        <v>35</v>
      </c>
      <c r="B74" s="424" t="s">
        <v>1351</v>
      </c>
      <c r="C74" s="427" t="s">
        <v>250</v>
      </c>
      <c r="D74" s="427" t="s">
        <v>1029</v>
      </c>
      <c r="E74" s="427"/>
      <c r="F74" s="760"/>
      <c r="G74" s="85">
        <v>44348</v>
      </c>
      <c r="H74" s="85">
        <v>44449</v>
      </c>
      <c r="I74" s="484" t="s">
        <v>1308</v>
      </c>
      <c r="J74" s="243"/>
      <c r="K74" s="485">
        <v>44464</v>
      </c>
      <c r="L74" s="485">
        <f>K74+9</f>
        <v>44473</v>
      </c>
      <c r="M74" s="486">
        <v>44585</v>
      </c>
      <c r="N74" s="486">
        <v>44592</v>
      </c>
      <c r="O74" s="489">
        <v>44475</v>
      </c>
      <c r="P74" s="489">
        <v>44476</v>
      </c>
      <c r="Q74" s="109"/>
      <c r="R74" s="109"/>
      <c r="S74" s="109"/>
      <c r="T74" s="109"/>
      <c r="U74" s="109"/>
      <c r="V74" s="109"/>
      <c r="W74" s="109"/>
      <c r="X74" s="474"/>
      <c r="Y74" s="474"/>
      <c r="Z74" s="474"/>
    </row>
    <row r="75" spans="1:26" ht="15.75" customHeight="1" x14ac:dyDescent="0.25">
      <c r="A75" s="424"/>
      <c r="B75" s="424"/>
      <c r="C75" s="424"/>
      <c r="D75" s="424"/>
      <c r="E75" s="482">
        <v>383.48700000000002</v>
      </c>
      <c r="F75" s="725"/>
      <c r="G75" s="483"/>
      <c r="H75" s="480"/>
      <c r="I75" s="481"/>
      <c r="J75" s="262"/>
      <c r="K75" s="85"/>
      <c r="L75" s="85"/>
      <c r="M75" s="109"/>
      <c r="N75" s="109"/>
      <c r="O75" s="109"/>
      <c r="P75" s="109"/>
      <c r="Q75" s="109"/>
      <c r="R75" s="109"/>
      <c r="S75" s="109"/>
      <c r="T75" s="109"/>
      <c r="U75" s="109"/>
      <c r="V75" s="109"/>
      <c r="W75" s="109"/>
      <c r="X75" s="474"/>
      <c r="Y75" s="474"/>
      <c r="Z75" s="474"/>
    </row>
    <row r="76" spans="1:26" ht="15.75" customHeight="1" x14ac:dyDescent="0.25">
      <c r="A76" s="424">
        <v>36</v>
      </c>
      <c r="B76" s="424" t="s">
        <v>1352</v>
      </c>
      <c r="C76" s="427" t="s">
        <v>284</v>
      </c>
      <c r="D76" s="427" t="s">
        <v>1029</v>
      </c>
      <c r="E76" s="427"/>
      <c r="F76" s="490"/>
      <c r="G76" s="85">
        <v>44348</v>
      </c>
      <c r="H76" s="85">
        <v>44449</v>
      </c>
      <c r="I76" s="484" t="s">
        <v>1308</v>
      </c>
      <c r="J76" s="243"/>
      <c r="K76" s="485">
        <v>44474</v>
      </c>
      <c r="L76" s="485">
        <f>K76+5</f>
        <v>44479</v>
      </c>
      <c r="M76" s="492">
        <f>M64</f>
        <v>44573</v>
      </c>
      <c r="N76" s="492">
        <f>M76+8</f>
        <v>44581</v>
      </c>
      <c r="O76" s="489">
        <v>44492</v>
      </c>
      <c r="P76" s="489">
        <v>44493</v>
      </c>
      <c r="Q76" s="109"/>
      <c r="R76" s="109"/>
      <c r="S76" s="109"/>
      <c r="T76" s="109"/>
      <c r="U76" s="109"/>
      <c r="V76" s="109"/>
      <c r="W76" s="109"/>
      <c r="X76" s="474"/>
      <c r="Y76" s="474"/>
      <c r="Z76" s="474"/>
    </row>
    <row r="77" spans="1:26" ht="15.75" customHeight="1" x14ac:dyDescent="0.25">
      <c r="A77" s="424"/>
      <c r="B77" s="424"/>
      <c r="C77" s="424"/>
      <c r="D77" s="424"/>
      <c r="E77" s="482">
        <v>310.71600000000001</v>
      </c>
      <c r="F77" s="479">
        <v>310.71600000000001</v>
      </c>
      <c r="G77" s="483"/>
      <c r="H77" s="480"/>
      <c r="I77" s="481"/>
      <c r="J77" s="262"/>
      <c r="K77" s="85"/>
      <c r="L77" s="85"/>
      <c r="M77" s="109"/>
      <c r="N77" s="109"/>
      <c r="O77" s="109"/>
      <c r="P77" s="109"/>
      <c r="Q77" s="109"/>
      <c r="R77" s="109"/>
      <c r="S77" s="109"/>
      <c r="T77" s="109"/>
      <c r="U77" s="109"/>
      <c r="V77" s="109"/>
      <c r="W77" s="109"/>
      <c r="X77" s="474"/>
      <c r="Y77" s="474"/>
      <c r="Z77" s="474"/>
    </row>
    <row r="78" spans="1:26" ht="15.75" customHeight="1" x14ac:dyDescent="0.25">
      <c r="A78" s="424">
        <v>37</v>
      </c>
      <c r="B78" s="424" t="s">
        <v>1353</v>
      </c>
      <c r="C78" s="424" t="s">
        <v>276</v>
      </c>
      <c r="D78" s="424" t="s">
        <v>1354</v>
      </c>
      <c r="E78" s="424"/>
      <c r="F78" s="479"/>
      <c r="G78" s="85">
        <v>44348</v>
      </c>
      <c r="H78" s="85">
        <v>44449</v>
      </c>
      <c r="I78" s="481"/>
      <c r="J78" s="262"/>
      <c r="K78" s="85"/>
      <c r="L78" s="85"/>
      <c r="M78" s="109"/>
      <c r="N78" s="109"/>
      <c r="O78" s="109"/>
      <c r="P78" s="109"/>
      <c r="Q78" s="109"/>
      <c r="R78" s="109"/>
      <c r="S78" s="109"/>
      <c r="T78" s="109"/>
      <c r="U78" s="109"/>
      <c r="V78" s="109"/>
      <c r="W78" s="109"/>
      <c r="X78" s="474"/>
      <c r="Y78" s="474"/>
      <c r="Z78" s="474"/>
    </row>
    <row r="79" spans="1:26" ht="15.75" customHeight="1" x14ac:dyDescent="0.25">
      <c r="A79" s="424"/>
      <c r="B79" s="424"/>
      <c r="C79" s="424"/>
      <c r="D79" s="424"/>
      <c r="E79" s="482">
        <v>555.76300000000003</v>
      </c>
      <c r="F79" s="479">
        <v>555.76300000000003</v>
      </c>
      <c r="G79" s="483"/>
      <c r="H79" s="480"/>
      <c r="I79" s="481"/>
      <c r="J79" s="262"/>
      <c r="K79" s="85"/>
      <c r="L79" s="85"/>
      <c r="M79" s="109"/>
      <c r="N79" s="109"/>
      <c r="O79" s="109"/>
      <c r="P79" s="109"/>
      <c r="Q79" s="109"/>
      <c r="R79" s="109"/>
      <c r="S79" s="109"/>
      <c r="T79" s="109"/>
      <c r="U79" s="109"/>
      <c r="V79" s="109"/>
      <c r="W79" s="109"/>
      <c r="X79" s="474"/>
      <c r="Y79" s="474"/>
      <c r="Z79" s="474"/>
    </row>
    <row r="80" spans="1:26" ht="15.75" customHeight="1" x14ac:dyDescent="0.25">
      <c r="A80" s="424">
        <v>38</v>
      </c>
      <c r="B80" s="424" t="s">
        <v>1355</v>
      </c>
      <c r="C80" s="424" t="s">
        <v>276</v>
      </c>
      <c r="D80" s="424" t="s">
        <v>1356</v>
      </c>
      <c r="E80" s="424"/>
      <c r="F80" s="479"/>
      <c r="G80" s="85">
        <v>44348</v>
      </c>
      <c r="H80" s="85">
        <v>44449</v>
      </c>
      <c r="I80" s="481" t="s">
        <v>1308</v>
      </c>
      <c r="J80" s="262"/>
      <c r="K80" s="85"/>
      <c r="L80" s="85"/>
      <c r="M80" s="109"/>
      <c r="N80" s="109"/>
      <c r="O80" s="109"/>
      <c r="P80" s="109"/>
      <c r="Q80" s="109"/>
      <c r="R80" s="109"/>
      <c r="S80" s="109"/>
      <c r="T80" s="109"/>
      <c r="U80" s="109"/>
      <c r="V80" s="109"/>
      <c r="W80" s="109"/>
      <c r="X80" s="474"/>
      <c r="Y80" s="474"/>
      <c r="Z80" s="474"/>
    </row>
    <row r="81" spans="1:26" ht="15.75" customHeight="1" x14ac:dyDescent="0.25">
      <c r="A81" s="424"/>
      <c r="B81" s="424"/>
      <c r="C81" s="424"/>
      <c r="D81" s="424"/>
      <c r="E81" s="482">
        <v>387.51799999999997</v>
      </c>
      <c r="F81" s="479">
        <v>387.51799999999997</v>
      </c>
      <c r="G81" s="483"/>
      <c r="H81" s="480"/>
      <c r="I81" s="481"/>
      <c r="J81" s="262"/>
      <c r="K81" s="85"/>
      <c r="L81" s="85"/>
      <c r="M81" s="109"/>
      <c r="N81" s="109"/>
      <c r="O81" s="109"/>
      <c r="P81" s="109"/>
      <c r="Q81" s="109"/>
      <c r="R81" s="109"/>
      <c r="S81" s="109"/>
      <c r="T81" s="109"/>
      <c r="U81" s="109"/>
      <c r="V81" s="109"/>
      <c r="W81" s="109"/>
      <c r="X81" s="474"/>
      <c r="Y81" s="474"/>
      <c r="Z81" s="474"/>
    </row>
    <row r="82" spans="1:26" ht="15.75" customHeight="1" x14ac:dyDescent="0.25">
      <c r="A82" s="424">
        <v>39</v>
      </c>
      <c r="B82" s="424" t="s">
        <v>1357</v>
      </c>
      <c r="C82" s="427" t="s">
        <v>596</v>
      </c>
      <c r="D82" s="427" t="s">
        <v>1358</v>
      </c>
      <c r="E82" s="427"/>
      <c r="F82" s="490"/>
      <c r="G82" s="85">
        <v>44348</v>
      </c>
      <c r="H82" s="85">
        <v>44449</v>
      </c>
      <c r="I82" s="484" t="s">
        <v>1308</v>
      </c>
      <c r="J82" s="243"/>
      <c r="K82" s="485">
        <v>44455</v>
      </c>
      <c r="L82" s="485">
        <f>K82+6</f>
        <v>44461</v>
      </c>
      <c r="M82" s="489">
        <v>44496</v>
      </c>
      <c r="N82" s="489">
        <v>44500</v>
      </c>
      <c r="O82" s="489">
        <v>44466</v>
      </c>
      <c r="P82" s="489">
        <v>44466</v>
      </c>
      <c r="Q82" s="109"/>
      <c r="R82" s="109"/>
      <c r="S82" s="109"/>
      <c r="T82" s="109"/>
      <c r="U82" s="109"/>
      <c r="V82" s="109"/>
      <c r="W82" s="109"/>
      <c r="X82" s="474"/>
      <c r="Y82" s="474"/>
      <c r="Z82" s="474"/>
    </row>
    <row r="83" spans="1:26" ht="15.75" customHeight="1" x14ac:dyDescent="0.25">
      <c r="A83" s="424"/>
      <c r="B83" s="424"/>
      <c r="C83" s="424"/>
      <c r="D83" s="424"/>
      <c r="E83" s="482">
        <v>364.589</v>
      </c>
      <c r="F83" s="479">
        <v>364.589</v>
      </c>
      <c r="G83" s="483"/>
      <c r="H83" s="480"/>
      <c r="I83" s="481"/>
      <c r="J83" s="262"/>
      <c r="K83" s="85"/>
      <c r="L83" s="85"/>
      <c r="M83" s="109"/>
      <c r="N83" s="109"/>
      <c r="O83" s="109"/>
      <c r="P83" s="109"/>
      <c r="Q83" s="109"/>
      <c r="R83" s="109"/>
      <c r="S83" s="109"/>
      <c r="T83" s="109"/>
      <c r="U83" s="109"/>
      <c r="V83" s="109"/>
      <c r="W83" s="109"/>
      <c r="X83" s="474"/>
      <c r="Y83" s="474"/>
      <c r="Z83" s="474"/>
    </row>
    <row r="84" spans="1:26" ht="15.75" customHeight="1" x14ac:dyDescent="0.25">
      <c r="A84" s="424">
        <v>40</v>
      </c>
      <c r="B84" s="424" t="s">
        <v>1359</v>
      </c>
      <c r="C84" s="427" t="s">
        <v>331</v>
      </c>
      <c r="D84" s="427" t="s">
        <v>1360</v>
      </c>
      <c r="E84" s="427"/>
      <c r="F84" s="490"/>
      <c r="G84" s="85">
        <v>44348</v>
      </c>
      <c r="H84" s="85">
        <v>44397</v>
      </c>
      <c r="I84" s="484" t="s">
        <v>1308</v>
      </c>
      <c r="J84" s="243"/>
      <c r="K84" s="485">
        <v>44434</v>
      </c>
      <c r="L84" s="485">
        <v>44454</v>
      </c>
      <c r="M84" s="493">
        <v>44536</v>
      </c>
      <c r="N84" s="493">
        <v>44543</v>
      </c>
      <c r="O84" s="489">
        <v>44458</v>
      </c>
      <c r="P84" s="489">
        <v>44459</v>
      </c>
      <c r="Q84" s="109"/>
      <c r="R84" s="109"/>
      <c r="S84" s="489">
        <v>44540</v>
      </c>
      <c r="T84" s="489">
        <v>44558</v>
      </c>
      <c r="U84" s="109"/>
      <c r="V84" s="109"/>
      <c r="W84" s="109"/>
      <c r="X84" s="474"/>
      <c r="Y84" s="474"/>
      <c r="Z84" s="474"/>
    </row>
    <row r="85" spans="1:26" ht="15.75" customHeight="1" x14ac:dyDescent="0.25">
      <c r="A85" s="424"/>
      <c r="B85" s="424"/>
      <c r="C85" s="424"/>
      <c r="D85" s="424"/>
      <c r="E85" s="482">
        <v>382.62799999999999</v>
      </c>
      <c r="F85" s="759">
        <v>1483.914</v>
      </c>
      <c r="G85" s="483"/>
      <c r="H85" s="480"/>
      <c r="I85" s="481"/>
      <c r="J85" s="262"/>
      <c r="K85" s="85"/>
      <c r="L85" s="85"/>
      <c r="M85" s="109"/>
      <c r="N85" s="109"/>
      <c r="O85" s="109"/>
      <c r="P85" s="109"/>
      <c r="Q85" s="109"/>
      <c r="R85" s="109"/>
      <c r="S85" s="109"/>
      <c r="T85" s="109"/>
      <c r="U85" s="109"/>
      <c r="V85" s="109"/>
      <c r="W85" s="109"/>
      <c r="X85" s="474"/>
      <c r="Y85" s="474"/>
      <c r="Z85" s="474"/>
    </row>
    <row r="86" spans="1:26" ht="15.75" customHeight="1" x14ac:dyDescent="0.25">
      <c r="A86" s="424">
        <v>41</v>
      </c>
      <c r="B86" s="424" t="s">
        <v>1361</v>
      </c>
      <c r="C86" s="427" t="s">
        <v>250</v>
      </c>
      <c r="D86" s="427" t="s">
        <v>1029</v>
      </c>
      <c r="E86" s="427"/>
      <c r="F86" s="760"/>
      <c r="G86" s="85">
        <v>44348</v>
      </c>
      <c r="H86" s="85">
        <v>44397</v>
      </c>
      <c r="I86" s="484" t="s">
        <v>1306</v>
      </c>
      <c r="J86" s="243"/>
      <c r="K86" s="485">
        <v>44419</v>
      </c>
      <c r="L86" s="485">
        <f>K86+10</f>
        <v>44429</v>
      </c>
      <c r="M86" s="489">
        <v>44472</v>
      </c>
      <c r="N86" s="489">
        <v>44480</v>
      </c>
      <c r="O86" s="489">
        <v>44458</v>
      </c>
      <c r="P86" s="489">
        <v>44459</v>
      </c>
      <c r="Q86" s="109"/>
      <c r="R86" s="109"/>
      <c r="S86" s="489">
        <v>44540</v>
      </c>
      <c r="T86" s="489">
        <v>44558</v>
      </c>
      <c r="U86" s="109"/>
      <c r="V86" s="109"/>
      <c r="W86" s="109"/>
      <c r="X86" s="474"/>
      <c r="Y86" s="474"/>
      <c r="Z86" s="474"/>
    </row>
    <row r="87" spans="1:26" ht="15.75" customHeight="1" x14ac:dyDescent="0.25">
      <c r="A87" s="424"/>
      <c r="B87" s="424"/>
      <c r="C87" s="424"/>
      <c r="D87" s="424"/>
      <c r="E87" s="482">
        <v>349.29</v>
      </c>
      <c r="F87" s="760"/>
      <c r="G87" s="483"/>
      <c r="H87" s="480"/>
      <c r="I87" s="481"/>
      <c r="J87" s="262"/>
      <c r="K87" s="85"/>
      <c r="L87" s="85"/>
      <c r="M87" s="109"/>
      <c r="N87" s="109"/>
      <c r="O87" s="109"/>
      <c r="P87" s="109"/>
      <c r="Q87" s="109"/>
      <c r="R87" s="109"/>
      <c r="S87" s="109"/>
      <c r="T87" s="109"/>
      <c r="U87" s="109"/>
      <c r="V87" s="109"/>
      <c r="W87" s="109"/>
      <c r="X87" s="474"/>
      <c r="Y87" s="474"/>
      <c r="Z87" s="474"/>
    </row>
    <row r="88" spans="1:26" ht="15.75" customHeight="1" x14ac:dyDescent="0.25">
      <c r="A88" s="424">
        <v>42</v>
      </c>
      <c r="B88" s="424" t="s">
        <v>1362</v>
      </c>
      <c r="C88" s="427" t="s">
        <v>250</v>
      </c>
      <c r="D88" s="427" t="s">
        <v>1029</v>
      </c>
      <c r="E88" s="427"/>
      <c r="F88" s="760"/>
      <c r="G88" s="85">
        <v>44348</v>
      </c>
      <c r="H88" s="85">
        <v>44397</v>
      </c>
      <c r="I88" s="484" t="s">
        <v>1306</v>
      </c>
      <c r="J88" s="243"/>
      <c r="K88" s="485">
        <v>44428</v>
      </c>
      <c r="L88" s="485">
        <f>K88+6</f>
        <v>44434</v>
      </c>
      <c r="M88" s="489">
        <v>44464</v>
      </c>
      <c r="N88" s="489">
        <v>44469</v>
      </c>
      <c r="O88" s="489">
        <v>44525</v>
      </c>
      <c r="P88" s="489">
        <v>44525</v>
      </c>
      <c r="Q88" s="109"/>
      <c r="R88" s="109"/>
      <c r="S88" s="489">
        <v>44540</v>
      </c>
      <c r="T88" s="489">
        <v>44558</v>
      </c>
      <c r="U88" s="109"/>
      <c r="V88" s="109"/>
      <c r="W88" s="109"/>
      <c r="X88" s="474"/>
      <c r="Y88" s="474"/>
      <c r="Z88" s="474"/>
    </row>
    <row r="89" spans="1:26" ht="15.75" customHeight="1" x14ac:dyDescent="0.25">
      <c r="A89" s="424"/>
      <c r="B89" s="424"/>
      <c r="C89" s="424"/>
      <c r="D89" s="424"/>
      <c r="E89" s="482">
        <v>379.07900000000001</v>
      </c>
      <c r="F89" s="760"/>
      <c r="G89" s="483"/>
      <c r="H89" s="480"/>
      <c r="I89" s="481"/>
      <c r="J89" s="262"/>
      <c r="K89" s="85"/>
      <c r="L89" s="85"/>
      <c r="M89" s="109"/>
      <c r="N89" s="109"/>
      <c r="O89" s="109"/>
      <c r="P89" s="109"/>
      <c r="Q89" s="109"/>
      <c r="R89" s="109"/>
      <c r="S89" s="109"/>
      <c r="T89" s="109"/>
      <c r="U89" s="109"/>
      <c r="V89" s="109"/>
      <c r="W89" s="109"/>
      <c r="X89" s="474"/>
      <c r="Y89" s="474"/>
      <c r="Z89" s="474"/>
    </row>
    <row r="90" spans="1:26" ht="15.75" customHeight="1" x14ac:dyDescent="0.25">
      <c r="A90" s="424">
        <v>43</v>
      </c>
      <c r="B90" s="424" t="s">
        <v>1363</v>
      </c>
      <c r="C90" s="427" t="s">
        <v>250</v>
      </c>
      <c r="D90" s="427" t="s">
        <v>1029</v>
      </c>
      <c r="E90" s="427"/>
      <c r="F90" s="760"/>
      <c r="G90" s="85">
        <v>44348</v>
      </c>
      <c r="H90" s="85">
        <v>44397</v>
      </c>
      <c r="I90" s="484" t="s">
        <v>1306</v>
      </c>
      <c r="J90" s="243"/>
      <c r="K90" s="485">
        <v>44425</v>
      </c>
      <c r="L90" s="485">
        <f>K90+13</f>
        <v>44438</v>
      </c>
      <c r="M90" s="489">
        <v>44454</v>
      </c>
      <c r="N90" s="489">
        <v>44463</v>
      </c>
      <c r="O90" s="489">
        <v>44479</v>
      </c>
      <c r="P90" s="489">
        <v>44479</v>
      </c>
      <c r="Q90" s="109"/>
      <c r="R90" s="109"/>
      <c r="S90" s="489">
        <v>44540</v>
      </c>
      <c r="T90" s="489">
        <v>44558</v>
      </c>
      <c r="U90" s="109"/>
      <c r="V90" s="109"/>
      <c r="W90" s="109"/>
      <c r="X90" s="474"/>
      <c r="Y90" s="474"/>
      <c r="Z90" s="474"/>
    </row>
    <row r="91" spans="1:26" ht="15.75" customHeight="1" x14ac:dyDescent="0.25">
      <c r="A91" s="424"/>
      <c r="B91" s="424"/>
      <c r="C91" s="424"/>
      <c r="D91" s="424"/>
      <c r="E91" s="482">
        <v>372.91699999999997</v>
      </c>
      <c r="F91" s="725"/>
      <c r="G91" s="483"/>
      <c r="H91" s="480"/>
      <c r="I91" s="481"/>
      <c r="J91" s="262"/>
      <c r="K91" s="85"/>
      <c r="L91" s="85"/>
      <c r="M91" s="109"/>
      <c r="N91" s="109"/>
      <c r="O91" s="109"/>
      <c r="P91" s="109"/>
      <c r="Q91" s="109"/>
      <c r="R91" s="109"/>
      <c r="S91" s="109"/>
      <c r="T91" s="109"/>
      <c r="U91" s="109"/>
      <c r="V91" s="109"/>
      <c r="W91" s="109"/>
      <c r="X91" s="474"/>
      <c r="Y91" s="474"/>
      <c r="Z91" s="474"/>
    </row>
    <row r="92" spans="1:26" ht="15.75" customHeight="1" x14ac:dyDescent="0.25">
      <c r="A92" s="424">
        <v>44</v>
      </c>
      <c r="B92" s="424" t="s">
        <v>1364</v>
      </c>
      <c r="C92" s="427" t="s">
        <v>331</v>
      </c>
      <c r="D92" s="427" t="s">
        <v>1365</v>
      </c>
      <c r="E92" s="427"/>
      <c r="F92" s="490"/>
      <c r="G92" s="85">
        <v>44348</v>
      </c>
      <c r="H92" s="85">
        <v>44397</v>
      </c>
      <c r="I92" s="484" t="s">
        <v>1308</v>
      </c>
      <c r="J92" s="243"/>
      <c r="K92" s="485">
        <v>44450</v>
      </c>
      <c r="L92" s="485">
        <v>44472</v>
      </c>
      <c r="M92" s="489">
        <v>44516</v>
      </c>
      <c r="N92" s="489">
        <v>44526</v>
      </c>
      <c r="O92" s="489">
        <v>44492</v>
      </c>
      <c r="P92" s="489">
        <v>44493</v>
      </c>
      <c r="Q92" s="109"/>
      <c r="R92" s="109"/>
      <c r="S92" s="489">
        <v>44535</v>
      </c>
      <c r="T92" s="489">
        <v>44549</v>
      </c>
      <c r="U92" s="109"/>
      <c r="V92" s="109"/>
      <c r="W92" s="109"/>
      <c r="X92" s="474"/>
      <c r="Y92" s="474"/>
      <c r="Z92" s="474"/>
    </row>
    <row r="93" spans="1:26" ht="15.75" customHeight="1" x14ac:dyDescent="0.25">
      <c r="A93" s="424"/>
      <c r="B93" s="424"/>
      <c r="C93" s="424"/>
      <c r="D93" s="424"/>
      <c r="E93" s="482">
        <v>373.37700000000001</v>
      </c>
      <c r="F93" s="759">
        <v>1935.0840000000001</v>
      </c>
      <c r="G93" s="483"/>
      <c r="H93" s="480"/>
      <c r="I93" s="481"/>
      <c r="J93" s="262"/>
      <c r="K93" s="85"/>
      <c r="L93" s="85"/>
      <c r="M93" s="109"/>
      <c r="N93" s="109"/>
      <c r="O93" s="109"/>
      <c r="P93" s="109"/>
      <c r="Q93" s="109"/>
      <c r="R93" s="109"/>
      <c r="S93" s="109"/>
      <c r="T93" s="109"/>
      <c r="U93" s="109"/>
      <c r="V93" s="109"/>
      <c r="W93" s="109"/>
      <c r="X93" s="474"/>
      <c r="Y93" s="474"/>
      <c r="Z93" s="474"/>
    </row>
    <row r="94" spans="1:26" ht="15.75" customHeight="1" x14ac:dyDescent="0.25">
      <c r="A94" s="424">
        <v>45</v>
      </c>
      <c r="B94" s="424" t="s">
        <v>1366</v>
      </c>
      <c r="C94" s="427" t="s">
        <v>250</v>
      </c>
      <c r="D94" s="427" t="s">
        <v>1029</v>
      </c>
      <c r="E94" s="427"/>
      <c r="F94" s="760"/>
      <c r="G94" s="85">
        <v>44348</v>
      </c>
      <c r="H94" s="85">
        <v>44428</v>
      </c>
      <c r="I94" s="484" t="s">
        <v>1306</v>
      </c>
      <c r="J94" s="243"/>
      <c r="K94" s="485">
        <v>44439</v>
      </c>
      <c r="L94" s="485">
        <v>44449</v>
      </c>
      <c r="M94" s="489">
        <v>44475</v>
      </c>
      <c r="N94" s="489">
        <v>44481</v>
      </c>
      <c r="O94" s="489">
        <v>44479</v>
      </c>
      <c r="P94" s="489">
        <v>44479</v>
      </c>
      <c r="Q94" s="109"/>
      <c r="R94" s="109"/>
      <c r="S94" s="489">
        <v>44535</v>
      </c>
      <c r="T94" s="489">
        <v>44549</v>
      </c>
      <c r="U94" s="109"/>
      <c r="V94" s="109"/>
      <c r="W94" s="109"/>
      <c r="X94" s="474"/>
      <c r="Y94" s="474"/>
      <c r="Z94" s="474"/>
    </row>
    <row r="95" spans="1:26" ht="15.75" customHeight="1" x14ac:dyDescent="0.25">
      <c r="A95" s="424"/>
      <c r="B95" s="424"/>
      <c r="C95" s="424"/>
      <c r="D95" s="424"/>
      <c r="E95" s="482">
        <v>387.20499999999998</v>
      </c>
      <c r="F95" s="760"/>
      <c r="G95" s="483"/>
      <c r="H95" s="480"/>
      <c r="I95" s="481"/>
      <c r="J95" s="262"/>
      <c r="K95" s="85"/>
      <c r="L95" s="85"/>
      <c r="M95" s="109"/>
      <c r="N95" s="109"/>
      <c r="O95" s="109"/>
      <c r="P95" s="109"/>
      <c r="Q95" s="109"/>
      <c r="R95" s="109"/>
      <c r="S95" s="109"/>
      <c r="T95" s="109"/>
      <c r="U95" s="109"/>
      <c r="V95" s="109"/>
      <c r="W95" s="109"/>
      <c r="X95" s="474"/>
      <c r="Y95" s="474"/>
      <c r="Z95" s="474"/>
    </row>
    <row r="96" spans="1:26" ht="15.75" customHeight="1" x14ac:dyDescent="0.25">
      <c r="A96" s="424">
        <v>46</v>
      </c>
      <c r="B96" s="424" t="s">
        <v>1367</v>
      </c>
      <c r="C96" s="427" t="s">
        <v>250</v>
      </c>
      <c r="D96" s="427" t="s">
        <v>1029</v>
      </c>
      <c r="E96" s="427"/>
      <c r="F96" s="760"/>
      <c r="G96" s="85">
        <v>44348</v>
      </c>
      <c r="H96" s="85">
        <v>44428</v>
      </c>
      <c r="I96" s="484" t="s">
        <v>1306</v>
      </c>
      <c r="J96" s="243"/>
      <c r="K96" s="485">
        <v>44422</v>
      </c>
      <c r="L96" s="485">
        <v>44429</v>
      </c>
      <c r="M96" s="489">
        <v>44482</v>
      </c>
      <c r="N96" s="489">
        <v>44492</v>
      </c>
      <c r="O96" s="489">
        <v>44458</v>
      </c>
      <c r="P96" s="489">
        <v>44459</v>
      </c>
      <c r="Q96" s="109"/>
      <c r="R96" s="109"/>
      <c r="S96" s="489">
        <v>44535</v>
      </c>
      <c r="T96" s="489">
        <v>44549</v>
      </c>
      <c r="U96" s="109"/>
      <c r="V96" s="109"/>
      <c r="W96" s="109"/>
      <c r="X96" s="474"/>
      <c r="Y96" s="474"/>
      <c r="Z96" s="474"/>
    </row>
    <row r="97" spans="1:26" ht="15.75" customHeight="1" x14ac:dyDescent="0.25">
      <c r="A97" s="424"/>
      <c r="B97" s="424"/>
      <c r="C97" s="424"/>
      <c r="D97" s="424"/>
      <c r="E97" s="482">
        <v>385.358</v>
      </c>
      <c r="F97" s="760"/>
      <c r="G97" s="483"/>
      <c r="H97" s="480"/>
      <c r="I97" s="481"/>
      <c r="J97" s="262"/>
      <c r="K97" s="85"/>
      <c r="L97" s="85"/>
      <c r="M97" s="109"/>
      <c r="N97" s="109"/>
      <c r="O97" s="109"/>
      <c r="P97" s="109"/>
      <c r="Q97" s="109"/>
      <c r="R97" s="109"/>
      <c r="S97" s="109"/>
      <c r="T97" s="109"/>
      <c r="U97" s="109"/>
      <c r="V97" s="109"/>
      <c r="W97" s="109"/>
      <c r="X97" s="474"/>
      <c r="Y97" s="474"/>
      <c r="Z97" s="474"/>
    </row>
    <row r="98" spans="1:26" ht="15.75" customHeight="1" x14ac:dyDescent="0.25">
      <c r="A98" s="424">
        <v>47</v>
      </c>
      <c r="B98" s="424" t="s">
        <v>1368</v>
      </c>
      <c r="C98" s="427" t="s">
        <v>284</v>
      </c>
      <c r="D98" s="427" t="s">
        <v>1029</v>
      </c>
      <c r="E98" s="427"/>
      <c r="F98" s="760"/>
      <c r="G98" s="85">
        <v>44348</v>
      </c>
      <c r="H98" s="85">
        <v>44428</v>
      </c>
      <c r="I98" s="484" t="s">
        <v>1306</v>
      </c>
      <c r="J98" s="243"/>
      <c r="K98" s="485">
        <v>44439</v>
      </c>
      <c r="L98" s="485">
        <v>44451</v>
      </c>
      <c r="M98" s="489">
        <v>44481</v>
      </c>
      <c r="N98" s="489">
        <v>44488</v>
      </c>
      <c r="O98" s="489">
        <v>44458</v>
      </c>
      <c r="P98" s="489">
        <v>44459</v>
      </c>
      <c r="Q98" s="109"/>
      <c r="R98" s="109"/>
      <c r="S98" s="489">
        <v>44535</v>
      </c>
      <c r="T98" s="489">
        <v>44549</v>
      </c>
      <c r="U98" s="109"/>
      <c r="V98" s="109"/>
      <c r="W98" s="109"/>
      <c r="X98" s="474"/>
      <c r="Y98" s="474"/>
      <c r="Z98" s="474"/>
    </row>
    <row r="99" spans="1:26" ht="15.75" customHeight="1" x14ac:dyDescent="0.25">
      <c r="A99" s="424"/>
      <c r="B99" s="424"/>
      <c r="C99" s="424"/>
      <c r="D99" s="424"/>
      <c r="E99" s="482">
        <v>403.57900000000001</v>
      </c>
      <c r="F99" s="760"/>
      <c r="G99" s="483"/>
      <c r="H99" s="480"/>
      <c r="I99" s="481"/>
      <c r="J99" s="262"/>
      <c r="K99" s="85"/>
      <c r="L99" s="85"/>
      <c r="M99" s="109"/>
      <c r="N99" s="109"/>
      <c r="O99" s="109"/>
      <c r="P99" s="109"/>
      <c r="Q99" s="109"/>
      <c r="R99" s="109"/>
      <c r="S99" s="109"/>
      <c r="T99" s="109"/>
      <c r="U99" s="109"/>
      <c r="V99" s="109"/>
      <c r="W99" s="109"/>
      <c r="X99" s="474"/>
      <c r="Y99" s="474"/>
      <c r="Z99" s="474"/>
    </row>
    <row r="100" spans="1:26" ht="15.75" customHeight="1" x14ac:dyDescent="0.25">
      <c r="A100" s="424">
        <v>48</v>
      </c>
      <c r="B100" s="424" t="s">
        <v>1369</v>
      </c>
      <c r="C100" s="427" t="s">
        <v>257</v>
      </c>
      <c r="D100" s="427" t="s">
        <v>1029</v>
      </c>
      <c r="E100" s="427"/>
      <c r="F100" s="760"/>
      <c r="G100" s="85">
        <v>44348</v>
      </c>
      <c r="H100" s="85">
        <v>44428</v>
      </c>
      <c r="I100" s="484" t="s">
        <v>1306</v>
      </c>
      <c r="J100" s="243"/>
      <c r="K100" s="485">
        <v>44439</v>
      </c>
      <c r="L100" s="485">
        <f>K100+8</f>
        <v>44447</v>
      </c>
      <c r="M100" s="489">
        <v>44490</v>
      </c>
      <c r="N100" s="489">
        <v>44495</v>
      </c>
      <c r="O100" s="489">
        <v>44458</v>
      </c>
      <c r="P100" s="489">
        <v>44459</v>
      </c>
      <c r="Q100" s="109"/>
      <c r="R100" s="109"/>
      <c r="S100" s="489">
        <v>44559</v>
      </c>
      <c r="T100" s="489">
        <v>44561</v>
      </c>
      <c r="U100" s="109"/>
      <c r="V100" s="109"/>
      <c r="W100" s="109"/>
      <c r="X100" s="474"/>
      <c r="Y100" s="474"/>
      <c r="Z100" s="474"/>
    </row>
    <row r="101" spans="1:26" ht="15.75" customHeight="1" x14ac:dyDescent="0.25">
      <c r="A101" s="424"/>
      <c r="B101" s="424"/>
      <c r="C101" s="424"/>
      <c r="D101" s="424"/>
      <c r="E101" s="482">
        <v>385.565</v>
      </c>
      <c r="F101" s="725"/>
      <c r="G101" s="483"/>
      <c r="H101" s="480"/>
      <c r="I101" s="481"/>
      <c r="J101" s="262"/>
      <c r="K101" s="85"/>
      <c r="L101" s="85"/>
      <c r="M101" s="109"/>
      <c r="N101" s="109"/>
      <c r="O101" s="109"/>
      <c r="P101" s="109"/>
      <c r="Q101" s="109"/>
      <c r="R101" s="109"/>
      <c r="S101" s="109"/>
      <c r="T101" s="109"/>
      <c r="U101" s="109"/>
      <c r="V101" s="109"/>
      <c r="W101" s="109"/>
      <c r="X101" s="474"/>
      <c r="Y101" s="474"/>
      <c r="Z101" s="474"/>
    </row>
    <row r="102" spans="1:26" ht="15.75" customHeight="1" x14ac:dyDescent="0.25">
      <c r="A102" s="424">
        <v>49</v>
      </c>
      <c r="B102" s="424" t="s">
        <v>1370</v>
      </c>
      <c r="C102" s="427" t="s">
        <v>842</v>
      </c>
      <c r="D102" s="427" t="s">
        <v>1371</v>
      </c>
      <c r="E102" s="427"/>
      <c r="F102" s="490"/>
      <c r="G102" s="85">
        <v>44348</v>
      </c>
      <c r="H102" s="85">
        <v>44428</v>
      </c>
      <c r="I102" s="484" t="s">
        <v>1308</v>
      </c>
      <c r="J102" s="243"/>
      <c r="K102" s="485">
        <v>44453</v>
      </c>
      <c r="L102" s="485">
        <f>K102+16</f>
        <v>44469</v>
      </c>
      <c r="M102" s="489">
        <v>44505</v>
      </c>
      <c r="N102" s="489">
        <v>44519</v>
      </c>
      <c r="O102" s="489">
        <v>44518</v>
      </c>
      <c r="P102" s="489">
        <v>44519</v>
      </c>
      <c r="Q102" s="109"/>
      <c r="R102" s="109"/>
      <c r="S102" s="492">
        <v>44562</v>
      </c>
      <c r="T102" s="492">
        <f>S102+11</f>
        <v>44573</v>
      </c>
      <c r="U102" s="109"/>
      <c r="V102" s="109"/>
      <c r="W102" s="109"/>
      <c r="X102" s="474"/>
      <c r="Y102" s="474"/>
      <c r="Z102" s="474"/>
    </row>
    <row r="103" spans="1:26" ht="15.75" customHeight="1" x14ac:dyDescent="0.25">
      <c r="A103" s="424"/>
      <c r="B103" s="424"/>
      <c r="C103" s="424"/>
      <c r="D103" s="424"/>
      <c r="E103" s="482">
        <v>393.36200000000002</v>
      </c>
      <c r="F103" s="759">
        <v>785.12800000000004</v>
      </c>
      <c r="G103" s="483"/>
      <c r="H103" s="480"/>
      <c r="I103" s="481"/>
      <c r="J103" s="262"/>
      <c r="K103" s="85"/>
      <c r="L103" s="85"/>
      <c r="M103" s="109"/>
      <c r="N103" s="109"/>
      <c r="O103" s="109"/>
      <c r="P103" s="109"/>
      <c r="Q103" s="109"/>
      <c r="R103" s="109"/>
      <c r="S103" s="109"/>
      <c r="T103" s="109"/>
      <c r="U103" s="109"/>
      <c r="V103" s="109"/>
      <c r="W103" s="109"/>
      <c r="X103" s="474"/>
      <c r="Y103" s="474"/>
      <c r="Z103" s="474"/>
    </row>
    <row r="104" spans="1:26" ht="15.75" customHeight="1" x14ac:dyDescent="0.25">
      <c r="A104" s="424">
        <v>50</v>
      </c>
      <c r="B104" s="424" t="s">
        <v>1372</v>
      </c>
      <c r="C104" s="427" t="s">
        <v>257</v>
      </c>
      <c r="D104" s="427" t="s">
        <v>1029</v>
      </c>
      <c r="E104" s="427"/>
      <c r="F104" s="760"/>
      <c r="G104" s="85">
        <v>44348</v>
      </c>
      <c r="H104" s="85">
        <v>44428</v>
      </c>
      <c r="I104" s="484" t="s">
        <v>1306</v>
      </c>
      <c r="J104" s="243"/>
      <c r="K104" s="485">
        <v>44433</v>
      </c>
      <c r="L104" s="485">
        <f>K104+5</f>
        <v>44438</v>
      </c>
      <c r="M104" s="489">
        <v>44491</v>
      </c>
      <c r="N104" s="489">
        <v>44496</v>
      </c>
      <c r="O104" s="489">
        <v>44458</v>
      </c>
      <c r="P104" s="489">
        <v>44459</v>
      </c>
      <c r="Q104" s="109"/>
      <c r="R104" s="109"/>
      <c r="S104" s="492">
        <v>44562</v>
      </c>
      <c r="T104" s="492">
        <f>S104+11</f>
        <v>44573</v>
      </c>
      <c r="U104" s="109"/>
      <c r="V104" s="109"/>
      <c r="W104" s="109"/>
      <c r="X104" s="474"/>
      <c r="Y104" s="474"/>
      <c r="Z104" s="474"/>
    </row>
    <row r="105" spans="1:26" ht="15.75" customHeight="1" x14ac:dyDescent="0.25">
      <c r="A105" s="424"/>
      <c r="B105" s="424"/>
      <c r="C105" s="424"/>
      <c r="D105" s="424"/>
      <c r="E105" s="482">
        <v>391.76600000000002</v>
      </c>
      <c r="F105" s="725"/>
      <c r="G105" s="483"/>
      <c r="H105" s="480"/>
      <c r="I105" s="481"/>
      <c r="J105" s="262"/>
      <c r="K105" s="85"/>
      <c r="L105" s="85"/>
      <c r="M105" s="109"/>
      <c r="N105" s="109"/>
      <c r="O105" s="109"/>
      <c r="P105" s="109"/>
      <c r="Q105" s="109"/>
      <c r="R105" s="109"/>
      <c r="S105" s="109"/>
      <c r="T105" s="109"/>
      <c r="U105" s="109"/>
      <c r="V105" s="109"/>
      <c r="W105" s="109"/>
      <c r="X105" s="474"/>
      <c r="Y105" s="474"/>
      <c r="Z105" s="474"/>
    </row>
    <row r="106" spans="1:26" ht="14.25" customHeight="1" x14ac:dyDescent="0.25">
      <c r="A106" s="424">
        <v>51</v>
      </c>
      <c r="B106" s="424" t="s">
        <v>1373</v>
      </c>
      <c r="C106" s="427" t="s">
        <v>233</v>
      </c>
      <c r="D106" s="427" t="s">
        <v>1374</v>
      </c>
      <c r="E106" s="427"/>
      <c r="F106" s="490"/>
      <c r="G106" s="85">
        <v>44322</v>
      </c>
      <c r="H106" s="85">
        <v>44397</v>
      </c>
      <c r="I106" s="484" t="s">
        <v>1308</v>
      </c>
      <c r="J106" s="243"/>
      <c r="K106" s="485">
        <v>44448</v>
      </c>
      <c r="L106" s="485">
        <f>K106+20</f>
        <v>44468</v>
      </c>
      <c r="M106" s="489">
        <v>44494</v>
      </c>
      <c r="N106" s="489">
        <v>44500</v>
      </c>
      <c r="O106" s="489">
        <v>44496</v>
      </c>
      <c r="P106" s="489">
        <v>44496</v>
      </c>
      <c r="Q106" s="109"/>
      <c r="R106" s="109"/>
      <c r="S106" s="492">
        <v>44562</v>
      </c>
      <c r="T106" s="492">
        <f>S106+11</f>
        <v>44573</v>
      </c>
      <c r="U106" s="109"/>
      <c r="V106" s="109"/>
      <c r="W106" s="109"/>
      <c r="X106" s="474"/>
      <c r="Y106" s="474"/>
      <c r="Z106" s="474"/>
    </row>
    <row r="107" spans="1:26" ht="15.75" customHeight="1" x14ac:dyDescent="0.25">
      <c r="A107" s="424"/>
      <c r="B107" s="424"/>
      <c r="C107" s="424"/>
      <c r="D107" s="424"/>
      <c r="E107" s="482">
        <v>423.21600000000001</v>
      </c>
      <c r="F107" s="759">
        <v>3779.241</v>
      </c>
      <c r="G107" s="483"/>
      <c r="H107" s="480"/>
      <c r="I107" s="481"/>
      <c r="J107" s="262"/>
      <c r="K107" s="85"/>
      <c r="L107" s="85"/>
      <c r="M107" s="109"/>
      <c r="N107" s="109"/>
      <c r="O107" s="109"/>
      <c r="P107" s="109"/>
      <c r="Q107" s="109"/>
      <c r="R107" s="109"/>
      <c r="S107" s="109"/>
      <c r="T107" s="109"/>
      <c r="U107" s="109"/>
      <c r="V107" s="109"/>
      <c r="W107" s="109"/>
      <c r="X107" s="474"/>
      <c r="Y107" s="474"/>
      <c r="Z107" s="474"/>
    </row>
    <row r="108" spans="1:26" ht="15.75" customHeight="1" x14ac:dyDescent="0.25">
      <c r="A108" s="424">
        <v>52</v>
      </c>
      <c r="B108" s="424" t="s">
        <v>1375</v>
      </c>
      <c r="C108" s="427" t="s">
        <v>244</v>
      </c>
      <c r="D108" s="427" t="s">
        <v>1029</v>
      </c>
      <c r="E108" s="427"/>
      <c r="F108" s="760"/>
      <c r="G108" s="85">
        <v>44322</v>
      </c>
      <c r="H108" s="85">
        <v>44397</v>
      </c>
      <c r="I108" s="484" t="s">
        <v>1306</v>
      </c>
      <c r="J108" s="243"/>
      <c r="K108" s="485">
        <v>44391</v>
      </c>
      <c r="L108" s="485">
        <v>44413</v>
      </c>
      <c r="M108" s="489">
        <v>44476</v>
      </c>
      <c r="N108" s="489">
        <v>44482</v>
      </c>
      <c r="O108" s="489">
        <v>44436</v>
      </c>
      <c r="P108" s="489">
        <v>44436</v>
      </c>
      <c r="Q108" s="109"/>
      <c r="R108" s="109"/>
      <c r="S108" s="492">
        <f>T106</f>
        <v>44573</v>
      </c>
      <c r="T108" s="492">
        <f>S108+11</f>
        <v>44584</v>
      </c>
      <c r="U108" s="109"/>
      <c r="V108" s="109"/>
      <c r="W108" s="109"/>
      <c r="X108" s="474"/>
      <c r="Y108" s="474"/>
      <c r="Z108" s="474"/>
    </row>
    <row r="109" spans="1:26" ht="15.75" customHeight="1" x14ac:dyDescent="0.25">
      <c r="A109" s="424"/>
      <c r="B109" s="424"/>
      <c r="C109" s="424"/>
      <c r="D109" s="424"/>
      <c r="E109" s="482">
        <v>415.09699999999998</v>
      </c>
      <c r="F109" s="760"/>
      <c r="G109" s="483"/>
      <c r="H109" s="480"/>
      <c r="I109" s="481"/>
      <c r="J109" s="262"/>
      <c r="K109" s="85"/>
      <c r="L109" s="85"/>
      <c r="M109" s="109"/>
      <c r="N109" s="109"/>
      <c r="O109" s="109"/>
      <c r="P109" s="109"/>
      <c r="Q109" s="109"/>
      <c r="R109" s="109"/>
      <c r="S109" s="109"/>
      <c r="T109" s="109"/>
      <c r="U109" s="109"/>
      <c r="V109" s="109"/>
      <c r="W109" s="109"/>
      <c r="X109" s="474"/>
      <c r="Y109" s="474"/>
      <c r="Z109" s="474"/>
    </row>
    <row r="110" spans="1:26" ht="15.75" customHeight="1" x14ac:dyDescent="0.25">
      <c r="A110" s="424">
        <v>53</v>
      </c>
      <c r="B110" s="424" t="s">
        <v>1376</v>
      </c>
      <c r="C110" s="427" t="s">
        <v>250</v>
      </c>
      <c r="D110" s="427" t="s">
        <v>1029</v>
      </c>
      <c r="E110" s="427"/>
      <c r="F110" s="760"/>
      <c r="G110" s="85">
        <v>44322</v>
      </c>
      <c r="H110" s="85">
        <v>44397</v>
      </c>
      <c r="I110" s="484" t="s">
        <v>1306</v>
      </c>
      <c r="J110" s="243"/>
      <c r="K110" s="485">
        <v>44407</v>
      </c>
      <c r="L110" s="485">
        <v>44424</v>
      </c>
      <c r="M110" s="489">
        <v>44445</v>
      </c>
      <c r="N110" s="489">
        <v>44457</v>
      </c>
      <c r="O110" s="489">
        <v>44424</v>
      </c>
      <c r="P110" s="489">
        <v>44424</v>
      </c>
      <c r="Q110" s="109"/>
      <c r="R110" s="109"/>
      <c r="S110" s="492">
        <v>44573</v>
      </c>
      <c r="T110" s="492">
        <v>44584</v>
      </c>
      <c r="U110" s="109"/>
      <c r="V110" s="109"/>
      <c r="W110" s="109"/>
      <c r="X110" s="474"/>
      <c r="Y110" s="474"/>
      <c r="Z110" s="474"/>
    </row>
    <row r="111" spans="1:26" ht="15.75" customHeight="1" x14ac:dyDescent="0.25">
      <c r="A111" s="424"/>
      <c r="B111" s="424"/>
      <c r="C111" s="424"/>
      <c r="D111" s="424"/>
      <c r="E111" s="482">
        <v>424.61799999999999</v>
      </c>
      <c r="F111" s="760"/>
      <c r="G111" s="483"/>
      <c r="H111" s="480"/>
      <c r="I111" s="481"/>
      <c r="J111" s="262"/>
      <c r="K111" s="85"/>
      <c r="L111" s="85"/>
      <c r="M111" s="109"/>
      <c r="N111" s="109"/>
      <c r="O111" s="109"/>
      <c r="P111" s="109"/>
      <c r="Q111" s="109"/>
      <c r="R111" s="109"/>
      <c r="S111" s="109"/>
      <c r="T111" s="109"/>
      <c r="U111" s="109"/>
      <c r="V111" s="109"/>
      <c r="W111" s="109"/>
      <c r="X111" s="474"/>
      <c r="Y111" s="474"/>
      <c r="Z111" s="474"/>
    </row>
    <row r="112" spans="1:26" ht="15.75" customHeight="1" x14ac:dyDescent="0.25">
      <c r="A112" s="424">
        <v>54</v>
      </c>
      <c r="B112" s="424" t="s">
        <v>1377</v>
      </c>
      <c r="C112" s="427" t="s">
        <v>244</v>
      </c>
      <c r="D112" s="427" t="s">
        <v>1029</v>
      </c>
      <c r="E112" s="427"/>
      <c r="F112" s="760"/>
      <c r="G112" s="85">
        <v>44322</v>
      </c>
      <c r="H112" s="85">
        <v>44397</v>
      </c>
      <c r="I112" s="484" t="s">
        <v>1306</v>
      </c>
      <c r="J112" s="243"/>
      <c r="K112" s="485">
        <v>44412</v>
      </c>
      <c r="L112" s="485">
        <v>44421</v>
      </c>
      <c r="M112" s="489">
        <v>44470</v>
      </c>
      <c r="N112" s="489">
        <v>44476</v>
      </c>
      <c r="O112" s="489">
        <v>44425</v>
      </c>
      <c r="P112" s="489">
        <v>44425</v>
      </c>
      <c r="Q112" s="109"/>
      <c r="R112" s="109"/>
      <c r="S112" s="492">
        <v>44573</v>
      </c>
      <c r="T112" s="492">
        <v>44584</v>
      </c>
      <c r="U112" s="109"/>
      <c r="V112" s="109"/>
      <c r="W112" s="109"/>
      <c r="X112" s="474"/>
      <c r="Y112" s="474"/>
      <c r="Z112" s="474"/>
    </row>
    <row r="113" spans="1:26" ht="15.75" customHeight="1" x14ac:dyDescent="0.25">
      <c r="A113" s="424"/>
      <c r="B113" s="424"/>
      <c r="C113" s="424"/>
      <c r="D113" s="424"/>
      <c r="E113" s="482">
        <v>413.10599999999999</v>
      </c>
      <c r="F113" s="760"/>
      <c r="G113" s="483"/>
      <c r="H113" s="480"/>
      <c r="I113" s="481"/>
      <c r="J113" s="262"/>
      <c r="K113" s="85"/>
      <c r="L113" s="85"/>
      <c r="M113" s="109"/>
      <c r="N113" s="109"/>
      <c r="O113" s="109"/>
      <c r="P113" s="109"/>
      <c r="Q113" s="109"/>
      <c r="R113" s="109"/>
      <c r="S113" s="109"/>
      <c r="T113" s="109"/>
      <c r="U113" s="109"/>
      <c r="V113" s="109"/>
      <c r="W113" s="109"/>
      <c r="X113" s="474"/>
      <c r="Y113" s="474"/>
      <c r="Z113" s="474"/>
    </row>
    <row r="114" spans="1:26" ht="15.75" customHeight="1" x14ac:dyDescent="0.25">
      <c r="A114" s="424">
        <v>55</v>
      </c>
      <c r="B114" s="424" t="s">
        <v>1378</v>
      </c>
      <c r="C114" s="427" t="s">
        <v>250</v>
      </c>
      <c r="D114" s="427" t="s">
        <v>1029</v>
      </c>
      <c r="E114" s="427"/>
      <c r="F114" s="760"/>
      <c r="G114" s="85">
        <v>44322</v>
      </c>
      <c r="H114" s="85">
        <v>44397</v>
      </c>
      <c r="I114" s="484" t="s">
        <v>1306</v>
      </c>
      <c r="J114" s="243"/>
      <c r="K114" s="485">
        <v>44392</v>
      </c>
      <c r="L114" s="485">
        <v>44413</v>
      </c>
      <c r="M114" s="489">
        <v>44459</v>
      </c>
      <c r="N114" s="489">
        <v>44468</v>
      </c>
      <c r="O114" s="489">
        <v>44458</v>
      </c>
      <c r="P114" s="489">
        <v>44459</v>
      </c>
      <c r="Q114" s="109"/>
      <c r="R114" s="109"/>
      <c r="S114" s="492">
        <v>44573</v>
      </c>
      <c r="T114" s="492">
        <v>44584</v>
      </c>
      <c r="U114" s="109"/>
      <c r="V114" s="109"/>
      <c r="W114" s="109"/>
      <c r="X114" s="474"/>
      <c r="Y114" s="474"/>
      <c r="Z114" s="474"/>
    </row>
    <row r="115" spans="1:26" ht="15.75" customHeight="1" x14ac:dyDescent="0.25">
      <c r="A115" s="424"/>
      <c r="B115" s="424"/>
      <c r="C115" s="424"/>
      <c r="D115" s="424"/>
      <c r="E115" s="482">
        <v>424.94600000000003</v>
      </c>
      <c r="F115" s="760"/>
      <c r="G115" s="483"/>
      <c r="H115" s="480"/>
      <c r="I115" s="481"/>
      <c r="J115" s="262"/>
      <c r="K115" s="262"/>
      <c r="L115" s="262"/>
      <c r="M115" s="109"/>
      <c r="N115" s="109"/>
      <c r="O115" s="109"/>
      <c r="P115" s="109"/>
      <c r="Q115" s="109"/>
      <c r="R115" s="109"/>
      <c r="S115" s="109"/>
      <c r="T115" s="109"/>
      <c r="U115" s="109"/>
      <c r="V115" s="109"/>
      <c r="W115" s="109"/>
      <c r="X115" s="474"/>
      <c r="Y115" s="474"/>
      <c r="Z115" s="474"/>
    </row>
    <row r="116" spans="1:26" ht="15.75" customHeight="1" x14ac:dyDescent="0.25">
      <c r="A116" s="424">
        <v>56</v>
      </c>
      <c r="B116" s="424" t="s">
        <v>1379</v>
      </c>
      <c r="C116" s="427" t="s">
        <v>257</v>
      </c>
      <c r="D116" s="427" t="s">
        <v>1029</v>
      </c>
      <c r="E116" s="427"/>
      <c r="F116" s="760"/>
      <c r="G116" s="85">
        <v>44322</v>
      </c>
      <c r="H116" s="85">
        <v>44397</v>
      </c>
      <c r="I116" s="484" t="s">
        <v>1306</v>
      </c>
      <c r="J116" s="243"/>
      <c r="K116" s="485">
        <v>44393</v>
      </c>
      <c r="L116" s="485">
        <v>44421</v>
      </c>
      <c r="M116" s="485">
        <v>44540</v>
      </c>
      <c r="N116" s="485">
        <v>44546</v>
      </c>
      <c r="O116" s="489">
        <v>44427</v>
      </c>
      <c r="P116" s="489">
        <v>44427</v>
      </c>
      <c r="Q116" s="109"/>
      <c r="R116" s="109"/>
      <c r="S116" s="109"/>
      <c r="T116" s="109"/>
      <c r="U116" s="109"/>
      <c r="V116" s="109"/>
      <c r="W116" s="109"/>
      <c r="X116" s="474"/>
      <c r="Y116" s="474"/>
      <c r="Z116" s="474"/>
    </row>
    <row r="117" spans="1:26" ht="15.75" customHeight="1" x14ac:dyDescent="0.25">
      <c r="A117" s="424"/>
      <c r="B117" s="424"/>
      <c r="C117" s="424"/>
      <c r="D117" s="424"/>
      <c r="E117" s="482">
        <v>414.17700000000002</v>
      </c>
      <c r="F117" s="760"/>
      <c r="G117" s="483"/>
      <c r="H117" s="480"/>
      <c r="I117" s="481"/>
      <c r="J117" s="262"/>
      <c r="K117" s="85"/>
      <c r="L117" s="85"/>
      <c r="M117" s="109"/>
      <c r="N117" s="109"/>
      <c r="O117" s="109"/>
      <c r="P117" s="109"/>
      <c r="Q117" s="109"/>
      <c r="R117" s="109"/>
      <c r="S117" s="492">
        <v>44573</v>
      </c>
      <c r="T117" s="492">
        <v>44584</v>
      </c>
      <c r="U117" s="109"/>
      <c r="V117" s="109"/>
      <c r="W117" s="109"/>
      <c r="X117" s="474"/>
      <c r="Y117" s="474"/>
      <c r="Z117" s="474"/>
    </row>
    <row r="118" spans="1:26" ht="15.75" customHeight="1" x14ac:dyDescent="0.25">
      <c r="A118" s="424">
        <v>57</v>
      </c>
      <c r="B118" s="424" t="s">
        <v>1380</v>
      </c>
      <c r="C118" s="427" t="s">
        <v>250</v>
      </c>
      <c r="D118" s="427" t="s">
        <v>1029</v>
      </c>
      <c r="E118" s="427"/>
      <c r="F118" s="760"/>
      <c r="G118" s="85">
        <v>44322</v>
      </c>
      <c r="H118" s="85">
        <v>44397</v>
      </c>
      <c r="I118" s="484" t="s">
        <v>1308</v>
      </c>
      <c r="J118" s="243"/>
      <c r="K118" s="485">
        <v>44421</v>
      </c>
      <c r="L118" s="485">
        <v>44427</v>
      </c>
      <c r="M118" s="489">
        <v>44489</v>
      </c>
      <c r="N118" s="489">
        <v>44500</v>
      </c>
      <c r="O118" s="489">
        <v>44427</v>
      </c>
      <c r="P118" s="489">
        <v>44427</v>
      </c>
      <c r="Q118" s="109"/>
      <c r="R118" s="109"/>
      <c r="S118" s="109"/>
      <c r="T118" s="109"/>
      <c r="U118" s="109"/>
      <c r="V118" s="109"/>
      <c r="W118" s="109"/>
      <c r="X118" s="474"/>
      <c r="Y118" s="474"/>
      <c r="Z118" s="474"/>
    </row>
    <row r="119" spans="1:26" ht="15.75" customHeight="1" x14ac:dyDescent="0.25">
      <c r="A119" s="424"/>
      <c r="B119" s="424"/>
      <c r="C119" s="424"/>
      <c r="D119" s="424"/>
      <c r="E119" s="482">
        <v>425.21899999999999</v>
      </c>
      <c r="F119" s="760"/>
      <c r="G119" s="483"/>
      <c r="H119" s="480"/>
      <c r="I119" s="481"/>
      <c r="J119" s="262"/>
      <c r="K119" s="85"/>
      <c r="L119" s="85"/>
      <c r="M119" s="109"/>
      <c r="N119" s="109"/>
      <c r="O119" s="109"/>
      <c r="P119" s="109"/>
      <c r="Q119" s="109"/>
      <c r="R119" s="109"/>
      <c r="S119" s="109"/>
      <c r="T119" s="109"/>
      <c r="U119" s="109"/>
      <c r="V119" s="109"/>
      <c r="W119" s="109"/>
      <c r="X119" s="474"/>
      <c r="Y119" s="474"/>
      <c r="Z119" s="474"/>
    </row>
    <row r="120" spans="1:26" ht="15.75" customHeight="1" x14ac:dyDescent="0.25">
      <c r="A120" s="424">
        <v>58</v>
      </c>
      <c r="B120" s="424" t="s">
        <v>1381</v>
      </c>
      <c r="C120" s="427" t="s">
        <v>257</v>
      </c>
      <c r="D120" s="427" t="s">
        <v>1029</v>
      </c>
      <c r="E120" s="427"/>
      <c r="F120" s="760"/>
      <c r="G120" s="85">
        <v>44322</v>
      </c>
      <c r="H120" s="85">
        <v>44397</v>
      </c>
      <c r="I120" s="484" t="s">
        <v>1382</v>
      </c>
      <c r="J120" s="243"/>
      <c r="K120" s="485">
        <v>44484</v>
      </c>
      <c r="L120" s="485">
        <v>44500</v>
      </c>
      <c r="M120" s="485">
        <v>44530</v>
      </c>
      <c r="N120" s="493">
        <v>44537</v>
      </c>
      <c r="O120" s="489">
        <v>44520</v>
      </c>
      <c r="P120" s="489">
        <v>44521</v>
      </c>
      <c r="Q120" s="109"/>
      <c r="R120" s="109"/>
      <c r="S120" s="492">
        <v>44573</v>
      </c>
      <c r="T120" s="492">
        <v>44584</v>
      </c>
      <c r="U120" s="109"/>
      <c r="V120" s="109"/>
      <c r="W120" s="109"/>
      <c r="X120" s="474"/>
      <c r="Y120" s="474"/>
      <c r="Z120" s="474"/>
    </row>
    <row r="121" spans="1:26" ht="15.75" customHeight="1" x14ac:dyDescent="0.25">
      <c r="A121" s="424"/>
      <c r="B121" s="424"/>
      <c r="C121" s="424"/>
      <c r="D121" s="424"/>
      <c r="E121" s="482">
        <v>413.69499999999999</v>
      </c>
      <c r="F121" s="760"/>
      <c r="G121" s="483"/>
      <c r="H121" s="480"/>
      <c r="I121" s="481"/>
      <c r="J121" s="262"/>
      <c r="K121" s="85"/>
      <c r="L121" s="85"/>
      <c r="M121" s="109"/>
      <c r="N121" s="109"/>
      <c r="O121" s="109"/>
      <c r="P121" s="109"/>
      <c r="Q121" s="109"/>
      <c r="R121" s="109"/>
      <c r="S121" s="109"/>
      <c r="T121" s="109"/>
      <c r="U121" s="109"/>
      <c r="V121" s="109"/>
      <c r="W121" s="109"/>
      <c r="X121" s="474"/>
      <c r="Y121" s="474"/>
      <c r="Z121" s="474"/>
    </row>
    <row r="122" spans="1:26" ht="15.75" customHeight="1" x14ac:dyDescent="0.25">
      <c r="A122" s="424">
        <v>59</v>
      </c>
      <c r="B122" s="424" t="s">
        <v>1383</v>
      </c>
      <c r="C122" s="427" t="s">
        <v>250</v>
      </c>
      <c r="D122" s="427" t="s">
        <v>1029</v>
      </c>
      <c r="E122" s="427"/>
      <c r="F122" s="760"/>
      <c r="G122" s="85">
        <v>44322</v>
      </c>
      <c r="H122" s="85">
        <v>44397</v>
      </c>
      <c r="I122" s="484" t="s">
        <v>1308</v>
      </c>
      <c r="J122" s="243"/>
      <c r="K122" s="485">
        <v>44458</v>
      </c>
      <c r="L122" s="485">
        <v>44468</v>
      </c>
      <c r="M122" s="489">
        <v>44521</v>
      </c>
      <c r="N122" s="489">
        <v>44529</v>
      </c>
      <c r="O122" s="489">
        <v>44475</v>
      </c>
      <c r="P122" s="489">
        <v>44476</v>
      </c>
      <c r="Q122" s="109"/>
      <c r="R122" s="109"/>
      <c r="S122" s="492">
        <v>44573</v>
      </c>
      <c r="T122" s="492">
        <v>44584</v>
      </c>
      <c r="U122" s="109"/>
      <c r="V122" s="109"/>
      <c r="W122" s="109"/>
      <c r="X122" s="474"/>
      <c r="Y122" s="474"/>
      <c r="Z122" s="474"/>
    </row>
    <row r="123" spans="1:26" ht="15.75" customHeight="1" x14ac:dyDescent="0.25">
      <c r="A123" s="424"/>
      <c r="B123" s="424"/>
      <c r="C123" s="424"/>
      <c r="D123" s="424"/>
      <c r="E123" s="482">
        <v>425.16699999999997</v>
      </c>
      <c r="F123" s="725"/>
      <c r="G123" s="483"/>
      <c r="H123" s="480"/>
      <c r="I123" s="481"/>
      <c r="J123" s="262"/>
      <c r="K123" s="85"/>
      <c r="L123" s="85"/>
      <c r="M123" s="109"/>
      <c r="N123" s="109"/>
      <c r="O123" s="109"/>
      <c r="P123" s="109"/>
      <c r="Q123" s="109"/>
      <c r="R123" s="109"/>
      <c r="S123" s="109"/>
      <c r="T123" s="109"/>
      <c r="U123" s="109"/>
      <c r="V123" s="109"/>
      <c r="W123" s="109"/>
      <c r="X123" s="474"/>
      <c r="Y123" s="474"/>
      <c r="Z123" s="474"/>
    </row>
    <row r="124" spans="1:26" ht="15.75" customHeight="1" x14ac:dyDescent="0.25">
      <c r="A124" s="424">
        <v>60</v>
      </c>
      <c r="B124" s="424" t="s">
        <v>1384</v>
      </c>
      <c r="C124" s="427" t="s">
        <v>411</v>
      </c>
      <c r="D124" s="427" t="s">
        <v>1385</v>
      </c>
      <c r="E124" s="427"/>
      <c r="F124" s="490"/>
      <c r="G124" s="85">
        <v>44322</v>
      </c>
      <c r="H124" s="85">
        <v>44533</v>
      </c>
      <c r="I124" s="484" t="s">
        <v>1308</v>
      </c>
      <c r="J124" s="179"/>
      <c r="K124" s="485">
        <v>44531</v>
      </c>
      <c r="L124" s="485">
        <v>44543</v>
      </c>
      <c r="M124" s="485">
        <v>44555</v>
      </c>
      <c r="N124" s="485">
        <v>44561</v>
      </c>
      <c r="O124" s="109"/>
      <c r="P124" s="109"/>
      <c r="Q124" s="109"/>
      <c r="R124" s="109"/>
      <c r="S124" s="492">
        <v>44584</v>
      </c>
      <c r="T124" s="492">
        <f>S124+8</f>
        <v>44592</v>
      </c>
      <c r="U124" s="109"/>
      <c r="V124" s="109"/>
      <c r="W124" s="109"/>
      <c r="X124" s="474"/>
      <c r="Y124" s="474"/>
      <c r="Z124" s="474"/>
    </row>
    <row r="125" spans="1:26" ht="15.75" customHeight="1" x14ac:dyDescent="0.25">
      <c r="A125" s="424"/>
      <c r="B125" s="424"/>
      <c r="C125" s="424"/>
      <c r="D125" s="424"/>
      <c r="E125" s="482">
        <v>290</v>
      </c>
      <c r="F125" s="759">
        <f>SUM(E125:E133)</f>
        <v>1933.7449999999999</v>
      </c>
      <c r="G125" s="483"/>
      <c r="H125" s="480"/>
      <c r="I125" s="481"/>
      <c r="J125" s="262"/>
      <c r="K125" s="85"/>
      <c r="L125" s="85"/>
      <c r="M125" s="494"/>
      <c r="N125" s="109"/>
      <c r="O125" s="109"/>
      <c r="P125" s="109"/>
      <c r="Q125" s="109"/>
      <c r="R125" s="109"/>
      <c r="S125" s="109"/>
      <c r="T125" s="109"/>
      <c r="U125" s="109"/>
      <c r="V125" s="109"/>
      <c r="W125" s="109"/>
      <c r="X125" s="474"/>
      <c r="Y125" s="474"/>
      <c r="Z125" s="474"/>
    </row>
    <row r="126" spans="1:26" ht="15.75" customHeight="1" x14ac:dyDescent="0.25">
      <c r="A126" s="424">
        <v>61</v>
      </c>
      <c r="B126" s="424" t="s">
        <v>1386</v>
      </c>
      <c r="C126" s="424" t="s">
        <v>233</v>
      </c>
      <c r="D126" s="424" t="s">
        <v>1387</v>
      </c>
      <c r="E126" s="424"/>
      <c r="F126" s="760"/>
      <c r="G126" s="85">
        <v>44322</v>
      </c>
      <c r="H126" s="85">
        <v>44533</v>
      </c>
      <c r="I126" s="481" t="s">
        <v>1308</v>
      </c>
      <c r="J126" s="262"/>
      <c r="K126" s="485">
        <v>44542</v>
      </c>
      <c r="L126" s="485">
        <v>44561</v>
      </c>
      <c r="M126" s="492">
        <v>44581</v>
      </c>
      <c r="N126" s="492">
        <f>M126+11</f>
        <v>44592</v>
      </c>
      <c r="O126" s="109"/>
      <c r="P126" s="109"/>
      <c r="Q126" s="109"/>
      <c r="R126" s="109"/>
      <c r="S126" s="492">
        <v>44584</v>
      </c>
      <c r="T126" s="492">
        <f>S126+8</f>
        <v>44592</v>
      </c>
      <c r="U126" s="109"/>
      <c r="V126" s="109"/>
      <c r="W126" s="109"/>
      <c r="X126" s="474"/>
      <c r="Y126" s="474"/>
      <c r="Z126" s="474"/>
    </row>
    <row r="127" spans="1:26" ht="15.75" customHeight="1" x14ac:dyDescent="0.25">
      <c r="A127" s="424"/>
      <c r="B127" s="424"/>
      <c r="C127" s="424"/>
      <c r="D127" s="424"/>
      <c r="E127" s="482">
        <v>429.52</v>
      </c>
      <c r="F127" s="760"/>
      <c r="G127" s="483"/>
      <c r="H127" s="480"/>
      <c r="I127" s="481"/>
      <c r="J127" s="262"/>
      <c r="K127" s="85"/>
      <c r="L127" s="85"/>
      <c r="M127" s="109"/>
      <c r="N127" s="109"/>
      <c r="O127" s="109"/>
      <c r="P127" s="109"/>
      <c r="Q127" s="109"/>
      <c r="R127" s="109"/>
      <c r="S127" s="109"/>
      <c r="T127" s="109"/>
      <c r="U127" s="109"/>
      <c r="V127" s="109"/>
      <c r="W127" s="109"/>
      <c r="X127" s="474"/>
      <c r="Y127" s="474"/>
      <c r="Z127" s="474"/>
    </row>
    <row r="128" spans="1:26" ht="15.75" customHeight="1" x14ac:dyDescent="0.25">
      <c r="A128" s="424">
        <v>62</v>
      </c>
      <c r="B128" s="424" t="s">
        <v>1388</v>
      </c>
      <c r="C128" s="424" t="s">
        <v>244</v>
      </c>
      <c r="D128" s="424" t="s">
        <v>1029</v>
      </c>
      <c r="E128" s="424"/>
      <c r="F128" s="760"/>
      <c r="G128" s="85">
        <v>44322</v>
      </c>
      <c r="H128" s="85">
        <v>44533</v>
      </c>
      <c r="I128" s="481" t="s">
        <v>1306</v>
      </c>
      <c r="J128" s="262"/>
      <c r="K128" s="485">
        <v>44545</v>
      </c>
      <c r="L128" s="485">
        <v>44560</v>
      </c>
      <c r="M128" s="492">
        <f>N128-8</f>
        <v>44573</v>
      </c>
      <c r="N128" s="492">
        <f>M126</f>
        <v>44581</v>
      </c>
      <c r="O128" s="109"/>
      <c r="P128" s="109"/>
      <c r="Q128" s="109"/>
      <c r="R128" s="109"/>
      <c r="S128" s="109"/>
      <c r="T128" s="109"/>
      <c r="U128" s="109"/>
      <c r="V128" s="109"/>
      <c r="W128" s="109"/>
      <c r="X128" s="474"/>
      <c r="Y128" s="474"/>
      <c r="Z128" s="474"/>
    </row>
    <row r="129" spans="1:26" ht="15.75" customHeight="1" x14ac:dyDescent="0.25">
      <c r="A129" s="424"/>
      <c r="B129" s="424"/>
      <c r="C129" s="424"/>
      <c r="D129" s="424"/>
      <c r="E129" s="482">
        <v>409.48500000000001</v>
      </c>
      <c r="F129" s="760"/>
      <c r="G129" s="483"/>
      <c r="H129" s="480"/>
      <c r="I129" s="481"/>
      <c r="J129" s="262"/>
      <c r="K129" s="85"/>
      <c r="L129" s="85"/>
      <c r="M129" s="109"/>
      <c r="N129" s="109"/>
      <c r="O129" s="109"/>
      <c r="P129" s="109"/>
      <c r="Q129" s="109"/>
      <c r="R129" s="109"/>
      <c r="S129" s="109"/>
      <c r="T129" s="109"/>
      <c r="U129" s="109"/>
      <c r="V129" s="109"/>
      <c r="W129" s="109"/>
      <c r="X129" s="474"/>
      <c r="Y129" s="474"/>
      <c r="Z129" s="474"/>
    </row>
    <row r="130" spans="1:26" ht="15.75" customHeight="1" x14ac:dyDescent="0.25">
      <c r="A130" s="424">
        <v>63</v>
      </c>
      <c r="B130" s="424" t="s">
        <v>1389</v>
      </c>
      <c r="C130" s="424" t="s">
        <v>227</v>
      </c>
      <c r="D130" s="424" t="s">
        <v>1390</v>
      </c>
      <c r="E130" s="424"/>
      <c r="F130" s="760"/>
      <c r="G130" s="85">
        <v>44322</v>
      </c>
      <c r="H130" s="85">
        <v>44533</v>
      </c>
      <c r="I130" s="481" t="s">
        <v>1308</v>
      </c>
      <c r="J130" s="262"/>
      <c r="K130" s="485">
        <v>44542</v>
      </c>
      <c r="L130" s="485">
        <v>44560</v>
      </c>
      <c r="M130" s="492">
        <v>44581</v>
      </c>
      <c r="N130" s="492">
        <f>M130+11</f>
        <v>44592</v>
      </c>
      <c r="O130" s="109"/>
      <c r="P130" s="109"/>
      <c r="Q130" s="109"/>
      <c r="R130" s="109"/>
      <c r="S130" s="109"/>
      <c r="T130" s="109"/>
      <c r="U130" s="109"/>
      <c r="V130" s="109"/>
      <c r="W130" s="109"/>
      <c r="X130" s="474"/>
      <c r="Y130" s="474"/>
      <c r="Z130" s="474"/>
    </row>
    <row r="131" spans="1:26" ht="15.75" customHeight="1" x14ac:dyDescent="0.25">
      <c r="A131" s="424"/>
      <c r="B131" s="424"/>
      <c r="C131" s="424"/>
      <c r="D131" s="424"/>
      <c r="E131" s="482">
        <v>377.60500000000002</v>
      </c>
      <c r="F131" s="760"/>
      <c r="G131" s="483"/>
      <c r="H131" s="480"/>
      <c r="I131" s="481"/>
      <c r="J131" s="262"/>
      <c r="K131" s="85"/>
      <c r="L131" s="85"/>
      <c r="M131" s="109"/>
      <c r="N131" s="109"/>
      <c r="O131" s="109"/>
      <c r="P131" s="109"/>
      <c r="Q131" s="109"/>
      <c r="R131" s="109"/>
      <c r="S131" s="109"/>
      <c r="T131" s="109"/>
      <c r="U131" s="109"/>
      <c r="V131" s="109"/>
      <c r="W131" s="109"/>
      <c r="X131" s="474"/>
      <c r="Y131" s="474"/>
      <c r="Z131" s="474"/>
    </row>
    <row r="132" spans="1:26" ht="15.75" customHeight="1" x14ac:dyDescent="0.25">
      <c r="A132" s="424">
        <v>64</v>
      </c>
      <c r="B132" s="424" t="s">
        <v>1391</v>
      </c>
      <c r="C132" s="424" t="s">
        <v>257</v>
      </c>
      <c r="D132" s="424" t="s">
        <v>1029</v>
      </c>
      <c r="E132" s="424"/>
      <c r="F132" s="760"/>
      <c r="G132" s="85">
        <v>44322</v>
      </c>
      <c r="H132" s="85">
        <v>44533</v>
      </c>
      <c r="I132" s="481" t="s">
        <v>1308</v>
      </c>
      <c r="J132" s="262"/>
      <c r="K132" s="485">
        <v>44531</v>
      </c>
      <c r="L132" s="485">
        <v>44540</v>
      </c>
      <c r="M132" s="485">
        <v>44547</v>
      </c>
      <c r="N132" s="485">
        <v>44556</v>
      </c>
      <c r="O132" s="109"/>
      <c r="P132" s="109"/>
      <c r="Q132" s="109"/>
      <c r="R132" s="109"/>
      <c r="S132" s="109"/>
      <c r="T132" s="109"/>
      <c r="U132" s="109"/>
      <c r="V132" s="109"/>
      <c r="W132" s="109"/>
      <c r="X132" s="474"/>
      <c r="Y132" s="474"/>
      <c r="Z132" s="474"/>
    </row>
    <row r="133" spans="1:26" ht="15.75" customHeight="1" x14ac:dyDescent="0.25">
      <c r="A133" s="424"/>
      <c r="B133" s="424"/>
      <c r="C133" s="424"/>
      <c r="D133" s="424"/>
      <c r="E133" s="482">
        <v>427.13499999999999</v>
      </c>
      <c r="F133" s="725"/>
      <c r="G133" s="483"/>
      <c r="H133" s="480"/>
      <c r="I133" s="481"/>
      <c r="J133" s="262"/>
      <c r="K133" s="109"/>
      <c r="L133" s="109"/>
      <c r="M133" s="109"/>
      <c r="N133" s="109"/>
      <c r="O133" s="109"/>
      <c r="P133" s="109"/>
      <c r="Q133" s="109"/>
      <c r="R133" s="109"/>
      <c r="S133" s="109"/>
      <c r="T133" s="109"/>
      <c r="U133" s="109"/>
      <c r="V133" s="109"/>
      <c r="W133" s="109"/>
      <c r="X133" s="474"/>
      <c r="Y133" s="474"/>
      <c r="Z133" s="474"/>
    </row>
    <row r="134" spans="1:26" ht="15.75" customHeight="1" x14ac:dyDescent="0.25">
      <c r="A134" s="424">
        <v>65</v>
      </c>
      <c r="B134" s="424" t="s">
        <v>1392</v>
      </c>
      <c r="C134" s="424" t="s">
        <v>253</v>
      </c>
      <c r="D134" s="424" t="s">
        <v>1393</v>
      </c>
      <c r="E134" s="424"/>
      <c r="F134" s="479"/>
      <c r="G134" s="85">
        <v>44322</v>
      </c>
      <c r="H134" s="85">
        <v>44533</v>
      </c>
      <c r="I134" s="481"/>
      <c r="J134" s="262"/>
      <c r="K134" s="492">
        <v>44562</v>
      </c>
      <c r="L134" s="492">
        <f>K134+16</f>
        <v>44578</v>
      </c>
      <c r="M134" s="109"/>
      <c r="N134" s="109"/>
      <c r="O134" s="109"/>
      <c r="P134" s="109"/>
      <c r="Q134" s="109"/>
      <c r="R134" s="109"/>
      <c r="S134" s="109"/>
      <c r="T134" s="109"/>
      <c r="U134" s="109"/>
      <c r="V134" s="109"/>
      <c r="W134" s="109"/>
      <c r="X134" s="474"/>
      <c r="Y134" s="474"/>
      <c r="Z134" s="474"/>
    </row>
    <row r="135" spans="1:26" ht="15.75" customHeight="1" x14ac:dyDescent="0.25">
      <c r="A135" s="424"/>
      <c r="B135" s="424"/>
      <c r="C135" s="424"/>
      <c r="D135" s="424"/>
      <c r="E135" s="482">
        <v>377.065</v>
      </c>
      <c r="F135" s="759">
        <f>SUM(E135:E141)</f>
        <v>1402.828</v>
      </c>
      <c r="G135" s="483"/>
      <c r="H135" s="480"/>
      <c r="I135" s="481"/>
      <c r="J135" s="262"/>
      <c r="K135" s="109"/>
      <c r="L135" s="109"/>
      <c r="M135" s="109"/>
      <c r="N135" s="109"/>
      <c r="O135" s="109"/>
      <c r="P135" s="109"/>
      <c r="Q135" s="109"/>
      <c r="R135" s="109"/>
      <c r="S135" s="109"/>
      <c r="T135" s="109"/>
      <c r="U135" s="109"/>
      <c r="V135" s="109"/>
      <c r="W135" s="109"/>
      <c r="X135" s="474"/>
      <c r="Y135" s="474"/>
      <c r="Z135" s="474"/>
    </row>
    <row r="136" spans="1:26" ht="15.75" customHeight="1" x14ac:dyDescent="0.25">
      <c r="A136" s="424">
        <v>66</v>
      </c>
      <c r="B136" s="424" t="s">
        <v>1394</v>
      </c>
      <c r="C136" s="424" t="s">
        <v>250</v>
      </c>
      <c r="D136" s="424" t="s">
        <v>1029</v>
      </c>
      <c r="E136" s="424"/>
      <c r="F136" s="760"/>
      <c r="G136" s="85">
        <v>44322</v>
      </c>
      <c r="H136" s="85">
        <v>44533</v>
      </c>
      <c r="I136" s="481" t="s">
        <v>1308</v>
      </c>
      <c r="J136" s="262"/>
      <c r="K136" s="485">
        <v>44547</v>
      </c>
      <c r="L136" s="485">
        <v>44560</v>
      </c>
      <c r="M136" s="492">
        <v>44573</v>
      </c>
      <c r="N136" s="492">
        <v>44580</v>
      </c>
      <c r="O136" s="109"/>
      <c r="P136" s="109"/>
      <c r="Q136" s="109"/>
      <c r="R136" s="109"/>
      <c r="S136" s="109"/>
      <c r="T136" s="109"/>
      <c r="U136" s="109"/>
      <c r="V136" s="109"/>
      <c r="W136" s="109"/>
      <c r="X136" s="474"/>
      <c r="Y136" s="474"/>
      <c r="Z136" s="474"/>
    </row>
    <row r="137" spans="1:26" ht="15.75" customHeight="1" x14ac:dyDescent="0.25">
      <c r="A137" s="424"/>
      <c r="B137" s="424"/>
      <c r="C137" s="424"/>
      <c r="D137" s="424"/>
      <c r="E137" s="482">
        <v>341.99799999999999</v>
      </c>
      <c r="F137" s="760"/>
      <c r="G137" s="483"/>
      <c r="H137" s="480"/>
      <c r="I137" s="481"/>
      <c r="J137" s="262"/>
      <c r="K137" s="109"/>
      <c r="L137" s="109"/>
      <c r="M137" s="109"/>
      <c r="N137" s="109"/>
      <c r="O137" s="109"/>
      <c r="P137" s="109"/>
      <c r="Q137" s="109"/>
      <c r="R137" s="109"/>
      <c r="S137" s="109"/>
      <c r="T137" s="109"/>
      <c r="U137" s="109"/>
      <c r="V137" s="109"/>
      <c r="W137" s="109"/>
      <c r="X137" s="474"/>
      <c r="Y137" s="474"/>
      <c r="Z137" s="474"/>
    </row>
    <row r="138" spans="1:26" ht="15.75" customHeight="1" x14ac:dyDescent="0.25">
      <c r="A138" s="424">
        <v>67</v>
      </c>
      <c r="B138" s="424" t="s">
        <v>1395</v>
      </c>
      <c r="C138" s="424" t="s">
        <v>238</v>
      </c>
      <c r="D138" s="424" t="s">
        <v>1029</v>
      </c>
      <c r="E138" s="424"/>
      <c r="F138" s="760"/>
      <c r="G138" s="85">
        <v>44322</v>
      </c>
      <c r="H138" s="85">
        <v>44533</v>
      </c>
      <c r="I138" s="481"/>
      <c r="J138" s="262"/>
      <c r="K138" s="486">
        <f>L134</f>
        <v>44578</v>
      </c>
      <c r="L138" s="486">
        <f>K138+8</f>
        <v>44586</v>
      </c>
      <c r="M138" s="109"/>
      <c r="N138" s="109"/>
      <c r="O138" s="109"/>
      <c r="P138" s="109"/>
      <c r="Q138" s="109"/>
      <c r="R138" s="109"/>
      <c r="S138" s="109"/>
      <c r="T138" s="109"/>
      <c r="U138" s="109"/>
      <c r="V138" s="109"/>
      <c r="W138" s="109"/>
      <c r="X138" s="474"/>
      <c r="Y138" s="474"/>
      <c r="Z138" s="474"/>
    </row>
    <row r="139" spans="1:26" ht="15.75" customHeight="1" x14ac:dyDescent="0.25">
      <c r="A139" s="424"/>
      <c r="B139" s="424"/>
      <c r="C139" s="424"/>
      <c r="D139" s="424"/>
      <c r="E139" s="482">
        <v>342.16199999999998</v>
      </c>
      <c r="F139" s="760"/>
      <c r="G139" s="483"/>
      <c r="H139" s="480"/>
      <c r="I139" s="481"/>
      <c r="J139" s="262"/>
      <c r="K139" s="109"/>
      <c r="L139" s="109"/>
      <c r="M139" s="109"/>
      <c r="N139" s="109"/>
      <c r="O139" s="109"/>
      <c r="P139" s="109"/>
      <c r="Q139" s="109"/>
      <c r="R139" s="109"/>
      <c r="S139" s="109"/>
      <c r="T139" s="109"/>
      <c r="U139" s="109"/>
      <c r="V139" s="109"/>
      <c r="W139" s="109"/>
      <c r="X139" s="474"/>
      <c r="Y139" s="474"/>
      <c r="Z139" s="474"/>
    </row>
    <row r="140" spans="1:26" ht="15.75" customHeight="1" x14ac:dyDescent="0.25">
      <c r="A140" s="424">
        <v>68</v>
      </c>
      <c r="B140" s="424" t="s">
        <v>1396</v>
      </c>
      <c r="C140" s="424" t="s">
        <v>238</v>
      </c>
      <c r="D140" s="424" t="s">
        <v>1029</v>
      </c>
      <c r="E140" s="424"/>
      <c r="F140" s="760"/>
      <c r="G140" s="85">
        <v>44322</v>
      </c>
      <c r="H140" s="85">
        <v>44533</v>
      </c>
      <c r="I140" s="481"/>
      <c r="J140" s="262"/>
      <c r="K140" s="492">
        <f>L138</f>
        <v>44586</v>
      </c>
      <c r="L140" s="492">
        <f>K140+6</f>
        <v>44592</v>
      </c>
      <c r="M140" s="109"/>
      <c r="N140" s="109"/>
      <c r="O140" s="109"/>
      <c r="P140" s="109"/>
      <c r="Q140" s="109"/>
      <c r="R140" s="109"/>
      <c r="S140" s="109"/>
      <c r="T140" s="109"/>
      <c r="U140" s="109"/>
      <c r="V140" s="109"/>
      <c r="W140" s="109"/>
      <c r="X140" s="474"/>
      <c r="Y140" s="474"/>
      <c r="Z140" s="474"/>
    </row>
    <row r="141" spans="1:26" ht="15.75" customHeight="1" x14ac:dyDescent="0.25">
      <c r="A141" s="424"/>
      <c r="B141" s="424"/>
      <c r="C141" s="424"/>
      <c r="D141" s="424"/>
      <c r="E141" s="482">
        <v>341.60300000000001</v>
      </c>
      <c r="F141" s="725"/>
      <c r="G141" s="483"/>
      <c r="H141" s="480"/>
      <c r="I141" s="481"/>
      <c r="J141" s="262"/>
      <c r="K141" s="109"/>
      <c r="L141" s="109"/>
      <c r="M141" s="109"/>
      <c r="N141" s="109"/>
      <c r="O141" s="109"/>
      <c r="P141" s="109"/>
      <c r="Q141" s="109"/>
      <c r="R141" s="109"/>
      <c r="S141" s="109"/>
      <c r="T141" s="109"/>
      <c r="U141" s="109"/>
      <c r="V141" s="109"/>
      <c r="W141" s="109"/>
      <c r="X141" s="474"/>
      <c r="Y141" s="474"/>
      <c r="Z141" s="474"/>
    </row>
    <row r="142" spans="1:26" ht="15.75" customHeight="1" x14ac:dyDescent="0.25">
      <c r="A142" s="424">
        <v>69</v>
      </c>
      <c r="B142" s="424" t="s">
        <v>1397</v>
      </c>
      <c r="C142" s="424" t="s">
        <v>331</v>
      </c>
      <c r="D142" s="424" t="s">
        <v>1398</v>
      </c>
      <c r="E142" s="424"/>
      <c r="F142" s="495"/>
      <c r="G142" s="85">
        <v>44322</v>
      </c>
      <c r="H142" s="85">
        <v>44533</v>
      </c>
      <c r="I142" s="481"/>
      <c r="J142" s="262"/>
      <c r="K142" s="492">
        <v>44562</v>
      </c>
      <c r="L142" s="492">
        <f>K142+16</f>
        <v>44578</v>
      </c>
      <c r="M142" s="109"/>
      <c r="N142" s="109"/>
      <c r="O142" s="109"/>
      <c r="P142" s="109"/>
      <c r="Q142" s="109"/>
      <c r="R142" s="109"/>
      <c r="S142" s="109"/>
      <c r="T142" s="109"/>
      <c r="U142" s="109"/>
      <c r="V142" s="109"/>
      <c r="W142" s="109"/>
      <c r="X142" s="474"/>
      <c r="Y142" s="474"/>
      <c r="Z142" s="474"/>
    </row>
    <row r="143" spans="1:26" ht="15.75" customHeight="1" x14ac:dyDescent="0.25">
      <c r="A143" s="424"/>
      <c r="B143" s="424"/>
      <c r="C143" s="424"/>
      <c r="D143" s="424"/>
      <c r="E143" s="482">
        <v>380.565</v>
      </c>
      <c r="F143" s="479">
        <v>381</v>
      </c>
      <c r="G143" s="483"/>
      <c r="H143" s="480"/>
      <c r="I143" s="481"/>
      <c r="J143" s="262"/>
      <c r="K143" s="109"/>
      <c r="L143" s="109"/>
      <c r="M143" s="109"/>
      <c r="N143" s="109"/>
      <c r="O143" s="109"/>
      <c r="P143" s="109"/>
      <c r="Q143" s="109"/>
      <c r="R143" s="109"/>
      <c r="S143" s="109"/>
      <c r="T143" s="109"/>
      <c r="U143" s="109"/>
      <c r="V143" s="109"/>
      <c r="W143" s="109"/>
      <c r="X143" s="474"/>
      <c r="Y143" s="474"/>
      <c r="Z143" s="474"/>
    </row>
    <row r="144" spans="1:26" ht="15.75" customHeight="1" x14ac:dyDescent="0.25">
      <c r="A144" s="424">
        <v>70</v>
      </c>
      <c r="B144" s="424" t="s">
        <v>1399</v>
      </c>
      <c r="C144" s="424" t="s">
        <v>348</v>
      </c>
      <c r="D144" s="424" t="s">
        <v>1400</v>
      </c>
      <c r="E144" s="424"/>
      <c r="F144" s="479"/>
      <c r="G144" s="85">
        <v>44322</v>
      </c>
      <c r="H144" s="85">
        <v>44533</v>
      </c>
      <c r="I144" s="481"/>
      <c r="J144" s="262"/>
      <c r="K144" s="109"/>
      <c r="L144" s="109"/>
      <c r="M144" s="109"/>
      <c r="N144" s="109"/>
      <c r="O144" s="109"/>
      <c r="P144" s="109"/>
      <c r="Q144" s="109"/>
      <c r="R144" s="109"/>
      <c r="S144" s="109"/>
      <c r="T144" s="109"/>
      <c r="U144" s="109"/>
      <c r="V144" s="109"/>
      <c r="W144" s="109"/>
      <c r="X144" s="474"/>
      <c r="Y144" s="474"/>
      <c r="Z144" s="474"/>
    </row>
    <row r="145" spans="1:26" ht="15.75" customHeight="1" x14ac:dyDescent="0.25">
      <c r="A145" s="424"/>
      <c r="B145" s="424"/>
      <c r="C145" s="424"/>
      <c r="D145" s="424"/>
      <c r="E145" s="482">
        <v>206.30600000000001</v>
      </c>
      <c r="F145" s="479">
        <v>206.30600000000001</v>
      </c>
      <c r="G145" s="483"/>
      <c r="H145" s="480"/>
      <c r="I145" s="481"/>
      <c r="J145" s="262"/>
      <c r="K145" s="109"/>
      <c r="L145" s="109"/>
      <c r="M145" s="109"/>
      <c r="N145" s="109"/>
      <c r="O145" s="109"/>
      <c r="P145" s="109"/>
      <c r="Q145" s="109"/>
      <c r="R145" s="109"/>
      <c r="S145" s="109"/>
      <c r="T145" s="109"/>
      <c r="U145" s="109"/>
      <c r="V145" s="109"/>
      <c r="W145" s="109"/>
      <c r="X145" s="474"/>
      <c r="Y145" s="474"/>
      <c r="Z145" s="474"/>
    </row>
    <row r="146" spans="1:26" ht="15.75" customHeight="1" x14ac:dyDescent="0.25">
      <c r="A146" s="424">
        <v>71</v>
      </c>
      <c r="B146" s="424" t="s">
        <v>1401</v>
      </c>
      <c r="C146" s="424" t="s">
        <v>350</v>
      </c>
      <c r="D146" s="424" t="s">
        <v>1402</v>
      </c>
      <c r="E146" s="424"/>
      <c r="F146" s="479"/>
      <c r="G146" s="85">
        <v>44322</v>
      </c>
      <c r="H146" s="109">
        <v>44510</v>
      </c>
      <c r="I146" s="481"/>
      <c r="J146" s="262"/>
      <c r="K146" s="109"/>
      <c r="L146" s="109"/>
      <c r="M146" s="109"/>
      <c r="N146" s="109"/>
      <c r="O146" s="109"/>
      <c r="P146" s="109"/>
      <c r="Q146" s="109"/>
      <c r="R146" s="109"/>
      <c r="S146" s="109"/>
      <c r="T146" s="109"/>
      <c r="U146" s="109"/>
      <c r="V146" s="109"/>
      <c r="W146" s="109"/>
      <c r="X146" s="474"/>
      <c r="Y146" s="474"/>
      <c r="Z146" s="474"/>
    </row>
    <row r="147" spans="1:26" ht="15.75" customHeight="1" x14ac:dyDescent="0.25">
      <c r="A147" s="424"/>
      <c r="B147" s="424"/>
      <c r="C147" s="424"/>
      <c r="D147" s="424"/>
      <c r="E147" s="482">
        <v>395.69400000000002</v>
      </c>
      <c r="F147" s="759">
        <v>4618.2820000000002</v>
      </c>
      <c r="G147" s="483"/>
      <c r="H147" s="480"/>
      <c r="I147" s="481"/>
      <c r="J147" s="262"/>
      <c r="K147" s="109"/>
      <c r="L147" s="109"/>
      <c r="M147" s="109"/>
      <c r="N147" s="109"/>
      <c r="O147" s="109"/>
      <c r="P147" s="109"/>
      <c r="Q147" s="109"/>
      <c r="R147" s="109"/>
      <c r="S147" s="109"/>
      <c r="T147" s="109"/>
      <c r="U147" s="109"/>
      <c r="V147" s="109"/>
      <c r="W147" s="109"/>
      <c r="X147" s="474"/>
      <c r="Y147" s="474"/>
      <c r="Z147" s="474"/>
    </row>
    <row r="148" spans="1:26" ht="15.75" customHeight="1" x14ac:dyDescent="0.25">
      <c r="A148" s="424">
        <v>72</v>
      </c>
      <c r="B148" s="424" t="s">
        <v>1403</v>
      </c>
      <c r="C148" s="427" t="s">
        <v>250</v>
      </c>
      <c r="D148" s="427" t="s">
        <v>1029</v>
      </c>
      <c r="E148" s="427"/>
      <c r="F148" s="760"/>
      <c r="G148" s="85">
        <v>44322</v>
      </c>
      <c r="H148" s="109">
        <v>44510</v>
      </c>
      <c r="I148" s="484" t="s">
        <v>1404</v>
      </c>
      <c r="J148" s="243"/>
      <c r="K148" s="109"/>
      <c r="L148" s="109"/>
      <c r="M148" s="109"/>
      <c r="N148" s="109"/>
      <c r="O148" s="109"/>
      <c r="P148" s="109"/>
      <c r="Q148" s="109"/>
      <c r="R148" s="109"/>
      <c r="S148" s="109"/>
      <c r="T148" s="109"/>
      <c r="U148" s="109"/>
      <c r="V148" s="109"/>
      <c r="W148" s="109"/>
      <c r="X148" s="474"/>
      <c r="Y148" s="474"/>
      <c r="Z148" s="474"/>
    </row>
    <row r="149" spans="1:26" ht="15.75" customHeight="1" x14ac:dyDescent="0.25">
      <c r="A149" s="424"/>
      <c r="B149" s="424"/>
      <c r="C149" s="424"/>
      <c r="D149" s="424"/>
      <c r="E149" s="482">
        <v>380.42099999999999</v>
      </c>
      <c r="F149" s="760"/>
      <c r="G149" s="483"/>
      <c r="H149" s="480"/>
      <c r="I149" s="481"/>
      <c r="J149" s="262"/>
      <c r="K149" s="109"/>
      <c r="L149" s="109"/>
      <c r="M149" s="109"/>
      <c r="N149" s="109"/>
      <c r="O149" s="109"/>
      <c r="P149" s="109"/>
      <c r="Q149" s="109"/>
      <c r="R149" s="109"/>
      <c r="S149" s="109"/>
      <c r="T149" s="109"/>
      <c r="U149" s="109"/>
      <c r="V149" s="109"/>
      <c r="W149" s="109"/>
      <c r="X149" s="474"/>
      <c r="Y149" s="474"/>
      <c r="Z149" s="474"/>
    </row>
    <row r="150" spans="1:26" ht="15.75" customHeight="1" x14ac:dyDescent="0.25">
      <c r="A150" s="424">
        <v>73</v>
      </c>
      <c r="B150" s="424" t="s">
        <v>1405</v>
      </c>
      <c r="C150" s="427" t="s">
        <v>257</v>
      </c>
      <c r="D150" s="427" t="s">
        <v>1029</v>
      </c>
      <c r="E150" s="427"/>
      <c r="F150" s="760"/>
      <c r="G150" s="85">
        <v>44322</v>
      </c>
      <c r="H150" s="109">
        <v>44510</v>
      </c>
      <c r="I150" s="484" t="s">
        <v>1404</v>
      </c>
      <c r="J150" s="243"/>
      <c r="K150" s="109"/>
      <c r="L150" s="109"/>
      <c r="M150" s="109"/>
      <c r="N150" s="109"/>
      <c r="O150" s="109"/>
      <c r="P150" s="109"/>
      <c r="Q150" s="109"/>
      <c r="R150" s="109"/>
      <c r="S150" s="109"/>
      <c r="T150" s="109"/>
      <c r="U150" s="109"/>
      <c r="V150" s="109"/>
      <c r="W150" s="109"/>
      <c r="X150" s="474"/>
      <c r="Y150" s="474"/>
      <c r="Z150" s="474"/>
    </row>
    <row r="151" spans="1:26" ht="15.75" customHeight="1" x14ac:dyDescent="0.25">
      <c r="A151" s="424"/>
      <c r="B151" s="424"/>
      <c r="C151" s="424"/>
      <c r="D151" s="424"/>
      <c r="E151" s="482">
        <v>433.35700000000003</v>
      </c>
      <c r="F151" s="760"/>
      <c r="G151" s="483"/>
      <c r="H151" s="480"/>
      <c r="I151" s="481"/>
      <c r="J151" s="262"/>
      <c r="K151" s="109"/>
      <c r="L151" s="109"/>
      <c r="M151" s="109"/>
      <c r="N151" s="109"/>
      <c r="O151" s="109"/>
      <c r="P151" s="109"/>
      <c r="Q151" s="109"/>
      <c r="R151" s="109"/>
      <c r="S151" s="109"/>
      <c r="T151" s="109"/>
      <c r="U151" s="109"/>
      <c r="V151" s="109"/>
      <c r="W151" s="109"/>
      <c r="X151" s="474"/>
      <c r="Y151" s="474"/>
      <c r="Z151" s="474"/>
    </row>
    <row r="152" spans="1:26" ht="15.75" customHeight="1" x14ac:dyDescent="0.25">
      <c r="A152" s="424">
        <v>74</v>
      </c>
      <c r="B152" s="424" t="s">
        <v>1406</v>
      </c>
      <c r="C152" s="427" t="s">
        <v>257</v>
      </c>
      <c r="D152" s="427" t="s">
        <v>1029</v>
      </c>
      <c r="E152" s="427"/>
      <c r="F152" s="760"/>
      <c r="G152" s="85">
        <v>44322</v>
      </c>
      <c r="H152" s="109">
        <v>44510</v>
      </c>
      <c r="I152" s="484" t="s">
        <v>1404</v>
      </c>
      <c r="J152" s="243"/>
      <c r="K152" s="109" t="s">
        <v>1407</v>
      </c>
      <c r="L152" s="109" t="s">
        <v>1407</v>
      </c>
      <c r="M152" s="109"/>
      <c r="N152" s="109"/>
      <c r="O152" s="109"/>
      <c r="P152" s="109"/>
      <c r="Q152" s="109"/>
      <c r="R152" s="109"/>
      <c r="S152" s="109"/>
      <c r="T152" s="109"/>
      <c r="U152" s="109"/>
      <c r="V152" s="109"/>
      <c r="W152" s="109"/>
      <c r="X152" s="474"/>
      <c r="Y152" s="474"/>
      <c r="Z152" s="474"/>
    </row>
    <row r="153" spans="1:26" ht="15.75" customHeight="1" x14ac:dyDescent="0.25">
      <c r="A153" s="424"/>
      <c r="B153" s="424"/>
      <c r="C153" s="424"/>
      <c r="D153" s="424"/>
      <c r="E153" s="482">
        <v>404.26799999999997</v>
      </c>
      <c r="F153" s="760"/>
      <c r="G153" s="483"/>
      <c r="H153" s="480"/>
      <c r="I153" s="481"/>
      <c r="J153" s="262"/>
      <c r="K153" s="109"/>
      <c r="L153" s="109"/>
      <c r="M153" s="109"/>
      <c r="N153" s="109"/>
      <c r="O153" s="109"/>
      <c r="P153" s="109"/>
      <c r="Q153" s="109"/>
      <c r="R153" s="109"/>
      <c r="S153" s="109"/>
      <c r="T153" s="109"/>
      <c r="U153" s="109"/>
      <c r="V153" s="109"/>
      <c r="W153" s="109"/>
      <c r="X153" s="474"/>
      <c r="Y153" s="474"/>
      <c r="Z153" s="474"/>
    </row>
    <row r="154" spans="1:26" ht="15.75" customHeight="1" x14ac:dyDescent="0.25">
      <c r="A154" s="424">
        <v>75</v>
      </c>
      <c r="B154" s="424" t="s">
        <v>1408</v>
      </c>
      <c r="C154" s="427" t="s">
        <v>257</v>
      </c>
      <c r="D154" s="427" t="s">
        <v>1029</v>
      </c>
      <c r="E154" s="427"/>
      <c r="F154" s="760"/>
      <c r="G154" s="85">
        <v>44322</v>
      </c>
      <c r="H154" s="109">
        <v>44510</v>
      </c>
      <c r="I154" s="484" t="s">
        <v>1404</v>
      </c>
      <c r="J154" s="243"/>
      <c r="K154" s="109" t="s">
        <v>1407</v>
      </c>
      <c r="L154" s="109" t="s">
        <v>1407</v>
      </c>
      <c r="M154" s="109"/>
      <c r="N154" s="109"/>
      <c r="O154" s="109"/>
      <c r="P154" s="109"/>
      <c r="Q154" s="109"/>
      <c r="R154" s="109"/>
      <c r="S154" s="109"/>
      <c r="T154" s="109"/>
      <c r="U154" s="109"/>
      <c r="V154" s="109"/>
      <c r="W154" s="109"/>
      <c r="X154" s="474"/>
      <c r="Y154" s="474"/>
      <c r="Z154" s="474"/>
    </row>
    <row r="155" spans="1:26" ht="15.75" customHeight="1" x14ac:dyDescent="0.25">
      <c r="A155" s="424"/>
      <c r="B155" s="424"/>
      <c r="C155" s="424"/>
      <c r="D155" s="424"/>
      <c r="E155" s="482">
        <v>407.23500000000001</v>
      </c>
      <c r="F155" s="760"/>
      <c r="G155" s="483"/>
      <c r="H155" s="480"/>
      <c r="I155" s="481"/>
      <c r="J155" s="262"/>
      <c r="K155" s="109"/>
      <c r="L155" s="109"/>
      <c r="M155" s="109"/>
      <c r="N155" s="109"/>
      <c r="O155" s="109"/>
      <c r="P155" s="109"/>
      <c r="Q155" s="109"/>
      <c r="R155" s="109"/>
      <c r="S155" s="109"/>
      <c r="T155" s="109"/>
      <c r="U155" s="109"/>
      <c r="V155" s="109"/>
      <c r="W155" s="109"/>
      <c r="X155" s="474"/>
      <c r="Y155" s="474"/>
      <c r="Z155" s="474"/>
    </row>
    <row r="156" spans="1:26" ht="15.75" customHeight="1" x14ac:dyDescent="0.25">
      <c r="A156" s="424">
        <v>76</v>
      </c>
      <c r="B156" s="424" t="s">
        <v>1409</v>
      </c>
      <c r="C156" s="427" t="s">
        <v>250</v>
      </c>
      <c r="D156" s="427" t="s">
        <v>1029</v>
      </c>
      <c r="E156" s="427"/>
      <c r="F156" s="760"/>
      <c r="G156" s="85">
        <v>44322</v>
      </c>
      <c r="H156" s="109">
        <v>44510</v>
      </c>
      <c r="I156" s="484" t="s">
        <v>1382</v>
      </c>
      <c r="J156" s="243"/>
      <c r="K156" s="485">
        <v>44542</v>
      </c>
      <c r="L156" s="485">
        <v>44561</v>
      </c>
      <c r="M156" s="492">
        <v>44580</v>
      </c>
      <c r="N156" s="492">
        <f>M156+5</f>
        <v>44585</v>
      </c>
      <c r="O156" s="109"/>
      <c r="P156" s="109"/>
      <c r="Q156" s="109"/>
      <c r="R156" s="109"/>
      <c r="S156" s="109"/>
      <c r="T156" s="109"/>
      <c r="U156" s="109"/>
      <c r="V156" s="109"/>
      <c r="W156" s="109"/>
      <c r="X156" s="474"/>
      <c r="Y156" s="474"/>
      <c r="Z156" s="474"/>
    </row>
    <row r="157" spans="1:26" ht="15.75" customHeight="1" x14ac:dyDescent="0.25">
      <c r="A157" s="424"/>
      <c r="B157" s="424"/>
      <c r="C157" s="424"/>
      <c r="D157" s="424"/>
      <c r="E157" s="482">
        <v>344.74700000000001</v>
      </c>
      <c r="F157" s="760"/>
      <c r="G157" s="483"/>
      <c r="H157" s="480"/>
      <c r="I157" s="481"/>
      <c r="J157" s="262"/>
      <c r="K157" s="109"/>
      <c r="L157" s="109"/>
      <c r="M157" s="109"/>
      <c r="N157" s="109"/>
      <c r="O157" s="109"/>
      <c r="P157" s="109"/>
      <c r="Q157" s="109"/>
      <c r="R157" s="109"/>
      <c r="S157" s="109"/>
      <c r="T157" s="109"/>
      <c r="U157" s="109"/>
      <c r="V157" s="109"/>
      <c r="W157" s="109"/>
      <c r="X157" s="474"/>
      <c r="Y157" s="474"/>
      <c r="Z157" s="474"/>
    </row>
    <row r="158" spans="1:26" ht="15.75" customHeight="1" x14ac:dyDescent="0.25">
      <c r="A158" s="424">
        <v>77</v>
      </c>
      <c r="B158" s="424" t="s">
        <v>1410</v>
      </c>
      <c r="C158" s="427" t="s">
        <v>250</v>
      </c>
      <c r="D158" s="427" t="s">
        <v>1029</v>
      </c>
      <c r="E158" s="427"/>
      <c r="F158" s="760"/>
      <c r="G158" s="85">
        <v>44322</v>
      </c>
      <c r="H158" s="109">
        <v>44510</v>
      </c>
      <c r="I158" s="484" t="s">
        <v>1404</v>
      </c>
      <c r="J158" s="243"/>
      <c r="K158" s="109" t="s">
        <v>1407</v>
      </c>
      <c r="L158" s="109" t="s">
        <v>1407</v>
      </c>
      <c r="M158" s="109"/>
      <c r="N158" s="109"/>
      <c r="O158" s="109"/>
      <c r="P158" s="109"/>
      <c r="Q158" s="109"/>
      <c r="R158" s="109"/>
      <c r="S158" s="109"/>
      <c r="T158" s="109"/>
      <c r="U158" s="109"/>
      <c r="V158" s="109"/>
      <c r="W158" s="109"/>
      <c r="X158" s="474"/>
      <c r="Y158" s="474"/>
      <c r="Z158" s="474"/>
    </row>
    <row r="159" spans="1:26" ht="15.75" customHeight="1" x14ac:dyDescent="0.25">
      <c r="A159" s="424"/>
      <c r="B159" s="424"/>
      <c r="C159" s="424"/>
      <c r="D159" s="424"/>
      <c r="E159" s="482">
        <v>393.392</v>
      </c>
      <c r="F159" s="760"/>
      <c r="G159" s="483"/>
      <c r="H159" s="480"/>
      <c r="I159" s="481"/>
      <c r="J159" s="262"/>
      <c r="K159" s="492"/>
      <c r="L159" s="492"/>
      <c r="M159" s="109"/>
      <c r="N159" s="109"/>
      <c r="O159" s="109"/>
      <c r="P159" s="109"/>
      <c r="Q159" s="109"/>
      <c r="R159" s="109"/>
      <c r="S159" s="109"/>
      <c r="T159" s="109"/>
      <c r="U159" s="109"/>
      <c r="V159" s="109"/>
      <c r="W159" s="109"/>
      <c r="X159" s="474"/>
      <c r="Y159" s="474"/>
      <c r="Z159" s="474"/>
    </row>
    <row r="160" spans="1:26" ht="15.75" customHeight="1" x14ac:dyDescent="0.25">
      <c r="A160" s="424">
        <v>78</v>
      </c>
      <c r="B160" s="424" t="s">
        <v>1411</v>
      </c>
      <c r="C160" s="424" t="s">
        <v>250</v>
      </c>
      <c r="D160" s="424" t="s">
        <v>1029</v>
      </c>
      <c r="E160" s="424"/>
      <c r="F160" s="760"/>
      <c r="G160" s="85">
        <v>44322</v>
      </c>
      <c r="H160" s="109">
        <v>44510</v>
      </c>
      <c r="I160" s="481"/>
      <c r="J160" s="262"/>
      <c r="K160" s="492">
        <v>44586</v>
      </c>
      <c r="L160" s="492">
        <v>44592</v>
      </c>
      <c r="M160" s="109"/>
      <c r="N160" s="109"/>
      <c r="O160" s="109"/>
      <c r="P160" s="109"/>
      <c r="Q160" s="109"/>
      <c r="R160" s="109"/>
      <c r="S160" s="109"/>
      <c r="T160" s="109"/>
      <c r="U160" s="109"/>
      <c r="V160" s="109"/>
      <c r="W160" s="109"/>
      <c r="X160" s="474"/>
      <c r="Y160" s="474"/>
      <c r="Z160" s="474"/>
    </row>
    <row r="161" spans="1:26" ht="15.75" customHeight="1" x14ac:dyDescent="0.25">
      <c r="A161" s="424"/>
      <c r="B161" s="424"/>
      <c r="C161" s="424"/>
      <c r="D161" s="424"/>
      <c r="E161" s="482">
        <v>369.048</v>
      </c>
      <c r="F161" s="760"/>
      <c r="G161" s="483"/>
      <c r="H161" s="480"/>
      <c r="I161" s="481"/>
      <c r="J161" s="262"/>
      <c r="K161" s="109"/>
      <c r="L161" s="109"/>
      <c r="M161" s="109"/>
      <c r="N161" s="109"/>
      <c r="O161" s="109"/>
      <c r="P161" s="109"/>
      <c r="Q161" s="109"/>
      <c r="R161" s="109"/>
      <c r="S161" s="109"/>
      <c r="T161" s="109"/>
      <c r="U161" s="109"/>
      <c r="V161" s="109"/>
      <c r="W161" s="109"/>
      <c r="X161" s="474"/>
      <c r="Y161" s="474"/>
      <c r="Z161" s="474"/>
    </row>
    <row r="162" spans="1:26" ht="15.75" customHeight="1" x14ac:dyDescent="0.25">
      <c r="A162" s="424">
        <v>79</v>
      </c>
      <c r="B162" s="424" t="s">
        <v>1412</v>
      </c>
      <c r="C162" s="424" t="s">
        <v>250</v>
      </c>
      <c r="D162" s="424" t="s">
        <v>1029</v>
      </c>
      <c r="E162" s="424"/>
      <c r="F162" s="760"/>
      <c r="G162" s="85">
        <v>44322</v>
      </c>
      <c r="H162" s="109">
        <v>44510</v>
      </c>
      <c r="I162" s="481"/>
      <c r="J162" s="262"/>
      <c r="K162" s="492">
        <v>44562</v>
      </c>
      <c r="L162" s="492">
        <f>K162+11</f>
        <v>44573</v>
      </c>
      <c r="M162" s="109"/>
      <c r="N162" s="109"/>
      <c r="O162" s="109"/>
      <c r="P162" s="109"/>
      <c r="Q162" s="109"/>
      <c r="R162" s="109"/>
      <c r="S162" s="109"/>
      <c r="T162" s="109"/>
      <c r="U162" s="109"/>
      <c r="V162" s="109"/>
      <c r="W162" s="109"/>
      <c r="X162" s="474"/>
      <c r="Y162" s="474"/>
      <c r="Z162" s="474"/>
    </row>
    <row r="163" spans="1:26" ht="15.75" customHeight="1" x14ac:dyDescent="0.25">
      <c r="A163" s="424"/>
      <c r="B163" s="424"/>
      <c r="C163" s="424"/>
      <c r="D163" s="424"/>
      <c r="E163" s="482">
        <v>376.20600000000002</v>
      </c>
      <c r="F163" s="760"/>
      <c r="G163" s="483"/>
      <c r="H163" s="480"/>
      <c r="I163" s="481"/>
      <c r="J163" s="262"/>
      <c r="K163" s="109"/>
      <c r="L163" s="109"/>
      <c r="M163" s="109"/>
      <c r="N163" s="109"/>
      <c r="O163" s="109"/>
      <c r="P163" s="109"/>
      <c r="Q163" s="109"/>
      <c r="R163" s="109"/>
      <c r="S163" s="109"/>
      <c r="T163" s="109"/>
      <c r="U163" s="109"/>
      <c r="V163" s="109"/>
      <c r="W163" s="109"/>
      <c r="X163" s="474"/>
      <c r="Y163" s="474"/>
      <c r="Z163" s="474"/>
    </row>
    <row r="164" spans="1:26" ht="15.75" customHeight="1" x14ac:dyDescent="0.25">
      <c r="A164" s="424">
        <v>80</v>
      </c>
      <c r="B164" s="424" t="s">
        <v>1413</v>
      </c>
      <c r="C164" s="424" t="s">
        <v>250</v>
      </c>
      <c r="D164" s="424" t="s">
        <v>1029</v>
      </c>
      <c r="E164" s="424"/>
      <c r="F164" s="760"/>
      <c r="G164" s="85">
        <v>44322</v>
      </c>
      <c r="H164" s="109">
        <v>44510</v>
      </c>
      <c r="I164" s="481" t="s">
        <v>1382</v>
      </c>
      <c r="J164" s="262"/>
      <c r="K164" s="485">
        <v>44542</v>
      </c>
      <c r="L164" s="485">
        <v>44556</v>
      </c>
      <c r="M164" s="492">
        <f>N156</f>
        <v>44585</v>
      </c>
      <c r="N164" s="492">
        <f>M164+7</f>
        <v>44592</v>
      </c>
      <c r="O164" s="109"/>
      <c r="P164" s="109"/>
      <c r="Q164" s="109"/>
      <c r="R164" s="109"/>
      <c r="S164" s="109"/>
      <c r="T164" s="109"/>
      <c r="U164" s="109"/>
      <c r="V164" s="109"/>
      <c r="W164" s="109"/>
      <c r="X164" s="474"/>
      <c r="Y164" s="474"/>
      <c r="Z164" s="474"/>
    </row>
    <row r="165" spans="1:26" ht="15.75" customHeight="1" x14ac:dyDescent="0.25">
      <c r="A165" s="424"/>
      <c r="B165" s="424"/>
      <c r="C165" s="424"/>
      <c r="D165" s="424"/>
      <c r="E165" s="482">
        <v>375.916</v>
      </c>
      <c r="F165" s="760"/>
      <c r="G165" s="483"/>
      <c r="H165" s="480"/>
      <c r="I165" s="481"/>
      <c r="J165" s="262"/>
      <c r="K165" s="85"/>
      <c r="L165" s="85"/>
      <c r="M165" s="109"/>
      <c r="N165" s="109"/>
      <c r="O165" s="109"/>
      <c r="P165" s="109"/>
      <c r="Q165" s="109"/>
      <c r="R165" s="109"/>
      <c r="S165" s="109"/>
      <c r="T165" s="109"/>
      <c r="U165" s="109"/>
      <c r="V165" s="109"/>
      <c r="W165" s="109"/>
      <c r="X165" s="474"/>
      <c r="Y165" s="474"/>
      <c r="Z165" s="474"/>
    </row>
    <row r="166" spans="1:26" ht="15.75" customHeight="1" x14ac:dyDescent="0.25">
      <c r="A166" s="424">
        <v>81</v>
      </c>
      <c r="B166" s="424" t="s">
        <v>1414</v>
      </c>
      <c r="C166" s="424" t="s">
        <v>250</v>
      </c>
      <c r="D166" s="424" t="s">
        <v>1029</v>
      </c>
      <c r="E166" s="424"/>
      <c r="F166" s="760"/>
      <c r="G166" s="85">
        <v>44322</v>
      </c>
      <c r="H166" s="109">
        <v>44510</v>
      </c>
      <c r="I166" s="481" t="s">
        <v>1308</v>
      </c>
      <c r="J166" s="262"/>
      <c r="K166" s="485">
        <v>44554</v>
      </c>
      <c r="L166" s="485">
        <v>44561</v>
      </c>
      <c r="M166" s="492">
        <v>44573</v>
      </c>
      <c r="N166" s="492">
        <f>M166+5</f>
        <v>44578</v>
      </c>
      <c r="O166" s="109"/>
      <c r="P166" s="109"/>
      <c r="Q166" s="109"/>
      <c r="R166" s="109"/>
      <c r="S166" s="109"/>
      <c r="T166" s="109"/>
      <c r="U166" s="109"/>
      <c r="V166" s="109"/>
      <c r="W166" s="109"/>
      <c r="X166" s="474"/>
      <c r="Y166" s="474"/>
      <c r="Z166" s="474"/>
    </row>
    <row r="167" spans="1:26" ht="15.75" customHeight="1" x14ac:dyDescent="0.25">
      <c r="A167" s="424"/>
      <c r="B167" s="424"/>
      <c r="C167" s="424"/>
      <c r="D167" s="424"/>
      <c r="E167" s="482">
        <v>373.44400000000002</v>
      </c>
      <c r="F167" s="760"/>
      <c r="G167" s="483"/>
      <c r="H167" s="480"/>
      <c r="I167" s="481"/>
      <c r="J167" s="262"/>
      <c r="K167" s="85"/>
      <c r="L167" s="85"/>
      <c r="M167" s="109"/>
      <c r="N167" s="109"/>
      <c r="O167" s="109"/>
      <c r="P167" s="109"/>
      <c r="Q167" s="109"/>
      <c r="R167" s="109"/>
      <c r="S167" s="109"/>
      <c r="T167" s="109"/>
      <c r="U167" s="109"/>
      <c r="V167" s="109"/>
      <c r="W167" s="109"/>
      <c r="X167" s="474"/>
      <c r="Y167" s="474"/>
      <c r="Z167" s="474"/>
    </row>
    <row r="168" spans="1:26" ht="15.75" customHeight="1" x14ac:dyDescent="0.25">
      <c r="A168" s="424">
        <v>82</v>
      </c>
      <c r="B168" s="424" t="s">
        <v>1415</v>
      </c>
      <c r="C168" s="424" t="s">
        <v>250</v>
      </c>
      <c r="D168" s="424" t="s">
        <v>1029</v>
      </c>
      <c r="E168" s="424"/>
      <c r="F168" s="760"/>
      <c r="G168" s="85">
        <v>44322</v>
      </c>
      <c r="H168" s="109">
        <v>44510</v>
      </c>
      <c r="I168" s="481" t="s">
        <v>1308</v>
      </c>
      <c r="J168" s="262"/>
      <c r="K168" s="485">
        <v>44552</v>
      </c>
      <c r="L168" s="485">
        <v>44561</v>
      </c>
      <c r="M168" s="492">
        <f>N166</f>
        <v>44578</v>
      </c>
      <c r="N168" s="492">
        <f>M168+5</f>
        <v>44583</v>
      </c>
      <c r="O168" s="109"/>
      <c r="P168" s="109"/>
      <c r="Q168" s="109"/>
      <c r="R168" s="109"/>
      <c r="S168" s="109"/>
      <c r="T168" s="109"/>
      <c r="U168" s="109"/>
      <c r="V168" s="109"/>
      <c r="W168" s="109"/>
      <c r="X168" s="474"/>
      <c r="Y168" s="474"/>
      <c r="Z168" s="474"/>
    </row>
    <row r="169" spans="1:26" ht="15.75" customHeight="1" x14ac:dyDescent="0.25">
      <c r="A169" s="424"/>
      <c r="B169" s="424"/>
      <c r="C169" s="424"/>
      <c r="D169" s="424"/>
      <c r="E169" s="482">
        <v>364.55399999999997</v>
      </c>
      <c r="F169" s="725"/>
      <c r="G169" s="483"/>
      <c r="H169" s="480"/>
      <c r="I169" s="481"/>
      <c r="J169" s="262"/>
      <c r="K169" s="85"/>
      <c r="L169" s="85"/>
      <c r="M169" s="494"/>
      <c r="N169" s="109"/>
      <c r="O169" s="109"/>
      <c r="P169" s="109"/>
      <c r="Q169" s="109"/>
      <c r="R169" s="109"/>
      <c r="S169" s="109"/>
      <c r="T169" s="109"/>
      <c r="U169" s="109"/>
      <c r="V169" s="109"/>
      <c r="W169" s="109"/>
      <c r="X169" s="474"/>
      <c r="Y169" s="474"/>
      <c r="Z169" s="474"/>
    </row>
    <row r="170" spans="1:26" ht="15.75" customHeight="1" x14ac:dyDescent="0.25">
      <c r="A170" s="424">
        <v>83</v>
      </c>
      <c r="B170" s="424" t="s">
        <v>1416</v>
      </c>
      <c r="C170" s="424" t="s">
        <v>276</v>
      </c>
      <c r="D170" s="424" t="s">
        <v>1417</v>
      </c>
      <c r="E170" s="424"/>
      <c r="F170" s="479"/>
      <c r="G170" s="85">
        <v>44322</v>
      </c>
      <c r="H170" s="109">
        <v>44510</v>
      </c>
      <c r="I170" s="481" t="s">
        <v>1308</v>
      </c>
      <c r="J170" s="262"/>
      <c r="K170" s="485">
        <v>44542</v>
      </c>
      <c r="L170" s="485">
        <v>44552</v>
      </c>
      <c r="M170" s="492">
        <f>N168</f>
        <v>44583</v>
      </c>
      <c r="N170" s="492">
        <f>M170+9</f>
        <v>44592</v>
      </c>
      <c r="O170" s="109"/>
      <c r="P170" s="109"/>
      <c r="Q170" s="109"/>
      <c r="R170" s="109"/>
      <c r="S170" s="109"/>
      <c r="T170" s="109"/>
      <c r="U170" s="109"/>
      <c r="V170" s="109"/>
      <c r="W170" s="109"/>
      <c r="X170" s="474"/>
      <c r="Y170" s="474"/>
      <c r="Z170" s="474"/>
    </row>
    <row r="171" spans="1:26" ht="15.75" customHeight="1" x14ac:dyDescent="0.25">
      <c r="A171" s="424"/>
      <c r="B171" s="424"/>
      <c r="C171" s="424"/>
      <c r="D171" s="424"/>
      <c r="E171" s="482">
        <v>390.31799999999998</v>
      </c>
      <c r="F171" s="759">
        <v>1123.07</v>
      </c>
      <c r="G171" s="483"/>
      <c r="H171" s="480"/>
      <c r="I171" s="481"/>
      <c r="J171" s="262"/>
      <c r="K171" s="109"/>
      <c r="L171" s="109"/>
      <c r="M171" s="109"/>
      <c r="N171" s="109"/>
      <c r="O171" s="109"/>
      <c r="P171" s="109"/>
      <c r="Q171" s="109"/>
      <c r="R171" s="109"/>
      <c r="S171" s="109"/>
      <c r="T171" s="109"/>
      <c r="U171" s="109"/>
      <c r="V171" s="109"/>
      <c r="W171" s="109"/>
      <c r="X171" s="474"/>
      <c r="Y171" s="474"/>
      <c r="Z171" s="474"/>
    </row>
    <row r="172" spans="1:26" ht="15.75" customHeight="1" x14ac:dyDescent="0.25">
      <c r="A172" s="424">
        <v>84</v>
      </c>
      <c r="B172" s="424" t="s">
        <v>1418</v>
      </c>
      <c r="C172" s="424" t="s">
        <v>257</v>
      </c>
      <c r="D172" s="424" t="s">
        <v>1029</v>
      </c>
      <c r="E172" s="424"/>
      <c r="F172" s="760"/>
      <c r="G172" s="85">
        <v>44322</v>
      </c>
      <c r="H172" s="109">
        <v>44510</v>
      </c>
      <c r="I172" s="481" t="s">
        <v>1308</v>
      </c>
      <c r="J172" s="262"/>
      <c r="K172" s="485">
        <v>44556</v>
      </c>
      <c r="L172" s="485">
        <v>44561</v>
      </c>
      <c r="M172" s="492">
        <v>44573</v>
      </c>
      <c r="N172" s="492">
        <f>M172+5</f>
        <v>44578</v>
      </c>
      <c r="O172" s="109"/>
      <c r="P172" s="109"/>
      <c r="Q172" s="109"/>
      <c r="R172" s="109"/>
      <c r="S172" s="109"/>
      <c r="T172" s="109"/>
      <c r="U172" s="109"/>
      <c r="V172" s="109"/>
      <c r="W172" s="109"/>
      <c r="X172" s="474"/>
      <c r="Y172" s="474"/>
      <c r="Z172" s="474"/>
    </row>
    <row r="173" spans="1:26" ht="15.75" customHeight="1" x14ac:dyDescent="0.25">
      <c r="A173" s="424"/>
      <c r="B173" s="424"/>
      <c r="C173" s="424"/>
      <c r="D173" s="424"/>
      <c r="E173" s="482">
        <v>386.68400000000003</v>
      </c>
      <c r="F173" s="760"/>
      <c r="G173" s="483"/>
      <c r="H173" s="480"/>
      <c r="I173" s="481"/>
      <c r="J173" s="262"/>
      <c r="K173" s="109"/>
      <c r="L173" s="109"/>
      <c r="M173" s="109"/>
      <c r="N173" s="109"/>
      <c r="O173" s="109"/>
      <c r="P173" s="109"/>
      <c r="Q173" s="109"/>
      <c r="R173" s="109"/>
      <c r="S173" s="109"/>
      <c r="T173" s="109"/>
      <c r="U173" s="109"/>
      <c r="V173" s="109"/>
      <c r="W173" s="109"/>
      <c r="X173" s="474"/>
      <c r="Y173" s="474"/>
      <c r="Z173" s="474"/>
    </row>
    <row r="174" spans="1:26" ht="15.75" customHeight="1" x14ac:dyDescent="0.25">
      <c r="A174" s="424">
        <v>85</v>
      </c>
      <c r="B174" s="424" t="s">
        <v>1419</v>
      </c>
      <c r="C174" s="424" t="s">
        <v>250</v>
      </c>
      <c r="D174" s="424" t="s">
        <v>1029</v>
      </c>
      <c r="E174" s="424"/>
      <c r="F174" s="760"/>
      <c r="G174" s="85">
        <v>44322</v>
      </c>
      <c r="H174" s="109">
        <v>44510</v>
      </c>
      <c r="I174" s="481"/>
      <c r="J174" s="262"/>
      <c r="K174" s="109"/>
      <c r="L174" s="109"/>
      <c r="M174" s="109"/>
      <c r="N174" s="109"/>
      <c r="O174" s="109"/>
      <c r="P174" s="109"/>
      <c r="Q174" s="109"/>
      <c r="R174" s="109"/>
      <c r="S174" s="109"/>
      <c r="T174" s="109"/>
      <c r="U174" s="109"/>
      <c r="V174" s="109"/>
      <c r="W174" s="109"/>
      <c r="X174" s="474"/>
      <c r="Y174" s="474"/>
      <c r="Z174" s="474"/>
    </row>
    <row r="175" spans="1:26" ht="15.75" customHeight="1" x14ac:dyDescent="0.25">
      <c r="A175" s="424"/>
      <c r="B175" s="424"/>
      <c r="C175" s="424"/>
      <c r="D175" s="424"/>
      <c r="E175" s="482">
        <v>346.06799999999998</v>
      </c>
      <c r="F175" s="725"/>
      <c r="G175" s="483"/>
      <c r="H175" s="480"/>
      <c r="I175" s="481"/>
      <c r="J175" s="262"/>
      <c r="K175" s="109"/>
      <c r="L175" s="109"/>
      <c r="M175" s="109"/>
      <c r="N175" s="109"/>
      <c r="O175" s="109"/>
      <c r="P175" s="109"/>
      <c r="Q175" s="109"/>
      <c r="R175" s="109"/>
      <c r="S175" s="109"/>
      <c r="T175" s="109"/>
      <c r="U175" s="109"/>
      <c r="V175" s="109"/>
      <c r="W175" s="109"/>
      <c r="X175" s="474"/>
      <c r="Y175" s="474"/>
      <c r="Z175" s="474"/>
    </row>
    <row r="176" spans="1:26" ht="15.75" customHeight="1" x14ac:dyDescent="0.25">
      <c r="A176" s="424">
        <v>86</v>
      </c>
      <c r="B176" s="424" t="s">
        <v>1420</v>
      </c>
      <c r="C176" s="424" t="s">
        <v>844</v>
      </c>
      <c r="D176" s="424" t="s">
        <v>1421</v>
      </c>
      <c r="E176" s="424"/>
      <c r="F176" s="479"/>
      <c r="G176" s="85">
        <v>44322</v>
      </c>
      <c r="H176" s="480"/>
      <c r="I176" s="481"/>
      <c r="J176" s="262"/>
      <c r="K176" s="492">
        <f>L162</f>
        <v>44573</v>
      </c>
      <c r="L176" s="492">
        <f>K176+12</f>
        <v>44585</v>
      </c>
      <c r="M176" s="109"/>
      <c r="N176" s="109"/>
      <c r="O176" s="109"/>
      <c r="P176" s="109"/>
      <c r="Q176" s="109"/>
      <c r="R176" s="109"/>
      <c r="S176" s="109"/>
      <c r="T176" s="109"/>
      <c r="U176" s="109"/>
      <c r="V176" s="109"/>
      <c r="W176" s="109"/>
      <c r="X176" s="474"/>
      <c r="Y176" s="474"/>
      <c r="Z176" s="474"/>
    </row>
    <row r="177" spans="1:26" ht="15.75" customHeight="1" x14ac:dyDescent="0.25">
      <c r="A177" s="424"/>
      <c r="B177" s="424"/>
      <c r="C177" s="424"/>
      <c r="D177" s="424"/>
      <c r="E177" s="482">
        <v>237.977</v>
      </c>
      <c r="F177" s="479">
        <v>237.977</v>
      </c>
      <c r="G177" s="483"/>
      <c r="H177" s="480"/>
      <c r="I177" s="481"/>
      <c r="J177" s="262"/>
      <c r="K177" s="109"/>
      <c r="L177" s="109"/>
      <c r="M177" s="109"/>
      <c r="N177" s="109"/>
      <c r="O177" s="109"/>
      <c r="P177" s="109"/>
      <c r="Q177" s="109"/>
      <c r="R177" s="109"/>
      <c r="S177" s="109"/>
      <c r="T177" s="109"/>
      <c r="U177" s="109"/>
      <c r="V177" s="109"/>
      <c r="W177" s="109"/>
      <c r="X177" s="474"/>
      <c r="Y177" s="474"/>
      <c r="Z177" s="474"/>
    </row>
    <row r="178" spans="1:26" ht="15.75" customHeight="1" x14ac:dyDescent="0.25">
      <c r="A178" s="424">
        <v>87</v>
      </c>
      <c r="B178" s="424" t="s">
        <v>1422</v>
      </c>
      <c r="C178" s="424" t="s">
        <v>426</v>
      </c>
      <c r="D178" s="424" t="s">
        <v>1029</v>
      </c>
      <c r="E178" s="424"/>
      <c r="F178" s="479"/>
      <c r="G178" s="85">
        <v>44322</v>
      </c>
      <c r="H178" s="480"/>
      <c r="I178" s="481"/>
      <c r="J178" s="262"/>
      <c r="K178" s="109"/>
      <c r="L178" s="109"/>
      <c r="M178" s="109"/>
      <c r="N178" s="109"/>
      <c r="O178" s="109"/>
      <c r="P178" s="109"/>
      <c r="Q178" s="109"/>
      <c r="R178" s="109"/>
      <c r="S178" s="109"/>
      <c r="T178" s="109"/>
      <c r="U178" s="109"/>
      <c r="V178" s="109"/>
      <c r="W178" s="109"/>
      <c r="X178" s="474"/>
      <c r="Y178" s="474"/>
      <c r="Z178" s="474"/>
    </row>
    <row r="179" spans="1:26" ht="15.75" customHeight="1" x14ac:dyDescent="0.25">
      <c r="A179" s="424"/>
      <c r="B179" s="424"/>
      <c r="C179" s="424"/>
      <c r="D179" s="424"/>
      <c r="E179" s="482">
        <v>274.65899999999999</v>
      </c>
      <c r="F179" s="479">
        <v>274.65899999999999</v>
      </c>
      <c r="G179" s="483"/>
      <c r="H179" s="480"/>
      <c r="I179" s="481"/>
      <c r="J179" s="262"/>
      <c r="K179" s="109"/>
      <c r="L179" s="109"/>
      <c r="M179" s="109"/>
      <c r="N179" s="109"/>
      <c r="O179" s="109"/>
      <c r="P179" s="109"/>
      <c r="Q179" s="109"/>
      <c r="R179" s="109"/>
      <c r="S179" s="109"/>
      <c r="T179" s="109"/>
      <c r="U179" s="109"/>
      <c r="V179" s="109"/>
      <c r="W179" s="109"/>
      <c r="X179" s="474"/>
      <c r="Y179" s="474"/>
      <c r="Z179" s="474"/>
    </row>
    <row r="180" spans="1:26" ht="15.75" customHeight="1" x14ac:dyDescent="0.25">
      <c r="A180" s="424">
        <v>88</v>
      </c>
      <c r="B180" s="424" t="s">
        <v>1423</v>
      </c>
      <c r="C180" s="424" t="s">
        <v>348</v>
      </c>
      <c r="D180" s="424" t="s">
        <v>1424</v>
      </c>
      <c r="E180" s="424"/>
      <c r="F180" s="479"/>
      <c r="G180" s="85">
        <v>44322</v>
      </c>
      <c r="H180" s="480"/>
      <c r="I180" s="481"/>
      <c r="J180" s="262"/>
      <c r="K180" s="109"/>
      <c r="L180" s="109"/>
      <c r="M180" s="109"/>
      <c r="N180" s="109"/>
      <c r="O180" s="109"/>
      <c r="P180" s="109"/>
      <c r="Q180" s="109"/>
      <c r="R180" s="109"/>
      <c r="S180" s="109"/>
      <c r="T180" s="109"/>
      <c r="U180" s="109"/>
      <c r="V180" s="109"/>
      <c r="W180" s="109"/>
      <c r="X180" s="474"/>
      <c r="Y180" s="474"/>
      <c r="Z180" s="474"/>
    </row>
    <row r="181" spans="1:26" ht="15.75" customHeight="1" x14ac:dyDescent="0.25">
      <c r="A181" s="424"/>
      <c r="B181" s="424"/>
      <c r="C181" s="424"/>
      <c r="D181" s="424"/>
      <c r="E181" s="482">
        <v>275.86200000000002</v>
      </c>
      <c r="F181" s="479">
        <v>275.86200000000002</v>
      </c>
      <c r="G181" s="483"/>
      <c r="H181" s="480"/>
      <c r="I181" s="481"/>
      <c r="J181" s="262"/>
      <c r="K181" s="109"/>
      <c r="L181" s="109"/>
      <c r="M181" s="109"/>
      <c r="N181" s="109"/>
      <c r="O181" s="109"/>
      <c r="P181" s="109"/>
      <c r="Q181" s="109"/>
      <c r="R181" s="109"/>
      <c r="S181" s="109"/>
      <c r="T181" s="109"/>
      <c r="U181" s="109"/>
      <c r="V181" s="109"/>
      <c r="W181" s="109"/>
      <c r="X181" s="474"/>
      <c r="Y181" s="474"/>
      <c r="Z181" s="474"/>
    </row>
    <row r="182" spans="1:26" ht="15.75" customHeight="1" x14ac:dyDescent="0.25">
      <c r="A182" s="424">
        <v>89</v>
      </c>
      <c r="B182" s="424" t="s">
        <v>1425</v>
      </c>
      <c r="C182" s="424" t="s">
        <v>284</v>
      </c>
      <c r="D182" s="424" t="s">
        <v>1029</v>
      </c>
      <c r="E182" s="424"/>
      <c r="F182" s="479"/>
      <c r="G182" s="85">
        <v>44322</v>
      </c>
      <c r="H182" s="480"/>
      <c r="I182" s="481"/>
      <c r="J182" s="262"/>
      <c r="K182" s="492">
        <f>L176</f>
        <v>44585</v>
      </c>
      <c r="L182" s="492">
        <f>K182+7</f>
        <v>44592</v>
      </c>
      <c r="M182" s="109" t="s">
        <v>1407</v>
      </c>
      <c r="N182" s="109" t="s">
        <v>1407</v>
      </c>
      <c r="O182" s="109"/>
      <c r="P182" s="109"/>
      <c r="Q182" s="109"/>
      <c r="R182" s="109"/>
      <c r="S182" s="109"/>
      <c r="T182" s="109"/>
      <c r="U182" s="109"/>
      <c r="V182" s="109"/>
      <c r="W182" s="109"/>
      <c r="X182" s="474"/>
      <c r="Y182" s="474"/>
      <c r="Z182" s="474"/>
    </row>
    <row r="183" spans="1:26" ht="15.75" customHeight="1" x14ac:dyDescent="0.25">
      <c r="A183" s="424"/>
      <c r="B183" s="424"/>
      <c r="C183" s="424"/>
      <c r="D183" s="424"/>
      <c r="E183" s="482">
        <v>424.77</v>
      </c>
      <c r="F183" s="759">
        <v>3553.3069999999998</v>
      </c>
      <c r="G183" s="483"/>
      <c r="H183" s="480"/>
      <c r="I183" s="481"/>
      <c r="J183" s="262"/>
      <c r="K183" s="109"/>
      <c r="L183" s="109"/>
      <c r="M183" s="109"/>
      <c r="N183" s="109"/>
      <c r="O183" s="109"/>
      <c r="P183" s="109"/>
      <c r="Q183" s="109"/>
      <c r="R183" s="109"/>
      <c r="S183" s="109"/>
      <c r="T183" s="109"/>
      <c r="U183" s="109"/>
      <c r="V183" s="109"/>
      <c r="W183" s="109"/>
      <c r="X183" s="474"/>
      <c r="Y183" s="474"/>
      <c r="Z183" s="474"/>
    </row>
    <row r="184" spans="1:26" ht="15.75" customHeight="1" x14ac:dyDescent="0.25">
      <c r="A184" s="424">
        <v>90</v>
      </c>
      <c r="B184" s="424" t="s">
        <v>1426</v>
      </c>
      <c r="C184" s="424" t="s">
        <v>250</v>
      </c>
      <c r="D184" s="424" t="s">
        <v>1029</v>
      </c>
      <c r="E184" s="424"/>
      <c r="F184" s="760"/>
      <c r="G184" s="85">
        <v>44322</v>
      </c>
      <c r="H184" s="480"/>
      <c r="I184" s="481"/>
      <c r="J184" s="262"/>
      <c r="K184" s="492">
        <v>44562</v>
      </c>
      <c r="L184" s="492">
        <f>K184+11</f>
        <v>44573</v>
      </c>
      <c r="M184" s="109"/>
      <c r="N184" s="109"/>
      <c r="O184" s="109"/>
      <c r="P184" s="109"/>
      <c r="Q184" s="109"/>
      <c r="R184" s="109"/>
      <c r="S184" s="109"/>
      <c r="T184" s="109"/>
      <c r="U184" s="109"/>
      <c r="V184" s="109"/>
      <c r="W184" s="109"/>
      <c r="X184" s="474"/>
      <c r="Y184" s="474"/>
      <c r="Z184" s="474"/>
    </row>
    <row r="185" spans="1:26" ht="15.75" customHeight="1" x14ac:dyDescent="0.25">
      <c r="A185" s="424"/>
      <c r="B185" s="424"/>
      <c r="C185" s="424"/>
      <c r="D185" s="424"/>
      <c r="E185" s="482">
        <v>379.16699999999997</v>
      </c>
      <c r="F185" s="760"/>
      <c r="G185" s="483"/>
      <c r="H185" s="480"/>
      <c r="I185" s="481"/>
      <c r="J185" s="262"/>
      <c r="K185" s="109"/>
      <c r="L185" s="109"/>
      <c r="M185" s="109"/>
      <c r="N185" s="109"/>
      <c r="O185" s="109"/>
      <c r="P185" s="109"/>
      <c r="Q185" s="109"/>
      <c r="R185" s="109"/>
      <c r="S185" s="109"/>
      <c r="T185" s="109"/>
      <c r="U185" s="109"/>
      <c r="V185" s="109"/>
      <c r="W185" s="109"/>
      <c r="X185" s="474"/>
      <c r="Y185" s="474"/>
      <c r="Z185" s="474"/>
    </row>
    <row r="186" spans="1:26" ht="15.75" customHeight="1" x14ac:dyDescent="0.25">
      <c r="A186" s="424">
        <v>91</v>
      </c>
      <c r="B186" s="424" t="s">
        <v>1427</v>
      </c>
      <c r="C186" s="424" t="s">
        <v>250</v>
      </c>
      <c r="D186" s="424" t="s">
        <v>1029</v>
      </c>
      <c r="E186" s="424"/>
      <c r="F186" s="760"/>
      <c r="G186" s="85">
        <v>44322</v>
      </c>
      <c r="H186" s="480"/>
      <c r="I186" s="481"/>
      <c r="J186" s="262"/>
      <c r="K186" s="492">
        <f>L184</f>
        <v>44573</v>
      </c>
      <c r="L186" s="492">
        <f>K186+7</f>
        <v>44580</v>
      </c>
      <c r="M186" s="109"/>
      <c r="N186" s="109"/>
      <c r="O186" s="109"/>
      <c r="P186" s="109"/>
      <c r="Q186" s="109"/>
      <c r="R186" s="109"/>
      <c r="S186" s="109"/>
      <c r="T186" s="109"/>
      <c r="U186" s="109"/>
      <c r="V186" s="109"/>
      <c r="W186" s="109"/>
      <c r="X186" s="474"/>
      <c r="Y186" s="474"/>
      <c r="Z186" s="474"/>
    </row>
    <row r="187" spans="1:26" ht="15.75" customHeight="1" x14ac:dyDescent="0.25">
      <c r="A187" s="424"/>
      <c r="B187" s="424"/>
      <c r="C187" s="424"/>
      <c r="D187" s="424"/>
      <c r="E187" s="482">
        <v>389.75599999999997</v>
      </c>
      <c r="F187" s="760"/>
      <c r="G187" s="483"/>
      <c r="H187" s="480"/>
      <c r="I187" s="481"/>
      <c r="J187" s="262"/>
      <c r="K187" s="109"/>
      <c r="L187" s="109"/>
      <c r="M187" s="109"/>
      <c r="N187" s="109"/>
      <c r="O187" s="109"/>
      <c r="P187" s="109"/>
      <c r="Q187" s="109"/>
      <c r="R187" s="109"/>
      <c r="S187" s="109"/>
      <c r="T187" s="109"/>
      <c r="U187" s="109"/>
      <c r="V187" s="109"/>
      <c r="W187" s="109"/>
      <c r="X187" s="474"/>
      <c r="Y187" s="474"/>
      <c r="Z187" s="474"/>
    </row>
    <row r="188" spans="1:26" ht="15.75" customHeight="1" x14ac:dyDescent="0.25">
      <c r="A188" s="424">
        <v>92</v>
      </c>
      <c r="B188" s="424" t="s">
        <v>1428</v>
      </c>
      <c r="C188" s="424" t="s">
        <v>250</v>
      </c>
      <c r="D188" s="424" t="s">
        <v>1029</v>
      </c>
      <c r="E188" s="424"/>
      <c r="F188" s="760"/>
      <c r="G188" s="85">
        <v>44322</v>
      </c>
      <c r="H188" s="480"/>
      <c r="I188" s="481"/>
      <c r="J188" s="262"/>
      <c r="K188" s="492">
        <f>L186</f>
        <v>44580</v>
      </c>
      <c r="L188" s="492">
        <f>K188+7</f>
        <v>44587</v>
      </c>
      <c r="M188" s="109" t="s">
        <v>1407</v>
      </c>
      <c r="N188" s="109" t="s">
        <v>1407</v>
      </c>
      <c r="O188" s="109"/>
      <c r="P188" s="109"/>
      <c r="Q188" s="109"/>
      <c r="R188" s="109"/>
      <c r="S188" s="109"/>
      <c r="T188" s="109"/>
      <c r="U188" s="109"/>
      <c r="V188" s="109"/>
      <c r="W188" s="109"/>
      <c r="X188" s="474"/>
      <c r="Y188" s="474"/>
      <c r="Z188" s="474"/>
    </row>
    <row r="189" spans="1:26" ht="15.75" customHeight="1" x14ac:dyDescent="0.25">
      <c r="A189" s="424"/>
      <c r="B189" s="424"/>
      <c r="C189" s="424"/>
      <c r="D189" s="424"/>
      <c r="E189" s="482">
        <v>393.88200000000001</v>
      </c>
      <c r="F189" s="760"/>
      <c r="G189" s="483"/>
      <c r="H189" s="480"/>
      <c r="I189" s="481"/>
      <c r="J189" s="262"/>
      <c r="K189" s="109"/>
      <c r="L189" s="109"/>
      <c r="M189" s="109"/>
      <c r="N189" s="109"/>
      <c r="O189" s="109"/>
      <c r="P189" s="109"/>
      <c r="Q189" s="109"/>
      <c r="R189" s="109"/>
      <c r="S189" s="109"/>
      <c r="T189" s="109"/>
      <c r="U189" s="109"/>
      <c r="V189" s="109"/>
      <c r="W189" s="109"/>
      <c r="X189" s="474"/>
      <c r="Y189" s="474"/>
      <c r="Z189" s="474"/>
    </row>
    <row r="190" spans="1:26" ht="15.75" customHeight="1" x14ac:dyDescent="0.25">
      <c r="A190" s="424">
        <v>93</v>
      </c>
      <c r="B190" s="424" t="s">
        <v>1429</v>
      </c>
      <c r="C190" s="424" t="s">
        <v>250</v>
      </c>
      <c r="D190" s="424" t="s">
        <v>1029</v>
      </c>
      <c r="E190" s="424"/>
      <c r="F190" s="760"/>
      <c r="G190" s="85">
        <v>44322</v>
      </c>
      <c r="H190" s="480"/>
      <c r="I190" s="481"/>
      <c r="J190" s="262"/>
      <c r="K190" s="492">
        <f>L188</f>
        <v>44587</v>
      </c>
      <c r="L190" s="492">
        <f>K190+5</f>
        <v>44592</v>
      </c>
      <c r="M190" s="109" t="s">
        <v>1407</v>
      </c>
      <c r="N190" s="109" t="s">
        <v>1407</v>
      </c>
      <c r="O190" s="109"/>
      <c r="P190" s="109"/>
      <c r="Q190" s="109"/>
      <c r="R190" s="109"/>
      <c r="S190" s="109"/>
      <c r="T190" s="109"/>
      <c r="U190" s="109"/>
      <c r="V190" s="109"/>
      <c r="W190" s="109"/>
      <c r="X190" s="474"/>
      <c r="Y190" s="474"/>
      <c r="Z190" s="474"/>
    </row>
    <row r="191" spans="1:26" ht="15.75" customHeight="1" x14ac:dyDescent="0.25">
      <c r="A191" s="424"/>
      <c r="B191" s="424"/>
      <c r="C191" s="424"/>
      <c r="D191" s="424"/>
      <c r="E191" s="482">
        <v>390.18200000000002</v>
      </c>
      <c r="F191" s="760"/>
      <c r="G191" s="483"/>
      <c r="H191" s="480"/>
      <c r="I191" s="481"/>
      <c r="J191" s="262"/>
      <c r="K191" s="109"/>
      <c r="L191" s="109"/>
      <c r="M191" s="109"/>
      <c r="N191" s="109"/>
      <c r="O191" s="109"/>
      <c r="P191" s="109"/>
      <c r="Q191" s="109"/>
      <c r="R191" s="109"/>
      <c r="S191" s="109"/>
      <c r="T191" s="109"/>
      <c r="U191" s="109"/>
      <c r="V191" s="109"/>
      <c r="W191" s="109"/>
      <c r="X191" s="474"/>
      <c r="Y191" s="474"/>
      <c r="Z191" s="474"/>
    </row>
    <row r="192" spans="1:26" ht="15.75" customHeight="1" x14ac:dyDescent="0.25">
      <c r="A192" s="424">
        <v>94</v>
      </c>
      <c r="B192" s="424" t="s">
        <v>1430</v>
      </c>
      <c r="C192" s="424" t="s">
        <v>250</v>
      </c>
      <c r="D192" s="424" t="s">
        <v>1029</v>
      </c>
      <c r="E192" s="424"/>
      <c r="F192" s="760"/>
      <c r="G192" s="85">
        <v>44322</v>
      </c>
      <c r="H192" s="480"/>
      <c r="I192" s="481"/>
      <c r="J192" s="262"/>
      <c r="K192" s="492">
        <f>K184</f>
        <v>44562</v>
      </c>
      <c r="L192" s="492">
        <f>K192+15</f>
        <v>44577</v>
      </c>
      <c r="M192" s="109" t="s">
        <v>1407</v>
      </c>
      <c r="N192" s="109" t="s">
        <v>1407</v>
      </c>
      <c r="O192" s="109"/>
      <c r="P192" s="109"/>
      <c r="Q192" s="109"/>
      <c r="R192" s="109"/>
      <c r="S192" s="109"/>
      <c r="T192" s="109"/>
      <c r="U192" s="109"/>
      <c r="V192" s="109"/>
      <c r="W192" s="109"/>
      <c r="X192" s="474"/>
      <c r="Y192" s="474"/>
      <c r="Z192" s="474"/>
    </row>
    <row r="193" spans="1:26" ht="15.75" customHeight="1" x14ac:dyDescent="0.25">
      <c r="A193" s="424"/>
      <c r="B193" s="424"/>
      <c r="C193" s="424"/>
      <c r="D193" s="424"/>
      <c r="E193" s="482">
        <v>382.91</v>
      </c>
      <c r="F193" s="760"/>
      <c r="G193" s="483"/>
      <c r="H193" s="480"/>
      <c r="I193" s="481"/>
      <c r="J193" s="262"/>
      <c r="K193" s="109"/>
      <c r="L193" s="109"/>
      <c r="M193" s="109"/>
      <c r="N193" s="109"/>
      <c r="O193" s="109"/>
      <c r="P193" s="109"/>
      <c r="Q193" s="109"/>
      <c r="R193" s="109"/>
      <c r="S193" s="109"/>
      <c r="T193" s="109"/>
      <c r="U193" s="109"/>
      <c r="V193" s="109"/>
      <c r="W193" s="109"/>
      <c r="X193" s="474"/>
      <c r="Y193" s="474"/>
      <c r="Z193" s="474"/>
    </row>
    <row r="194" spans="1:26" ht="15.75" customHeight="1" x14ac:dyDescent="0.25">
      <c r="A194" s="424">
        <v>95</v>
      </c>
      <c r="B194" s="424" t="s">
        <v>1431</v>
      </c>
      <c r="C194" s="424" t="s">
        <v>250</v>
      </c>
      <c r="D194" s="424" t="s">
        <v>1029</v>
      </c>
      <c r="E194" s="424"/>
      <c r="F194" s="760"/>
      <c r="G194" s="85">
        <v>44322</v>
      </c>
      <c r="H194" s="480"/>
      <c r="I194" s="481"/>
      <c r="J194" s="262"/>
      <c r="K194" s="492">
        <f>L192</f>
        <v>44577</v>
      </c>
      <c r="L194" s="492">
        <f>K194+7</f>
        <v>44584</v>
      </c>
      <c r="M194" s="109" t="s">
        <v>1407</v>
      </c>
      <c r="N194" s="109" t="s">
        <v>1407</v>
      </c>
      <c r="O194" s="109"/>
      <c r="P194" s="109"/>
      <c r="Q194" s="109"/>
      <c r="R194" s="109"/>
      <c r="S194" s="109"/>
      <c r="T194" s="109"/>
      <c r="U194" s="109"/>
      <c r="V194" s="109"/>
      <c r="W194" s="109"/>
      <c r="X194" s="474"/>
      <c r="Y194" s="474"/>
      <c r="Z194" s="474"/>
    </row>
    <row r="195" spans="1:26" ht="15.75" customHeight="1" x14ac:dyDescent="0.25">
      <c r="A195" s="424"/>
      <c r="B195" s="424"/>
      <c r="C195" s="424"/>
      <c r="D195" s="424"/>
      <c r="E195" s="482">
        <v>391.96600000000001</v>
      </c>
      <c r="F195" s="760"/>
      <c r="G195" s="483"/>
      <c r="H195" s="480"/>
      <c r="I195" s="481"/>
      <c r="J195" s="262"/>
      <c r="K195" s="109"/>
      <c r="L195" s="109"/>
      <c r="M195" s="109"/>
      <c r="N195" s="109"/>
      <c r="O195" s="109"/>
      <c r="P195" s="109"/>
      <c r="Q195" s="109"/>
      <c r="R195" s="109"/>
      <c r="S195" s="109"/>
      <c r="T195" s="109"/>
      <c r="U195" s="109"/>
      <c r="V195" s="109"/>
      <c r="W195" s="109"/>
      <c r="X195" s="474"/>
      <c r="Y195" s="474"/>
      <c r="Z195" s="474"/>
    </row>
    <row r="196" spans="1:26" ht="15.75" customHeight="1" x14ac:dyDescent="0.25">
      <c r="A196" s="424">
        <v>96</v>
      </c>
      <c r="B196" s="424" t="s">
        <v>1432</v>
      </c>
      <c r="C196" s="424" t="s">
        <v>250</v>
      </c>
      <c r="D196" s="424" t="s">
        <v>1029</v>
      </c>
      <c r="E196" s="424"/>
      <c r="F196" s="760"/>
      <c r="G196" s="85">
        <v>44322</v>
      </c>
      <c r="H196" s="480"/>
      <c r="I196" s="481"/>
      <c r="J196" s="262"/>
      <c r="K196" s="492">
        <f>L194</f>
        <v>44584</v>
      </c>
      <c r="L196" s="492">
        <f>K196+7</f>
        <v>44591</v>
      </c>
      <c r="M196" s="109" t="s">
        <v>1407</v>
      </c>
      <c r="N196" s="109" t="s">
        <v>1407</v>
      </c>
      <c r="O196" s="109"/>
      <c r="P196" s="109"/>
      <c r="Q196" s="109"/>
      <c r="R196" s="109"/>
      <c r="S196" s="109"/>
      <c r="T196" s="109"/>
      <c r="U196" s="109"/>
      <c r="V196" s="109"/>
      <c r="W196" s="109"/>
      <c r="X196" s="474"/>
      <c r="Y196" s="474"/>
      <c r="Z196" s="474"/>
    </row>
    <row r="197" spans="1:26" ht="15.75" customHeight="1" x14ac:dyDescent="0.25">
      <c r="A197" s="424"/>
      <c r="B197" s="424"/>
      <c r="C197" s="424"/>
      <c r="D197" s="424"/>
      <c r="E197" s="482">
        <v>410.20600000000002</v>
      </c>
      <c r="F197" s="760"/>
      <c r="G197" s="483"/>
      <c r="H197" s="480"/>
      <c r="I197" s="481"/>
      <c r="J197" s="262"/>
      <c r="K197" s="109"/>
      <c r="L197" s="109"/>
      <c r="M197" s="109"/>
      <c r="N197" s="109"/>
      <c r="O197" s="109"/>
      <c r="P197" s="109"/>
      <c r="Q197" s="109"/>
      <c r="R197" s="109"/>
      <c r="S197" s="109"/>
      <c r="T197" s="109"/>
      <c r="U197" s="109"/>
      <c r="V197" s="109"/>
      <c r="W197" s="109"/>
      <c r="X197" s="474"/>
      <c r="Y197" s="474"/>
      <c r="Z197" s="474"/>
    </row>
    <row r="198" spans="1:26" ht="15.75" customHeight="1" x14ac:dyDescent="0.25">
      <c r="A198" s="424">
        <v>97</v>
      </c>
      <c r="B198" s="424" t="s">
        <v>1433</v>
      </c>
      <c r="C198" s="424" t="s">
        <v>571</v>
      </c>
      <c r="D198" s="424" t="s">
        <v>1029</v>
      </c>
      <c r="E198" s="424"/>
      <c r="F198" s="760"/>
      <c r="G198" s="85">
        <v>44322</v>
      </c>
      <c r="H198" s="480"/>
      <c r="I198" s="481"/>
      <c r="J198" s="262"/>
      <c r="K198" s="492">
        <v>44573</v>
      </c>
      <c r="L198" s="492">
        <f>K198+12</f>
        <v>44585</v>
      </c>
      <c r="M198" s="109" t="s">
        <v>1407</v>
      </c>
      <c r="N198" s="109" t="s">
        <v>1407</v>
      </c>
      <c r="O198" s="109"/>
      <c r="P198" s="109"/>
      <c r="Q198" s="109"/>
      <c r="R198" s="109"/>
      <c r="S198" s="109"/>
      <c r="T198" s="109"/>
      <c r="U198" s="109"/>
      <c r="V198" s="109"/>
      <c r="W198" s="109"/>
      <c r="X198" s="474"/>
      <c r="Y198" s="474"/>
      <c r="Z198" s="474"/>
    </row>
    <row r="199" spans="1:26" ht="15.75" customHeight="1" x14ac:dyDescent="0.25">
      <c r="A199" s="424"/>
      <c r="B199" s="424"/>
      <c r="C199" s="424"/>
      <c r="D199" s="424"/>
      <c r="E199" s="482">
        <v>390.46800000000002</v>
      </c>
      <c r="F199" s="725"/>
      <c r="G199" s="483"/>
      <c r="H199" s="480"/>
      <c r="I199" s="481"/>
      <c r="J199" s="262"/>
      <c r="K199" s="109"/>
      <c r="L199" s="109"/>
      <c r="M199" s="109"/>
      <c r="N199" s="109"/>
      <c r="O199" s="109"/>
      <c r="P199" s="109"/>
      <c r="Q199" s="109"/>
      <c r="R199" s="109"/>
      <c r="S199" s="109"/>
      <c r="T199" s="109"/>
      <c r="U199" s="109"/>
      <c r="V199" s="109"/>
      <c r="W199" s="109"/>
      <c r="X199" s="474"/>
      <c r="Y199" s="474"/>
      <c r="Z199" s="474"/>
    </row>
    <row r="200" spans="1:26" ht="15.75" customHeight="1" x14ac:dyDescent="0.25">
      <c r="A200" s="424">
        <v>98</v>
      </c>
      <c r="B200" s="424" t="s">
        <v>1434</v>
      </c>
      <c r="C200" s="427" t="s">
        <v>276</v>
      </c>
      <c r="D200" s="427" t="s">
        <v>1435</v>
      </c>
      <c r="E200" s="427"/>
      <c r="F200" s="490"/>
      <c r="G200" s="85">
        <v>44322</v>
      </c>
      <c r="H200" s="85">
        <v>44384</v>
      </c>
      <c r="I200" s="484" t="s">
        <v>1308</v>
      </c>
      <c r="J200" s="243"/>
      <c r="K200" s="492">
        <f>L198</f>
        <v>44585</v>
      </c>
      <c r="L200" s="492">
        <f>K200+7</f>
        <v>44592</v>
      </c>
      <c r="M200" s="109"/>
      <c r="N200" s="109"/>
      <c r="O200" s="109"/>
      <c r="P200" s="109"/>
      <c r="Q200" s="109"/>
      <c r="R200" s="109"/>
      <c r="S200" s="109"/>
      <c r="T200" s="109"/>
      <c r="U200" s="109"/>
      <c r="V200" s="109"/>
      <c r="W200" s="109"/>
      <c r="X200" s="474"/>
      <c r="Y200" s="474"/>
      <c r="Z200" s="474"/>
    </row>
    <row r="201" spans="1:26" ht="15.75" customHeight="1" x14ac:dyDescent="0.25">
      <c r="A201" s="424"/>
      <c r="B201" s="424"/>
      <c r="C201" s="424"/>
      <c r="D201" s="424"/>
      <c r="E201" s="482">
        <v>424.47</v>
      </c>
      <c r="F201" s="759">
        <v>2497.2629999999999</v>
      </c>
      <c r="G201" s="483"/>
      <c r="H201" s="480"/>
      <c r="I201" s="481"/>
      <c r="J201" s="262"/>
      <c r="K201" s="109"/>
      <c r="L201" s="109"/>
      <c r="M201" s="109"/>
      <c r="N201" s="109"/>
      <c r="O201" s="109"/>
      <c r="P201" s="109"/>
      <c r="Q201" s="109"/>
      <c r="R201" s="109"/>
      <c r="S201" s="109"/>
      <c r="T201" s="109"/>
      <c r="U201" s="109"/>
      <c r="V201" s="109"/>
      <c r="W201" s="109"/>
      <c r="X201" s="474"/>
      <c r="Y201" s="474"/>
      <c r="Z201" s="474"/>
    </row>
    <row r="202" spans="1:26" ht="15.75" customHeight="1" x14ac:dyDescent="0.25">
      <c r="A202" s="424">
        <v>99</v>
      </c>
      <c r="B202" s="424" t="s">
        <v>1436</v>
      </c>
      <c r="C202" s="427" t="s">
        <v>244</v>
      </c>
      <c r="D202" s="427" t="s">
        <v>1029</v>
      </c>
      <c r="E202" s="427"/>
      <c r="F202" s="760"/>
      <c r="G202" s="85">
        <v>44322</v>
      </c>
      <c r="H202" s="85">
        <v>44384</v>
      </c>
      <c r="I202" s="484" t="s">
        <v>1308</v>
      </c>
      <c r="J202" s="243"/>
      <c r="K202" s="489">
        <v>44464</v>
      </c>
      <c r="L202" s="489">
        <v>44482</v>
      </c>
      <c r="M202" s="485">
        <v>44534</v>
      </c>
      <c r="N202" s="493">
        <v>44543</v>
      </c>
      <c r="O202" s="489">
        <v>44525</v>
      </c>
      <c r="P202" s="489">
        <v>44525</v>
      </c>
      <c r="Q202" s="109"/>
      <c r="R202" s="109"/>
      <c r="S202" s="109"/>
      <c r="T202" s="109"/>
      <c r="U202" s="109"/>
      <c r="V202" s="109"/>
      <c r="W202" s="109"/>
      <c r="X202" s="474"/>
      <c r="Y202" s="474"/>
      <c r="Z202" s="474"/>
    </row>
    <row r="203" spans="1:26" ht="15.75" customHeight="1" x14ac:dyDescent="0.25">
      <c r="A203" s="424"/>
      <c r="B203" s="424"/>
      <c r="C203" s="424"/>
      <c r="D203" s="424"/>
      <c r="E203" s="482">
        <v>415.00799999999998</v>
      </c>
      <c r="F203" s="760"/>
      <c r="G203" s="483"/>
      <c r="H203" s="480"/>
      <c r="I203" s="481"/>
      <c r="J203" s="262"/>
      <c r="K203" s="109"/>
      <c r="L203" s="109"/>
      <c r="M203" s="109"/>
      <c r="N203" s="109"/>
      <c r="O203" s="109"/>
      <c r="P203" s="109"/>
      <c r="Q203" s="109"/>
      <c r="R203" s="109"/>
      <c r="S203" s="109"/>
      <c r="T203" s="109"/>
      <c r="U203" s="109"/>
      <c r="V203" s="109"/>
      <c r="W203" s="109"/>
      <c r="X203" s="474"/>
      <c r="Y203" s="474"/>
      <c r="Z203" s="474"/>
    </row>
    <row r="204" spans="1:26" ht="15.75" customHeight="1" x14ac:dyDescent="0.25">
      <c r="A204" s="424">
        <v>100</v>
      </c>
      <c r="B204" s="424" t="s">
        <v>1437</v>
      </c>
      <c r="C204" s="427" t="s">
        <v>250</v>
      </c>
      <c r="D204" s="427" t="s">
        <v>1029</v>
      </c>
      <c r="E204" s="427"/>
      <c r="F204" s="760"/>
      <c r="G204" s="85">
        <v>44322</v>
      </c>
      <c r="H204" s="85">
        <v>44384</v>
      </c>
      <c r="I204" s="484" t="s">
        <v>1308</v>
      </c>
      <c r="J204" s="243"/>
      <c r="K204" s="489">
        <v>44516</v>
      </c>
      <c r="L204" s="489">
        <v>44528</v>
      </c>
      <c r="M204" s="485">
        <v>44559</v>
      </c>
      <c r="N204" s="485">
        <v>44561</v>
      </c>
      <c r="O204" s="109"/>
      <c r="P204" s="109"/>
      <c r="Q204" s="109"/>
      <c r="R204" s="109"/>
      <c r="S204" s="109"/>
      <c r="T204" s="109"/>
      <c r="U204" s="109"/>
      <c r="V204" s="109"/>
      <c r="W204" s="109"/>
      <c r="X204" s="474"/>
      <c r="Y204" s="474"/>
      <c r="Z204" s="474"/>
    </row>
    <row r="205" spans="1:26" ht="15.75" customHeight="1" x14ac:dyDescent="0.25">
      <c r="A205" s="424"/>
      <c r="B205" s="424"/>
      <c r="C205" s="424"/>
      <c r="D205" s="424"/>
      <c r="E205" s="482">
        <v>424.08</v>
      </c>
      <c r="F205" s="760"/>
      <c r="G205" s="483"/>
      <c r="H205" s="480"/>
      <c r="I205" s="481"/>
      <c r="J205" s="262"/>
      <c r="K205" s="109"/>
      <c r="L205" s="109"/>
      <c r="M205" s="109"/>
      <c r="N205" s="109"/>
      <c r="O205" s="109"/>
      <c r="P205" s="109"/>
      <c r="Q205" s="109"/>
      <c r="R205" s="109"/>
      <c r="S205" s="109"/>
      <c r="T205" s="109"/>
      <c r="U205" s="109"/>
      <c r="V205" s="109"/>
      <c r="W205" s="109"/>
      <c r="X205" s="474"/>
      <c r="Y205" s="474"/>
      <c r="Z205" s="474"/>
    </row>
    <row r="206" spans="1:26" ht="15.75" customHeight="1" x14ac:dyDescent="0.25">
      <c r="A206" s="424">
        <v>101</v>
      </c>
      <c r="B206" s="424" t="s">
        <v>1438</v>
      </c>
      <c r="C206" s="427" t="s">
        <v>244</v>
      </c>
      <c r="D206" s="427" t="s">
        <v>1029</v>
      </c>
      <c r="E206" s="427"/>
      <c r="F206" s="760"/>
      <c r="G206" s="85">
        <v>44322</v>
      </c>
      <c r="H206" s="85">
        <v>44384</v>
      </c>
      <c r="I206" s="484" t="s">
        <v>1308</v>
      </c>
      <c r="J206" s="243"/>
      <c r="K206" s="489">
        <v>44387</v>
      </c>
      <c r="L206" s="489">
        <v>44414</v>
      </c>
      <c r="M206" s="489">
        <v>44467</v>
      </c>
      <c r="N206" s="489">
        <v>44474</v>
      </c>
      <c r="O206" s="109"/>
      <c r="P206" s="109"/>
      <c r="Q206" s="109"/>
      <c r="R206" s="109"/>
      <c r="S206" s="109"/>
      <c r="T206" s="109"/>
      <c r="U206" s="109"/>
      <c r="V206" s="109"/>
      <c r="W206" s="109"/>
      <c r="X206" s="474"/>
      <c r="Y206" s="474"/>
      <c r="Z206" s="474"/>
    </row>
    <row r="207" spans="1:26" ht="15.75" customHeight="1" x14ac:dyDescent="0.25">
      <c r="A207" s="424"/>
      <c r="B207" s="424"/>
      <c r="C207" s="424"/>
      <c r="D207" s="424"/>
      <c r="E207" s="482">
        <v>414.46199999999999</v>
      </c>
      <c r="F207" s="760"/>
      <c r="G207" s="483"/>
      <c r="H207" s="480"/>
      <c r="I207" s="481"/>
      <c r="J207" s="262"/>
      <c r="K207" s="109"/>
      <c r="L207" s="109"/>
      <c r="M207" s="109"/>
      <c r="N207" s="109"/>
      <c r="O207" s="109"/>
      <c r="P207" s="109"/>
      <c r="Q207" s="109"/>
      <c r="R207" s="109"/>
      <c r="S207" s="109"/>
      <c r="T207" s="109"/>
      <c r="U207" s="109"/>
      <c r="V207" s="109"/>
      <c r="W207" s="109"/>
      <c r="X207" s="474"/>
      <c r="Y207" s="474"/>
      <c r="Z207" s="474"/>
    </row>
    <row r="208" spans="1:26" ht="15.75" customHeight="1" x14ac:dyDescent="0.25">
      <c r="A208" s="424">
        <v>102</v>
      </c>
      <c r="B208" s="424" t="s">
        <v>1439</v>
      </c>
      <c r="C208" s="427" t="s">
        <v>257</v>
      </c>
      <c r="D208" s="427" t="s">
        <v>1029</v>
      </c>
      <c r="E208" s="427"/>
      <c r="F208" s="760"/>
      <c r="G208" s="85">
        <v>44322</v>
      </c>
      <c r="H208" s="85">
        <v>44384</v>
      </c>
      <c r="I208" s="484" t="s">
        <v>1308</v>
      </c>
      <c r="J208" s="243"/>
      <c r="K208" s="489">
        <v>44381</v>
      </c>
      <c r="L208" s="489">
        <v>44390</v>
      </c>
      <c r="M208" s="489">
        <v>44453</v>
      </c>
      <c r="N208" s="489">
        <v>44461</v>
      </c>
      <c r="O208" s="489">
        <v>44445</v>
      </c>
      <c r="P208" s="489">
        <v>44445</v>
      </c>
      <c r="Q208" s="109"/>
      <c r="R208" s="109"/>
      <c r="S208" s="109"/>
      <c r="T208" s="109"/>
      <c r="U208" s="109"/>
      <c r="V208" s="109"/>
      <c r="W208" s="109"/>
      <c r="X208" s="474"/>
      <c r="Y208" s="474"/>
      <c r="Z208" s="474"/>
    </row>
    <row r="209" spans="1:26" ht="15.75" customHeight="1" x14ac:dyDescent="0.25">
      <c r="A209" s="424"/>
      <c r="B209" s="424"/>
      <c r="C209" s="424"/>
      <c r="D209" s="424"/>
      <c r="E209" s="482">
        <v>425.33800000000002</v>
      </c>
      <c r="F209" s="760"/>
      <c r="G209" s="483"/>
      <c r="H209" s="480"/>
      <c r="I209" s="481"/>
      <c r="J209" s="262"/>
      <c r="K209" s="109"/>
      <c r="L209" s="109"/>
      <c r="M209" s="109"/>
      <c r="N209" s="109"/>
      <c r="O209" s="109"/>
      <c r="P209" s="109"/>
      <c r="Q209" s="109"/>
      <c r="R209" s="109"/>
      <c r="S209" s="109"/>
      <c r="T209" s="109"/>
      <c r="U209" s="109"/>
      <c r="V209" s="109"/>
      <c r="W209" s="109"/>
      <c r="X209" s="474"/>
      <c r="Y209" s="474"/>
      <c r="Z209" s="474"/>
    </row>
    <row r="210" spans="1:26" ht="15.75" customHeight="1" x14ac:dyDescent="0.25">
      <c r="A210" s="424">
        <v>103</v>
      </c>
      <c r="B210" s="424" t="s">
        <v>1440</v>
      </c>
      <c r="C210" s="427" t="s">
        <v>257</v>
      </c>
      <c r="D210" s="427" t="s">
        <v>1029</v>
      </c>
      <c r="E210" s="427"/>
      <c r="F210" s="760"/>
      <c r="G210" s="85">
        <v>44322</v>
      </c>
      <c r="H210" s="85">
        <v>44384</v>
      </c>
      <c r="I210" s="484" t="s">
        <v>1308</v>
      </c>
      <c r="J210" s="243"/>
      <c r="K210" s="489">
        <v>44389</v>
      </c>
      <c r="L210" s="489">
        <v>44403</v>
      </c>
      <c r="M210" s="489">
        <v>44462</v>
      </c>
      <c r="N210" s="489">
        <v>44466</v>
      </c>
      <c r="O210" s="489">
        <v>44458</v>
      </c>
      <c r="P210" s="489">
        <v>44459</v>
      </c>
      <c r="Q210" s="109"/>
      <c r="R210" s="109"/>
      <c r="S210" s="109"/>
      <c r="T210" s="109"/>
      <c r="U210" s="109"/>
      <c r="V210" s="109"/>
      <c r="W210" s="109"/>
      <c r="X210" s="474"/>
      <c r="Y210" s="474"/>
      <c r="Z210" s="474"/>
    </row>
    <row r="211" spans="1:26" ht="15.75" customHeight="1" x14ac:dyDescent="0.25">
      <c r="A211" s="424"/>
      <c r="B211" s="424"/>
      <c r="C211" s="424"/>
      <c r="D211" s="424"/>
      <c r="E211" s="482">
        <v>393.90499999999997</v>
      </c>
      <c r="F211" s="725"/>
      <c r="G211" s="483"/>
      <c r="H211" s="480"/>
      <c r="I211" s="481"/>
      <c r="J211" s="262"/>
      <c r="K211" s="109"/>
      <c r="L211" s="109"/>
      <c r="M211" s="109"/>
      <c r="N211" s="109"/>
      <c r="O211" s="109"/>
      <c r="P211" s="109"/>
      <c r="Q211" s="109"/>
      <c r="R211" s="109"/>
      <c r="S211" s="109"/>
      <c r="T211" s="109"/>
      <c r="U211" s="109"/>
      <c r="V211" s="109"/>
      <c r="W211" s="109"/>
      <c r="X211" s="474"/>
      <c r="Y211" s="474"/>
      <c r="Z211" s="474"/>
    </row>
    <row r="212" spans="1:26" ht="15" customHeight="1" x14ac:dyDescent="0.25">
      <c r="A212" s="424">
        <v>104</v>
      </c>
      <c r="B212" s="424" t="s">
        <v>1441</v>
      </c>
      <c r="C212" s="427" t="s">
        <v>331</v>
      </c>
      <c r="D212" s="427" t="s">
        <v>1442</v>
      </c>
      <c r="E212" s="427"/>
      <c r="F212" s="490"/>
      <c r="G212" s="85">
        <v>44303</v>
      </c>
      <c r="H212" s="85">
        <v>44362</v>
      </c>
      <c r="I212" s="484" t="s">
        <v>1308</v>
      </c>
      <c r="J212" s="243"/>
      <c r="K212" s="489">
        <v>44398</v>
      </c>
      <c r="L212" s="489">
        <v>44468</v>
      </c>
      <c r="M212" s="492">
        <v>44578</v>
      </c>
      <c r="N212" s="492">
        <f>M212+9</f>
        <v>44587</v>
      </c>
      <c r="O212" s="109"/>
      <c r="P212" s="109"/>
      <c r="Q212" s="109"/>
      <c r="R212" s="109"/>
      <c r="S212" s="492">
        <v>44562</v>
      </c>
      <c r="T212" s="492">
        <f>S212+11</f>
        <v>44573</v>
      </c>
      <c r="U212" s="109"/>
      <c r="V212" s="109"/>
      <c r="W212" s="109"/>
      <c r="X212" s="474"/>
      <c r="Y212" s="474"/>
      <c r="Z212" s="474"/>
    </row>
    <row r="213" spans="1:26" ht="14.25" customHeight="1" x14ac:dyDescent="0.25">
      <c r="A213" s="424"/>
      <c r="B213" s="424"/>
      <c r="C213" s="424"/>
      <c r="D213" s="424"/>
      <c r="E213" s="482">
        <v>406.91800000000001</v>
      </c>
      <c r="F213" s="759">
        <v>2497.0479999999998</v>
      </c>
      <c r="G213" s="496"/>
      <c r="H213" s="480"/>
      <c r="I213" s="481"/>
      <c r="J213" s="262"/>
      <c r="K213" s="109"/>
      <c r="L213" s="109"/>
      <c r="M213" s="109"/>
      <c r="N213" s="109"/>
      <c r="O213" s="109"/>
      <c r="P213" s="109"/>
      <c r="Q213" s="109"/>
      <c r="R213" s="109"/>
      <c r="S213" s="109"/>
      <c r="T213" s="109"/>
      <c r="U213" s="109"/>
      <c r="V213" s="109"/>
      <c r="W213" s="109"/>
      <c r="X213" s="474"/>
      <c r="Y213" s="474"/>
      <c r="Z213" s="474"/>
    </row>
    <row r="214" spans="1:26" ht="15.75" customHeight="1" x14ac:dyDescent="0.25">
      <c r="A214" s="424">
        <v>105</v>
      </c>
      <c r="B214" s="424" t="s">
        <v>1443</v>
      </c>
      <c r="C214" s="427" t="s">
        <v>257</v>
      </c>
      <c r="D214" s="427" t="s">
        <v>1029</v>
      </c>
      <c r="E214" s="427"/>
      <c r="F214" s="760"/>
      <c r="G214" s="85">
        <v>44303</v>
      </c>
      <c r="H214" s="85">
        <v>44362</v>
      </c>
      <c r="I214" s="484" t="s">
        <v>1308</v>
      </c>
      <c r="J214" s="243"/>
      <c r="K214" s="489">
        <v>44350</v>
      </c>
      <c r="L214" s="489">
        <v>44362</v>
      </c>
      <c r="M214" s="489">
        <v>44424</v>
      </c>
      <c r="N214" s="489">
        <v>44432</v>
      </c>
      <c r="O214" s="489">
        <v>44364</v>
      </c>
      <c r="P214" s="489">
        <v>44364</v>
      </c>
      <c r="Q214" s="109"/>
      <c r="R214" s="109"/>
      <c r="S214" s="492">
        <v>44562</v>
      </c>
      <c r="T214" s="492">
        <f>S214+11</f>
        <v>44573</v>
      </c>
      <c r="U214" s="109"/>
      <c r="V214" s="109"/>
      <c r="W214" s="109"/>
      <c r="X214" s="474"/>
      <c r="Y214" s="474"/>
      <c r="Z214" s="474"/>
    </row>
    <row r="215" spans="1:26" ht="15.75" customHeight="1" x14ac:dyDescent="0.25">
      <c r="A215" s="424"/>
      <c r="B215" s="497"/>
      <c r="C215" s="498"/>
      <c r="D215" s="424"/>
      <c r="E215" s="482">
        <v>414.64499999999998</v>
      </c>
      <c r="F215" s="760"/>
      <c r="G215" s="496"/>
      <c r="H215" s="480"/>
      <c r="I215" s="481"/>
      <c r="J215" s="262"/>
      <c r="K215" s="109"/>
      <c r="L215" s="109"/>
      <c r="M215" s="109"/>
      <c r="N215" s="109"/>
      <c r="O215" s="109"/>
      <c r="P215" s="109"/>
      <c r="Q215" s="109"/>
      <c r="R215" s="109"/>
      <c r="S215" s="109"/>
      <c r="T215" s="109"/>
      <c r="U215" s="109"/>
      <c r="V215" s="109"/>
      <c r="W215" s="109"/>
      <c r="X215" s="474"/>
      <c r="Y215" s="474"/>
      <c r="Z215" s="474"/>
    </row>
    <row r="216" spans="1:26" ht="15.75" customHeight="1" x14ac:dyDescent="0.25">
      <c r="A216" s="424">
        <v>106</v>
      </c>
      <c r="B216" s="424" t="s">
        <v>1444</v>
      </c>
      <c r="C216" s="427" t="s">
        <v>250</v>
      </c>
      <c r="D216" s="427" t="s">
        <v>1029</v>
      </c>
      <c r="E216" s="427"/>
      <c r="F216" s="760"/>
      <c r="G216" s="85">
        <v>44303</v>
      </c>
      <c r="H216" s="85">
        <v>44362</v>
      </c>
      <c r="I216" s="484" t="s">
        <v>1308</v>
      </c>
      <c r="J216" s="243"/>
      <c r="K216" s="489">
        <v>44350</v>
      </c>
      <c r="L216" s="489">
        <v>44358</v>
      </c>
      <c r="M216" s="489">
        <v>44416</v>
      </c>
      <c r="N216" s="489">
        <v>44424</v>
      </c>
      <c r="O216" s="489">
        <v>44369</v>
      </c>
      <c r="P216" s="489">
        <v>44369</v>
      </c>
      <c r="Q216" s="109"/>
      <c r="R216" s="109"/>
      <c r="S216" s="492">
        <v>44562</v>
      </c>
      <c r="T216" s="492">
        <f>S216+11</f>
        <v>44573</v>
      </c>
      <c r="U216" s="109"/>
      <c r="V216" s="109"/>
      <c r="W216" s="109"/>
      <c r="X216" s="474"/>
      <c r="Y216" s="474"/>
      <c r="Z216" s="474"/>
    </row>
    <row r="217" spans="1:26" ht="15.75" customHeight="1" x14ac:dyDescent="0.25">
      <c r="A217" s="424"/>
      <c r="B217" s="424"/>
      <c r="C217" s="424"/>
      <c r="D217" s="424"/>
      <c r="E217" s="482">
        <v>417.875</v>
      </c>
      <c r="F217" s="760"/>
      <c r="G217" s="496"/>
      <c r="H217" s="480"/>
      <c r="I217" s="481"/>
      <c r="J217" s="262"/>
      <c r="K217" s="109"/>
      <c r="L217" s="109"/>
      <c r="M217" s="109"/>
      <c r="N217" s="109"/>
      <c r="O217" s="109"/>
      <c r="P217" s="109"/>
      <c r="Q217" s="109"/>
      <c r="R217" s="109"/>
      <c r="S217" s="109"/>
      <c r="T217" s="109"/>
      <c r="U217" s="109"/>
      <c r="V217" s="109"/>
      <c r="W217" s="109"/>
      <c r="X217" s="474"/>
      <c r="Y217" s="474"/>
      <c r="Z217" s="474"/>
    </row>
    <row r="218" spans="1:26" ht="15.75" customHeight="1" x14ac:dyDescent="0.25">
      <c r="A218" s="424">
        <v>107</v>
      </c>
      <c r="B218" s="424" t="s">
        <v>1445</v>
      </c>
      <c r="C218" s="427" t="s">
        <v>257</v>
      </c>
      <c r="D218" s="427" t="s">
        <v>1029</v>
      </c>
      <c r="E218" s="427"/>
      <c r="F218" s="760"/>
      <c r="G218" s="85">
        <v>44303</v>
      </c>
      <c r="H218" s="85">
        <v>44362</v>
      </c>
      <c r="I218" s="484" t="s">
        <v>1404</v>
      </c>
      <c r="J218" s="243"/>
      <c r="K218" s="489">
        <v>44361</v>
      </c>
      <c r="L218" s="489">
        <v>44369</v>
      </c>
      <c r="M218" s="489">
        <v>44444</v>
      </c>
      <c r="N218" s="489">
        <v>44449</v>
      </c>
      <c r="O218" s="489">
        <v>44421</v>
      </c>
      <c r="P218" s="489">
        <v>44421</v>
      </c>
      <c r="Q218" s="109"/>
      <c r="R218" s="109"/>
      <c r="S218" s="492">
        <v>44562</v>
      </c>
      <c r="T218" s="492">
        <f>S218+11</f>
        <v>44573</v>
      </c>
      <c r="U218" s="109"/>
      <c r="V218" s="109"/>
      <c r="W218" s="109"/>
      <c r="X218" s="474"/>
      <c r="Y218" s="474"/>
      <c r="Z218" s="474"/>
    </row>
    <row r="219" spans="1:26" ht="15.75" customHeight="1" x14ac:dyDescent="0.25">
      <c r="A219" s="424"/>
      <c r="B219" s="424"/>
      <c r="C219" s="424"/>
      <c r="D219" s="424"/>
      <c r="E219" s="482">
        <v>419.14299999999997</v>
      </c>
      <c r="F219" s="760"/>
      <c r="G219" s="496"/>
      <c r="H219" s="480"/>
      <c r="I219" s="481"/>
      <c r="J219" s="262"/>
      <c r="K219" s="109"/>
      <c r="L219" s="109"/>
      <c r="M219" s="109"/>
      <c r="N219" s="109"/>
      <c r="O219" s="109"/>
      <c r="P219" s="109"/>
      <c r="Q219" s="109"/>
      <c r="R219" s="109"/>
      <c r="S219" s="109"/>
      <c r="T219" s="109"/>
      <c r="U219" s="109"/>
      <c r="V219" s="109"/>
      <c r="W219" s="109"/>
      <c r="X219" s="474"/>
      <c r="Y219" s="474"/>
      <c r="Z219" s="474"/>
    </row>
    <row r="220" spans="1:26" ht="15.75" customHeight="1" x14ac:dyDescent="0.25">
      <c r="A220" s="424">
        <v>108</v>
      </c>
      <c r="B220" s="424" t="s">
        <v>1446</v>
      </c>
      <c r="C220" s="427" t="s">
        <v>250</v>
      </c>
      <c r="D220" s="427" t="s">
        <v>1029</v>
      </c>
      <c r="E220" s="427"/>
      <c r="F220" s="760"/>
      <c r="G220" s="85">
        <v>44303</v>
      </c>
      <c r="H220" s="85">
        <v>44362</v>
      </c>
      <c r="I220" s="484" t="s">
        <v>1404</v>
      </c>
      <c r="J220" s="243"/>
      <c r="K220" s="489">
        <v>44369</v>
      </c>
      <c r="L220" s="489">
        <v>44375</v>
      </c>
      <c r="M220" s="489">
        <v>44474</v>
      </c>
      <c r="N220" s="489">
        <v>44479</v>
      </c>
      <c r="O220" s="489">
        <v>44421</v>
      </c>
      <c r="P220" s="489">
        <v>44421</v>
      </c>
      <c r="Q220" s="109"/>
      <c r="R220" s="109"/>
      <c r="S220" s="492">
        <v>44562</v>
      </c>
      <c r="T220" s="492">
        <f>S220+11</f>
        <v>44573</v>
      </c>
      <c r="U220" s="109"/>
      <c r="V220" s="109"/>
      <c r="W220" s="109"/>
      <c r="X220" s="474"/>
      <c r="Y220" s="474"/>
      <c r="Z220" s="474"/>
    </row>
    <row r="221" spans="1:26" ht="15.75" customHeight="1" x14ac:dyDescent="0.25">
      <c r="A221" s="424"/>
      <c r="B221" s="424"/>
      <c r="C221" s="424"/>
      <c r="D221" s="424"/>
      <c r="E221" s="482">
        <v>417.351</v>
      </c>
      <c r="F221" s="760"/>
      <c r="G221" s="496"/>
      <c r="H221" s="480"/>
      <c r="I221" s="481"/>
      <c r="J221" s="262"/>
      <c r="K221" s="109"/>
      <c r="L221" s="109"/>
      <c r="M221" s="109"/>
      <c r="N221" s="109"/>
      <c r="O221" s="109"/>
      <c r="P221" s="109"/>
      <c r="Q221" s="109"/>
      <c r="R221" s="109"/>
      <c r="S221" s="109"/>
      <c r="T221" s="109"/>
      <c r="U221" s="109"/>
      <c r="V221" s="109"/>
      <c r="W221" s="109"/>
      <c r="X221" s="474"/>
      <c r="Y221" s="474"/>
      <c r="Z221" s="474"/>
    </row>
    <row r="222" spans="1:26" ht="15.75" customHeight="1" x14ac:dyDescent="0.25">
      <c r="A222" s="424">
        <v>109</v>
      </c>
      <c r="B222" s="424" t="s">
        <v>1447</v>
      </c>
      <c r="C222" s="427" t="s">
        <v>257</v>
      </c>
      <c r="D222" s="427" t="s">
        <v>1029</v>
      </c>
      <c r="E222" s="427"/>
      <c r="F222" s="760"/>
      <c r="G222" s="85">
        <v>44303</v>
      </c>
      <c r="H222" s="85">
        <v>44362</v>
      </c>
      <c r="I222" s="484" t="s">
        <v>1308</v>
      </c>
      <c r="J222" s="243"/>
      <c r="K222" s="489">
        <v>44406</v>
      </c>
      <c r="L222" s="489">
        <v>44387</v>
      </c>
      <c r="M222" s="489">
        <v>44424</v>
      </c>
      <c r="N222" s="489">
        <v>44439</v>
      </c>
      <c r="O222" s="489">
        <v>44421</v>
      </c>
      <c r="P222" s="489">
        <v>44421</v>
      </c>
      <c r="Q222" s="109"/>
      <c r="R222" s="109"/>
      <c r="S222" s="492">
        <v>44562</v>
      </c>
      <c r="T222" s="492">
        <f>S222+11</f>
        <v>44573</v>
      </c>
      <c r="U222" s="109"/>
      <c r="V222" s="109"/>
      <c r="W222" s="109"/>
      <c r="X222" s="474"/>
      <c r="Y222" s="474"/>
      <c r="Z222" s="474"/>
    </row>
    <row r="223" spans="1:26" ht="15.75" customHeight="1" x14ac:dyDescent="0.25">
      <c r="A223" s="424"/>
      <c r="B223" s="424"/>
      <c r="C223" s="424"/>
      <c r="D223" s="424"/>
      <c r="E223" s="482">
        <v>421.11599999999999</v>
      </c>
      <c r="F223" s="725"/>
      <c r="G223" s="496"/>
      <c r="H223" s="480"/>
      <c r="I223" s="481"/>
      <c r="J223" s="262"/>
      <c r="K223" s="109"/>
      <c r="L223" s="109"/>
      <c r="M223" s="109"/>
      <c r="N223" s="109"/>
      <c r="O223" s="109"/>
      <c r="P223" s="109"/>
      <c r="Q223" s="109"/>
      <c r="R223" s="109"/>
      <c r="S223" s="109"/>
      <c r="T223" s="109"/>
      <c r="U223" s="109"/>
      <c r="V223" s="109"/>
      <c r="W223" s="109"/>
      <c r="X223" s="474"/>
      <c r="Y223" s="474"/>
      <c r="Z223" s="474"/>
    </row>
    <row r="224" spans="1:26" ht="15.75" customHeight="1" x14ac:dyDescent="0.25">
      <c r="A224" s="424">
        <v>110</v>
      </c>
      <c r="B224" s="424" t="s">
        <v>1448</v>
      </c>
      <c r="C224" s="427" t="s">
        <v>284</v>
      </c>
      <c r="D224" s="427" t="s">
        <v>1029</v>
      </c>
      <c r="E224" s="427"/>
      <c r="F224" s="490"/>
      <c r="G224" s="85">
        <v>44303</v>
      </c>
      <c r="H224" s="85">
        <v>44362</v>
      </c>
      <c r="I224" s="484" t="s">
        <v>1404</v>
      </c>
      <c r="J224" s="243"/>
      <c r="K224" s="489">
        <v>44387</v>
      </c>
      <c r="L224" s="489">
        <v>44403</v>
      </c>
      <c r="M224" s="489">
        <v>44462</v>
      </c>
      <c r="N224" s="489">
        <v>44469</v>
      </c>
      <c r="O224" s="489">
        <v>44436</v>
      </c>
      <c r="P224" s="489">
        <v>44436</v>
      </c>
      <c r="Q224" s="109"/>
      <c r="R224" s="109"/>
      <c r="S224" s="492">
        <v>44562</v>
      </c>
      <c r="T224" s="492">
        <f>S224+11</f>
        <v>44573</v>
      </c>
      <c r="U224" s="109"/>
      <c r="V224" s="109"/>
      <c r="W224" s="109"/>
      <c r="X224" s="474"/>
      <c r="Y224" s="474"/>
      <c r="Z224" s="474"/>
    </row>
    <row r="225" spans="1:26" ht="15.75" customHeight="1" x14ac:dyDescent="0.25">
      <c r="A225" s="424"/>
      <c r="B225" s="424"/>
      <c r="C225" s="424"/>
      <c r="D225" s="424"/>
      <c r="E225" s="482">
        <v>399.73899999999998</v>
      </c>
      <c r="F225" s="759">
        <v>2833.1509999999998</v>
      </c>
      <c r="G225" s="496"/>
      <c r="H225" s="480"/>
      <c r="I225" s="481"/>
      <c r="J225" s="262"/>
      <c r="K225" s="109"/>
      <c r="L225" s="109"/>
      <c r="M225" s="109"/>
      <c r="N225" s="109"/>
      <c r="O225" s="109"/>
      <c r="P225" s="109"/>
      <c r="Q225" s="109"/>
      <c r="R225" s="109"/>
      <c r="S225" s="109"/>
      <c r="T225" s="109"/>
      <c r="U225" s="109"/>
      <c r="V225" s="109"/>
      <c r="W225" s="109"/>
      <c r="X225" s="474"/>
      <c r="Y225" s="474"/>
      <c r="Z225" s="474"/>
    </row>
    <row r="226" spans="1:26" ht="15.75" customHeight="1" x14ac:dyDescent="0.25">
      <c r="A226" s="424">
        <v>111</v>
      </c>
      <c r="B226" s="424" t="s">
        <v>1449</v>
      </c>
      <c r="C226" s="427" t="s">
        <v>257</v>
      </c>
      <c r="D226" s="427" t="s">
        <v>1029</v>
      </c>
      <c r="E226" s="427"/>
      <c r="F226" s="760"/>
      <c r="G226" s="85">
        <v>44303</v>
      </c>
      <c r="H226" s="85">
        <v>44362</v>
      </c>
      <c r="I226" s="484" t="s">
        <v>1382</v>
      </c>
      <c r="J226" s="243"/>
      <c r="K226" s="489">
        <v>44429</v>
      </c>
      <c r="L226" s="489">
        <v>44439</v>
      </c>
      <c r="M226" s="489">
        <v>44457</v>
      </c>
      <c r="N226" s="489">
        <v>44461</v>
      </c>
      <c r="O226" s="489">
        <v>44442</v>
      </c>
      <c r="P226" s="489">
        <v>44442</v>
      </c>
      <c r="Q226" s="109"/>
      <c r="R226" s="109"/>
      <c r="S226" s="109"/>
      <c r="T226" s="109"/>
      <c r="U226" s="109"/>
      <c r="V226" s="109"/>
      <c r="W226" s="109"/>
      <c r="X226" s="474"/>
      <c r="Y226" s="474"/>
      <c r="Z226" s="474"/>
    </row>
    <row r="227" spans="1:26" ht="15.75" customHeight="1" x14ac:dyDescent="0.25">
      <c r="A227" s="424"/>
      <c r="B227" s="424"/>
      <c r="C227" s="424"/>
      <c r="D227" s="424"/>
      <c r="E227" s="482">
        <v>389.48599999999999</v>
      </c>
      <c r="F227" s="760"/>
      <c r="G227" s="496"/>
      <c r="H227" s="480"/>
      <c r="I227" s="481"/>
      <c r="J227" s="262"/>
      <c r="K227" s="109"/>
      <c r="L227" s="109"/>
      <c r="M227" s="109"/>
      <c r="N227" s="109"/>
      <c r="O227" s="109"/>
      <c r="P227" s="109"/>
      <c r="Q227" s="109"/>
      <c r="R227" s="109"/>
      <c r="S227" s="109"/>
      <c r="T227" s="109"/>
      <c r="U227" s="109"/>
      <c r="V227" s="109"/>
      <c r="W227" s="109"/>
      <c r="X227" s="474"/>
      <c r="Y227" s="474"/>
      <c r="Z227" s="474"/>
    </row>
    <row r="228" spans="1:26" ht="15.75" customHeight="1" x14ac:dyDescent="0.25">
      <c r="A228" s="424">
        <v>112</v>
      </c>
      <c r="B228" s="424" t="s">
        <v>1450</v>
      </c>
      <c r="C228" s="427" t="s">
        <v>250</v>
      </c>
      <c r="D228" s="427" t="s">
        <v>1029</v>
      </c>
      <c r="E228" s="427"/>
      <c r="F228" s="760"/>
      <c r="G228" s="85">
        <v>44303</v>
      </c>
      <c r="H228" s="85">
        <v>44362</v>
      </c>
      <c r="I228" s="484" t="s">
        <v>1308</v>
      </c>
      <c r="J228" s="243"/>
      <c r="K228" s="489">
        <v>44364</v>
      </c>
      <c r="L228" s="489">
        <v>44376</v>
      </c>
      <c r="M228" s="489">
        <v>44452</v>
      </c>
      <c r="N228" s="489">
        <v>44456</v>
      </c>
      <c r="O228" s="489">
        <v>44382</v>
      </c>
      <c r="P228" s="489">
        <v>44382</v>
      </c>
      <c r="Q228" s="109"/>
      <c r="R228" s="109"/>
      <c r="S228" s="109"/>
      <c r="T228" s="109"/>
      <c r="U228" s="109"/>
      <c r="V228" s="109"/>
      <c r="W228" s="109"/>
      <c r="X228" s="474"/>
      <c r="Y228" s="474"/>
      <c r="Z228" s="474"/>
    </row>
    <row r="229" spans="1:26" ht="15.75" customHeight="1" x14ac:dyDescent="0.25">
      <c r="A229" s="424"/>
      <c r="B229" s="424"/>
      <c r="C229" s="424"/>
      <c r="D229" s="424"/>
      <c r="E229" s="482">
        <v>390.99099999999999</v>
      </c>
      <c r="F229" s="760"/>
      <c r="G229" s="496"/>
      <c r="H229" s="480"/>
      <c r="I229" s="481"/>
      <c r="J229" s="262"/>
      <c r="K229" s="109"/>
      <c r="L229" s="109"/>
      <c r="M229" s="109"/>
      <c r="N229" s="109"/>
      <c r="O229" s="109"/>
      <c r="P229" s="109"/>
      <c r="Q229" s="109"/>
      <c r="R229" s="109"/>
      <c r="S229" s="109"/>
      <c r="T229" s="109"/>
      <c r="U229" s="109"/>
      <c r="V229" s="109"/>
      <c r="W229" s="109"/>
      <c r="X229" s="474"/>
      <c r="Y229" s="474"/>
      <c r="Z229" s="474"/>
    </row>
    <row r="230" spans="1:26" ht="15.75" customHeight="1" x14ac:dyDescent="0.25">
      <c r="A230" s="424">
        <v>113</v>
      </c>
      <c r="B230" s="424" t="s">
        <v>1451</v>
      </c>
      <c r="C230" s="427" t="s">
        <v>250</v>
      </c>
      <c r="D230" s="427" t="s">
        <v>1029</v>
      </c>
      <c r="E230" s="427"/>
      <c r="F230" s="760"/>
      <c r="G230" s="85">
        <v>44303</v>
      </c>
      <c r="H230" s="85">
        <v>44362</v>
      </c>
      <c r="I230" s="484" t="s">
        <v>1404</v>
      </c>
      <c r="J230" s="243"/>
      <c r="K230" s="489">
        <v>44404</v>
      </c>
      <c r="L230" s="489">
        <v>44419</v>
      </c>
      <c r="M230" s="489">
        <v>44445</v>
      </c>
      <c r="N230" s="489">
        <v>44451</v>
      </c>
      <c r="O230" s="489">
        <v>44419</v>
      </c>
      <c r="P230" s="489">
        <v>44419</v>
      </c>
      <c r="Q230" s="109"/>
      <c r="R230" s="109"/>
      <c r="S230" s="109"/>
      <c r="T230" s="109"/>
      <c r="U230" s="109"/>
      <c r="V230" s="109"/>
      <c r="W230" s="109"/>
      <c r="X230" s="474"/>
      <c r="Y230" s="474"/>
      <c r="Z230" s="474"/>
    </row>
    <row r="231" spans="1:26" ht="15.75" customHeight="1" x14ac:dyDescent="0.25">
      <c r="A231" s="424"/>
      <c r="B231" s="424"/>
      <c r="C231" s="424"/>
      <c r="D231" s="424"/>
      <c r="E231" s="482">
        <v>406.572</v>
      </c>
      <c r="F231" s="760"/>
      <c r="G231" s="496"/>
      <c r="H231" s="480"/>
      <c r="I231" s="481"/>
      <c r="J231" s="262"/>
      <c r="K231" s="109"/>
      <c r="L231" s="109"/>
      <c r="M231" s="109"/>
      <c r="N231" s="109"/>
      <c r="O231" s="109"/>
      <c r="P231" s="109"/>
      <c r="Q231" s="109"/>
      <c r="R231" s="109"/>
      <c r="S231" s="109"/>
      <c r="T231" s="109"/>
      <c r="U231" s="109"/>
      <c r="V231" s="109"/>
      <c r="W231" s="109"/>
      <c r="X231" s="474"/>
      <c r="Y231" s="474"/>
      <c r="Z231" s="474"/>
    </row>
    <row r="232" spans="1:26" ht="15.75" customHeight="1" x14ac:dyDescent="0.25">
      <c r="A232" s="424">
        <v>114</v>
      </c>
      <c r="B232" s="424" t="s">
        <v>1452</v>
      </c>
      <c r="C232" s="427" t="s">
        <v>250</v>
      </c>
      <c r="D232" s="427" t="s">
        <v>1029</v>
      </c>
      <c r="E232" s="427"/>
      <c r="F232" s="760"/>
      <c r="G232" s="85">
        <v>44303</v>
      </c>
      <c r="H232" s="85">
        <v>44362</v>
      </c>
      <c r="I232" s="484" t="s">
        <v>1382</v>
      </c>
      <c r="J232" s="243"/>
      <c r="K232" s="489">
        <v>44496</v>
      </c>
      <c r="L232" s="489">
        <v>44514</v>
      </c>
      <c r="M232" s="485">
        <v>44540</v>
      </c>
      <c r="N232" s="485">
        <v>44550</v>
      </c>
      <c r="O232" s="489">
        <v>44530</v>
      </c>
      <c r="P232" s="489">
        <v>44530</v>
      </c>
      <c r="Q232" s="109"/>
      <c r="R232" s="109"/>
      <c r="S232" s="109"/>
      <c r="T232" s="109"/>
      <c r="U232" s="109"/>
      <c r="V232" s="109"/>
      <c r="W232" s="109"/>
      <c r="X232" s="474"/>
      <c r="Y232" s="474"/>
      <c r="Z232" s="474"/>
    </row>
    <row r="233" spans="1:26" ht="15.75" customHeight="1" x14ac:dyDescent="0.25">
      <c r="A233" s="424"/>
      <c r="B233" s="424"/>
      <c r="C233" s="424"/>
      <c r="D233" s="424"/>
      <c r="E233" s="482">
        <v>409.71</v>
      </c>
      <c r="F233" s="760"/>
      <c r="G233" s="496"/>
      <c r="H233" s="480"/>
      <c r="I233" s="481"/>
      <c r="J233" s="262"/>
      <c r="K233" s="109"/>
      <c r="L233" s="109"/>
      <c r="M233" s="85"/>
      <c r="N233" s="85"/>
      <c r="O233" s="109"/>
      <c r="P233" s="109"/>
      <c r="Q233" s="109"/>
      <c r="R233" s="109"/>
      <c r="S233" s="109"/>
      <c r="T233" s="109"/>
      <c r="U233" s="109"/>
      <c r="V233" s="109"/>
      <c r="W233" s="109"/>
      <c r="X233" s="474"/>
      <c r="Y233" s="474"/>
      <c r="Z233" s="474"/>
    </row>
    <row r="234" spans="1:26" ht="15.75" customHeight="1" x14ac:dyDescent="0.25">
      <c r="A234" s="424">
        <v>115</v>
      </c>
      <c r="B234" s="424" t="s">
        <v>1453</v>
      </c>
      <c r="C234" s="427" t="s">
        <v>257</v>
      </c>
      <c r="D234" s="427" t="s">
        <v>1029</v>
      </c>
      <c r="E234" s="427"/>
      <c r="F234" s="760"/>
      <c r="G234" s="85">
        <v>44303</v>
      </c>
      <c r="H234" s="85">
        <v>44362</v>
      </c>
      <c r="I234" s="484" t="s">
        <v>1382</v>
      </c>
      <c r="J234" s="243"/>
      <c r="K234" s="489">
        <v>44505</v>
      </c>
      <c r="L234" s="489">
        <v>44524</v>
      </c>
      <c r="M234" s="485">
        <v>44547</v>
      </c>
      <c r="N234" s="485">
        <v>44556</v>
      </c>
      <c r="O234" s="489">
        <v>44530</v>
      </c>
      <c r="P234" s="489">
        <v>44530</v>
      </c>
      <c r="Q234" s="109"/>
      <c r="R234" s="109"/>
      <c r="S234" s="109"/>
      <c r="T234" s="109"/>
      <c r="U234" s="109"/>
      <c r="V234" s="109"/>
      <c r="W234" s="109"/>
      <c r="X234" s="474"/>
      <c r="Y234" s="474"/>
      <c r="Z234" s="474"/>
    </row>
    <row r="235" spans="1:26" ht="15.75" customHeight="1" x14ac:dyDescent="0.25">
      <c r="A235" s="424"/>
      <c r="B235" s="424"/>
      <c r="C235" s="424"/>
      <c r="D235" s="424"/>
      <c r="E235" s="482">
        <v>419.06799999999998</v>
      </c>
      <c r="F235" s="760"/>
      <c r="G235" s="496"/>
      <c r="H235" s="480"/>
      <c r="I235" s="481"/>
      <c r="J235" s="262"/>
      <c r="K235" s="109"/>
      <c r="L235" s="109"/>
      <c r="M235" s="109"/>
      <c r="N235" s="109"/>
      <c r="O235" s="109"/>
      <c r="P235" s="109"/>
      <c r="Q235" s="109"/>
      <c r="R235" s="109"/>
      <c r="S235" s="109"/>
      <c r="T235" s="109"/>
      <c r="U235" s="109"/>
      <c r="V235" s="109"/>
      <c r="W235" s="109"/>
      <c r="X235" s="474"/>
      <c r="Y235" s="474"/>
      <c r="Z235" s="474"/>
    </row>
    <row r="236" spans="1:26" ht="15.75" customHeight="1" x14ac:dyDescent="0.25">
      <c r="A236" s="424">
        <v>116</v>
      </c>
      <c r="B236" s="424" t="s">
        <v>1454</v>
      </c>
      <c r="C236" s="427" t="s">
        <v>257</v>
      </c>
      <c r="D236" s="427" t="s">
        <v>1029</v>
      </c>
      <c r="E236" s="427"/>
      <c r="F236" s="760"/>
      <c r="G236" s="85">
        <v>44303</v>
      </c>
      <c r="H236" s="85">
        <v>44362</v>
      </c>
      <c r="I236" s="484" t="s">
        <v>1382</v>
      </c>
      <c r="J236" s="243"/>
      <c r="K236" s="489">
        <v>44358</v>
      </c>
      <c r="L236" s="489">
        <v>44381</v>
      </c>
      <c r="M236" s="489">
        <v>44508</v>
      </c>
      <c r="N236" s="489">
        <v>44518</v>
      </c>
      <c r="O236" s="489">
        <v>44388</v>
      </c>
      <c r="P236" s="489">
        <v>44388</v>
      </c>
      <c r="Q236" s="109"/>
      <c r="R236" s="109"/>
      <c r="S236" s="109"/>
      <c r="T236" s="109"/>
      <c r="U236" s="109"/>
      <c r="V236" s="109"/>
      <c r="W236" s="109"/>
      <c r="X236" s="474"/>
      <c r="Y236" s="474"/>
      <c r="Z236" s="474"/>
    </row>
    <row r="237" spans="1:26" ht="15.75" customHeight="1" x14ac:dyDescent="0.25">
      <c r="A237" s="424"/>
      <c r="B237" s="424"/>
      <c r="C237" s="424"/>
      <c r="D237" s="424"/>
      <c r="E237" s="482">
        <v>417.58499999999998</v>
      </c>
      <c r="F237" s="725"/>
      <c r="G237" s="496"/>
      <c r="H237" s="480"/>
      <c r="I237" s="481"/>
      <c r="J237" s="262"/>
      <c r="K237" s="109"/>
      <c r="L237" s="109"/>
      <c r="M237" s="109"/>
      <c r="N237" s="109"/>
      <c r="O237" s="109"/>
      <c r="P237" s="109"/>
      <c r="Q237" s="109"/>
      <c r="R237" s="109"/>
      <c r="S237" s="109"/>
      <c r="T237" s="109"/>
      <c r="U237" s="109"/>
      <c r="V237" s="109"/>
      <c r="W237" s="109"/>
      <c r="X237" s="474"/>
      <c r="Y237" s="474"/>
      <c r="Z237" s="474"/>
    </row>
    <row r="238" spans="1:26" ht="15.75" customHeight="1" x14ac:dyDescent="0.25">
      <c r="A238" s="424">
        <v>117</v>
      </c>
      <c r="B238" s="424" t="s">
        <v>1455</v>
      </c>
      <c r="C238" s="427" t="s">
        <v>415</v>
      </c>
      <c r="D238" s="427" t="s">
        <v>1456</v>
      </c>
      <c r="E238" s="427"/>
      <c r="F238" s="490"/>
      <c r="G238" s="85">
        <v>44303</v>
      </c>
      <c r="H238" s="85">
        <v>44362</v>
      </c>
      <c r="I238" s="484" t="s">
        <v>1382</v>
      </c>
      <c r="J238" s="243"/>
      <c r="K238" s="485">
        <v>44527</v>
      </c>
      <c r="L238" s="485">
        <v>44545</v>
      </c>
      <c r="M238" s="485">
        <v>44555</v>
      </c>
      <c r="N238" s="485">
        <v>44561</v>
      </c>
      <c r="O238" s="109"/>
      <c r="P238" s="109"/>
      <c r="Q238" s="109"/>
      <c r="R238" s="109"/>
      <c r="S238" s="109"/>
      <c r="T238" s="109"/>
      <c r="U238" s="109"/>
      <c r="V238" s="109"/>
      <c r="W238" s="109"/>
      <c r="X238" s="474"/>
      <c r="Y238" s="474"/>
      <c r="Z238" s="474"/>
    </row>
    <row r="239" spans="1:26" ht="15.75" customHeight="1" x14ac:dyDescent="0.25">
      <c r="A239" s="424"/>
      <c r="B239" s="424"/>
      <c r="C239" s="424"/>
      <c r="D239" s="424"/>
      <c r="E239" s="482">
        <v>237.756</v>
      </c>
      <c r="F239" s="479">
        <v>237.756</v>
      </c>
      <c r="G239" s="496"/>
      <c r="H239" s="480"/>
      <c r="I239" s="481"/>
      <c r="J239" s="262"/>
      <c r="K239" s="109"/>
      <c r="L239" s="109"/>
      <c r="M239" s="109"/>
      <c r="N239" s="109"/>
      <c r="O239" s="109"/>
      <c r="P239" s="109"/>
      <c r="Q239" s="109"/>
      <c r="R239" s="109"/>
      <c r="S239" s="109"/>
      <c r="T239" s="109"/>
      <c r="U239" s="109"/>
      <c r="V239" s="109"/>
      <c r="W239" s="109"/>
      <c r="X239" s="474"/>
      <c r="Y239" s="474"/>
      <c r="Z239" s="474"/>
    </row>
    <row r="240" spans="1:26" ht="15.75" customHeight="1" x14ac:dyDescent="0.25">
      <c r="A240" s="424">
        <v>118</v>
      </c>
      <c r="B240" s="424" t="s">
        <v>1457</v>
      </c>
      <c r="C240" s="427" t="s">
        <v>241</v>
      </c>
      <c r="D240" s="427" t="s">
        <v>1458</v>
      </c>
      <c r="E240" s="427"/>
      <c r="F240" s="490"/>
      <c r="G240" s="85">
        <v>44303</v>
      </c>
      <c r="H240" s="85">
        <v>44362</v>
      </c>
      <c r="I240" s="484" t="s">
        <v>1382</v>
      </c>
      <c r="J240" s="243"/>
      <c r="K240" s="489">
        <v>44497</v>
      </c>
      <c r="L240" s="489">
        <v>44529</v>
      </c>
      <c r="M240" s="485">
        <v>44555</v>
      </c>
      <c r="N240" s="485">
        <v>44560</v>
      </c>
      <c r="O240" s="489">
        <v>44527</v>
      </c>
      <c r="P240" s="489">
        <v>44527</v>
      </c>
      <c r="Q240" s="109"/>
      <c r="R240" s="109"/>
      <c r="S240" s="492">
        <f>T224</f>
        <v>44573</v>
      </c>
      <c r="T240" s="492">
        <f>S240+11</f>
        <v>44584</v>
      </c>
      <c r="U240" s="109"/>
      <c r="V240" s="109"/>
      <c r="W240" s="109"/>
      <c r="X240" s="474"/>
      <c r="Y240" s="474"/>
      <c r="Z240" s="474"/>
    </row>
    <row r="241" spans="1:26" ht="15.75" customHeight="1" x14ac:dyDescent="0.25">
      <c r="A241" s="424"/>
      <c r="B241" s="424"/>
      <c r="C241" s="424"/>
      <c r="D241" s="424"/>
      <c r="E241" s="482">
        <v>389.41399999999999</v>
      </c>
      <c r="F241" s="759">
        <v>2020.5909999999999</v>
      </c>
      <c r="G241" s="496"/>
      <c r="H241" s="480"/>
      <c r="I241" s="481"/>
      <c r="J241" s="262"/>
      <c r="K241" s="109"/>
      <c r="L241" s="109"/>
      <c r="M241" s="109"/>
      <c r="N241" s="109"/>
      <c r="O241" s="109"/>
      <c r="P241" s="109"/>
      <c r="Q241" s="109"/>
      <c r="R241" s="109"/>
      <c r="S241" s="109"/>
      <c r="T241" s="109"/>
      <c r="U241" s="109"/>
      <c r="V241" s="109"/>
      <c r="W241" s="109"/>
      <c r="X241" s="474"/>
      <c r="Y241" s="474"/>
      <c r="Z241" s="474"/>
    </row>
    <row r="242" spans="1:26" ht="15.75" customHeight="1" x14ac:dyDescent="0.25">
      <c r="A242" s="424">
        <v>119</v>
      </c>
      <c r="B242" s="424" t="s">
        <v>1459</v>
      </c>
      <c r="C242" s="427" t="s">
        <v>250</v>
      </c>
      <c r="D242" s="427" t="s">
        <v>1029</v>
      </c>
      <c r="E242" s="427"/>
      <c r="F242" s="760"/>
      <c r="G242" s="85">
        <v>44303</v>
      </c>
      <c r="H242" s="85">
        <v>44362</v>
      </c>
      <c r="I242" s="484" t="s">
        <v>1308</v>
      </c>
      <c r="J242" s="243"/>
      <c r="K242" s="489">
        <v>44358</v>
      </c>
      <c r="L242" s="489">
        <v>44368</v>
      </c>
      <c r="M242" s="489">
        <v>44508</v>
      </c>
      <c r="N242" s="489">
        <v>44516</v>
      </c>
      <c r="O242" s="489">
        <v>44536</v>
      </c>
      <c r="P242" s="489">
        <v>44536</v>
      </c>
      <c r="Q242" s="109"/>
      <c r="R242" s="109"/>
      <c r="S242" s="492">
        <v>44573</v>
      </c>
      <c r="T242" s="492">
        <v>44584</v>
      </c>
      <c r="U242" s="109"/>
      <c r="V242" s="109"/>
      <c r="W242" s="109"/>
      <c r="X242" s="474"/>
      <c r="Y242" s="474"/>
      <c r="Z242" s="474"/>
    </row>
    <row r="243" spans="1:26" ht="15.75" customHeight="1" x14ac:dyDescent="0.25">
      <c r="A243" s="424"/>
      <c r="B243" s="424"/>
      <c r="C243" s="424"/>
      <c r="D243" s="424"/>
      <c r="E243" s="482">
        <v>410</v>
      </c>
      <c r="F243" s="760"/>
      <c r="G243" s="496"/>
      <c r="H243" s="480"/>
      <c r="I243" s="481"/>
      <c r="J243" s="262"/>
      <c r="K243" s="109"/>
      <c r="L243" s="109"/>
      <c r="M243" s="109"/>
      <c r="N243" s="109"/>
      <c r="O243" s="109"/>
      <c r="P243" s="109"/>
      <c r="Q243" s="109"/>
      <c r="R243" s="109"/>
      <c r="S243" s="109"/>
      <c r="T243" s="109"/>
      <c r="U243" s="109"/>
      <c r="V243" s="109"/>
      <c r="W243" s="109"/>
      <c r="X243" s="474"/>
      <c r="Y243" s="474"/>
      <c r="Z243" s="474"/>
    </row>
    <row r="244" spans="1:26" ht="15.75" customHeight="1" x14ac:dyDescent="0.25">
      <c r="A244" s="424">
        <v>120</v>
      </c>
      <c r="B244" s="424" t="s">
        <v>1460</v>
      </c>
      <c r="C244" s="427" t="s">
        <v>257</v>
      </c>
      <c r="D244" s="427" t="s">
        <v>1029</v>
      </c>
      <c r="E244" s="427"/>
      <c r="F244" s="760"/>
      <c r="G244" s="85">
        <v>44303</v>
      </c>
      <c r="H244" s="85">
        <v>44362</v>
      </c>
      <c r="I244" s="484" t="s">
        <v>1404</v>
      </c>
      <c r="J244" s="243"/>
      <c r="K244" s="489">
        <v>44369</v>
      </c>
      <c r="L244" s="489">
        <v>44374</v>
      </c>
      <c r="M244" s="489">
        <v>44519</v>
      </c>
      <c r="N244" s="489">
        <v>44524</v>
      </c>
      <c r="O244" s="489">
        <v>44384</v>
      </c>
      <c r="P244" s="489">
        <v>44384</v>
      </c>
      <c r="Q244" s="109"/>
      <c r="R244" s="109"/>
      <c r="S244" s="492">
        <v>44573</v>
      </c>
      <c r="T244" s="492">
        <v>44584</v>
      </c>
      <c r="U244" s="109"/>
      <c r="V244" s="109"/>
      <c r="W244" s="109"/>
      <c r="X244" s="474"/>
      <c r="Y244" s="474"/>
      <c r="Z244" s="474"/>
    </row>
    <row r="245" spans="1:26" ht="15.75" customHeight="1" x14ac:dyDescent="0.25">
      <c r="A245" s="424"/>
      <c r="B245" s="424"/>
      <c r="C245" s="424"/>
      <c r="D245" s="424"/>
      <c r="E245" s="482">
        <v>410</v>
      </c>
      <c r="F245" s="760"/>
      <c r="G245" s="496"/>
      <c r="H245" s="480"/>
      <c r="I245" s="481"/>
      <c r="J245" s="262"/>
      <c r="K245" s="109"/>
      <c r="L245" s="109"/>
      <c r="M245" s="109"/>
      <c r="N245" s="109"/>
      <c r="O245" s="109"/>
      <c r="P245" s="109"/>
      <c r="Q245" s="109"/>
      <c r="R245" s="109"/>
      <c r="S245" s="109"/>
      <c r="T245" s="109"/>
      <c r="U245" s="109"/>
      <c r="V245" s="109"/>
      <c r="W245" s="109"/>
      <c r="X245" s="474"/>
      <c r="Y245" s="474"/>
      <c r="Z245" s="474"/>
    </row>
    <row r="246" spans="1:26" ht="15.75" customHeight="1" x14ac:dyDescent="0.25">
      <c r="A246" s="424">
        <v>121</v>
      </c>
      <c r="B246" s="424" t="s">
        <v>1461</v>
      </c>
      <c r="C246" s="427" t="s">
        <v>250</v>
      </c>
      <c r="D246" s="427" t="s">
        <v>1029</v>
      </c>
      <c r="E246" s="427"/>
      <c r="F246" s="760"/>
      <c r="G246" s="85">
        <v>44303</v>
      </c>
      <c r="H246" s="85">
        <v>44362</v>
      </c>
      <c r="I246" s="484" t="s">
        <v>1404</v>
      </c>
      <c r="J246" s="243"/>
      <c r="K246" s="489">
        <v>44374</v>
      </c>
      <c r="L246" s="489">
        <v>44381</v>
      </c>
      <c r="M246" s="489">
        <v>44485</v>
      </c>
      <c r="N246" s="489">
        <v>44500</v>
      </c>
      <c r="O246" s="489">
        <v>44384</v>
      </c>
      <c r="P246" s="489">
        <v>44384</v>
      </c>
      <c r="Q246" s="109"/>
      <c r="R246" s="109"/>
      <c r="S246" s="492">
        <v>44573</v>
      </c>
      <c r="T246" s="492">
        <v>44584</v>
      </c>
      <c r="U246" s="109"/>
      <c r="V246" s="109"/>
      <c r="W246" s="109"/>
      <c r="X246" s="474"/>
      <c r="Y246" s="474"/>
      <c r="Z246" s="474"/>
    </row>
    <row r="247" spans="1:26" ht="15.75" customHeight="1" x14ac:dyDescent="0.25">
      <c r="A247" s="424"/>
      <c r="B247" s="424"/>
      <c r="C247" s="424"/>
      <c r="D247" s="424"/>
      <c r="E247" s="482">
        <v>410</v>
      </c>
      <c r="F247" s="760"/>
      <c r="G247" s="496"/>
      <c r="H247" s="480"/>
      <c r="I247" s="481"/>
      <c r="J247" s="262"/>
      <c r="K247" s="109"/>
      <c r="L247" s="109"/>
      <c r="M247" s="109"/>
      <c r="N247" s="109"/>
      <c r="O247" s="109"/>
      <c r="P247" s="109"/>
      <c r="Q247" s="109"/>
      <c r="R247" s="109"/>
      <c r="S247" s="109"/>
      <c r="T247" s="109"/>
      <c r="U247" s="109"/>
      <c r="V247" s="109"/>
      <c r="W247" s="109"/>
      <c r="X247" s="474"/>
      <c r="Y247" s="474"/>
      <c r="Z247" s="474"/>
    </row>
    <row r="248" spans="1:26" ht="15.75" customHeight="1" x14ac:dyDescent="0.25">
      <c r="A248" s="424">
        <v>122</v>
      </c>
      <c r="B248" s="424" t="s">
        <v>1462</v>
      </c>
      <c r="C248" s="427" t="s">
        <v>257</v>
      </c>
      <c r="D248" s="427" t="s">
        <v>1029</v>
      </c>
      <c r="E248" s="427"/>
      <c r="F248" s="760"/>
      <c r="G248" s="85">
        <v>44303</v>
      </c>
      <c r="H248" s="85">
        <v>44362</v>
      </c>
      <c r="I248" s="484" t="s">
        <v>1404</v>
      </c>
      <c r="J248" s="243"/>
      <c r="K248" s="489">
        <v>44382</v>
      </c>
      <c r="L248" s="489">
        <v>44392</v>
      </c>
      <c r="M248" s="492">
        <v>44587</v>
      </c>
      <c r="N248" s="492">
        <f>M248+5</f>
        <v>44592</v>
      </c>
      <c r="O248" s="489">
        <v>44395</v>
      </c>
      <c r="P248" s="489">
        <v>44395</v>
      </c>
      <c r="Q248" s="109"/>
      <c r="R248" s="109"/>
      <c r="S248" s="492">
        <v>44573</v>
      </c>
      <c r="T248" s="492">
        <v>44584</v>
      </c>
      <c r="U248" s="109"/>
      <c r="V248" s="109"/>
      <c r="W248" s="109"/>
      <c r="X248" s="474"/>
      <c r="Y248" s="474"/>
      <c r="Z248" s="474"/>
    </row>
    <row r="249" spans="1:26" ht="15.75" customHeight="1" x14ac:dyDescent="0.25">
      <c r="A249" s="424"/>
      <c r="B249" s="424"/>
      <c r="C249" s="424"/>
      <c r="D249" s="424"/>
      <c r="E249" s="482">
        <v>401.17700000000002</v>
      </c>
      <c r="F249" s="725"/>
      <c r="G249" s="496"/>
      <c r="H249" s="480"/>
      <c r="I249" s="481"/>
      <c r="J249" s="262"/>
      <c r="K249" s="109"/>
      <c r="L249" s="109"/>
      <c r="M249" s="109"/>
      <c r="N249" s="109"/>
      <c r="O249" s="109"/>
      <c r="P249" s="109"/>
      <c r="Q249" s="109"/>
      <c r="R249" s="109"/>
      <c r="S249" s="109"/>
      <c r="T249" s="109"/>
      <c r="U249" s="109"/>
      <c r="V249" s="109"/>
      <c r="W249" s="109"/>
      <c r="X249" s="474"/>
      <c r="Y249" s="474"/>
      <c r="Z249" s="474"/>
    </row>
    <row r="250" spans="1:26" ht="15.75" customHeight="1" x14ac:dyDescent="0.25">
      <c r="A250" s="424">
        <v>123</v>
      </c>
      <c r="B250" s="424" t="s">
        <v>1463</v>
      </c>
      <c r="C250" s="427" t="s">
        <v>276</v>
      </c>
      <c r="D250" s="427" t="s">
        <v>1464</v>
      </c>
      <c r="E250" s="427"/>
      <c r="F250" s="490"/>
      <c r="G250" s="85">
        <v>44303</v>
      </c>
      <c r="H250" s="85">
        <v>44362</v>
      </c>
      <c r="I250" s="484" t="s">
        <v>1308</v>
      </c>
      <c r="J250" s="243"/>
      <c r="K250" s="489">
        <v>44398</v>
      </c>
      <c r="L250" s="489">
        <v>44439</v>
      </c>
      <c r="M250" s="489">
        <v>44470</v>
      </c>
      <c r="N250" s="489">
        <v>44474</v>
      </c>
      <c r="O250" s="485">
        <v>44558</v>
      </c>
      <c r="P250" s="485">
        <v>44558</v>
      </c>
      <c r="Q250" s="109"/>
      <c r="R250" s="109"/>
      <c r="S250" s="492">
        <f>T248</f>
        <v>44584</v>
      </c>
      <c r="T250" s="492">
        <f>S250+8</f>
        <v>44592</v>
      </c>
      <c r="U250" s="109"/>
      <c r="V250" s="109"/>
      <c r="W250" s="109"/>
      <c r="X250" s="474"/>
      <c r="Y250" s="474"/>
      <c r="Z250" s="474"/>
    </row>
    <row r="251" spans="1:26" ht="15.75" customHeight="1" x14ac:dyDescent="0.25">
      <c r="A251" s="424"/>
      <c r="B251" s="424"/>
      <c r="C251" s="424"/>
      <c r="D251" s="424"/>
      <c r="E251" s="482">
        <v>373.00799999999998</v>
      </c>
      <c r="F251" s="759">
        <v>1084.941</v>
      </c>
      <c r="G251" s="496"/>
      <c r="H251" s="480"/>
      <c r="I251" s="481"/>
      <c r="J251" s="262"/>
      <c r="K251" s="109"/>
      <c r="L251" s="109"/>
      <c r="M251" s="109"/>
      <c r="N251" s="109"/>
      <c r="O251" s="109"/>
      <c r="P251" s="109"/>
      <c r="Q251" s="109"/>
      <c r="R251" s="109"/>
      <c r="S251" s="109"/>
      <c r="T251" s="109"/>
      <c r="U251" s="109"/>
      <c r="V251" s="109"/>
      <c r="W251" s="109"/>
      <c r="X251" s="474"/>
      <c r="Y251" s="474"/>
      <c r="Z251" s="474"/>
    </row>
    <row r="252" spans="1:26" ht="15.75" customHeight="1" x14ac:dyDescent="0.25">
      <c r="A252" s="424">
        <v>124</v>
      </c>
      <c r="B252" s="424" t="s">
        <v>1465</v>
      </c>
      <c r="C252" s="427" t="s">
        <v>250</v>
      </c>
      <c r="D252" s="427" t="s">
        <v>1029</v>
      </c>
      <c r="E252" s="427"/>
      <c r="F252" s="760"/>
      <c r="G252" s="85">
        <v>44303</v>
      </c>
      <c r="H252" s="85">
        <v>44413</v>
      </c>
      <c r="I252" s="484" t="s">
        <v>1382</v>
      </c>
      <c r="J252" s="243"/>
      <c r="K252" s="485">
        <v>44517</v>
      </c>
      <c r="L252" s="485">
        <v>44546</v>
      </c>
      <c r="M252" s="485">
        <v>44557</v>
      </c>
      <c r="N252" s="485">
        <v>44561</v>
      </c>
      <c r="O252" s="485">
        <v>44557</v>
      </c>
      <c r="P252" s="485">
        <v>44557</v>
      </c>
      <c r="Q252" s="109"/>
      <c r="R252" s="109"/>
      <c r="S252" s="492">
        <v>44584</v>
      </c>
      <c r="T252" s="492">
        <v>44592</v>
      </c>
      <c r="U252" s="109"/>
      <c r="V252" s="109"/>
      <c r="W252" s="109"/>
      <c r="X252" s="474"/>
      <c r="Y252" s="474"/>
      <c r="Z252" s="474"/>
    </row>
    <row r="253" spans="1:26" ht="15.75" customHeight="1" x14ac:dyDescent="0.25">
      <c r="A253" s="424"/>
      <c r="B253" s="424"/>
      <c r="C253" s="424"/>
      <c r="D253" s="424"/>
      <c r="E253" s="482">
        <v>378.87</v>
      </c>
      <c r="F253" s="760"/>
      <c r="G253" s="496"/>
      <c r="H253" s="480"/>
      <c r="I253" s="481"/>
      <c r="J253" s="262"/>
      <c r="K253" s="109"/>
      <c r="L253" s="109"/>
      <c r="M253" s="85"/>
      <c r="N253" s="85"/>
      <c r="O253" s="109"/>
      <c r="P253" s="109"/>
      <c r="Q253" s="109"/>
      <c r="R253" s="109"/>
      <c r="S253" s="109"/>
      <c r="T253" s="109"/>
      <c r="U253" s="109"/>
      <c r="V253" s="109"/>
      <c r="W253" s="109"/>
      <c r="X253" s="474"/>
      <c r="Y253" s="474"/>
      <c r="Z253" s="474"/>
    </row>
    <row r="254" spans="1:26" ht="15.75" customHeight="1" x14ac:dyDescent="0.25">
      <c r="A254" s="424">
        <v>125</v>
      </c>
      <c r="B254" s="424" t="s">
        <v>1466</v>
      </c>
      <c r="C254" s="427" t="s">
        <v>250</v>
      </c>
      <c r="D254" s="427" t="s">
        <v>1029</v>
      </c>
      <c r="E254" s="427"/>
      <c r="F254" s="760"/>
      <c r="G254" s="85">
        <v>44303</v>
      </c>
      <c r="H254" s="85">
        <v>44413</v>
      </c>
      <c r="I254" s="484" t="s">
        <v>1382</v>
      </c>
      <c r="J254" s="243"/>
      <c r="K254" s="485">
        <v>44528</v>
      </c>
      <c r="L254" s="485">
        <v>44537</v>
      </c>
      <c r="M254" s="485">
        <v>44557</v>
      </c>
      <c r="N254" s="485">
        <v>44561</v>
      </c>
      <c r="O254" s="485">
        <v>44557</v>
      </c>
      <c r="P254" s="485">
        <v>44557</v>
      </c>
      <c r="Q254" s="109"/>
      <c r="R254" s="109"/>
      <c r="S254" s="492">
        <v>44584</v>
      </c>
      <c r="T254" s="492">
        <v>44592</v>
      </c>
      <c r="U254" s="109"/>
      <c r="V254" s="109"/>
      <c r="W254" s="109"/>
      <c r="X254" s="474"/>
      <c r="Y254" s="474"/>
      <c r="Z254" s="474"/>
    </row>
    <row r="255" spans="1:26" ht="15.75" customHeight="1" x14ac:dyDescent="0.25">
      <c r="A255" s="424"/>
      <c r="B255" s="424"/>
      <c r="C255" s="424"/>
      <c r="D255" s="424"/>
      <c r="E255" s="482">
        <v>333.06299999999999</v>
      </c>
      <c r="F255" s="725"/>
      <c r="G255" s="496"/>
      <c r="H255" s="480"/>
      <c r="I255" s="481"/>
      <c r="J255" s="262"/>
      <c r="K255" s="109"/>
      <c r="L255" s="109"/>
      <c r="M255" s="109"/>
      <c r="N255" s="109"/>
      <c r="O255" s="109"/>
      <c r="P255" s="109"/>
      <c r="Q255" s="109"/>
      <c r="R255" s="109"/>
      <c r="S255" s="109"/>
      <c r="T255" s="109"/>
      <c r="U255" s="109"/>
      <c r="V255" s="109"/>
      <c r="W255" s="109"/>
      <c r="X255" s="474"/>
      <c r="Y255" s="474"/>
      <c r="Z255" s="474"/>
    </row>
    <row r="256" spans="1:26" ht="15.75" customHeight="1" x14ac:dyDescent="0.25">
      <c r="A256" s="424">
        <v>126</v>
      </c>
      <c r="B256" s="424" t="s">
        <v>1467</v>
      </c>
      <c r="C256" s="427" t="s">
        <v>276</v>
      </c>
      <c r="D256" s="427" t="s">
        <v>1468</v>
      </c>
      <c r="E256" s="427"/>
      <c r="F256" s="490"/>
      <c r="G256" s="85">
        <v>44303</v>
      </c>
      <c r="H256" s="85">
        <v>44413</v>
      </c>
      <c r="I256" s="484" t="s">
        <v>1382</v>
      </c>
      <c r="J256" s="243"/>
      <c r="K256" s="489">
        <v>44497</v>
      </c>
      <c r="L256" s="489">
        <v>44508</v>
      </c>
      <c r="M256" s="485">
        <v>44525</v>
      </c>
      <c r="N256" s="493">
        <v>44537</v>
      </c>
      <c r="O256" s="489">
        <v>44520</v>
      </c>
      <c r="P256" s="489">
        <v>44521</v>
      </c>
      <c r="Q256" s="109"/>
      <c r="R256" s="109"/>
      <c r="S256" s="492">
        <v>44584</v>
      </c>
      <c r="T256" s="492">
        <v>44592</v>
      </c>
      <c r="U256" s="109"/>
      <c r="V256" s="109"/>
      <c r="W256" s="109"/>
      <c r="X256" s="474"/>
      <c r="Y256" s="474"/>
      <c r="Z256" s="474"/>
    </row>
    <row r="257" spans="1:26" ht="15.75" customHeight="1" x14ac:dyDescent="0.25">
      <c r="A257" s="424"/>
      <c r="B257" s="424"/>
      <c r="C257" s="424"/>
      <c r="D257" s="424"/>
      <c r="E257" s="482">
        <v>405.779</v>
      </c>
      <c r="F257" s="759">
        <v>827.27800000000002</v>
      </c>
      <c r="G257" s="496"/>
      <c r="H257" s="480"/>
      <c r="I257" s="481"/>
      <c r="J257" s="262"/>
      <c r="K257" s="109"/>
      <c r="L257" s="109"/>
      <c r="M257" s="109"/>
      <c r="N257" s="109"/>
      <c r="O257" s="109"/>
      <c r="P257" s="109"/>
      <c r="Q257" s="109"/>
      <c r="R257" s="109"/>
      <c r="S257" s="109"/>
      <c r="T257" s="109"/>
      <c r="U257" s="109"/>
      <c r="V257" s="109"/>
      <c r="W257" s="109"/>
      <c r="X257" s="474"/>
      <c r="Y257" s="474"/>
      <c r="Z257" s="474"/>
    </row>
    <row r="258" spans="1:26" ht="15.75" customHeight="1" x14ac:dyDescent="0.25">
      <c r="A258" s="424">
        <v>127</v>
      </c>
      <c r="B258" s="424" t="s">
        <v>1469</v>
      </c>
      <c r="C258" s="424" t="s">
        <v>257</v>
      </c>
      <c r="D258" s="424" t="s">
        <v>1029</v>
      </c>
      <c r="E258" s="424"/>
      <c r="F258" s="760"/>
      <c r="G258" s="85">
        <v>44303</v>
      </c>
      <c r="H258" s="109">
        <v>44510</v>
      </c>
      <c r="I258" s="481" t="s">
        <v>1404</v>
      </c>
      <c r="J258" s="262"/>
      <c r="K258" s="485">
        <v>44535</v>
      </c>
      <c r="L258" s="485">
        <v>44543</v>
      </c>
      <c r="M258" s="492">
        <v>44573</v>
      </c>
      <c r="N258" s="492">
        <f>M258+7</f>
        <v>44580</v>
      </c>
      <c r="O258" s="485">
        <v>44558</v>
      </c>
      <c r="P258" s="485">
        <v>44558</v>
      </c>
      <c r="Q258" s="109"/>
      <c r="R258" s="109"/>
      <c r="S258" s="109"/>
      <c r="T258" s="109"/>
      <c r="U258" s="109"/>
      <c r="V258" s="109"/>
      <c r="W258" s="109"/>
      <c r="X258" s="474"/>
      <c r="Y258" s="474"/>
      <c r="Z258" s="474"/>
    </row>
    <row r="259" spans="1:26" ht="15.75" customHeight="1" x14ac:dyDescent="0.25">
      <c r="A259" s="424"/>
      <c r="B259" s="424"/>
      <c r="C259" s="424"/>
      <c r="D259" s="424"/>
      <c r="E259" s="482">
        <v>421.49900000000002</v>
      </c>
      <c r="F259" s="725"/>
      <c r="G259" s="496"/>
      <c r="H259" s="480"/>
      <c r="I259" s="481"/>
      <c r="J259" s="262"/>
      <c r="K259" s="109"/>
      <c r="L259" s="109"/>
      <c r="M259" s="109"/>
      <c r="N259" s="109"/>
      <c r="O259" s="109"/>
      <c r="P259" s="109"/>
      <c r="Q259" s="109"/>
      <c r="R259" s="109"/>
      <c r="S259" s="109"/>
      <c r="T259" s="109"/>
      <c r="U259" s="109"/>
      <c r="V259" s="109"/>
      <c r="W259" s="109"/>
      <c r="X259" s="474"/>
      <c r="Y259" s="474"/>
      <c r="Z259" s="474"/>
    </row>
    <row r="260" spans="1:26" ht="15.75" customHeight="1" x14ac:dyDescent="0.25">
      <c r="A260" s="424">
        <v>128</v>
      </c>
      <c r="B260" s="424" t="s">
        <v>1470</v>
      </c>
      <c r="C260" s="424" t="s">
        <v>241</v>
      </c>
      <c r="D260" s="424" t="s">
        <v>1471</v>
      </c>
      <c r="E260" s="424"/>
      <c r="F260" s="479"/>
      <c r="G260" s="85">
        <v>44303</v>
      </c>
      <c r="H260" s="109">
        <v>44510</v>
      </c>
      <c r="I260" s="481" t="s">
        <v>1382</v>
      </c>
      <c r="J260" s="262"/>
      <c r="K260" s="109" t="s">
        <v>1407</v>
      </c>
      <c r="L260" s="109" t="s">
        <v>1407</v>
      </c>
      <c r="M260" s="109"/>
      <c r="N260" s="109"/>
      <c r="O260" s="109"/>
      <c r="P260" s="109"/>
      <c r="Q260" s="109"/>
      <c r="R260" s="109"/>
      <c r="S260" s="109"/>
      <c r="T260" s="109"/>
      <c r="U260" s="109"/>
      <c r="V260" s="109"/>
      <c r="W260" s="109"/>
      <c r="X260" s="474"/>
      <c r="Y260" s="474"/>
      <c r="Z260" s="474"/>
    </row>
    <row r="261" spans="1:26" ht="15.75" customHeight="1" x14ac:dyDescent="0.25">
      <c r="A261" s="424"/>
      <c r="B261" s="424"/>
      <c r="C261" s="424"/>
      <c r="D261" s="424"/>
      <c r="E261" s="482">
        <v>239.92699999999999</v>
      </c>
      <c r="F261" s="479">
        <v>239.92699999999999</v>
      </c>
      <c r="G261" s="496"/>
      <c r="H261" s="480"/>
      <c r="I261" s="481"/>
      <c r="J261" s="262"/>
      <c r="K261" s="109"/>
      <c r="L261" s="109"/>
      <c r="M261" s="109"/>
      <c r="N261" s="109"/>
      <c r="O261" s="109"/>
      <c r="P261" s="109"/>
      <c r="Q261" s="109"/>
      <c r="R261" s="109"/>
      <c r="S261" s="109"/>
      <c r="T261" s="109"/>
      <c r="U261" s="109"/>
      <c r="V261" s="109"/>
      <c r="W261" s="109"/>
      <c r="X261" s="474"/>
      <c r="Y261" s="474"/>
      <c r="Z261" s="474"/>
    </row>
    <row r="262" spans="1:26" ht="15.75" customHeight="1" x14ac:dyDescent="0.25">
      <c r="A262" s="424">
        <v>129</v>
      </c>
      <c r="B262" s="424" t="s">
        <v>1472</v>
      </c>
      <c r="C262" s="424" t="s">
        <v>241</v>
      </c>
      <c r="D262" s="424" t="s">
        <v>1473</v>
      </c>
      <c r="E262" s="424"/>
      <c r="F262" s="479"/>
      <c r="G262" s="85">
        <v>44303</v>
      </c>
      <c r="H262" s="109">
        <v>44510</v>
      </c>
      <c r="I262" s="481" t="s">
        <v>1382</v>
      </c>
      <c r="J262" s="262"/>
      <c r="K262" s="109" t="s">
        <v>1407</v>
      </c>
      <c r="L262" s="109" t="s">
        <v>1407</v>
      </c>
      <c r="M262" s="109"/>
      <c r="N262" s="109"/>
      <c r="O262" s="109"/>
      <c r="P262" s="109"/>
      <c r="Q262" s="109"/>
      <c r="R262" s="109"/>
      <c r="S262" s="109"/>
      <c r="T262" s="109"/>
      <c r="U262" s="109"/>
      <c r="V262" s="109"/>
      <c r="W262" s="109"/>
      <c r="X262" s="474"/>
      <c r="Y262" s="474"/>
      <c r="Z262" s="474"/>
    </row>
    <row r="263" spans="1:26" ht="15.75" customHeight="1" x14ac:dyDescent="0.25">
      <c r="A263" s="424"/>
      <c r="B263" s="424"/>
      <c r="C263" s="424"/>
      <c r="D263" s="424"/>
      <c r="E263" s="482">
        <v>195.923</v>
      </c>
      <c r="F263" s="479">
        <v>195.923</v>
      </c>
      <c r="G263" s="496"/>
      <c r="H263" s="480"/>
      <c r="I263" s="481"/>
      <c r="J263" s="262"/>
      <c r="K263" s="109"/>
      <c r="L263" s="109"/>
      <c r="M263" s="109"/>
      <c r="N263" s="109"/>
      <c r="O263" s="109"/>
      <c r="P263" s="109"/>
      <c r="Q263" s="109"/>
      <c r="R263" s="109"/>
      <c r="S263" s="109"/>
      <c r="T263" s="109"/>
      <c r="U263" s="109"/>
      <c r="V263" s="109"/>
      <c r="W263" s="109"/>
      <c r="X263" s="474"/>
      <c r="Y263" s="474"/>
      <c r="Z263" s="474"/>
    </row>
    <row r="264" spans="1:26" ht="15.75" customHeight="1" x14ac:dyDescent="0.25">
      <c r="A264" s="424">
        <v>130</v>
      </c>
      <c r="B264" s="424" t="s">
        <v>1474</v>
      </c>
      <c r="C264" s="424" t="s">
        <v>241</v>
      </c>
      <c r="D264" s="424" t="s">
        <v>1475</v>
      </c>
      <c r="E264" s="424"/>
      <c r="F264" s="479"/>
      <c r="G264" s="85">
        <v>44303</v>
      </c>
      <c r="H264" s="109">
        <v>44510</v>
      </c>
      <c r="I264" s="481" t="s">
        <v>1382</v>
      </c>
      <c r="J264" s="262"/>
      <c r="K264" s="109" t="s">
        <v>1407</v>
      </c>
      <c r="L264" s="109" t="s">
        <v>1407</v>
      </c>
      <c r="M264" s="109"/>
      <c r="N264" s="109"/>
      <c r="O264" s="109"/>
      <c r="P264" s="109"/>
      <c r="Q264" s="109"/>
      <c r="R264" s="109"/>
      <c r="S264" s="109"/>
      <c r="T264" s="109"/>
      <c r="U264" s="109"/>
      <c r="V264" s="109"/>
      <c r="W264" s="109"/>
      <c r="X264" s="474"/>
      <c r="Y264" s="474"/>
      <c r="Z264" s="474"/>
    </row>
    <row r="265" spans="1:26" ht="15.75" customHeight="1" x14ac:dyDescent="0.25">
      <c r="A265" s="424"/>
      <c r="B265" s="424"/>
      <c r="C265" s="424"/>
      <c r="D265" s="424"/>
      <c r="E265" s="482">
        <v>239.90799999999999</v>
      </c>
      <c r="F265" s="479">
        <v>239.90799999999999</v>
      </c>
      <c r="G265" s="496"/>
      <c r="H265" s="480"/>
      <c r="I265" s="481"/>
      <c r="J265" s="262"/>
      <c r="K265" s="109"/>
      <c r="L265" s="109"/>
      <c r="M265" s="109"/>
      <c r="N265" s="109"/>
      <c r="O265" s="109"/>
      <c r="P265" s="109"/>
      <c r="Q265" s="109"/>
      <c r="R265" s="109"/>
      <c r="S265" s="109"/>
      <c r="T265" s="109"/>
      <c r="U265" s="109"/>
      <c r="V265" s="109"/>
      <c r="W265" s="109"/>
      <c r="X265" s="474"/>
      <c r="Y265" s="474"/>
      <c r="Z265" s="474"/>
    </row>
    <row r="266" spans="1:26" ht="15.75" customHeight="1" x14ac:dyDescent="0.25">
      <c r="A266" s="424">
        <v>131</v>
      </c>
      <c r="B266" s="424" t="s">
        <v>1476</v>
      </c>
      <c r="C266" s="424" t="s">
        <v>241</v>
      </c>
      <c r="D266" s="424" t="s">
        <v>1477</v>
      </c>
      <c r="E266" s="424"/>
      <c r="F266" s="479"/>
      <c r="G266" s="85">
        <v>44303</v>
      </c>
      <c r="H266" s="85">
        <v>44321</v>
      </c>
      <c r="I266" s="481" t="s">
        <v>1382</v>
      </c>
      <c r="J266" s="262"/>
      <c r="K266" s="109" t="s">
        <v>1407</v>
      </c>
      <c r="L266" s="109" t="s">
        <v>1407</v>
      </c>
      <c r="M266" s="109"/>
      <c r="N266" s="109"/>
      <c r="O266" s="109"/>
      <c r="P266" s="109"/>
      <c r="Q266" s="109"/>
      <c r="R266" s="109"/>
      <c r="S266" s="109"/>
      <c r="T266" s="109"/>
      <c r="U266" s="109"/>
      <c r="V266" s="109"/>
      <c r="W266" s="109"/>
      <c r="X266" s="474"/>
      <c r="Y266" s="474"/>
      <c r="Z266" s="474"/>
    </row>
    <row r="267" spans="1:26" ht="15.75" customHeight="1" x14ac:dyDescent="0.25">
      <c r="A267" s="424"/>
      <c r="B267" s="424"/>
      <c r="C267" s="424"/>
      <c r="D267" s="424"/>
      <c r="E267" s="482">
        <v>448.37200000000001</v>
      </c>
      <c r="F267" s="479">
        <v>448.37200000000001</v>
      </c>
      <c r="G267" s="496"/>
      <c r="H267" s="480"/>
      <c r="I267" s="481"/>
      <c r="J267" s="262"/>
      <c r="K267" s="109"/>
      <c r="L267" s="109"/>
      <c r="M267" s="109"/>
      <c r="N267" s="109"/>
      <c r="O267" s="109"/>
      <c r="P267" s="109"/>
      <c r="Q267" s="109"/>
      <c r="R267" s="109"/>
      <c r="S267" s="109"/>
      <c r="T267" s="109"/>
      <c r="U267" s="109"/>
      <c r="V267" s="109"/>
      <c r="W267" s="109"/>
      <c r="X267" s="474"/>
      <c r="Y267" s="474"/>
      <c r="Z267" s="474"/>
    </row>
    <row r="268" spans="1:26" ht="15.75" customHeight="1" x14ac:dyDescent="0.25">
      <c r="A268" s="424">
        <v>132</v>
      </c>
      <c r="B268" s="424" t="s">
        <v>1478</v>
      </c>
      <c r="C268" s="424" t="s">
        <v>250</v>
      </c>
      <c r="D268" s="424" t="s">
        <v>1029</v>
      </c>
      <c r="E268" s="424"/>
      <c r="F268" s="479"/>
      <c r="G268" s="85">
        <v>44303</v>
      </c>
      <c r="H268" s="85">
        <v>44321</v>
      </c>
      <c r="I268" s="481"/>
      <c r="J268" s="262"/>
      <c r="K268" s="492">
        <v>44562</v>
      </c>
      <c r="L268" s="492">
        <f>K268+11</f>
        <v>44573</v>
      </c>
      <c r="M268" s="109"/>
      <c r="N268" s="109"/>
      <c r="O268" s="109"/>
      <c r="P268" s="109"/>
      <c r="Q268" s="109"/>
      <c r="R268" s="109"/>
      <c r="S268" s="109"/>
      <c r="T268" s="109"/>
      <c r="U268" s="109"/>
      <c r="V268" s="109"/>
      <c r="W268" s="109"/>
      <c r="X268" s="474"/>
      <c r="Y268" s="474"/>
      <c r="Z268" s="474"/>
    </row>
    <row r="269" spans="1:26" ht="15.75" customHeight="1" x14ac:dyDescent="0.25">
      <c r="A269" s="424"/>
      <c r="B269" s="424"/>
      <c r="C269" s="424"/>
      <c r="D269" s="424"/>
      <c r="E269" s="482">
        <v>452.35199999999998</v>
      </c>
      <c r="F269" s="759">
        <v>2326.9490000000001</v>
      </c>
      <c r="G269" s="496"/>
      <c r="H269" s="480"/>
      <c r="I269" s="481"/>
      <c r="J269" s="262"/>
      <c r="K269" s="109"/>
      <c r="L269" s="109"/>
      <c r="M269" s="109"/>
      <c r="N269" s="109"/>
      <c r="O269" s="109"/>
      <c r="P269" s="109"/>
      <c r="Q269" s="109"/>
      <c r="R269" s="109"/>
      <c r="S269" s="109"/>
      <c r="T269" s="109"/>
      <c r="U269" s="109"/>
      <c r="V269" s="109"/>
      <c r="W269" s="109"/>
      <c r="X269" s="474"/>
      <c r="Y269" s="474"/>
      <c r="Z269" s="474"/>
    </row>
    <row r="270" spans="1:26" ht="15.75" customHeight="1" x14ac:dyDescent="0.25">
      <c r="A270" s="424">
        <v>133</v>
      </c>
      <c r="B270" s="424" t="s">
        <v>1479</v>
      </c>
      <c r="C270" s="424" t="s">
        <v>250</v>
      </c>
      <c r="D270" s="424" t="s">
        <v>1029</v>
      </c>
      <c r="E270" s="424"/>
      <c r="F270" s="760"/>
      <c r="G270" s="85">
        <v>44303</v>
      </c>
      <c r="H270" s="85">
        <v>44321</v>
      </c>
      <c r="I270" s="481"/>
      <c r="J270" s="262"/>
      <c r="K270" s="492">
        <f>L268</f>
        <v>44573</v>
      </c>
      <c r="L270" s="492">
        <f>L268+7</f>
        <v>44580</v>
      </c>
      <c r="M270" s="109"/>
      <c r="N270" s="109"/>
      <c r="O270" s="109"/>
      <c r="P270" s="109"/>
      <c r="Q270" s="109"/>
      <c r="R270" s="109"/>
      <c r="S270" s="109"/>
      <c r="T270" s="109"/>
      <c r="U270" s="109"/>
      <c r="V270" s="109"/>
      <c r="W270" s="109"/>
      <c r="X270" s="474"/>
      <c r="Y270" s="474"/>
      <c r="Z270" s="474"/>
    </row>
    <row r="271" spans="1:26" ht="15.75" customHeight="1" x14ac:dyDescent="0.25">
      <c r="A271" s="424"/>
      <c r="B271" s="424"/>
      <c r="C271" s="424"/>
      <c r="D271" s="424"/>
      <c r="E271" s="482">
        <v>379.72199999999998</v>
      </c>
      <c r="F271" s="760"/>
      <c r="G271" s="496"/>
      <c r="H271" s="480"/>
      <c r="I271" s="481"/>
      <c r="J271" s="262"/>
      <c r="K271" s="109"/>
      <c r="L271" s="109"/>
      <c r="M271" s="109"/>
      <c r="N271" s="109"/>
      <c r="O271" s="109"/>
      <c r="P271" s="109"/>
      <c r="Q271" s="109"/>
      <c r="R271" s="109"/>
      <c r="S271" s="109"/>
      <c r="T271" s="109"/>
      <c r="U271" s="109"/>
      <c r="V271" s="109"/>
      <c r="W271" s="109"/>
      <c r="X271" s="474"/>
      <c r="Y271" s="474"/>
      <c r="Z271" s="474"/>
    </row>
    <row r="272" spans="1:26" ht="15.75" customHeight="1" x14ac:dyDescent="0.25">
      <c r="A272" s="424">
        <v>134</v>
      </c>
      <c r="B272" s="424" t="s">
        <v>1480</v>
      </c>
      <c r="C272" s="424" t="s">
        <v>250</v>
      </c>
      <c r="D272" s="424" t="s">
        <v>1029</v>
      </c>
      <c r="E272" s="424"/>
      <c r="F272" s="760"/>
      <c r="G272" s="85">
        <v>44303</v>
      </c>
      <c r="H272" s="85">
        <v>44321</v>
      </c>
      <c r="I272" s="481"/>
      <c r="J272" s="262"/>
      <c r="K272" s="492">
        <f>L270</f>
        <v>44580</v>
      </c>
      <c r="L272" s="492">
        <f>K272+7</f>
        <v>44587</v>
      </c>
      <c r="M272" s="109"/>
      <c r="N272" s="109"/>
      <c r="O272" s="109"/>
      <c r="P272" s="109"/>
      <c r="Q272" s="109"/>
      <c r="R272" s="109"/>
      <c r="S272" s="109"/>
      <c r="T272" s="109"/>
      <c r="U272" s="109"/>
      <c r="V272" s="109"/>
      <c r="W272" s="109"/>
      <c r="X272" s="474"/>
      <c r="Y272" s="474"/>
      <c r="Z272" s="474"/>
    </row>
    <row r="273" spans="1:26" ht="15.75" customHeight="1" x14ac:dyDescent="0.25">
      <c r="A273" s="424"/>
      <c r="B273" s="424"/>
      <c r="C273" s="424"/>
      <c r="D273" s="424"/>
      <c r="E273" s="482">
        <v>365.96100000000001</v>
      </c>
      <c r="F273" s="760"/>
      <c r="G273" s="496"/>
      <c r="H273" s="480"/>
      <c r="I273" s="481"/>
      <c r="J273" s="262"/>
      <c r="K273" s="109"/>
      <c r="L273" s="109"/>
      <c r="M273" s="109"/>
      <c r="N273" s="109"/>
      <c r="O273" s="109"/>
      <c r="P273" s="109"/>
      <c r="Q273" s="109"/>
      <c r="R273" s="109"/>
      <c r="S273" s="109"/>
      <c r="T273" s="109"/>
      <c r="U273" s="109"/>
      <c r="V273" s="109"/>
      <c r="W273" s="109"/>
      <c r="X273" s="474"/>
      <c r="Y273" s="474"/>
      <c r="Z273" s="474"/>
    </row>
    <row r="274" spans="1:26" ht="15.75" customHeight="1" x14ac:dyDescent="0.25">
      <c r="A274" s="424">
        <v>135</v>
      </c>
      <c r="B274" s="424" t="s">
        <v>1481</v>
      </c>
      <c r="C274" s="424" t="s">
        <v>250</v>
      </c>
      <c r="D274" s="424" t="s">
        <v>1029</v>
      </c>
      <c r="E274" s="424"/>
      <c r="F274" s="760"/>
      <c r="G274" s="85">
        <v>44303</v>
      </c>
      <c r="H274" s="85">
        <v>44321</v>
      </c>
      <c r="I274" s="481"/>
      <c r="J274" s="262"/>
      <c r="K274" s="492">
        <f>L272</f>
        <v>44587</v>
      </c>
      <c r="L274" s="492">
        <f>K274+5</f>
        <v>44592</v>
      </c>
      <c r="M274" s="109"/>
      <c r="N274" s="109"/>
      <c r="O274" s="109"/>
      <c r="P274" s="109"/>
      <c r="Q274" s="109"/>
      <c r="R274" s="109"/>
      <c r="S274" s="109"/>
      <c r="T274" s="109"/>
      <c r="U274" s="109"/>
      <c r="V274" s="109"/>
      <c r="W274" s="109"/>
      <c r="X274" s="474"/>
      <c r="Y274" s="474"/>
      <c r="Z274" s="474"/>
    </row>
    <row r="275" spans="1:26" ht="15.75" customHeight="1" x14ac:dyDescent="0.25">
      <c r="A275" s="424"/>
      <c r="B275" s="424"/>
      <c r="C275" s="424"/>
      <c r="D275" s="424"/>
      <c r="E275" s="482">
        <v>370.13200000000001</v>
      </c>
      <c r="F275" s="760"/>
      <c r="G275" s="496"/>
      <c r="H275" s="480"/>
      <c r="I275" s="481"/>
      <c r="J275" s="262"/>
      <c r="K275" s="109"/>
      <c r="L275" s="109"/>
      <c r="M275" s="109"/>
      <c r="N275" s="109"/>
      <c r="O275" s="109"/>
      <c r="P275" s="109"/>
      <c r="Q275" s="109"/>
      <c r="R275" s="109"/>
      <c r="S275" s="109"/>
      <c r="T275" s="109"/>
      <c r="U275" s="109"/>
      <c r="V275" s="109"/>
      <c r="W275" s="109"/>
      <c r="X275" s="474"/>
      <c r="Y275" s="474"/>
      <c r="Z275" s="474"/>
    </row>
    <row r="276" spans="1:26" ht="15.75" customHeight="1" x14ac:dyDescent="0.25">
      <c r="A276" s="424">
        <v>136</v>
      </c>
      <c r="B276" s="424" t="s">
        <v>1482</v>
      </c>
      <c r="C276" s="424" t="s">
        <v>250</v>
      </c>
      <c r="D276" s="424" t="s">
        <v>1029</v>
      </c>
      <c r="E276" s="424"/>
      <c r="F276" s="760"/>
      <c r="G276" s="85">
        <v>44303</v>
      </c>
      <c r="H276" s="85">
        <v>44321</v>
      </c>
      <c r="I276" s="481"/>
      <c r="J276" s="262"/>
      <c r="K276" s="492">
        <f>K270</f>
        <v>44573</v>
      </c>
      <c r="L276" s="492">
        <f>K276+7</f>
        <v>44580</v>
      </c>
      <c r="M276" s="109"/>
      <c r="N276" s="109"/>
      <c r="O276" s="109"/>
      <c r="P276" s="109"/>
      <c r="Q276" s="109"/>
      <c r="R276" s="109"/>
      <c r="S276" s="109"/>
      <c r="T276" s="109"/>
      <c r="U276" s="109"/>
      <c r="V276" s="109"/>
      <c r="W276" s="109"/>
      <c r="X276" s="474"/>
      <c r="Y276" s="474"/>
      <c r="Z276" s="474"/>
    </row>
    <row r="277" spans="1:26" ht="15.75" customHeight="1" x14ac:dyDescent="0.25">
      <c r="A277" s="424"/>
      <c r="B277" s="424"/>
      <c r="C277" s="424"/>
      <c r="D277" s="424"/>
      <c r="E277" s="482">
        <v>375.34500000000003</v>
      </c>
      <c r="F277" s="760"/>
      <c r="G277" s="496"/>
      <c r="H277" s="480"/>
      <c r="I277" s="481"/>
      <c r="J277" s="262"/>
      <c r="K277" s="109"/>
      <c r="L277" s="109"/>
      <c r="M277" s="109"/>
      <c r="N277" s="109"/>
      <c r="O277" s="109"/>
      <c r="P277" s="109"/>
      <c r="Q277" s="109"/>
      <c r="R277" s="109"/>
      <c r="S277" s="109"/>
      <c r="T277" s="109"/>
      <c r="U277" s="109"/>
      <c r="V277" s="109"/>
      <c r="W277" s="109"/>
      <c r="X277" s="474"/>
      <c r="Y277" s="474"/>
      <c r="Z277" s="474"/>
    </row>
    <row r="278" spans="1:26" ht="15.75" customHeight="1" x14ac:dyDescent="0.25">
      <c r="A278" s="424">
        <v>137</v>
      </c>
      <c r="B278" s="424" t="s">
        <v>1483</v>
      </c>
      <c r="C278" s="424" t="s">
        <v>250</v>
      </c>
      <c r="D278" s="424" t="s">
        <v>1029</v>
      </c>
      <c r="E278" s="424"/>
      <c r="F278" s="760"/>
      <c r="G278" s="85">
        <v>44303</v>
      </c>
      <c r="H278" s="85">
        <v>44321</v>
      </c>
      <c r="I278" s="481"/>
      <c r="J278" s="262"/>
      <c r="K278" s="109"/>
      <c r="L278" s="109"/>
      <c r="M278" s="109"/>
      <c r="N278" s="109"/>
      <c r="O278" s="109"/>
      <c r="P278" s="109"/>
      <c r="Q278" s="109"/>
      <c r="R278" s="109"/>
      <c r="S278" s="109"/>
      <c r="T278" s="109"/>
      <c r="U278" s="109"/>
      <c r="V278" s="109"/>
      <c r="W278" s="109"/>
      <c r="X278" s="474"/>
      <c r="Y278" s="474"/>
      <c r="Z278" s="474"/>
    </row>
    <row r="279" spans="1:26" ht="15.75" customHeight="1" x14ac:dyDescent="0.25">
      <c r="A279" s="424"/>
      <c r="B279" s="424"/>
      <c r="C279" s="424"/>
      <c r="D279" s="424"/>
      <c r="E279" s="482">
        <v>383.43700000000001</v>
      </c>
      <c r="F279" s="725"/>
      <c r="G279" s="496"/>
      <c r="H279" s="480"/>
      <c r="I279" s="481"/>
      <c r="J279" s="262"/>
      <c r="K279" s="109"/>
      <c r="L279" s="109"/>
      <c r="M279" s="109"/>
      <c r="N279" s="109"/>
      <c r="O279" s="109"/>
      <c r="P279" s="109"/>
      <c r="Q279" s="109"/>
      <c r="R279" s="109"/>
      <c r="S279" s="109"/>
      <c r="T279" s="109"/>
      <c r="U279" s="109"/>
      <c r="V279" s="109"/>
      <c r="W279" s="109"/>
      <c r="X279" s="474"/>
      <c r="Y279" s="474"/>
      <c r="Z279" s="474"/>
    </row>
    <row r="280" spans="1:26" ht="15.75" customHeight="1" x14ac:dyDescent="0.25">
      <c r="A280" s="424">
        <v>138</v>
      </c>
      <c r="B280" s="424" t="s">
        <v>1484</v>
      </c>
      <c r="C280" s="424" t="s">
        <v>253</v>
      </c>
      <c r="D280" s="424" t="s">
        <v>1485</v>
      </c>
      <c r="E280" s="424"/>
      <c r="F280" s="479"/>
      <c r="G280" s="85">
        <v>44303</v>
      </c>
      <c r="H280" s="85">
        <v>44321</v>
      </c>
      <c r="I280" s="481" t="s">
        <v>1382</v>
      </c>
      <c r="J280" s="262"/>
      <c r="K280" s="489">
        <v>44556</v>
      </c>
      <c r="L280" s="489">
        <v>44561</v>
      </c>
      <c r="M280" s="109"/>
      <c r="N280" s="109"/>
      <c r="O280" s="109"/>
      <c r="P280" s="109"/>
      <c r="Q280" s="109"/>
      <c r="R280" s="109"/>
      <c r="S280" s="109"/>
      <c r="T280" s="109"/>
      <c r="U280" s="109"/>
      <c r="V280" s="109"/>
      <c r="W280" s="109"/>
      <c r="X280" s="474"/>
      <c r="Y280" s="474"/>
      <c r="Z280" s="474"/>
    </row>
    <row r="281" spans="1:26" ht="14.25" customHeight="1" x14ac:dyDescent="0.25">
      <c r="A281" s="424"/>
      <c r="B281" s="424"/>
      <c r="C281" s="424"/>
      <c r="D281" s="424"/>
      <c r="E281" s="482">
        <v>411.94400000000002</v>
      </c>
      <c r="F281" s="759">
        <v>3320.723</v>
      </c>
      <c r="G281" s="496"/>
      <c r="H281" s="480"/>
      <c r="I281" s="481"/>
      <c r="J281" s="262"/>
      <c r="K281" s="109"/>
      <c r="L281" s="109"/>
      <c r="M281" s="109"/>
      <c r="N281" s="109"/>
      <c r="O281" s="109"/>
      <c r="P281" s="109"/>
      <c r="Q281" s="109"/>
      <c r="R281" s="109"/>
      <c r="S281" s="109"/>
      <c r="T281" s="109"/>
      <c r="U281" s="109"/>
      <c r="V281" s="109"/>
      <c r="W281" s="109"/>
      <c r="X281" s="474"/>
      <c r="Y281" s="474"/>
      <c r="Z281" s="474"/>
    </row>
    <row r="282" spans="1:26" ht="15.75" customHeight="1" x14ac:dyDescent="0.25">
      <c r="A282" s="424">
        <v>139</v>
      </c>
      <c r="B282" s="424" t="s">
        <v>1486</v>
      </c>
      <c r="C282" s="427" t="s">
        <v>250</v>
      </c>
      <c r="D282" s="427" t="s">
        <v>1029</v>
      </c>
      <c r="E282" s="427"/>
      <c r="F282" s="760"/>
      <c r="G282" s="85">
        <v>44303</v>
      </c>
      <c r="H282" s="85">
        <v>44321</v>
      </c>
      <c r="I282" s="484" t="s">
        <v>1308</v>
      </c>
      <c r="J282" s="243"/>
      <c r="K282" s="492">
        <f>L276</f>
        <v>44580</v>
      </c>
      <c r="L282" s="492">
        <f>K282+7</f>
        <v>44587</v>
      </c>
      <c r="M282" s="109"/>
      <c r="N282" s="109"/>
      <c r="O282" s="109"/>
      <c r="P282" s="109"/>
      <c r="Q282" s="109"/>
      <c r="R282" s="109"/>
      <c r="S282" s="109"/>
      <c r="T282" s="109"/>
      <c r="U282" s="109"/>
      <c r="V282" s="109"/>
      <c r="W282" s="109"/>
      <c r="X282" s="474"/>
      <c r="Y282" s="474"/>
      <c r="Z282" s="474"/>
    </row>
    <row r="283" spans="1:26" ht="15.75" customHeight="1" x14ac:dyDescent="0.25">
      <c r="A283" s="424"/>
      <c r="B283" s="424"/>
      <c r="C283" s="424"/>
      <c r="D283" s="424"/>
      <c r="E283" s="482">
        <v>409.69</v>
      </c>
      <c r="F283" s="760"/>
      <c r="G283" s="496"/>
      <c r="H283" s="480"/>
      <c r="I283" s="481"/>
      <c r="J283" s="262"/>
      <c r="K283" s="109"/>
      <c r="L283" s="109"/>
      <c r="M283" s="109"/>
      <c r="N283" s="109"/>
      <c r="O283" s="109"/>
      <c r="P283" s="109"/>
      <c r="Q283" s="109"/>
      <c r="R283" s="109"/>
      <c r="S283" s="109"/>
      <c r="T283" s="109"/>
      <c r="U283" s="109"/>
      <c r="V283" s="109"/>
      <c r="W283" s="109"/>
      <c r="X283" s="474"/>
      <c r="Y283" s="474"/>
      <c r="Z283" s="474"/>
    </row>
    <row r="284" spans="1:26" ht="15.75" customHeight="1" x14ac:dyDescent="0.25">
      <c r="A284" s="424">
        <v>140</v>
      </c>
      <c r="B284" s="424" t="s">
        <v>1487</v>
      </c>
      <c r="C284" s="427" t="s">
        <v>257</v>
      </c>
      <c r="D284" s="427" t="s">
        <v>1029</v>
      </c>
      <c r="E284" s="427"/>
      <c r="F284" s="760"/>
      <c r="G284" s="85">
        <v>44303</v>
      </c>
      <c r="H284" s="85">
        <v>44321</v>
      </c>
      <c r="I284" s="484" t="s">
        <v>1308</v>
      </c>
      <c r="J284" s="243"/>
      <c r="K284" s="489">
        <v>44340</v>
      </c>
      <c r="L284" s="489">
        <v>44350</v>
      </c>
      <c r="M284" s="492">
        <v>44580</v>
      </c>
      <c r="N284" s="492">
        <f>M284+5</f>
        <v>44585</v>
      </c>
      <c r="O284" s="489">
        <v>44356</v>
      </c>
      <c r="P284" s="489">
        <v>44356</v>
      </c>
      <c r="Q284" s="109"/>
      <c r="R284" s="109"/>
      <c r="S284" s="109"/>
      <c r="T284" s="109"/>
      <c r="U284" s="109"/>
      <c r="V284" s="109"/>
      <c r="W284" s="109"/>
      <c r="X284" s="474"/>
      <c r="Y284" s="474"/>
      <c r="Z284" s="474"/>
    </row>
    <row r="285" spans="1:26" ht="15.75" customHeight="1" x14ac:dyDescent="0.25">
      <c r="A285" s="424"/>
      <c r="B285" s="424"/>
      <c r="C285" s="424"/>
      <c r="D285" s="424"/>
      <c r="E285" s="482">
        <v>412.90800000000002</v>
      </c>
      <c r="F285" s="760"/>
      <c r="G285" s="496"/>
      <c r="H285" s="480"/>
      <c r="I285" s="481"/>
      <c r="J285" s="262"/>
      <c r="K285" s="109"/>
      <c r="L285" s="109"/>
      <c r="M285" s="109"/>
      <c r="N285" s="109"/>
      <c r="O285" s="109"/>
      <c r="P285" s="109"/>
      <c r="Q285" s="109"/>
      <c r="R285" s="109"/>
      <c r="S285" s="109"/>
      <c r="T285" s="109"/>
      <c r="U285" s="109"/>
      <c r="V285" s="109"/>
      <c r="W285" s="109"/>
      <c r="X285" s="474"/>
      <c r="Y285" s="474"/>
      <c r="Z285" s="474"/>
    </row>
    <row r="286" spans="1:26" ht="15.75" customHeight="1" x14ac:dyDescent="0.25">
      <c r="A286" s="424">
        <v>141</v>
      </c>
      <c r="B286" s="424" t="s">
        <v>1488</v>
      </c>
      <c r="C286" s="427" t="s">
        <v>250</v>
      </c>
      <c r="D286" s="427" t="s">
        <v>1029</v>
      </c>
      <c r="E286" s="427"/>
      <c r="F286" s="760"/>
      <c r="G286" s="85">
        <v>44303</v>
      </c>
      <c r="H286" s="85">
        <v>44321</v>
      </c>
      <c r="I286" s="484" t="s">
        <v>1308</v>
      </c>
      <c r="J286" s="243"/>
      <c r="K286" s="492">
        <f>L282</f>
        <v>44587</v>
      </c>
      <c r="L286" s="492">
        <f>K286+5</f>
        <v>44592</v>
      </c>
      <c r="M286" s="109"/>
      <c r="N286" s="109"/>
      <c r="O286" s="109"/>
      <c r="P286" s="109"/>
      <c r="Q286" s="109"/>
      <c r="R286" s="109"/>
      <c r="S286" s="109"/>
      <c r="T286" s="109"/>
      <c r="U286" s="109"/>
      <c r="V286" s="109"/>
      <c r="W286" s="109"/>
      <c r="X286" s="474"/>
      <c r="Y286" s="474"/>
      <c r="Z286" s="474"/>
    </row>
    <row r="287" spans="1:26" ht="15.75" customHeight="1" x14ac:dyDescent="0.25">
      <c r="A287" s="424"/>
      <c r="B287" s="424"/>
      <c r="C287" s="424"/>
      <c r="D287" s="424"/>
      <c r="E287" s="482">
        <v>414.411</v>
      </c>
      <c r="F287" s="760"/>
      <c r="G287" s="496"/>
      <c r="H287" s="480"/>
      <c r="I287" s="481"/>
      <c r="J287" s="262"/>
      <c r="K287" s="109"/>
      <c r="L287" s="109"/>
      <c r="M287" s="109"/>
      <c r="N287" s="109"/>
      <c r="O287" s="109"/>
      <c r="P287" s="109"/>
      <c r="Q287" s="109"/>
      <c r="R287" s="109"/>
      <c r="S287" s="109"/>
      <c r="T287" s="109"/>
      <c r="U287" s="109"/>
      <c r="V287" s="109"/>
      <c r="W287" s="109"/>
      <c r="X287" s="474"/>
      <c r="Y287" s="474"/>
      <c r="Z287" s="474"/>
    </row>
    <row r="288" spans="1:26" ht="15.75" customHeight="1" x14ac:dyDescent="0.25">
      <c r="A288" s="424">
        <v>142</v>
      </c>
      <c r="B288" s="424" t="s">
        <v>1489</v>
      </c>
      <c r="C288" s="427" t="s">
        <v>257</v>
      </c>
      <c r="D288" s="427" t="s">
        <v>1029</v>
      </c>
      <c r="E288" s="427"/>
      <c r="F288" s="760"/>
      <c r="G288" s="85">
        <v>44303</v>
      </c>
      <c r="H288" s="85">
        <v>44321</v>
      </c>
      <c r="I288" s="484" t="s">
        <v>1308</v>
      </c>
      <c r="J288" s="243"/>
      <c r="K288" s="492">
        <f>K276</f>
        <v>44573</v>
      </c>
      <c r="L288" s="492">
        <f>K288+7</f>
        <v>44580</v>
      </c>
      <c r="M288" s="109"/>
      <c r="N288" s="109"/>
      <c r="O288" s="109"/>
      <c r="P288" s="109"/>
      <c r="Q288" s="109"/>
      <c r="R288" s="109"/>
      <c r="S288" s="109"/>
      <c r="T288" s="109"/>
      <c r="U288" s="109"/>
      <c r="V288" s="109"/>
      <c r="W288" s="109"/>
      <c r="X288" s="474"/>
      <c r="Y288" s="474"/>
      <c r="Z288" s="474"/>
    </row>
    <row r="289" spans="1:26" ht="15.75" customHeight="1" x14ac:dyDescent="0.25">
      <c r="A289" s="424"/>
      <c r="B289" s="424"/>
      <c r="C289" s="424"/>
      <c r="D289" s="424"/>
      <c r="E289" s="482">
        <v>420.733</v>
      </c>
      <c r="F289" s="760"/>
      <c r="G289" s="496"/>
      <c r="H289" s="480"/>
      <c r="I289" s="481"/>
      <c r="J289" s="262"/>
      <c r="K289" s="109"/>
      <c r="L289" s="109"/>
      <c r="M289" s="109"/>
      <c r="N289" s="109"/>
      <c r="O289" s="109"/>
      <c r="P289" s="109"/>
      <c r="Q289" s="109"/>
      <c r="R289" s="109"/>
      <c r="S289" s="109"/>
      <c r="T289" s="109"/>
      <c r="U289" s="109"/>
      <c r="V289" s="109"/>
      <c r="W289" s="109"/>
      <c r="X289" s="474"/>
      <c r="Y289" s="474"/>
      <c r="Z289" s="474"/>
    </row>
    <row r="290" spans="1:26" ht="15.75" customHeight="1" x14ac:dyDescent="0.25">
      <c r="A290" s="424">
        <v>143</v>
      </c>
      <c r="B290" s="424" t="s">
        <v>1490</v>
      </c>
      <c r="C290" s="427" t="s">
        <v>257</v>
      </c>
      <c r="D290" s="427" t="s">
        <v>1029</v>
      </c>
      <c r="E290" s="427"/>
      <c r="F290" s="760"/>
      <c r="G290" s="85">
        <v>44303</v>
      </c>
      <c r="H290" s="85">
        <v>44321</v>
      </c>
      <c r="I290" s="484" t="s">
        <v>1308</v>
      </c>
      <c r="J290" s="243"/>
      <c r="K290" s="489">
        <v>44340</v>
      </c>
      <c r="L290" s="489">
        <v>44347</v>
      </c>
      <c r="M290" s="492">
        <f>N284</f>
        <v>44585</v>
      </c>
      <c r="N290" s="492">
        <f>M290+7</f>
        <v>44592</v>
      </c>
      <c r="O290" s="489">
        <v>44525</v>
      </c>
      <c r="P290" s="489">
        <v>44525</v>
      </c>
      <c r="Q290" s="109"/>
      <c r="R290" s="109"/>
      <c r="S290" s="109"/>
      <c r="T290" s="109"/>
      <c r="U290" s="109"/>
      <c r="V290" s="109"/>
      <c r="W290" s="109"/>
      <c r="X290" s="474"/>
      <c r="Y290" s="474"/>
      <c r="Z290" s="474"/>
    </row>
    <row r="291" spans="1:26" ht="15.75" customHeight="1" x14ac:dyDescent="0.25">
      <c r="A291" s="424"/>
      <c r="B291" s="424"/>
      <c r="C291" s="424"/>
      <c r="D291" s="424"/>
      <c r="E291" s="482">
        <v>413.98099999999999</v>
      </c>
      <c r="F291" s="760"/>
      <c r="G291" s="496"/>
      <c r="H291" s="480"/>
      <c r="I291" s="481"/>
      <c r="J291" s="262"/>
      <c r="K291" s="109"/>
      <c r="L291" s="109"/>
      <c r="M291" s="109"/>
      <c r="N291" s="109"/>
      <c r="O291" s="109"/>
      <c r="P291" s="109"/>
      <c r="Q291" s="109"/>
      <c r="R291" s="109"/>
      <c r="S291" s="109"/>
      <c r="T291" s="109"/>
      <c r="U291" s="109"/>
      <c r="V291" s="109"/>
      <c r="W291" s="109"/>
      <c r="X291" s="474"/>
      <c r="Y291" s="474"/>
      <c r="Z291" s="474"/>
    </row>
    <row r="292" spans="1:26" ht="15.75" customHeight="1" x14ac:dyDescent="0.25">
      <c r="A292" s="424">
        <v>144</v>
      </c>
      <c r="B292" s="424" t="s">
        <v>1491</v>
      </c>
      <c r="C292" s="427" t="s">
        <v>250</v>
      </c>
      <c r="D292" s="427" t="s">
        <v>1029</v>
      </c>
      <c r="E292" s="427"/>
      <c r="F292" s="760"/>
      <c r="G292" s="85">
        <v>44303</v>
      </c>
      <c r="H292" s="85">
        <v>44321</v>
      </c>
      <c r="I292" s="484"/>
      <c r="J292" s="243"/>
      <c r="K292" s="492">
        <v>44580</v>
      </c>
      <c r="L292" s="492">
        <v>44587</v>
      </c>
      <c r="M292" s="109"/>
      <c r="N292" s="109"/>
      <c r="O292" s="109"/>
      <c r="P292" s="109"/>
      <c r="Q292" s="109"/>
      <c r="R292" s="109"/>
      <c r="S292" s="109"/>
      <c r="T292" s="109"/>
      <c r="U292" s="109"/>
      <c r="V292" s="109"/>
      <c r="W292" s="109"/>
      <c r="X292" s="474"/>
      <c r="Y292" s="474"/>
      <c r="Z292" s="474"/>
    </row>
    <row r="293" spans="1:26" ht="15.75" customHeight="1" x14ac:dyDescent="0.25">
      <c r="A293" s="424"/>
      <c r="B293" s="424"/>
      <c r="C293" s="424"/>
      <c r="D293" s="424"/>
      <c r="E293" s="482">
        <v>424.91</v>
      </c>
      <c r="F293" s="760"/>
      <c r="G293" s="496"/>
      <c r="H293" s="480"/>
      <c r="I293" s="481"/>
      <c r="J293" s="262"/>
      <c r="K293" s="109"/>
      <c r="L293" s="109"/>
      <c r="M293" s="109"/>
      <c r="N293" s="109"/>
      <c r="O293" s="109"/>
      <c r="P293" s="109"/>
      <c r="Q293" s="109"/>
      <c r="R293" s="109"/>
      <c r="S293" s="109"/>
      <c r="T293" s="109"/>
      <c r="U293" s="109"/>
      <c r="V293" s="109"/>
      <c r="W293" s="109"/>
      <c r="X293" s="474"/>
      <c r="Y293" s="474"/>
      <c r="Z293" s="474"/>
    </row>
    <row r="294" spans="1:26" ht="15.75" customHeight="1" x14ac:dyDescent="0.25">
      <c r="A294" s="424">
        <v>145</v>
      </c>
      <c r="B294" s="424" t="s">
        <v>1492</v>
      </c>
      <c r="C294" s="427" t="s">
        <v>257</v>
      </c>
      <c r="D294" s="427" t="s">
        <v>1029</v>
      </c>
      <c r="E294" s="427"/>
      <c r="F294" s="760"/>
      <c r="G294" s="85">
        <v>44303</v>
      </c>
      <c r="H294" s="85">
        <v>44321</v>
      </c>
      <c r="I294" s="484" t="s">
        <v>1308</v>
      </c>
      <c r="J294" s="243"/>
      <c r="K294" s="492" t="s">
        <v>1407</v>
      </c>
      <c r="L294" s="492" t="s">
        <v>1407</v>
      </c>
      <c r="M294" s="109"/>
      <c r="N294" s="109"/>
      <c r="O294" s="109"/>
      <c r="P294" s="109"/>
      <c r="Q294" s="109"/>
      <c r="R294" s="109"/>
      <c r="S294" s="109"/>
      <c r="T294" s="109"/>
      <c r="U294" s="109"/>
      <c r="V294" s="109"/>
      <c r="W294" s="109"/>
      <c r="X294" s="474"/>
      <c r="Y294" s="474"/>
      <c r="Z294" s="474"/>
    </row>
    <row r="295" spans="1:26" ht="15.75" customHeight="1" x14ac:dyDescent="0.25">
      <c r="A295" s="424"/>
      <c r="B295" s="424"/>
      <c r="C295" s="424"/>
      <c r="D295" s="424"/>
      <c r="E295" s="482">
        <v>412.14600000000002</v>
      </c>
      <c r="F295" s="725"/>
      <c r="G295" s="496"/>
      <c r="H295" s="480"/>
      <c r="I295" s="481"/>
      <c r="J295" s="262"/>
      <c r="K295" s="109"/>
      <c r="L295" s="109"/>
      <c r="M295" s="109"/>
      <c r="N295" s="109"/>
      <c r="O295" s="109"/>
      <c r="P295" s="109"/>
      <c r="Q295" s="109"/>
      <c r="R295" s="109"/>
      <c r="S295" s="109"/>
      <c r="T295" s="109"/>
      <c r="U295" s="109"/>
      <c r="V295" s="109"/>
      <c r="W295" s="109"/>
      <c r="X295" s="474"/>
      <c r="Y295" s="474"/>
      <c r="Z295" s="474"/>
    </row>
    <row r="296" spans="1:26" ht="15.75" customHeight="1" x14ac:dyDescent="0.25">
      <c r="A296" s="424">
        <v>146</v>
      </c>
      <c r="B296" s="424" t="s">
        <v>1493</v>
      </c>
      <c r="C296" s="424" t="s">
        <v>276</v>
      </c>
      <c r="D296" s="424" t="s">
        <v>1494</v>
      </c>
      <c r="E296" s="424"/>
      <c r="F296" s="479"/>
      <c r="G296" s="85">
        <v>44303</v>
      </c>
      <c r="H296" s="85">
        <v>44321</v>
      </c>
      <c r="I296" s="481"/>
      <c r="J296" s="262"/>
      <c r="K296" s="492">
        <v>44573</v>
      </c>
      <c r="L296" s="492">
        <v>44580</v>
      </c>
      <c r="M296" s="109"/>
      <c r="N296" s="109"/>
      <c r="O296" s="109"/>
      <c r="P296" s="109"/>
      <c r="Q296" s="109"/>
      <c r="R296" s="109"/>
      <c r="S296" s="109"/>
      <c r="T296" s="109"/>
      <c r="U296" s="109"/>
      <c r="V296" s="109"/>
      <c r="W296" s="109"/>
      <c r="X296" s="474"/>
      <c r="Y296" s="474"/>
      <c r="Z296" s="474"/>
    </row>
    <row r="297" spans="1:26" ht="15.75" customHeight="1" x14ac:dyDescent="0.25">
      <c r="A297" s="424"/>
      <c r="B297" s="424"/>
      <c r="C297" s="424"/>
      <c r="D297" s="424"/>
      <c r="E297" s="482">
        <v>419.81099999999998</v>
      </c>
      <c r="F297" s="759">
        <v>4992.0510000000004</v>
      </c>
      <c r="G297" s="496"/>
      <c r="H297" s="480"/>
      <c r="I297" s="481"/>
      <c r="J297" s="262"/>
      <c r="K297" s="109"/>
      <c r="L297" s="109"/>
      <c r="M297" s="109"/>
      <c r="N297" s="109"/>
      <c r="O297" s="109"/>
      <c r="P297" s="109"/>
      <c r="Q297" s="109"/>
      <c r="R297" s="109"/>
      <c r="S297" s="109"/>
      <c r="T297" s="109"/>
      <c r="U297" s="109"/>
      <c r="V297" s="109"/>
      <c r="W297" s="109"/>
      <c r="X297" s="474"/>
      <c r="Y297" s="474"/>
      <c r="Z297" s="474"/>
    </row>
    <row r="298" spans="1:26" ht="15.75" customHeight="1" x14ac:dyDescent="0.25">
      <c r="A298" s="424">
        <v>147</v>
      </c>
      <c r="B298" s="424" t="s">
        <v>1495</v>
      </c>
      <c r="C298" s="427" t="s">
        <v>257</v>
      </c>
      <c r="D298" s="427" t="s">
        <v>1029</v>
      </c>
      <c r="E298" s="427"/>
      <c r="F298" s="760"/>
      <c r="G298" s="85">
        <v>44303</v>
      </c>
      <c r="H298" s="85">
        <v>44413</v>
      </c>
      <c r="I298" s="484"/>
      <c r="J298" s="243"/>
      <c r="K298" s="492">
        <v>44580</v>
      </c>
      <c r="L298" s="492">
        <v>44587</v>
      </c>
      <c r="M298" s="109"/>
      <c r="N298" s="109"/>
      <c r="O298" s="109"/>
      <c r="P298" s="109"/>
      <c r="Q298" s="109"/>
      <c r="R298" s="109"/>
      <c r="S298" s="109"/>
      <c r="T298" s="109"/>
      <c r="U298" s="109"/>
      <c r="V298" s="109"/>
      <c r="W298" s="109"/>
      <c r="X298" s="474"/>
      <c r="Y298" s="474"/>
      <c r="Z298" s="474"/>
    </row>
    <row r="299" spans="1:26" ht="15.75" customHeight="1" x14ac:dyDescent="0.25">
      <c r="A299" s="424"/>
      <c r="B299" s="424"/>
      <c r="C299" s="424"/>
      <c r="D299" s="424"/>
      <c r="E299" s="482">
        <v>418.08100000000002</v>
      </c>
      <c r="F299" s="760"/>
      <c r="G299" s="496"/>
      <c r="H299" s="480"/>
      <c r="I299" s="481"/>
      <c r="J299" s="262"/>
      <c r="K299" s="109"/>
      <c r="L299" s="109"/>
      <c r="M299" s="109"/>
      <c r="N299" s="109"/>
      <c r="O299" s="109"/>
      <c r="P299" s="109"/>
      <c r="Q299" s="109"/>
      <c r="R299" s="109"/>
      <c r="S299" s="109"/>
      <c r="T299" s="109"/>
      <c r="U299" s="109"/>
      <c r="V299" s="109"/>
      <c r="W299" s="109"/>
      <c r="X299" s="474"/>
      <c r="Y299" s="474"/>
      <c r="Z299" s="474"/>
    </row>
    <row r="300" spans="1:26" ht="15.75" customHeight="1" x14ac:dyDescent="0.25">
      <c r="A300" s="424">
        <v>148</v>
      </c>
      <c r="B300" s="424" t="s">
        <v>1496</v>
      </c>
      <c r="C300" s="424" t="s">
        <v>250</v>
      </c>
      <c r="D300" s="424" t="s">
        <v>1029</v>
      </c>
      <c r="E300" s="424"/>
      <c r="F300" s="760"/>
      <c r="G300" s="85">
        <v>44303</v>
      </c>
      <c r="H300" s="85">
        <v>44413</v>
      </c>
      <c r="I300" s="481" t="s">
        <v>1497</v>
      </c>
      <c r="J300" s="262"/>
      <c r="K300" s="109" t="s">
        <v>1407</v>
      </c>
      <c r="L300" s="109" t="s">
        <v>1407</v>
      </c>
      <c r="M300" s="109"/>
      <c r="N300" s="109"/>
      <c r="O300" s="109"/>
      <c r="P300" s="109"/>
      <c r="Q300" s="109"/>
      <c r="R300" s="109"/>
      <c r="S300" s="109"/>
      <c r="T300" s="109"/>
      <c r="U300" s="109"/>
      <c r="V300" s="109"/>
      <c r="W300" s="109"/>
      <c r="X300" s="474"/>
      <c r="Y300" s="474"/>
      <c r="Z300" s="474"/>
    </row>
    <row r="301" spans="1:26" ht="15.75" customHeight="1" x14ac:dyDescent="0.25">
      <c r="A301" s="424"/>
      <c r="B301" s="424"/>
      <c r="C301" s="424"/>
      <c r="D301" s="424"/>
      <c r="E301" s="482">
        <v>415.89800000000002</v>
      </c>
      <c r="F301" s="760"/>
      <c r="G301" s="496"/>
      <c r="H301" s="480"/>
      <c r="I301" s="481"/>
      <c r="J301" s="262"/>
      <c r="K301" s="109"/>
      <c r="L301" s="109"/>
      <c r="M301" s="109"/>
      <c r="N301" s="109"/>
      <c r="O301" s="109"/>
      <c r="P301" s="109"/>
      <c r="Q301" s="109"/>
      <c r="R301" s="109"/>
      <c r="S301" s="109"/>
      <c r="T301" s="109"/>
      <c r="U301" s="109"/>
      <c r="V301" s="109"/>
      <c r="W301" s="109"/>
      <c r="X301" s="474"/>
      <c r="Y301" s="474"/>
      <c r="Z301" s="474"/>
    </row>
    <row r="302" spans="1:26" ht="15.75" customHeight="1" x14ac:dyDescent="0.25">
      <c r="A302" s="424">
        <v>149</v>
      </c>
      <c r="B302" s="424" t="s">
        <v>1498</v>
      </c>
      <c r="C302" s="424" t="s">
        <v>257</v>
      </c>
      <c r="D302" s="424" t="s">
        <v>1029</v>
      </c>
      <c r="E302" s="424"/>
      <c r="F302" s="760"/>
      <c r="G302" s="85">
        <v>44303</v>
      </c>
      <c r="H302" s="85">
        <v>44413</v>
      </c>
      <c r="I302" s="481"/>
      <c r="J302" s="262"/>
      <c r="K302" s="492">
        <v>44580</v>
      </c>
      <c r="L302" s="492">
        <v>44587</v>
      </c>
      <c r="M302" s="109"/>
      <c r="N302" s="109"/>
      <c r="O302" s="109"/>
      <c r="P302" s="109"/>
      <c r="Q302" s="109"/>
      <c r="R302" s="109"/>
      <c r="S302" s="109"/>
      <c r="T302" s="109"/>
      <c r="U302" s="109"/>
      <c r="V302" s="109"/>
      <c r="W302" s="109"/>
      <c r="X302" s="474"/>
      <c r="Y302" s="474"/>
      <c r="Z302" s="474"/>
    </row>
    <row r="303" spans="1:26" ht="15.75" customHeight="1" x14ac:dyDescent="0.25">
      <c r="A303" s="424"/>
      <c r="B303" s="424"/>
      <c r="C303" s="424"/>
      <c r="D303" s="424"/>
      <c r="E303" s="482">
        <v>416.23200000000003</v>
      </c>
      <c r="F303" s="760"/>
      <c r="G303" s="496"/>
      <c r="H303" s="480"/>
      <c r="I303" s="481"/>
      <c r="J303" s="262"/>
      <c r="K303" s="109"/>
      <c r="L303" s="109"/>
      <c r="M303" s="109"/>
      <c r="N303" s="109"/>
      <c r="O303" s="109"/>
      <c r="P303" s="109"/>
      <c r="Q303" s="109"/>
      <c r="R303" s="109"/>
      <c r="S303" s="109"/>
      <c r="T303" s="109"/>
      <c r="U303" s="109"/>
      <c r="V303" s="109"/>
      <c r="W303" s="109"/>
      <c r="X303" s="474"/>
      <c r="Y303" s="474"/>
      <c r="Z303" s="474"/>
    </row>
    <row r="304" spans="1:26" ht="15.75" customHeight="1" x14ac:dyDescent="0.25">
      <c r="A304" s="424">
        <v>150</v>
      </c>
      <c r="B304" s="424" t="s">
        <v>1499</v>
      </c>
      <c r="C304" s="424" t="s">
        <v>250</v>
      </c>
      <c r="D304" s="424" t="s">
        <v>1029</v>
      </c>
      <c r="E304" s="424"/>
      <c r="F304" s="760"/>
      <c r="G304" s="85">
        <v>44303</v>
      </c>
      <c r="H304" s="85">
        <v>44413</v>
      </c>
      <c r="I304" s="481"/>
      <c r="J304" s="262"/>
      <c r="K304" s="492">
        <v>44587</v>
      </c>
      <c r="L304" s="492">
        <v>44592</v>
      </c>
      <c r="M304" s="109"/>
      <c r="N304" s="109"/>
      <c r="O304" s="109"/>
      <c r="P304" s="109"/>
      <c r="Q304" s="109"/>
      <c r="R304" s="109"/>
      <c r="S304" s="109"/>
      <c r="T304" s="109"/>
      <c r="U304" s="109"/>
      <c r="V304" s="109"/>
      <c r="W304" s="109"/>
      <c r="X304" s="474"/>
      <c r="Y304" s="474"/>
      <c r="Z304" s="474"/>
    </row>
    <row r="305" spans="1:26" ht="15.75" customHeight="1" x14ac:dyDescent="0.25">
      <c r="A305" s="424"/>
      <c r="B305" s="424"/>
      <c r="C305" s="424"/>
      <c r="D305" s="424"/>
      <c r="E305" s="482">
        <v>403.46899999999999</v>
      </c>
      <c r="F305" s="760"/>
      <c r="G305" s="496"/>
      <c r="H305" s="480"/>
      <c r="I305" s="481"/>
      <c r="J305" s="262"/>
      <c r="K305" s="109"/>
      <c r="L305" s="109"/>
      <c r="M305" s="109"/>
      <c r="N305" s="109"/>
      <c r="O305" s="109"/>
      <c r="P305" s="109"/>
      <c r="Q305" s="109"/>
      <c r="R305" s="109"/>
      <c r="S305" s="109"/>
      <c r="T305" s="109"/>
      <c r="U305" s="109"/>
      <c r="V305" s="109"/>
      <c r="W305" s="109"/>
      <c r="X305" s="474"/>
      <c r="Y305" s="474"/>
      <c r="Z305" s="474"/>
    </row>
    <row r="306" spans="1:26" ht="15.75" customHeight="1" x14ac:dyDescent="0.25">
      <c r="A306" s="424">
        <v>151</v>
      </c>
      <c r="B306" s="424" t="s">
        <v>1500</v>
      </c>
      <c r="C306" s="424" t="s">
        <v>244</v>
      </c>
      <c r="D306" s="424" t="s">
        <v>1029</v>
      </c>
      <c r="E306" s="424"/>
      <c r="F306" s="760"/>
      <c r="G306" s="85">
        <v>44303</v>
      </c>
      <c r="H306" s="85">
        <v>44413</v>
      </c>
      <c r="I306" s="481"/>
      <c r="J306" s="262"/>
      <c r="K306" s="109"/>
      <c r="L306" s="109"/>
      <c r="M306" s="109"/>
      <c r="N306" s="109"/>
      <c r="O306" s="109"/>
      <c r="P306" s="109"/>
      <c r="Q306" s="109"/>
      <c r="R306" s="109"/>
      <c r="S306" s="109"/>
      <c r="T306" s="109"/>
      <c r="U306" s="109"/>
      <c r="V306" s="109"/>
      <c r="W306" s="109"/>
      <c r="X306" s="474"/>
      <c r="Y306" s="474"/>
      <c r="Z306" s="474"/>
    </row>
    <row r="307" spans="1:26" ht="15.75" customHeight="1" x14ac:dyDescent="0.25">
      <c r="A307" s="424"/>
      <c r="B307" s="424"/>
      <c r="C307" s="424"/>
      <c r="D307" s="424"/>
      <c r="E307" s="482">
        <v>426.24900000000002</v>
      </c>
      <c r="F307" s="760"/>
      <c r="G307" s="496"/>
      <c r="H307" s="480"/>
      <c r="I307" s="481"/>
      <c r="J307" s="262"/>
      <c r="K307" s="109"/>
      <c r="L307" s="109"/>
      <c r="M307" s="109"/>
      <c r="N307" s="109"/>
      <c r="O307" s="109"/>
      <c r="P307" s="109"/>
      <c r="Q307" s="109"/>
      <c r="R307" s="109"/>
      <c r="S307" s="109"/>
      <c r="T307" s="109"/>
      <c r="U307" s="109"/>
      <c r="V307" s="109"/>
      <c r="W307" s="109"/>
      <c r="X307" s="474"/>
      <c r="Y307" s="474"/>
      <c r="Z307" s="474"/>
    </row>
    <row r="308" spans="1:26" ht="15.75" customHeight="1" x14ac:dyDescent="0.25">
      <c r="A308" s="424">
        <v>152</v>
      </c>
      <c r="B308" s="424" t="s">
        <v>1501</v>
      </c>
      <c r="C308" s="424" t="s">
        <v>250</v>
      </c>
      <c r="D308" s="424" t="s">
        <v>1029</v>
      </c>
      <c r="E308" s="424"/>
      <c r="F308" s="760"/>
      <c r="G308" s="85">
        <v>44303</v>
      </c>
      <c r="H308" s="85">
        <v>44413</v>
      </c>
      <c r="I308" s="481"/>
      <c r="J308" s="262"/>
      <c r="K308" s="109"/>
      <c r="L308" s="109"/>
      <c r="M308" s="109"/>
      <c r="N308" s="109"/>
      <c r="O308" s="109"/>
      <c r="P308" s="109"/>
      <c r="Q308" s="109"/>
      <c r="R308" s="109"/>
      <c r="S308" s="109"/>
      <c r="T308" s="109"/>
      <c r="U308" s="109"/>
      <c r="V308" s="109"/>
      <c r="W308" s="109"/>
      <c r="X308" s="474"/>
      <c r="Y308" s="474"/>
      <c r="Z308" s="474"/>
    </row>
    <row r="309" spans="1:26" ht="15.75" customHeight="1" x14ac:dyDescent="0.25">
      <c r="A309" s="424"/>
      <c r="B309" s="424"/>
      <c r="C309" s="424"/>
      <c r="D309" s="424"/>
      <c r="E309" s="482">
        <v>392.78500000000003</v>
      </c>
      <c r="F309" s="760"/>
      <c r="G309" s="496"/>
      <c r="H309" s="480"/>
      <c r="I309" s="481"/>
      <c r="J309" s="262"/>
      <c r="K309" s="109"/>
      <c r="L309" s="109"/>
      <c r="M309" s="109"/>
      <c r="N309" s="109"/>
      <c r="O309" s="109"/>
      <c r="P309" s="109"/>
      <c r="Q309" s="109"/>
      <c r="R309" s="109"/>
      <c r="S309" s="109"/>
      <c r="T309" s="109"/>
      <c r="U309" s="109"/>
      <c r="V309" s="109"/>
      <c r="W309" s="109"/>
      <c r="X309" s="474"/>
      <c r="Y309" s="474"/>
      <c r="Z309" s="474"/>
    </row>
    <row r="310" spans="1:26" ht="15.75" customHeight="1" x14ac:dyDescent="0.25">
      <c r="A310" s="424">
        <v>153</v>
      </c>
      <c r="B310" s="424" t="s">
        <v>1502</v>
      </c>
      <c r="C310" s="424" t="s">
        <v>276</v>
      </c>
      <c r="D310" s="424" t="s">
        <v>1029</v>
      </c>
      <c r="E310" s="424"/>
      <c r="F310" s="760"/>
      <c r="G310" s="85">
        <v>44303</v>
      </c>
      <c r="H310" s="85">
        <v>44413</v>
      </c>
      <c r="I310" s="481" t="s">
        <v>1404</v>
      </c>
      <c r="J310" s="262"/>
      <c r="K310" s="109" t="s">
        <v>1407</v>
      </c>
      <c r="L310" s="109" t="s">
        <v>1407</v>
      </c>
      <c r="M310" s="109"/>
      <c r="N310" s="109"/>
      <c r="O310" s="109"/>
      <c r="P310" s="109"/>
      <c r="Q310" s="109"/>
      <c r="R310" s="109"/>
      <c r="S310" s="109"/>
      <c r="T310" s="109"/>
      <c r="U310" s="109"/>
      <c r="V310" s="109"/>
      <c r="W310" s="109"/>
      <c r="X310" s="474"/>
      <c r="Y310" s="474"/>
      <c r="Z310" s="474"/>
    </row>
    <row r="311" spans="1:26" ht="15.75" customHeight="1" x14ac:dyDescent="0.25">
      <c r="A311" s="424"/>
      <c r="B311" s="424"/>
      <c r="C311" s="424"/>
      <c r="D311" s="424"/>
      <c r="E311" s="482">
        <v>428.75900000000001</v>
      </c>
      <c r="F311" s="760"/>
      <c r="G311" s="496"/>
      <c r="H311" s="480"/>
      <c r="I311" s="481"/>
      <c r="J311" s="262"/>
      <c r="K311" s="109"/>
      <c r="L311" s="109"/>
      <c r="M311" s="109"/>
      <c r="N311" s="109"/>
      <c r="O311" s="109"/>
      <c r="P311" s="109"/>
      <c r="Q311" s="109"/>
      <c r="R311" s="109"/>
      <c r="S311" s="109"/>
      <c r="T311" s="109"/>
      <c r="U311" s="109"/>
      <c r="V311" s="109"/>
      <c r="W311" s="109"/>
      <c r="X311" s="474"/>
      <c r="Y311" s="474"/>
      <c r="Z311" s="474"/>
    </row>
    <row r="312" spans="1:26" ht="15.75" customHeight="1" x14ac:dyDescent="0.25">
      <c r="A312" s="424">
        <v>154</v>
      </c>
      <c r="B312" s="424" t="s">
        <v>1503</v>
      </c>
      <c r="C312" s="424" t="s">
        <v>244</v>
      </c>
      <c r="D312" s="424" t="s">
        <v>1029</v>
      </c>
      <c r="E312" s="424"/>
      <c r="F312" s="760"/>
      <c r="G312" s="85">
        <v>44303</v>
      </c>
      <c r="H312" s="85">
        <v>44413</v>
      </c>
      <c r="I312" s="481" t="s">
        <v>1404</v>
      </c>
      <c r="J312" s="262"/>
      <c r="K312" s="109" t="s">
        <v>1407</v>
      </c>
      <c r="L312" s="109" t="s">
        <v>1407</v>
      </c>
      <c r="M312" s="109"/>
      <c r="N312" s="109"/>
      <c r="O312" s="109"/>
      <c r="P312" s="109"/>
      <c r="Q312" s="109"/>
      <c r="R312" s="109"/>
      <c r="S312" s="109"/>
      <c r="T312" s="109"/>
      <c r="U312" s="109"/>
      <c r="V312" s="109"/>
      <c r="W312" s="109"/>
      <c r="X312" s="474"/>
      <c r="Y312" s="474"/>
      <c r="Z312" s="474"/>
    </row>
    <row r="313" spans="1:26" ht="15.75" customHeight="1" x14ac:dyDescent="0.25">
      <c r="A313" s="424"/>
      <c r="B313" s="424"/>
      <c r="C313" s="424"/>
      <c r="D313" s="424"/>
      <c r="E313" s="482">
        <v>410.02199999999999</v>
      </c>
      <c r="F313" s="760"/>
      <c r="G313" s="496"/>
      <c r="H313" s="480"/>
      <c r="I313" s="481"/>
      <c r="J313" s="262"/>
      <c r="K313" s="109"/>
      <c r="L313" s="109"/>
      <c r="M313" s="109"/>
      <c r="N313" s="109"/>
      <c r="O313" s="109"/>
      <c r="P313" s="109"/>
      <c r="Q313" s="109"/>
      <c r="R313" s="109"/>
      <c r="S313" s="109"/>
      <c r="T313" s="109"/>
      <c r="U313" s="109"/>
      <c r="V313" s="109"/>
      <c r="W313" s="109"/>
      <c r="X313" s="474"/>
      <c r="Y313" s="474"/>
      <c r="Z313" s="474"/>
    </row>
    <row r="314" spans="1:26" ht="15.75" customHeight="1" x14ac:dyDescent="0.25">
      <c r="A314" s="424">
        <v>155</v>
      </c>
      <c r="B314" s="424" t="s">
        <v>1504</v>
      </c>
      <c r="C314" s="424" t="s">
        <v>250</v>
      </c>
      <c r="D314" s="424" t="s">
        <v>1029</v>
      </c>
      <c r="E314" s="424"/>
      <c r="F314" s="760"/>
      <c r="G314" s="85">
        <v>44303</v>
      </c>
      <c r="H314" s="85">
        <v>44413</v>
      </c>
      <c r="I314" s="481"/>
      <c r="J314" s="262"/>
      <c r="K314" s="109"/>
      <c r="L314" s="109"/>
      <c r="M314" s="109"/>
      <c r="N314" s="109"/>
      <c r="O314" s="109"/>
      <c r="P314" s="109"/>
      <c r="Q314" s="109"/>
      <c r="R314" s="109"/>
      <c r="S314" s="109"/>
      <c r="T314" s="109"/>
      <c r="U314" s="109"/>
      <c r="V314" s="109"/>
      <c r="W314" s="109"/>
      <c r="X314" s="474"/>
      <c r="Y314" s="474"/>
      <c r="Z314" s="474"/>
    </row>
    <row r="315" spans="1:26" ht="15.75" customHeight="1" x14ac:dyDescent="0.25">
      <c r="A315" s="424"/>
      <c r="B315" s="424"/>
      <c r="C315" s="424"/>
      <c r="D315" s="424"/>
      <c r="E315" s="482">
        <v>427.77499999999998</v>
      </c>
      <c r="F315" s="760"/>
      <c r="G315" s="496"/>
      <c r="H315" s="480"/>
      <c r="I315" s="481"/>
      <c r="J315" s="262"/>
      <c r="K315" s="109"/>
      <c r="L315" s="109"/>
      <c r="M315" s="109"/>
      <c r="N315" s="109"/>
      <c r="O315" s="109"/>
      <c r="P315" s="109"/>
      <c r="Q315" s="109"/>
      <c r="R315" s="109"/>
      <c r="S315" s="109"/>
      <c r="T315" s="109"/>
      <c r="U315" s="109"/>
      <c r="V315" s="109"/>
      <c r="W315" s="109"/>
      <c r="X315" s="474"/>
      <c r="Y315" s="474"/>
      <c r="Z315" s="474"/>
    </row>
    <row r="316" spans="1:26" ht="15.75" customHeight="1" x14ac:dyDescent="0.25">
      <c r="A316" s="424">
        <v>156</v>
      </c>
      <c r="B316" s="424" t="s">
        <v>1505</v>
      </c>
      <c r="C316" s="424" t="s">
        <v>244</v>
      </c>
      <c r="D316" s="424" t="s">
        <v>1029</v>
      </c>
      <c r="E316" s="424"/>
      <c r="F316" s="760"/>
      <c r="G316" s="85">
        <v>44303</v>
      </c>
      <c r="H316" s="85">
        <v>44413</v>
      </c>
      <c r="I316" s="481"/>
      <c r="J316" s="262"/>
      <c r="K316" s="109"/>
      <c r="L316" s="109"/>
      <c r="M316" s="109"/>
      <c r="N316" s="109"/>
      <c r="O316" s="109"/>
      <c r="P316" s="109"/>
      <c r="Q316" s="109"/>
      <c r="R316" s="109"/>
      <c r="S316" s="109"/>
      <c r="T316" s="109"/>
      <c r="U316" s="109"/>
      <c r="V316" s="109"/>
      <c r="W316" s="109"/>
      <c r="X316" s="474"/>
      <c r="Y316" s="474"/>
      <c r="Z316" s="474"/>
    </row>
    <row r="317" spans="1:26" ht="15.75" customHeight="1" x14ac:dyDescent="0.25">
      <c r="A317" s="424"/>
      <c r="B317" s="424"/>
      <c r="C317" s="424"/>
      <c r="D317" s="424"/>
      <c r="E317" s="482">
        <v>411.2</v>
      </c>
      <c r="F317" s="760"/>
      <c r="G317" s="496"/>
      <c r="H317" s="480"/>
      <c r="I317" s="481"/>
      <c r="J317" s="262"/>
      <c r="K317" s="109"/>
      <c r="L317" s="109"/>
      <c r="M317" s="109"/>
      <c r="N317" s="109"/>
      <c r="O317" s="109"/>
      <c r="P317" s="109"/>
      <c r="Q317" s="109"/>
      <c r="R317" s="109"/>
      <c r="S317" s="109"/>
      <c r="T317" s="109"/>
      <c r="U317" s="109"/>
      <c r="V317" s="109"/>
      <c r="W317" s="109"/>
      <c r="X317" s="474"/>
      <c r="Y317" s="474"/>
      <c r="Z317" s="474"/>
    </row>
    <row r="318" spans="1:26" ht="15.75" customHeight="1" x14ac:dyDescent="0.25">
      <c r="A318" s="424">
        <v>157</v>
      </c>
      <c r="B318" s="424" t="s">
        <v>1506</v>
      </c>
      <c r="C318" s="424" t="s">
        <v>244</v>
      </c>
      <c r="D318" s="424" t="s">
        <v>1029</v>
      </c>
      <c r="E318" s="424"/>
      <c r="F318" s="760"/>
      <c r="G318" s="85">
        <v>44303</v>
      </c>
      <c r="H318" s="85">
        <v>44413</v>
      </c>
      <c r="I318" s="481"/>
      <c r="J318" s="262"/>
      <c r="K318" s="109"/>
      <c r="L318" s="109"/>
      <c r="M318" s="109"/>
      <c r="N318" s="109"/>
      <c r="O318" s="109"/>
      <c r="P318" s="109"/>
      <c r="Q318" s="109"/>
      <c r="R318" s="109"/>
      <c r="S318" s="109"/>
      <c r="T318" s="109"/>
      <c r="U318" s="109"/>
      <c r="V318" s="109"/>
      <c r="W318" s="109"/>
      <c r="X318" s="474"/>
      <c r="Y318" s="474"/>
      <c r="Z318" s="474"/>
    </row>
    <row r="319" spans="1:26" ht="15.75" customHeight="1" x14ac:dyDescent="0.25">
      <c r="A319" s="424"/>
      <c r="B319" s="424"/>
      <c r="C319" s="424"/>
      <c r="D319" s="424"/>
      <c r="E319" s="482">
        <v>421.77</v>
      </c>
      <c r="F319" s="725"/>
      <c r="G319" s="496"/>
      <c r="H319" s="480"/>
      <c r="I319" s="481"/>
      <c r="J319" s="262"/>
      <c r="K319" s="109"/>
      <c r="L319" s="109"/>
      <c r="M319" s="109"/>
      <c r="N319" s="109"/>
      <c r="O319" s="109"/>
      <c r="P319" s="109"/>
      <c r="Q319" s="109"/>
      <c r="R319" s="109"/>
      <c r="S319" s="109"/>
      <c r="T319" s="109"/>
      <c r="U319" s="109"/>
      <c r="V319" s="109"/>
      <c r="W319" s="109"/>
      <c r="X319" s="474"/>
      <c r="Y319" s="474"/>
      <c r="Z319" s="474"/>
    </row>
    <row r="320" spans="1:26" ht="15.75" customHeight="1" x14ac:dyDescent="0.25">
      <c r="A320" s="424">
        <v>158</v>
      </c>
      <c r="B320" s="424" t="s">
        <v>1507</v>
      </c>
      <c r="C320" s="424" t="s">
        <v>377</v>
      </c>
      <c r="D320" s="424" t="s">
        <v>1508</v>
      </c>
      <c r="E320" s="424"/>
      <c r="F320" s="479"/>
      <c r="G320" s="85">
        <v>44357</v>
      </c>
      <c r="H320" s="85">
        <v>44413</v>
      </c>
      <c r="I320" s="481" t="s">
        <v>1404</v>
      </c>
      <c r="J320" s="262"/>
      <c r="K320" s="109" t="s">
        <v>1407</v>
      </c>
      <c r="L320" s="109" t="s">
        <v>1407</v>
      </c>
      <c r="M320" s="109" t="s">
        <v>1407</v>
      </c>
      <c r="N320" s="109" t="s">
        <v>1407</v>
      </c>
      <c r="O320" s="109"/>
      <c r="P320" s="109"/>
      <c r="Q320" s="109"/>
      <c r="R320" s="109"/>
      <c r="S320" s="109"/>
      <c r="T320" s="109"/>
      <c r="U320" s="109"/>
      <c r="V320" s="109"/>
      <c r="W320" s="109"/>
      <c r="X320" s="474"/>
      <c r="Y320" s="474"/>
      <c r="Z320" s="474"/>
    </row>
    <row r="321" spans="1:26" ht="15.75" customHeight="1" x14ac:dyDescent="0.25">
      <c r="A321" s="424"/>
      <c r="B321" s="497"/>
      <c r="C321" s="424"/>
      <c r="D321" s="424"/>
      <c r="E321" s="482">
        <v>374.91399999999999</v>
      </c>
      <c r="F321" s="759">
        <f>SUM(E321:E327)</f>
        <v>1495.2180000000001</v>
      </c>
      <c r="G321" s="496"/>
      <c r="H321" s="480"/>
      <c r="I321" s="481"/>
      <c r="J321" s="262"/>
      <c r="K321" s="109"/>
      <c r="L321" s="109"/>
      <c r="M321" s="109"/>
      <c r="N321" s="109"/>
      <c r="O321" s="109"/>
      <c r="P321" s="109"/>
      <c r="Q321" s="109"/>
      <c r="R321" s="109"/>
      <c r="S321" s="109"/>
      <c r="T321" s="109"/>
      <c r="U321" s="109"/>
      <c r="V321" s="109"/>
      <c r="W321" s="109"/>
      <c r="X321" s="474"/>
      <c r="Y321" s="474"/>
      <c r="Z321" s="474"/>
    </row>
    <row r="322" spans="1:26" ht="15.75" customHeight="1" x14ac:dyDescent="0.25">
      <c r="A322" s="424">
        <v>159</v>
      </c>
      <c r="B322" s="424" t="s">
        <v>1509</v>
      </c>
      <c r="C322" s="427" t="s">
        <v>257</v>
      </c>
      <c r="D322" s="427" t="s">
        <v>1029</v>
      </c>
      <c r="E322" s="427"/>
      <c r="F322" s="760"/>
      <c r="G322" s="85">
        <v>44357</v>
      </c>
      <c r="H322" s="480"/>
      <c r="I322" s="484"/>
      <c r="J322" s="243"/>
      <c r="K322" s="492">
        <v>44573</v>
      </c>
      <c r="L322" s="492">
        <v>44580</v>
      </c>
      <c r="M322" s="109" t="s">
        <v>1407</v>
      </c>
      <c r="N322" s="109" t="s">
        <v>1407</v>
      </c>
      <c r="O322" s="109"/>
      <c r="P322" s="109"/>
      <c r="Q322" s="109"/>
      <c r="R322" s="109"/>
      <c r="S322" s="109"/>
      <c r="T322" s="109"/>
      <c r="U322" s="109"/>
      <c r="V322" s="109"/>
      <c r="W322" s="109"/>
      <c r="X322" s="474"/>
      <c r="Y322" s="474"/>
      <c r="Z322" s="474"/>
    </row>
    <row r="323" spans="1:26" ht="15.75" customHeight="1" x14ac:dyDescent="0.25">
      <c r="A323" s="424"/>
      <c r="B323" s="424"/>
      <c r="C323" s="424"/>
      <c r="D323" s="424"/>
      <c r="E323" s="482">
        <v>342.97800000000001</v>
      </c>
      <c r="F323" s="760"/>
      <c r="G323" s="496"/>
      <c r="H323" s="480"/>
      <c r="I323" s="481"/>
      <c r="J323" s="262"/>
      <c r="K323" s="109"/>
      <c r="L323" s="109"/>
      <c r="M323" s="109"/>
      <c r="N323" s="109"/>
      <c r="O323" s="109"/>
      <c r="P323" s="109"/>
      <c r="Q323" s="109"/>
      <c r="R323" s="109"/>
      <c r="S323" s="109"/>
      <c r="T323" s="109"/>
      <c r="U323" s="109"/>
      <c r="V323" s="109"/>
      <c r="W323" s="109"/>
      <c r="X323" s="474"/>
      <c r="Y323" s="474"/>
      <c r="Z323" s="474"/>
    </row>
    <row r="324" spans="1:26" ht="15.75" customHeight="1" x14ac:dyDescent="0.25">
      <c r="A324" s="424">
        <v>160</v>
      </c>
      <c r="B324" s="424" t="s">
        <v>1510</v>
      </c>
      <c r="C324" s="424" t="s">
        <v>250</v>
      </c>
      <c r="D324" s="424" t="s">
        <v>1029</v>
      </c>
      <c r="E324" s="424"/>
      <c r="F324" s="760"/>
      <c r="G324" s="85">
        <v>44357</v>
      </c>
      <c r="H324" s="480"/>
      <c r="I324" s="481" t="s">
        <v>1382</v>
      </c>
      <c r="J324" s="262"/>
      <c r="K324" s="485">
        <v>44550</v>
      </c>
      <c r="L324" s="485">
        <v>44561</v>
      </c>
      <c r="M324" s="492">
        <v>44573</v>
      </c>
      <c r="N324" s="492">
        <f>M324+7</f>
        <v>44580</v>
      </c>
      <c r="O324" s="109"/>
      <c r="P324" s="109"/>
      <c r="Q324" s="109"/>
      <c r="R324" s="109"/>
      <c r="S324" s="109"/>
      <c r="T324" s="109"/>
      <c r="U324" s="109"/>
      <c r="V324" s="109"/>
      <c r="W324" s="109"/>
      <c r="X324" s="474"/>
      <c r="Y324" s="474"/>
      <c r="Z324" s="474"/>
    </row>
    <row r="325" spans="1:26" ht="15.75" customHeight="1" x14ac:dyDescent="0.25">
      <c r="A325" s="424"/>
      <c r="B325" s="424"/>
      <c r="C325" s="424"/>
      <c r="D325" s="424"/>
      <c r="E325" s="482">
        <v>368.14</v>
      </c>
      <c r="F325" s="760"/>
      <c r="G325" s="496"/>
      <c r="H325" s="480"/>
      <c r="I325" s="481"/>
      <c r="J325" s="262"/>
      <c r="K325" s="85"/>
      <c r="L325" s="85"/>
      <c r="M325" s="109"/>
      <c r="N325" s="109"/>
      <c r="O325" s="109"/>
      <c r="P325" s="109"/>
      <c r="Q325" s="109"/>
      <c r="R325" s="109"/>
      <c r="S325" s="109"/>
      <c r="T325" s="109"/>
      <c r="U325" s="109"/>
      <c r="V325" s="109"/>
      <c r="W325" s="109"/>
      <c r="X325" s="474"/>
      <c r="Y325" s="474"/>
      <c r="Z325" s="474"/>
    </row>
    <row r="326" spans="1:26" ht="15.75" customHeight="1" x14ac:dyDescent="0.25">
      <c r="A326" s="424">
        <v>161</v>
      </c>
      <c r="B326" s="424" t="s">
        <v>1511</v>
      </c>
      <c r="C326" s="424" t="s">
        <v>246</v>
      </c>
      <c r="D326" s="424" t="s">
        <v>1029</v>
      </c>
      <c r="E326" s="424"/>
      <c r="F326" s="760"/>
      <c r="G326" s="85">
        <v>44357</v>
      </c>
      <c r="H326" s="480"/>
      <c r="I326" s="481" t="s">
        <v>1382</v>
      </c>
      <c r="J326" s="262"/>
      <c r="K326" s="485">
        <v>44551</v>
      </c>
      <c r="L326" s="485">
        <v>44558</v>
      </c>
      <c r="M326" s="109" t="s">
        <v>1407</v>
      </c>
      <c r="N326" s="109" t="s">
        <v>1407</v>
      </c>
      <c r="O326" s="109"/>
      <c r="P326" s="109"/>
      <c r="Q326" s="109"/>
      <c r="R326" s="109"/>
      <c r="S326" s="109"/>
      <c r="T326" s="109"/>
      <c r="U326" s="109"/>
      <c r="V326" s="109"/>
      <c r="W326" s="109"/>
      <c r="X326" s="474"/>
      <c r="Y326" s="474"/>
      <c r="Z326" s="474"/>
    </row>
    <row r="327" spans="1:26" ht="15.75" customHeight="1" x14ac:dyDescent="0.25">
      <c r="A327" s="424"/>
      <c r="B327" s="424"/>
      <c r="C327" s="424"/>
      <c r="D327" s="424"/>
      <c r="E327" s="482">
        <v>409.18599999999998</v>
      </c>
      <c r="F327" s="725"/>
      <c r="G327" s="496"/>
      <c r="H327" s="480"/>
      <c r="I327" s="481"/>
      <c r="J327" s="262"/>
      <c r="K327" s="109"/>
      <c r="L327" s="109"/>
      <c r="M327" s="109"/>
      <c r="N327" s="109"/>
      <c r="O327" s="109"/>
      <c r="P327" s="109"/>
      <c r="Q327" s="109"/>
      <c r="R327" s="109"/>
      <c r="S327" s="109"/>
      <c r="T327" s="109"/>
      <c r="U327" s="109"/>
      <c r="V327" s="109"/>
      <c r="W327" s="109"/>
      <c r="X327" s="474"/>
      <c r="Y327" s="474"/>
      <c r="Z327" s="474"/>
    </row>
    <row r="328" spans="1:26" ht="15.75" customHeight="1" x14ac:dyDescent="0.25">
      <c r="A328" s="424">
        <v>162</v>
      </c>
      <c r="B328" s="424" t="s">
        <v>1512</v>
      </c>
      <c r="C328" s="424" t="s">
        <v>348</v>
      </c>
      <c r="D328" s="424" t="s">
        <v>1513</v>
      </c>
      <c r="E328" s="424"/>
      <c r="F328" s="479"/>
      <c r="G328" s="85">
        <v>44357</v>
      </c>
      <c r="H328" s="480"/>
      <c r="I328" s="481"/>
      <c r="J328" s="262"/>
      <c r="K328" s="492">
        <v>44547</v>
      </c>
      <c r="L328" s="492">
        <f>K328+44</f>
        <v>44591</v>
      </c>
      <c r="M328" s="109" t="s">
        <v>1407</v>
      </c>
      <c r="N328" s="109" t="s">
        <v>1407</v>
      </c>
      <c r="O328" s="109"/>
      <c r="P328" s="109"/>
      <c r="Q328" s="109"/>
      <c r="R328" s="109"/>
      <c r="S328" s="109"/>
      <c r="T328" s="109"/>
      <c r="U328" s="109"/>
      <c r="V328" s="109"/>
      <c r="W328" s="109"/>
      <c r="X328" s="474"/>
      <c r="Y328" s="474"/>
      <c r="Z328" s="474"/>
    </row>
    <row r="329" spans="1:26" ht="15.75" customHeight="1" x14ac:dyDescent="0.25">
      <c r="A329" s="424"/>
      <c r="B329" s="424"/>
      <c r="C329" s="424"/>
      <c r="D329" s="424"/>
      <c r="E329" s="482">
        <v>591.00800000000004</v>
      </c>
      <c r="F329" s="479">
        <v>591</v>
      </c>
      <c r="G329" s="496"/>
      <c r="H329" s="480"/>
      <c r="I329" s="481"/>
      <c r="J329" s="262"/>
      <c r="K329" s="481"/>
      <c r="L329" s="262"/>
      <c r="M329" s="109"/>
      <c r="N329" s="109"/>
      <c r="O329" s="109"/>
      <c r="P329" s="109"/>
      <c r="Q329" s="109"/>
      <c r="R329" s="109"/>
      <c r="S329" s="109"/>
      <c r="T329" s="109"/>
      <c r="U329" s="109"/>
      <c r="V329" s="109"/>
      <c r="W329" s="109"/>
      <c r="X329" s="474"/>
      <c r="Y329" s="474"/>
      <c r="Z329" s="474"/>
    </row>
    <row r="330" spans="1:26" ht="15.75" customHeight="1" x14ac:dyDescent="0.25">
      <c r="A330" s="424">
        <v>163</v>
      </c>
      <c r="B330" s="424" t="s">
        <v>1514</v>
      </c>
      <c r="C330" s="424" t="s">
        <v>348</v>
      </c>
      <c r="D330" s="424" t="s">
        <v>1515</v>
      </c>
      <c r="E330" s="424"/>
      <c r="F330" s="479"/>
      <c r="G330" s="85">
        <v>44357</v>
      </c>
      <c r="H330" s="85">
        <v>44449</v>
      </c>
      <c r="I330" s="481"/>
      <c r="J330" s="262"/>
      <c r="K330" s="109"/>
      <c r="L330" s="109"/>
      <c r="M330" s="109"/>
      <c r="N330" s="109"/>
      <c r="O330" s="109"/>
      <c r="P330" s="109"/>
      <c r="Q330" s="109"/>
      <c r="R330" s="109"/>
      <c r="S330" s="109"/>
      <c r="T330" s="109"/>
      <c r="U330" s="109"/>
      <c r="V330" s="109"/>
      <c r="W330" s="109"/>
      <c r="X330" s="474"/>
      <c r="Y330" s="474"/>
      <c r="Z330" s="474"/>
    </row>
    <row r="331" spans="1:26" ht="15.75" customHeight="1" x14ac:dyDescent="0.25">
      <c r="A331" s="424"/>
      <c r="B331" s="424"/>
      <c r="C331" s="424"/>
      <c r="D331" s="424"/>
      <c r="E331" s="482">
        <v>404.95800000000003</v>
      </c>
      <c r="F331" s="759">
        <f>SUM(E331:E353)</f>
        <v>4889.4159999999993</v>
      </c>
      <c r="G331" s="496"/>
      <c r="H331" s="480"/>
      <c r="I331" s="481"/>
      <c r="J331" s="262"/>
      <c r="K331" s="109"/>
      <c r="L331" s="109"/>
      <c r="M331" s="109"/>
      <c r="N331" s="109"/>
      <c r="O331" s="109"/>
      <c r="P331" s="109"/>
      <c r="Q331" s="109"/>
      <c r="R331" s="109"/>
      <c r="S331" s="109"/>
      <c r="T331" s="109"/>
      <c r="U331" s="109"/>
      <c r="V331" s="109"/>
      <c r="W331" s="109"/>
      <c r="X331" s="474"/>
      <c r="Y331" s="474"/>
      <c r="Z331" s="474"/>
    </row>
    <row r="332" spans="1:26" ht="15.75" customHeight="1" x14ac:dyDescent="0.25">
      <c r="A332" s="424">
        <v>164</v>
      </c>
      <c r="B332" s="424" t="s">
        <v>1516</v>
      </c>
      <c r="C332" s="424" t="s">
        <v>246</v>
      </c>
      <c r="D332" s="424" t="s">
        <v>1029</v>
      </c>
      <c r="E332" s="424"/>
      <c r="F332" s="760"/>
      <c r="G332" s="85">
        <v>44357</v>
      </c>
      <c r="H332" s="85">
        <v>44449</v>
      </c>
      <c r="I332" s="481" t="s">
        <v>1308</v>
      </c>
      <c r="J332" s="262"/>
      <c r="K332" s="485">
        <v>44547</v>
      </c>
      <c r="L332" s="485">
        <v>44560</v>
      </c>
      <c r="M332" s="492" t="str">
        <f>N326</f>
        <v>July'22</v>
      </c>
      <c r="N332" s="492" t="e">
        <f>M332+7</f>
        <v>#VALUE!</v>
      </c>
      <c r="O332" s="109"/>
      <c r="P332" s="109"/>
      <c r="Q332" s="109"/>
      <c r="R332" s="109"/>
      <c r="S332" s="109"/>
      <c r="T332" s="109"/>
      <c r="U332" s="109"/>
      <c r="V332" s="109"/>
      <c r="W332" s="109"/>
      <c r="X332" s="474"/>
      <c r="Y332" s="474"/>
      <c r="Z332" s="474"/>
    </row>
    <row r="333" spans="1:26" ht="15.75" customHeight="1" x14ac:dyDescent="0.25">
      <c r="A333" s="424"/>
      <c r="B333" s="424"/>
      <c r="C333" s="424"/>
      <c r="D333" s="424"/>
      <c r="E333" s="482">
        <v>420.78100000000001</v>
      </c>
      <c r="F333" s="760"/>
      <c r="G333" s="496"/>
      <c r="H333" s="480"/>
      <c r="I333" s="481"/>
      <c r="J333" s="262"/>
      <c r="K333" s="109"/>
      <c r="L333" s="109"/>
      <c r="M333" s="109"/>
      <c r="N333" s="109"/>
      <c r="O333" s="109"/>
      <c r="P333" s="109"/>
      <c r="Q333" s="109"/>
      <c r="R333" s="109"/>
      <c r="S333" s="109"/>
      <c r="T333" s="109"/>
      <c r="U333" s="109"/>
      <c r="V333" s="109"/>
      <c r="W333" s="109"/>
      <c r="X333" s="474"/>
      <c r="Y333" s="474"/>
      <c r="Z333" s="474"/>
    </row>
    <row r="334" spans="1:26" ht="15.75" customHeight="1" x14ac:dyDescent="0.25">
      <c r="A334" s="424">
        <v>165</v>
      </c>
      <c r="B334" s="424" t="s">
        <v>1517</v>
      </c>
      <c r="C334" s="427" t="s">
        <v>250</v>
      </c>
      <c r="D334" s="427" t="s">
        <v>1029</v>
      </c>
      <c r="E334" s="427"/>
      <c r="F334" s="760"/>
      <c r="G334" s="85">
        <v>44357</v>
      </c>
      <c r="H334" s="85">
        <v>44449</v>
      </c>
      <c r="I334" s="484" t="s">
        <v>1308</v>
      </c>
      <c r="J334" s="243"/>
      <c r="K334" s="485">
        <v>44520</v>
      </c>
      <c r="L334" s="485">
        <v>44533</v>
      </c>
      <c r="M334" s="485">
        <v>44548</v>
      </c>
      <c r="N334" s="485">
        <v>44557</v>
      </c>
      <c r="O334" s="489">
        <v>44538</v>
      </c>
      <c r="P334" s="489">
        <v>44538</v>
      </c>
      <c r="Q334" s="109"/>
      <c r="R334" s="109"/>
      <c r="S334" s="109"/>
      <c r="T334" s="109"/>
      <c r="U334" s="109"/>
      <c r="V334" s="109"/>
      <c r="W334" s="109"/>
      <c r="X334" s="474"/>
      <c r="Y334" s="474"/>
      <c r="Z334" s="474"/>
    </row>
    <row r="335" spans="1:26" ht="15.75" customHeight="1" x14ac:dyDescent="0.25">
      <c r="A335" s="424"/>
      <c r="B335" s="424"/>
      <c r="C335" s="424"/>
      <c r="D335" s="424"/>
      <c r="E335" s="482">
        <v>389.483</v>
      </c>
      <c r="F335" s="760"/>
      <c r="G335" s="496"/>
      <c r="H335" s="480"/>
      <c r="I335" s="481"/>
      <c r="J335" s="262"/>
      <c r="K335" s="109"/>
      <c r="L335" s="109"/>
      <c r="M335" s="109"/>
      <c r="N335" s="109"/>
      <c r="O335" s="109"/>
      <c r="P335" s="109"/>
      <c r="Q335" s="109"/>
      <c r="R335" s="109"/>
      <c r="S335" s="109"/>
      <c r="T335" s="109"/>
      <c r="U335" s="109"/>
      <c r="V335" s="109"/>
      <c r="W335" s="109"/>
      <c r="X335" s="474"/>
      <c r="Y335" s="474"/>
      <c r="Z335" s="474"/>
    </row>
    <row r="336" spans="1:26" ht="15.75" customHeight="1" x14ac:dyDescent="0.25">
      <c r="A336" s="424">
        <v>166</v>
      </c>
      <c r="B336" s="424" t="s">
        <v>1518</v>
      </c>
      <c r="C336" s="427" t="s">
        <v>257</v>
      </c>
      <c r="D336" s="427" t="s">
        <v>1029</v>
      </c>
      <c r="E336" s="427"/>
      <c r="F336" s="760"/>
      <c r="G336" s="85">
        <v>44357</v>
      </c>
      <c r="H336" s="85">
        <v>44449</v>
      </c>
      <c r="I336" s="484" t="s">
        <v>1308</v>
      </c>
      <c r="J336" s="243"/>
      <c r="K336" s="489">
        <v>44490</v>
      </c>
      <c r="L336" s="489">
        <v>44493</v>
      </c>
      <c r="M336" s="489">
        <v>44510</v>
      </c>
      <c r="N336" s="489">
        <v>44515</v>
      </c>
      <c r="O336" s="489">
        <v>44525</v>
      </c>
      <c r="P336" s="489">
        <v>44525</v>
      </c>
      <c r="Q336" s="109"/>
      <c r="R336" s="109"/>
      <c r="S336" s="109"/>
      <c r="T336" s="109"/>
      <c r="U336" s="109"/>
      <c r="V336" s="109"/>
      <c r="W336" s="109"/>
      <c r="X336" s="474"/>
      <c r="Y336" s="474"/>
      <c r="Z336" s="474"/>
    </row>
    <row r="337" spans="1:26" ht="15.75" customHeight="1" x14ac:dyDescent="0.25">
      <c r="A337" s="424"/>
      <c r="B337" s="424"/>
      <c r="C337" s="424"/>
      <c r="D337" s="424"/>
      <c r="E337" s="482">
        <v>419.49299999999999</v>
      </c>
      <c r="F337" s="760"/>
      <c r="G337" s="496"/>
      <c r="H337" s="480"/>
      <c r="I337" s="481"/>
      <c r="J337" s="262"/>
      <c r="K337" s="109"/>
      <c r="L337" s="109"/>
      <c r="M337" s="109"/>
      <c r="N337" s="109"/>
      <c r="O337" s="109"/>
      <c r="P337" s="109"/>
      <c r="Q337" s="109"/>
      <c r="R337" s="109"/>
      <c r="S337" s="109"/>
      <c r="T337" s="109"/>
      <c r="U337" s="109"/>
      <c r="V337" s="109"/>
      <c r="W337" s="109"/>
      <c r="X337" s="474"/>
      <c r="Y337" s="474"/>
      <c r="Z337" s="474"/>
    </row>
    <row r="338" spans="1:26" ht="15.75" customHeight="1" x14ac:dyDescent="0.25">
      <c r="A338" s="424">
        <v>167</v>
      </c>
      <c r="B338" s="424" t="s">
        <v>1519</v>
      </c>
      <c r="C338" s="427" t="s">
        <v>257</v>
      </c>
      <c r="D338" s="427" t="s">
        <v>1029</v>
      </c>
      <c r="E338" s="427"/>
      <c r="F338" s="760"/>
      <c r="G338" s="85">
        <v>44357</v>
      </c>
      <c r="H338" s="85">
        <v>44449</v>
      </c>
      <c r="I338" s="484" t="s">
        <v>1308</v>
      </c>
      <c r="J338" s="243"/>
      <c r="K338" s="489">
        <v>44501</v>
      </c>
      <c r="L338" s="489">
        <v>44521</v>
      </c>
      <c r="M338" s="485">
        <v>44557</v>
      </c>
      <c r="N338" s="485">
        <v>44560</v>
      </c>
      <c r="O338" s="489">
        <v>44535</v>
      </c>
      <c r="P338" s="489">
        <v>44535</v>
      </c>
      <c r="Q338" s="109"/>
      <c r="R338" s="109"/>
      <c r="S338" s="109"/>
      <c r="T338" s="109"/>
      <c r="U338" s="109"/>
      <c r="V338" s="109"/>
      <c r="W338" s="109"/>
      <c r="X338" s="474"/>
      <c r="Y338" s="474"/>
      <c r="Z338" s="474"/>
    </row>
    <row r="339" spans="1:26" ht="15.75" customHeight="1" x14ac:dyDescent="0.25">
      <c r="A339" s="424"/>
      <c r="B339" s="424"/>
      <c r="C339" s="424"/>
      <c r="D339" s="424"/>
      <c r="E339" s="482">
        <v>407.89499999999998</v>
      </c>
      <c r="F339" s="760"/>
      <c r="G339" s="496"/>
      <c r="H339" s="480"/>
      <c r="I339" s="481"/>
      <c r="J339" s="262"/>
      <c r="K339" s="109"/>
      <c r="L339" s="109"/>
      <c r="M339" s="109"/>
      <c r="N339" s="109"/>
      <c r="O339" s="109"/>
      <c r="P339" s="109"/>
      <c r="Q339" s="109"/>
      <c r="R339" s="109"/>
      <c r="S339" s="109"/>
      <c r="T339" s="109"/>
      <c r="U339" s="109"/>
      <c r="V339" s="109"/>
      <c r="W339" s="109"/>
      <c r="X339" s="474"/>
      <c r="Y339" s="474"/>
      <c r="Z339" s="474"/>
    </row>
    <row r="340" spans="1:26" ht="15.75" customHeight="1" x14ac:dyDescent="0.25">
      <c r="A340" s="424">
        <v>168</v>
      </c>
      <c r="B340" s="424" t="s">
        <v>1520</v>
      </c>
      <c r="C340" s="427" t="s">
        <v>250</v>
      </c>
      <c r="D340" s="427" t="s">
        <v>1029</v>
      </c>
      <c r="E340" s="427"/>
      <c r="F340" s="760"/>
      <c r="G340" s="85">
        <v>44357</v>
      </c>
      <c r="H340" s="85">
        <v>44449</v>
      </c>
      <c r="I340" s="484" t="s">
        <v>1308</v>
      </c>
      <c r="J340" s="243"/>
      <c r="K340" s="489">
        <v>44480</v>
      </c>
      <c r="L340" s="489">
        <v>44495</v>
      </c>
      <c r="M340" s="489">
        <v>44519</v>
      </c>
      <c r="N340" s="489">
        <v>44524</v>
      </c>
      <c r="O340" s="489">
        <v>44520</v>
      </c>
      <c r="P340" s="489">
        <v>44521</v>
      </c>
      <c r="Q340" s="109"/>
      <c r="R340" s="109"/>
      <c r="S340" s="109"/>
      <c r="T340" s="109"/>
      <c r="U340" s="109"/>
      <c r="V340" s="109"/>
      <c r="W340" s="109"/>
      <c r="X340" s="474"/>
      <c r="Y340" s="474"/>
      <c r="Z340" s="474"/>
    </row>
    <row r="341" spans="1:26" ht="15.75" customHeight="1" x14ac:dyDescent="0.25">
      <c r="A341" s="424"/>
      <c r="B341" s="424"/>
      <c r="C341" s="424"/>
      <c r="D341" s="424"/>
      <c r="E341" s="482">
        <v>412.93200000000002</v>
      </c>
      <c r="F341" s="760"/>
      <c r="G341" s="496"/>
      <c r="H341" s="480"/>
      <c r="I341" s="481"/>
      <c r="J341" s="262"/>
      <c r="K341" s="109"/>
      <c r="L341" s="109"/>
      <c r="M341" s="109"/>
      <c r="N341" s="109"/>
      <c r="O341" s="109"/>
      <c r="P341" s="109"/>
      <c r="Q341" s="109"/>
      <c r="R341" s="109"/>
      <c r="S341" s="109"/>
      <c r="T341" s="109"/>
      <c r="U341" s="109"/>
      <c r="V341" s="109"/>
      <c r="W341" s="109"/>
      <c r="X341" s="474"/>
      <c r="Y341" s="474"/>
      <c r="Z341" s="474"/>
    </row>
    <row r="342" spans="1:26" ht="15.75" customHeight="1" x14ac:dyDescent="0.25">
      <c r="A342" s="424">
        <v>169</v>
      </c>
      <c r="B342" s="424" t="s">
        <v>1521</v>
      </c>
      <c r="C342" s="427" t="s">
        <v>257</v>
      </c>
      <c r="D342" s="427" t="s">
        <v>1029</v>
      </c>
      <c r="E342" s="427"/>
      <c r="F342" s="760"/>
      <c r="G342" s="85">
        <v>44357</v>
      </c>
      <c r="H342" s="85">
        <v>44449</v>
      </c>
      <c r="I342" s="484" t="s">
        <v>1308</v>
      </c>
      <c r="J342" s="243"/>
      <c r="K342" s="489">
        <v>44454</v>
      </c>
      <c r="L342" s="489">
        <v>44459</v>
      </c>
      <c r="M342" s="492">
        <v>44573</v>
      </c>
      <c r="N342" s="492">
        <f>M342+5</f>
        <v>44578</v>
      </c>
      <c r="O342" s="489">
        <v>44473</v>
      </c>
      <c r="P342" s="489">
        <v>44473</v>
      </c>
      <c r="Q342" s="109"/>
      <c r="R342" s="109"/>
      <c r="S342" s="109"/>
      <c r="T342" s="109"/>
      <c r="U342" s="109"/>
      <c r="V342" s="109"/>
      <c r="W342" s="109"/>
      <c r="X342" s="474"/>
      <c r="Y342" s="474"/>
      <c r="Z342" s="474"/>
    </row>
    <row r="343" spans="1:26" ht="15.75" customHeight="1" x14ac:dyDescent="0.25">
      <c r="A343" s="424"/>
      <c r="B343" s="424"/>
      <c r="C343" s="424"/>
      <c r="D343" s="424"/>
      <c r="E343" s="482">
        <v>380.209</v>
      </c>
      <c r="F343" s="760"/>
      <c r="G343" s="496"/>
      <c r="H343" s="480"/>
      <c r="I343" s="481"/>
      <c r="J343" s="262"/>
      <c r="K343" s="109"/>
      <c r="L343" s="109"/>
      <c r="M343" s="109"/>
      <c r="N343" s="109"/>
      <c r="O343" s="109"/>
      <c r="P343" s="109"/>
      <c r="Q343" s="109"/>
      <c r="R343" s="109"/>
      <c r="S343" s="109"/>
      <c r="T343" s="109"/>
      <c r="U343" s="109"/>
      <c r="V343" s="109"/>
      <c r="W343" s="109"/>
      <c r="X343" s="474"/>
      <c r="Y343" s="474"/>
      <c r="Z343" s="474"/>
    </row>
    <row r="344" spans="1:26" ht="15.75" customHeight="1" x14ac:dyDescent="0.25">
      <c r="A344" s="424">
        <v>170</v>
      </c>
      <c r="B344" s="424" t="s">
        <v>1522</v>
      </c>
      <c r="C344" s="427" t="s">
        <v>257</v>
      </c>
      <c r="D344" s="427" t="s">
        <v>1029</v>
      </c>
      <c r="E344" s="427"/>
      <c r="F344" s="760"/>
      <c r="G344" s="85">
        <v>44357</v>
      </c>
      <c r="H344" s="85">
        <v>44449</v>
      </c>
      <c r="I344" s="484" t="s">
        <v>1308</v>
      </c>
      <c r="J344" s="243"/>
      <c r="K344" s="489">
        <v>44466</v>
      </c>
      <c r="L344" s="489">
        <v>44469</v>
      </c>
      <c r="M344" s="489">
        <v>44505</v>
      </c>
      <c r="N344" s="489">
        <v>44510</v>
      </c>
      <c r="O344" s="489">
        <v>44473</v>
      </c>
      <c r="P344" s="489">
        <v>44473</v>
      </c>
      <c r="Q344" s="109"/>
      <c r="R344" s="109"/>
      <c r="S344" s="109"/>
      <c r="T344" s="109"/>
      <c r="U344" s="109"/>
      <c r="V344" s="109"/>
      <c r="W344" s="109"/>
      <c r="X344" s="474"/>
      <c r="Y344" s="474"/>
      <c r="Z344" s="474"/>
    </row>
    <row r="345" spans="1:26" ht="15.75" customHeight="1" x14ac:dyDescent="0.25">
      <c r="A345" s="424"/>
      <c r="B345" s="424"/>
      <c r="C345" s="424"/>
      <c r="D345" s="424"/>
      <c r="E345" s="482">
        <v>406.23</v>
      </c>
      <c r="F345" s="760"/>
      <c r="G345" s="496"/>
      <c r="H345" s="480"/>
      <c r="I345" s="481"/>
      <c r="J345" s="262"/>
      <c r="K345" s="109"/>
      <c r="L345" s="109"/>
      <c r="M345" s="109"/>
      <c r="N345" s="109"/>
      <c r="O345" s="109"/>
      <c r="P345" s="109"/>
      <c r="Q345" s="109"/>
      <c r="R345" s="109"/>
      <c r="S345" s="109"/>
      <c r="T345" s="109"/>
      <c r="U345" s="109"/>
      <c r="V345" s="109"/>
      <c r="W345" s="109"/>
      <c r="X345" s="474"/>
      <c r="Y345" s="474"/>
      <c r="Z345" s="474"/>
    </row>
    <row r="346" spans="1:26" ht="15.75" customHeight="1" x14ac:dyDescent="0.25">
      <c r="A346" s="424">
        <v>171</v>
      </c>
      <c r="B346" s="424" t="s">
        <v>1523</v>
      </c>
      <c r="C346" s="427" t="s">
        <v>250</v>
      </c>
      <c r="D346" s="427" t="s">
        <v>1029</v>
      </c>
      <c r="E346" s="427"/>
      <c r="F346" s="760"/>
      <c r="G346" s="85">
        <v>44357</v>
      </c>
      <c r="H346" s="85">
        <v>44449</v>
      </c>
      <c r="I346" s="484" t="s">
        <v>1308</v>
      </c>
      <c r="J346" s="243"/>
      <c r="K346" s="489">
        <v>44460</v>
      </c>
      <c r="L346" s="489">
        <v>44466</v>
      </c>
      <c r="M346" s="489">
        <v>44482</v>
      </c>
      <c r="N346" s="489">
        <v>44488</v>
      </c>
      <c r="O346" s="489">
        <v>44496</v>
      </c>
      <c r="P346" s="489">
        <v>44496</v>
      </c>
      <c r="Q346" s="109"/>
      <c r="R346" s="109"/>
      <c r="S346" s="109"/>
      <c r="T346" s="109"/>
      <c r="U346" s="109"/>
      <c r="V346" s="109"/>
      <c r="W346" s="109"/>
      <c r="X346" s="474"/>
      <c r="Y346" s="474"/>
      <c r="Z346" s="474"/>
    </row>
    <row r="347" spans="1:26" ht="15.75" customHeight="1" x14ac:dyDescent="0.25">
      <c r="A347" s="424"/>
      <c r="B347" s="424"/>
      <c r="C347" s="424"/>
      <c r="D347" s="424"/>
      <c r="E347" s="482">
        <v>403.86099999999999</v>
      </c>
      <c r="F347" s="760"/>
      <c r="G347" s="496"/>
      <c r="H347" s="480"/>
      <c r="I347" s="481"/>
      <c r="J347" s="262"/>
      <c r="K347" s="109"/>
      <c r="L347" s="109"/>
      <c r="M347" s="109"/>
      <c r="N347" s="109"/>
      <c r="O347" s="109"/>
      <c r="P347" s="109"/>
      <c r="Q347" s="109"/>
      <c r="R347" s="109"/>
      <c r="S347" s="109"/>
      <c r="T347" s="109"/>
      <c r="U347" s="109"/>
      <c r="V347" s="109"/>
      <c r="W347" s="109"/>
      <c r="X347" s="474"/>
      <c r="Y347" s="474"/>
      <c r="Z347" s="474"/>
    </row>
    <row r="348" spans="1:26" ht="15.75" customHeight="1" x14ac:dyDescent="0.25">
      <c r="A348" s="424">
        <v>172</v>
      </c>
      <c r="B348" s="424" t="s">
        <v>1524</v>
      </c>
      <c r="C348" s="427" t="s">
        <v>250</v>
      </c>
      <c r="D348" s="427" t="s">
        <v>1029</v>
      </c>
      <c r="E348" s="427"/>
      <c r="F348" s="760"/>
      <c r="G348" s="85">
        <v>44357</v>
      </c>
      <c r="H348" s="85">
        <v>44449</v>
      </c>
      <c r="I348" s="484" t="s">
        <v>1308</v>
      </c>
      <c r="J348" s="243"/>
      <c r="K348" s="489">
        <v>44466</v>
      </c>
      <c r="L348" s="489">
        <v>44474</v>
      </c>
      <c r="M348" s="489">
        <v>44494</v>
      </c>
      <c r="N348" s="489">
        <v>44500</v>
      </c>
      <c r="O348" s="489">
        <v>44496</v>
      </c>
      <c r="P348" s="489">
        <v>44496</v>
      </c>
      <c r="Q348" s="109"/>
      <c r="R348" s="109"/>
      <c r="S348" s="109"/>
      <c r="T348" s="109"/>
      <c r="U348" s="109"/>
      <c r="V348" s="109"/>
      <c r="W348" s="109"/>
      <c r="X348" s="474"/>
      <c r="Y348" s="474"/>
      <c r="Z348" s="474"/>
    </row>
    <row r="349" spans="1:26" ht="15.75" customHeight="1" x14ac:dyDescent="0.25">
      <c r="A349" s="424"/>
      <c r="B349" s="424"/>
      <c r="C349" s="424"/>
      <c r="D349" s="424"/>
      <c r="E349" s="482">
        <v>404.44499999999999</v>
      </c>
      <c r="F349" s="760"/>
      <c r="G349" s="496"/>
      <c r="H349" s="480"/>
      <c r="I349" s="481"/>
      <c r="J349" s="262"/>
      <c r="K349" s="109"/>
      <c r="L349" s="109"/>
      <c r="M349" s="109"/>
      <c r="N349" s="109"/>
      <c r="O349" s="109"/>
      <c r="P349" s="109"/>
      <c r="Q349" s="109"/>
      <c r="R349" s="109"/>
      <c r="S349" s="109"/>
      <c r="T349" s="109"/>
      <c r="U349" s="109"/>
      <c r="V349" s="109"/>
      <c r="W349" s="109"/>
      <c r="X349" s="474"/>
      <c r="Y349" s="474"/>
      <c r="Z349" s="474"/>
    </row>
    <row r="350" spans="1:26" ht="15.75" customHeight="1" x14ac:dyDescent="0.25">
      <c r="A350" s="424">
        <v>173</v>
      </c>
      <c r="B350" s="424" t="s">
        <v>1525</v>
      </c>
      <c r="C350" s="427" t="s">
        <v>257</v>
      </c>
      <c r="D350" s="427" t="s">
        <v>1029</v>
      </c>
      <c r="E350" s="427"/>
      <c r="F350" s="760"/>
      <c r="G350" s="85">
        <v>44357</v>
      </c>
      <c r="H350" s="85">
        <v>44449</v>
      </c>
      <c r="I350" s="484" t="s">
        <v>1526</v>
      </c>
      <c r="J350" s="243"/>
      <c r="K350" s="489">
        <v>44449</v>
      </c>
      <c r="L350" s="489">
        <v>44465</v>
      </c>
      <c r="M350" s="489">
        <v>44488</v>
      </c>
      <c r="N350" s="489">
        <v>44493</v>
      </c>
      <c r="O350" s="489">
        <v>44518</v>
      </c>
      <c r="P350" s="489">
        <v>44519</v>
      </c>
      <c r="Q350" s="109"/>
      <c r="R350" s="109"/>
      <c r="S350" s="109"/>
      <c r="T350" s="109"/>
      <c r="U350" s="109"/>
      <c r="V350" s="109"/>
      <c r="W350" s="109"/>
      <c r="X350" s="474"/>
      <c r="Y350" s="474"/>
      <c r="Z350" s="474"/>
    </row>
    <row r="351" spans="1:26" ht="15.75" customHeight="1" x14ac:dyDescent="0.25">
      <c r="A351" s="424"/>
      <c r="B351" s="424"/>
      <c r="C351" s="424"/>
      <c r="D351" s="424"/>
      <c r="E351" s="482">
        <v>407.21499999999997</v>
      </c>
      <c r="F351" s="760"/>
      <c r="G351" s="496"/>
      <c r="H351" s="480"/>
      <c r="I351" s="481"/>
      <c r="J351" s="262"/>
      <c r="K351" s="109"/>
      <c r="L351" s="109"/>
      <c r="M351" s="109"/>
      <c r="N351" s="109"/>
      <c r="O351" s="109"/>
      <c r="P351" s="109"/>
      <c r="Q351" s="109"/>
      <c r="R351" s="109"/>
      <c r="S351" s="109"/>
      <c r="T351" s="109"/>
      <c r="U351" s="109"/>
      <c r="V351" s="109"/>
      <c r="W351" s="109"/>
      <c r="X351" s="474"/>
      <c r="Y351" s="474"/>
      <c r="Z351" s="474"/>
    </row>
    <row r="352" spans="1:26" ht="15.75" customHeight="1" x14ac:dyDescent="0.25">
      <c r="A352" s="424">
        <v>174</v>
      </c>
      <c r="B352" s="424" t="s">
        <v>1527</v>
      </c>
      <c r="C352" s="427" t="s">
        <v>250</v>
      </c>
      <c r="D352" s="427" t="s">
        <v>1029</v>
      </c>
      <c r="E352" s="427"/>
      <c r="F352" s="760"/>
      <c r="G352" s="85">
        <v>44357</v>
      </c>
      <c r="H352" s="85">
        <v>44449</v>
      </c>
      <c r="I352" s="484" t="s">
        <v>1308</v>
      </c>
      <c r="J352" s="243"/>
      <c r="K352" s="489">
        <v>44472</v>
      </c>
      <c r="L352" s="489">
        <v>44479</v>
      </c>
      <c r="M352" s="489">
        <v>44501</v>
      </c>
      <c r="N352" s="489">
        <v>44508</v>
      </c>
      <c r="O352" s="489">
        <v>44496</v>
      </c>
      <c r="P352" s="489">
        <v>44496</v>
      </c>
      <c r="Q352" s="109"/>
      <c r="R352" s="109"/>
      <c r="S352" s="109"/>
      <c r="T352" s="109"/>
      <c r="U352" s="109"/>
      <c r="V352" s="109"/>
      <c r="W352" s="109"/>
      <c r="X352" s="474"/>
      <c r="Y352" s="474"/>
      <c r="Z352" s="474"/>
    </row>
    <row r="353" spans="1:26" ht="15.75" customHeight="1" x14ac:dyDescent="0.25">
      <c r="A353" s="424"/>
      <c r="B353" s="424"/>
      <c r="C353" s="424"/>
      <c r="D353" s="424"/>
      <c r="E353" s="482">
        <v>431.91399999999999</v>
      </c>
      <c r="F353" s="725"/>
      <c r="G353" s="496"/>
      <c r="H353" s="480"/>
      <c r="I353" s="481"/>
      <c r="J353" s="262"/>
      <c r="K353" s="109"/>
      <c r="L353" s="109"/>
      <c r="M353" s="109"/>
      <c r="N353" s="109"/>
      <c r="O353" s="109"/>
      <c r="P353" s="109"/>
      <c r="Q353" s="109"/>
      <c r="R353" s="109"/>
      <c r="S353" s="109"/>
      <c r="T353" s="109"/>
      <c r="U353" s="109"/>
      <c r="V353" s="109"/>
      <c r="W353" s="109"/>
      <c r="X353" s="474"/>
      <c r="Y353" s="474"/>
      <c r="Z353" s="474"/>
    </row>
    <row r="354" spans="1:26" ht="15.75" customHeight="1" x14ac:dyDescent="0.25">
      <c r="A354" s="424">
        <v>175</v>
      </c>
      <c r="B354" s="424" t="s">
        <v>1528</v>
      </c>
      <c r="C354" s="427" t="s">
        <v>350</v>
      </c>
      <c r="D354" s="427" t="s">
        <v>1529</v>
      </c>
      <c r="E354" s="427"/>
      <c r="F354" s="490"/>
      <c r="G354" s="85">
        <v>44357</v>
      </c>
      <c r="H354" s="85">
        <v>44449</v>
      </c>
      <c r="I354" s="484" t="s">
        <v>1308</v>
      </c>
      <c r="J354" s="243"/>
      <c r="K354" s="489">
        <v>44476</v>
      </c>
      <c r="L354" s="489">
        <v>44492</v>
      </c>
      <c r="M354" s="109"/>
      <c r="N354" s="109"/>
      <c r="O354" s="489">
        <v>44518</v>
      </c>
      <c r="P354" s="489">
        <v>44519</v>
      </c>
      <c r="Q354" s="109"/>
      <c r="R354" s="109"/>
      <c r="S354" s="109"/>
      <c r="T354" s="109"/>
      <c r="U354" s="109"/>
      <c r="V354" s="109"/>
      <c r="W354" s="109"/>
      <c r="X354" s="474"/>
      <c r="Y354" s="474"/>
      <c r="Z354" s="474"/>
    </row>
    <row r="355" spans="1:26" ht="15.75" customHeight="1" x14ac:dyDescent="0.25">
      <c r="A355" s="424"/>
      <c r="B355" s="424"/>
      <c r="C355" s="424"/>
      <c r="D355" s="424"/>
      <c r="E355" s="482">
        <v>239.804</v>
      </c>
      <c r="F355" s="479">
        <v>239.804</v>
      </c>
      <c r="G355" s="496"/>
      <c r="H355" s="480"/>
      <c r="I355" s="481"/>
      <c r="J355" s="262"/>
      <c r="K355" s="109"/>
      <c r="L355" s="109"/>
      <c r="M355" s="109"/>
      <c r="N355" s="109"/>
      <c r="O355" s="109"/>
      <c r="P355" s="109"/>
      <c r="Q355" s="109"/>
      <c r="R355" s="109"/>
      <c r="S355" s="109"/>
      <c r="T355" s="109"/>
      <c r="U355" s="109"/>
      <c r="V355" s="109"/>
      <c r="W355" s="109"/>
      <c r="X355" s="474"/>
      <c r="Y355" s="474"/>
      <c r="Z355" s="474"/>
    </row>
    <row r="356" spans="1:26" ht="15.75" customHeight="1" x14ac:dyDescent="0.25">
      <c r="A356" s="424">
        <v>176</v>
      </c>
      <c r="B356" s="424" t="s">
        <v>1530</v>
      </c>
      <c r="C356" s="427" t="s">
        <v>350</v>
      </c>
      <c r="D356" s="427" t="s">
        <v>1531</v>
      </c>
      <c r="E356" s="427"/>
      <c r="F356" s="490"/>
      <c r="G356" s="85">
        <v>44357</v>
      </c>
      <c r="H356" s="85">
        <v>44306</v>
      </c>
      <c r="I356" s="484" t="s">
        <v>1308</v>
      </c>
      <c r="J356" s="243"/>
      <c r="K356" s="489">
        <v>44474</v>
      </c>
      <c r="L356" s="489">
        <v>44495</v>
      </c>
      <c r="M356" s="109"/>
      <c r="N356" s="109"/>
      <c r="O356" s="489">
        <v>44518</v>
      </c>
      <c r="P356" s="489">
        <v>44519</v>
      </c>
      <c r="Q356" s="109"/>
      <c r="R356" s="109"/>
      <c r="S356" s="492">
        <v>44540</v>
      </c>
      <c r="T356" s="492">
        <v>44561</v>
      </c>
      <c r="U356" s="109"/>
      <c r="V356" s="109"/>
      <c r="W356" s="109"/>
      <c r="X356" s="474"/>
      <c r="Y356" s="474"/>
      <c r="Z356" s="474"/>
    </row>
    <row r="357" spans="1:26" ht="14.25" customHeight="1" x14ac:dyDescent="0.25">
      <c r="A357" s="424"/>
      <c r="B357" s="424"/>
      <c r="C357" s="424"/>
      <c r="D357" s="424"/>
      <c r="E357" s="482">
        <v>412.15300000000002</v>
      </c>
      <c r="F357" s="759">
        <v>2488.3009999999999</v>
      </c>
      <c r="G357" s="496"/>
      <c r="H357" s="480"/>
      <c r="I357" s="481"/>
      <c r="J357" s="262"/>
      <c r="K357" s="109"/>
      <c r="L357" s="109"/>
      <c r="M357" s="109"/>
      <c r="N357" s="109"/>
      <c r="O357" s="109"/>
      <c r="P357" s="109"/>
      <c r="Q357" s="109"/>
      <c r="R357" s="109"/>
      <c r="S357" s="109"/>
      <c r="T357" s="109"/>
      <c r="U357" s="109"/>
      <c r="V357" s="109"/>
      <c r="W357" s="109"/>
      <c r="X357" s="474"/>
      <c r="Y357" s="474"/>
      <c r="Z357" s="474"/>
    </row>
    <row r="358" spans="1:26" ht="15.75" customHeight="1" x14ac:dyDescent="0.25">
      <c r="A358" s="424">
        <v>177</v>
      </c>
      <c r="B358" s="424" t="s">
        <v>1532</v>
      </c>
      <c r="C358" s="427" t="s">
        <v>257</v>
      </c>
      <c r="D358" s="427" t="s">
        <v>1029</v>
      </c>
      <c r="E358" s="427"/>
      <c r="F358" s="760"/>
      <c r="G358" s="85">
        <v>44303</v>
      </c>
      <c r="H358" s="85">
        <v>44306</v>
      </c>
      <c r="I358" s="484" t="s">
        <v>1308</v>
      </c>
      <c r="J358" s="243"/>
      <c r="K358" s="489">
        <v>44340</v>
      </c>
      <c r="L358" s="489">
        <v>44347</v>
      </c>
      <c r="M358" s="489">
        <v>44472</v>
      </c>
      <c r="N358" s="489">
        <v>44479</v>
      </c>
      <c r="O358" s="489">
        <v>44369</v>
      </c>
      <c r="P358" s="489">
        <v>44369</v>
      </c>
      <c r="Q358" s="109"/>
      <c r="R358" s="109"/>
      <c r="S358" s="492">
        <v>44540</v>
      </c>
      <c r="T358" s="492">
        <v>44561</v>
      </c>
      <c r="U358" s="109"/>
      <c r="V358" s="109"/>
      <c r="W358" s="109"/>
      <c r="X358" s="474"/>
      <c r="Y358" s="474"/>
      <c r="Z358" s="474"/>
    </row>
    <row r="359" spans="1:26" ht="15.75" customHeight="1" x14ac:dyDescent="0.25">
      <c r="A359" s="424"/>
      <c r="B359" s="424"/>
      <c r="C359" s="424"/>
      <c r="D359" s="424"/>
      <c r="E359" s="482">
        <v>426.62599999999998</v>
      </c>
      <c r="F359" s="760"/>
      <c r="G359" s="496"/>
      <c r="H359" s="480"/>
      <c r="I359" s="481"/>
      <c r="J359" s="262"/>
      <c r="K359" s="109"/>
      <c r="L359" s="109"/>
      <c r="M359" s="109"/>
      <c r="N359" s="109"/>
      <c r="O359" s="109"/>
      <c r="P359" s="109"/>
      <c r="Q359" s="109"/>
      <c r="R359" s="109"/>
      <c r="S359" s="109"/>
      <c r="T359" s="109"/>
      <c r="U359" s="109"/>
      <c r="V359" s="109"/>
      <c r="W359" s="109"/>
      <c r="X359" s="474"/>
      <c r="Y359" s="474"/>
      <c r="Z359" s="474"/>
    </row>
    <row r="360" spans="1:26" ht="15.75" customHeight="1" x14ac:dyDescent="0.25">
      <c r="A360" s="424">
        <v>178</v>
      </c>
      <c r="B360" s="424" t="s">
        <v>1533</v>
      </c>
      <c r="C360" s="427" t="s">
        <v>257</v>
      </c>
      <c r="D360" s="427" t="s">
        <v>1029</v>
      </c>
      <c r="E360" s="427"/>
      <c r="F360" s="760"/>
      <c r="G360" s="85">
        <v>44303</v>
      </c>
      <c r="H360" s="85">
        <v>44306</v>
      </c>
      <c r="I360" s="484" t="s">
        <v>1306</v>
      </c>
      <c r="J360" s="243"/>
      <c r="K360" s="489">
        <v>44326</v>
      </c>
      <c r="L360" s="489">
        <v>44331</v>
      </c>
      <c r="M360" s="489">
        <v>44397</v>
      </c>
      <c r="N360" s="489">
        <v>44407</v>
      </c>
      <c r="O360" s="489">
        <v>44520</v>
      </c>
      <c r="P360" s="489">
        <v>44521</v>
      </c>
      <c r="Q360" s="109"/>
      <c r="R360" s="109"/>
      <c r="S360" s="492">
        <v>44540</v>
      </c>
      <c r="T360" s="492">
        <v>44561</v>
      </c>
      <c r="U360" s="109"/>
      <c r="V360" s="109"/>
      <c r="W360" s="109"/>
      <c r="X360" s="474"/>
      <c r="Y360" s="474"/>
      <c r="Z360" s="474"/>
    </row>
    <row r="361" spans="1:26" ht="15.75" customHeight="1" x14ac:dyDescent="0.25">
      <c r="A361" s="424"/>
      <c r="B361" s="424"/>
      <c r="C361" s="424"/>
      <c r="D361" s="424"/>
      <c r="E361" s="482">
        <v>413.16</v>
      </c>
      <c r="F361" s="760"/>
      <c r="G361" s="496"/>
      <c r="H361" s="480"/>
      <c r="I361" s="481"/>
      <c r="J361" s="262"/>
      <c r="K361" s="109"/>
      <c r="L361" s="109"/>
      <c r="M361" s="109"/>
      <c r="N361" s="109"/>
      <c r="O361" s="109"/>
      <c r="P361" s="109"/>
      <c r="Q361" s="109"/>
      <c r="R361" s="109"/>
      <c r="S361" s="109"/>
      <c r="T361" s="109"/>
      <c r="U361" s="109"/>
      <c r="V361" s="109"/>
      <c r="W361" s="109"/>
      <c r="X361" s="474"/>
      <c r="Y361" s="474"/>
      <c r="Z361" s="474"/>
    </row>
    <row r="362" spans="1:26" ht="15.75" customHeight="1" x14ac:dyDescent="0.25">
      <c r="A362" s="424">
        <v>179</v>
      </c>
      <c r="B362" s="424" t="s">
        <v>1534</v>
      </c>
      <c r="C362" s="427" t="s">
        <v>244</v>
      </c>
      <c r="D362" s="427" t="s">
        <v>1029</v>
      </c>
      <c r="E362" s="427"/>
      <c r="F362" s="760"/>
      <c r="G362" s="85">
        <v>44303</v>
      </c>
      <c r="H362" s="85">
        <v>44306</v>
      </c>
      <c r="I362" s="484" t="s">
        <v>1306</v>
      </c>
      <c r="J362" s="243"/>
      <c r="K362" s="489">
        <v>44310</v>
      </c>
      <c r="L362" s="489">
        <v>44317</v>
      </c>
      <c r="M362" s="489">
        <v>44401</v>
      </c>
      <c r="N362" s="489">
        <v>44413</v>
      </c>
      <c r="O362" s="489">
        <v>44469</v>
      </c>
      <c r="P362" s="489">
        <v>44469</v>
      </c>
      <c r="Q362" s="109"/>
      <c r="R362" s="109"/>
      <c r="S362" s="492">
        <v>44540</v>
      </c>
      <c r="T362" s="492">
        <v>44561</v>
      </c>
      <c r="U362" s="109"/>
      <c r="V362" s="109"/>
      <c r="W362" s="109"/>
      <c r="X362" s="474"/>
      <c r="Y362" s="474"/>
      <c r="Z362" s="474"/>
    </row>
    <row r="363" spans="1:26" ht="15.75" customHeight="1" x14ac:dyDescent="0.25">
      <c r="A363" s="424"/>
      <c r="B363" s="424"/>
      <c r="C363" s="424"/>
      <c r="D363" s="424"/>
      <c r="E363" s="482">
        <v>423.2</v>
      </c>
      <c r="F363" s="760"/>
      <c r="G363" s="496"/>
      <c r="H363" s="480"/>
      <c r="I363" s="481"/>
      <c r="J363" s="262"/>
      <c r="K363" s="109"/>
      <c r="L363" s="109"/>
      <c r="M363" s="109"/>
      <c r="N363" s="109"/>
      <c r="O363" s="109"/>
      <c r="P363" s="109"/>
      <c r="Q363" s="109"/>
      <c r="R363" s="109"/>
      <c r="S363" s="109"/>
      <c r="T363" s="109"/>
      <c r="U363" s="109"/>
      <c r="V363" s="109"/>
      <c r="W363" s="109"/>
      <c r="X363" s="474"/>
      <c r="Y363" s="474"/>
      <c r="Z363" s="474"/>
    </row>
    <row r="364" spans="1:26" ht="15.75" customHeight="1" x14ac:dyDescent="0.25">
      <c r="A364" s="424">
        <v>180</v>
      </c>
      <c r="B364" s="424" t="s">
        <v>1535</v>
      </c>
      <c r="C364" s="427" t="s">
        <v>250</v>
      </c>
      <c r="D364" s="427" t="s">
        <v>1029</v>
      </c>
      <c r="E364" s="427"/>
      <c r="F364" s="760"/>
      <c r="G364" s="85">
        <v>44303</v>
      </c>
      <c r="H364" s="85">
        <v>44306</v>
      </c>
      <c r="I364" s="484" t="s">
        <v>1306</v>
      </c>
      <c r="J364" s="243"/>
      <c r="K364" s="489">
        <v>44316</v>
      </c>
      <c r="L364" s="489">
        <v>44321</v>
      </c>
      <c r="M364" s="489">
        <v>44383</v>
      </c>
      <c r="N364" s="489">
        <v>44388</v>
      </c>
      <c r="O364" s="489">
        <v>44469</v>
      </c>
      <c r="P364" s="489">
        <v>44469</v>
      </c>
      <c r="Q364" s="109"/>
      <c r="R364" s="109"/>
      <c r="S364" s="492">
        <v>44540</v>
      </c>
      <c r="T364" s="492">
        <v>44561</v>
      </c>
      <c r="U364" s="109"/>
      <c r="V364" s="109"/>
      <c r="W364" s="109"/>
      <c r="X364" s="474"/>
      <c r="Y364" s="474"/>
      <c r="Z364" s="474"/>
    </row>
    <row r="365" spans="1:26" ht="15.75" customHeight="1" x14ac:dyDescent="0.25">
      <c r="A365" s="424"/>
      <c r="B365" s="424"/>
      <c r="C365" s="424"/>
      <c r="D365" s="424"/>
      <c r="E365" s="482">
        <v>404.01</v>
      </c>
      <c r="F365" s="760"/>
      <c r="G365" s="496"/>
      <c r="H365" s="480"/>
      <c r="I365" s="481"/>
      <c r="J365" s="262"/>
      <c r="K365" s="109"/>
      <c r="L365" s="109"/>
      <c r="M365" s="109"/>
      <c r="N365" s="109"/>
      <c r="O365" s="109"/>
      <c r="P365" s="109"/>
      <c r="Q365" s="109"/>
      <c r="R365" s="109"/>
      <c r="S365" s="109"/>
      <c r="T365" s="109"/>
      <c r="U365" s="109"/>
      <c r="V365" s="109"/>
      <c r="W365" s="109"/>
      <c r="X365" s="474"/>
      <c r="Y365" s="474"/>
      <c r="Z365" s="474"/>
    </row>
    <row r="366" spans="1:26" ht="15.75" customHeight="1" x14ac:dyDescent="0.25">
      <c r="A366" s="424">
        <v>181</v>
      </c>
      <c r="B366" s="424" t="s">
        <v>1536</v>
      </c>
      <c r="C366" s="427" t="s">
        <v>257</v>
      </c>
      <c r="D366" s="427" t="s">
        <v>1029</v>
      </c>
      <c r="E366" s="427"/>
      <c r="F366" s="760"/>
      <c r="G366" s="85">
        <v>44303</v>
      </c>
      <c r="H366" s="85">
        <v>44306</v>
      </c>
      <c r="I366" s="484" t="s">
        <v>1306</v>
      </c>
      <c r="J366" s="243"/>
      <c r="K366" s="489">
        <v>44321</v>
      </c>
      <c r="L366" s="489">
        <v>44327</v>
      </c>
      <c r="M366" s="489">
        <v>44387</v>
      </c>
      <c r="N366" s="489">
        <v>44397</v>
      </c>
      <c r="O366" s="489">
        <v>44520</v>
      </c>
      <c r="P366" s="489">
        <v>44469</v>
      </c>
      <c r="Q366" s="109"/>
      <c r="R366" s="109"/>
      <c r="S366" s="492">
        <v>44540</v>
      </c>
      <c r="T366" s="492">
        <v>44561</v>
      </c>
      <c r="U366" s="109"/>
      <c r="V366" s="109"/>
      <c r="W366" s="109"/>
      <c r="X366" s="474"/>
      <c r="Y366" s="474"/>
      <c r="Z366" s="474"/>
    </row>
    <row r="367" spans="1:26" ht="15.75" customHeight="1" x14ac:dyDescent="0.25">
      <c r="A367" s="424"/>
      <c r="B367" s="424"/>
      <c r="C367" s="424"/>
      <c r="D367" s="424"/>
      <c r="E367" s="482">
        <v>409.15199999999999</v>
      </c>
      <c r="F367" s="725"/>
      <c r="G367" s="496"/>
      <c r="H367" s="480"/>
      <c r="I367" s="481"/>
      <c r="J367" s="262"/>
      <c r="K367" s="109"/>
      <c r="L367" s="109"/>
      <c r="M367" s="109"/>
      <c r="N367" s="109"/>
      <c r="O367" s="109"/>
      <c r="P367" s="109"/>
      <c r="Q367" s="109"/>
      <c r="R367" s="109"/>
      <c r="S367" s="109"/>
      <c r="T367" s="109"/>
      <c r="U367" s="109"/>
      <c r="V367" s="109"/>
      <c r="W367" s="109"/>
      <c r="X367" s="474"/>
      <c r="Y367" s="474"/>
      <c r="Z367" s="474"/>
    </row>
    <row r="368" spans="1:26" ht="15.75" customHeight="1" x14ac:dyDescent="0.25">
      <c r="A368" s="424">
        <v>182</v>
      </c>
      <c r="B368" s="424" t="s">
        <v>1537</v>
      </c>
      <c r="C368" s="427" t="s">
        <v>331</v>
      </c>
      <c r="D368" s="427" t="s">
        <v>1538</v>
      </c>
      <c r="E368" s="427"/>
      <c r="F368" s="490"/>
      <c r="G368" s="85">
        <v>44303</v>
      </c>
      <c r="H368" s="85">
        <v>44306</v>
      </c>
      <c r="I368" s="484" t="s">
        <v>1308</v>
      </c>
      <c r="J368" s="243"/>
      <c r="K368" s="489">
        <v>44387</v>
      </c>
      <c r="L368" s="489">
        <v>44439</v>
      </c>
      <c r="M368" s="489">
        <v>44521</v>
      </c>
      <c r="N368" s="489">
        <v>44529</v>
      </c>
      <c r="O368" s="489">
        <v>44449</v>
      </c>
      <c r="P368" s="489">
        <v>44449</v>
      </c>
      <c r="Q368" s="109"/>
      <c r="R368" s="109"/>
      <c r="S368" s="489">
        <v>44530</v>
      </c>
      <c r="T368" s="489">
        <v>44543</v>
      </c>
      <c r="U368" s="109"/>
      <c r="V368" s="109"/>
      <c r="W368" s="109"/>
      <c r="X368" s="474"/>
      <c r="Y368" s="474"/>
      <c r="Z368" s="474"/>
    </row>
    <row r="369" spans="1:26" ht="15.75" customHeight="1" x14ac:dyDescent="0.25">
      <c r="A369" s="424"/>
      <c r="B369" s="424"/>
      <c r="C369" s="424"/>
      <c r="D369" s="424"/>
      <c r="E369" s="482">
        <v>420.714</v>
      </c>
      <c r="F369" s="759">
        <v>3294.9720000000002</v>
      </c>
      <c r="G369" s="496"/>
      <c r="H369" s="480"/>
      <c r="I369" s="481"/>
      <c r="J369" s="262"/>
      <c r="K369" s="109"/>
      <c r="L369" s="109"/>
      <c r="M369" s="109"/>
      <c r="N369" s="109"/>
      <c r="O369" s="109"/>
      <c r="P369" s="109"/>
      <c r="Q369" s="109"/>
      <c r="R369" s="109"/>
      <c r="S369" s="109"/>
      <c r="T369" s="109"/>
      <c r="U369" s="109"/>
      <c r="V369" s="109"/>
      <c r="W369" s="109"/>
      <c r="X369" s="474"/>
      <c r="Y369" s="474"/>
      <c r="Z369" s="474"/>
    </row>
    <row r="370" spans="1:26" ht="15.75" customHeight="1" x14ac:dyDescent="0.25">
      <c r="A370" s="424">
        <v>183</v>
      </c>
      <c r="B370" s="424" t="s">
        <v>1539</v>
      </c>
      <c r="C370" s="427" t="s">
        <v>244</v>
      </c>
      <c r="D370" s="427" t="s">
        <v>1029</v>
      </c>
      <c r="E370" s="427"/>
      <c r="F370" s="760"/>
      <c r="G370" s="85">
        <v>44303</v>
      </c>
      <c r="H370" s="85">
        <v>44306</v>
      </c>
      <c r="I370" s="484" t="s">
        <v>1306</v>
      </c>
      <c r="J370" s="243"/>
      <c r="K370" s="489">
        <v>44333</v>
      </c>
      <c r="L370" s="489">
        <v>44343</v>
      </c>
      <c r="M370" s="489">
        <v>44425</v>
      </c>
      <c r="N370" s="489">
        <v>44437</v>
      </c>
      <c r="O370" s="489">
        <v>44469</v>
      </c>
      <c r="P370" s="489">
        <v>44469</v>
      </c>
      <c r="Q370" s="109"/>
      <c r="R370" s="109"/>
      <c r="S370" s="489">
        <v>44530</v>
      </c>
      <c r="T370" s="489">
        <v>44543</v>
      </c>
      <c r="U370" s="109"/>
      <c r="V370" s="109"/>
      <c r="W370" s="109"/>
      <c r="X370" s="474"/>
      <c r="Y370" s="474"/>
      <c r="Z370" s="474"/>
    </row>
    <row r="371" spans="1:26" ht="15.75" customHeight="1" x14ac:dyDescent="0.25">
      <c r="A371" s="424"/>
      <c r="B371" s="424"/>
      <c r="C371" s="424"/>
      <c r="D371" s="424"/>
      <c r="E371" s="482">
        <v>418.98</v>
      </c>
      <c r="F371" s="760"/>
      <c r="G371" s="496"/>
      <c r="H371" s="480"/>
      <c r="I371" s="481"/>
      <c r="J371" s="262"/>
      <c r="K371" s="109"/>
      <c r="L371" s="109"/>
      <c r="M371" s="109"/>
      <c r="N371" s="109"/>
      <c r="O371" s="109"/>
      <c r="P371" s="109"/>
      <c r="Q371" s="109"/>
      <c r="R371" s="109"/>
      <c r="S371" s="109"/>
      <c r="T371" s="109"/>
      <c r="U371" s="109"/>
      <c r="V371" s="109"/>
      <c r="W371" s="109"/>
      <c r="X371" s="474"/>
      <c r="Y371" s="474"/>
      <c r="Z371" s="474"/>
    </row>
    <row r="372" spans="1:26" ht="15.75" customHeight="1" x14ac:dyDescent="0.25">
      <c r="A372" s="424">
        <v>184</v>
      </c>
      <c r="B372" s="424" t="s">
        <v>1540</v>
      </c>
      <c r="C372" s="427" t="s">
        <v>250</v>
      </c>
      <c r="D372" s="427" t="s">
        <v>1029</v>
      </c>
      <c r="E372" s="427"/>
      <c r="F372" s="760"/>
      <c r="G372" s="85">
        <v>44303</v>
      </c>
      <c r="H372" s="85">
        <v>44306</v>
      </c>
      <c r="I372" s="484" t="s">
        <v>1306</v>
      </c>
      <c r="J372" s="243"/>
      <c r="K372" s="489">
        <v>44342</v>
      </c>
      <c r="L372" s="489">
        <v>44359</v>
      </c>
      <c r="M372" s="489">
        <v>44397</v>
      </c>
      <c r="N372" s="489">
        <v>44408</v>
      </c>
      <c r="O372" s="489">
        <v>44362</v>
      </c>
      <c r="P372" s="489">
        <v>44362</v>
      </c>
      <c r="Q372" s="109"/>
      <c r="R372" s="109"/>
      <c r="S372" s="489">
        <v>44530</v>
      </c>
      <c r="T372" s="489">
        <v>44543</v>
      </c>
      <c r="U372" s="109"/>
      <c r="V372" s="109"/>
      <c r="W372" s="109"/>
      <c r="X372" s="474"/>
      <c r="Y372" s="474"/>
      <c r="Z372" s="474"/>
    </row>
    <row r="373" spans="1:26" ht="15.75" customHeight="1" x14ac:dyDescent="0.25">
      <c r="A373" s="424"/>
      <c r="B373" s="424"/>
      <c r="C373" s="424"/>
      <c r="D373" s="424"/>
      <c r="E373" s="482">
        <v>368.18900000000002</v>
      </c>
      <c r="F373" s="760"/>
      <c r="G373" s="496"/>
      <c r="H373" s="480"/>
      <c r="I373" s="481"/>
      <c r="J373" s="262"/>
      <c r="K373" s="109"/>
      <c r="L373" s="109"/>
      <c r="M373" s="109"/>
      <c r="N373" s="109"/>
      <c r="O373" s="109"/>
      <c r="P373" s="109"/>
      <c r="Q373" s="109"/>
      <c r="R373" s="109"/>
      <c r="S373" s="109"/>
      <c r="T373" s="109"/>
      <c r="U373" s="109"/>
      <c r="V373" s="109"/>
      <c r="W373" s="109"/>
      <c r="X373" s="474"/>
      <c r="Y373" s="474"/>
      <c r="Z373" s="474"/>
    </row>
    <row r="374" spans="1:26" ht="15.75" customHeight="1" x14ac:dyDescent="0.25">
      <c r="A374" s="424">
        <v>185</v>
      </c>
      <c r="B374" s="424" t="s">
        <v>1541</v>
      </c>
      <c r="C374" s="427" t="s">
        <v>257</v>
      </c>
      <c r="D374" s="427" t="s">
        <v>1029</v>
      </c>
      <c r="E374" s="427"/>
      <c r="F374" s="760"/>
      <c r="G374" s="85">
        <v>44303</v>
      </c>
      <c r="H374" s="85">
        <v>44306</v>
      </c>
      <c r="I374" s="484" t="s">
        <v>1306</v>
      </c>
      <c r="J374" s="243"/>
      <c r="K374" s="489">
        <v>44340</v>
      </c>
      <c r="L374" s="489">
        <v>44350</v>
      </c>
      <c r="M374" s="489">
        <v>44409</v>
      </c>
      <c r="N374" s="489">
        <v>44421</v>
      </c>
      <c r="O374" s="489">
        <v>44449</v>
      </c>
      <c r="P374" s="489">
        <v>44449</v>
      </c>
      <c r="Q374" s="109"/>
      <c r="R374" s="109"/>
      <c r="S374" s="489">
        <v>44530</v>
      </c>
      <c r="T374" s="489">
        <v>44543</v>
      </c>
      <c r="U374" s="109"/>
      <c r="V374" s="109"/>
      <c r="W374" s="109"/>
      <c r="X374" s="474"/>
      <c r="Y374" s="474"/>
      <c r="Z374" s="474"/>
    </row>
    <row r="375" spans="1:26" ht="15.75" customHeight="1" x14ac:dyDescent="0.25">
      <c r="A375" s="424"/>
      <c r="B375" s="424"/>
      <c r="C375" s="424"/>
      <c r="D375" s="424"/>
      <c r="E375" s="482">
        <v>439.262</v>
      </c>
      <c r="F375" s="760"/>
      <c r="G375" s="496"/>
      <c r="H375" s="480"/>
      <c r="I375" s="481"/>
      <c r="J375" s="262"/>
      <c r="K375" s="109"/>
      <c r="L375" s="109"/>
      <c r="M375" s="109"/>
      <c r="N375" s="109"/>
      <c r="O375" s="109"/>
      <c r="P375" s="109"/>
      <c r="Q375" s="109"/>
      <c r="R375" s="109"/>
      <c r="S375" s="109"/>
      <c r="T375" s="109"/>
      <c r="U375" s="109"/>
      <c r="V375" s="109"/>
      <c r="W375" s="109"/>
      <c r="X375" s="474"/>
      <c r="Y375" s="474"/>
      <c r="Z375" s="474"/>
    </row>
    <row r="376" spans="1:26" ht="15.75" customHeight="1" x14ac:dyDescent="0.25">
      <c r="A376" s="424">
        <v>186</v>
      </c>
      <c r="B376" s="424" t="s">
        <v>1542</v>
      </c>
      <c r="C376" s="427" t="s">
        <v>257</v>
      </c>
      <c r="D376" s="427" t="s">
        <v>1029</v>
      </c>
      <c r="E376" s="427"/>
      <c r="F376" s="760"/>
      <c r="G376" s="85">
        <v>44303</v>
      </c>
      <c r="H376" s="85">
        <v>44306</v>
      </c>
      <c r="I376" s="484" t="s">
        <v>1306</v>
      </c>
      <c r="J376" s="243"/>
      <c r="K376" s="489">
        <v>44373</v>
      </c>
      <c r="L376" s="489">
        <v>44383</v>
      </c>
      <c r="M376" s="489">
        <v>44417</v>
      </c>
      <c r="N376" s="489">
        <v>44430</v>
      </c>
      <c r="O376" s="489">
        <v>44449</v>
      </c>
      <c r="P376" s="489">
        <v>44449</v>
      </c>
      <c r="Q376" s="109"/>
      <c r="R376" s="109"/>
      <c r="S376" s="489">
        <v>44530</v>
      </c>
      <c r="T376" s="489">
        <v>44543</v>
      </c>
      <c r="U376" s="109"/>
      <c r="V376" s="109"/>
      <c r="W376" s="109"/>
      <c r="X376" s="474"/>
      <c r="Y376" s="474"/>
      <c r="Z376" s="474"/>
    </row>
    <row r="377" spans="1:26" ht="15.75" customHeight="1" x14ac:dyDescent="0.25">
      <c r="A377" s="424"/>
      <c r="B377" s="424"/>
      <c r="C377" s="424"/>
      <c r="D377" s="424"/>
      <c r="E377" s="482">
        <v>392.22800000000001</v>
      </c>
      <c r="F377" s="760"/>
      <c r="G377" s="496"/>
      <c r="H377" s="480"/>
      <c r="I377" s="481"/>
      <c r="J377" s="262"/>
      <c r="K377" s="109"/>
      <c r="L377" s="109"/>
      <c r="M377" s="109"/>
      <c r="N377" s="109"/>
      <c r="O377" s="109"/>
      <c r="P377" s="109"/>
      <c r="Q377" s="109"/>
      <c r="R377" s="109"/>
      <c r="S377" s="109"/>
      <c r="T377" s="109"/>
      <c r="U377" s="109"/>
      <c r="V377" s="109"/>
      <c r="W377" s="109"/>
      <c r="X377" s="474"/>
      <c r="Y377" s="474"/>
      <c r="Z377" s="474"/>
    </row>
    <row r="378" spans="1:26" ht="15.75" customHeight="1" x14ac:dyDescent="0.25">
      <c r="A378" s="424">
        <v>187</v>
      </c>
      <c r="B378" s="424" t="s">
        <v>1543</v>
      </c>
      <c r="C378" s="427" t="s">
        <v>257</v>
      </c>
      <c r="D378" s="427" t="s">
        <v>1029</v>
      </c>
      <c r="E378" s="427"/>
      <c r="F378" s="760"/>
      <c r="G378" s="85">
        <v>44303</v>
      </c>
      <c r="H378" s="85">
        <v>44306</v>
      </c>
      <c r="I378" s="484" t="s">
        <v>1306</v>
      </c>
      <c r="J378" s="243"/>
      <c r="K378" s="489">
        <v>44345</v>
      </c>
      <c r="L378" s="489">
        <v>44351</v>
      </c>
      <c r="M378" s="489">
        <v>44480</v>
      </c>
      <c r="N378" s="489">
        <v>44484</v>
      </c>
      <c r="O378" s="489">
        <v>44452</v>
      </c>
      <c r="P378" s="489">
        <v>44452</v>
      </c>
      <c r="Q378" s="109"/>
      <c r="R378" s="109"/>
      <c r="S378" s="489">
        <v>44530</v>
      </c>
      <c r="T378" s="489">
        <v>44543</v>
      </c>
      <c r="U378" s="109"/>
      <c r="V378" s="109"/>
      <c r="W378" s="109"/>
      <c r="X378" s="474"/>
      <c r="Y378" s="474"/>
      <c r="Z378" s="474"/>
    </row>
    <row r="379" spans="1:26" ht="15.75" customHeight="1" x14ac:dyDescent="0.25">
      <c r="A379" s="424"/>
      <c r="B379" s="424"/>
      <c r="C379" s="424"/>
      <c r="D379" s="424"/>
      <c r="E379" s="482">
        <v>425.66</v>
      </c>
      <c r="F379" s="760"/>
      <c r="G379" s="496"/>
      <c r="H379" s="480"/>
      <c r="I379" s="481"/>
      <c r="J379" s="262"/>
      <c r="K379" s="109"/>
      <c r="L379" s="109"/>
      <c r="M379" s="109"/>
      <c r="N379" s="109"/>
      <c r="O379" s="109"/>
      <c r="P379" s="109"/>
      <c r="Q379" s="109"/>
      <c r="R379" s="109"/>
      <c r="S379" s="109"/>
      <c r="T379" s="109"/>
      <c r="U379" s="109"/>
      <c r="V379" s="109"/>
      <c r="W379" s="109"/>
      <c r="X379" s="474"/>
      <c r="Y379" s="474"/>
      <c r="Z379" s="474"/>
    </row>
    <row r="380" spans="1:26" ht="15.75" customHeight="1" x14ac:dyDescent="0.25">
      <c r="A380" s="424">
        <v>188</v>
      </c>
      <c r="B380" s="424" t="s">
        <v>1544</v>
      </c>
      <c r="C380" s="427" t="s">
        <v>257</v>
      </c>
      <c r="D380" s="427" t="s">
        <v>1029</v>
      </c>
      <c r="E380" s="427"/>
      <c r="F380" s="760"/>
      <c r="G380" s="85">
        <v>44303</v>
      </c>
      <c r="H380" s="85">
        <v>44306</v>
      </c>
      <c r="I380" s="484" t="s">
        <v>1306</v>
      </c>
      <c r="J380" s="243"/>
      <c r="K380" s="489">
        <v>44351</v>
      </c>
      <c r="L380" s="489">
        <v>44358</v>
      </c>
      <c r="M380" s="489">
        <v>44437</v>
      </c>
      <c r="N380" s="489">
        <v>44445</v>
      </c>
      <c r="O380" s="489">
        <v>44469</v>
      </c>
      <c r="P380" s="489">
        <v>44469</v>
      </c>
      <c r="Q380" s="109"/>
      <c r="R380" s="109"/>
      <c r="S380" s="489">
        <v>44530</v>
      </c>
      <c r="T380" s="489">
        <v>44543</v>
      </c>
      <c r="U380" s="109"/>
      <c r="V380" s="109"/>
      <c r="W380" s="109"/>
      <c r="X380" s="474"/>
      <c r="Y380" s="474"/>
      <c r="Z380" s="474"/>
    </row>
    <row r="381" spans="1:26" ht="15.75" customHeight="1" x14ac:dyDescent="0.25">
      <c r="A381" s="424"/>
      <c r="B381" s="424"/>
      <c r="C381" s="424"/>
      <c r="D381" s="424"/>
      <c r="E381" s="482">
        <v>413.10199999999998</v>
      </c>
      <c r="F381" s="760"/>
      <c r="G381" s="496"/>
      <c r="H381" s="480"/>
      <c r="I381" s="481"/>
      <c r="J381" s="262"/>
      <c r="K381" s="109"/>
      <c r="L381" s="109"/>
      <c r="M381" s="109"/>
      <c r="N381" s="109"/>
      <c r="O381" s="109"/>
      <c r="P381" s="109"/>
      <c r="Q381" s="109"/>
      <c r="R381" s="109"/>
      <c r="S381" s="109"/>
      <c r="T381" s="109"/>
      <c r="U381" s="109"/>
      <c r="V381" s="109"/>
      <c r="W381" s="109"/>
      <c r="X381" s="474"/>
      <c r="Y381" s="474"/>
      <c r="Z381" s="474"/>
    </row>
    <row r="382" spans="1:26" ht="15.75" customHeight="1" x14ac:dyDescent="0.25">
      <c r="A382" s="424">
        <v>189</v>
      </c>
      <c r="B382" s="424" t="s">
        <v>1545</v>
      </c>
      <c r="C382" s="427" t="s">
        <v>257</v>
      </c>
      <c r="D382" s="427" t="s">
        <v>1029</v>
      </c>
      <c r="E382" s="427"/>
      <c r="F382" s="760"/>
      <c r="G382" s="85">
        <v>44303</v>
      </c>
      <c r="H382" s="85">
        <v>44306</v>
      </c>
      <c r="I382" s="484" t="s">
        <v>1306</v>
      </c>
      <c r="J382" s="243"/>
      <c r="K382" s="489">
        <v>44350</v>
      </c>
      <c r="L382" s="489">
        <v>44369</v>
      </c>
      <c r="M382" s="489">
        <v>44463</v>
      </c>
      <c r="N382" s="489">
        <v>44469</v>
      </c>
      <c r="O382" s="489" t="s">
        <v>1546</v>
      </c>
      <c r="P382" s="489">
        <v>44373</v>
      </c>
      <c r="Q382" s="109"/>
      <c r="R382" s="109"/>
      <c r="S382" s="489">
        <v>44530</v>
      </c>
      <c r="T382" s="489">
        <v>44543</v>
      </c>
      <c r="U382" s="109"/>
      <c r="V382" s="109"/>
      <c r="W382" s="109"/>
      <c r="X382" s="474"/>
      <c r="Y382" s="474"/>
      <c r="Z382" s="474"/>
    </row>
    <row r="383" spans="1:26" ht="15.75" customHeight="1" x14ac:dyDescent="0.25">
      <c r="A383" s="424"/>
      <c r="B383" s="424"/>
      <c r="C383" s="424"/>
      <c r="D383" s="424"/>
      <c r="E383" s="482">
        <v>416.83699999999999</v>
      </c>
      <c r="F383" s="725"/>
      <c r="G383" s="496"/>
      <c r="H383" s="480"/>
      <c r="I383" s="481"/>
      <c r="J383" s="262"/>
      <c r="K383" s="109"/>
      <c r="L383" s="109"/>
      <c r="M383" s="109"/>
      <c r="N383" s="109"/>
      <c r="O383" s="109"/>
      <c r="P383" s="109"/>
      <c r="Q383" s="109"/>
      <c r="R383" s="109"/>
      <c r="S383" s="109"/>
      <c r="T383" s="109"/>
      <c r="U383" s="109"/>
      <c r="V383" s="109"/>
      <c r="W383" s="109"/>
      <c r="X383" s="474"/>
      <c r="Y383" s="474"/>
      <c r="Z383" s="474"/>
    </row>
    <row r="384" spans="1:26" ht="15.75" customHeight="1" x14ac:dyDescent="0.25">
      <c r="A384" s="424">
        <v>190</v>
      </c>
      <c r="B384" s="424" t="s">
        <v>1547</v>
      </c>
      <c r="C384" s="427" t="s">
        <v>227</v>
      </c>
      <c r="D384" s="427" t="s">
        <v>1548</v>
      </c>
      <c r="E384" s="427"/>
      <c r="F384" s="490"/>
      <c r="G384" s="85">
        <v>44303</v>
      </c>
      <c r="H384" s="85">
        <v>44306</v>
      </c>
      <c r="I384" s="484" t="s">
        <v>1308</v>
      </c>
      <c r="J384" s="243"/>
      <c r="K384" s="489">
        <v>44475</v>
      </c>
      <c r="L384" s="489">
        <v>44479</v>
      </c>
      <c r="M384" s="489">
        <v>44495</v>
      </c>
      <c r="N384" s="489">
        <v>44500</v>
      </c>
      <c r="O384" s="489">
        <v>44492</v>
      </c>
      <c r="P384" s="489">
        <v>44493</v>
      </c>
      <c r="Q384" s="109"/>
      <c r="R384" s="109"/>
      <c r="S384" s="489">
        <v>44530</v>
      </c>
      <c r="T384" s="489">
        <v>44543</v>
      </c>
      <c r="U384" s="109"/>
      <c r="V384" s="109"/>
      <c r="W384" s="109"/>
      <c r="X384" s="474"/>
      <c r="Y384" s="474"/>
      <c r="Z384" s="474"/>
    </row>
    <row r="385" spans="1:26" ht="15" customHeight="1" x14ac:dyDescent="0.25">
      <c r="A385" s="424"/>
      <c r="B385" s="424"/>
      <c r="C385" s="424"/>
      <c r="D385" s="424"/>
      <c r="E385" s="482">
        <v>240.75899999999999</v>
      </c>
      <c r="F385" s="479">
        <v>240.75899999999999</v>
      </c>
      <c r="G385" s="483"/>
      <c r="H385" s="480"/>
      <c r="I385" s="481"/>
      <c r="J385" s="262"/>
      <c r="K385" s="109"/>
      <c r="L385" s="109"/>
      <c r="M385" s="109"/>
      <c r="N385" s="109"/>
      <c r="O385" s="109"/>
      <c r="P385" s="109"/>
      <c r="Q385" s="109"/>
      <c r="R385" s="109"/>
      <c r="S385" s="109"/>
      <c r="T385" s="109"/>
      <c r="U385" s="109"/>
      <c r="V385" s="109"/>
      <c r="W385" s="109"/>
      <c r="X385" s="474"/>
      <c r="Y385" s="474"/>
      <c r="Z385" s="474"/>
    </row>
    <row r="386" spans="1:26" ht="15.75" customHeight="1" x14ac:dyDescent="0.25">
      <c r="A386" s="424">
        <v>191</v>
      </c>
      <c r="B386" s="424" t="s">
        <v>1549</v>
      </c>
      <c r="C386" s="427" t="s">
        <v>227</v>
      </c>
      <c r="D386" s="427" t="s">
        <v>1550</v>
      </c>
      <c r="E386" s="427"/>
      <c r="F386" s="490"/>
      <c r="G386" s="488"/>
      <c r="H386" s="480"/>
      <c r="I386" s="484" t="s">
        <v>1308</v>
      </c>
      <c r="J386" s="243"/>
      <c r="K386" s="489">
        <v>44481</v>
      </c>
      <c r="L386" s="489">
        <v>44500</v>
      </c>
      <c r="M386" s="485">
        <v>44530</v>
      </c>
      <c r="N386" s="493">
        <v>44540</v>
      </c>
      <c r="O386" s="489">
        <v>44537</v>
      </c>
      <c r="P386" s="489">
        <v>44537</v>
      </c>
      <c r="Q386" s="109"/>
      <c r="R386" s="109"/>
      <c r="S386" s="109"/>
      <c r="T386" s="109"/>
      <c r="U386" s="109"/>
      <c r="V386" s="109"/>
      <c r="W386" s="109"/>
      <c r="X386" s="474"/>
      <c r="Y386" s="474"/>
      <c r="Z386" s="474"/>
    </row>
    <row r="387" spans="1:26" ht="15.75" customHeight="1" x14ac:dyDescent="0.25">
      <c r="A387" s="424"/>
      <c r="B387" s="424"/>
      <c r="C387" s="424"/>
      <c r="D387" s="424"/>
      <c r="E387" s="482">
        <v>417.08100000000002</v>
      </c>
      <c r="F387" s="759">
        <v>4916.8419999999996</v>
      </c>
      <c r="G387" s="85">
        <v>44347</v>
      </c>
      <c r="H387" s="85">
        <v>44362</v>
      </c>
      <c r="I387" s="481"/>
      <c r="J387" s="262"/>
      <c r="K387" s="109"/>
      <c r="L387" s="109"/>
      <c r="M387" s="109"/>
      <c r="N387" s="109"/>
      <c r="O387" s="109"/>
      <c r="P387" s="109"/>
      <c r="Q387" s="109"/>
      <c r="R387" s="109"/>
      <c r="S387" s="109"/>
      <c r="T387" s="109"/>
      <c r="U387" s="109"/>
      <c r="V387" s="109"/>
      <c r="W387" s="109"/>
      <c r="X387" s="474"/>
      <c r="Y387" s="474"/>
      <c r="Z387" s="474"/>
    </row>
    <row r="388" spans="1:26" ht="15.75" customHeight="1" x14ac:dyDescent="0.25">
      <c r="A388" s="424">
        <v>192</v>
      </c>
      <c r="B388" s="424" t="s">
        <v>1551</v>
      </c>
      <c r="C388" s="427" t="s">
        <v>257</v>
      </c>
      <c r="D388" s="427" t="s">
        <v>1029</v>
      </c>
      <c r="E388" s="427"/>
      <c r="F388" s="760"/>
      <c r="G388" s="483"/>
      <c r="H388" s="480"/>
      <c r="I388" s="484" t="s">
        <v>1308</v>
      </c>
      <c r="J388" s="243"/>
      <c r="K388" s="489">
        <v>44350</v>
      </c>
      <c r="L388" s="489">
        <v>44358</v>
      </c>
      <c r="M388" s="489">
        <v>44446</v>
      </c>
      <c r="N388" s="489">
        <v>44452</v>
      </c>
      <c r="O388" s="489">
        <v>44475</v>
      </c>
      <c r="P388" s="489">
        <v>44476</v>
      </c>
      <c r="Q388" s="109"/>
      <c r="R388" s="109"/>
      <c r="S388" s="109"/>
      <c r="T388" s="109"/>
      <c r="U388" s="109"/>
      <c r="V388" s="109"/>
      <c r="W388" s="109"/>
      <c r="X388" s="474"/>
      <c r="Y388" s="474"/>
      <c r="Z388" s="474"/>
    </row>
    <row r="389" spans="1:26" ht="15.75" customHeight="1" x14ac:dyDescent="0.25">
      <c r="A389" s="424"/>
      <c r="B389" s="424"/>
      <c r="C389" s="424"/>
      <c r="D389" s="424"/>
      <c r="E389" s="482">
        <v>417.327</v>
      </c>
      <c r="F389" s="760"/>
      <c r="G389" s="85">
        <v>44347</v>
      </c>
      <c r="H389" s="85">
        <v>44362</v>
      </c>
      <c r="I389" s="481"/>
      <c r="J389" s="262"/>
      <c r="K389" s="109"/>
      <c r="L389" s="109"/>
      <c r="M389" s="109"/>
      <c r="N389" s="109"/>
      <c r="O389" s="109"/>
      <c r="P389" s="109"/>
      <c r="Q389" s="109"/>
      <c r="R389" s="109"/>
      <c r="S389" s="109"/>
      <c r="T389" s="109"/>
      <c r="U389" s="109"/>
      <c r="V389" s="109"/>
      <c r="W389" s="109"/>
      <c r="X389" s="474"/>
      <c r="Y389" s="474"/>
      <c r="Z389" s="474"/>
    </row>
    <row r="390" spans="1:26" ht="15.75" customHeight="1" x14ac:dyDescent="0.25">
      <c r="A390" s="424">
        <v>193</v>
      </c>
      <c r="B390" s="424" t="s">
        <v>1552</v>
      </c>
      <c r="C390" s="427" t="s">
        <v>257</v>
      </c>
      <c r="D390" s="427" t="s">
        <v>1029</v>
      </c>
      <c r="E390" s="427"/>
      <c r="F390" s="760"/>
      <c r="G390" s="483"/>
      <c r="H390" s="480"/>
      <c r="I390" s="484" t="s">
        <v>1308</v>
      </c>
      <c r="J390" s="243"/>
      <c r="K390" s="489">
        <v>44392</v>
      </c>
      <c r="L390" s="489">
        <v>44403</v>
      </c>
      <c r="M390" s="489">
        <v>44454</v>
      </c>
      <c r="N390" s="489">
        <v>44462</v>
      </c>
      <c r="O390" s="109"/>
      <c r="P390" s="109"/>
      <c r="Q390" s="109"/>
      <c r="R390" s="109"/>
      <c r="S390" s="109"/>
      <c r="T390" s="109"/>
      <c r="U390" s="109"/>
      <c r="V390" s="109"/>
      <c r="W390" s="109"/>
      <c r="X390" s="474"/>
      <c r="Y390" s="474"/>
      <c r="Z390" s="474"/>
    </row>
    <row r="391" spans="1:26" ht="15.75" customHeight="1" x14ac:dyDescent="0.25">
      <c r="A391" s="424"/>
      <c r="B391" s="424"/>
      <c r="C391" s="424"/>
      <c r="D391" s="424"/>
      <c r="E391" s="482">
        <v>418.10599999999999</v>
      </c>
      <c r="F391" s="760"/>
      <c r="G391" s="85">
        <v>44347</v>
      </c>
      <c r="H391" s="85">
        <v>44362</v>
      </c>
      <c r="I391" s="481"/>
      <c r="J391" s="262"/>
      <c r="K391" s="109"/>
      <c r="L391" s="109"/>
      <c r="M391" s="109"/>
      <c r="N391" s="109"/>
      <c r="O391" s="109"/>
      <c r="P391" s="109"/>
      <c r="Q391" s="109"/>
      <c r="R391" s="109"/>
      <c r="S391" s="109"/>
      <c r="T391" s="109"/>
      <c r="U391" s="109"/>
      <c r="V391" s="109"/>
      <c r="W391" s="109"/>
      <c r="X391" s="474"/>
      <c r="Y391" s="474"/>
      <c r="Z391" s="474"/>
    </row>
    <row r="392" spans="1:26" ht="15.75" customHeight="1" x14ac:dyDescent="0.25">
      <c r="A392" s="424">
        <v>194</v>
      </c>
      <c r="B392" s="424" t="s">
        <v>1553</v>
      </c>
      <c r="C392" s="427" t="s">
        <v>250</v>
      </c>
      <c r="D392" s="427" t="s">
        <v>1029</v>
      </c>
      <c r="E392" s="427"/>
      <c r="F392" s="760"/>
      <c r="G392" s="483"/>
      <c r="H392" s="480"/>
      <c r="I392" s="484" t="s">
        <v>1308</v>
      </c>
      <c r="J392" s="243"/>
      <c r="K392" s="489">
        <v>44364</v>
      </c>
      <c r="L392" s="489">
        <v>44369</v>
      </c>
      <c r="M392" s="492">
        <v>44578</v>
      </c>
      <c r="N392" s="492">
        <f>M392+5</f>
        <v>44583</v>
      </c>
      <c r="O392" s="489">
        <v>44475</v>
      </c>
      <c r="P392" s="489">
        <v>44476</v>
      </c>
      <c r="Q392" s="109"/>
      <c r="R392" s="109"/>
      <c r="S392" s="109"/>
      <c r="T392" s="109"/>
      <c r="U392" s="109"/>
      <c r="V392" s="109"/>
      <c r="W392" s="109"/>
      <c r="X392" s="474"/>
      <c r="Y392" s="474"/>
      <c r="Z392" s="474"/>
    </row>
    <row r="393" spans="1:26" ht="15.75" customHeight="1" x14ac:dyDescent="0.25">
      <c r="A393" s="424"/>
      <c r="B393" s="424"/>
      <c r="C393" s="424"/>
      <c r="D393" s="424"/>
      <c r="E393" s="482">
        <v>419.90300000000002</v>
      </c>
      <c r="F393" s="760"/>
      <c r="G393" s="85">
        <v>44347</v>
      </c>
      <c r="H393" s="85">
        <v>44362</v>
      </c>
      <c r="I393" s="481"/>
      <c r="J393" s="262"/>
      <c r="K393" s="109"/>
      <c r="L393" s="109"/>
      <c r="M393" s="109"/>
      <c r="N393" s="109"/>
      <c r="O393" s="109"/>
      <c r="P393" s="109"/>
      <c r="Q393" s="109"/>
      <c r="R393" s="109"/>
      <c r="S393" s="109"/>
      <c r="T393" s="109"/>
      <c r="U393" s="109"/>
      <c r="V393" s="109"/>
      <c r="W393" s="109"/>
      <c r="X393" s="474"/>
      <c r="Y393" s="474"/>
      <c r="Z393" s="474"/>
    </row>
    <row r="394" spans="1:26" ht="15.75" customHeight="1" x14ac:dyDescent="0.25">
      <c r="A394" s="424">
        <v>195</v>
      </c>
      <c r="B394" s="424" t="s">
        <v>1554</v>
      </c>
      <c r="C394" s="427" t="s">
        <v>250</v>
      </c>
      <c r="D394" s="427" t="s">
        <v>1029</v>
      </c>
      <c r="E394" s="427"/>
      <c r="F394" s="760"/>
      <c r="G394" s="483"/>
      <c r="H394" s="480"/>
      <c r="I394" s="484" t="s">
        <v>1308</v>
      </c>
      <c r="J394" s="243"/>
      <c r="K394" s="489">
        <v>44357</v>
      </c>
      <c r="L394" s="489">
        <v>44364</v>
      </c>
      <c r="M394" s="489">
        <v>44427</v>
      </c>
      <c r="N394" s="489">
        <v>44435</v>
      </c>
      <c r="O394" s="109"/>
      <c r="P394" s="109"/>
      <c r="Q394" s="109"/>
      <c r="R394" s="109"/>
      <c r="S394" s="109"/>
      <c r="T394" s="109"/>
      <c r="U394" s="109"/>
      <c r="V394" s="109"/>
      <c r="W394" s="109"/>
      <c r="X394" s="474"/>
      <c r="Y394" s="474"/>
      <c r="Z394" s="474"/>
    </row>
    <row r="395" spans="1:26" ht="15.75" customHeight="1" x14ac:dyDescent="0.25">
      <c r="A395" s="424"/>
      <c r="B395" s="424"/>
      <c r="C395" s="424"/>
      <c r="D395" s="424"/>
      <c r="E395" s="482">
        <v>415.96600000000001</v>
      </c>
      <c r="F395" s="760"/>
      <c r="G395" s="85">
        <v>44347</v>
      </c>
      <c r="H395" s="85">
        <v>44362</v>
      </c>
      <c r="I395" s="481"/>
      <c r="J395" s="262"/>
      <c r="K395" s="109"/>
      <c r="L395" s="109"/>
      <c r="M395" s="109"/>
      <c r="N395" s="109"/>
      <c r="O395" s="109"/>
      <c r="P395" s="109"/>
      <c r="Q395" s="109"/>
      <c r="R395" s="109"/>
      <c r="S395" s="109"/>
      <c r="T395" s="109"/>
      <c r="U395" s="109"/>
      <c r="V395" s="109"/>
      <c r="W395" s="109"/>
      <c r="X395" s="474"/>
      <c r="Y395" s="474"/>
      <c r="Z395" s="474"/>
    </row>
    <row r="396" spans="1:26" ht="15.75" customHeight="1" x14ac:dyDescent="0.25">
      <c r="A396" s="424">
        <v>196</v>
      </c>
      <c r="B396" s="424" t="s">
        <v>1555</v>
      </c>
      <c r="C396" s="427" t="s">
        <v>244</v>
      </c>
      <c r="D396" s="427" t="s">
        <v>1029</v>
      </c>
      <c r="E396" s="427"/>
      <c r="F396" s="760"/>
      <c r="G396" s="483"/>
      <c r="H396" s="480"/>
      <c r="I396" s="484" t="s">
        <v>1308</v>
      </c>
      <c r="J396" s="243"/>
      <c r="K396" s="489">
        <v>44367</v>
      </c>
      <c r="L396" s="489">
        <v>44374</v>
      </c>
      <c r="M396" s="489">
        <v>44485</v>
      </c>
      <c r="N396" s="489">
        <v>44492</v>
      </c>
      <c r="O396" s="489">
        <v>44475</v>
      </c>
      <c r="P396" s="489">
        <v>44476</v>
      </c>
      <c r="Q396" s="109"/>
      <c r="R396" s="109"/>
      <c r="S396" s="109"/>
      <c r="T396" s="109"/>
      <c r="U396" s="109"/>
      <c r="V396" s="109"/>
      <c r="W396" s="109"/>
      <c r="X396" s="474"/>
      <c r="Y396" s="474"/>
      <c r="Z396" s="474"/>
    </row>
    <row r="397" spans="1:26" ht="15.75" customHeight="1" x14ac:dyDescent="0.25">
      <c r="A397" s="424"/>
      <c r="B397" s="424"/>
      <c r="C397" s="424"/>
      <c r="D397" s="424"/>
      <c r="E397" s="482">
        <v>417.76600000000002</v>
      </c>
      <c r="F397" s="760"/>
      <c r="G397" s="85">
        <v>44347</v>
      </c>
      <c r="H397" s="85">
        <v>44362</v>
      </c>
      <c r="I397" s="481"/>
      <c r="J397" s="262"/>
      <c r="K397" s="109"/>
      <c r="L397" s="109"/>
      <c r="M397" s="109"/>
      <c r="N397" s="109"/>
      <c r="O397" s="109"/>
      <c r="P397" s="109"/>
      <c r="Q397" s="109"/>
      <c r="R397" s="109"/>
      <c r="S397" s="109"/>
      <c r="T397" s="109"/>
      <c r="U397" s="109"/>
      <c r="V397" s="109"/>
      <c r="W397" s="109"/>
      <c r="X397" s="474"/>
      <c r="Y397" s="474"/>
      <c r="Z397" s="474"/>
    </row>
    <row r="398" spans="1:26" ht="15.75" customHeight="1" x14ac:dyDescent="0.25">
      <c r="A398" s="424">
        <v>197</v>
      </c>
      <c r="B398" s="424" t="s">
        <v>1556</v>
      </c>
      <c r="C398" s="427" t="s">
        <v>250</v>
      </c>
      <c r="D398" s="427" t="s">
        <v>1029</v>
      </c>
      <c r="E398" s="427"/>
      <c r="F398" s="760"/>
      <c r="G398" s="483"/>
      <c r="H398" s="480"/>
      <c r="I398" s="484" t="s">
        <v>1308</v>
      </c>
      <c r="J398" s="243"/>
      <c r="K398" s="489">
        <v>44381</v>
      </c>
      <c r="L398" s="489">
        <v>44390</v>
      </c>
      <c r="M398" s="489">
        <v>44421</v>
      </c>
      <c r="N398" s="489">
        <v>44428</v>
      </c>
      <c r="O398" s="109"/>
      <c r="P398" s="109"/>
      <c r="Q398" s="109"/>
      <c r="R398" s="109"/>
      <c r="S398" s="109"/>
      <c r="T398" s="109"/>
      <c r="U398" s="109"/>
      <c r="V398" s="109"/>
      <c r="W398" s="109"/>
      <c r="X398" s="474"/>
      <c r="Y398" s="474"/>
      <c r="Z398" s="474"/>
    </row>
    <row r="399" spans="1:26" ht="15.75" customHeight="1" x14ac:dyDescent="0.25">
      <c r="A399" s="424"/>
      <c r="B399" s="424"/>
      <c r="C399" s="424"/>
      <c r="D399" s="424"/>
      <c r="E399" s="482">
        <v>421.03899999999999</v>
      </c>
      <c r="F399" s="760"/>
      <c r="G399" s="85">
        <v>44347</v>
      </c>
      <c r="H399" s="85">
        <v>44362</v>
      </c>
      <c r="I399" s="481"/>
      <c r="J399" s="262"/>
      <c r="K399" s="109"/>
      <c r="L399" s="109"/>
      <c r="M399" s="109"/>
      <c r="N399" s="109"/>
      <c r="O399" s="109"/>
      <c r="P399" s="109"/>
      <c r="Q399" s="109"/>
      <c r="R399" s="109"/>
      <c r="S399" s="109"/>
      <c r="T399" s="109"/>
      <c r="U399" s="109"/>
      <c r="V399" s="109"/>
      <c r="W399" s="109"/>
      <c r="X399" s="474"/>
      <c r="Y399" s="474"/>
      <c r="Z399" s="474"/>
    </row>
    <row r="400" spans="1:26" ht="15.75" customHeight="1" x14ac:dyDescent="0.25">
      <c r="A400" s="424">
        <v>198</v>
      </c>
      <c r="B400" s="424" t="s">
        <v>1557</v>
      </c>
      <c r="C400" s="427" t="s">
        <v>257</v>
      </c>
      <c r="D400" s="427" t="s">
        <v>1029</v>
      </c>
      <c r="E400" s="427"/>
      <c r="F400" s="760"/>
      <c r="G400" s="483"/>
      <c r="H400" s="480"/>
      <c r="I400" s="484" t="s">
        <v>1308</v>
      </c>
      <c r="J400" s="243"/>
      <c r="K400" s="489">
        <v>44374</v>
      </c>
      <c r="L400" s="489">
        <v>44377</v>
      </c>
      <c r="M400" s="489">
        <v>44413</v>
      </c>
      <c r="N400" s="489">
        <v>44421</v>
      </c>
      <c r="O400" s="489">
        <v>44475</v>
      </c>
      <c r="P400" s="489">
        <v>44476</v>
      </c>
      <c r="Q400" s="109"/>
      <c r="R400" s="109"/>
      <c r="S400" s="109"/>
      <c r="T400" s="109"/>
      <c r="U400" s="109"/>
      <c r="V400" s="109"/>
      <c r="W400" s="109"/>
      <c r="X400" s="474"/>
      <c r="Y400" s="474"/>
      <c r="Z400" s="474"/>
    </row>
    <row r="401" spans="1:26" ht="15.75" customHeight="1" x14ac:dyDescent="0.25">
      <c r="A401" s="424"/>
      <c r="B401" s="424"/>
      <c r="C401" s="424"/>
      <c r="D401" s="424"/>
      <c r="E401" s="482">
        <v>387.76900000000001</v>
      </c>
      <c r="F401" s="760"/>
      <c r="G401" s="85">
        <v>44347</v>
      </c>
      <c r="H401" s="85">
        <v>44362</v>
      </c>
      <c r="I401" s="481"/>
      <c r="J401" s="262"/>
      <c r="K401" s="109"/>
      <c r="L401" s="109"/>
      <c r="M401" s="109"/>
      <c r="N401" s="109"/>
      <c r="O401" s="109"/>
      <c r="P401" s="109"/>
      <c r="Q401" s="109"/>
      <c r="R401" s="109"/>
      <c r="S401" s="109"/>
      <c r="T401" s="109"/>
      <c r="U401" s="109"/>
      <c r="V401" s="109"/>
      <c r="W401" s="109"/>
      <c r="X401" s="474"/>
      <c r="Y401" s="474"/>
      <c r="Z401" s="474"/>
    </row>
    <row r="402" spans="1:26" ht="15.75" customHeight="1" x14ac:dyDescent="0.25">
      <c r="A402" s="424">
        <v>199</v>
      </c>
      <c r="B402" s="424" t="s">
        <v>1558</v>
      </c>
      <c r="C402" s="427" t="s">
        <v>250</v>
      </c>
      <c r="D402" s="427" t="s">
        <v>1029</v>
      </c>
      <c r="E402" s="427"/>
      <c r="F402" s="760"/>
      <c r="G402" s="483"/>
      <c r="H402" s="480"/>
      <c r="I402" s="499" t="s">
        <v>1308</v>
      </c>
      <c r="J402" s="241"/>
      <c r="K402" s="489">
        <v>44375</v>
      </c>
      <c r="L402" s="489">
        <v>44382</v>
      </c>
      <c r="M402" s="489">
        <v>44434</v>
      </c>
      <c r="N402" s="489">
        <v>44442</v>
      </c>
      <c r="O402" s="489">
        <v>44475</v>
      </c>
      <c r="P402" s="489">
        <v>44476</v>
      </c>
      <c r="Q402" s="109"/>
      <c r="R402" s="109"/>
      <c r="S402" s="109"/>
      <c r="T402" s="109"/>
      <c r="U402" s="109"/>
      <c r="V402" s="109"/>
      <c r="W402" s="109"/>
      <c r="X402" s="474"/>
      <c r="Y402" s="474"/>
      <c r="Z402" s="474"/>
    </row>
    <row r="403" spans="1:26" ht="15.75" customHeight="1" x14ac:dyDescent="0.25">
      <c r="A403" s="424"/>
      <c r="B403" s="424"/>
      <c r="C403" s="424"/>
      <c r="D403" s="424"/>
      <c r="E403" s="482">
        <v>449.976</v>
      </c>
      <c r="F403" s="760"/>
      <c r="G403" s="85">
        <v>44347</v>
      </c>
      <c r="H403" s="85">
        <v>44362</v>
      </c>
      <c r="I403" s="481"/>
      <c r="J403" s="262"/>
      <c r="K403" s="109"/>
      <c r="L403" s="109"/>
      <c r="M403" s="109"/>
      <c r="N403" s="109"/>
      <c r="O403" s="109"/>
      <c r="P403" s="109"/>
      <c r="Q403" s="109"/>
      <c r="R403" s="109"/>
      <c r="S403" s="109"/>
      <c r="T403" s="109"/>
      <c r="U403" s="109"/>
      <c r="V403" s="109"/>
      <c r="W403" s="109"/>
      <c r="X403" s="474"/>
      <c r="Y403" s="474"/>
      <c r="Z403" s="474"/>
    </row>
    <row r="404" spans="1:26" ht="15.75" customHeight="1" x14ac:dyDescent="0.25">
      <c r="A404" s="424">
        <v>200</v>
      </c>
      <c r="B404" s="424" t="s">
        <v>1559</v>
      </c>
      <c r="C404" s="427" t="s">
        <v>246</v>
      </c>
      <c r="D404" s="427" t="s">
        <v>1029</v>
      </c>
      <c r="E404" s="427"/>
      <c r="F404" s="760"/>
      <c r="G404" s="483"/>
      <c r="H404" s="480"/>
      <c r="I404" s="484" t="s">
        <v>1308</v>
      </c>
      <c r="J404" s="243"/>
      <c r="K404" s="489">
        <v>44374</v>
      </c>
      <c r="L404" s="489">
        <v>44384</v>
      </c>
      <c r="M404" s="489">
        <v>44445</v>
      </c>
      <c r="N404" s="489">
        <v>44457</v>
      </c>
      <c r="O404" s="489">
        <v>44496</v>
      </c>
      <c r="P404" s="489">
        <v>44496</v>
      </c>
      <c r="Q404" s="109"/>
      <c r="R404" s="109"/>
      <c r="S404" s="109"/>
      <c r="T404" s="109"/>
      <c r="U404" s="109"/>
      <c r="V404" s="109"/>
      <c r="W404" s="109"/>
      <c r="X404" s="474"/>
      <c r="Y404" s="474"/>
      <c r="Z404" s="474"/>
    </row>
    <row r="405" spans="1:26" ht="15.75" customHeight="1" x14ac:dyDescent="0.25">
      <c r="A405" s="424"/>
      <c r="B405" s="424"/>
      <c r="C405" s="424"/>
      <c r="D405" s="424"/>
      <c r="E405" s="482">
        <v>388.97500000000002</v>
      </c>
      <c r="F405" s="760"/>
      <c r="G405" s="85">
        <v>44347</v>
      </c>
      <c r="H405" s="85">
        <v>44362</v>
      </c>
      <c r="I405" s="481"/>
      <c r="J405" s="262"/>
      <c r="K405" s="109"/>
      <c r="L405" s="109"/>
      <c r="M405" s="109"/>
      <c r="N405" s="109"/>
      <c r="O405" s="109"/>
      <c r="P405" s="109"/>
      <c r="Q405" s="109"/>
      <c r="R405" s="109"/>
      <c r="S405" s="109"/>
      <c r="T405" s="109"/>
      <c r="U405" s="109"/>
      <c r="V405" s="109"/>
      <c r="W405" s="109"/>
      <c r="X405" s="474"/>
      <c r="Y405" s="474"/>
      <c r="Z405" s="474"/>
    </row>
    <row r="406" spans="1:26" ht="15.75" customHeight="1" x14ac:dyDescent="0.25">
      <c r="A406" s="424">
        <v>201</v>
      </c>
      <c r="B406" s="424" t="s">
        <v>1560</v>
      </c>
      <c r="C406" s="427" t="s">
        <v>257</v>
      </c>
      <c r="D406" s="427" t="s">
        <v>1029</v>
      </c>
      <c r="E406" s="427"/>
      <c r="F406" s="760"/>
      <c r="G406" s="483"/>
      <c r="H406" s="480"/>
      <c r="I406" s="484" t="s">
        <v>1306</v>
      </c>
      <c r="J406" s="243"/>
      <c r="K406" s="489">
        <v>44367</v>
      </c>
      <c r="L406" s="489">
        <v>44376</v>
      </c>
      <c r="M406" s="489">
        <v>44505</v>
      </c>
      <c r="N406" s="489">
        <v>44512</v>
      </c>
      <c r="O406" s="489">
        <v>44381</v>
      </c>
      <c r="P406" s="489">
        <v>44381</v>
      </c>
      <c r="Q406" s="109"/>
      <c r="R406" s="109"/>
      <c r="S406" s="109"/>
      <c r="T406" s="109"/>
      <c r="U406" s="109"/>
      <c r="V406" s="109"/>
      <c r="W406" s="109"/>
      <c r="X406" s="474"/>
      <c r="Y406" s="474"/>
      <c r="Z406" s="474"/>
    </row>
    <row r="407" spans="1:26" ht="15.75" customHeight="1" x14ac:dyDescent="0.25">
      <c r="A407" s="424"/>
      <c r="B407" s="424"/>
      <c r="C407" s="424"/>
      <c r="D407" s="424"/>
      <c r="E407" s="482">
        <v>423.94200000000001</v>
      </c>
      <c r="F407" s="760"/>
      <c r="G407" s="85">
        <v>44347</v>
      </c>
      <c r="H407" s="85">
        <v>44362</v>
      </c>
      <c r="I407" s="481"/>
      <c r="J407" s="262"/>
      <c r="K407" s="109"/>
      <c r="L407" s="109"/>
      <c r="M407" s="109"/>
      <c r="N407" s="109"/>
      <c r="O407" s="109"/>
      <c r="P407" s="109"/>
      <c r="Q407" s="109"/>
      <c r="R407" s="109"/>
      <c r="S407" s="109"/>
      <c r="T407" s="109"/>
      <c r="U407" s="109"/>
      <c r="V407" s="109"/>
      <c r="W407" s="109"/>
      <c r="X407" s="474"/>
      <c r="Y407" s="474"/>
      <c r="Z407" s="474"/>
    </row>
    <row r="408" spans="1:26" ht="15.75" customHeight="1" x14ac:dyDescent="0.25">
      <c r="A408" s="424">
        <v>202</v>
      </c>
      <c r="B408" s="424" t="s">
        <v>1561</v>
      </c>
      <c r="C408" s="427" t="s">
        <v>250</v>
      </c>
      <c r="D408" s="427" t="s">
        <v>1029</v>
      </c>
      <c r="E408" s="427"/>
      <c r="F408" s="760"/>
      <c r="G408" s="483"/>
      <c r="H408" s="480"/>
      <c r="I408" s="484" t="s">
        <v>1306</v>
      </c>
      <c r="J408" s="243"/>
      <c r="K408" s="489">
        <v>44364</v>
      </c>
      <c r="L408" s="489">
        <v>44373</v>
      </c>
      <c r="M408" s="489">
        <v>44494</v>
      </c>
      <c r="N408" s="489">
        <v>44500</v>
      </c>
      <c r="O408" s="489">
        <v>44377</v>
      </c>
      <c r="P408" s="489">
        <v>44377</v>
      </c>
      <c r="Q408" s="109"/>
      <c r="R408" s="109"/>
      <c r="S408" s="109"/>
      <c r="T408" s="109"/>
      <c r="U408" s="109"/>
      <c r="V408" s="109"/>
      <c r="W408" s="109"/>
      <c r="X408" s="474"/>
      <c r="Y408" s="474"/>
      <c r="Z408" s="474"/>
    </row>
    <row r="409" spans="1:26" ht="15.75" customHeight="1" x14ac:dyDescent="0.25">
      <c r="A409" s="424"/>
      <c r="B409" s="424"/>
      <c r="C409" s="424"/>
      <c r="D409" s="424"/>
      <c r="E409" s="482">
        <v>338.99200000000002</v>
      </c>
      <c r="F409" s="725"/>
      <c r="G409" s="85">
        <v>44347</v>
      </c>
      <c r="H409" s="85">
        <v>44362</v>
      </c>
      <c r="I409" s="481"/>
      <c r="J409" s="262"/>
      <c r="K409" s="109"/>
      <c r="L409" s="109"/>
      <c r="M409" s="109"/>
      <c r="N409" s="109"/>
      <c r="O409" s="109"/>
      <c r="P409" s="109"/>
      <c r="Q409" s="109"/>
      <c r="R409" s="109"/>
      <c r="S409" s="109"/>
      <c r="T409" s="109"/>
      <c r="U409" s="109"/>
      <c r="V409" s="109"/>
      <c r="W409" s="109"/>
      <c r="X409" s="474"/>
      <c r="Y409" s="474"/>
      <c r="Z409" s="474"/>
    </row>
    <row r="410" spans="1:26" ht="15.75" customHeight="1" x14ac:dyDescent="0.25">
      <c r="A410" s="424">
        <v>203</v>
      </c>
      <c r="B410" s="424" t="s">
        <v>1562</v>
      </c>
      <c r="C410" s="424" t="s">
        <v>417</v>
      </c>
      <c r="D410" s="424" t="s">
        <v>1563</v>
      </c>
      <c r="E410" s="424"/>
      <c r="F410" s="479"/>
      <c r="G410" s="483"/>
      <c r="H410" s="480"/>
      <c r="I410" s="481" t="s">
        <v>1308</v>
      </c>
      <c r="J410" s="262"/>
      <c r="K410" s="485">
        <v>44517</v>
      </c>
      <c r="L410" s="485">
        <v>44544</v>
      </c>
      <c r="M410" s="109">
        <v>44583</v>
      </c>
      <c r="N410" s="109">
        <f>M410+9</f>
        <v>44592</v>
      </c>
      <c r="O410" s="109"/>
      <c r="P410" s="109"/>
      <c r="Q410" s="109"/>
      <c r="R410" s="109"/>
      <c r="S410" s="109"/>
      <c r="T410" s="109"/>
      <c r="U410" s="109"/>
      <c r="V410" s="109"/>
      <c r="W410" s="109"/>
      <c r="X410" s="474"/>
      <c r="Y410" s="474"/>
      <c r="Z410" s="474"/>
    </row>
    <row r="411" spans="1:26" ht="15.75" customHeight="1" x14ac:dyDescent="0.25">
      <c r="A411" s="424"/>
      <c r="B411" s="424"/>
      <c r="C411" s="424"/>
      <c r="D411" s="424"/>
      <c r="E411" s="482">
        <v>242.52799999999999</v>
      </c>
      <c r="F411" s="479">
        <v>242.52799999999999</v>
      </c>
      <c r="G411" s="85">
        <v>44347</v>
      </c>
      <c r="H411" s="85">
        <v>44392</v>
      </c>
      <c r="I411" s="481"/>
      <c r="J411" s="262"/>
      <c r="K411" s="109"/>
      <c r="L411" s="109"/>
      <c r="M411" s="109"/>
      <c r="N411" s="109"/>
      <c r="O411" s="109"/>
      <c r="P411" s="109"/>
      <c r="Q411" s="109"/>
      <c r="R411" s="109"/>
      <c r="S411" s="109"/>
      <c r="T411" s="109"/>
      <c r="U411" s="109"/>
      <c r="V411" s="109"/>
      <c r="W411" s="109"/>
      <c r="X411" s="474"/>
      <c r="Y411" s="474"/>
      <c r="Z411" s="474"/>
    </row>
    <row r="412" spans="1:26" ht="15.75" customHeight="1" x14ac:dyDescent="0.25">
      <c r="A412" s="424">
        <v>204</v>
      </c>
      <c r="B412" s="424" t="s">
        <v>1564</v>
      </c>
      <c r="C412" s="424" t="s">
        <v>417</v>
      </c>
      <c r="D412" s="424" t="s">
        <v>1565</v>
      </c>
      <c r="E412" s="424"/>
      <c r="F412" s="479"/>
      <c r="G412" s="483"/>
      <c r="H412" s="480"/>
      <c r="I412" s="481" t="s">
        <v>1308</v>
      </c>
      <c r="J412" s="262"/>
      <c r="K412" s="485">
        <v>44496</v>
      </c>
      <c r="L412" s="485">
        <v>44558</v>
      </c>
      <c r="M412" s="109">
        <v>44580</v>
      </c>
      <c r="N412" s="109">
        <f>M412+12</f>
        <v>44592</v>
      </c>
      <c r="O412" s="109"/>
      <c r="P412" s="109"/>
      <c r="Q412" s="109"/>
      <c r="R412" s="109"/>
      <c r="S412" s="109"/>
      <c r="T412" s="109"/>
      <c r="U412" s="109"/>
      <c r="V412" s="109"/>
      <c r="W412" s="109"/>
      <c r="X412" s="474"/>
      <c r="Y412" s="474"/>
      <c r="Z412" s="474"/>
    </row>
    <row r="413" spans="1:26" ht="15.75" customHeight="1" x14ac:dyDescent="0.25">
      <c r="A413" s="424"/>
      <c r="B413" s="424"/>
      <c r="C413" s="424"/>
      <c r="D413" s="424"/>
      <c r="E413" s="482">
        <v>425.31799999999998</v>
      </c>
      <c r="F413" s="759">
        <v>1648.6279999999999</v>
      </c>
      <c r="G413" s="85">
        <v>44347</v>
      </c>
      <c r="H413" s="85">
        <v>44392</v>
      </c>
      <c r="I413" s="481"/>
      <c r="J413" s="262"/>
      <c r="K413" s="109"/>
      <c r="L413" s="109"/>
      <c r="M413" s="109"/>
      <c r="N413" s="109"/>
      <c r="O413" s="109"/>
      <c r="P413" s="109"/>
      <c r="Q413" s="109"/>
      <c r="R413" s="109"/>
      <c r="S413" s="109"/>
      <c r="T413" s="109"/>
      <c r="U413" s="109"/>
      <c r="V413" s="109"/>
      <c r="W413" s="109"/>
      <c r="X413" s="474"/>
      <c r="Y413" s="474"/>
      <c r="Z413" s="474"/>
    </row>
    <row r="414" spans="1:26" ht="15.75" customHeight="1" x14ac:dyDescent="0.25">
      <c r="A414" s="424">
        <v>205</v>
      </c>
      <c r="B414" s="424" t="s">
        <v>1566</v>
      </c>
      <c r="C414" s="427" t="s">
        <v>250</v>
      </c>
      <c r="D414" s="427" t="s">
        <v>1029</v>
      </c>
      <c r="E414" s="427"/>
      <c r="F414" s="760"/>
      <c r="G414" s="483"/>
      <c r="H414" s="480"/>
      <c r="I414" s="484" t="s">
        <v>1308</v>
      </c>
      <c r="J414" s="243"/>
      <c r="K414" s="489">
        <v>44361</v>
      </c>
      <c r="L414" s="489">
        <v>44371</v>
      </c>
      <c r="M414" s="489">
        <v>44488</v>
      </c>
      <c r="N414" s="489">
        <v>44493</v>
      </c>
      <c r="O414" s="489">
        <v>44377</v>
      </c>
      <c r="P414" s="489">
        <v>44377</v>
      </c>
      <c r="Q414" s="109"/>
      <c r="R414" s="109"/>
      <c r="S414" s="109"/>
      <c r="T414" s="109"/>
      <c r="U414" s="109"/>
      <c r="V414" s="109"/>
      <c r="W414" s="109"/>
      <c r="X414" s="474"/>
      <c r="Y414" s="474"/>
      <c r="Z414" s="474"/>
    </row>
    <row r="415" spans="1:26" ht="15.75" customHeight="1" x14ac:dyDescent="0.25">
      <c r="A415" s="424"/>
      <c r="B415" s="424"/>
      <c r="C415" s="424"/>
      <c r="D415" s="424"/>
      <c r="E415" s="482">
        <v>391.053</v>
      </c>
      <c r="F415" s="760"/>
      <c r="G415" s="85">
        <v>44347</v>
      </c>
      <c r="H415" s="85">
        <v>44392</v>
      </c>
      <c r="I415" s="481"/>
      <c r="J415" s="262"/>
      <c r="K415" s="109"/>
      <c r="L415" s="109"/>
      <c r="M415" s="109"/>
      <c r="N415" s="109"/>
      <c r="O415" s="109"/>
      <c r="P415" s="109"/>
      <c r="Q415" s="109"/>
      <c r="R415" s="109"/>
      <c r="S415" s="109"/>
      <c r="T415" s="109"/>
      <c r="U415" s="109"/>
      <c r="V415" s="109"/>
      <c r="W415" s="109"/>
      <c r="X415" s="474"/>
      <c r="Y415" s="474"/>
      <c r="Z415" s="474"/>
    </row>
    <row r="416" spans="1:26" ht="15.75" customHeight="1" x14ac:dyDescent="0.25">
      <c r="A416" s="424">
        <v>206</v>
      </c>
      <c r="B416" s="424" t="s">
        <v>1567</v>
      </c>
      <c r="C416" s="427" t="s">
        <v>250</v>
      </c>
      <c r="D416" s="427" t="s">
        <v>1029</v>
      </c>
      <c r="E416" s="427"/>
      <c r="F416" s="760"/>
      <c r="G416" s="483"/>
      <c r="H416" s="480"/>
      <c r="I416" s="484" t="s">
        <v>1306</v>
      </c>
      <c r="J416" s="243"/>
      <c r="K416" s="489">
        <v>44367</v>
      </c>
      <c r="L416" s="489">
        <v>44376</v>
      </c>
      <c r="M416" s="489">
        <v>44458</v>
      </c>
      <c r="N416" s="489">
        <v>44467</v>
      </c>
      <c r="O416" s="489">
        <v>44379</v>
      </c>
      <c r="P416" s="489">
        <v>44379</v>
      </c>
      <c r="Q416" s="109"/>
      <c r="R416" s="109"/>
      <c r="S416" s="109"/>
      <c r="T416" s="109"/>
      <c r="U416" s="109"/>
      <c r="V416" s="109"/>
      <c r="W416" s="109"/>
      <c r="X416" s="474"/>
      <c r="Y416" s="474"/>
      <c r="Z416" s="474"/>
    </row>
    <row r="417" spans="1:26" ht="15.75" customHeight="1" x14ac:dyDescent="0.25">
      <c r="A417" s="424"/>
      <c r="B417" s="424"/>
      <c r="C417" s="424"/>
      <c r="D417" s="424"/>
      <c r="E417" s="482">
        <v>393.49200000000002</v>
      </c>
      <c r="F417" s="760"/>
      <c r="G417" s="85">
        <v>44347</v>
      </c>
      <c r="H417" s="85">
        <v>44392</v>
      </c>
      <c r="I417" s="481"/>
      <c r="J417" s="262"/>
      <c r="K417" s="109"/>
      <c r="L417" s="109"/>
      <c r="M417" s="109"/>
      <c r="N417" s="109"/>
      <c r="O417" s="109"/>
      <c r="P417" s="109"/>
      <c r="Q417" s="109"/>
      <c r="R417" s="109"/>
      <c r="S417" s="109"/>
      <c r="T417" s="109"/>
      <c r="U417" s="109"/>
      <c r="V417" s="109"/>
      <c r="W417" s="109"/>
      <c r="X417" s="474"/>
      <c r="Y417" s="474"/>
      <c r="Z417" s="474"/>
    </row>
    <row r="418" spans="1:26" ht="15.75" customHeight="1" x14ac:dyDescent="0.25">
      <c r="A418" s="424">
        <v>207</v>
      </c>
      <c r="B418" s="424" t="s">
        <v>1568</v>
      </c>
      <c r="C418" s="427" t="s">
        <v>257</v>
      </c>
      <c r="D418" s="427" t="s">
        <v>1029</v>
      </c>
      <c r="E418" s="427"/>
      <c r="F418" s="760"/>
      <c r="G418" s="483"/>
      <c r="H418" s="480"/>
      <c r="I418" s="484" t="s">
        <v>1308</v>
      </c>
      <c r="J418" s="243"/>
      <c r="K418" s="489">
        <v>44475</v>
      </c>
      <c r="L418" s="489">
        <v>44480</v>
      </c>
      <c r="M418" s="109" t="s">
        <v>1407</v>
      </c>
      <c r="N418" s="109" t="s">
        <v>1407</v>
      </c>
      <c r="O418" s="489">
        <v>44492</v>
      </c>
      <c r="P418" s="489">
        <v>44493</v>
      </c>
      <c r="Q418" s="109"/>
      <c r="R418" s="109"/>
      <c r="S418" s="109"/>
      <c r="T418" s="109"/>
      <c r="U418" s="109"/>
      <c r="V418" s="109"/>
      <c r="W418" s="109"/>
      <c r="X418" s="474"/>
      <c r="Y418" s="474"/>
      <c r="Z418" s="474"/>
    </row>
    <row r="419" spans="1:26" ht="15.75" customHeight="1" x14ac:dyDescent="0.25">
      <c r="A419" s="424"/>
      <c r="B419" s="424"/>
      <c r="C419" s="424"/>
      <c r="D419" s="424"/>
      <c r="E419" s="482">
        <v>438.76499999999999</v>
      </c>
      <c r="F419" s="725"/>
      <c r="G419" s="85">
        <v>44347</v>
      </c>
      <c r="H419" s="85">
        <v>44392</v>
      </c>
      <c r="I419" s="481"/>
      <c r="J419" s="262"/>
      <c r="K419" s="109"/>
      <c r="L419" s="109"/>
      <c r="M419" s="109"/>
      <c r="N419" s="109"/>
      <c r="O419" s="109"/>
      <c r="P419" s="109"/>
      <c r="Q419" s="109"/>
      <c r="R419" s="109"/>
      <c r="S419" s="109"/>
      <c r="T419" s="109"/>
      <c r="U419" s="109"/>
      <c r="V419" s="109"/>
      <c r="W419" s="109"/>
      <c r="X419" s="474"/>
      <c r="Y419" s="474"/>
      <c r="Z419" s="474"/>
    </row>
    <row r="420" spans="1:26" ht="15.75" customHeight="1" x14ac:dyDescent="0.25">
      <c r="A420" s="424">
        <v>208</v>
      </c>
      <c r="B420" s="424" t="s">
        <v>1569</v>
      </c>
      <c r="C420" s="427" t="s">
        <v>348</v>
      </c>
      <c r="D420" s="427" t="s">
        <v>1570</v>
      </c>
      <c r="E420" s="427"/>
      <c r="F420" s="490"/>
      <c r="G420" s="483"/>
      <c r="H420" s="480"/>
      <c r="I420" s="484" t="s">
        <v>1308</v>
      </c>
      <c r="J420" s="243"/>
      <c r="K420" s="489">
        <v>44481</v>
      </c>
      <c r="L420" s="489">
        <v>44500</v>
      </c>
      <c r="M420" s="109" t="s">
        <v>1407</v>
      </c>
      <c r="N420" s="109" t="s">
        <v>1407</v>
      </c>
      <c r="O420" s="489">
        <v>44525</v>
      </c>
      <c r="P420" s="489">
        <v>44525</v>
      </c>
      <c r="Q420" s="109"/>
      <c r="R420" s="109"/>
      <c r="S420" s="109"/>
      <c r="T420" s="109"/>
      <c r="U420" s="109"/>
      <c r="V420" s="109"/>
      <c r="W420" s="109"/>
      <c r="X420" s="474"/>
      <c r="Y420" s="474"/>
      <c r="Z420" s="474"/>
    </row>
    <row r="421" spans="1:26" ht="15.75" customHeight="1" x14ac:dyDescent="0.25">
      <c r="A421" s="424"/>
      <c r="B421" s="424"/>
      <c r="C421" s="424"/>
      <c r="D421" s="424"/>
      <c r="E421" s="482">
        <v>250.33199999999999</v>
      </c>
      <c r="F421" s="479">
        <v>250.33199999999999</v>
      </c>
      <c r="G421" s="85">
        <v>44347</v>
      </c>
      <c r="H421" s="85">
        <v>44392</v>
      </c>
      <c r="I421" s="481"/>
      <c r="J421" s="262"/>
      <c r="K421" s="109"/>
      <c r="L421" s="109"/>
      <c r="M421" s="109"/>
      <c r="N421" s="109"/>
      <c r="O421" s="109"/>
      <c r="P421" s="109"/>
      <c r="Q421" s="109"/>
      <c r="R421" s="109"/>
      <c r="S421" s="109"/>
      <c r="T421" s="109"/>
      <c r="U421" s="109"/>
      <c r="V421" s="109"/>
      <c r="W421" s="109"/>
      <c r="X421" s="474"/>
      <c r="Y421" s="474"/>
      <c r="Z421" s="474"/>
    </row>
    <row r="422" spans="1:26" ht="15.75" customHeight="1" x14ac:dyDescent="0.25">
      <c r="A422" s="424">
        <v>209</v>
      </c>
      <c r="B422" s="424" t="s">
        <v>1571</v>
      </c>
      <c r="C422" s="427" t="s">
        <v>348</v>
      </c>
      <c r="D422" s="427" t="s">
        <v>1572</v>
      </c>
      <c r="E422" s="427"/>
      <c r="F422" s="490"/>
      <c r="G422" s="483"/>
      <c r="H422" s="480"/>
      <c r="I422" s="484" t="s">
        <v>1308</v>
      </c>
      <c r="J422" s="243"/>
      <c r="K422" s="489">
        <v>44501</v>
      </c>
      <c r="L422" s="489">
        <v>44520</v>
      </c>
      <c r="M422" s="109"/>
      <c r="N422" s="109"/>
      <c r="O422" s="489">
        <v>44527</v>
      </c>
      <c r="P422" s="489">
        <v>44527</v>
      </c>
      <c r="Q422" s="109"/>
      <c r="R422" s="109"/>
      <c r="S422" s="109"/>
      <c r="T422" s="109"/>
      <c r="U422" s="109"/>
      <c r="V422" s="109"/>
      <c r="W422" s="109"/>
      <c r="X422" s="474"/>
      <c r="Y422" s="474"/>
      <c r="Z422" s="474"/>
    </row>
    <row r="423" spans="1:26" ht="15.75" customHeight="1" x14ac:dyDescent="0.25">
      <c r="A423" s="424"/>
      <c r="B423" s="424"/>
      <c r="C423" s="424"/>
      <c r="D423" s="424"/>
      <c r="E423" s="482">
        <v>419.93299999999999</v>
      </c>
      <c r="F423" s="759">
        <v>1102.655</v>
      </c>
      <c r="G423" s="85">
        <v>44347</v>
      </c>
      <c r="H423" s="85">
        <v>44392</v>
      </c>
      <c r="I423" s="481"/>
      <c r="J423" s="262"/>
      <c r="K423" s="109"/>
      <c r="L423" s="109"/>
      <c r="M423" s="109"/>
      <c r="N423" s="109"/>
      <c r="O423" s="109"/>
      <c r="P423" s="109"/>
      <c r="Q423" s="109"/>
      <c r="R423" s="109"/>
      <c r="S423" s="109"/>
      <c r="T423" s="109"/>
      <c r="U423" s="109"/>
      <c r="V423" s="109"/>
      <c r="W423" s="109"/>
      <c r="X423" s="474"/>
      <c r="Y423" s="474"/>
      <c r="Z423" s="474"/>
    </row>
    <row r="424" spans="1:26" ht="15.75" customHeight="1" x14ac:dyDescent="0.25">
      <c r="A424" s="424">
        <v>210</v>
      </c>
      <c r="B424" s="424" t="s">
        <v>1573</v>
      </c>
      <c r="C424" s="427" t="s">
        <v>257</v>
      </c>
      <c r="D424" s="427" t="s">
        <v>1029</v>
      </c>
      <c r="E424" s="427"/>
      <c r="F424" s="760"/>
      <c r="G424" s="483"/>
      <c r="H424" s="480"/>
      <c r="I424" s="484" t="s">
        <v>1308</v>
      </c>
      <c r="J424" s="243"/>
      <c r="K424" s="489">
        <v>44384</v>
      </c>
      <c r="L424" s="489">
        <v>44391</v>
      </c>
      <c r="M424" s="489">
        <v>44511</v>
      </c>
      <c r="N424" s="489">
        <v>44515</v>
      </c>
      <c r="O424" s="489">
        <v>44466</v>
      </c>
      <c r="P424" s="489">
        <v>44466</v>
      </c>
      <c r="Q424" s="109"/>
      <c r="R424" s="109"/>
      <c r="S424" s="109"/>
      <c r="T424" s="109"/>
      <c r="U424" s="109"/>
      <c r="V424" s="109"/>
      <c r="W424" s="109"/>
      <c r="X424" s="474"/>
      <c r="Y424" s="474"/>
      <c r="Z424" s="474"/>
    </row>
    <row r="425" spans="1:26" ht="15.75" customHeight="1" x14ac:dyDescent="0.25">
      <c r="A425" s="424"/>
      <c r="B425" s="424"/>
      <c r="C425" s="424"/>
      <c r="D425" s="424"/>
      <c r="E425" s="482">
        <v>278.67899999999997</v>
      </c>
      <c r="F425" s="760"/>
      <c r="G425" s="85">
        <v>44347</v>
      </c>
      <c r="H425" s="85">
        <v>44392</v>
      </c>
      <c r="I425" s="481"/>
      <c r="J425" s="262"/>
      <c r="K425" s="109"/>
      <c r="L425" s="109"/>
      <c r="M425" s="109"/>
      <c r="N425" s="109"/>
      <c r="O425" s="109"/>
      <c r="P425" s="109"/>
      <c r="Q425" s="109"/>
      <c r="R425" s="109"/>
      <c r="S425" s="109"/>
      <c r="T425" s="109"/>
      <c r="U425" s="109"/>
      <c r="V425" s="109"/>
      <c r="W425" s="109"/>
      <c r="X425" s="474"/>
      <c r="Y425" s="474"/>
      <c r="Z425" s="474"/>
    </row>
    <row r="426" spans="1:26" ht="15.75" customHeight="1" x14ac:dyDescent="0.25">
      <c r="A426" s="424">
        <v>211</v>
      </c>
      <c r="B426" s="424" t="s">
        <v>1574</v>
      </c>
      <c r="C426" s="427" t="s">
        <v>250</v>
      </c>
      <c r="D426" s="427" t="s">
        <v>1029</v>
      </c>
      <c r="E426" s="427"/>
      <c r="F426" s="760"/>
      <c r="G426" s="483"/>
      <c r="H426" s="480"/>
      <c r="I426" s="484" t="s">
        <v>1308</v>
      </c>
      <c r="J426" s="243"/>
      <c r="K426" s="489">
        <v>44379</v>
      </c>
      <c r="L426" s="489">
        <v>44387</v>
      </c>
      <c r="M426" s="489">
        <v>44517</v>
      </c>
      <c r="N426" s="489">
        <v>44521</v>
      </c>
      <c r="O426" s="489">
        <v>44392</v>
      </c>
      <c r="P426" s="489">
        <v>44392</v>
      </c>
      <c r="Q426" s="109"/>
      <c r="R426" s="109"/>
      <c r="S426" s="109"/>
      <c r="T426" s="109"/>
      <c r="U426" s="109"/>
      <c r="V426" s="109"/>
      <c r="W426" s="109"/>
      <c r="X426" s="474"/>
      <c r="Y426" s="474"/>
      <c r="Z426" s="474"/>
    </row>
    <row r="427" spans="1:26" ht="15.75" customHeight="1" x14ac:dyDescent="0.25">
      <c r="A427" s="424"/>
      <c r="B427" s="424"/>
      <c r="C427" s="424"/>
      <c r="D427" s="424"/>
      <c r="E427" s="482">
        <v>404.04300000000001</v>
      </c>
      <c r="F427" s="725"/>
      <c r="G427" s="85">
        <v>44347</v>
      </c>
      <c r="H427" s="85">
        <v>44392</v>
      </c>
      <c r="I427" s="481"/>
      <c r="J427" s="262"/>
      <c r="K427" s="109"/>
      <c r="L427" s="109"/>
      <c r="M427" s="109"/>
      <c r="N427" s="109"/>
      <c r="O427" s="109"/>
      <c r="P427" s="109"/>
      <c r="Q427" s="109"/>
      <c r="R427" s="109"/>
      <c r="S427" s="109"/>
      <c r="T427" s="109"/>
      <c r="U427" s="109"/>
      <c r="V427" s="109"/>
      <c r="W427" s="109"/>
      <c r="X427" s="474"/>
      <c r="Y427" s="474"/>
      <c r="Z427" s="474"/>
    </row>
    <row r="428" spans="1:26" ht="15.75" customHeight="1" x14ac:dyDescent="0.25">
      <c r="A428" s="424">
        <v>212</v>
      </c>
      <c r="B428" s="424" t="s">
        <v>1575</v>
      </c>
      <c r="C428" s="427" t="s">
        <v>350</v>
      </c>
      <c r="D428" s="427" t="s">
        <v>1576</v>
      </c>
      <c r="E428" s="427"/>
      <c r="F428" s="490"/>
      <c r="G428" s="483"/>
      <c r="H428" s="480"/>
      <c r="I428" s="484" t="s">
        <v>1308</v>
      </c>
      <c r="J428" s="243"/>
      <c r="K428" s="489">
        <v>44501</v>
      </c>
      <c r="L428" s="489">
        <v>44520</v>
      </c>
      <c r="M428" s="109" t="s">
        <v>1407</v>
      </c>
      <c r="N428" s="109" t="s">
        <v>1407</v>
      </c>
      <c r="O428" s="489">
        <v>44525</v>
      </c>
      <c r="P428" s="489">
        <v>44525</v>
      </c>
      <c r="Q428" s="109"/>
      <c r="R428" s="109"/>
      <c r="S428" s="109"/>
      <c r="T428" s="109"/>
      <c r="U428" s="109"/>
      <c r="V428" s="109"/>
      <c r="W428" s="109"/>
      <c r="X428" s="474"/>
      <c r="Y428" s="474"/>
      <c r="Z428" s="474"/>
    </row>
    <row r="429" spans="1:26" ht="15.75" customHeight="1" x14ac:dyDescent="0.25">
      <c r="A429" s="424"/>
      <c r="B429" s="424"/>
      <c r="C429" s="424"/>
      <c r="D429" s="424"/>
      <c r="E429" s="482">
        <v>233.38399999999999</v>
      </c>
      <c r="F429" s="479">
        <v>233.38399999999999</v>
      </c>
      <c r="G429" s="85">
        <v>44347</v>
      </c>
      <c r="H429" s="85">
        <v>44392</v>
      </c>
      <c r="I429" s="481"/>
      <c r="J429" s="262"/>
      <c r="K429" s="109"/>
      <c r="L429" s="109"/>
      <c r="M429" s="109"/>
      <c r="N429" s="109"/>
      <c r="O429" s="109"/>
      <c r="P429" s="109"/>
      <c r="Q429" s="109"/>
      <c r="R429" s="109"/>
      <c r="S429" s="109"/>
      <c r="T429" s="109"/>
      <c r="U429" s="109"/>
      <c r="V429" s="109"/>
      <c r="W429" s="109"/>
      <c r="X429" s="474"/>
      <c r="Y429" s="474"/>
      <c r="Z429" s="474"/>
    </row>
    <row r="430" spans="1:26" ht="15.75" customHeight="1" x14ac:dyDescent="0.25">
      <c r="A430" s="424">
        <v>213</v>
      </c>
      <c r="B430" s="424" t="s">
        <v>1577</v>
      </c>
      <c r="C430" s="424" t="s">
        <v>348</v>
      </c>
      <c r="D430" s="424" t="s">
        <v>1578</v>
      </c>
      <c r="E430" s="424"/>
      <c r="F430" s="479"/>
      <c r="G430" s="483"/>
      <c r="H430" s="480"/>
      <c r="I430" s="481"/>
      <c r="J430" s="262"/>
      <c r="K430" s="485">
        <v>44572</v>
      </c>
      <c r="L430" s="485">
        <v>44592</v>
      </c>
      <c r="M430" s="109" t="s">
        <v>1407</v>
      </c>
      <c r="N430" s="109" t="s">
        <v>1407</v>
      </c>
      <c r="O430" s="109"/>
      <c r="P430" s="109"/>
      <c r="Q430" s="109"/>
      <c r="R430" s="109"/>
      <c r="S430" s="109"/>
      <c r="T430" s="109"/>
      <c r="U430" s="109"/>
      <c r="V430" s="109"/>
      <c r="W430" s="109"/>
      <c r="X430" s="474"/>
      <c r="Y430" s="474"/>
      <c r="Z430" s="474"/>
    </row>
    <row r="431" spans="1:26" ht="15.75" customHeight="1" x14ac:dyDescent="0.25">
      <c r="A431" s="424"/>
      <c r="B431" s="424"/>
      <c r="C431" s="424"/>
      <c r="D431" s="424"/>
      <c r="E431" s="482">
        <v>342.00099999999998</v>
      </c>
      <c r="F431" s="479">
        <v>342.00099999999998</v>
      </c>
      <c r="G431" s="85">
        <v>44347</v>
      </c>
      <c r="H431" s="85">
        <v>44449</v>
      </c>
      <c r="I431" s="481"/>
      <c r="J431" s="262"/>
      <c r="K431" s="109"/>
      <c r="L431" s="109"/>
      <c r="M431" s="109"/>
      <c r="N431" s="109"/>
      <c r="O431" s="109"/>
      <c r="P431" s="109"/>
      <c r="Q431" s="109"/>
      <c r="R431" s="109"/>
      <c r="S431" s="109"/>
      <c r="T431" s="109"/>
      <c r="U431" s="109"/>
      <c r="V431" s="109"/>
      <c r="W431" s="109"/>
      <c r="X431" s="474"/>
      <c r="Y431" s="474"/>
      <c r="Z431" s="474"/>
    </row>
    <row r="432" spans="1:26" ht="15.75" customHeight="1" x14ac:dyDescent="0.25">
      <c r="A432" s="424">
        <v>214</v>
      </c>
      <c r="B432" s="424" t="s">
        <v>1579</v>
      </c>
      <c r="C432" s="427" t="s">
        <v>415</v>
      </c>
      <c r="D432" s="427" t="s">
        <v>1580</v>
      </c>
      <c r="E432" s="427"/>
      <c r="F432" s="490"/>
      <c r="G432" s="483"/>
      <c r="H432" s="480"/>
      <c r="I432" s="484" t="s">
        <v>1308</v>
      </c>
      <c r="J432" s="243"/>
      <c r="K432" s="489">
        <v>44448</v>
      </c>
      <c r="L432" s="489">
        <v>44469</v>
      </c>
      <c r="M432" s="485">
        <v>44535</v>
      </c>
      <c r="N432" s="485">
        <v>44544</v>
      </c>
      <c r="O432" s="489">
        <v>44479</v>
      </c>
      <c r="P432" s="489">
        <v>44479</v>
      </c>
      <c r="Q432" s="109"/>
      <c r="R432" s="109"/>
      <c r="S432" s="109"/>
      <c r="T432" s="109"/>
      <c r="U432" s="109"/>
      <c r="V432" s="109"/>
      <c r="W432" s="109"/>
      <c r="X432" s="474"/>
      <c r="Y432" s="474"/>
      <c r="Z432" s="474"/>
    </row>
    <row r="433" spans="1:26" ht="15.75" customHeight="1" x14ac:dyDescent="0.25">
      <c r="A433" s="424"/>
      <c r="B433" s="424"/>
      <c r="C433" s="424"/>
      <c r="D433" s="424"/>
      <c r="E433" s="482">
        <v>235.274</v>
      </c>
      <c r="F433" s="479">
        <v>235.274</v>
      </c>
      <c r="G433" s="85">
        <v>44347</v>
      </c>
      <c r="H433" s="85">
        <v>44449</v>
      </c>
      <c r="I433" s="481"/>
      <c r="J433" s="262"/>
      <c r="K433" s="109"/>
      <c r="L433" s="109"/>
      <c r="M433" s="109"/>
      <c r="N433" s="109"/>
      <c r="O433" s="109"/>
      <c r="P433" s="109"/>
      <c r="Q433" s="109"/>
      <c r="R433" s="109"/>
      <c r="S433" s="109"/>
      <c r="T433" s="109"/>
      <c r="U433" s="109"/>
      <c r="V433" s="109"/>
      <c r="W433" s="109"/>
      <c r="X433" s="474"/>
      <c r="Y433" s="474"/>
      <c r="Z433" s="474"/>
    </row>
    <row r="434" spans="1:26" ht="15.75" customHeight="1" x14ac:dyDescent="0.25">
      <c r="A434" s="424">
        <v>215</v>
      </c>
      <c r="B434" s="424" t="s">
        <v>1581</v>
      </c>
      <c r="C434" s="427" t="s">
        <v>417</v>
      </c>
      <c r="D434" s="427" t="s">
        <v>1582</v>
      </c>
      <c r="E434" s="427"/>
      <c r="F434" s="490"/>
      <c r="G434" s="483"/>
      <c r="H434" s="480"/>
      <c r="I434" s="484" t="s">
        <v>1308</v>
      </c>
      <c r="J434" s="243"/>
      <c r="K434" s="489">
        <v>44448</v>
      </c>
      <c r="L434" s="489">
        <v>44469</v>
      </c>
      <c r="M434" s="485">
        <v>44526</v>
      </c>
      <c r="N434" s="485">
        <v>44533</v>
      </c>
      <c r="O434" s="489">
        <v>44492</v>
      </c>
      <c r="P434" s="489">
        <v>44493</v>
      </c>
      <c r="Q434" s="109"/>
      <c r="R434" s="109"/>
      <c r="S434" s="109"/>
      <c r="T434" s="109"/>
      <c r="U434" s="109"/>
      <c r="V434" s="109"/>
      <c r="W434" s="109"/>
      <c r="X434" s="474"/>
      <c r="Y434" s="474"/>
      <c r="Z434" s="474"/>
    </row>
    <row r="435" spans="1:26" ht="15.75" customHeight="1" x14ac:dyDescent="0.25">
      <c r="A435" s="424"/>
      <c r="B435" s="424"/>
      <c r="C435" s="424"/>
      <c r="D435" s="424"/>
      <c r="E435" s="482">
        <v>500.09</v>
      </c>
      <c r="F435" s="479">
        <v>500.09</v>
      </c>
      <c r="G435" s="85">
        <v>44347</v>
      </c>
      <c r="H435" s="85">
        <v>44449</v>
      </c>
      <c r="I435" s="481"/>
      <c r="J435" s="262"/>
      <c r="K435" s="109"/>
      <c r="L435" s="109"/>
      <c r="M435" s="109"/>
      <c r="N435" s="109"/>
      <c r="O435" s="109"/>
      <c r="P435" s="109"/>
      <c r="Q435" s="109"/>
      <c r="R435" s="109"/>
      <c r="S435" s="109"/>
      <c r="T435" s="109"/>
      <c r="U435" s="109"/>
      <c r="V435" s="109"/>
      <c r="W435" s="109"/>
      <c r="X435" s="474"/>
      <c r="Y435" s="474"/>
      <c r="Z435" s="474"/>
    </row>
    <row r="436" spans="1:26" ht="15.75" customHeight="1" x14ac:dyDescent="0.25">
      <c r="A436" s="424">
        <v>216</v>
      </c>
      <c r="B436" s="424" t="s">
        <v>1583</v>
      </c>
      <c r="C436" s="427" t="s">
        <v>1584</v>
      </c>
      <c r="D436" s="427" t="s">
        <v>1585</v>
      </c>
      <c r="E436" s="427"/>
      <c r="F436" s="490"/>
      <c r="G436" s="483"/>
      <c r="H436" s="480"/>
      <c r="I436" s="484" t="s">
        <v>1308</v>
      </c>
      <c r="J436" s="243"/>
      <c r="K436" s="489">
        <v>44481</v>
      </c>
      <c r="L436" s="489">
        <v>44493</v>
      </c>
      <c r="M436" s="109"/>
      <c r="N436" s="109"/>
      <c r="O436" s="489">
        <v>44520</v>
      </c>
      <c r="P436" s="489">
        <v>44521</v>
      </c>
      <c r="Q436" s="109"/>
      <c r="R436" s="109"/>
      <c r="S436" s="109"/>
      <c r="T436" s="109"/>
      <c r="U436" s="109"/>
      <c r="V436" s="109"/>
      <c r="W436" s="109"/>
      <c r="X436" s="474"/>
      <c r="Y436" s="474"/>
      <c r="Z436" s="474"/>
    </row>
    <row r="437" spans="1:26" ht="15.75" customHeight="1" x14ac:dyDescent="0.25">
      <c r="A437" s="424"/>
      <c r="B437" s="424"/>
      <c r="C437" s="424"/>
      <c r="D437" s="424"/>
      <c r="E437" s="482">
        <v>380.72300000000001</v>
      </c>
      <c r="F437" s="759">
        <v>1220.3489999999999</v>
      </c>
      <c r="G437" s="85">
        <v>44347</v>
      </c>
      <c r="H437" s="85">
        <v>44449</v>
      </c>
      <c r="I437" s="481"/>
      <c r="J437" s="262"/>
      <c r="K437" s="109"/>
      <c r="L437" s="109"/>
      <c r="M437" s="109"/>
      <c r="N437" s="109"/>
      <c r="O437" s="109"/>
      <c r="P437" s="109"/>
      <c r="Q437" s="109"/>
      <c r="R437" s="109"/>
      <c r="S437" s="109"/>
      <c r="T437" s="109"/>
      <c r="U437" s="109"/>
      <c r="V437" s="109"/>
      <c r="W437" s="109"/>
      <c r="X437" s="474"/>
      <c r="Y437" s="474"/>
      <c r="Z437" s="474"/>
    </row>
    <row r="438" spans="1:26" ht="15.75" customHeight="1" x14ac:dyDescent="0.25">
      <c r="A438" s="424">
        <v>217</v>
      </c>
      <c r="B438" s="424" t="s">
        <v>1586</v>
      </c>
      <c r="C438" s="427" t="s">
        <v>250</v>
      </c>
      <c r="D438" s="427" t="s">
        <v>1029</v>
      </c>
      <c r="E438" s="427"/>
      <c r="F438" s="760"/>
      <c r="G438" s="483"/>
      <c r="H438" s="480"/>
      <c r="I438" s="484" t="s">
        <v>1308</v>
      </c>
      <c r="J438" s="243"/>
      <c r="K438" s="489">
        <v>44473</v>
      </c>
      <c r="L438" s="489">
        <v>44484</v>
      </c>
      <c r="M438" s="489">
        <v>44545</v>
      </c>
      <c r="N438" s="489">
        <v>44551</v>
      </c>
      <c r="O438" s="489">
        <v>44520</v>
      </c>
      <c r="P438" s="489">
        <v>44521</v>
      </c>
      <c r="Q438" s="109"/>
      <c r="R438" s="109"/>
      <c r="S438" s="109"/>
      <c r="T438" s="109"/>
      <c r="U438" s="109"/>
      <c r="V438" s="109"/>
      <c r="W438" s="109"/>
      <c r="X438" s="474"/>
      <c r="Y438" s="474"/>
      <c r="Z438" s="474"/>
    </row>
    <row r="439" spans="1:26" ht="15.75" customHeight="1" x14ac:dyDescent="0.25">
      <c r="A439" s="424"/>
      <c r="B439" s="424"/>
      <c r="C439" s="424"/>
      <c r="D439" s="424"/>
      <c r="E439" s="482">
        <v>418.03500000000003</v>
      </c>
      <c r="F439" s="760"/>
      <c r="G439" s="85">
        <v>44347</v>
      </c>
      <c r="H439" s="85">
        <v>44449</v>
      </c>
      <c r="I439" s="481"/>
      <c r="J439" s="262"/>
      <c r="K439" s="109"/>
      <c r="L439" s="109"/>
      <c r="M439" s="109"/>
      <c r="N439" s="109"/>
      <c r="O439" s="109"/>
      <c r="P439" s="109"/>
      <c r="Q439" s="109"/>
      <c r="R439" s="109"/>
      <c r="S439" s="109"/>
      <c r="T439" s="109"/>
      <c r="U439" s="109"/>
      <c r="V439" s="109"/>
      <c r="W439" s="109"/>
      <c r="X439" s="474"/>
      <c r="Y439" s="474"/>
      <c r="Z439" s="474"/>
    </row>
    <row r="440" spans="1:26" ht="15.75" customHeight="1" x14ac:dyDescent="0.25">
      <c r="A440" s="424">
        <v>218</v>
      </c>
      <c r="B440" s="424" t="s">
        <v>1587</v>
      </c>
      <c r="C440" s="427" t="s">
        <v>257</v>
      </c>
      <c r="D440" s="427" t="s">
        <v>1029</v>
      </c>
      <c r="E440" s="427"/>
      <c r="F440" s="760"/>
      <c r="G440" s="483"/>
      <c r="H440" s="480"/>
      <c r="I440" s="484" t="s">
        <v>1308</v>
      </c>
      <c r="J440" s="243"/>
      <c r="K440" s="489">
        <v>44472</v>
      </c>
      <c r="L440" s="489">
        <v>44492</v>
      </c>
      <c r="M440" s="489">
        <v>44516</v>
      </c>
      <c r="N440" s="489">
        <v>44521</v>
      </c>
      <c r="O440" s="489">
        <v>44520</v>
      </c>
      <c r="P440" s="489">
        <v>44521</v>
      </c>
      <c r="Q440" s="109"/>
      <c r="R440" s="109"/>
      <c r="S440" s="109"/>
      <c r="T440" s="109"/>
      <c r="U440" s="109"/>
      <c r="V440" s="109"/>
      <c r="W440" s="109"/>
      <c r="X440" s="474"/>
      <c r="Y440" s="474"/>
      <c r="Z440" s="474"/>
    </row>
    <row r="441" spans="1:26" ht="15.75" customHeight="1" x14ac:dyDescent="0.25">
      <c r="A441" s="424"/>
      <c r="B441" s="424"/>
      <c r="C441" s="424"/>
      <c r="D441" s="424"/>
      <c r="E441" s="482">
        <v>421.59100000000001</v>
      </c>
      <c r="F441" s="725"/>
      <c r="G441" s="85">
        <v>44347</v>
      </c>
      <c r="H441" s="85">
        <v>44449</v>
      </c>
      <c r="I441" s="481"/>
      <c r="J441" s="262"/>
      <c r="K441" s="109"/>
      <c r="L441" s="109"/>
      <c r="M441" s="109"/>
      <c r="N441" s="109"/>
      <c r="O441" s="109"/>
      <c r="P441" s="109"/>
      <c r="Q441" s="109"/>
      <c r="R441" s="109"/>
      <c r="S441" s="109"/>
      <c r="T441" s="109"/>
      <c r="U441" s="109"/>
      <c r="V441" s="109"/>
      <c r="W441" s="109"/>
      <c r="X441" s="474"/>
      <c r="Y441" s="474"/>
      <c r="Z441" s="474"/>
    </row>
    <row r="442" spans="1:26" ht="15.75" customHeight="1" x14ac:dyDescent="0.25">
      <c r="A442" s="424">
        <v>219</v>
      </c>
      <c r="B442" s="424" t="s">
        <v>1588</v>
      </c>
      <c r="C442" s="424" t="s">
        <v>300</v>
      </c>
      <c r="D442" s="424" t="s">
        <v>1029</v>
      </c>
      <c r="E442" s="424"/>
      <c r="F442" s="479"/>
      <c r="G442" s="483"/>
      <c r="H442" s="480"/>
      <c r="I442" s="481" t="s">
        <v>1308</v>
      </c>
      <c r="J442" s="262"/>
      <c r="K442" s="485">
        <v>44547</v>
      </c>
      <c r="L442" s="485">
        <v>44560</v>
      </c>
      <c r="M442" s="109"/>
      <c r="N442" s="109"/>
      <c r="O442" s="109"/>
      <c r="P442" s="109"/>
      <c r="Q442" s="109"/>
      <c r="R442" s="109"/>
      <c r="S442" s="109"/>
      <c r="T442" s="109"/>
      <c r="U442" s="109"/>
      <c r="V442" s="109"/>
      <c r="W442" s="109"/>
      <c r="X442" s="474"/>
      <c r="Y442" s="474"/>
      <c r="Z442" s="474"/>
    </row>
    <row r="443" spans="1:26" ht="15.75" customHeight="1" x14ac:dyDescent="0.25">
      <c r="A443" s="424"/>
      <c r="B443" s="424"/>
      <c r="C443" s="424"/>
      <c r="D443" s="424"/>
      <c r="E443" s="482">
        <v>416.483</v>
      </c>
      <c r="F443" s="479">
        <v>416.483</v>
      </c>
      <c r="G443" s="85">
        <v>44347</v>
      </c>
      <c r="H443" s="85">
        <v>44449</v>
      </c>
      <c r="I443" s="481"/>
      <c r="J443" s="262"/>
      <c r="K443" s="109"/>
      <c r="L443" s="109"/>
      <c r="M443" s="109"/>
      <c r="N443" s="109"/>
      <c r="O443" s="109"/>
      <c r="P443" s="109"/>
      <c r="Q443" s="109"/>
      <c r="R443" s="109"/>
      <c r="S443" s="109"/>
      <c r="T443" s="109"/>
      <c r="U443" s="109"/>
      <c r="V443" s="109"/>
      <c r="W443" s="109"/>
      <c r="X443" s="474"/>
      <c r="Y443" s="474"/>
      <c r="Z443" s="474"/>
    </row>
    <row r="444" spans="1:26" ht="15.75" customHeight="1" x14ac:dyDescent="0.25">
      <c r="A444" s="424">
        <v>220</v>
      </c>
      <c r="B444" s="424" t="s">
        <v>1589</v>
      </c>
      <c r="C444" s="424" t="s">
        <v>1590</v>
      </c>
      <c r="D444" s="424" t="s">
        <v>1591</v>
      </c>
      <c r="E444" s="424"/>
      <c r="F444" s="479"/>
      <c r="G444" s="483"/>
      <c r="H444" s="480"/>
      <c r="I444" s="481"/>
      <c r="J444" s="262"/>
      <c r="K444" s="109"/>
      <c r="L444" s="109"/>
      <c r="M444" s="109"/>
      <c r="N444" s="109"/>
      <c r="O444" s="109"/>
      <c r="P444" s="109"/>
      <c r="Q444" s="109"/>
      <c r="R444" s="109"/>
      <c r="S444" s="109"/>
      <c r="T444" s="109"/>
      <c r="U444" s="109"/>
      <c r="V444" s="109"/>
      <c r="W444" s="109"/>
      <c r="X444" s="474"/>
      <c r="Y444" s="474"/>
      <c r="Z444" s="474"/>
    </row>
    <row r="445" spans="1:26" ht="15.75" customHeight="1" x14ac:dyDescent="0.25">
      <c r="A445" s="424"/>
      <c r="B445" s="424"/>
      <c r="C445" s="424"/>
      <c r="D445" s="424"/>
      <c r="E445" s="482">
        <v>130.011</v>
      </c>
      <c r="F445" s="479">
        <v>130.011</v>
      </c>
      <c r="G445" s="85">
        <v>44347</v>
      </c>
      <c r="H445" s="85">
        <v>44449</v>
      </c>
      <c r="I445" s="481"/>
      <c r="J445" s="262"/>
      <c r="K445" s="109"/>
      <c r="L445" s="109"/>
      <c r="M445" s="109"/>
      <c r="N445" s="109"/>
      <c r="O445" s="109"/>
      <c r="P445" s="109"/>
      <c r="Q445" s="109"/>
      <c r="R445" s="109"/>
      <c r="S445" s="109"/>
      <c r="T445" s="109"/>
      <c r="U445" s="109"/>
      <c r="V445" s="109"/>
      <c r="W445" s="109"/>
      <c r="X445" s="474"/>
      <c r="Y445" s="474"/>
      <c r="Z445" s="474"/>
    </row>
    <row r="446" spans="1:26" ht="15.75" customHeight="1" x14ac:dyDescent="0.25">
      <c r="A446" s="424">
        <v>221</v>
      </c>
      <c r="B446" s="424" t="s">
        <v>804</v>
      </c>
      <c r="C446" s="424" t="s">
        <v>804</v>
      </c>
      <c r="D446" s="424" t="s">
        <v>1029</v>
      </c>
      <c r="E446" s="424"/>
      <c r="F446" s="479"/>
      <c r="G446" s="483"/>
      <c r="H446" s="480"/>
      <c r="I446" s="481"/>
      <c r="J446" s="262"/>
      <c r="K446" s="262"/>
      <c r="L446" s="262"/>
      <c r="M446" s="8"/>
      <c r="N446" s="8"/>
      <c r="O446" s="8"/>
      <c r="P446" s="8"/>
      <c r="Q446" s="8"/>
      <c r="R446" s="8"/>
      <c r="S446" s="8"/>
      <c r="T446" s="8"/>
      <c r="U446" s="8"/>
      <c r="V446" s="8"/>
      <c r="W446" s="8"/>
      <c r="X446" s="474"/>
      <c r="Y446" s="474"/>
      <c r="Z446" s="474"/>
    </row>
    <row r="447" spans="1:26" ht="15.75" customHeight="1" thickBot="1" x14ac:dyDescent="0.3">
      <c r="A447" s="500"/>
      <c r="B447" s="500"/>
      <c r="C447" s="500"/>
      <c r="D447" s="500"/>
      <c r="E447" s="501">
        <f t="shared" ref="E447:F447" si="0">SUM(E6:E445)</f>
        <v>83587.359000000099</v>
      </c>
      <c r="F447" s="501">
        <f t="shared" si="0"/>
        <v>83587.492000000027</v>
      </c>
      <c r="G447" s="474"/>
      <c r="H447" s="410"/>
      <c r="I447" s="410"/>
      <c r="J447" s="410"/>
      <c r="K447" s="410"/>
      <c r="L447" s="410"/>
      <c r="M447" s="474"/>
      <c r="N447" s="474"/>
      <c r="O447" s="474"/>
      <c r="P447" s="474"/>
      <c r="Q447" s="474"/>
      <c r="R447" s="474"/>
      <c r="S447" s="474"/>
      <c r="T447" s="474"/>
      <c r="U447" s="474"/>
      <c r="V447" s="474"/>
      <c r="W447" s="474"/>
      <c r="X447" s="474"/>
      <c r="Y447" s="474"/>
      <c r="Z447" s="474"/>
    </row>
    <row r="448" spans="1:26" ht="15.75" customHeight="1" x14ac:dyDescent="0.25">
      <c r="A448" s="474"/>
      <c r="B448" s="357"/>
      <c r="C448" s="474"/>
      <c r="D448" s="474"/>
      <c r="E448" s="474"/>
      <c r="F448" s="475"/>
      <c r="G448" s="474"/>
      <c r="H448" s="475"/>
      <c r="I448" s="475"/>
      <c r="J448" s="475"/>
      <c r="K448" s="475"/>
      <c r="L448" s="475"/>
      <c r="M448" s="474"/>
      <c r="N448" s="474"/>
      <c r="O448" s="474"/>
      <c r="P448" s="474"/>
      <c r="Q448" s="474"/>
      <c r="R448" s="474"/>
      <c r="S448" s="474"/>
      <c r="T448" s="474"/>
      <c r="U448" s="474"/>
      <c r="V448" s="474"/>
      <c r="W448" s="474"/>
      <c r="X448" s="474"/>
      <c r="Y448" s="474"/>
      <c r="Z448" s="474"/>
    </row>
    <row r="449" spans="1:26" ht="15.75" customHeight="1" x14ac:dyDescent="0.25">
      <c r="A449" s="474"/>
      <c r="B449" s="117"/>
      <c r="C449" s="474"/>
      <c r="D449" s="474"/>
      <c r="E449" s="474"/>
      <c r="F449" s="475"/>
      <c r="G449" s="474"/>
      <c r="H449" s="475"/>
      <c r="I449" s="475"/>
      <c r="J449" s="475"/>
      <c r="K449" s="475"/>
      <c r="L449" s="475"/>
      <c r="M449" s="474"/>
      <c r="N449" s="474"/>
      <c r="O449" s="474"/>
      <c r="P449" s="474"/>
      <c r="Q449" s="474"/>
      <c r="R449" s="474"/>
      <c r="S449" s="474"/>
      <c r="T449" s="474"/>
      <c r="U449" s="474"/>
      <c r="V449" s="474"/>
      <c r="W449" s="474"/>
      <c r="X449" s="474"/>
      <c r="Y449" s="474"/>
      <c r="Z449" s="474"/>
    </row>
    <row r="450" spans="1:26" ht="15.75" customHeight="1" x14ac:dyDescent="0.25">
      <c r="A450" s="474"/>
      <c r="B450" s="357"/>
      <c r="C450" s="474"/>
      <c r="D450" s="474"/>
      <c r="E450" s="474"/>
      <c r="F450" s="475"/>
      <c r="G450" s="474"/>
      <c r="H450" s="475"/>
      <c r="I450" s="475"/>
      <c r="J450" s="475"/>
      <c r="K450" s="475"/>
      <c r="L450" s="475"/>
      <c r="M450" s="474"/>
      <c r="N450" s="474"/>
      <c r="O450" s="474"/>
      <c r="P450" s="474"/>
      <c r="Q450" s="474"/>
      <c r="R450" s="474"/>
      <c r="S450" s="474"/>
      <c r="T450" s="474"/>
      <c r="U450" s="474"/>
      <c r="V450" s="474"/>
      <c r="W450" s="474"/>
      <c r="X450" s="474"/>
      <c r="Y450" s="474"/>
      <c r="Z450" s="474"/>
    </row>
    <row r="451" spans="1:26" ht="15.75" customHeight="1" x14ac:dyDescent="0.25">
      <c r="A451" s="474"/>
      <c r="B451" s="357"/>
      <c r="C451" s="474"/>
      <c r="D451" s="474"/>
      <c r="E451" s="474"/>
      <c r="F451" s="475"/>
      <c r="G451" s="474"/>
      <c r="H451" s="475"/>
      <c r="I451" s="475"/>
      <c r="J451" s="475"/>
      <c r="K451" s="475"/>
      <c r="L451" s="475"/>
      <c r="M451" s="474"/>
      <c r="N451" s="474"/>
      <c r="O451" s="474"/>
      <c r="P451" s="474"/>
      <c r="Q451" s="474"/>
      <c r="R451" s="474"/>
      <c r="S451" s="474"/>
      <c r="T451" s="474"/>
      <c r="U451" s="474"/>
      <c r="V451" s="474"/>
      <c r="W451" s="474"/>
      <c r="X451" s="474"/>
      <c r="Y451" s="474"/>
      <c r="Z451" s="474"/>
    </row>
    <row r="452" spans="1:26" ht="15.75" customHeight="1" x14ac:dyDescent="0.25">
      <c r="A452" s="474"/>
      <c r="B452" s="357"/>
      <c r="C452" s="474"/>
      <c r="D452" s="474"/>
      <c r="E452" s="474"/>
      <c r="F452" s="475"/>
      <c r="G452" s="474"/>
      <c r="H452" s="475"/>
      <c r="I452" s="475"/>
      <c r="J452" s="475"/>
      <c r="K452" s="475"/>
      <c r="L452" s="475"/>
      <c r="M452" s="474"/>
      <c r="N452" s="474"/>
      <c r="O452" s="474"/>
      <c r="P452" s="474"/>
      <c r="Q452" s="474"/>
      <c r="R452" s="474"/>
      <c r="S452" s="474"/>
      <c r="T452" s="474"/>
      <c r="U452" s="474"/>
      <c r="V452" s="474"/>
      <c r="W452" s="474"/>
      <c r="X452" s="474"/>
      <c r="Y452" s="474"/>
      <c r="Z452" s="474"/>
    </row>
    <row r="453" spans="1:26" ht="15.75" customHeight="1" x14ac:dyDescent="0.25">
      <c r="A453" s="474"/>
      <c r="B453" s="357"/>
      <c r="C453" s="474"/>
      <c r="D453" s="474"/>
      <c r="E453" s="474"/>
      <c r="F453" s="475"/>
      <c r="G453" s="474"/>
      <c r="H453" s="475"/>
      <c r="I453" s="475"/>
      <c r="J453" s="475"/>
      <c r="K453" s="475"/>
      <c r="L453" s="475"/>
      <c r="M453" s="474"/>
      <c r="N453" s="474"/>
      <c r="O453" s="474"/>
      <c r="P453" s="474"/>
      <c r="Q453" s="474"/>
      <c r="R453" s="474"/>
      <c r="S453" s="474"/>
      <c r="T453" s="474"/>
      <c r="U453" s="474"/>
      <c r="V453" s="474"/>
      <c r="W453" s="474"/>
      <c r="X453" s="474"/>
      <c r="Y453" s="474"/>
      <c r="Z453" s="474"/>
    </row>
    <row r="454" spans="1:26" ht="15.75" customHeight="1" x14ac:dyDescent="0.25">
      <c r="A454" s="474"/>
      <c r="B454" s="357"/>
      <c r="C454" s="474"/>
      <c r="D454" s="474"/>
      <c r="E454" s="474"/>
      <c r="F454" s="475"/>
      <c r="G454" s="474"/>
      <c r="H454" s="475"/>
      <c r="I454" s="475"/>
      <c r="J454" s="475"/>
      <c r="K454" s="475"/>
      <c r="L454" s="475"/>
      <c r="M454" s="474"/>
      <c r="N454" s="474"/>
      <c r="O454" s="474"/>
      <c r="P454" s="474"/>
      <c r="Q454" s="474"/>
      <c r="R454" s="474"/>
      <c r="S454" s="474"/>
      <c r="T454" s="474"/>
      <c r="U454" s="474"/>
      <c r="V454" s="474"/>
      <c r="W454" s="474"/>
      <c r="X454" s="474"/>
      <c r="Y454" s="474"/>
      <c r="Z454" s="474"/>
    </row>
    <row r="455" spans="1:26" ht="15.75" customHeight="1" x14ac:dyDescent="0.25">
      <c r="A455" s="474"/>
      <c r="B455" s="357"/>
      <c r="C455" s="474"/>
      <c r="D455" s="474"/>
      <c r="E455" s="474"/>
      <c r="F455" s="475"/>
      <c r="G455" s="474"/>
      <c r="H455" s="475"/>
      <c r="I455" s="475"/>
      <c r="J455" s="475"/>
      <c r="K455" s="475"/>
      <c r="L455" s="475"/>
      <c r="M455" s="474"/>
      <c r="N455" s="474"/>
      <c r="O455" s="474"/>
      <c r="P455" s="474"/>
      <c r="Q455" s="474"/>
      <c r="R455" s="474"/>
      <c r="S455" s="474"/>
      <c r="T455" s="474"/>
      <c r="U455" s="474"/>
      <c r="V455" s="474"/>
      <c r="W455" s="474"/>
      <c r="X455" s="474"/>
      <c r="Y455" s="474"/>
      <c r="Z455" s="474"/>
    </row>
    <row r="456" spans="1:26" ht="15.75" customHeight="1" x14ac:dyDescent="0.25">
      <c r="A456" s="474"/>
      <c r="B456" s="357"/>
      <c r="C456" s="474"/>
      <c r="D456" s="474"/>
      <c r="E456" s="474"/>
      <c r="F456" s="475"/>
      <c r="G456" s="474"/>
      <c r="H456" s="475"/>
      <c r="I456" s="475"/>
      <c r="J456" s="475"/>
      <c r="K456" s="475"/>
      <c r="L456" s="475"/>
      <c r="M456" s="474"/>
      <c r="N456" s="474"/>
      <c r="O456" s="474"/>
      <c r="P456" s="474"/>
      <c r="Q456" s="474"/>
      <c r="R456" s="474"/>
      <c r="S456" s="474"/>
      <c r="T456" s="474"/>
      <c r="U456" s="474"/>
      <c r="V456" s="474"/>
      <c r="W456" s="474"/>
      <c r="X456" s="474"/>
      <c r="Y456" s="474"/>
      <c r="Z456" s="474"/>
    </row>
    <row r="457" spans="1:26" ht="15.75" customHeight="1" x14ac:dyDescent="0.25">
      <c r="A457" s="474"/>
      <c r="B457" s="357"/>
      <c r="C457" s="474"/>
      <c r="D457" s="474"/>
      <c r="E457" s="474"/>
      <c r="F457" s="475"/>
      <c r="G457" s="474"/>
      <c r="H457" s="475"/>
      <c r="I457" s="475"/>
      <c r="J457" s="475"/>
      <c r="K457" s="475"/>
      <c r="L457" s="475"/>
      <c r="M457" s="474"/>
      <c r="N457" s="474"/>
      <c r="O457" s="474"/>
      <c r="P457" s="474"/>
      <c r="Q457" s="474"/>
      <c r="R457" s="474"/>
      <c r="S457" s="474"/>
      <c r="T457" s="474"/>
      <c r="U457" s="474"/>
      <c r="V457" s="474"/>
      <c r="W457" s="474"/>
      <c r="X457" s="474"/>
      <c r="Y457" s="474"/>
      <c r="Z457" s="474"/>
    </row>
    <row r="458" spans="1:26" ht="15.75" customHeight="1" x14ac:dyDescent="0.25">
      <c r="A458" s="474"/>
      <c r="B458" s="357"/>
      <c r="C458" s="474"/>
      <c r="D458" s="474"/>
      <c r="E458" s="474"/>
      <c r="F458" s="475"/>
      <c r="G458" s="474"/>
      <c r="H458" s="475"/>
      <c r="I458" s="475"/>
      <c r="J458" s="475"/>
      <c r="K458" s="475"/>
      <c r="L458" s="475"/>
      <c r="M458" s="474"/>
      <c r="N458" s="474"/>
      <c r="O458" s="474"/>
      <c r="P458" s="474"/>
      <c r="Q458" s="474"/>
      <c r="R458" s="474"/>
      <c r="S458" s="474"/>
      <c r="T458" s="474"/>
      <c r="U458" s="474"/>
      <c r="V458" s="474"/>
      <c r="W458" s="474"/>
      <c r="X458" s="474"/>
      <c r="Y458" s="474"/>
      <c r="Z458" s="474"/>
    </row>
    <row r="459" spans="1:26" ht="15.75" customHeight="1" x14ac:dyDescent="0.25">
      <c r="A459" s="474"/>
      <c r="B459" s="357"/>
      <c r="C459" s="474"/>
      <c r="D459" s="474"/>
      <c r="E459" s="474"/>
      <c r="F459" s="475"/>
      <c r="G459" s="474"/>
      <c r="H459" s="475"/>
      <c r="I459" s="475"/>
      <c r="J459" s="475"/>
      <c r="K459" s="475"/>
      <c r="L459" s="475"/>
      <c r="M459" s="474"/>
      <c r="N459" s="474"/>
      <c r="O459" s="474"/>
      <c r="P459" s="474"/>
      <c r="Q459" s="474"/>
      <c r="R459" s="474"/>
      <c r="S459" s="474"/>
      <c r="T459" s="474"/>
      <c r="U459" s="474"/>
      <c r="V459" s="474"/>
      <c r="W459" s="474"/>
      <c r="X459" s="474"/>
      <c r="Y459" s="474"/>
      <c r="Z459" s="474"/>
    </row>
    <row r="460" spans="1:26" ht="15.75" customHeight="1" x14ac:dyDescent="0.25">
      <c r="A460" s="474"/>
      <c r="B460" s="357"/>
      <c r="C460" s="474"/>
      <c r="D460" s="474"/>
      <c r="E460" s="474"/>
      <c r="F460" s="475"/>
      <c r="G460" s="474"/>
      <c r="H460" s="475"/>
      <c r="I460" s="475"/>
      <c r="J460" s="475"/>
      <c r="K460" s="475"/>
      <c r="L460" s="475"/>
      <c r="M460" s="474"/>
      <c r="N460" s="474"/>
      <c r="O460" s="474"/>
      <c r="P460" s="474"/>
      <c r="Q460" s="474"/>
      <c r="R460" s="474"/>
      <c r="S460" s="474"/>
      <c r="T460" s="474"/>
      <c r="U460" s="474"/>
      <c r="V460" s="474"/>
      <c r="W460" s="474"/>
      <c r="X460" s="474"/>
      <c r="Y460" s="474"/>
      <c r="Z460" s="474"/>
    </row>
    <row r="461" spans="1:26" ht="15.75" customHeight="1" x14ac:dyDescent="0.25">
      <c r="A461" s="474"/>
      <c r="B461" s="357"/>
      <c r="C461" s="474"/>
      <c r="D461" s="474"/>
      <c r="E461" s="474"/>
      <c r="F461" s="475"/>
      <c r="G461" s="474"/>
      <c r="H461" s="475"/>
      <c r="I461" s="475"/>
      <c r="J461" s="475"/>
      <c r="K461" s="475"/>
      <c r="L461" s="475"/>
      <c r="M461" s="474"/>
      <c r="N461" s="474"/>
      <c r="O461" s="474"/>
      <c r="P461" s="474"/>
      <c r="Q461" s="474"/>
      <c r="R461" s="474"/>
      <c r="S461" s="474"/>
      <c r="T461" s="474"/>
      <c r="U461" s="474"/>
      <c r="V461" s="474"/>
      <c r="W461" s="474"/>
      <c r="X461" s="474"/>
      <c r="Y461" s="474"/>
      <c r="Z461" s="474"/>
    </row>
    <row r="462" spans="1:26" ht="15.75" customHeight="1" x14ac:dyDescent="0.25">
      <c r="A462" s="474"/>
      <c r="B462" s="357"/>
      <c r="C462" s="474"/>
      <c r="D462" s="474"/>
      <c r="E462" s="474"/>
      <c r="F462" s="475"/>
      <c r="G462" s="474"/>
      <c r="H462" s="475"/>
      <c r="I462" s="475"/>
      <c r="J462" s="475"/>
      <c r="K462" s="475"/>
      <c r="L462" s="475"/>
      <c r="M462" s="474"/>
      <c r="N462" s="474"/>
      <c r="O462" s="474"/>
      <c r="P462" s="474"/>
      <c r="Q462" s="474"/>
      <c r="R462" s="474"/>
      <c r="S462" s="474"/>
      <c r="T462" s="474"/>
      <c r="U462" s="474"/>
      <c r="V462" s="474"/>
      <c r="W462" s="474"/>
      <c r="X462" s="474"/>
      <c r="Y462" s="474"/>
      <c r="Z462" s="474"/>
    </row>
    <row r="463" spans="1:26" ht="15.75" customHeight="1" x14ac:dyDescent="0.25">
      <c r="A463" s="474"/>
      <c r="B463" s="357"/>
      <c r="C463" s="474"/>
      <c r="D463" s="474"/>
      <c r="E463" s="474"/>
      <c r="F463" s="475"/>
      <c r="G463" s="474"/>
      <c r="H463" s="475"/>
      <c r="I463" s="475"/>
      <c r="J463" s="475"/>
      <c r="K463" s="475"/>
      <c r="L463" s="475"/>
      <c r="M463" s="474"/>
      <c r="N463" s="474"/>
      <c r="O463" s="474"/>
      <c r="P463" s="474"/>
      <c r="Q463" s="474"/>
      <c r="R463" s="474"/>
      <c r="S463" s="474"/>
      <c r="T463" s="474"/>
      <c r="U463" s="474"/>
      <c r="V463" s="474"/>
      <c r="W463" s="474"/>
      <c r="X463" s="474"/>
      <c r="Y463" s="474"/>
      <c r="Z463" s="474"/>
    </row>
    <row r="464" spans="1:26" ht="15.75" customHeight="1" x14ac:dyDescent="0.25">
      <c r="A464" s="474"/>
      <c r="B464" s="357"/>
      <c r="C464" s="474"/>
      <c r="D464" s="474"/>
      <c r="E464" s="474"/>
      <c r="F464" s="475"/>
      <c r="G464" s="474"/>
      <c r="H464" s="475"/>
      <c r="I464" s="475"/>
      <c r="J464" s="475"/>
      <c r="K464" s="475"/>
      <c r="L464" s="475"/>
      <c r="M464" s="474"/>
      <c r="N464" s="474"/>
      <c r="O464" s="474"/>
      <c r="P464" s="474"/>
      <c r="Q464" s="474"/>
      <c r="R464" s="474"/>
      <c r="S464" s="474"/>
      <c r="T464" s="474"/>
      <c r="U464" s="474"/>
      <c r="V464" s="474"/>
      <c r="W464" s="474"/>
      <c r="X464" s="474"/>
      <c r="Y464" s="474"/>
      <c r="Z464" s="474"/>
    </row>
    <row r="465" spans="1:26" ht="15.75" customHeight="1" x14ac:dyDescent="0.25">
      <c r="A465" s="474"/>
      <c r="B465" s="357"/>
      <c r="C465" s="474"/>
      <c r="D465" s="474"/>
      <c r="E465" s="474"/>
      <c r="F465" s="475"/>
      <c r="G465" s="474"/>
      <c r="H465" s="475"/>
      <c r="I465" s="475"/>
      <c r="J465" s="475"/>
      <c r="K465" s="475"/>
      <c r="L465" s="475"/>
      <c r="M465" s="474"/>
      <c r="N465" s="474"/>
      <c r="O465" s="474"/>
      <c r="P465" s="474"/>
      <c r="Q465" s="474"/>
      <c r="R465" s="474"/>
      <c r="S465" s="474"/>
      <c r="T465" s="474"/>
      <c r="U465" s="474"/>
      <c r="V465" s="474"/>
      <c r="W465" s="474"/>
      <c r="X465" s="474"/>
      <c r="Y465" s="474"/>
      <c r="Z465" s="474"/>
    </row>
    <row r="466" spans="1:26" ht="15.75" customHeight="1" x14ac:dyDescent="0.25">
      <c r="A466" s="474"/>
      <c r="B466" s="357"/>
      <c r="C466" s="474"/>
      <c r="D466" s="474"/>
      <c r="E466" s="474"/>
      <c r="F466" s="475"/>
      <c r="G466" s="474"/>
      <c r="H466" s="475"/>
      <c r="I466" s="475"/>
      <c r="J466" s="475"/>
      <c r="K466" s="475"/>
      <c r="L466" s="475"/>
      <c r="M466" s="474"/>
      <c r="N466" s="474"/>
      <c r="O466" s="474"/>
      <c r="P466" s="474"/>
      <c r="Q466" s="474"/>
      <c r="R466" s="474"/>
      <c r="S466" s="474"/>
      <c r="T466" s="474"/>
      <c r="U466" s="474"/>
      <c r="V466" s="474"/>
      <c r="W466" s="474"/>
      <c r="X466" s="474"/>
      <c r="Y466" s="474"/>
      <c r="Z466" s="474"/>
    </row>
    <row r="467" spans="1:26" ht="15.75" customHeight="1" x14ac:dyDescent="0.25">
      <c r="A467" s="474"/>
      <c r="B467" s="357"/>
      <c r="C467" s="474"/>
      <c r="D467" s="474"/>
      <c r="E467" s="474"/>
      <c r="F467" s="475"/>
      <c r="G467" s="474"/>
      <c r="H467" s="475"/>
      <c r="I467" s="475"/>
      <c r="J467" s="475"/>
      <c r="K467" s="475"/>
      <c r="L467" s="475"/>
      <c r="M467" s="474"/>
      <c r="N467" s="474"/>
      <c r="O467" s="474"/>
      <c r="P467" s="474"/>
      <c r="Q467" s="474"/>
      <c r="R467" s="474"/>
      <c r="S467" s="474"/>
      <c r="T467" s="474"/>
      <c r="U467" s="474"/>
      <c r="V467" s="474"/>
      <c r="W467" s="474"/>
      <c r="X467" s="474"/>
      <c r="Y467" s="474"/>
      <c r="Z467" s="474"/>
    </row>
    <row r="468" spans="1:26" ht="15.75" customHeight="1" x14ac:dyDescent="0.25">
      <c r="A468" s="474"/>
      <c r="B468" s="357"/>
      <c r="C468" s="474"/>
      <c r="D468" s="474"/>
      <c r="E468" s="474"/>
      <c r="F468" s="475"/>
      <c r="G468" s="474"/>
      <c r="H468" s="475"/>
      <c r="I468" s="475"/>
      <c r="J468" s="475"/>
      <c r="K468" s="475"/>
      <c r="L468" s="475"/>
      <c r="M468" s="474"/>
      <c r="N468" s="474"/>
      <c r="O468" s="474"/>
      <c r="P468" s="474"/>
      <c r="Q468" s="474"/>
      <c r="R468" s="474"/>
      <c r="S468" s="474"/>
      <c r="T468" s="474"/>
      <c r="U468" s="474"/>
      <c r="V468" s="474"/>
      <c r="W468" s="474"/>
      <c r="X468" s="474"/>
      <c r="Y468" s="474"/>
      <c r="Z468" s="474"/>
    </row>
    <row r="469" spans="1:26" ht="15.75" customHeight="1" x14ac:dyDescent="0.25">
      <c r="A469" s="474"/>
      <c r="B469" s="357"/>
      <c r="C469" s="474"/>
      <c r="D469" s="474"/>
      <c r="E469" s="474"/>
      <c r="F469" s="475"/>
      <c r="G469" s="474"/>
      <c r="H469" s="475"/>
      <c r="I469" s="475"/>
      <c r="J469" s="475"/>
      <c r="K469" s="475"/>
      <c r="L469" s="475"/>
      <c r="M469" s="474"/>
      <c r="N469" s="474"/>
      <c r="O469" s="474"/>
      <c r="P469" s="474"/>
      <c r="Q469" s="474"/>
      <c r="R469" s="474"/>
      <c r="S469" s="474"/>
      <c r="T469" s="474"/>
      <c r="U469" s="474"/>
      <c r="V469" s="474"/>
      <c r="W469" s="474"/>
      <c r="X469" s="474"/>
      <c r="Y469" s="474"/>
      <c r="Z469" s="474"/>
    </row>
    <row r="470" spans="1:26" ht="15.75" customHeight="1" x14ac:dyDescent="0.25">
      <c r="A470" s="474"/>
      <c r="B470" s="357"/>
      <c r="C470" s="474"/>
      <c r="D470" s="474"/>
      <c r="E470" s="474"/>
      <c r="F470" s="475"/>
      <c r="G470" s="474"/>
      <c r="H470" s="475"/>
      <c r="I470" s="475"/>
      <c r="J470" s="475"/>
      <c r="K470" s="475"/>
      <c r="L470" s="475"/>
      <c r="M470" s="474"/>
      <c r="N470" s="474"/>
      <c r="O470" s="474"/>
      <c r="P470" s="474"/>
      <c r="Q470" s="474"/>
      <c r="R470" s="474"/>
      <c r="S470" s="474"/>
      <c r="T470" s="474"/>
      <c r="U470" s="474"/>
      <c r="V470" s="474"/>
      <c r="W470" s="474"/>
      <c r="X470" s="474"/>
      <c r="Y470" s="474"/>
      <c r="Z470" s="474"/>
    </row>
    <row r="471" spans="1:26" ht="15.75" customHeight="1" x14ac:dyDescent="0.25">
      <c r="A471" s="474"/>
      <c r="B471" s="357"/>
      <c r="C471" s="474"/>
      <c r="D471" s="474"/>
      <c r="E471" s="474"/>
      <c r="F471" s="475"/>
      <c r="G471" s="474"/>
      <c r="H471" s="475"/>
      <c r="I471" s="475"/>
      <c r="J471" s="475"/>
      <c r="K471" s="475"/>
      <c r="L471" s="475"/>
      <c r="M471" s="474"/>
      <c r="N471" s="474"/>
      <c r="O471" s="474"/>
      <c r="P471" s="474"/>
      <c r="Q471" s="474"/>
      <c r="R471" s="474"/>
      <c r="S471" s="474"/>
      <c r="T471" s="474"/>
      <c r="U471" s="474"/>
      <c r="V471" s="474"/>
      <c r="W471" s="474"/>
      <c r="X471" s="474"/>
      <c r="Y471" s="474"/>
      <c r="Z471" s="474"/>
    </row>
    <row r="472" spans="1:26" ht="15.75" customHeight="1" x14ac:dyDescent="0.25">
      <c r="A472" s="474"/>
      <c r="B472" s="357"/>
      <c r="C472" s="474"/>
      <c r="D472" s="474"/>
      <c r="E472" s="474"/>
      <c r="F472" s="475"/>
      <c r="G472" s="474"/>
      <c r="H472" s="475"/>
      <c r="I472" s="475"/>
      <c r="J472" s="475"/>
      <c r="K472" s="475"/>
      <c r="L472" s="475"/>
      <c r="M472" s="474"/>
      <c r="N472" s="474"/>
      <c r="O472" s="474"/>
      <c r="P472" s="474"/>
      <c r="Q472" s="474"/>
      <c r="R472" s="474"/>
      <c r="S472" s="474"/>
      <c r="T472" s="474"/>
      <c r="U472" s="474"/>
      <c r="V472" s="474"/>
      <c r="W472" s="474"/>
      <c r="X472" s="474"/>
      <c r="Y472" s="474"/>
      <c r="Z472" s="474"/>
    </row>
    <row r="473" spans="1:26" ht="15.75" customHeight="1" x14ac:dyDescent="0.25">
      <c r="A473" s="474"/>
      <c r="B473" s="357"/>
      <c r="C473" s="474"/>
      <c r="D473" s="474"/>
      <c r="E473" s="474"/>
      <c r="F473" s="475"/>
      <c r="G473" s="474"/>
      <c r="H473" s="475"/>
      <c r="I473" s="475"/>
      <c r="J473" s="475"/>
      <c r="K473" s="475"/>
      <c r="L473" s="475"/>
      <c r="M473" s="474"/>
      <c r="N473" s="474"/>
      <c r="O473" s="474"/>
      <c r="P473" s="474"/>
      <c r="Q473" s="474"/>
      <c r="R473" s="474"/>
      <c r="S473" s="474"/>
      <c r="T473" s="474"/>
      <c r="U473" s="474"/>
      <c r="V473" s="474"/>
      <c r="W473" s="474"/>
      <c r="X473" s="474"/>
      <c r="Y473" s="474"/>
      <c r="Z473" s="474"/>
    </row>
    <row r="474" spans="1:26" ht="15.75" customHeight="1" x14ac:dyDescent="0.25">
      <c r="A474" s="474"/>
      <c r="B474" s="357"/>
      <c r="C474" s="474"/>
      <c r="D474" s="474"/>
      <c r="E474" s="474"/>
      <c r="F474" s="475"/>
      <c r="G474" s="474"/>
      <c r="H474" s="475"/>
      <c r="I474" s="475"/>
      <c r="J474" s="475"/>
      <c r="K474" s="475"/>
      <c r="L474" s="475"/>
      <c r="M474" s="474"/>
      <c r="N474" s="474"/>
      <c r="O474" s="474"/>
      <c r="P474" s="474"/>
      <c r="Q474" s="474"/>
      <c r="R474" s="474"/>
      <c r="S474" s="474"/>
      <c r="T474" s="474"/>
      <c r="U474" s="474"/>
      <c r="V474" s="474"/>
      <c r="W474" s="474"/>
      <c r="X474" s="474"/>
      <c r="Y474" s="474"/>
      <c r="Z474" s="474"/>
    </row>
    <row r="475" spans="1:26" ht="15.75" customHeight="1" x14ac:dyDescent="0.25">
      <c r="A475" s="474"/>
      <c r="B475" s="357"/>
      <c r="C475" s="474"/>
      <c r="D475" s="474"/>
      <c r="E475" s="474"/>
      <c r="F475" s="475"/>
      <c r="G475" s="474"/>
      <c r="H475" s="475"/>
      <c r="I475" s="475"/>
      <c r="J475" s="475"/>
      <c r="K475" s="475"/>
      <c r="L475" s="475"/>
      <c r="M475" s="474"/>
      <c r="N475" s="474"/>
      <c r="O475" s="474"/>
      <c r="P475" s="474"/>
      <c r="Q475" s="474"/>
      <c r="R475" s="474"/>
      <c r="S475" s="474"/>
      <c r="T475" s="474"/>
      <c r="U475" s="474"/>
      <c r="V475" s="474"/>
      <c r="W475" s="474"/>
      <c r="X475" s="474"/>
      <c r="Y475" s="474"/>
      <c r="Z475" s="474"/>
    </row>
    <row r="476" spans="1:26" ht="15.75" customHeight="1" x14ac:dyDescent="0.25">
      <c r="A476" s="474"/>
      <c r="B476" s="357"/>
      <c r="C476" s="474"/>
      <c r="D476" s="474"/>
      <c r="E476" s="474"/>
      <c r="F476" s="475"/>
      <c r="G476" s="474"/>
      <c r="H476" s="475"/>
      <c r="I476" s="475"/>
      <c r="J476" s="475"/>
      <c r="K476" s="475"/>
      <c r="L476" s="475"/>
      <c r="M476" s="474"/>
      <c r="N476" s="474"/>
      <c r="O476" s="474"/>
      <c r="P476" s="474"/>
      <c r="Q476" s="474"/>
      <c r="R476" s="474"/>
      <c r="S476" s="474"/>
      <c r="T476" s="474"/>
      <c r="U476" s="474"/>
      <c r="V476" s="474"/>
      <c r="W476" s="474"/>
      <c r="X476" s="474"/>
      <c r="Y476" s="474"/>
      <c r="Z476" s="474"/>
    </row>
    <row r="477" spans="1:26" ht="15.75" customHeight="1" x14ac:dyDescent="0.25">
      <c r="A477" s="474"/>
      <c r="B477" s="357"/>
      <c r="C477" s="474"/>
      <c r="D477" s="474"/>
      <c r="E477" s="474"/>
      <c r="F477" s="475"/>
      <c r="G477" s="474"/>
      <c r="H477" s="475"/>
      <c r="I477" s="475"/>
      <c r="J477" s="475"/>
      <c r="K477" s="475"/>
      <c r="L477" s="475"/>
      <c r="M477" s="474"/>
      <c r="N477" s="474"/>
      <c r="O477" s="474"/>
      <c r="P477" s="474"/>
      <c r="Q477" s="474"/>
      <c r="R477" s="474"/>
      <c r="S477" s="474"/>
      <c r="T477" s="474"/>
      <c r="U477" s="474"/>
      <c r="V477" s="474"/>
      <c r="W477" s="474"/>
      <c r="X477" s="474"/>
      <c r="Y477" s="474"/>
      <c r="Z477" s="474"/>
    </row>
    <row r="478" spans="1:26" ht="15.75" customHeight="1" x14ac:dyDescent="0.25">
      <c r="A478" s="474"/>
      <c r="B478" s="357"/>
      <c r="C478" s="474"/>
      <c r="D478" s="474"/>
      <c r="E478" s="474"/>
      <c r="F478" s="475"/>
      <c r="G478" s="474"/>
      <c r="H478" s="475"/>
      <c r="I478" s="475"/>
      <c r="J478" s="475"/>
      <c r="K478" s="475"/>
      <c r="L478" s="475"/>
      <c r="M478" s="474"/>
      <c r="N478" s="474"/>
      <c r="O478" s="474"/>
      <c r="P478" s="474"/>
      <c r="Q478" s="474"/>
      <c r="R478" s="474"/>
      <c r="S478" s="474"/>
      <c r="T478" s="474"/>
      <c r="U478" s="474"/>
      <c r="V478" s="474"/>
      <c r="W478" s="474"/>
      <c r="X478" s="474"/>
      <c r="Y478" s="474"/>
      <c r="Z478" s="474"/>
    </row>
    <row r="479" spans="1:26" ht="15.75" customHeight="1" x14ac:dyDescent="0.25">
      <c r="A479" s="474"/>
      <c r="B479" s="357"/>
      <c r="C479" s="474"/>
      <c r="D479" s="474"/>
      <c r="E479" s="474"/>
      <c r="F479" s="475"/>
      <c r="G479" s="474"/>
      <c r="H479" s="475"/>
      <c r="I479" s="475"/>
      <c r="J479" s="475"/>
      <c r="K479" s="475"/>
      <c r="L479" s="475"/>
      <c r="M479" s="474"/>
      <c r="N479" s="474"/>
      <c r="O479" s="474"/>
      <c r="P479" s="474"/>
      <c r="Q479" s="474"/>
      <c r="R479" s="474"/>
      <c r="S479" s="474"/>
      <c r="T479" s="474"/>
      <c r="U479" s="474"/>
      <c r="V479" s="474"/>
      <c r="W479" s="474"/>
      <c r="X479" s="474"/>
      <c r="Y479" s="474"/>
      <c r="Z479" s="474"/>
    </row>
    <row r="480" spans="1:26" ht="15.75" customHeight="1" x14ac:dyDescent="0.25">
      <c r="A480" s="474"/>
      <c r="B480" s="357"/>
      <c r="C480" s="474"/>
      <c r="D480" s="474"/>
      <c r="E480" s="474"/>
      <c r="F480" s="475"/>
      <c r="G480" s="474"/>
      <c r="H480" s="475"/>
      <c r="I480" s="475"/>
      <c r="J480" s="475"/>
      <c r="K480" s="475"/>
      <c r="L480" s="475"/>
      <c r="M480" s="474"/>
      <c r="N480" s="474"/>
      <c r="O480" s="474"/>
      <c r="P480" s="474"/>
      <c r="Q480" s="474"/>
      <c r="R480" s="474"/>
      <c r="S480" s="474"/>
      <c r="T480" s="474"/>
      <c r="U480" s="474"/>
      <c r="V480" s="474"/>
      <c r="W480" s="474"/>
      <c r="X480" s="474"/>
      <c r="Y480" s="474"/>
      <c r="Z480" s="474"/>
    </row>
    <row r="481" spans="1:26" ht="15.75" customHeight="1" x14ac:dyDescent="0.25">
      <c r="A481" s="474"/>
      <c r="B481" s="357"/>
      <c r="C481" s="474"/>
      <c r="D481" s="474"/>
      <c r="E481" s="474"/>
      <c r="F481" s="475"/>
      <c r="G481" s="474"/>
      <c r="H481" s="475"/>
      <c r="I481" s="475"/>
      <c r="J481" s="475"/>
      <c r="K481" s="475"/>
      <c r="L481" s="475"/>
      <c r="M481" s="474"/>
      <c r="N481" s="474"/>
      <c r="O481" s="474"/>
      <c r="P481" s="474"/>
      <c r="Q481" s="474"/>
      <c r="R481" s="474"/>
      <c r="S481" s="474"/>
      <c r="T481" s="474"/>
      <c r="U481" s="474"/>
      <c r="V481" s="474"/>
      <c r="W481" s="474"/>
      <c r="X481" s="474"/>
      <c r="Y481" s="474"/>
      <c r="Z481" s="474"/>
    </row>
    <row r="482" spans="1:26" ht="15.75" customHeight="1" x14ac:dyDescent="0.25">
      <c r="A482" s="474"/>
      <c r="B482" s="357"/>
      <c r="C482" s="474"/>
      <c r="D482" s="474"/>
      <c r="E482" s="474"/>
      <c r="F482" s="475"/>
      <c r="G482" s="474"/>
      <c r="H482" s="475"/>
      <c r="I482" s="475"/>
      <c r="J482" s="475"/>
      <c r="K482" s="475"/>
      <c r="L482" s="475"/>
      <c r="M482" s="474"/>
      <c r="N482" s="474"/>
      <c r="O482" s="474"/>
      <c r="P482" s="474"/>
      <c r="Q482" s="474"/>
      <c r="R482" s="474"/>
      <c r="S482" s="474"/>
      <c r="T482" s="474"/>
      <c r="U482" s="474"/>
      <c r="V482" s="474"/>
      <c r="W482" s="474"/>
      <c r="X482" s="474"/>
      <c r="Y482" s="474"/>
      <c r="Z482" s="474"/>
    </row>
    <row r="483" spans="1:26" ht="15.75" customHeight="1" x14ac:dyDescent="0.25">
      <c r="A483" s="474"/>
      <c r="B483" s="357"/>
      <c r="C483" s="474"/>
      <c r="D483" s="474"/>
      <c r="E483" s="474"/>
      <c r="F483" s="475"/>
      <c r="G483" s="474"/>
      <c r="H483" s="475"/>
      <c r="I483" s="475"/>
      <c r="J483" s="475"/>
      <c r="K483" s="475"/>
      <c r="L483" s="475"/>
      <c r="M483" s="474"/>
      <c r="N483" s="474"/>
      <c r="O483" s="474"/>
      <c r="P483" s="474"/>
      <c r="Q483" s="474"/>
      <c r="R483" s="474"/>
      <c r="S483" s="474"/>
      <c r="T483" s="474"/>
      <c r="U483" s="474"/>
      <c r="V483" s="474"/>
      <c r="W483" s="474"/>
      <c r="X483" s="474"/>
      <c r="Y483" s="474"/>
      <c r="Z483" s="474"/>
    </row>
    <row r="484" spans="1:26" ht="15.75" customHeight="1" x14ac:dyDescent="0.25">
      <c r="A484" s="474"/>
      <c r="B484" s="357"/>
      <c r="C484" s="474"/>
      <c r="D484" s="474"/>
      <c r="E484" s="474"/>
      <c r="F484" s="475"/>
      <c r="G484" s="474"/>
      <c r="H484" s="475"/>
      <c r="I484" s="475"/>
      <c r="J484" s="475"/>
      <c r="K484" s="475"/>
      <c r="L484" s="475"/>
      <c r="M484" s="474"/>
      <c r="N484" s="474"/>
      <c r="O484" s="474"/>
      <c r="P484" s="474"/>
      <c r="Q484" s="474"/>
      <c r="R484" s="474"/>
      <c r="S484" s="474"/>
      <c r="T484" s="474"/>
      <c r="U484" s="474"/>
      <c r="V484" s="474"/>
      <c r="W484" s="474"/>
      <c r="X484" s="474"/>
      <c r="Y484" s="474"/>
      <c r="Z484" s="474"/>
    </row>
    <row r="485" spans="1:26" ht="15.75" customHeight="1" x14ac:dyDescent="0.25">
      <c r="A485" s="474"/>
      <c r="B485" s="357"/>
      <c r="C485" s="474"/>
      <c r="D485" s="474"/>
      <c r="E485" s="474"/>
      <c r="F485" s="475"/>
      <c r="G485" s="474"/>
      <c r="H485" s="475"/>
      <c r="I485" s="475"/>
      <c r="J485" s="475"/>
      <c r="K485" s="475"/>
      <c r="L485" s="475"/>
      <c r="M485" s="474"/>
      <c r="N485" s="474"/>
      <c r="O485" s="474"/>
      <c r="P485" s="474"/>
      <c r="Q485" s="474"/>
      <c r="R485" s="474"/>
      <c r="S485" s="474"/>
      <c r="T485" s="474"/>
      <c r="U485" s="474"/>
      <c r="V485" s="474"/>
      <c r="W485" s="474"/>
      <c r="X485" s="474"/>
      <c r="Y485" s="474"/>
      <c r="Z485" s="474"/>
    </row>
    <row r="486" spans="1:26" ht="15.75" customHeight="1" x14ac:dyDescent="0.25">
      <c r="A486" s="474"/>
      <c r="B486" s="357"/>
      <c r="C486" s="474"/>
      <c r="D486" s="474"/>
      <c r="E486" s="474"/>
      <c r="F486" s="475"/>
      <c r="G486" s="474"/>
      <c r="H486" s="475"/>
      <c r="I486" s="475"/>
      <c r="J486" s="475"/>
      <c r="K486" s="475"/>
      <c r="L486" s="475"/>
      <c r="M486" s="474"/>
      <c r="N486" s="474"/>
      <c r="O486" s="474"/>
      <c r="P486" s="474"/>
      <c r="Q486" s="474"/>
      <c r="R486" s="474"/>
      <c r="S486" s="474"/>
      <c r="T486" s="474"/>
      <c r="U486" s="474"/>
      <c r="V486" s="474"/>
      <c r="W486" s="474"/>
      <c r="X486" s="474"/>
      <c r="Y486" s="474"/>
      <c r="Z486" s="474"/>
    </row>
    <row r="487" spans="1:26" ht="15.75" customHeight="1" x14ac:dyDescent="0.25">
      <c r="A487" s="474"/>
      <c r="B487" s="357"/>
      <c r="C487" s="474"/>
      <c r="D487" s="474"/>
      <c r="E487" s="474"/>
      <c r="F487" s="475"/>
      <c r="G487" s="474"/>
      <c r="H487" s="475"/>
      <c r="I487" s="475"/>
      <c r="J487" s="475"/>
      <c r="K487" s="475"/>
      <c r="L487" s="475"/>
      <c r="M487" s="474"/>
      <c r="N487" s="474"/>
      <c r="O487" s="474"/>
      <c r="P487" s="474"/>
      <c r="Q487" s="474"/>
      <c r="R487" s="474"/>
      <c r="S487" s="474"/>
      <c r="T487" s="474"/>
      <c r="U487" s="474"/>
      <c r="V487" s="474"/>
      <c r="W487" s="474"/>
      <c r="X487" s="474"/>
      <c r="Y487" s="474"/>
      <c r="Z487" s="474"/>
    </row>
    <row r="488" spans="1:26" ht="15.75" customHeight="1" x14ac:dyDescent="0.25">
      <c r="A488" s="474"/>
      <c r="B488" s="357"/>
      <c r="C488" s="474"/>
      <c r="D488" s="474"/>
      <c r="E488" s="474"/>
      <c r="F488" s="475"/>
      <c r="G488" s="474"/>
      <c r="H488" s="475"/>
      <c r="I488" s="475"/>
      <c r="J488" s="475"/>
      <c r="K488" s="475"/>
      <c r="L488" s="475"/>
      <c r="M488" s="474"/>
      <c r="N488" s="474"/>
      <c r="O488" s="474"/>
      <c r="P488" s="474"/>
      <c r="Q488" s="474"/>
      <c r="R488" s="474"/>
      <c r="S488" s="474"/>
      <c r="T488" s="474"/>
      <c r="U488" s="474"/>
      <c r="V488" s="474"/>
      <c r="W488" s="474"/>
      <c r="X488" s="474"/>
      <c r="Y488" s="474"/>
      <c r="Z488" s="474"/>
    </row>
    <row r="489" spans="1:26" ht="15.75" customHeight="1" x14ac:dyDescent="0.25">
      <c r="A489" s="474"/>
      <c r="B489" s="357"/>
      <c r="C489" s="474"/>
      <c r="D489" s="474"/>
      <c r="E489" s="474"/>
      <c r="F489" s="475"/>
      <c r="G489" s="474"/>
      <c r="H489" s="475"/>
      <c r="I489" s="475"/>
      <c r="J489" s="475"/>
      <c r="K489" s="475"/>
      <c r="L489" s="475"/>
      <c r="M489" s="474"/>
      <c r="N489" s="474"/>
      <c r="O489" s="474"/>
      <c r="P489" s="474"/>
      <c r="Q489" s="474"/>
      <c r="R489" s="474"/>
      <c r="S489" s="474"/>
      <c r="T489" s="474"/>
      <c r="U489" s="474"/>
      <c r="V489" s="474"/>
      <c r="W489" s="474"/>
      <c r="X489" s="474"/>
      <c r="Y489" s="474"/>
      <c r="Z489" s="474"/>
    </row>
    <row r="490" spans="1:26" ht="15.75" customHeight="1" x14ac:dyDescent="0.25">
      <c r="A490" s="474"/>
      <c r="B490" s="357"/>
      <c r="C490" s="474"/>
      <c r="D490" s="474"/>
      <c r="E490" s="474"/>
      <c r="F490" s="475"/>
      <c r="G490" s="474"/>
      <c r="H490" s="475"/>
      <c r="I490" s="475"/>
      <c r="J490" s="475"/>
      <c r="K490" s="475"/>
      <c r="L490" s="475"/>
      <c r="M490" s="474"/>
      <c r="N490" s="474"/>
      <c r="O490" s="474"/>
      <c r="P490" s="474"/>
      <c r="Q490" s="474"/>
      <c r="R490" s="474"/>
      <c r="S490" s="474"/>
      <c r="T490" s="474"/>
      <c r="U490" s="474"/>
      <c r="V490" s="474"/>
      <c r="W490" s="474"/>
      <c r="X490" s="474"/>
      <c r="Y490" s="474"/>
      <c r="Z490" s="474"/>
    </row>
    <row r="491" spans="1:26" ht="15.75" customHeight="1" x14ac:dyDescent="0.25">
      <c r="A491" s="474"/>
      <c r="B491" s="357"/>
      <c r="C491" s="474"/>
      <c r="D491" s="474"/>
      <c r="E491" s="474"/>
      <c r="F491" s="475"/>
      <c r="G491" s="474"/>
      <c r="H491" s="475"/>
      <c r="I491" s="475"/>
      <c r="J491" s="475"/>
      <c r="K491" s="475"/>
      <c r="L491" s="475"/>
      <c r="M491" s="474"/>
      <c r="N491" s="474"/>
      <c r="O491" s="474"/>
      <c r="P491" s="474"/>
      <c r="Q491" s="474"/>
      <c r="R491" s="474"/>
      <c r="S491" s="474"/>
      <c r="T491" s="474"/>
      <c r="U491" s="474"/>
      <c r="V491" s="474"/>
      <c r="W491" s="474"/>
      <c r="X491" s="474"/>
      <c r="Y491" s="474"/>
      <c r="Z491" s="474"/>
    </row>
    <row r="492" spans="1:26" ht="15.75" customHeight="1" x14ac:dyDescent="0.25">
      <c r="A492" s="474"/>
      <c r="B492" s="357"/>
      <c r="C492" s="474"/>
      <c r="D492" s="474"/>
      <c r="E492" s="474"/>
      <c r="F492" s="475"/>
      <c r="G492" s="474"/>
      <c r="H492" s="475"/>
      <c r="I492" s="475"/>
      <c r="J492" s="475"/>
      <c r="K492" s="475"/>
      <c r="L492" s="475"/>
      <c r="M492" s="474"/>
      <c r="N492" s="474"/>
      <c r="O492" s="474"/>
      <c r="P492" s="474"/>
      <c r="Q492" s="474"/>
      <c r="R492" s="474"/>
      <c r="S492" s="474"/>
      <c r="T492" s="474"/>
      <c r="U492" s="474"/>
      <c r="V492" s="474"/>
      <c r="W492" s="474"/>
      <c r="X492" s="474"/>
      <c r="Y492" s="474"/>
      <c r="Z492" s="474"/>
    </row>
    <row r="493" spans="1:26" ht="15.75" customHeight="1" x14ac:dyDescent="0.25">
      <c r="A493" s="474"/>
      <c r="B493" s="357"/>
      <c r="C493" s="474"/>
      <c r="D493" s="474"/>
      <c r="E493" s="474"/>
      <c r="F493" s="475"/>
      <c r="G493" s="474"/>
      <c r="H493" s="475"/>
      <c r="I493" s="475"/>
      <c r="J493" s="475"/>
      <c r="K493" s="475"/>
      <c r="L493" s="475"/>
      <c r="M493" s="474"/>
      <c r="N493" s="474"/>
      <c r="O493" s="474"/>
      <c r="P493" s="474"/>
      <c r="Q493" s="474"/>
      <c r="R493" s="474"/>
      <c r="S493" s="474"/>
      <c r="T493" s="474"/>
      <c r="U493" s="474"/>
      <c r="V493" s="474"/>
      <c r="W493" s="474"/>
      <c r="X493" s="474"/>
      <c r="Y493" s="474"/>
      <c r="Z493" s="474"/>
    </row>
    <row r="494" spans="1:26" ht="15.75" customHeight="1" x14ac:dyDescent="0.25">
      <c r="A494" s="474"/>
      <c r="B494" s="357"/>
      <c r="C494" s="474"/>
      <c r="D494" s="474"/>
      <c r="E494" s="474"/>
      <c r="F494" s="475"/>
      <c r="G494" s="474"/>
      <c r="H494" s="475"/>
      <c r="I494" s="475"/>
      <c r="J494" s="475"/>
      <c r="K494" s="475"/>
      <c r="L494" s="475"/>
      <c r="M494" s="474"/>
      <c r="N494" s="474"/>
      <c r="O494" s="474"/>
      <c r="P494" s="474"/>
      <c r="Q494" s="474"/>
      <c r="R494" s="474"/>
      <c r="S494" s="474"/>
      <c r="T494" s="474"/>
      <c r="U494" s="474"/>
      <c r="V494" s="474"/>
      <c r="W494" s="474"/>
      <c r="X494" s="474"/>
      <c r="Y494" s="474"/>
      <c r="Z494" s="474"/>
    </row>
    <row r="495" spans="1:26" ht="15.75" customHeight="1" x14ac:dyDescent="0.25">
      <c r="A495" s="474"/>
      <c r="B495" s="357"/>
      <c r="C495" s="474"/>
      <c r="D495" s="474"/>
      <c r="E495" s="474"/>
      <c r="F495" s="475"/>
      <c r="G495" s="474"/>
      <c r="H495" s="475"/>
      <c r="I495" s="475"/>
      <c r="J495" s="475"/>
      <c r="K495" s="475"/>
      <c r="L495" s="475"/>
      <c r="M495" s="474"/>
      <c r="N495" s="474"/>
      <c r="O495" s="474"/>
      <c r="P495" s="474"/>
      <c r="Q495" s="474"/>
      <c r="R495" s="474"/>
      <c r="S495" s="474"/>
      <c r="T495" s="474"/>
      <c r="U495" s="474"/>
      <c r="V495" s="474"/>
      <c r="W495" s="474"/>
      <c r="X495" s="474"/>
      <c r="Y495" s="474"/>
      <c r="Z495" s="474"/>
    </row>
    <row r="496" spans="1:26" ht="15.75" customHeight="1" x14ac:dyDescent="0.25">
      <c r="A496" s="474"/>
      <c r="B496" s="357"/>
      <c r="C496" s="474"/>
      <c r="D496" s="474"/>
      <c r="E496" s="474"/>
      <c r="F496" s="475"/>
      <c r="G496" s="474"/>
      <c r="H496" s="475"/>
      <c r="I496" s="475"/>
      <c r="J496" s="475"/>
      <c r="K496" s="475"/>
      <c r="L496" s="475"/>
      <c r="M496" s="474"/>
      <c r="N496" s="474"/>
      <c r="O496" s="474"/>
      <c r="P496" s="474"/>
      <c r="Q496" s="474"/>
      <c r="R496" s="474"/>
      <c r="S496" s="474"/>
      <c r="T496" s="474"/>
      <c r="U496" s="474"/>
      <c r="V496" s="474"/>
      <c r="W496" s="474"/>
      <c r="X496" s="474"/>
      <c r="Y496" s="474"/>
      <c r="Z496" s="474"/>
    </row>
    <row r="497" spans="1:26" ht="15.75" customHeight="1" x14ac:dyDescent="0.25">
      <c r="A497" s="474"/>
      <c r="B497" s="357"/>
      <c r="C497" s="474"/>
      <c r="D497" s="474"/>
      <c r="E497" s="474"/>
      <c r="F497" s="475"/>
      <c r="G497" s="474"/>
      <c r="H497" s="475"/>
      <c r="I497" s="475"/>
      <c r="J497" s="475"/>
      <c r="K497" s="475"/>
      <c r="L497" s="475"/>
      <c r="M497" s="474"/>
      <c r="N497" s="474"/>
      <c r="O497" s="474"/>
      <c r="P497" s="474"/>
      <c r="Q497" s="474"/>
      <c r="R497" s="474"/>
      <c r="S497" s="474"/>
      <c r="T497" s="474"/>
      <c r="U497" s="474"/>
      <c r="V497" s="474"/>
      <c r="W497" s="474"/>
      <c r="X497" s="474"/>
      <c r="Y497" s="474"/>
      <c r="Z497" s="474"/>
    </row>
    <row r="498" spans="1:26" ht="15.75" customHeight="1" x14ac:dyDescent="0.25">
      <c r="A498" s="474"/>
      <c r="B498" s="357"/>
      <c r="C498" s="474"/>
      <c r="D498" s="474"/>
      <c r="E498" s="474"/>
      <c r="F498" s="475"/>
      <c r="G498" s="474"/>
      <c r="H498" s="475"/>
      <c r="I498" s="475"/>
      <c r="J498" s="475"/>
      <c r="K498" s="475"/>
      <c r="L498" s="475"/>
      <c r="M498" s="474"/>
      <c r="N498" s="474"/>
      <c r="O498" s="474"/>
      <c r="P498" s="474"/>
      <c r="Q498" s="474"/>
      <c r="R498" s="474"/>
      <c r="S498" s="474"/>
      <c r="T498" s="474"/>
      <c r="U498" s="474"/>
      <c r="V498" s="474"/>
      <c r="W498" s="474"/>
      <c r="X498" s="474"/>
      <c r="Y498" s="474"/>
      <c r="Z498" s="474"/>
    </row>
    <row r="499" spans="1:26" ht="15.75" customHeight="1" x14ac:dyDescent="0.25">
      <c r="A499" s="474"/>
      <c r="B499" s="357"/>
      <c r="C499" s="474"/>
      <c r="D499" s="474"/>
      <c r="E499" s="474"/>
      <c r="F499" s="475"/>
      <c r="G499" s="474"/>
      <c r="H499" s="475"/>
      <c r="I499" s="475"/>
      <c r="J499" s="475"/>
      <c r="K499" s="475"/>
      <c r="L499" s="475"/>
      <c r="M499" s="474"/>
      <c r="N499" s="474"/>
      <c r="O499" s="474"/>
      <c r="P499" s="474"/>
      <c r="Q499" s="474"/>
      <c r="R499" s="474"/>
      <c r="S499" s="474"/>
      <c r="T499" s="474"/>
      <c r="U499" s="474"/>
      <c r="V499" s="474"/>
      <c r="W499" s="474"/>
      <c r="X499" s="474"/>
      <c r="Y499" s="474"/>
      <c r="Z499" s="474"/>
    </row>
    <row r="500" spans="1:26" ht="15.75" customHeight="1" x14ac:dyDescent="0.25">
      <c r="A500" s="474"/>
      <c r="B500" s="357"/>
      <c r="C500" s="474"/>
      <c r="D500" s="474"/>
      <c r="E500" s="474"/>
      <c r="F500" s="475"/>
      <c r="G500" s="474"/>
      <c r="H500" s="475"/>
      <c r="I500" s="475"/>
      <c r="J500" s="475"/>
      <c r="K500" s="475"/>
      <c r="L500" s="475"/>
      <c r="M500" s="474"/>
      <c r="N500" s="474"/>
      <c r="O500" s="474"/>
      <c r="P500" s="474"/>
      <c r="Q500" s="474"/>
      <c r="R500" s="474"/>
      <c r="S500" s="474"/>
      <c r="T500" s="474"/>
      <c r="U500" s="474"/>
      <c r="V500" s="474"/>
      <c r="W500" s="474"/>
      <c r="X500" s="474"/>
      <c r="Y500" s="474"/>
      <c r="Z500" s="474"/>
    </row>
    <row r="501" spans="1:26" ht="15.75" customHeight="1" x14ac:dyDescent="0.25">
      <c r="A501" s="474"/>
      <c r="B501" s="357"/>
      <c r="C501" s="474"/>
      <c r="D501" s="474"/>
      <c r="E501" s="474"/>
      <c r="F501" s="475"/>
      <c r="G501" s="474"/>
      <c r="H501" s="475"/>
      <c r="I501" s="475"/>
      <c r="J501" s="475"/>
      <c r="K501" s="475"/>
      <c r="L501" s="475"/>
      <c r="M501" s="474"/>
      <c r="N501" s="474"/>
      <c r="O501" s="474"/>
      <c r="P501" s="474"/>
      <c r="Q501" s="474"/>
      <c r="R501" s="474"/>
      <c r="S501" s="474"/>
      <c r="T501" s="474"/>
      <c r="U501" s="474"/>
      <c r="V501" s="474"/>
      <c r="W501" s="474"/>
      <c r="X501" s="474"/>
      <c r="Y501" s="474"/>
      <c r="Z501" s="474"/>
    </row>
    <row r="502" spans="1:26" ht="15.75" customHeight="1" x14ac:dyDescent="0.25">
      <c r="A502" s="474"/>
      <c r="B502" s="357"/>
      <c r="C502" s="474"/>
      <c r="D502" s="474"/>
      <c r="E502" s="474"/>
      <c r="F502" s="475"/>
      <c r="G502" s="474"/>
      <c r="H502" s="475"/>
      <c r="I502" s="475"/>
      <c r="J502" s="475"/>
      <c r="K502" s="475"/>
      <c r="L502" s="475"/>
      <c r="M502" s="474"/>
      <c r="N502" s="474"/>
      <c r="O502" s="474"/>
      <c r="P502" s="474"/>
      <c r="Q502" s="474"/>
      <c r="R502" s="474"/>
      <c r="S502" s="474"/>
      <c r="T502" s="474"/>
      <c r="U502" s="474"/>
      <c r="V502" s="474"/>
      <c r="W502" s="474"/>
      <c r="X502" s="474"/>
      <c r="Y502" s="474"/>
      <c r="Z502" s="474"/>
    </row>
    <row r="503" spans="1:26" ht="15.75" customHeight="1" x14ac:dyDescent="0.25">
      <c r="A503" s="474"/>
      <c r="B503" s="357"/>
      <c r="C503" s="474"/>
      <c r="D503" s="474"/>
      <c r="E503" s="474"/>
      <c r="F503" s="475"/>
      <c r="G503" s="474"/>
      <c r="H503" s="475"/>
      <c r="I503" s="475"/>
      <c r="J503" s="475"/>
      <c r="K503" s="475"/>
      <c r="L503" s="475"/>
      <c r="M503" s="474"/>
      <c r="N503" s="474"/>
      <c r="O503" s="474"/>
      <c r="P503" s="474"/>
      <c r="Q503" s="474"/>
      <c r="R503" s="474"/>
      <c r="S503" s="474"/>
      <c r="T503" s="474"/>
      <c r="U503" s="474"/>
      <c r="V503" s="474"/>
      <c r="W503" s="474"/>
      <c r="X503" s="474"/>
      <c r="Y503" s="474"/>
      <c r="Z503" s="474"/>
    </row>
    <row r="504" spans="1:26" ht="15.75" customHeight="1" x14ac:dyDescent="0.25">
      <c r="A504" s="474"/>
      <c r="B504" s="357"/>
      <c r="C504" s="474"/>
      <c r="D504" s="474"/>
      <c r="E504" s="474"/>
      <c r="F504" s="475"/>
      <c r="G504" s="474"/>
      <c r="H504" s="475"/>
      <c r="I504" s="475"/>
      <c r="J504" s="475"/>
      <c r="K504" s="475"/>
      <c r="L504" s="475"/>
      <c r="M504" s="474"/>
      <c r="N504" s="474"/>
      <c r="O504" s="474"/>
      <c r="P504" s="474"/>
      <c r="Q504" s="474"/>
      <c r="R504" s="474"/>
      <c r="S504" s="474"/>
      <c r="T504" s="474"/>
      <c r="U504" s="474"/>
      <c r="V504" s="474"/>
      <c r="W504" s="474"/>
      <c r="X504" s="474"/>
      <c r="Y504" s="474"/>
      <c r="Z504" s="474"/>
    </row>
    <row r="505" spans="1:26" ht="15.75" customHeight="1" x14ac:dyDescent="0.25">
      <c r="A505" s="474"/>
      <c r="B505" s="357"/>
      <c r="C505" s="474"/>
      <c r="D505" s="474"/>
      <c r="E505" s="474"/>
      <c r="F505" s="475"/>
      <c r="G505" s="474"/>
      <c r="H505" s="475"/>
      <c r="I505" s="475"/>
      <c r="J505" s="475"/>
      <c r="K505" s="475"/>
      <c r="L505" s="475"/>
      <c r="M505" s="474"/>
      <c r="N505" s="474"/>
      <c r="O505" s="474"/>
      <c r="P505" s="474"/>
      <c r="Q505" s="474"/>
      <c r="R505" s="474"/>
      <c r="S505" s="474"/>
      <c r="T505" s="474"/>
      <c r="U505" s="474"/>
      <c r="V505" s="474"/>
      <c r="W505" s="474"/>
      <c r="X505" s="474"/>
      <c r="Y505" s="474"/>
      <c r="Z505" s="474"/>
    </row>
    <row r="506" spans="1:26" ht="15.75" customHeight="1" x14ac:dyDescent="0.25">
      <c r="A506" s="474"/>
      <c r="B506" s="357"/>
      <c r="C506" s="474"/>
      <c r="D506" s="474"/>
      <c r="E506" s="474"/>
      <c r="F506" s="475"/>
      <c r="G506" s="474"/>
      <c r="H506" s="475"/>
      <c r="I506" s="475"/>
      <c r="J506" s="475"/>
      <c r="K506" s="475"/>
      <c r="L506" s="475"/>
      <c r="M506" s="474"/>
      <c r="N506" s="474"/>
      <c r="O506" s="474"/>
      <c r="P506" s="474"/>
      <c r="Q506" s="474"/>
      <c r="R506" s="474"/>
      <c r="S506" s="474"/>
      <c r="T506" s="474"/>
      <c r="U506" s="474"/>
      <c r="V506" s="474"/>
      <c r="W506" s="474"/>
      <c r="X506" s="474"/>
      <c r="Y506" s="474"/>
      <c r="Z506" s="474"/>
    </row>
    <row r="507" spans="1:26" ht="15.75" customHeight="1" x14ac:dyDescent="0.25">
      <c r="A507" s="474"/>
      <c r="B507" s="357"/>
      <c r="C507" s="474"/>
      <c r="D507" s="474"/>
      <c r="E507" s="474"/>
      <c r="F507" s="475"/>
      <c r="G507" s="474"/>
      <c r="H507" s="475"/>
      <c r="I507" s="475"/>
      <c r="J507" s="475"/>
      <c r="K507" s="475"/>
      <c r="L507" s="475"/>
      <c r="M507" s="474"/>
      <c r="N507" s="474"/>
      <c r="O507" s="474"/>
      <c r="P507" s="474"/>
      <c r="Q507" s="474"/>
      <c r="R507" s="474"/>
      <c r="S507" s="474"/>
      <c r="T507" s="474"/>
      <c r="U507" s="474"/>
      <c r="V507" s="474"/>
      <c r="W507" s="474"/>
      <c r="X507" s="474"/>
      <c r="Y507" s="474"/>
      <c r="Z507" s="474"/>
    </row>
    <row r="508" spans="1:26" ht="15.75" customHeight="1" x14ac:dyDescent="0.25">
      <c r="A508" s="474"/>
      <c r="B508" s="357"/>
      <c r="C508" s="474"/>
      <c r="D508" s="474"/>
      <c r="E508" s="474"/>
      <c r="F508" s="475"/>
      <c r="G508" s="474"/>
      <c r="H508" s="475"/>
      <c r="I508" s="475"/>
      <c r="J508" s="475"/>
      <c r="K508" s="475"/>
      <c r="L508" s="475"/>
      <c r="M508" s="474"/>
      <c r="N508" s="474"/>
      <c r="O508" s="474"/>
      <c r="P508" s="474"/>
      <c r="Q508" s="474"/>
      <c r="R508" s="474"/>
      <c r="S508" s="474"/>
      <c r="T508" s="474"/>
      <c r="U508" s="474"/>
      <c r="V508" s="474"/>
      <c r="W508" s="474"/>
      <c r="X508" s="474"/>
      <c r="Y508" s="474"/>
      <c r="Z508" s="474"/>
    </row>
    <row r="509" spans="1:26" ht="15.75" customHeight="1" x14ac:dyDescent="0.25">
      <c r="A509" s="474"/>
      <c r="B509" s="357"/>
      <c r="C509" s="474"/>
      <c r="D509" s="474"/>
      <c r="E509" s="474"/>
      <c r="F509" s="475"/>
      <c r="G509" s="474"/>
      <c r="H509" s="475"/>
      <c r="I509" s="475"/>
      <c r="J509" s="475"/>
      <c r="K509" s="475"/>
      <c r="L509" s="475"/>
      <c r="M509" s="474"/>
      <c r="N509" s="474"/>
      <c r="O509" s="474"/>
      <c r="P509" s="474"/>
      <c r="Q509" s="474"/>
      <c r="R509" s="474"/>
      <c r="S509" s="474"/>
      <c r="T509" s="474"/>
      <c r="U509" s="474"/>
      <c r="V509" s="474"/>
      <c r="W509" s="474"/>
      <c r="X509" s="474"/>
      <c r="Y509" s="474"/>
      <c r="Z509" s="474"/>
    </row>
    <row r="510" spans="1:26" ht="15.75" customHeight="1" x14ac:dyDescent="0.25">
      <c r="A510" s="474"/>
      <c r="B510" s="357"/>
      <c r="C510" s="474"/>
      <c r="D510" s="474"/>
      <c r="E510" s="474"/>
      <c r="F510" s="475"/>
      <c r="G510" s="474"/>
      <c r="H510" s="475"/>
      <c r="I510" s="475"/>
      <c r="J510" s="475"/>
      <c r="K510" s="475"/>
      <c r="L510" s="475"/>
      <c r="M510" s="474"/>
      <c r="N510" s="474"/>
      <c r="O510" s="474"/>
      <c r="P510" s="474"/>
      <c r="Q510" s="474"/>
      <c r="R510" s="474"/>
      <c r="S510" s="474"/>
      <c r="T510" s="474"/>
      <c r="U510" s="474"/>
      <c r="V510" s="474"/>
      <c r="W510" s="474"/>
      <c r="X510" s="474"/>
      <c r="Y510" s="474"/>
      <c r="Z510" s="474"/>
    </row>
    <row r="511" spans="1:26" ht="15.75" customHeight="1" x14ac:dyDescent="0.25">
      <c r="A511" s="474"/>
      <c r="B511" s="357"/>
      <c r="C511" s="474"/>
      <c r="D511" s="474"/>
      <c r="E511" s="474"/>
      <c r="F511" s="475"/>
      <c r="G511" s="474"/>
      <c r="H511" s="475"/>
      <c r="I511" s="475"/>
      <c r="J511" s="475"/>
      <c r="K511" s="475"/>
      <c r="L511" s="475"/>
      <c r="M511" s="474"/>
      <c r="N511" s="474"/>
      <c r="O511" s="474"/>
      <c r="P511" s="474"/>
      <c r="Q511" s="474"/>
      <c r="R511" s="474"/>
      <c r="S511" s="474"/>
      <c r="T511" s="474"/>
      <c r="U511" s="474"/>
      <c r="V511" s="474"/>
      <c r="W511" s="474"/>
      <c r="X511" s="474"/>
      <c r="Y511" s="474"/>
      <c r="Z511" s="474"/>
    </row>
    <row r="512" spans="1:26" ht="15.75" customHeight="1" x14ac:dyDescent="0.25">
      <c r="A512" s="474"/>
      <c r="B512" s="357"/>
      <c r="C512" s="474"/>
      <c r="D512" s="474"/>
      <c r="E512" s="474"/>
      <c r="F512" s="475"/>
      <c r="G512" s="474"/>
      <c r="H512" s="475"/>
      <c r="I512" s="475"/>
      <c r="J512" s="475"/>
      <c r="K512" s="475"/>
      <c r="L512" s="475"/>
      <c r="M512" s="474"/>
      <c r="N512" s="474"/>
      <c r="O512" s="474"/>
      <c r="P512" s="474"/>
      <c r="Q512" s="474"/>
      <c r="R512" s="474"/>
      <c r="S512" s="474"/>
      <c r="T512" s="474"/>
      <c r="U512" s="474"/>
      <c r="V512" s="474"/>
      <c r="W512" s="474"/>
      <c r="X512" s="474"/>
      <c r="Y512" s="474"/>
      <c r="Z512" s="474"/>
    </row>
    <row r="513" spans="1:26" ht="15.75" customHeight="1" x14ac:dyDescent="0.25">
      <c r="A513" s="474"/>
      <c r="B513" s="357"/>
      <c r="C513" s="474"/>
      <c r="D513" s="474"/>
      <c r="E513" s="474"/>
      <c r="F513" s="475"/>
      <c r="G513" s="474"/>
      <c r="H513" s="475"/>
      <c r="I513" s="475"/>
      <c r="J513" s="475"/>
      <c r="K513" s="475"/>
      <c r="L513" s="475"/>
      <c r="M513" s="474"/>
      <c r="N513" s="474"/>
      <c r="O513" s="474"/>
      <c r="P513" s="474"/>
      <c r="Q513" s="474"/>
      <c r="R513" s="474"/>
      <c r="S513" s="474"/>
      <c r="T513" s="474"/>
      <c r="U513" s="474"/>
      <c r="V513" s="474"/>
      <c r="W513" s="474"/>
      <c r="X513" s="474"/>
      <c r="Y513" s="474"/>
      <c r="Z513" s="474"/>
    </row>
    <row r="514" spans="1:26" ht="15.75" customHeight="1" x14ac:dyDescent="0.25">
      <c r="A514" s="474"/>
      <c r="B514" s="357"/>
      <c r="C514" s="474"/>
      <c r="D514" s="474"/>
      <c r="E514" s="474"/>
      <c r="F514" s="475"/>
      <c r="G514" s="474"/>
      <c r="H514" s="475"/>
      <c r="I514" s="475"/>
      <c r="J514" s="475"/>
      <c r="K514" s="475"/>
      <c r="L514" s="475"/>
      <c r="M514" s="474"/>
      <c r="N514" s="474"/>
      <c r="O514" s="474"/>
      <c r="P514" s="474"/>
      <c r="Q514" s="474"/>
      <c r="R514" s="474"/>
      <c r="S514" s="474"/>
      <c r="T514" s="474"/>
      <c r="U514" s="474"/>
      <c r="V514" s="474"/>
      <c r="W514" s="474"/>
      <c r="X514" s="474"/>
      <c r="Y514" s="474"/>
      <c r="Z514" s="474"/>
    </row>
    <row r="515" spans="1:26" ht="15.75" customHeight="1" x14ac:dyDescent="0.25">
      <c r="A515" s="474"/>
      <c r="B515" s="357"/>
      <c r="C515" s="474"/>
      <c r="D515" s="474"/>
      <c r="E515" s="474"/>
      <c r="F515" s="475"/>
      <c r="G515" s="474"/>
      <c r="H515" s="475"/>
      <c r="I515" s="475"/>
      <c r="J515" s="475"/>
      <c r="K515" s="475"/>
      <c r="L515" s="475"/>
      <c r="M515" s="474"/>
      <c r="N515" s="474"/>
      <c r="O515" s="474"/>
      <c r="P515" s="474"/>
      <c r="Q515" s="474"/>
      <c r="R515" s="474"/>
      <c r="S515" s="474"/>
      <c r="T515" s="474"/>
      <c r="U515" s="474"/>
      <c r="V515" s="474"/>
      <c r="W515" s="474"/>
      <c r="X515" s="474"/>
      <c r="Y515" s="474"/>
      <c r="Z515" s="474"/>
    </row>
    <row r="516" spans="1:26" ht="15.75" customHeight="1" x14ac:dyDescent="0.25">
      <c r="A516" s="474"/>
      <c r="B516" s="357"/>
      <c r="C516" s="474"/>
      <c r="D516" s="474"/>
      <c r="E516" s="474"/>
      <c r="F516" s="475"/>
      <c r="G516" s="474"/>
      <c r="H516" s="475"/>
      <c r="I516" s="475"/>
      <c r="J516" s="475"/>
      <c r="K516" s="475"/>
      <c r="L516" s="475"/>
      <c r="M516" s="474"/>
      <c r="N516" s="474"/>
      <c r="O516" s="474"/>
      <c r="P516" s="474"/>
      <c r="Q516" s="474"/>
      <c r="R516" s="474"/>
      <c r="S516" s="474"/>
      <c r="T516" s="474"/>
      <c r="U516" s="474"/>
      <c r="V516" s="474"/>
      <c r="W516" s="474"/>
      <c r="X516" s="474"/>
      <c r="Y516" s="474"/>
      <c r="Z516" s="474"/>
    </row>
    <row r="517" spans="1:26" ht="15.75" customHeight="1" x14ac:dyDescent="0.25">
      <c r="A517" s="474"/>
      <c r="B517" s="357"/>
      <c r="C517" s="474"/>
      <c r="D517" s="474"/>
      <c r="E517" s="474"/>
      <c r="F517" s="475"/>
      <c r="G517" s="474"/>
      <c r="H517" s="475"/>
      <c r="I517" s="475"/>
      <c r="J517" s="475"/>
      <c r="K517" s="475"/>
      <c r="L517" s="475"/>
      <c r="M517" s="474"/>
      <c r="N517" s="474"/>
      <c r="O517" s="474"/>
      <c r="P517" s="474"/>
      <c r="Q517" s="474"/>
      <c r="R517" s="474"/>
      <c r="S517" s="474"/>
      <c r="T517" s="474"/>
      <c r="U517" s="474"/>
      <c r="V517" s="474"/>
      <c r="W517" s="474"/>
      <c r="X517" s="474"/>
      <c r="Y517" s="474"/>
      <c r="Z517" s="474"/>
    </row>
    <row r="518" spans="1:26" ht="15.75" customHeight="1" x14ac:dyDescent="0.25">
      <c r="A518" s="474"/>
      <c r="B518" s="357"/>
      <c r="C518" s="474"/>
      <c r="D518" s="474"/>
      <c r="E518" s="474"/>
      <c r="F518" s="475"/>
      <c r="G518" s="474"/>
      <c r="H518" s="475"/>
      <c r="I518" s="475"/>
      <c r="J518" s="475"/>
      <c r="K518" s="475"/>
      <c r="L518" s="475"/>
      <c r="M518" s="474"/>
      <c r="N518" s="474"/>
      <c r="O518" s="474"/>
      <c r="P518" s="474"/>
      <c r="Q518" s="474"/>
      <c r="R518" s="474"/>
      <c r="S518" s="474"/>
      <c r="T518" s="474"/>
      <c r="U518" s="474"/>
      <c r="V518" s="474"/>
      <c r="W518" s="474"/>
      <c r="X518" s="474"/>
      <c r="Y518" s="474"/>
      <c r="Z518" s="474"/>
    </row>
    <row r="519" spans="1:26" ht="15.75" customHeight="1" x14ac:dyDescent="0.25">
      <c r="A519" s="474"/>
      <c r="B519" s="357"/>
      <c r="C519" s="474"/>
      <c r="D519" s="474"/>
      <c r="E519" s="474"/>
      <c r="F519" s="475"/>
      <c r="G519" s="474"/>
      <c r="H519" s="475"/>
      <c r="I519" s="475"/>
      <c r="J519" s="475"/>
      <c r="K519" s="475"/>
      <c r="L519" s="475"/>
      <c r="M519" s="474"/>
      <c r="N519" s="474"/>
      <c r="O519" s="474"/>
      <c r="P519" s="474"/>
      <c r="Q519" s="474"/>
      <c r="R519" s="474"/>
      <c r="S519" s="474"/>
      <c r="T519" s="474"/>
      <c r="U519" s="474"/>
      <c r="V519" s="474"/>
      <c r="W519" s="474"/>
      <c r="X519" s="474"/>
      <c r="Y519" s="474"/>
      <c r="Z519" s="474"/>
    </row>
    <row r="520" spans="1:26" ht="15.75" customHeight="1" x14ac:dyDescent="0.25">
      <c r="A520" s="474"/>
      <c r="B520" s="357"/>
      <c r="C520" s="474"/>
      <c r="D520" s="474"/>
      <c r="E520" s="474"/>
      <c r="F520" s="475"/>
      <c r="G520" s="474"/>
      <c r="H520" s="475"/>
      <c r="I520" s="475"/>
      <c r="J520" s="475"/>
      <c r="K520" s="475"/>
      <c r="L520" s="475"/>
      <c r="M520" s="474"/>
      <c r="N520" s="474"/>
      <c r="O520" s="474"/>
      <c r="P520" s="474"/>
      <c r="Q520" s="474"/>
      <c r="R520" s="474"/>
      <c r="S520" s="474"/>
      <c r="T520" s="474"/>
      <c r="U520" s="474"/>
      <c r="V520" s="474"/>
      <c r="W520" s="474"/>
      <c r="X520" s="474"/>
      <c r="Y520" s="474"/>
      <c r="Z520" s="474"/>
    </row>
    <row r="521" spans="1:26" ht="15.75" customHeight="1" x14ac:dyDescent="0.25">
      <c r="A521" s="474"/>
      <c r="B521" s="357"/>
      <c r="C521" s="474"/>
      <c r="D521" s="474"/>
      <c r="E521" s="474"/>
      <c r="F521" s="475"/>
      <c r="G521" s="474"/>
      <c r="H521" s="475"/>
      <c r="I521" s="475"/>
      <c r="J521" s="475"/>
      <c r="K521" s="475"/>
      <c r="L521" s="475"/>
      <c r="M521" s="474"/>
      <c r="N521" s="474"/>
      <c r="O521" s="474"/>
      <c r="P521" s="474"/>
      <c r="Q521" s="474"/>
      <c r="R521" s="474"/>
      <c r="S521" s="474"/>
      <c r="T521" s="474"/>
      <c r="U521" s="474"/>
      <c r="V521" s="474"/>
      <c r="W521" s="474"/>
      <c r="X521" s="474"/>
      <c r="Y521" s="474"/>
      <c r="Z521" s="474"/>
    </row>
    <row r="522" spans="1:26" ht="15.75" customHeight="1" x14ac:dyDescent="0.25">
      <c r="A522" s="474"/>
      <c r="B522" s="357"/>
      <c r="C522" s="474"/>
      <c r="D522" s="474"/>
      <c r="E522" s="474"/>
      <c r="F522" s="475"/>
      <c r="G522" s="474"/>
      <c r="H522" s="475"/>
      <c r="I522" s="475"/>
      <c r="J522" s="475"/>
      <c r="K522" s="475"/>
      <c r="L522" s="475"/>
      <c r="M522" s="474"/>
      <c r="N522" s="474"/>
      <c r="O522" s="474"/>
      <c r="P522" s="474"/>
      <c r="Q522" s="474"/>
      <c r="R522" s="474"/>
      <c r="S522" s="474"/>
      <c r="T522" s="474"/>
      <c r="U522" s="474"/>
      <c r="V522" s="474"/>
      <c r="W522" s="474"/>
      <c r="X522" s="474"/>
      <c r="Y522" s="474"/>
      <c r="Z522" s="474"/>
    </row>
    <row r="523" spans="1:26" ht="15.75" customHeight="1" x14ac:dyDescent="0.25">
      <c r="A523" s="474"/>
      <c r="B523" s="357"/>
      <c r="C523" s="474"/>
      <c r="D523" s="474"/>
      <c r="E523" s="474"/>
      <c r="F523" s="475"/>
      <c r="G523" s="474"/>
      <c r="H523" s="475"/>
      <c r="I523" s="475"/>
      <c r="J523" s="475"/>
      <c r="K523" s="475"/>
      <c r="L523" s="475"/>
      <c r="M523" s="474"/>
      <c r="N523" s="474"/>
      <c r="O523" s="474"/>
      <c r="P523" s="474"/>
      <c r="Q523" s="474"/>
      <c r="R523" s="474"/>
      <c r="S523" s="474"/>
      <c r="T523" s="474"/>
      <c r="U523" s="474"/>
      <c r="V523" s="474"/>
      <c r="W523" s="474"/>
      <c r="X523" s="474"/>
      <c r="Y523" s="474"/>
      <c r="Z523" s="474"/>
    </row>
    <row r="524" spans="1:26" ht="15.75" customHeight="1" x14ac:dyDescent="0.25">
      <c r="A524" s="474"/>
      <c r="B524" s="357"/>
      <c r="C524" s="474"/>
      <c r="D524" s="474"/>
      <c r="E524" s="474"/>
      <c r="F524" s="475"/>
      <c r="G524" s="474"/>
      <c r="H524" s="475"/>
      <c r="I524" s="475"/>
      <c r="J524" s="475"/>
      <c r="K524" s="475"/>
      <c r="L524" s="475"/>
      <c r="M524" s="474"/>
      <c r="N524" s="474"/>
      <c r="O524" s="474"/>
      <c r="P524" s="474"/>
      <c r="Q524" s="474"/>
      <c r="R524" s="474"/>
      <c r="S524" s="474"/>
      <c r="T524" s="474"/>
      <c r="U524" s="474"/>
      <c r="V524" s="474"/>
      <c r="W524" s="474"/>
      <c r="X524" s="474"/>
      <c r="Y524" s="474"/>
      <c r="Z524" s="474"/>
    </row>
    <row r="525" spans="1:26" ht="15.75" customHeight="1" x14ac:dyDescent="0.25">
      <c r="A525" s="474"/>
      <c r="B525" s="357"/>
      <c r="C525" s="474"/>
      <c r="D525" s="474"/>
      <c r="E525" s="474"/>
      <c r="F525" s="475"/>
      <c r="G525" s="474"/>
      <c r="H525" s="475"/>
      <c r="I525" s="475"/>
      <c r="J525" s="475"/>
      <c r="K525" s="475"/>
      <c r="L525" s="475"/>
      <c r="M525" s="474"/>
      <c r="N525" s="474"/>
      <c r="O525" s="474"/>
      <c r="P525" s="474"/>
      <c r="Q525" s="474"/>
      <c r="R525" s="474"/>
      <c r="S525" s="474"/>
      <c r="T525" s="474"/>
      <c r="U525" s="474"/>
      <c r="V525" s="474"/>
      <c r="W525" s="474"/>
      <c r="X525" s="474"/>
      <c r="Y525" s="474"/>
      <c r="Z525" s="474"/>
    </row>
    <row r="526" spans="1:26" ht="15.75" customHeight="1" x14ac:dyDescent="0.25">
      <c r="A526" s="474"/>
      <c r="B526" s="357"/>
      <c r="C526" s="474"/>
      <c r="D526" s="474"/>
      <c r="E526" s="474"/>
      <c r="F526" s="475"/>
      <c r="G526" s="474"/>
      <c r="H526" s="475"/>
      <c r="I526" s="475"/>
      <c r="J526" s="475"/>
      <c r="K526" s="475"/>
      <c r="L526" s="475"/>
      <c r="M526" s="474"/>
      <c r="N526" s="474"/>
      <c r="O526" s="474"/>
      <c r="P526" s="474"/>
      <c r="Q526" s="474"/>
      <c r="R526" s="474"/>
      <c r="S526" s="474"/>
      <c r="T526" s="474"/>
      <c r="U526" s="474"/>
      <c r="V526" s="474"/>
      <c r="W526" s="474"/>
      <c r="X526" s="474"/>
      <c r="Y526" s="474"/>
      <c r="Z526" s="474"/>
    </row>
    <row r="527" spans="1:26" ht="15.75" customHeight="1" x14ac:dyDescent="0.25">
      <c r="A527" s="474"/>
      <c r="B527" s="357"/>
      <c r="C527" s="474"/>
      <c r="D527" s="474"/>
      <c r="E527" s="474"/>
      <c r="F527" s="475"/>
      <c r="G527" s="474"/>
      <c r="H527" s="475"/>
      <c r="I527" s="475"/>
      <c r="J527" s="475"/>
      <c r="K527" s="475"/>
      <c r="L527" s="475"/>
      <c r="M527" s="474"/>
      <c r="N527" s="474"/>
      <c r="O527" s="474"/>
      <c r="P527" s="474"/>
      <c r="Q527" s="474"/>
      <c r="R527" s="474"/>
      <c r="S527" s="474"/>
      <c r="T527" s="474"/>
      <c r="U527" s="474"/>
      <c r="V527" s="474"/>
      <c r="W527" s="474"/>
      <c r="X527" s="474"/>
      <c r="Y527" s="474"/>
      <c r="Z527" s="474"/>
    </row>
    <row r="528" spans="1:26" ht="15.75" customHeight="1" x14ac:dyDescent="0.25">
      <c r="A528" s="474"/>
      <c r="B528" s="357"/>
      <c r="C528" s="474"/>
      <c r="D528" s="474"/>
      <c r="E528" s="474"/>
      <c r="F528" s="475"/>
      <c r="G528" s="474"/>
      <c r="H528" s="475"/>
      <c r="I528" s="475"/>
      <c r="J528" s="475"/>
      <c r="K528" s="475"/>
      <c r="L528" s="475"/>
      <c r="M528" s="474"/>
      <c r="N528" s="474"/>
      <c r="O528" s="474"/>
      <c r="P528" s="474"/>
      <c r="Q528" s="474"/>
      <c r="R528" s="474"/>
      <c r="S528" s="474"/>
      <c r="T528" s="474"/>
      <c r="U528" s="474"/>
      <c r="V528" s="474"/>
      <c r="W528" s="474"/>
      <c r="X528" s="474"/>
      <c r="Y528" s="474"/>
      <c r="Z528" s="474"/>
    </row>
    <row r="529" spans="1:26" ht="15.75" customHeight="1" x14ac:dyDescent="0.25">
      <c r="A529" s="474"/>
      <c r="B529" s="357"/>
      <c r="C529" s="474"/>
      <c r="D529" s="474"/>
      <c r="E529" s="474"/>
      <c r="F529" s="475"/>
      <c r="G529" s="474"/>
      <c r="H529" s="475"/>
      <c r="I529" s="475"/>
      <c r="J529" s="475"/>
      <c r="K529" s="475"/>
      <c r="L529" s="475"/>
      <c r="M529" s="474"/>
      <c r="N529" s="474"/>
      <c r="O529" s="474"/>
      <c r="P529" s="474"/>
      <c r="Q529" s="474"/>
      <c r="R529" s="474"/>
      <c r="S529" s="474"/>
      <c r="T529" s="474"/>
      <c r="U529" s="474"/>
      <c r="V529" s="474"/>
      <c r="W529" s="474"/>
      <c r="X529" s="474"/>
      <c r="Y529" s="474"/>
      <c r="Z529" s="474"/>
    </row>
    <row r="530" spans="1:26" ht="15.75" customHeight="1" x14ac:dyDescent="0.25">
      <c r="A530" s="474"/>
      <c r="B530" s="357"/>
      <c r="C530" s="474"/>
      <c r="D530" s="474"/>
      <c r="E530" s="474"/>
      <c r="F530" s="475"/>
      <c r="G530" s="474"/>
      <c r="H530" s="475"/>
      <c r="I530" s="475"/>
      <c r="J530" s="475"/>
      <c r="K530" s="475"/>
      <c r="L530" s="475"/>
      <c r="M530" s="474"/>
      <c r="N530" s="474"/>
      <c r="O530" s="474"/>
      <c r="P530" s="474"/>
      <c r="Q530" s="474"/>
      <c r="R530" s="474"/>
      <c r="S530" s="474"/>
      <c r="T530" s="474"/>
      <c r="U530" s="474"/>
      <c r="V530" s="474"/>
      <c r="W530" s="474"/>
      <c r="X530" s="474"/>
      <c r="Y530" s="474"/>
      <c r="Z530" s="474"/>
    </row>
    <row r="531" spans="1:26" ht="15.75" customHeight="1" x14ac:dyDescent="0.25">
      <c r="A531" s="474"/>
      <c r="B531" s="357"/>
      <c r="C531" s="474"/>
      <c r="D531" s="474"/>
      <c r="E531" s="474"/>
      <c r="F531" s="475"/>
      <c r="G531" s="474"/>
      <c r="H531" s="475"/>
      <c r="I531" s="475"/>
      <c r="J531" s="475"/>
      <c r="K531" s="475"/>
      <c r="L531" s="475"/>
      <c r="M531" s="474"/>
      <c r="N531" s="474"/>
      <c r="O531" s="474"/>
      <c r="P531" s="474"/>
      <c r="Q531" s="474"/>
      <c r="R531" s="474"/>
      <c r="S531" s="474"/>
      <c r="T531" s="474"/>
      <c r="U531" s="474"/>
      <c r="V531" s="474"/>
      <c r="W531" s="474"/>
      <c r="X531" s="474"/>
      <c r="Y531" s="474"/>
      <c r="Z531" s="474"/>
    </row>
    <row r="532" spans="1:26" ht="15.75" customHeight="1" x14ac:dyDescent="0.25">
      <c r="A532" s="474"/>
      <c r="B532" s="357"/>
      <c r="C532" s="474"/>
      <c r="D532" s="474"/>
      <c r="E532" s="474"/>
      <c r="F532" s="475"/>
      <c r="G532" s="474"/>
      <c r="H532" s="475"/>
      <c r="I532" s="475"/>
      <c r="J532" s="475"/>
      <c r="K532" s="475"/>
      <c r="L532" s="475"/>
      <c r="M532" s="474"/>
      <c r="N532" s="474"/>
      <c r="O532" s="474"/>
      <c r="P532" s="474"/>
      <c r="Q532" s="474"/>
      <c r="R532" s="474"/>
      <c r="S532" s="474"/>
      <c r="T532" s="474"/>
      <c r="U532" s="474"/>
      <c r="V532" s="474"/>
      <c r="W532" s="474"/>
      <c r="X532" s="474"/>
      <c r="Y532" s="474"/>
      <c r="Z532" s="474"/>
    </row>
    <row r="533" spans="1:26" ht="15.75" customHeight="1" x14ac:dyDescent="0.25">
      <c r="A533" s="474"/>
      <c r="B533" s="357"/>
      <c r="C533" s="474"/>
      <c r="D533" s="474"/>
      <c r="E533" s="474"/>
      <c r="F533" s="475"/>
      <c r="G533" s="474"/>
      <c r="H533" s="475"/>
      <c r="I533" s="475"/>
      <c r="J533" s="475"/>
      <c r="K533" s="475"/>
      <c r="L533" s="475"/>
      <c r="M533" s="474"/>
      <c r="N533" s="474"/>
      <c r="O533" s="474"/>
      <c r="P533" s="474"/>
      <c r="Q533" s="474"/>
      <c r="R533" s="474"/>
      <c r="S533" s="474"/>
      <c r="T533" s="474"/>
      <c r="U533" s="474"/>
      <c r="V533" s="474"/>
      <c r="W533" s="474"/>
      <c r="X533" s="474"/>
      <c r="Y533" s="474"/>
      <c r="Z533" s="474"/>
    </row>
    <row r="534" spans="1:26" ht="15.75" customHeight="1" x14ac:dyDescent="0.25">
      <c r="A534" s="474"/>
      <c r="B534" s="357"/>
      <c r="C534" s="474"/>
      <c r="D534" s="474"/>
      <c r="E534" s="474"/>
      <c r="F534" s="475"/>
      <c r="G534" s="474"/>
      <c r="H534" s="475"/>
      <c r="I534" s="475"/>
      <c r="J534" s="475"/>
      <c r="K534" s="475"/>
      <c r="L534" s="475"/>
      <c r="M534" s="474"/>
      <c r="N534" s="474"/>
      <c r="O534" s="474"/>
      <c r="P534" s="474"/>
      <c r="Q534" s="474"/>
      <c r="R534" s="474"/>
      <c r="S534" s="474"/>
      <c r="T534" s="474"/>
      <c r="U534" s="474"/>
      <c r="V534" s="474"/>
      <c r="W534" s="474"/>
      <c r="X534" s="474"/>
      <c r="Y534" s="474"/>
      <c r="Z534" s="474"/>
    </row>
    <row r="535" spans="1:26" ht="15.75" customHeight="1" x14ac:dyDescent="0.25">
      <c r="A535" s="474"/>
      <c r="B535" s="357"/>
      <c r="C535" s="474"/>
      <c r="D535" s="474"/>
      <c r="E535" s="474"/>
      <c r="F535" s="475"/>
      <c r="G535" s="474"/>
      <c r="H535" s="475"/>
      <c r="I535" s="475"/>
      <c r="J535" s="475"/>
      <c r="K535" s="475"/>
      <c r="L535" s="475"/>
      <c r="M535" s="474"/>
      <c r="N535" s="474"/>
      <c r="O535" s="474"/>
      <c r="P535" s="474"/>
      <c r="Q535" s="474"/>
      <c r="R535" s="474"/>
      <c r="S535" s="474"/>
      <c r="T535" s="474"/>
      <c r="U535" s="474"/>
      <c r="V535" s="474"/>
      <c r="W535" s="474"/>
      <c r="X535" s="474"/>
      <c r="Y535" s="474"/>
      <c r="Z535" s="474"/>
    </row>
    <row r="536" spans="1:26" ht="15.75" customHeight="1" x14ac:dyDescent="0.25">
      <c r="A536" s="474"/>
      <c r="B536" s="357"/>
      <c r="C536" s="474"/>
      <c r="D536" s="474"/>
      <c r="E536" s="474"/>
      <c r="F536" s="475"/>
      <c r="G536" s="474"/>
      <c r="H536" s="475"/>
      <c r="I536" s="475"/>
      <c r="J536" s="475"/>
      <c r="K536" s="475"/>
      <c r="L536" s="475"/>
      <c r="M536" s="474"/>
      <c r="N536" s="474"/>
      <c r="O536" s="474"/>
      <c r="P536" s="474"/>
      <c r="Q536" s="474"/>
      <c r="R536" s="474"/>
      <c r="S536" s="474"/>
      <c r="T536" s="474"/>
      <c r="U536" s="474"/>
      <c r="V536" s="474"/>
      <c r="W536" s="474"/>
      <c r="X536" s="474"/>
      <c r="Y536" s="474"/>
      <c r="Z536" s="474"/>
    </row>
    <row r="537" spans="1:26" ht="15.75" customHeight="1" x14ac:dyDescent="0.25">
      <c r="A537" s="474"/>
      <c r="B537" s="357"/>
      <c r="C537" s="474"/>
      <c r="D537" s="474"/>
      <c r="E537" s="474"/>
      <c r="F537" s="475"/>
      <c r="G537" s="474"/>
      <c r="H537" s="475"/>
      <c r="I537" s="475"/>
      <c r="J537" s="475"/>
      <c r="K537" s="475"/>
      <c r="L537" s="475"/>
      <c r="M537" s="474"/>
      <c r="N537" s="474"/>
      <c r="O537" s="474"/>
      <c r="P537" s="474"/>
      <c r="Q537" s="474"/>
      <c r="R537" s="474"/>
      <c r="S537" s="474"/>
      <c r="T537" s="474"/>
      <c r="U537" s="474"/>
      <c r="V537" s="474"/>
      <c r="W537" s="474"/>
      <c r="X537" s="474"/>
      <c r="Y537" s="474"/>
      <c r="Z537" s="474"/>
    </row>
    <row r="538" spans="1:26" ht="15.75" customHeight="1" x14ac:dyDescent="0.25">
      <c r="A538" s="474"/>
      <c r="B538" s="357"/>
      <c r="C538" s="474"/>
      <c r="D538" s="474"/>
      <c r="E538" s="474"/>
      <c r="F538" s="475"/>
      <c r="G538" s="474"/>
      <c r="H538" s="475"/>
      <c r="I538" s="475"/>
      <c r="J538" s="475"/>
      <c r="K538" s="475"/>
      <c r="L538" s="475"/>
      <c r="M538" s="474"/>
      <c r="N538" s="474"/>
      <c r="O538" s="474"/>
      <c r="P538" s="474"/>
      <c r="Q538" s="474"/>
      <c r="R538" s="474"/>
      <c r="S538" s="474"/>
      <c r="T538" s="474"/>
      <c r="U538" s="474"/>
      <c r="V538" s="474"/>
      <c r="W538" s="474"/>
      <c r="X538" s="474"/>
      <c r="Y538" s="474"/>
      <c r="Z538" s="474"/>
    </row>
    <row r="539" spans="1:26" ht="15.75" customHeight="1" x14ac:dyDescent="0.25">
      <c r="A539" s="474"/>
      <c r="B539" s="357"/>
      <c r="C539" s="474"/>
      <c r="D539" s="474"/>
      <c r="E539" s="474"/>
      <c r="F539" s="475"/>
      <c r="G539" s="474"/>
      <c r="H539" s="475"/>
      <c r="I539" s="475"/>
      <c r="J539" s="475"/>
      <c r="K539" s="475"/>
      <c r="L539" s="475"/>
      <c r="M539" s="474"/>
      <c r="N539" s="474"/>
      <c r="O539" s="474"/>
      <c r="P539" s="474"/>
      <c r="Q539" s="474"/>
      <c r="R539" s="474"/>
      <c r="S539" s="474"/>
      <c r="T539" s="474"/>
      <c r="U539" s="474"/>
      <c r="V539" s="474"/>
      <c r="W539" s="474"/>
      <c r="X539" s="474"/>
      <c r="Y539" s="474"/>
      <c r="Z539" s="474"/>
    </row>
    <row r="540" spans="1:26" ht="15.75" customHeight="1" x14ac:dyDescent="0.25">
      <c r="A540" s="474"/>
      <c r="B540" s="357"/>
      <c r="C540" s="474"/>
      <c r="D540" s="474"/>
      <c r="E540" s="474"/>
      <c r="F540" s="475"/>
      <c r="G540" s="474"/>
      <c r="H540" s="475"/>
      <c r="I540" s="475"/>
      <c r="J540" s="475"/>
      <c r="K540" s="475"/>
      <c r="L540" s="475"/>
      <c r="M540" s="474"/>
      <c r="N540" s="474"/>
      <c r="O540" s="474"/>
      <c r="P540" s="474"/>
      <c r="Q540" s="474"/>
      <c r="R540" s="474"/>
      <c r="S540" s="474"/>
      <c r="T540" s="474"/>
      <c r="U540" s="474"/>
      <c r="V540" s="474"/>
      <c r="W540" s="474"/>
      <c r="X540" s="474"/>
      <c r="Y540" s="474"/>
      <c r="Z540" s="474"/>
    </row>
    <row r="541" spans="1:26" ht="15.75" customHeight="1" x14ac:dyDescent="0.25">
      <c r="A541" s="474"/>
      <c r="B541" s="357"/>
      <c r="C541" s="474"/>
      <c r="D541" s="474"/>
      <c r="E541" s="474"/>
      <c r="F541" s="475"/>
      <c r="G541" s="474"/>
      <c r="H541" s="475"/>
      <c r="I541" s="475"/>
      <c r="J541" s="475"/>
      <c r="K541" s="475"/>
      <c r="L541" s="475"/>
      <c r="M541" s="474"/>
      <c r="N541" s="474"/>
      <c r="O541" s="474"/>
      <c r="P541" s="474"/>
      <c r="Q541" s="474"/>
      <c r="R541" s="474"/>
      <c r="S541" s="474"/>
      <c r="T541" s="474"/>
      <c r="U541" s="474"/>
      <c r="V541" s="474"/>
      <c r="W541" s="474"/>
      <c r="X541" s="474"/>
      <c r="Y541" s="474"/>
      <c r="Z541" s="474"/>
    </row>
    <row r="542" spans="1:26" ht="15.75" customHeight="1" x14ac:dyDescent="0.25">
      <c r="A542" s="474"/>
      <c r="B542" s="357"/>
      <c r="C542" s="474"/>
      <c r="D542" s="474"/>
      <c r="E542" s="474"/>
      <c r="F542" s="475"/>
      <c r="G542" s="474"/>
      <c r="H542" s="475"/>
      <c r="I542" s="475"/>
      <c r="J542" s="475"/>
      <c r="K542" s="475"/>
      <c r="L542" s="475"/>
      <c r="M542" s="474"/>
      <c r="N542" s="474"/>
      <c r="O542" s="474"/>
      <c r="P542" s="474"/>
      <c r="Q542" s="474"/>
      <c r="R542" s="474"/>
      <c r="S542" s="474"/>
      <c r="T542" s="474"/>
      <c r="U542" s="474"/>
      <c r="V542" s="474"/>
      <c r="W542" s="474"/>
      <c r="X542" s="474"/>
      <c r="Y542" s="474"/>
      <c r="Z542" s="474"/>
    </row>
    <row r="543" spans="1:26" ht="15.75" customHeight="1" x14ac:dyDescent="0.25">
      <c r="A543" s="474"/>
      <c r="B543" s="357"/>
      <c r="C543" s="474"/>
      <c r="D543" s="474"/>
      <c r="E543" s="474"/>
      <c r="F543" s="475"/>
      <c r="G543" s="474"/>
      <c r="H543" s="475"/>
      <c r="I543" s="475"/>
      <c r="J543" s="475"/>
      <c r="K543" s="475"/>
      <c r="L543" s="475"/>
      <c r="M543" s="474"/>
      <c r="N543" s="474"/>
      <c r="O543" s="474"/>
      <c r="P543" s="474"/>
      <c r="Q543" s="474"/>
      <c r="R543" s="474"/>
      <c r="S543" s="474"/>
      <c r="T543" s="474"/>
      <c r="U543" s="474"/>
      <c r="V543" s="474"/>
      <c r="W543" s="474"/>
      <c r="X543" s="474"/>
      <c r="Y543" s="474"/>
      <c r="Z543" s="474"/>
    </row>
    <row r="544" spans="1:26" ht="15.75" customHeight="1" x14ac:dyDescent="0.25">
      <c r="A544" s="474"/>
      <c r="B544" s="357"/>
      <c r="C544" s="474"/>
      <c r="D544" s="474"/>
      <c r="E544" s="474"/>
      <c r="F544" s="475"/>
      <c r="G544" s="474"/>
      <c r="H544" s="475"/>
      <c r="I544" s="475"/>
      <c r="J544" s="475"/>
      <c r="K544" s="475"/>
      <c r="L544" s="475"/>
      <c r="M544" s="474"/>
      <c r="N544" s="474"/>
      <c r="O544" s="474"/>
      <c r="P544" s="474"/>
      <c r="Q544" s="474"/>
      <c r="R544" s="474"/>
      <c r="S544" s="474"/>
      <c r="T544" s="474"/>
      <c r="U544" s="474"/>
      <c r="V544" s="474"/>
      <c r="W544" s="474"/>
      <c r="X544" s="474"/>
      <c r="Y544" s="474"/>
      <c r="Z544" s="474"/>
    </row>
    <row r="545" spans="1:26" ht="15.75" customHeight="1" x14ac:dyDescent="0.25">
      <c r="A545" s="474"/>
      <c r="B545" s="357"/>
      <c r="C545" s="474"/>
      <c r="D545" s="474"/>
      <c r="E545" s="474"/>
      <c r="F545" s="475"/>
      <c r="G545" s="474"/>
      <c r="H545" s="475"/>
      <c r="I545" s="475"/>
      <c r="J545" s="475"/>
      <c r="K545" s="475"/>
      <c r="L545" s="475"/>
      <c r="M545" s="474"/>
      <c r="N545" s="474"/>
      <c r="O545" s="474"/>
      <c r="P545" s="474"/>
      <c r="Q545" s="474"/>
      <c r="R545" s="474"/>
      <c r="S545" s="474"/>
      <c r="T545" s="474"/>
      <c r="U545" s="474"/>
      <c r="V545" s="474"/>
      <c r="W545" s="474"/>
      <c r="X545" s="474"/>
      <c r="Y545" s="474"/>
      <c r="Z545" s="474"/>
    </row>
    <row r="546" spans="1:26" ht="15.75" customHeight="1" x14ac:dyDescent="0.25">
      <c r="A546" s="474"/>
      <c r="B546" s="357"/>
      <c r="C546" s="474"/>
      <c r="D546" s="474"/>
      <c r="E546" s="474"/>
      <c r="F546" s="475"/>
      <c r="G546" s="474"/>
      <c r="H546" s="475"/>
      <c r="I546" s="475"/>
      <c r="J546" s="475"/>
      <c r="K546" s="475"/>
      <c r="L546" s="475"/>
      <c r="M546" s="474"/>
      <c r="N546" s="474"/>
      <c r="O546" s="474"/>
      <c r="P546" s="474"/>
      <c r="Q546" s="474"/>
      <c r="R546" s="474"/>
      <c r="S546" s="474"/>
      <c r="T546" s="474"/>
      <c r="U546" s="474"/>
      <c r="V546" s="474"/>
      <c r="W546" s="474"/>
      <c r="X546" s="474"/>
      <c r="Y546" s="474"/>
      <c r="Z546" s="474"/>
    </row>
    <row r="547" spans="1:26" ht="15.75" customHeight="1" x14ac:dyDescent="0.25">
      <c r="A547" s="474"/>
      <c r="B547" s="357"/>
      <c r="C547" s="474"/>
      <c r="D547" s="474"/>
      <c r="E547" s="474"/>
      <c r="F547" s="475"/>
      <c r="G547" s="474"/>
      <c r="H547" s="475"/>
      <c r="I547" s="475"/>
      <c r="J547" s="475"/>
      <c r="K547" s="475"/>
      <c r="L547" s="475"/>
      <c r="M547" s="474"/>
      <c r="N547" s="474"/>
      <c r="O547" s="474"/>
      <c r="P547" s="474"/>
      <c r="Q547" s="474"/>
      <c r="R547" s="474"/>
      <c r="S547" s="474"/>
      <c r="T547" s="474"/>
      <c r="U547" s="474"/>
      <c r="V547" s="474"/>
      <c r="W547" s="474"/>
      <c r="X547" s="474"/>
      <c r="Y547" s="474"/>
      <c r="Z547" s="474"/>
    </row>
    <row r="548" spans="1:26" ht="15.75" customHeight="1" x14ac:dyDescent="0.25">
      <c r="A548" s="474"/>
      <c r="B548" s="357"/>
      <c r="C548" s="474"/>
      <c r="D548" s="474"/>
      <c r="E548" s="474"/>
      <c r="F548" s="475"/>
      <c r="G548" s="474"/>
      <c r="H548" s="475"/>
      <c r="I548" s="475"/>
      <c r="J548" s="475"/>
      <c r="K548" s="475"/>
      <c r="L548" s="475"/>
      <c r="M548" s="474"/>
      <c r="N548" s="474"/>
      <c r="O548" s="474"/>
      <c r="P548" s="474"/>
      <c r="Q548" s="474"/>
      <c r="R548" s="474"/>
      <c r="S548" s="474"/>
      <c r="T548" s="474"/>
      <c r="U548" s="474"/>
      <c r="V548" s="474"/>
      <c r="W548" s="474"/>
      <c r="X548" s="474"/>
      <c r="Y548" s="474"/>
      <c r="Z548" s="474"/>
    </row>
    <row r="549" spans="1:26" ht="15.75" customHeight="1" x14ac:dyDescent="0.25">
      <c r="A549" s="474"/>
      <c r="B549" s="357"/>
      <c r="C549" s="474"/>
      <c r="D549" s="474"/>
      <c r="E549" s="474"/>
      <c r="F549" s="475"/>
      <c r="G549" s="474"/>
      <c r="H549" s="475"/>
      <c r="I549" s="475"/>
      <c r="J549" s="475"/>
      <c r="K549" s="475"/>
      <c r="L549" s="475"/>
      <c r="M549" s="474"/>
      <c r="N549" s="474"/>
      <c r="O549" s="474"/>
      <c r="P549" s="474"/>
      <c r="Q549" s="474"/>
      <c r="R549" s="474"/>
      <c r="S549" s="474"/>
      <c r="T549" s="474"/>
      <c r="U549" s="474"/>
      <c r="V549" s="474"/>
      <c r="W549" s="474"/>
      <c r="X549" s="474"/>
      <c r="Y549" s="474"/>
      <c r="Z549" s="474"/>
    </row>
    <row r="550" spans="1:26" ht="15.75" customHeight="1" x14ac:dyDescent="0.25">
      <c r="A550" s="474"/>
      <c r="B550" s="357"/>
      <c r="C550" s="474"/>
      <c r="D550" s="474"/>
      <c r="E550" s="474"/>
      <c r="F550" s="475"/>
      <c r="G550" s="474"/>
      <c r="H550" s="475"/>
      <c r="I550" s="475"/>
      <c r="J550" s="475"/>
      <c r="K550" s="475"/>
      <c r="L550" s="475"/>
      <c r="M550" s="474"/>
      <c r="N550" s="474"/>
      <c r="O550" s="474"/>
      <c r="P550" s="474"/>
      <c r="Q550" s="474"/>
      <c r="R550" s="474"/>
      <c r="S550" s="474"/>
      <c r="T550" s="474"/>
      <c r="U550" s="474"/>
      <c r="V550" s="474"/>
      <c r="W550" s="474"/>
      <c r="X550" s="474"/>
      <c r="Y550" s="474"/>
      <c r="Z550" s="474"/>
    </row>
    <row r="551" spans="1:26" ht="15.75" customHeight="1" x14ac:dyDescent="0.25">
      <c r="A551" s="474"/>
      <c r="B551" s="357"/>
      <c r="C551" s="474"/>
      <c r="D551" s="474"/>
      <c r="E551" s="474"/>
      <c r="F551" s="475"/>
      <c r="G551" s="474"/>
      <c r="H551" s="475"/>
      <c r="I551" s="475"/>
      <c r="J551" s="475"/>
      <c r="K551" s="475"/>
      <c r="L551" s="475"/>
      <c r="M551" s="474"/>
      <c r="N551" s="474"/>
      <c r="O551" s="474"/>
      <c r="P551" s="474"/>
      <c r="Q551" s="474"/>
      <c r="R551" s="474"/>
      <c r="S551" s="474"/>
      <c r="T551" s="474"/>
      <c r="U551" s="474"/>
      <c r="V551" s="474"/>
      <c r="W551" s="474"/>
      <c r="X551" s="474"/>
      <c r="Y551" s="474"/>
      <c r="Z551" s="474"/>
    </row>
    <row r="552" spans="1:26" ht="15.75" customHeight="1" x14ac:dyDescent="0.25">
      <c r="A552" s="474"/>
      <c r="B552" s="357"/>
      <c r="C552" s="474"/>
      <c r="D552" s="474"/>
      <c r="E552" s="474"/>
      <c r="F552" s="475"/>
      <c r="G552" s="474"/>
      <c r="H552" s="475"/>
      <c r="I552" s="475"/>
      <c r="J552" s="475"/>
      <c r="K552" s="475"/>
      <c r="L552" s="475"/>
      <c r="M552" s="474"/>
      <c r="N552" s="474"/>
      <c r="O552" s="474"/>
      <c r="P552" s="474"/>
      <c r="Q552" s="474"/>
      <c r="R552" s="474"/>
      <c r="S552" s="474"/>
      <c r="T552" s="474"/>
      <c r="U552" s="474"/>
      <c r="V552" s="474"/>
      <c r="W552" s="474"/>
      <c r="X552" s="474"/>
      <c r="Y552" s="474"/>
      <c r="Z552" s="474"/>
    </row>
    <row r="553" spans="1:26" ht="15.75" customHeight="1" x14ac:dyDescent="0.25">
      <c r="A553" s="474"/>
      <c r="B553" s="357"/>
      <c r="C553" s="474"/>
      <c r="D553" s="474"/>
      <c r="E553" s="474"/>
      <c r="F553" s="475"/>
      <c r="G553" s="474"/>
      <c r="H553" s="475"/>
      <c r="I553" s="475"/>
      <c r="J553" s="475"/>
      <c r="K553" s="475"/>
      <c r="L553" s="475"/>
      <c r="M553" s="474"/>
      <c r="N553" s="474"/>
      <c r="O553" s="474"/>
      <c r="P553" s="474"/>
      <c r="Q553" s="474"/>
      <c r="R553" s="474"/>
      <c r="S553" s="474"/>
      <c r="T553" s="474"/>
      <c r="U553" s="474"/>
      <c r="V553" s="474"/>
      <c r="W553" s="474"/>
      <c r="X553" s="474"/>
      <c r="Y553" s="474"/>
      <c r="Z553" s="474"/>
    </row>
    <row r="554" spans="1:26" ht="15.75" customHeight="1" x14ac:dyDescent="0.25">
      <c r="A554" s="474"/>
      <c r="B554" s="357"/>
      <c r="C554" s="474"/>
      <c r="D554" s="474"/>
      <c r="E554" s="474"/>
      <c r="F554" s="475"/>
      <c r="G554" s="474"/>
      <c r="H554" s="475"/>
      <c r="I554" s="475"/>
      <c r="J554" s="475"/>
      <c r="K554" s="475"/>
      <c r="L554" s="475"/>
      <c r="M554" s="474"/>
      <c r="N554" s="474"/>
      <c r="O554" s="474"/>
      <c r="P554" s="474"/>
      <c r="Q554" s="474"/>
      <c r="R554" s="474"/>
      <c r="S554" s="474"/>
      <c r="T554" s="474"/>
      <c r="U554" s="474"/>
      <c r="V554" s="474"/>
      <c r="W554" s="474"/>
      <c r="X554" s="474"/>
      <c r="Y554" s="474"/>
      <c r="Z554" s="474"/>
    </row>
    <row r="555" spans="1:26" ht="15.75" customHeight="1" x14ac:dyDescent="0.25">
      <c r="A555" s="474"/>
      <c r="B555" s="357"/>
      <c r="C555" s="474"/>
      <c r="D555" s="474"/>
      <c r="E555" s="474"/>
      <c r="F555" s="475"/>
      <c r="G555" s="474"/>
      <c r="H555" s="475"/>
      <c r="I555" s="475"/>
      <c r="J555" s="475"/>
      <c r="K555" s="475"/>
      <c r="L555" s="475"/>
      <c r="M555" s="474"/>
      <c r="N555" s="474"/>
      <c r="O555" s="474"/>
      <c r="P555" s="474"/>
      <c r="Q555" s="474"/>
      <c r="R555" s="474"/>
      <c r="S555" s="474"/>
      <c r="T555" s="474"/>
      <c r="U555" s="474"/>
      <c r="V555" s="474"/>
      <c r="W555" s="474"/>
      <c r="X555" s="474"/>
      <c r="Y555" s="474"/>
      <c r="Z555" s="474"/>
    </row>
    <row r="556" spans="1:26" ht="15.75" customHeight="1" x14ac:dyDescent="0.25">
      <c r="A556" s="474"/>
      <c r="B556" s="357"/>
      <c r="C556" s="474"/>
      <c r="D556" s="474"/>
      <c r="E556" s="474"/>
      <c r="F556" s="475"/>
      <c r="G556" s="474"/>
      <c r="H556" s="475"/>
      <c r="I556" s="475"/>
      <c r="J556" s="475"/>
      <c r="K556" s="475"/>
      <c r="L556" s="475"/>
      <c r="M556" s="474"/>
      <c r="N556" s="474"/>
      <c r="O556" s="474"/>
      <c r="P556" s="474"/>
      <c r="Q556" s="474"/>
      <c r="R556" s="474"/>
      <c r="S556" s="474"/>
      <c r="T556" s="474"/>
      <c r="U556" s="474"/>
      <c r="V556" s="474"/>
      <c r="W556" s="474"/>
      <c r="X556" s="474"/>
      <c r="Y556" s="474"/>
      <c r="Z556" s="474"/>
    </row>
    <row r="557" spans="1:26" ht="15.75" customHeight="1" x14ac:dyDescent="0.25">
      <c r="A557" s="474"/>
      <c r="B557" s="357"/>
      <c r="C557" s="474"/>
      <c r="D557" s="474"/>
      <c r="E557" s="474"/>
      <c r="F557" s="475"/>
      <c r="G557" s="474"/>
      <c r="H557" s="475"/>
      <c r="I557" s="475"/>
      <c r="J557" s="475"/>
      <c r="K557" s="475"/>
      <c r="L557" s="475"/>
      <c r="M557" s="474"/>
      <c r="N557" s="474"/>
      <c r="O557" s="474"/>
      <c r="P557" s="474"/>
      <c r="Q557" s="474"/>
      <c r="R557" s="474"/>
      <c r="S557" s="474"/>
      <c r="T557" s="474"/>
      <c r="U557" s="474"/>
      <c r="V557" s="474"/>
      <c r="W557" s="474"/>
      <c r="X557" s="474"/>
      <c r="Y557" s="474"/>
      <c r="Z557" s="474"/>
    </row>
    <row r="558" spans="1:26" ht="15.75" customHeight="1" x14ac:dyDescent="0.25">
      <c r="A558" s="474"/>
      <c r="B558" s="357"/>
      <c r="C558" s="474"/>
      <c r="D558" s="474"/>
      <c r="E558" s="474"/>
      <c r="F558" s="475"/>
      <c r="G558" s="474"/>
      <c r="H558" s="475"/>
      <c r="I558" s="475"/>
      <c r="J558" s="475"/>
      <c r="K558" s="475"/>
      <c r="L558" s="475"/>
      <c r="M558" s="474"/>
      <c r="N558" s="474"/>
      <c r="O558" s="474"/>
      <c r="P558" s="474"/>
      <c r="Q558" s="474"/>
      <c r="R558" s="474"/>
      <c r="S558" s="474"/>
      <c r="T558" s="474"/>
      <c r="U558" s="474"/>
      <c r="V558" s="474"/>
      <c r="W558" s="474"/>
      <c r="X558" s="474"/>
      <c r="Y558" s="474"/>
      <c r="Z558" s="474"/>
    </row>
    <row r="559" spans="1:26" ht="15.75" customHeight="1" x14ac:dyDescent="0.25">
      <c r="A559" s="474"/>
      <c r="B559" s="357"/>
      <c r="C559" s="474"/>
      <c r="D559" s="474"/>
      <c r="E559" s="474"/>
      <c r="F559" s="475"/>
      <c r="G559" s="474"/>
      <c r="H559" s="475"/>
      <c r="I559" s="475"/>
      <c r="J559" s="475"/>
      <c r="K559" s="475"/>
      <c r="L559" s="475"/>
      <c r="M559" s="474"/>
      <c r="N559" s="474"/>
      <c r="O559" s="474"/>
      <c r="P559" s="474"/>
      <c r="Q559" s="474"/>
      <c r="R559" s="474"/>
      <c r="S559" s="474"/>
      <c r="T559" s="474"/>
      <c r="U559" s="474"/>
      <c r="V559" s="474"/>
      <c r="W559" s="474"/>
      <c r="X559" s="474"/>
      <c r="Y559" s="474"/>
      <c r="Z559" s="474"/>
    </row>
    <row r="560" spans="1:26" ht="15.75" customHeight="1" x14ac:dyDescent="0.25">
      <c r="A560" s="474"/>
      <c r="B560" s="357"/>
      <c r="C560" s="474"/>
      <c r="D560" s="474"/>
      <c r="E560" s="474"/>
      <c r="F560" s="475"/>
      <c r="G560" s="474"/>
      <c r="H560" s="475"/>
      <c r="I560" s="475"/>
      <c r="J560" s="475"/>
      <c r="K560" s="475"/>
      <c r="L560" s="475"/>
      <c r="M560" s="474"/>
      <c r="N560" s="474"/>
      <c r="O560" s="474"/>
      <c r="P560" s="474"/>
      <c r="Q560" s="474"/>
      <c r="R560" s="474"/>
      <c r="S560" s="474"/>
      <c r="T560" s="474"/>
      <c r="U560" s="474"/>
      <c r="V560" s="474"/>
      <c r="W560" s="474"/>
      <c r="X560" s="474"/>
      <c r="Y560" s="474"/>
      <c r="Z560" s="474"/>
    </row>
    <row r="561" spans="1:26" ht="15.75" customHeight="1" x14ac:dyDescent="0.25">
      <c r="A561" s="474"/>
      <c r="B561" s="357"/>
      <c r="C561" s="474"/>
      <c r="D561" s="474"/>
      <c r="E561" s="474"/>
      <c r="F561" s="475"/>
      <c r="G561" s="474"/>
      <c r="H561" s="475"/>
      <c r="I561" s="475"/>
      <c r="J561" s="475"/>
      <c r="K561" s="475"/>
      <c r="L561" s="475"/>
      <c r="M561" s="474"/>
      <c r="N561" s="474"/>
      <c r="O561" s="474"/>
      <c r="P561" s="474"/>
      <c r="Q561" s="474"/>
      <c r="R561" s="474"/>
      <c r="S561" s="474"/>
      <c r="T561" s="474"/>
      <c r="U561" s="474"/>
      <c r="V561" s="474"/>
      <c r="W561" s="474"/>
      <c r="X561" s="474"/>
      <c r="Y561" s="474"/>
      <c r="Z561" s="474"/>
    </row>
    <row r="562" spans="1:26" ht="15.75" customHeight="1" x14ac:dyDescent="0.25">
      <c r="A562" s="474"/>
      <c r="B562" s="357"/>
      <c r="C562" s="474"/>
      <c r="D562" s="474"/>
      <c r="E562" s="474"/>
      <c r="F562" s="475"/>
      <c r="G562" s="474"/>
      <c r="H562" s="475"/>
      <c r="I562" s="475"/>
      <c r="J562" s="475"/>
      <c r="K562" s="475"/>
      <c r="L562" s="475"/>
      <c r="M562" s="474"/>
      <c r="N562" s="474"/>
      <c r="O562" s="474"/>
      <c r="P562" s="474"/>
      <c r="Q562" s="474"/>
      <c r="R562" s="474"/>
      <c r="S562" s="474"/>
      <c r="T562" s="474"/>
      <c r="U562" s="474"/>
      <c r="V562" s="474"/>
      <c r="W562" s="474"/>
      <c r="X562" s="474"/>
      <c r="Y562" s="474"/>
      <c r="Z562" s="474"/>
    </row>
    <row r="563" spans="1:26" ht="15.75" customHeight="1" x14ac:dyDescent="0.25">
      <c r="A563" s="474"/>
      <c r="B563" s="357"/>
      <c r="C563" s="474"/>
      <c r="D563" s="474"/>
      <c r="E563" s="474"/>
      <c r="F563" s="475"/>
      <c r="G563" s="474"/>
      <c r="H563" s="475"/>
      <c r="I563" s="475"/>
      <c r="J563" s="475"/>
      <c r="K563" s="475"/>
      <c r="L563" s="475"/>
      <c r="M563" s="474"/>
      <c r="N563" s="474"/>
      <c r="O563" s="474"/>
      <c r="P563" s="474"/>
      <c r="Q563" s="474"/>
      <c r="R563" s="474"/>
      <c r="S563" s="474"/>
      <c r="T563" s="474"/>
      <c r="U563" s="474"/>
      <c r="V563" s="474"/>
      <c r="W563" s="474"/>
      <c r="X563" s="474"/>
      <c r="Y563" s="474"/>
      <c r="Z563" s="474"/>
    </row>
    <row r="564" spans="1:26" ht="15.75" customHeight="1" x14ac:dyDescent="0.25">
      <c r="A564" s="474"/>
      <c r="B564" s="357"/>
      <c r="C564" s="474"/>
      <c r="D564" s="474"/>
      <c r="E564" s="474"/>
      <c r="F564" s="475"/>
      <c r="G564" s="474"/>
      <c r="H564" s="475"/>
      <c r="I564" s="475"/>
      <c r="J564" s="475"/>
      <c r="K564" s="475"/>
      <c r="L564" s="475"/>
      <c r="M564" s="474"/>
      <c r="N564" s="474"/>
      <c r="O564" s="474"/>
      <c r="P564" s="474"/>
      <c r="Q564" s="474"/>
      <c r="R564" s="474"/>
      <c r="S564" s="474"/>
      <c r="T564" s="474"/>
      <c r="U564" s="474"/>
      <c r="V564" s="474"/>
      <c r="W564" s="474"/>
      <c r="X564" s="474"/>
      <c r="Y564" s="474"/>
      <c r="Z564" s="474"/>
    </row>
    <row r="565" spans="1:26" ht="15.75" customHeight="1" x14ac:dyDescent="0.25">
      <c r="A565" s="474"/>
      <c r="B565" s="357"/>
      <c r="C565" s="474"/>
      <c r="D565" s="474"/>
      <c r="E565" s="474"/>
      <c r="F565" s="475"/>
      <c r="G565" s="474"/>
      <c r="H565" s="475"/>
      <c r="I565" s="475"/>
      <c r="J565" s="475"/>
      <c r="K565" s="475"/>
      <c r="L565" s="475"/>
      <c r="M565" s="474"/>
      <c r="N565" s="474"/>
      <c r="O565" s="474"/>
      <c r="P565" s="474"/>
      <c r="Q565" s="474"/>
      <c r="R565" s="474"/>
      <c r="S565" s="474"/>
      <c r="T565" s="474"/>
      <c r="U565" s="474"/>
      <c r="V565" s="474"/>
      <c r="W565" s="474"/>
      <c r="X565" s="474"/>
      <c r="Y565" s="474"/>
      <c r="Z565" s="474"/>
    </row>
    <row r="566" spans="1:26" ht="15.75" customHeight="1" x14ac:dyDescent="0.25">
      <c r="A566" s="474"/>
      <c r="B566" s="357"/>
      <c r="C566" s="474"/>
      <c r="D566" s="474"/>
      <c r="E566" s="474"/>
      <c r="F566" s="475"/>
      <c r="G566" s="474"/>
      <c r="H566" s="475"/>
      <c r="I566" s="475"/>
      <c r="J566" s="475"/>
      <c r="K566" s="475"/>
      <c r="L566" s="475"/>
      <c r="M566" s="474"/>
      <c r="N566" s="474"/>
      <c r="O566" s="474"/>
      <c r="P566" s="474"/>
      <c r="Q566" s="474"/>
      <c r="R566" s="474"/>
      <c r="S566" s="474"/>
      <c r="T566" s="474"/>
      <c r="U566" s="474"/>
      <c r="V566" s="474"/>
      <c r="W566" s="474"/>
      <c r="X566" s="474"/>
      <c r="Y566" s="474"/>
      <c r="Z566" s="474"/>
    </row>
    <row r="567" spans="1:26" ht="15.75" customHeight="1" x14ac:dyDescent="0.25">
      <c r="A567" s="474"/>
      <c r="B567" s="357"/>
      <c r="C567" s="474"/>
      <c r="D567" s="474"/>
      <c r="E567" s="474"/>
      <c r="F567" s="475"/>
      <c r="G567" s="474"/>
      <c r="H567" s="475"/>
      <c r="I567" s="475"/>
      <c r="J567" s="475"/>
      <c r="K567" s="475"/>
      <c r="L567" s="475"/>
      <c r="M567" s="474"/>
      <c r="N567" s="474"/>
      <c r="O567" s="474"/>
      <c r="P567" s="474"/>
      <c r="Q567" s="474"/>
      <c r="R567" s="474"/>
      <c r="S567" s="474"/>
      <c r="T567" s="474"/>
      <c r="U567" s="474"/>
      <c r="V567" s="474"/>
      <c r="W567" s="474"/>
      <c r="X567" s="474"/>
      <c r="Y567" s="474"/>
      <c r="Z567" s="474"/>
    </row>
    <row r="568" spans="1:26" ht="15.75" customHeight="1" x14ac:dyDescent="0.25">
      <c r="A568" s="474"/>
      <c r="B568" s="357"/>
      <c r="C568" s="474"/>
      <c r="D568" s="474"/>
      <c r="E568" s="474"/>
      <c r="F568" s="475"/>
      <c r="G568" s="474"/>
      <c r="H568" s="475"/>
      <c r="I568" s="475"/>
      <c r="J568" s="475"/>
      <c r="K568" s="475"/>
      <c r="L568" s="475"/>
      <c r="M568" s="474"/>
      <c r="N568" s="474"/>
      <c r="O568" s="474"/>
      <c r="P568" s="474"/>
      <c r="Q568" s="474"/>
      <c r="R568" s="474"/>
      <c r="S568" s="474"/>
      <c r="T568" s="474"/>
      <c r="U568" s="474"/>
      <c r="V568" s="474"/>
      <c r="W568" s="474"/>
      <c r="X568" s="474"/>
      <c r="Y568" s="474"/>
      <c r="Z568" s="474"/>
    </row>
    <row r="569" spans="1:26" ht="15.75" customHeight="1" x14ac:dyDescent="0.25">
      <c r="A569" s="474"/>
      <c r="B569" s="357"/>
      <c r="C569" s="474"/>
      <c r="D569" s="474"/>
      <c r="E569" s="474"/>
      <c r="F569" s="475"/>
      <c r="G569" s="474"/>
      <c r="H569" s="475"/>
      <c r="I569" s="475"/>
      <c r="J569" s="475"/>
      <c r="K569" s="475"/>
      <c r="L569" s="475"/>
      <c r="M569" s="474"/>
      <c r="N569" s="474"/>
      <c r="O569" s="474"/>
      <c r="P569" s="474"/>
      <c r="Q569" s="474"/>
      <c r="R569" s="474"/>
      <c r="S569" s="474"/>
      <c r="T569" s="474"/>
      <c r="U569" s="474"/>
      <c r="V569" s="474"/>
      <c r="W569" s="474"/>
      <c r="X569" s="474"/>
      <c r="Y569" s="474"/>
      <c r="Z569" s="474"/>
    </row>
    <row r="570" spans="1:26" ht="15.75" customHeight="1" x14ac:dyDescent="0.25">
      <c r="A570" s="474"/>
      <c r="B570" s="357"/>
      <c r="C570" s="474"/>
      <c r="D570" s="474"/>
      <c r="E570" s="474"/>
      <c r="F570" s="475"/>
      <c r="G570" s="474"/>
      <c r="H570" s="475"/>
      <c r="I570" s="475"/>
      <c r="J570" s="475"/>
      <c r="K570" s="475"/>
      <c r="L570" s="475"/>
      <c r="M570" s="474"/>
      <c r="N570" s="474"/>
      <c r="O570" s="474"/>
      <c r="P570" s="474"/>
      <c r="Q570" s="474"/>
      <c r="R570" s="474"/>
      <c r="S570" s="474"/>
      <c r="T570" s="474"/>
      <c r="U570" s="474"/>
      <c r="V570" s="474"/>
      <c r="W570" s="474"/>
      <c r="X570" s="474"/>
      <c r="Y570" s="474"/>
      <c r="Z570" s="474"/>
    </row>
    <row r="571" spans="1:26" ht="15.75" customHeight="1" x14ac:dyDescent="0.25">
      <c r="A571" s="474"/>
      <c r="B571" s="357"/>
      <c r="C571" s="474"/>
      <c r="D571" s="474"/>
      <c r="E571" s="474"/>
      <c r="F571" s="475"/>
      <c r="G571" s="474"/>
      <c r="H571" s="475"/>
      <c r="I571" s="475"/>
      <c r="J571" s="475"/>
      <c r="K571" s="475"/>
      <c r="L571" s="475"/>
      <c r="M571" s="474"/>
      <c r="N571" s="474"/>
      <c r="O571" s="474"/>
      <c r="P571" s="474"/>
      <c r="Q571" s="474"/>
      <c r="R571" s="474"/>
      <c r="S571" s="474"/>
      <c r="T571" s="474"/>
      <c r="U571" s="474"/>
      <c r="V571" s="474"/>
      <c r="W571" s="474"/>
      <c r="X571" s="474"/>
      <c r="Y571" s="474"/>
      <c r="Z571" s="474"/>
    </row>
    <row r="572" spans="1:26" ht="15.75" customHeight="1" x14ac:dyDescent="0.25">
      <c r="A572" s="474"/>
      <c r="B572" s="357"/>
      <c r="C572" s="474"/>
      <c r="D572" s="474"/>
      <c r="E572" s="474"/>
      <c r="F572" s="475"/>
      <c r="G572" s="474"/>
      <c r="H572" s="475"/>
      <c r="I572" s="475"/>
      <c r="J572" s="475"/>
      <c r="K572" s="475"/>
      <c r="L572" s="475"/>
      <c r="M572" s="474"/>
      <c r="N572" s="474"/>
      <c r="O572" s="474"/>
      <c r="P572" s="474"/>
      <c r="Q572" s="474"/>
      <c r="R572" s="474"/>
      <c r="S572" s="474"/>
      <c r="T572" s="474"/>
      <c r="U572" s="474"/>
      <c r="V572" s="474"/>
      <c r="W572" s="474"/>
      <c r="X572" s="474"/>
      <c r="Y572" s="474"/>
      <c r="Z572" s="474"/>
    </row>
    <row r="573" spans="1:26" ht="15.75" customHeight="1" x14ac:dyDescent="0.25">
      <c r="A573" s="474"/>
      <c r="B573" s="357"/>
      <c r="C573" s="474"/>
      <c r="D573" s="474"/>
      <c r="E573" s="474"/>
      <c r="F573" s="475"/>
      <c r="G573" s="474"/>
      <c r="H573" s="475"/>
      <c r="I573" s="475"/>
      <c r="J573" s="475"/>
      <c r="K573" s="475"/>
      <c r="L573" s="475"/>
      <c r="M573" s="474"/>
      <c r="N573" s="474"/>
      <c r="O573" s="474"/>
      <c r="P573" s="474"/>
      <c r="Q573" s="474"/>
      <c r="R573" s="474"/>
      <c r="S573" s="474"/>
      <c r="T573" s="474"/>
      <c r="U573" s="474"/>
      <c r="V573" s="474"/>
      <c r="W573" s="474"/>
      <c r="X573" s="474"/>
      <c r="Y573" s="474"/>
      <c r="Z573" s="474"/>
    </row>
    <row r="574" spans="1:26" ht="15.75" customHeight="1" x14ac:dyDescent="0.25">
      <c r="A574" s="474"/>
      <c r="B574" s="357"/>
      <c r="C574" s="474"/>
      <c r="D574" s="474"/>
      <c r="E574" s="474"/>
      <c r="F574" s="475"/>
      <c r="G574" s="474"/>
      <c r="H574" s="475"/>
      <c r="I574" s="475"/>
      <c r="J574" s="475"/>
      <c r="K574" s="475"/>
      <c r="L574" s="475"/>
      <c r="M574" s="474"/>
      <c r="N574" s="474"/>
      <c r="O574" s="474"/>
      <c r="P574" s="474"/>
      <c r="Q574" s="474"/>
      <c r="R574" s="474"/>
      <c r="S574" s="474"/>
      <c r="T574" s="474"/>
      <c r="U574" s="474"/>
      <c r="V574" s="474"/>
      <c r="W574" s="474"/>
      <c r="X574" s="474"/>
      <c r="Y574" s="474"/>
      <c r="Z574" s="474"/>
    </row>
    <row r="575" spans="1:26" ht="15.75" customHeight="1" x14ac:dyDescent="0.25">
      <c r="A575" s="474"/>
      <c r="B575" s="357"/>
      <c r="C575" s="474"/>
      <c r="D575" s="474"/>
      <c r="E575" s="474"/>
      <c r="F575" s="475"/>
      <c r="G575" s="474"/>
      <c r="H575" s="475"/>
      <c r="I575" s="475"/>
      <c r="J575" s="475"/>
      <c r="K575" s="475"/>
      <c r="L575" s="475"/>
      <c r="M575" s="474"/>
      <c r="N575" s="474"/>
      <c r="O575" s="474"/>
      <c r="P575" s="474"/>
      <c r="Q575" s="474"/>
      <c r="R575" s="474"/>
      <c r="S575" s="474"/>
      <c r="T575" s="474"/>
      <c r="U575" s="474"/>
      <c r="V575" s="474"/>
      <c r="W575" s="474"/>
      <c r="X575" s="474"/>
      <c r="Y575" s="474"/>
      <c r="Z575" s="474"/>
    </row>
    <row r="576" spans="1:26" ht="15.75" customHeight="1" x14ac:dyDescent="0.25">
      <c r="A576" s="474"/>
      <c r="B576" s="357"/>
      <c r="C576" s="474"/>
      <c r="D576" s="474"/>
      <c r="E576" s="474"/>
      <c r="F576" s="475"/>
      <c r="G576" s="474"/>
      <c r="H576" s="475"/>
      <c r="I576" s="475"/>
      <c r="J576" s="475"/>
      <c r="K576" s="475"/>
      <c r="L576" s="475"/>
      <c r="M576" s="474"/>
      <c r="N576" s="474"/>
      <c r="O576" s="474"/>
      <c r="P576" s="474"/>
      <c r="Q576" s="474"/>
      <c r="R576" s="474"/>
      <c r="S576" s="474"/>
      <c r="T576" s="474"/>
      <c r="U576" s="474"/>
      <c r="V576" s="474"/>
      <c r="W576" s="474"/>
      <c r="X576" s="474"/>
      <c r="Y576" s="474"/>
      <c r="Z576" s="474"/>
    </row>
    <row r="577" spans="1:26" ht="15.75" customHeight="1" x14ac:dyDescent="0.25">
      <c r="A577" s="474"/>
      <c r="B577" s="357"/>
      <c r="C577" s="474"/>
      <c r="D577" s="474"/>
      <c r="E577" s="474"/>
      <c r="F577" s="475"/>
      <c r="G577" s="474"/>
      <c r="H577" s="475"/>
      <c r="I577" s="475"/>
      <c r="J577" s="475"/>
      <c r="K577" s="475"/>
      <c r="L577" s="475"/>
      <c r="M577" s="474"/>
      <c r="N577" s="474"/>
      <c r="O577" s="474"/>
      <c r="P577" s="474"/>
      <c r="Q577" s="474"/>
      <c r="R577" s="474"/>
      <c r="S577" s="474"/>
      <c r="T577" s="474"/>
      <c r="U577" s="474"/>
      <c r="V577" s="474"/>
      <c r="W577" s="474"/>
      <c r="X577" s="474"/>
      <c r="Y577" s="474"/>
      <c r="Z577" s="474"/>
    </row>
    <row r="578" spans="1:26" ht="15.75" customHeight="1" x14ac:dyDescent="0.25">
      <c r="A578" s="474"/>
      <c r="B578" s="357"/>
      <c r="C578" s="474"/>
      <c r="D578" s="474"/>
      <c r="E578" s="474"/>
      <c r="F578" s="475"/>
      <c r="G578" s="474"/>
      <c r="H578" s="475"/>
      <c r="I578" s="475"/>
      <c r="J578" s="475"/>
      <c r="K578" s="475"/>
      <c r="L578" s="475"/>
      <c r="M578" s="474"/>
      <c r="N578" s="474"/>
      <c r="O578" s="474"/>
      <c r="P578" s="474"/>
      <c r="Q578" s="474"/>
      <c r="R578" s="474"/>
      <c r="S578" s="474"/>
      <c r="T578" s="474"/>
      <c r="U578" s="474"/>
      <c r="V578" s="474"/>
      <c r="W578" s="474"/>
      <c r="X578" s="474"/>
      <c r="Y578" s="474"/>
      <c r="Z578" s="474"/>
    </row>
    <row r="579" spans="1:26" ht="15.75" customHeight="1" x14ac:dyDescent="0.25">
      <c r="A579" s="474"/>
      <c r="B579" s="357"/>
      <c r="C579" s="474"/>
      <c r="D579" s="474"/>
      <c r="E579" s="474"/>
      <c r="F579" s="475"/>
      <c r="G579" s="474"/>
      <c r="H579" s="475"/>
      <c r="I579" s="475"/>
      <c r="J579" s="475"/>
      <c r="K579" s="475"/>
      <c r="L579" s="475"/>
      <c r="M579" s="474"/>
      <c r="N579" s="474"/>
      <c r="O579" s="474"/>
      <c r="P579" s="474"/>
      <c r="Q579" s="474"/>
      <c r="R579" s="474"/>
      <c r="S579" s="474"/>
      <c r="T579" s="474"/>
      <c r="U579" s="474"/>
      <c r="V579" s="474"/>
      <c r="W579" s="474"/>
      <c r="X579" s="474"/>
      <c r="Y579" s="474"/>
      <c r="Z579" s="474"/>
    </row>
    <row r="580" spans="1:26" ht="15.75" customHeight="1" x14ac:dyDescent="0.25">
      <c r="A580" s="474"/>
      <c r="B580" s="357"/>
      <c r="C580" s="474"/>
      <c r="D580" s="474"/>
      <c r="E580" s="474"/>
      <c r="F580" s="475"/>
      <c r="G580" s="474"/>
      <c r="H580" s="475"/>
      <c r="I580" s="475"/>
      <c r="J580" s="475"/>
      <c r="K580" s="475"/>
      <c r="L580" s="475"/>
      <c r="M580" s="474"/>
      <c r="N580" s="474"/>
      <c r="O580" s="474"/>
      <c r="P580" s="474"/>
      <c r="Q580" s="474"/>
      <c r="R580" s="474"/>
      <c r="S580" s="474"/>
      <c r="T580" s="474"/>
      <c r="U580" s="474"/>
      <c r="V580" s="474"/>
      <c r="W580" s="474"/>
      <c r="X580" s="474"/>
      <c r="Y580" s="474"/>
      <c r="Z580" s="474"/>
    </row>
    <row r="581" spans="1:26" ht="15.75" customHeight="1" x14ac:dyDescent="0.25">
      <c r="A581" s="474"/>
      <c r="B581" s="357"/>
      <c r="C581" s="474"/>
      <c r="D581" s="474"/>
      <c r="E581" s="474"/>
      <c r="F581" s="475"/>
      <c r="G581" s="474"/>
      <c r="H581" s="475"/>
      <c r="I581" s="475"/>
      <c r="J581" s="475"/>
      <c r="K581" s="475"/>
      <c r="L581" s="475"/>
      <c r="M581" s="474"/>
      <c r="N581" s="474"/>
      <c r="O581" s="474"/>
      <c r="P581" s="474"/>
      <c r="Q581" s="474"/>
      <c r="R581" s="474"/>
      <c r="S581" s="474"/>
      <c r="T581" s="474"/>
      <c r="U581" s="474"/>
      <c r="V581" s="474"/>
      <c r="W581" s="474"/>
      <c r="X581" s="474"/>
      <c r="Y581" s="474"/>
      <c r="Z581" s="474"/>
    </row>
    <row r="582" spans="1:26" ht="15.75" customHeight="1" x14ac:dyDescent="0.25">
      <c r="A582" s="474"/>
      <c r="B582" s="357"/>
      <c r="C582" s="474"/>
      <c r="D582" s="474"/>
      <c r="E582" s="474"/>
      <c r="F582" s="475"/>
      <c r="G582" s="474"/>
      <c r="H582" s="475"/>
      <c r="I582" s="475"/>
      <c r="J582" s="475"/>
      <c r="K582" s="475"/>
      <c r="L582" s="475"/>
      <c r="M582" s="474"/>
      <c r="N582" s="474"/>
      <c r="O582" s="474"/>
      <c r="P582" s="474"/>
      <c r="Q582" s="474"/>
      <c r="R582" s="474"/>
      <c r="S582" s="474"/>
      <c r="T582" s="474"/>
      <c r="U582" s="474"/>
      <c r="V582" s="474"/>
      <c r="W582" s="474"/>
      <c r="X582" s="474"/>
      <c r="Y582" s="474"/>
      <c r="Z582" s="474"/>
    </row>
    <row r="583" spans="1:26" ht="15.75" customHeight="1" x14ac:dyDescent="0.25">
      <c r="A583" s="474"/>
      <c r="B583" s="357"/>
      <c r="C583" s="474"/>
      <c r="D583" s="474"/>
      <c r="E583" s="474"/>
      <c r="F583" s="475"/>
      <c r="G583" s="474"/>
      <c r="H583" s="475"/>
      <c r="I583" s="475"/>
      <c r="J583" s="475"/>
      <c r="K583" s="475"/>
      <c r="L583" s="475"/>
      <c r="M583" s="474"/>
      <c r="N583" s="474"/>
      <c r="O583" s="474"/>
      <c r="P583" s="474"/>
      <c r="Q583" s="474"/>
      <c r="R583" s="474"/>
      <c r="S583" s="474"/>
      <c r="T583" s="474"/>
      <c r="U583" s="474"/>
      <c r="V583" s="474"/>
      <c r="W583" s="474"/>
      <c r="X583" s="474"/>
      <c r="Y583" s="474"/>
      <c r="Z583" s="474"/>
    </row>
    <row r="584" spans="1:26" ht="15.75" customHeight="1" x14ac:dyDescent="0.25">
      <c r="A584" s="474"/>
      <c r="B584" s="357"/>
      <c r="C584" s="474"/>
      <c r="D584" s="474"/>
      <c r="E584" s="474"/>
      <c r="F584" s="475"/>
      <c r="G584" s="474"/>
      <c r="H584" s="475"/>
      <c r="I584" s="475"/>
      <c r="J584" s="475"/>
      <c r="K584" s="475"/>
      <c r="L584" s="475"/>
      <c r="M584" s="474"/>
      <c r="N584" s="474"/>
      <c r="O584" s="474"/>
      <c r="P584" s="474"/>
      <c r="Q584" s="474"/>
      <c r="R584" s="474"/>
      <c r="S584" s="474"/>
      <c r="T584" s="474"/>
      <c r="U584" s="474"/>
      <c r="V584" s="474"/>
      <c r="W584" s="474"/>
      <c r="X584" s="474"/>
      <c r="Y584" s="474"/>
      <c r="Z584" s="474"/>
    </row>
    <row r="585" spans="1:26" ht="15.75" customHeight="1" x14ac:dyDescent="0.25">
      <c r="A585" s="474"/>
      <c r="B585" s="357"/>
      <c r="C585" s="474"/>
      <c r="D585" s="474"/>
      <c r="E585" s="474"/>
      <c r="F585" s="475"/>
      <c r="G585" s="474"/>
      <c r="H585" s="475"/>
      <c r="I585" s="475"/>
      <c r="J585" s="475"/>
      <c r="K585" s="475"/>
      <c r="L585" s="475"/>
      <c r="M585" s="474"/>
      <c r="N585" s="474"/>
      <c r="O585" s="474"/>
      <c r="P585" s="474"/>
      <c r="Q585" s="474"/>
      <c r="R585" s="474"/>
      <c r="S585" s="474"/>
      <c r="T585" s="474"/>
      <c r="U585" s="474"/>
      <c r="V585" s="474"/>
      <c r="W585" s="474"/>
      <c r="X585" s="474"/>
      <c r="Y585" s="474"/>
      <c r="Z585" s="474"/>
    </row>
    <row r="586" spans="1:26" ht="15.75" customHeight="1" x14ac:dyDescent="0.25">
      <c r="A586" s="474"/>
      <c r="B586" s="357"/>
      <c r="C586" s="474"/>
      <c r="D586" s="474"/>
      <c r="E586" s="474"/>
      <c r="F586" s="475"/>
      <c r="G586" s="474"/>
      <c r="H586" s="475"/>
      <c r="I586" s="475"/>
      <c r="J586" s="475"/>
      <c r="K586" s="475"/>
      <c r="L586" s="475"/>
      <c r="M586" s="474"/>
      <c r="N586" s="474"/>
      <c r="O586" s="474"/>
      <c r="P586" s="474"/>
      <c r="Q586" s="474"/>
      <c r="R586" s="474"/>
      <c r="S586" s="474"/>
      <c r="T586" s="474"/>
      <c r="U586" s="474"/>
      <c r="V586" s="474"/>
      <c r="W586" s="474"/>
      <c r="X586" s="474"/>
      <c r="Y586" s="474"/>
      <c r="Z586" s="474"/>
    </row>
    <row r="587" spans="1:26" ht="15.75" customHeight="1" x14ac:dyDescent="0.25">
      <c r="A587" s="474"/>
      <c r="B587" s="357"/>
      <c r="C587" s="474"/>
      <c r="D587" s="474"/>
      <c r="E587" s="474"/>
      <c r="F587" s="475"/>
      <c r="G587" s="474"/>
      <c r="H587" s="475"/>
      <c r="I587" s="475"/>
      <c r="J587" s="475"/>
      <c r="K587" s="475"/>
      <c r="L587" s="475"/>
      <c r="M587" s="474"/>
      <c r="N587" s="474"/>
      <c r="O587" s="474"/>
      <c r="P587" s="474"/>
      <c r="Q587" s="474"/>
      <c r="R587" s="474"/>
      <c r="S587" s="474"/>
      <c r="T587" s="474"/>
      <c r="U587" s="474"/>
      <c r="V587" s="474"/>
      <c r="W587" s="474"/>
      <c r="X587" s="474"/>
      <c r="Y587" s="474"/>
      <c r="Z587" s="474"/>
    </row>
    <row r="588" spans="1:26" ht="15.75" customHeight="1" x14ac:dyDescent="0.25">
      <c r="A588" s="474"/>
      <c r="B588" s="357"/>
      <c r="C588" s="474"/>
      <c r="D588" s="474"/>
      <c r="E588" s="474"/>
      <c r="F588" s="475"/>
      <c r="G588" s="474"/>
      <c r="H588" s="475"/>
      <c r="I588" s="475"/>
      <c r="J588" s="475"/>
      <c r="K588" s="475"/>
      <c r="L588" s="475"/>
      <c r="M588" s="474"/>
      <c r="N588" s="474"/>
      <c r="O588" s="474"/>
      <c r="P588" s="474"/>
      <c r="Q588" s="474"/>
      <c r="R588" s="474"/>
      <c r="S588" s="474"/>
      <c r="T588" s="474"/>
      <c r="U588" s="474"/>
      <c r="V588" s="474"/>
      <c r="W588" s="474"/>
      <c r="X588" s="474"/>
      <c r="Y588" s="474"/>
      <c r="Z588" s="474"/>
    </row>
    <row r="589" spans="1:26" ht="15.75" customHeight="1" x14ac:dyDescent="0.25">
      <c r="A589" s="474"/>
      <c r="B589" s="357"/>
      <c r="C589" s="474"/>
      <c r="D589" s="474"/>
      <c r="E589" s="474"/>
      <c r="F589" s="475"/>
      <c r="G589" s="474"/>
      <c r="H589" s="475"/>
      <c r="I589" s="475"/>
      <c r="J589" s="475"/>
      <c r="K589" s="475"/>
      <c r="L589" s="475"/>
      <c r="M589" s="474"/>
      <c r="N589" s="474"/>
      <c r="O589" s="474"/>
      <c r="P589" s="474"/>
      <c r="Q589" s="474"/>
      <c r="R589" s="474"/>
      <c r="S589" s="474"/>
      <c r="T589" s="474"/>
      <c r="U589" s="474"/>
      <c r="V589" s="474"/>
      <c r="W589" s="474"/>
      <c r="X589" s="474"/>
      <c r="Y589" s="474"/>
      <c r="Z589" s="474"/>
    </row>
    <row r="590" spans="1:26" ht="15.75" customHeight="1" x14ac:dyDescent="0.25">
      <c r="A590" s="474"/>
      <c r="B590" s="357"/>
      <c r="C590" s="474"/>
      <c r="D590" s="474"/>
      <c r="E590" s="474"/>
      <c r="F590" s="475"/>
      <c r="G590" s="474"/>
      <c r="H590" s="475"/>
      <c r="I590" s="475"/>
      <c r="J590" s="475"/>
      <c r="K590" s="475"/>
      <c r="L590" s="475"/>
      <c r="M590" s="474"/>
      <c r="N590" s="474"/>
      <c r="O590" s="474"/>
      <c r="P590" s="474"/>
      <c r="Q590" s="474"/>
      <c r="R590" s="474"/>
      <c r="S590" s="474"/>
      <c r="T590" s="474"/>
      <c r="U590" s="474"/>
      <c r="V590" s="474"/>
      <c r="W590" s="474"/>
      <c r="X590" s="474"/>
      <c r="Y590" s="474"/>
      <c r="Z590" s="474"/>
    </row>
    <row r="591" spans="1:26" ht="15.75" customHeight="1" x14ac:dyDescent="0.25">
      <c r="A591" s="474"/>
      <c r="B591" s="357"/>
      <c r="C591" s="474"/>
      <c r="D591" s="474"/>
      <c r="E591" s="474"/>
      <c r="F591" s="475"/>
      <c r="G591" s="474"/>
      <c r="H591" s="475"/>
      <c r="I591" s="475"/>
      <c r="J591" s="475"/>
      <c r="K591" s="475"/>
      <c r="L591" s="475"/>
      <c r="M591" s="474"/>
      <c r="N591" s="474"/>
      <c r="O591" s="474"/>
      <c r="P591" s="474"/>
      <c r="Q591" s="474"/>
      <c r="R591" s="474"/>
      <c r="S591" s="474"/>
      <c r="T591" s="474"/>
      <c r="U591" s="474"/>
      <c r="V591" s="474"/>
      <c r="W591" s="474"/>
      <c r="X591" s="474"/>
      <c r="Y591" s="474"/>
      <c r="Z591" s="474"/>
    </row>
    <row r="592" spans="1:26" ht="15.75" customHeight="1" x14ac:dyDescent="0.25">
      <c r="A592" s="474"/>
      <c r="B592" s="357"/>
      <c r="C592" s="474"/>
      <c r="D592" s="474"/>
      <c r="E592" s="474"/>
      <c r="F592" s="475"/>
      <c r="G592" s="474"/>
      <c r="H592" s="475"/>
      <c r="I592" s="475"/>
      <c r="J592" s="475"/>
      <c r="K592" s="475"/>
      <c r="L592" s="475"/>
      <c r="M592" s="474"/>
      <c r="N592" s="474"/>
      <c r="O592" s="474"/>
      <c r="P592" s="474"/>
      <c r="Q592" s="474"/>
      <c r="R592" s="474"/>
      <c r="S592" s="474"/>
      <c r="T592" s="474"/>
      <c r="U592" s="474"/>
      <c r="V592" s="474"/>
      <c r="W592" s="474"/>
      <c r="X592" s="474"/>
      <c r="Y592" s="474"/>
      <c r="Z592" s="474"/>
    </row>
    <row r="593" spans="1:26" ht="15.75" customHeight="1" x14ac:dyDescent="0.25">
      <c r="A593" s="474"/>
      <c r="B593" s="357"/>
      <c r="C593" s="474"/>
      <c r="D593" s="474"/>
      <c r="E593" s="474"/>
      <c r="F593" s="475"/>
      <c r="G593" s="474"/>
      <c r="H593" s="475"/>
      <c r="I593" s="475"/>
      <c r="J593" s="475"/>
      <c r="K593" s="475"/>
      <c r="L593" s="475"/>
      <c r="M593" s="474"/>
      <c r="N593" s="474"/>
      <c r="O593" s="474"/>
      <c r="P593" s="474"/>
      <c r="Q593" s="474"/>
      <c r="R593" s="474"/>
      <c r="S593" s="474"/>
      <c r="T593" s="474"/>
      <c r="U593" s="474"/>
      <c r="V593" s="474"/>
      <c r="W593" s="474"/>
      <c r="X593" s="474"/>
      <c r="Y593" s="474"/>
      <c r="Z593" s="474"/>
    </row>
    <row r="594" spans="1:26" ht="15.75" customHeight="1" x14ac:dyDescent="0.25">
      <c r="A594" s="474"/>
      <c r="B594" s="357"/>
      <c r="C594" s="474"/>
      <c r="D594" s="474"/>
      <c r="E594" s="474"/>
      <c r="F594" s="475"/>
      <c r="G594" s="474"/>
      <c r="H594" s="475"/>
      <c r="I594" s="475"/>
      <c r="J594" s="475"/>
      <c r="K594" s="475"/>
      <c r="L594" s="475"/>
      <c r="M594" s="474"/>
      <c r="N594" s="474"/>
      <c r="O594" s="474"/>
      <c r="P594" s="474"/>
      <c r="Q594" s="474"/>
      <c r="R594" s="474"/>
      <c r="S594" s="474"/>
      <c r="T594" s="474"/>
      <c r="U594" s="474"/>
      <c r="V594" s="474"/>
      <c r="W594" s="474"/>
      <c r="X594" s="474"/>
      <c r="Y594" s="474"/>
      <c r="Z594" s="474"/>
    </row>
    <row r="595" spans="1:26" ht="15.75" customHeight="1" x14ac:dyDescent="0.25">
      <c r="A595" s="474"/>
      <c r="B595" s="357"/>
      <c r="C595" s="474"/>
      <c r="D595" s="474"/>
      <c r="E595" s="474"/>
      <c r="F595" s="475"/>
      <c r="G595" s="474"/>
      <c r="H595" s="475"/>
      <c r="I595" s="475"/>
      <c r="J595" s="475"/>
      <c r="K595" s="475"/>
      <c r="L595" s="475"/>
      <c r="M595" s="474"/>
      <c r="N595" s="474"/>
      <c r="O595" s="474"/>
      <c r="P595" s="474"/>
      <c r="Q595" s="474"/>
      <c r="R595" s="474"/>
      <c r="S595" s="474"/>
      <c r="T595" s="474"/>
      <c r="U595" s="474"/>
      <c r="V595" s="474"/>
      <c r="W595" s="474"/>
      <c r="X595" s="474"/>
      <c r="Y595" s="474"/>
      <c r="Z595" s="474"/>
    </row>
    <row r="596" spans="1:26" ht="15.75" customHeight="1" x14ac:dyDescent="0.25">
      <c r="A596" s="474"/>
      <c r="B596" s="357"/>
      <c r="C596" s="474"/>
      <c r="D596" s="474"/>
      <c r="E596" s="474"/>
      <c r="F596" s="475"/>
      <c r="G596" s="474"/>
      <c r="H596" s="475"/>
      <c r="I596" s="475"/>
      <c r="J596" s="475"/>
      <c r="K596" s="475"/>
      <c r="L596" s="475"/>
      <c r="M596" s="474"/>
      <c r="N596" s="474"/>
      <c r="O596" s="474"/>
      <c r="P596" s="474"/>
      <c r="Q596" s="474"/>
      <c r="R596" s="474"/>
      <c r="S596" s="474"/>
      <c r="T596" s="474"/>
      <c r="U596" s="474"/>
      <c r="V596" s="474"/>
      <c r="W596" s="474"/>
      <c r="X596" s="474"/>
      <c r="Y596" s="474"/>
      <c r="Z596" s="474"/>
    </row>
    <row r="597" spans="1:26" ht="15.75" customHeight="1" x14ac:dyDescent="0.25">
      <c r="A597" s="474"/>
      <c r="B597" s="357"/>
      <c r="C597" s="474"/>
      <c r="D597" s="474"/>
      <c r="E597" s="474"/>
      <c r="F597" s="475"/>
      <c r="G597" s="474"/>
      <c r="H597" s="475"/>
      <c r="I597" s="475"/>
      <c r="J597" s="475"/>
      <c r="K597" s="475"/>
      <c r="L597" s="475"/>
      <c r="M597" s="474"/>
      <c r="N597" s="474"/>
      <c r="O597" s="474"/>
      <c r="P597" s="474"/>
      <c r="Q597" s="474"/>
      <c r="R597" s="474"/>
      <c r="S597" s="474"/>
      <c r="T597" s="474"/>
      <c r="U597" s="474"/>
      <c r="V597" s="474"/>
      <c r="W597" s="474"/>
      <c r="X597" s="474"/>
      <c r="Y597" s="474"/>
      <c r="Z597" s="474"/>
    </row>
    <row r="598" spans="1:26" ht="15.75" customHeight="1" x14ac:dyDescent="0.25">
      <c r="A598" s="474"/>
      <c r="B598" s="357"/>
      <c r="C598" s="474"/>
      <c r="D598" s="474"/>
      <c r="E598" s="474"/>
      <c r="F598" s="475"/>
      <c r="G598" s="474"/>
      <c r="H598" s="475"/>
      <c r="I598" s="475"/>
      <c r="J598" s="475"/>
      <c r="K598" s="475"/>
      <c r="L598" s="475"/>
      <c r="M598" s="474"/>
      <c r="N598" s="474"/>
      <c r="O598" s="474"/>
      <c r="P598" s="474"/>
      <c r="Q598" s="474"/>
      <c r="R598" s="474"/>
      <c r="S598" s="474"/>
      <c r="T598" s="474"/>
      <c r="U598" s="474"/>
      <c r="V598" s="474"/>
      <c r="W598" s="474"/>
      <c r="X598" s="474"/>
      <c r="Y598" s="474"/>
      <c r="Z598" s="474"/>
    </row>
    <row r="599" spans="1:26" ht="15.75" customHeight="1" x14ac:dyDescent="0.25">
      <c r="A599" s="474"/>
      <c r="B599" s="357"/>
      <c r="C599" s="474"/>
      <c r="D599" s="474"/>
      <c r="E599" s="474"/>
      <c r="F599" s="475"/>
      <c r="G599" s="474"/>
      <c r="H599" s="475"/>
      <c r="I599" s="475"/>
      <c r="J599" s="475"/>
      <c r="K599" s="475"/>
      <c r="L599" s="475"/>
      <c r="M599" s="474"/>
      <c r="N599" s="474"/>
      <c r="O599" s="474"/>
      <c r="P599" s="474"/>
      <c r="Q599" s="474"/>
      <c r="R599" s="474"/>
      <c r="S599" s="474"/>
      <c r="T599" s="474"/>
      <c r="U599" s="474"/>
      <c r="V599" s="474"/>
      <c r="W599" s="474"/>
      <c r="X599" s="474"/>
      <c r="Y599" s="474"/>
      <c r="Z599" s="474"/>
    </row>
    <row r="600" spans="1:26" ht="15.75" customHeight="1" x14ac:dyDescent="0.25">
      <c r="A600" s="474"/>
      <c r="B600" s="357"/>
      <c r="C600" s="474"/>
      <c r="D600" s="474"/>
      <c r="E600" s="474"/>
      <c r="F600" s="475"/>
      <c r="G600" s="474"/>
      <c r="H600" s="475"/>
      <c r="I600" s="475"/>
      <c r="J600" s="475"/>
      <c r="K600" s="475"/>
      <c r="L600" s="475"/>
      <c r="M600" s="474"/>
      <c r="N600" s="474"/>
      <c r="O600" s="474"/>
      <c r="P600" s="474"/>
      <c r="Q600" s="474"/>
      <c r="R600" s="474"/>
      <c r="S600" s="474"/>
      <c r="T600" s="474"/>
      <c r="U600" s="474"/>
      <c r="V600" s="474"/>
      <c r="W600" s="474"/>
      <c r="X600" s="474"/>
      <c r="Y600" s="474"/>
      <c r="Z600" s="474"/>
    </row>
    <row r="601" spans="1:26" ht="15.75" customHeight="1" x14ac:dyDescent="0.25">
      <c r="A601" s="474"/>
      <c r="B601" s="357"/>
      <c r="C601" s="474"/>
      <c r="D601" s="474"/>
      <c r="E601" s="474"/>
      <c r="F601" s="475"/>
      <c r="G601" s="474"/>
      <c r="H601" s="475"/>
      <c r="I601" s="475"/>
      <c r="J601" s="475"/>
      <c r="K601" s="475"/>
      <c r="L601" s="475"/>
      <c r="M601" s="474"/>
      <c r="N601" s="474"/>
      <c r="O601" s="474"/>
      <c r="P601" s="474"/>
      <c r="Q601" s="474"/>
      <c r="R601" s="474"/>
      <c r="S601" s="474"/>
      <c r="T601" s="474"/>
      <c r="U601" s="474"/>
      <c r="V601" s="474"/>
      <c r="W601" s="474"/>
      <c r="X601" s="474"/>
      <c r="Y601" s="474"/>
      <c r="Z601" s="474"/>
    </row>
    <row r="602" spans="1:26" ht="15.75" customHeight="1" x14ac:dyDescent="0.25">
      <c r="A602" s="474"/>
      <c r="B602" s="357"/>
      <c r="C602" s="474"/>
      <c r="D602" s="474"/>
      <c r="E602" s="474"/>
      <c r="F602" s="475"/>
      <c r="G602" s="474"/>
      <c r="H602" s="475"/>
      <c r="I602" s="475"/>
      <c r="J602" s="475"/>
      <c r="K602" s="475"/>
      <c r="L602" s="475"/>
      <c r="M602" s="474"/>
      <c r="N602" s="474"/>
      <c r="O602" s="474"/>
      <c r="P602" s="474"/>
      <c r="Q602" s="474"/>
      <c r="R602" s="474"/>
      <c r="S602" s="474"/>
      <c r="T602" s="474"/>
      <c r="U602" s="474"/>
      <c r="V602" s="474"/>
      <c r="W602" s="474"/>
      <c r="X602" s="474"/>
      <c r="Y602" s="474"/>
      <c r="Z602" s="474"/>
    </row>
    <row r="603" spans="1:26" ht="15.75" customHeight="1" x14ac:dyDescent="0.25">
      <c r="A603" s="474"/>
      <c r="B603" s="357"/>
      <c r="C603" s="474"/>
      <c r="D603" s="474"/>
      <c r="E603" s="474"/>
      <c r="F603" s="475"/>
      <c r="G603" s="474"/>
      <c r="H603" s="475"/>
      <c r="I603" s="475"/>
      <c r="J603" s="475"/>
      <c r="K603" s="475"/>
      <c r="L603" s="475"/>
      <c r="M603" s="474"/>
      <c r="N603" s="474"/>
      <c r="O603" s="474"/>
      <c r="P603" s="474"/>
      <c r="Q603" s="474"/>
      <c r="R603" s="474"/>
      <c r="S603" s="474"/>
      <c r="T603" s="474"/>
      <c r="U603" s="474"/>
      <c r="V603" s="474"/>
      <c r="W603" s="474"/>
      <c r="X603" s="474"/>
      <c r="Y603" s="474"/>
      <c r="Z603" s="474"/>
    </row>
    <row r="604" spans="1:26" ht="15.75" customHeight="1" x14ac:dyDescent="0.25">
      <c r="A604" s="474"/>
      <c r="B604" s="357"/>
      <c r="C604" s="474"/>
      <c r="D604" s="474"/>
      <c r="E604" s="474"/>
      <c r="F604" s="475"/>
      <c r="G604" s="474"/>
      <c r="H604" s="475"/>
      <c r="I604" s="475"/>
      <c r="J604" s="475"/>
      <c r="K604" s="475"/>
      <c r="L604" s="475"/>
      <c r="M604" s="474"/>
      <c r="N604" s="474"/>
      <c r="O604" s="474"/>
      <c r="P604" s="474"/>
      <c r="Q604" s="474"/>
      <c r="R604" s="474"/>
      <c r="S604" s="474"/>
      <c r="T604" s="474"/>
      <c r="U604" s="474"/>
      <c r="V604" s="474"/>
      <c r="W604" s="474"/>
      <c r="X604" s="474"/>
      <c r="Y604" s="474"/>
      <c r="Z604" s="474"/>
    </row>
    <row r="605" spans="1:26" ht="15.75" customHeight="1" x14ac:dyDescent="0.25">
      <c r="A605" s="474"/>
      <c r="B605" s="357"/>
      <c r="C605" s="474"/>
      <c r="D605" s="474"/>
      <c r="E605" s="474"/>
      <c r="F605" s="475"/>
      <c r="G605" s="474"/>
      <c r="H605" s="475"/>
      <c r="I605" s="475"/>
      <c r="J605" s="475"/>
      <c r="K605" s="475"/>
      <c r="L605" s="475"/>
      <c r="M605" s="474"/>
      <c r="N605" s="474"/>
      <c r="O605" s="474"/>
      <c r="P605" s="474"/>
      <c r="Q605" s="474"/>
      <c r="R605" s="474"/>
      <c r="S605" s="474"/>
      <c r="T605" s="474"/>
      <c r="U605" s="474"/>
      <c r="V605" s="474"/>
      <c r="W605" s="474"/>
      <c r="X605" s="474"/>
      <c r="Y605" s="474"/>
      <c r="Z605" s="474"/>
    </row>
    <row r="606" spans="1:26" ht="15.75" customHeight="1" x14ac:dyDescent="0.25">
      <c r="A606" s="474"/>
      <c r="B606" s="357"/>
      <c r="C606" s="474"/>
      <c r="D606" s="474"/>
      <c r="E606" s="474"/>
      <c r="F606" s="475"/>
      <c r="G606" s="474"/>
      <c r="H606" s="475"/>
      <c r="I606" s="475"/>
      <c r="J606" s="475"/>
      <c r="K606" s="475"/>
      <c r="L606" s="475"/>
      <c r="M606" s="474"/>
      <c r="N606" s="474"/>
      <c r="O606" s="474"/>
      <c r="P606" s="474"/>
      <c r="Q606" s="474"/>
      <c r="R606" s="474"/>
      <c r="S606" s="474"/>
      <c r="T606" s="474"/>
      <c r="U606" s="474"/>
      <c r="V606" s="474"/>
      <c r="W606" s="474"/>
      <c r="X606" s="474"/>
      <c r="Y606" s="474"/>
      <c r="Z606" s="474"/>
    </row>
    <row r="607" spans="1:26" ht="15.75" customHeight="1" x14ac:dyDescent="0.25">
      <c r="A607" s="474"/>
      <c r="B607" s="357"/>
      <c r="C607" s="474"/>
      <c r="D607" s="474"/>
      <c r="E607" s="474"/>
      <c r="F607" s="475"/>
      <c r="G607" s="474"/>
      <c r="H607" s="475"/>
      <c r="I607" s="475"/>
      <c r="J607" s="475"/>
      <c r="K607" s="475"/>
      <c r="L607" s="475"/>
      <c r="M607" s="474"/>
      <c r="N607" s="474"/>
      <c r="O607" s="474"/>
      <c r="P607" s="474"/>
      <c r="Q607" s="474"/>
      <c r="R607" s="474"/>
      <c r="S607" s="474"/>
      <c r="T607" s="474"/>
      <c r="U607" s="474"/>
      <c r="V607" s="474"/>
      <c r="W607" s="474"/>
      <c r="X607" s="474"/>
      <c r="Y607" s="474"/>
      <c r="Z607" s="474"/>
    </row>
    <row r="608" spans="1:26" ht="15.75" customHeight="1" x14ac:dyDescent="0.25">
      <c r="A608" s="474"/>
      <c r="B608" s="357"/>
      <c r="C608" s="474"/>
      <c r="D608" s="474"/>
      <c r="E608" s="474"/>
      <c r="F608" s="475"/>
      <c r="G608" s="474"/>
      <c r="H608" s="475"/>
      <c r="I608" s="475"/>
      <c r="J608" s="475"/>
      <c r="K608" s="475"/>
      <c r="L608" s="475"/>
      <c r="M608" s="474"/>
      <c r="N608" s="474"/>
      <c r="O608" s="474"/>
      <c r="P608" s="474"/>
      <c r="Q608" s="474"/>
      <c r="R608" s="474"/>
      <c r="S608" s="474"/>
      <c r="T608" s="474"/>
      <c r="U608" s="474"/>
      <c r="V608" s="474"/>
      <c r="W608" s="474"/>
      <c r="X608" s="474"/>
      <c r="Y608" s="474"/>
      <c r="Z608" s="474"/>
    </row>
    <row r="609" spans="1:26" ht="15.75" customHeight="1" x14ac:dyDescent="0.25">
      <c r="A609" s="474"/>
      <c r="B609" s="357"/>
      <c r="C609" s="474"/>
      <c r="D609" s="474"/>
      <c r="E609" s="474"/>
      <c r="F609" s="475"/>
      <c r="G609" s="474"/>
      <c r="H609" s="475"/>
      <c r="I609" s="475"/>
      <c r="J609" s="475"/>
      <c r="K609" s="475"/>
      <c r="L609" s="475"/>
      <c r="M609" s="474"/>
      <c r="N609" s="474"/>
      <c r="O609" s="474"/>
      <c r="P609" s="474"/>
      <c r="Q609" s="474"/>
      <c r="R609" s="474"/>
      <c r="S609" s="474"/>
      <c r="T609" s="474"/>
      <c r="U609" s="474"/>
      <c r="V609" s="474"/>
      <c r="W609" s="474"/>
      <c r="X609" s="474"/>
      <c r="Y609" s="474"/>
      <c r="Z609" s="474"/>
    </row>
    <row r="610" spans="1:26" ht="15.75" customHeight="1" x14ac:dyDescent="0.25">
      <c r="A610" s="474"/>
      <c r="B610" s="357"/>
      <c r="C610" s="474"/>
      <c r="D610" s="474"/>
      <c r="E610" s="474"/>
      <c r="F610" s="475"/>
      <c r="G610" s="474"/>
      <c r="H610" s="475"/>
      <c r="I610" s="475"/>
      <c r="J610" s="475"/>
      <c r="K610" s="475"/>
      <c r="L610" s="475"/>
      <c r="M610" s="474"/>
      <c r="N610" s="474"/>
      <c r="O610" s="474"/>
      <c r="P610" s="474"/>
      <c r="Q610" s="474"/>
      <c r="R610" s="474"/>
      <c r="S610" s="474"/>
      <c r="T610" s="474"/>
      <c r="U610" s="474"/>
      <c r="V610" s="474"/>
      <c r="W610" s="474"/>
      <c r="X610" s="474"/>
      <c r="Y610" s="474"/>
      <c r="Z610" s="474"/>
    </row>
    <row r="611" spans="1:26" ht="15.75" customHeight="1" x14ac:dyDescent="0.25">
      <c r="A611" s="474"/>
      <c r="B611" s="357"/>
      <c r="C611" s="474"/>
      <c r="D611" s="474"/>
      <c r="E611" s="474"/>
      <c r="F611" s="475"/>
      <c r="G611" s="474"/>
      <c r="H611" s="475"/>
      <c r="I611" s="475"/>
      <c r="J611" s="475"/>
      <c r="K611" s="475"/>
      <c r="L611" s="475"/>
      <c r="M611" s="474"/>
      <c r="N611" s="474"/>
      <c r="O611" s="474"/>
      <c r="P611" s="474"/>
      <c r="Q611" s="474"/>
      <c r="R611" s="474"/>
      <c r="S611" s="474"/>
      <c r="T611" s="474"/>
      <c r="U611" s="474"/>
      <c r="V611" s="474"/>
      <c r="W611" s="474"/>
      <c r="X611" s="474"/>
      <c r="Y611" s="474"/>
      <c r="Z611" s="474"/>
    </row>
    <row r="612" spans="1:26" ht="15.75" customHeight="1" x14ac:dyDescent="0.25">
      <c r="A612" s="474"/>
      <c r="B612" s="357"/>
      <c r="C612" s="474"/>
      <c r="D612" s="474"/>
      <c r="E612" s="474"/>
      <c r="F612" s="475"/>
      <c r="G612" s="474"/>
      <c r="H612" s="475"/>
      <c r="I612" s="475"/>
      <c r="J612" s="475"/>
      <c r="K612" s="475"/>
      <c r="L612" s="475"/>
      <c r="M612" s="474"/>
      <c r="N612" s="474"/>
      <c r="O612" s="474"/>
      <c r="P612" s="474"/>
      <c r="Q612" s="474"/>
      <c r="R612" s="474"/>
      <c r="S612" s="474"/>
      <c r="T612" s="474"/>
      <c r="U612" s="474"/>
      <c r="V612" s="474"/>
      <c r="W612" s="474"/>
      <c r="X612" s="474"/>
      <c r="Y612" s="474"/>
      <c r="Z612" s="474"/>
    </row>
    <row r="613" spans="1:26" ht="15.75" customHeight="1" x14ac:dyDescent="0.25">
      <c r="A613" s="474"/>
      <c r="B613" s="357"/>
      <c r="C613" s="474"/>
      <c r="D613" s="474"/>
      <c r="E613" s="474"/>
      <c r="F613" s="475"/>
      <c r="G613" s="474"/>
      <c r="H613" s="475"/>
      <c r="I613" s="475"/>
      <c r="J613" s="475"/>
      <c r="K613" s="475"/>
      <c r="L613" s="475"/>
      <c r="M613" s="474"/>
      <c r="N613" s="474"/>
      <c r="O613" s="474"/>
      <c r="P613" s="474"/>
      <c r="Q613" s="474"/>
      <c r="R613" s="474"/>
      <c r="S613" s="474"/>
      <c r="T613" s="474"/>
      <c r="U613" s="474"/>
      <c r="V613" s="474"/>
      <c r="W613" s="474"/>
      <c r="X613" s="474"/>
      <c r="Y613" s="474"/>
      <c r="Z613" s="474"/>
    </row>
    <row r="614" spans="1:26" ht="15.75" customHeight="1" x14ac:dyDescent="0.25">
      <c r="A614" s="474"/>
      <c r="B614" s="357"/>
      <c r="C614" s="474"/>
      <c r="D614" s="474"/>
      <c r="E614" s="474"/>
      <c r="F614" s="475"/>
      <c r="G614" s="474"/>
      <c r="H614" s="475"/>
      <c r="I614" s="475"/>
      <c r="J614" s="475"/>
      <c r="K614" s="475"/>
      <c r="L614" s="475"/>
      <c r="M614" s="474"/>
      <c r="N614" s="474"/>
      <c r="O614" s="474"/>
      <c r="P614" s="474"/>
      <c r="Q614" s="474"/>
      <c r="R614" s="474"/>
      <c r="S614" s="474"/>
      <c r="T614" s="474"/>
      <c r="U614" s="474"/>
      <c r="V614" s="474"/>
      <c r="W614" s="474"/>
      <c r="X614" s="474"/>
      <c r="Y614" s="474"/>
      <c r="Z614" s="474"/>
    </row>
    <row r="615" spans="1:26" ht="15.75" customHeight="1" x14ac:dyDescent="0.25">
      <c r="A615" s="474"/>
      <c r="B615" s="357"/>
      <c r="C615" s="474"/>
      <c r="D615" s="474"/>
      <c r="E615" s="474"/>
      <c r="F615" s="475"/>
      <c r="G615" s="474"/>
      <c r="H615" s="475"/>
      <c r="I615" s="475"/>
      <c r="J615" s="475"/>
      <c r="K615" s="475"/>
      <c r="L615" s="475"/>
      <c r="M615" s="474"/>
      <c r="N615" s="474"/>
      <c r="O615" s="474"/>
      <c r="P615" s="474"/>
      <c r="Q615" s="474"/>
      <c r="R615" s="474"/>
      <c r="S615" s="474"/>
      <c r="T615" s="474"/>
      <c r="U615" s="474"/>
      <c r="V615" s="474"/>
      <c r="W615" s="474"/>
      <c r="X615" s="474"/>
      <c r="Y615" s="474"/>
      <c r="Z615" s="474"/>
    </row>
    <row r="616" spans="1:26" ht="15.75" customHeight="1" x14ac:dyDescent="0.25">
      <c r="A616" s="474"/>
      <c r="B616" s="357"/>
      <c r="C616" s="474"/>
      <c r="D616" s="474"/>
      <c r="E616" s="474"/>
      <c r="F616" s="475"/>
      <c r="G616" s="474"/>
      <c r="H616" s="475"/>
      <c r="I616" s="475"/>
      <c r="J616" s="475"/>
      <c r="K616" s="475"/>
      <c r="L616" s="475"/>
      <c r="M616" s="474"/>
      <c r="N616" s="474"/>
      <c r="O616" s="474"/>
      <c r="P616" s="474"/>
      <c r="Q616" s="474"/>
      <c r="R616" s="474"/>
      <c r="S616" s="474"/>
      <c r="T616" s="474"/>
      <c r="U616" s="474"/>
      <c r="V616" s="474"/>
      <c r="W616" s="474"/>
      <c r="X616" s="474"/>
      <c r="Y616" s="474"/>
      <c r="Z616" s="474"/>
    </row>
    <row r="617" spans="1:26" ht="15.75" customHeight="1" x14ac:dyDescent="0.25">
      <c r="A617" s="474"/>
      <c r="B617" s="357"/>
      <c r="C617" s="474"/>
      <c r="D617" s="474"/>
      <c r="E617" s="474"/>
      <c r="F617" s="475"/>
      <c r="G617" s="474"/>
      <c r="H617" s="475"/>
      <c r="I617" s="475"/>
      <c r="J617" s="475"/>
      <c r="K617" s="475"/>
      <c r="L617" s="475"/>
      <c r="M617" s="474"/>
      <c r="N617" s="474"/>
      <c r="O617" s="474"/>
      <c r="P617" s="474"/>
      <c r="Q617" s="474"/>
      <c r="R617" s="474"/>
      <c r="S617" s="474"/>
      <c r="T617" s="474"/>
      <c r="U617" s="474"/>
      <c r="V617" s="474"/>
      <c r="W617" s="474"/>
      <c r="X617" s="474"/>
      <c r="Y617" s="474"/>
      <c r="Z617" s="474"/>
    </row>
    <row r="618" spans="1:26" ht="15.75" customHeight="1" x14ac:dyDescent="0.25">
      <c r="A618" s="474"/>
      <c r="B618" s="357"/>
      <c r="C618" s="474"/>
      <c r="D618" s="474"/>
      <c r="E618" s="474"/>
      <c r="F618" s="475"/>
      <c r="G618" s="474"/>
      <c r="H618" s="475"/>
      <c r="I618" s="475"/>
      <c r="J618" s="475"/>
      <c r="K618" s="475"/>
      <c r="L618" s="475"/>
      <c r="M618" s="474"/>
      <c r="N618" s="474"/>
      <c r="O618" s="474"/>
      <c r="P618" s="474"/>
      <c r="Q618" s="474"/>
      <c r="R618" s="474"/>
      <c r="S618" s="474"/>
      <c r="T618" s="474"/>
      <c r="U618" s="474"/>
      <c r="V618" s="474"/>
      <c r="W618" s="474"/>
      <c r="X618" s="474"/>
      <c r="Y618" s="474"/>
      <c r="Z618" s="474"/>
    </row>
    <row r="619" spans="1:26" ht="15.75" customHeight="1" x14ac:dyDescent="0.25">
      <c r="A619" s="474"/>
      <c r="B619" s="357"/>
      <c r="C619" s="474"/>
      <c r="D619" s="474"/>
      <c r="E619" s="474"/>
      <c r="F619" s="475"/>
      <c r="G619" s="474"/>
      <c r="H619" s="475"/>
      <c r="I619" s="475"/>
      <c r="J619" s="475"/>
      <c r="K619" s="475"/>
      <c r="L619" s="475"/>
      <c r="M619" s="474"/>
      <c r="N619" s="474"/>
      <c r="O619" s="474"/>
      <c r="P619" s="474"/>
      <c r="Q619" s="474"/>
      <c r="R619" s="474"/>
      <c r="S619" s="474"/>
      <c r="T619" s="474"/>
      <c r="U619" s="474"/>
      <c r="V619" s="474"/>
      <c r="W619" s="474"/>
      <c r="X619" s="474"/>
      <c r="Y619" s="474"/>
      <c r="Z619" s="474"/>
    </row>
    <row r="620" spans="1:26" ht="15.75" customHeight="1" x14ac:dyDescent="0.25">
      <c r="A620" s="474"/>
      <c r="B620" s="357"/>
      <c r="C620" s="474"/>
      <c r="D620" s="474"/>
      <c r="E620" s="474"/>
      <c r="F620" s="475"/>
      <c r="G620" s="474"/>
      <c r="H620" s="475"/>
      <c r="I620" s="475"/>
      <c r="J620" s="475"/>
      <c r="K620" s="475"/>
      <c r="L620" s="475"/>
      <c r="M620" s="474"/>
      <c r="N620" s="474"/>
      <c r="O620" s="474"/>
      <c r="P620" s="474"/>
      <c r="Q620" s="474"/>
      <c r="R620" s="474"/>
      <c r="S620" s="474"/>
      <c r="T620" s="474"/>
      <c r="U620" s="474"/>
      <c r="V620" s="474"/>
      <c r="W620" s="474"/>
      <c r="X620" s="474"/>
      <c r="Y620" s="474"/>
      <c r="Z620" s="474"/>
    </row>
    <row r="621" spans="1:26" ht="15.75" customHeight="1" x14ac:dyDescent="0.25">
      <c r="A621" s="474"/>
      <c r="B621" s="357"/>
      <c r="C621" s="474"/>
      <c r="D621" s="474"/>
      <c r="E621" s="474"/>
      <c r="F621" s="475"/>
      <c r="G621" s="474"/>
      <c r="H621" s="475"/>
      <c r="I621" s="475"/>
      <c r="J621" s="475"/>
      <c r="K621" s="475"/>
      <c r="L621" s="475"/>
      <c r="M621" s="474"/>
      <c r="N621" s="474"/>
      <c r="O621" s="474"/>
      <c r="P621" s="474"/>
      <c r="Q621" s="474"/>
      <c r="R621" s="474"/>
      <c r="S621" s="474"/>
      <c r="T621" s="474"/>
      <c r="U621" s="474"/>
      <c r="V621" s="474"/>
      <c r="W621" s="474"/>
      <c r="X621" s="474"/>
      <c r="Y621" s="474"/>
      <c r="Z621" s="474"/>
    </row>
    <row r="622" spans="1:26" ht="15.75" customHeight="1" x14ac:dyDescent="0.25">
      <c r="A622" s="474"/>
      <c r="B622" s="357"/>
      <c r="C622" s="474"/>
      <c r="D622" s="474"/>
      <c r="E622" s="474"/>
      <c r="F622" s="475"/>
      <c r="G622" s="474"/>
      <c r="H622" s="475"/>
      <c r="I622" s="475"/>
      <c r="J622" s="475"/>
      <c r="K622" s="475"/>
      <c r="L622" s="475"/>
      <c r="M622" s="474"/>
      <c r="N622" s="474"/>
      <c r="O622" s="474"/>
      <c r="P622" s="474"/>
      <c r="Q622" s="474"/>
      <c r="R622" s="474"/>
      <c r="S622" s="474"/>
      <c r="T622" s="474"/>
      <c r="U622" s="474"/>
      <c r="V622" s="474"/>
      <c r="W622" s="474"/>
      <c r="X622" s="474"/>
      <c r="Y622" s="474"/>
      <c r="Z622" s="474"/>
    </row>
    <row r="623" spans="1:26" ht="15.75" customHeight="1" x14ac:dyDescent="0.25">
      <c r="A623" s="474"/>
      <c r="B623" s="357"/>
      <c r="C623" s="474"/>
      <c r="D623" s="474"/>
      <c r="E623" s="474"/>
      <c r="F623" s="475"/>
      <c r="G623" s="474"/>
      <c r="H623" s="475"/>
      <c r="I623" s="475"/>
      <c r="J623" s="475"/>
      <c r="K623" s="475"/>
      <c r="L623" s="475"/>
      <c r="M623" s="474"/>
      <c r="N623" s="474"/>
      <c r="O623" s="474"/>
      <c r="P623" s="474"/>
      <c r="Q623" s="474"/>
      <c r="R623" s="474"/>
      <c r="S623" s="474"/>
      <c r="T623" s="474"/>
      <c r="U623" s="474"/>
      <c r="V623" s="474"/>
      <c r="W623" s="474"/>
      <c r="X623" s="474"/>
      <c r="Y623" s="474"/>
      <c r="Z623" s="474"/>
    </row>
    <row r="624" spans="1:26" ht="15.75" customHeight="1" x14ac:dyDescent="0.25">
      <c r="A624" s="474"/>
      <c r="B624" s="357"/>
      <c r="C624" s="474"/>
      <c r="D624" s="474"/>
      <c r="E624" s="474"/>
      <c r="F624" s="475"/>
      <c r="G624" s="474"/>
      <c r="H624" s="475"/>
      <c r="I624" s="475"/>
      <c r="J624" s="475"/>
      <c r="K624" s="475"/>
      <c r="L624" s="475"/>
      <c r="M624" s="474"/>
      <c r="N624" s="474"/>
      <c r="O624" s="474"/>
      <c r="P624" s="474"/>
      <c r="Q624" s="474"/>
      <c r="R624" s="474"/>
      <c r="S624" s="474"/>
      <c r="T624" s="474"/>
      <c r="U624" s="474"/>
      <c r="V624" s="474"/>
      <c r="W624" s="474"/>
      <c r="X624" s="474"/>
      <c r="Y624" s="474"/>
      <c r="Z624" s="474"/>
    </row>
    <row r="625" spans="1:26" ht="15.75" customHeight="1" x14ac:dyDescent="0.25">
      <c r="A625" s="474"/>
      <c r="B625" s="357"/>
      <c r="C625" s="474"/>
      <c r="D625" s="474"/>
      <c r="E625" s="474"/>
      <c r="F625" s="475"/>
      <c r="G625" s="474"/>
      <c r="H625" s="475"/>
      <c r="I625" s="475"/>
      <c r="J625" s="475"/>
      <c r="K625" s="475"/>
      <c r="L625" s="475"/>
      <c r="M625" s="474"/>
      <c r="N625" s="474"/>
      <c r="O625" s="474"/>
      <c r="P625" s="474"/>
      <c r="Q625" s="474"/>
      <c r="R625" s="474"/>
      <c r="S625" s="474"/>
      <c r="T625" s="474"/>
      <c r="U625" s="474"/>
      <c r="V625" s="474"/>
      <c r="W625" s="474"/>
      <c r="X625" s="474"/>
      <c r="Y625" s="474"/>
      <c r="Z625" s="474"/>
    </row>
    <row r="626" spans="1:26" ht="15.75" customHeight="1" x14ac:dyDescent="0.25">
      <c r="A626" s="474"/>
      <c r="B626" s="357"/>
      <c r="C626" s="474"/>
      <c r="D626" s="474"/>
      <c r="E626" s="474"/>
      <c r="F626" s="475"/>
      <c r="G626" s="474"/>
      <c r="H626" s="475"/>
      <c r="I626" s="475"/>
      <c r="J626" s="475"/>
      <c r="K626" s="475"/>
      <c r="L626" s="475"/>
      <c r="M626" s="474"/>
      <c r="N626" s="474"/>
      <c r="O626" s="474"/>
      <c r="P626" s="474"/>
      <c r="Q626" s="474"/>
      <c r="R626" s="474"/>
      <c r="S626" s="474"/>
      <c r="T626" s="474"/>
      <c r="U626" s="474"/>
      <c r="V626" s="474"/>
      <c r="W626" s="474"/>
      <c r="X626" s="474"/>
      <c r="Y626" s="474"/>
      <c r="Z626" s="474"/>
    </row>
    <row r="627" spans="1:26" ht="15.75" customHeight="1" x14ac:dyDescent="0.25">
      <c r="A627" s="474"/>
      <c r="B627" s="357"/>
      <c r="C627" s="474"/>
      <c r="D627" s="474"/>
      <c r="E627" s="474"/>
      <c r="F627" s="475"/>
      <c r="G627" s="474"/>
      <c r="H627" s="475"/>
      <c r="I627" s="475"/>
      <c r="J627" s="475"/>
      <c r="K627" s="475"/>
      <c r="L627" s="475"/>
      <c r="M627" s="474"/>
      <c r="N627" s="474"/>
      <c r="O627" s="474"/>
      <c r="P627" s="474"/>
      <c r="Q627" s="474"/>
      <c r="R627" s="474"/>
      <c r="S627" s="474"/>
      <c r="T627" s="474"/>
      <c r="U627" s="474"/>
      <c r="V627" s="474"/>
      <c r="W627" s="474"/>
      <c r="X627" s="474"/>
      <c r="Y627" s="474"/>
      <c r="Z627" s="474"/>
    </row>
    <row r="628" spans="1:26" ht="15.75" customHeight="1" x14ac:dyDescent="0.25">
      <c r="A628" s="474"/>
      <c r="B628" s="357"/>
      <c r="C628" s="474"/>
      <c r="D628" s="474"/>
      <c r="E628" s="474"/>
      <c r="F628" s="475"/>
      <c r="G628" s="474"/>
      <c r="H628" s="475"/>
      <c r="I628" s="475"/>
      <c r="J628" s="475"/>
      <c r="K628" s="475"/>
      <c r="L628" s="475"/>
      <c r="M628" s="474"/>
      <c r="N628" s="474"/>
      <c r="O628" s="474"/>
      <c r="P628" s="474"/>
      <c r="Q628" s="474"/>
      <c r="R628" s="474"/>
      <c r="S628" s="474"/>
      <c r="T628" s="474"/>
      <c r="U628" s="474"/>
      <c r="V628" s="474"/>
      <c r="W628" s="474"/>
      <c r="X628" s="474"/>
      <c r="Y628" s="474"/>
      <c r="Z628" s="474"/>
    </row>
    <row r="629" spans="1:26" ht="15.75" customHeight="1" x14ac:dyDescent="0.25">
      <c r="A629" s="474"/>
      <c r="B629" s="357"/>
      <c r="C629" s="474"/>
      <c r="D629" s="474"/>
      <c r="E629" s="474"/>
      <c r="F629" s="475"/>
      <c r="G629" s="474"/>
      <c r="H629" s="475"/>
      <c r="I629" s="475"/>
      <c r="J629" s="475"/>
      <c r="K629" s="475"/>
      <c r="L629" s="475"/>
      <c r="M629" s="474"/>
      <c r="N629" s="474"/>
      <c r="O629" s="474"/>
      <c r="P629" s="474"/>
      <c r="Q629" s="474"/>
      <c r="R629" s="474"/>
      <c r="S629" s="474"/>
      <c r="T629" s="474"/>
      <c r="U629" s="474"/>
      <c r="V629" s="474"/>
      <c r="W629" s="474"/>
      <c r="X629" s="474"/>
      <c r="Y629" s="474"/>
      <c r="Z629" s="474"/>
    </row>
    <row r="630" spans="1:26" ht="15.75" customHeight="1" x14ac:dyDescent="0.25">
      <c r="A630" s="474"/>
      <c r="B630" s="357"/>
      <c r="C630" s="474"/>
      <c r="D630" s="474"/>
      <c r="E630" s="474"/>
      <c r="F630" s="475"/>
      <c r="G630" s="474"/>
      <c r="H630" s="475"/>
      <c r="I630" s="475"/>
      <c r="J630" s="475"/>
      <c r="K630" s="475"/>
      <c r="L630" s="475"/>
      <c r="M630" s="474"/>
      <c r="N630" s="474"/>
      <c r="O630" s="474"/>
      <c r="P630" s="474"/>
      <c r="Q630" s="474"/>
      <c r="R630" s="474"/>
      <c r="S630" s="474"/>
      <c r="T630" s="474"/>
      <c r="U630" s="474"/>
      <c r="V630" s="474"/>
      <c r="W630" s="474"/>
      <c r="X630" s="474"/>
      <c r="Y630" s="474"/>
      <c r="Z630" s="474"/>
    </row>
    <row r="631" spans="1:26" ht="15.75" customHeight="1" x14ac:dyDescent="0.25">
      <c r="A631" s="474"/>
      <c r="B631" s="357"/>
      <c r="C631" s="474"/>
      <c r="D631" s="474"/>
      <c r="E631" s="474"/>
      <c r="F631" s="475"/>
      <c r="G631" s="474"/>
      <c r="H631" s="475"/>
      <c r="I631" s="475"/>
      <c r="J631" s="475"/>
      <c r="K631" s="475"/>
      <c r="L631" s="475"/>
      <c r="M631" s="474"/>
      <c r="N631" s="474"/>
      <c r="O631" s="474"/>
      <c r="P631" s="474"/>
      <c r="Q631" s="474"/>
      <c r="R631" s="474"/>
      <c r="S631" s="474"/>
      <c r="T631" s="474"/>
      <c r="U631" s="474"/>
      <c r="V631" s="474"/>
      <c r="W631" s="474"/>
      <c r="X631" s="474"/>
      <c r="Y631" s="474"/>
      <c r="Z631" s="474"/>
    </row>
    <row r="632" spans="1:26" ht="15.75" customHeight="1" x14ac:dyDescent="0.25">
      <c r="A632" s="474"/>
      <c r="B632" s="357"/>
      <c r="C632" s="474"/>
      <c r="D632" s="474"/>
      <c r="E632" s="474"/>
      <c r="F632" s="475"/>
      <c r="G632" s="474"/>
      <c r="H632" s="475"/>
      <c r="I632" s="475"/>
      <c r="J632" s="475"/>
      <c r="K632" s="475"/>
      <c r="L632" s="475"/>
      <c r="M632" s="474"/>
      <c r="N632" s="474"/>
      <c r="O632" s="474"/>
      <c r="P632" s="474"/>
      <c r="Q632" s="474"/>
      <c r="R632" s="474"/>
      <c r="S632" s="474"/>
      <c r="T632" s="474"/>
      <c r="U632" s="474"/>
      <c r="V632" s="474"/>
      <c r="W632" s="474"/>
      <c r="X632" s="474"/>
      <c r="Y632" s="474"/>
      <c r="Z632" s="474"/>
    </row>
    <row r="633" spans="1:26" ht="15.75" customHeight="1" x14ac:dyDescent="0.25">
      <c r="A633" s="474"/>
      <c r="B633" s="357"/>
      <c r="C633" s="474"/>
      <c r="D633" s="474"/>
      <c r="E633" s="474"/>
      <c r="F633" s="475"/>
      <c r="G633" s="474"/>
      <c r="H633" s="475"/>
      <c r="I633" s="475"/>
      <c r="J633" s="475"/>
      <c r="K633" s="475"/>
      <c r="L633" s="475"/>
      <c r="M633" s="474"/>
      <c r="N633" s="474"/>
      <c r="O633" s="474"/>
      <c r="P633" s="474"/>
      <c r="Q633" s="474"/>
      <c r="R633" s="474"/>
      <c r="S633" s="474"/>
      <c r="T633" s="474"/>
      <c r="U633" s="474"/>
      <c r="V633" s="474"/>
      <c r="W633" s="474"/>
      <c r="X633" s="474"/>
      <c r="Y633" s="474"/>
      <c r="Z633" s="474"/>
    </row>
    <row r="634" spans="1:26" ht="15.75" customHeight="1" x14ac:dyDescent="0.25">
      <c r="A634" s="474"/>
      <c r="B634" s="357"/>
      <c r="C634" s="474"/>
      <c r="D634" s="474"/>
      <c r="E634" s="474"/>
      <c r="F634" s="475"/>
      <c r="G634" s="474"/>
      <c r="H634" s="475"/>
      <c r="I634" s="475"/>
      <c r="J634" s="475"/>
      <c r="K634" s="475"/>
      <c r="L634" s="475"/>
      <c r="M634" s="474"/>
      <c r="N634" s="474"/>
      <c r="O634" s="474"/>
      <c r="P634" s="474"/>
      <c r="Q634" s="474"/>
      <c r="R634" s="474"/>
      <c r="S634" s="474"/>
      <c r="T634" s="474"/>
      <c r="U634" s="474"/>
      <c r="V634" s="474"/>
      <c r="W634" s="474"/>
      <c r="X634" s="474"/>
      <c r="Y634" s="474"/>
      <c r="Z634" s="474"/>
    </row>
    <row r="635" spans="1:26" ht="15.75" customHeight="1" x14ac:dyDescent="0.25">
      <c r="A635" s="474"/>
      <c r="B635" s="357"/>
      <c r="C635" s="474"/>
      <c r="D635" s="474"/>
      <c r="E635" s="474"/>
      <c r="F635" s="475"/>
      <c r="G635" s="474"/>
      <c r="H635" s="475"/>
      <c r="I635" s="475"/>
      <c r="J635" s="475"/>
      <c r="K635" s="475"/>
      <c r="L635" s="475"/>
      <c r="M635" s="474"/>
      <c r="N635" s="474"/>
      <c r="O635" s="474"/>
      <c r="P635" s="474"/>
      <c r="Q635" s="474"/>
      <c r="R635" s="474"/>
      <c r="S635" s="474"/>
      <c r="T635" s="474"/>
      <c r="U635" s="474"/>
      <c r="V635" s="474"/>
      <c r="W635" s="474"/>
      <c r="X635" s="474"/>
      <c r="Y635" s="474"/>
      <c r="Z635" s="474"/>
    </row>
    <row r="636" spans="1:26" ht="15.75" customHeight="1" x14ac:dyDescent="0.25">
      <c r="A636" s="474"/>
      <c r="B636" s="357"/>
      <c r="C636" s="474"/>
      <c r="D636" s="474"/>
      <c r="E636" s="474"/>
      <c r="F636" s="475"/>
      <c r="G636" s="474"/>
      <c r="H636" s="475"/>
      <c r="I636" s="475"/>
      <c r="J636" s="475"/>
      <c r="K636" s="475"/>
      <c r="L636" s="475"/>
      <c r="M636" s="474"/>
      <c r="N636" s="474"/>
      <c r="O636" s="474"/>
      <c r="P636" s="474"/>
      <c r="Q636" s="474"/>
      <c r="R636" s="474"/>
      <c r="S636" s="474"/>
      <c r="T636" s="474"/>
      <c r="U636" s="474"/>
      <c r="V636" s="474"/>
      <c r="W636" s="474"/>
      <c r="X636" s="474"/>
      <c r="Y636" s="474"/>
      <c r="Z636" s="474"/>
    </row>
    <row r="637" spans="1:26" ht="15.75" customHeight="1" x14ac:dyDescent="0.25">
      <c r="A637" s="474"/>
      <c r="B637" s="357"/>
      <c r="C637" s="474"/>
      <c r="D637" s="474"/>
      <c r="E637" s="474"/>
      <c r="F637" s="475"/>
      <c r="G637" s="474"/>
      <c r="H637" s="475"/>
      <c r="I637" s="475"/>
      <c r="J637" s="475"/>
      <c r="K637" s="475"/>
      <c r="L637" s="475"/>
      <c r="M637" s="474"/>
      <c r="N637" s="474"/>
      <c r="O637" s="474"/>
      <c r="P637" s="474"/>
      <c r="Q637" s="474"/>
      <c r="R637" s="474"/>
      <c r="S637" s="474"/>
      <c r="T637" s="474"/>
      <c r="U637" s="474"/>
      <c r="V637" s="474"/>
      <c r="W637" s="474"/>
      <c r="X637" s="474"/>
      <c r="Y637" s="474"/>
      <c r="Z637" s="474"/>
    </row>
    <row r="638" spans="1:26" ht="15.75" customHeight="1" x14ac:dyDescent="0.25">
      <c r="A638" s="474"/>
      <c r="B638" s="357"/>
      <c r="C638" s="474"/>
      <c r="D638" s="474"/>
      <c r="E638" s="474"/>
      <c r="F638" s="475"/>
      <c r="G638" s="474"/>
      <c r="H638" s="475"/>
      <c r="I638" s="475"/>
      <c r="J638" s="475"/>
      <c r="K638" s="475"/>
      <c r="L638" s="475"/>
      <c r="M638" s="474"/>
      <c r="N638" s="474"/>
      <c r="O638" s="474"/>
      <c r="P638" s="474"/>
      <c r="Q638" s="474"/>
      <c r="R638" s="474"/>
      <c r="S638" s="474"/>
      <c r="T638" s="474"/>
      <c r="U638" s="474"/>
      <c r="V638" s="474"/>
      <c r="W638" s="474"/>
      <c r="X638" s="474"/>
      <c r="Y638" s="474"/>
      <c r="Z638" s="474"/>
    </row>
    <row r="639" spans="1:26" ht="15.75" customHeight="1" x14ac:dyDescent="0.25">
      <c r="A639" s="474"/>
      <c r="B639" s="357"/>
      <c r="C639" s="474"/>
      <c r="D639" s="474"/>
      <c r="E639" s="474"/>
      <c r="F639" s="475"/>
      <c r="G639" s="474"/>
      <c r="H639" s="475"/>
      <c r="I639" s="475"/>
      <c r="J639" s="475"/>
      <c r="K639" s="475"/>
      <c r="L639" s="475"/>
      <c r="M639" s="474"/>
      <c r="N639" s="474"/>
      <c r="O639" s="474"/>
      <c r="P639" s="474"/>
      <c r="Q639" s="474"/>
      <c r="R639" s="474"/>
      <c r="S639" s="474"/>
      <c r="T639" s="474"/>
      <c r="U639" s="474"/>
      <c r="V639" s="474"/>
      <c r="W639" s="474"/>
      <c r="X639" s="474"/>
      <c r="Y639" s="474"/>
      <c r="Z639" s="474"/>
    </row>
    <row r="640" spans="1:26" ht="15.75" customHeight="1" x14ac:dyDescent="0.25">
      <c r="A640" s="474"/>
      <c r="B640" s="357"/>
      <c r="C640" s="474"/>
      <c r="D640" s="474"/>
      <c r="E640" s="474"/>
      <c r="F640" s="475"/>
      <c r="G640" s="474"/>
      <c r="H640" s="475"/>
      <c r="I640" s="475"/>
      <c r="J640" s="475"/>
      <c r="K640" s="475"/>
      <c r="L640" s="475"/>
      <c r="M640" s="474"/>
      <c r="N640" s="474"/>
      <c r="O640" s="474"/>
      <c r="P640" s="474"/>
      <c r="Q640" s="474"/>
      <c r="R640" s="474"/>
      <c r="S640" s="474"/>
      <c r="T640" s="474"/>
      <c r="U640" s="474"/>
      <c r="V640" s="474"/>
      <c r="W640" s="474"/>
      <c r="X640" s="474"/>
      <c r="Y640" s="474"/>
      <c r="Z640" s="474"/>
    </row>
    <row r="641" spans="1:26" ht="15.75" customHeight="1" x14ac:dyDescent="0.25">
      <c r="A641" s="474"/>
      <c r="B641" s="357"/>
      <c r="C641" s="474"/>
      <c r="D641" s="474"/>
      <c r="E641" s="474"/>
      <c r="F641" s="475"/>
      <c r="G641" s="474"/>
      <c r="H641" s="475"/>
      <c r="I641" s="475"/>
      <c r="J641" s="475"/>
      <c r="K641" s="475"/>
      <c r="L641" s="475"/>
      <c r="M641" s="474"/>
      <c r="N641" s="474"/>
      <c r="O641" s="474"/>
      <c r="P641" s="474"/>
      <c r="Q641" s="474"/>
      <c r="R641" s="474"/>
      <c r="S641" s="474"/>
      <c r="T641" s="474"/>
      <c r="U641" s="474"/>
      <c r="V641" s="474"/>
      <c r="W641" s="474"/>
      <c r="X641" s="474"/>
      <c r="Y641" s="474"/>
      <c r="Z641" s="474"/>
    </row>
    <row r="642" spans="1:26" ht="15.75" customHeight="1" x14ac:dyDescent="0.25">
      <c r="A642" s="474"/>
      <c r="B642" s="357"/>
      <c r="C642" s="474"/>
      <c r="D642" s="474"/>
      <c r="E642" s="474"/>
      <c r="F642" s="475"/>
      <c r="G642" s="474"/>
      <c r="H642" s="475"/>
      <c r="I642" s="475"/>
      <c r="J642" s="475"/>
      <c r="K642" s="475"/>
      <c r="L642" s="475"/>
      <c r="M642" s="474"/>
      <c r="N642" s="474"/>
      <c r="O642" s="474"/>
      <c r="P642" s="474"/>
      <c r="Q642" s="474"/>
      <c r="R642" s="474"/>
      <c r="S642" s="474"/>
      <c r="T642" s="474"/>
      <c r="U642" s="474"/>
      <c r="V642" s="474"/>
      <c r="W642" s="474"/>
      <c r="X642" s="474"/>
      <c r="Y642" s="474"/>
      <c r="Z642" s="474"/>
    </row>
    <row r="643" spans="1:26" ht="15.75" customHeight="1" x14ac:dyDescent="0.25">
      <c r="A643" s="474"/>
      <c r="B643" s="357"/>
      <c r="C643" s="474"/>
      <c r="D643" s="474"/>
      <c r="E643" s="474"/>
      <c r="F643" s="475"/>
      <c r="G643" s="474"/>
      <c r="H643" s="475"/>
      <c r="I643" s="475"/>
      <c r="J643" s="475"/>
      <c r="K643" s="475"/>
      <c r="L643" s="475"/>
      <c r="M643" s="474"/>
      <c r="N643" s="474"/>
      <c r="O643" s="474"/>
      <c r="P643" s="474"/>
      <c r="Q643" s="474"/>
      <c r="R643" s="474"/>
      <c r="S643" s="474"/>
      <c r="T643" s="474"/>
      <c r="U643" s="474"/>
      <c r="V643" s="474"/>
      <c r="W643" s="474"/>
      <c r="X643" s="474"/>
      <c r="Y643" s="474"/>
      <c r="Z643" s="474"/>
    </row>
    <row r="644" spans="1:26" ht="15.75" customHeight="1" x14ac:dyDescent="0.25">
      <c r="A644" s="474"/>
      <c r="B644" s="357"/>
      <c r="C644" s="474"/>
      <c r="D644" s="474"/>
      <c r="E644" s="474"/>
      <c r="F644" s="475"/>
      <c r="G644" s="474"/>
      <c r="H644" s="475"/>
      <c r="I644" s="475"/>
      <c r="J644" s="475"/>
      <c r="K644" s="475"/>
      <c r="L644" s="475"/>
      <c r="M644" s="474"/>
      <c r="N644" s="474"/>
      <c r="O644" s="474"/>
      <c r="P644" s="474"/>
      <c r="Q644" s="474"/>
      <c r="R644" s="474"/>
      <c r="S644" s="474"/>
      <c r="T644" s="474"/>
      <c r="U644" s="474"/>
      <c r="V644" s="474"/>
      <c r="W644" s="474"/>
      <c r="X644" s="474"/>
      <c r="Y644" s="474"/>
      <c r="Z644" s="474"/>
    </row>
    <row r="645" spans="1:26" ht="15.75" customHeight="1" x14ac:dyDescent="0.25">
      <c r="A645" s="474"/>
      <c r="B645" s="357"/>
      <c r="C645" s="474"/>
      <c r="D645" s="474"/>
      <c r="E645" s="474"/>
      <c r="F645" s="475"/>
      <c r="G645" s="474"/>
      <c r="H645" s="475"/>
      <c r="I645" s="475"/>
      <c r="J645" s="475"/>
      <c r="K645" s="475"/>
      <c r="L645" s="475"/>
      <c r="M645" s="474"/>
      <c r="N645" s="474"/>
      <c r="O645" s="474"/>
      <c r="P645" s="474"/>
      <c r="Q645" s="474"/>
      <c r="R645" s="474"/>
      <c r="S645" s="474"/>
      <c r="T645" s="474"/>
      <c r="U645" s="474"/>
      <c r="V645" s="474"/>
      <c r="W645" s="474"/>
      <c r="X645" s="474"/>
      <c r="Y645" s="474"/>
      <c r="Z645" s="474"/>
    </row>
    <row r="646" spans="1:26" ht="15.75" customHeight="1" x14ac:dyDescent="0.25">
      <c r="A646" s="474"/>
      <c r="B646" s="357"/>
      <c r="C646" s="474"/>
      <c r="D646" s="474"/>
      <c r="E646" s="474"/>
      <c r="F646" s="475"/>
      <c r="G646" s="474"/>
      <c r="H646" s="475"/>
      <c r="I646" s="475"/>
      <c r="J646" s="475"/>
      <c r="K646" s="475"/>
      <c r="L646" s="475"/>
      <c r="M646" s="474"/>
      <c r="N646" s="474"/>
      <c r="O646" s="474"/>
      <c r="P646" s="474"/>
      <c r="Q646" s="474"/>
      <c r="R646" s="474"/>
      <c r="S646" s="474"/>
      <c r="T646" s="474"/>
      <c r="U646" s="474"/>
      <c r="V646" s="474"/>
      <c r="W646" s="474"/>
      <c r="X646" s="474"/>
      <c r="Y646" s="474"/>
      <c r="Z646" s="474"/>
    </row>
    <row r="647" spans="1:26" ht="15.75" customHeight="1" x14ac:dyDescent="0.25">
      <c r="A647" s="474"/>
      <c r="B647" s="357"/>
      <c r="C647" s="474"/>
      <c r="D647" s="474"/>
      <c r="E647" s="474"/>
      <c r="F647" s="475"/>
      <c r="G647" s="474"/>
      <c r="H647" s="475"/>
      <c r="I647" s="475"/>
      <c r="J647" s="475"/>
      <c r="K647" s="475"/>
      <c r="L647" s="475"/>
      <c r="M647" s="474"/>
      <c r="N647" s="474"/>
      <c r="O647" s="474"/>
      <c r="P647" s="474"/>
      <c r="Q647" s="474"/>
      <c r="R647" s="474"/>
      <c r="S647" s="474"/>
      <c r="T647" s="474"/>
      <c r="U647" s="474"/>
      <c r="V647" s="474"/>
      <c r="W647" s="474"/>
      <c r="X647" s="474"/>
      <c r="Y647" s="474"/>
      <c r="Z647" s="474"/>
    </row>
    <row r="648" spans="1:26" ht="15.75" customHeight="1" x14ac:dyDescent="0.25"/>
    <row r="649" spans="1:26" ht="15.75" customHeight="1" x14ac:dyDescent="0.25"/>
    <row r="650" spans="1:26" ht="15.75" customHeight="1" x14ac:dyDescent="0.25"/>
    <row r="651" spans="1:26" ht="15.75" customHeight="1" x14ac:dyDescent="0.25"/>
    <row r="652" spans="1:26" ht="15.75" customHeight="1" x14ac:dyDescent="0.25"/>
    <row r="653" spans="1:26" ht="15.75" customHeight="1" x14ac:dyDescent="0.25"/>
    <row r="654" spans="1:26" ht="15.75" customHeight="1" x14ac:dyDescent="0.25"/>
    <row r="655" spans="1:26" ht="15.75" customHeight="1" x14ac:dyDescent="0.25"/>
    <row r="656" spans="1:2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autoFilter ref="A5:W5" xr:uid="{00000000-0009-0000-0000-000015000000}"/>
  <mergeCells count="44">
    <mergeCell ref="F281:F295"/>
    <mergeCell ref="F423:F427"/>
    <mergeCell ref="F437:F441"/>
    <mergeCell ref="F297:F319"/>
    <mergeCell ref="F321:F327"/>
    <mergeCell ref="F331:F353"/>
    <mergeCell ref="F357:F367"/>
    <mergeCell ref="F369:F383"/>
    <mergeCell ref="F387:F409"/>
    <mergeCell ref="F413:F419"/>
    <mergeCell ref="F225:F237"/>
    <mergeCell ref="F241:F249"/>
    <mergeCell ref="F251:F255"/>
    <mergeCell ref="F257:F259"/>
    <mergeCell ref="F269:F279"/>
    <mergeCell ref="F147:F169"/>
    <mergeCell ref="F171:F175"/>
    <mergeCell ref="F183:F199"/>
    <mergeCell ref="F201:F211"/>
    <mergeCell ref="F213:F223"/>
    <mergeCell ref="F93:F101"/>
    <mergeCell ref="F103:F105"/>
    <mergeCell ref="F107:F123"/>
    <mergeCell ref="F125:F133"/>
    <mergeCell ref="F135:F141"/>
    <mergeCell ref="F47:F51"/>
    <mergeCell ref="F55:F57"/>
    <mergeCell ref="F59:F69"/>
    <mergeCell ref="F73:F75"/>
    <mergeCell ref="F85:F91"/>
    <mergeCell ref="F13:F21"/>
    <mergeCell ref="F23:F25"/>
    <mergeCell ref="F29:F31"/>
    <mergeCell ref="F35:F37"/>
    <mergeCell ref="F41:F43"/>
    <mergeCell ref="A1:W1"/>
    <mergeCell ref="A2:W2"/>
    <mergeCell ref="A3:K3"/>
    <mergeCell ref="K4:L4"/>
    <mergeCell ref="M4:N4"/>
    <mergeCell ref="O4:P4"/>
    <mergeCell ref="Q4:R4"/>
    <mergeCell ref="S4:T4"/>
    <mergeCell ref="U4:V4"/>
  </mergeCells>
  <pageMargins left="0.7" right="0.7" top="0.75" bottom="0.75" header="0" footer="0"/>
  <pageSetup paperSize="9" orientation="portrait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sheetPr>
    <tabColor rgb="FF5F497A"/>
  </sheetPr>
  <dimension ref="A1:AK1000"/>
  <sheetViews>
    <sheetView workbookViewId="0">
      <pane ySplit="6" topLeftCell="A7" activePane="bottomLeft" state="frozen"/>
      <selection pane="bottomLeft" activeCell="B8" sqref="B8"/>
    </sheetView>
  </sheetViews>
  <sheetFormatPr defaultColWidth="14.42578125" defaultRowHeight="15" customHeight="1" x14ac:dyDescent="0.25"/>
  <cols>
    <col min="1" max="1" width="1.42578125" customWidth="1"/>
    <col min="2" max="2" width="4.5703125" customWidth="1"/>
    <col min="3" max="3" width="47.7109375" customWidth="1"/>
    <col min="4" max="4" width="6" customWidth="1"/>
    <col min="5" max="5" width="7.85546875" customWidth="1"/>
    <col min="6" max="6" width="13.85546875" customWidth="1"/>
    <col min="7" max="7" width="12.42578125" customWidth="1"/>
    <col min="8" max="8" width="6" customWidth="1"/>
    <col min="9" max="9" width="10.85546875" customWidth="1"/>
    <col min="10" max="10" width="15.85546875" customWidth="1"/>
    <col min="11" max="11" width="12.85546875" customWidth="1"/>
    <col min="12" max="12" width="15.42578125" customWidth="1"/>
    <col min="13" max="13" width="9.140625" customWidth="1"/>
    <col min="14" max="14" width="11.7109375" customWidth="1"/>
    <col min="15" max="15" width="9.140625" customWidth="1"/>
    <col min="16" max="16" width="11.5703125" customWidth="1"/>
    <col min="17" max="17" width="30.5703125" customWidth="1"/>
    <col min="18" max="37" width="9.140625" customWidth="1"/>
  </cols>
  <sheetData>
    <row r="1" spans="1:37" ht="21" customHeight="1" x14ac:dyDescent="0.25">
      <c r="A1" s="474"/>
      <c r="B1" s="502" t="str">
        <f>DS!A1</f>
        <v>KEC International Limited</v>
      </c>
      <c r="C1" s="503"/>
      <c r="D1" s="503"/>
      <c r="E1" s="503"/>
      <c r="F1" s="503"/>
      <c r="G1" s="503"/>
      <c r="H1" s="503"/>
      <c r="I1" s="503"/>
      <c r="J1" s="503"/>
      <c r="K1" s="503"/>
      <c r="L1" s="503"/>
      <c r="M1" s="504"/>
      <c r="N1" s="504"/>
      <c r="O1" s="504"/>
      <c r="P1" s="504"/>
      <c r="Q1" s="504"/>
      <c r="R1" s="504"/>
      <c r="S1" s="504"/>
      <c r="T1" s="504"/>
      <c r="U1" s="504"/>
      <c r="V1" s="504"/>
      <c r="W1" s="504"/>
      <c r="X1" s="504"/>
      <c r="Y1" s="504"/>
      <c r="Z1" s="504"/>
      <c r="AA1" s="504"/>
      <c r="AB1" s="504"/>
      <c r="AC1" s="504"/>
      <c r="AD1" s="504"/>
      <c r="AE1" s="504"/>
      <c r="AF1" s="504"/>
      <c r="AG1" s="504"/>
      <c r="AH1" s="504"/>
      <c r="AI1" s="504"/>
      <c r="AJ1" s="504"/>
      <c r="AK1" s="504"/>
    </row>
    <row r="2" spans="1:37" ht="15.75" x14ac:dyDescent="0.25">
      <c r="A2" s="375"/>
      <c r="B2" s="505" t="str">
        <f>'Summary E'!A4</f>
        <v>Name of Line: 765 kV D/C Bikaner IV PS to Siwani II (Part-01) TL</v>
      </c>
      <c r="C2" s="506"/>
      <c r="D2" s="375"/>
      <c r="E2" s="375"/>
      <c r="F2" s="375"/>
      <c r="G2" s="375"/>
      <c r="H2" s="375"/>
      <c r="I2" s="375"/>
      <c r="J2" s="507">
        <f ca="1">'Summary E'!M1</f>
        <v>46134</v>
      </c>
      <c r="K2" s="761"/>
      <c r="L2" s="628"/>
      <c r="M2" s="375"/>
      <c r="N2" s="375"/>
      <c r="O2" s="375"/>
      <c r="P2" s="375"/>
      <c r="Q2" s="506"/>
      <c r="R2" s="375"/>
      <c r="S2" s="375"/>
      <c r="T2" s="508"/>
      <c r="U2" s="375"/>
      <c r="V2" s="375"/>
      <c r="W2" s="375"/>
      <c r="X2" s="375"/>
      <c r="Y2" s="375"/>
      <c r="Z2" s="375"/>
      <c r="AA2" s="375"/>
      <c r="AB2" s="375"/>
      <c r="AC2" s="375"/>
      <c r="AD2" s="375"/>
      <c r="AE2" s="375"/>
      <c r="AF2" s="375"/>
      <c r="AG2" s="375"/>
      <c r="AH2" s="375"/>
      <c r="AI2" s="375"/>
      <c r="AJ2" s="375"/>
      <c r="AK2" s="375"/>
    </row>
    <row r="3" spans="1:37" ht="15.75" x14ac:dyDescent="0.25">
      <c r="A3" s="375"/>
      <c r="B3" s="505" t="s">
        <v>1592</v>
      </c>
      <c r="C3" s="506"/>
      <c r="D3" s="375"/>
      <c r="E3" s="375"/>
      <c r="F3" s="375"/>
      <c r="G3" s="375"/>
      <c r="H3" s="375"/>
      <c r="I3" s="375"/>
      <c r="J3" s="375"/>
      <c r="K3" s="375"/>
      <c r="L3" s="375"/>
      <c r="M3" s="375"/>
      <c r="N3" s="375"/>
      <c r="O3" s="375"/>
      <c r="P3" s="375"/>
      <c r="Q3" s="375"/>
      <c r="R3" s="375"/>
      <c r="S3" s="375"/>
      <c r="T3" s="375"/>
      <c r="U3" s="375"/>
      <c r="V3" s="375"/>
      <c r="W3" s="375"/>
      <c r="X3" s="375"/>
      <c r="Y3" s="375"/>
      <c r="Z3" s="375"/>
      <c r="AA3" s="375"/>
      <c r="AB3" s="375"/>
      <c r="AC3" s="375"/>
      <c r="AD3" s="375"/>
      <c r="AE3" s="375"/>
      <c r="AF3" s="375"/>
      <c r="AG3" s="375"/>
      <c r="AH3" s="375"/>
      <c r="AI3" s="375"/>
      <c r="AJ3" s="375"/>
      <c r="AK3" s="375"/>
    </row>
    <row r="4" spans="1:37" ht="21.75" thickBot="1" x14ac:dyDescent="0.3">
      <c r="A4" s="375"/>
      <c r="B4" s="509" t="s">
        <v>1593</v>
      </c>
      <c r="C4" s="510"/>
      <c r="D4" s="511"/>
      <c r="E4" s="511"/>
      <c r="F4" s="511"/>
      <c r="G4" s="511"/>
      <c r="H4" s="511"/>
      <c r="I4" s="375"/>
      <c r="J4" s="375"/>
      <c r="K4" s="375"/>
      <c r="L4" s="375"/>
      <c r="M4" s="375"/>
      <c r="N4" s="375"/>
      <c r="O4" s="375"/>
      <c r="P4" s="375"/>
      <c r="Q4" s="512">
        <f ca="1">+'Summary E'!M1</f>
        <v>46134</v>
      </c>
      <c r="R4" s="375"/>
      <c r="S4" s="375"/>
      <c r="T4" s="375"/>
      <c r="U4" s="375"/>
      <c r="V4" s="375"/>
      <c r="W4" s="375"/>
      <c r="X4" s="375"/>
      <c r="Y4" s="375"/>
      <c r="Z4" s="375"/>
      <c r="AA4" s="375"/>
      <c r="AB4" s="375"/>
      <c r="AC4" s="375"/>
      <c r="AD4" s="375"/>
      <c r="AE4" s="375"/>
      <c r="AF4" s="375"/>
      <c r="AG4" s="375"/>
      <c r="AH4" s="375"/>
      <c r="AI4" s="375"/>
      <c r="AJ4" s="375"/>
      <c r="AK4" s="375"/>
    </row>
    <row r="5" spans="1:37" ht="19.5" customHeight="1" x14ac:dyDescent="0.25">
      <c r="A5" s="506"/>
      <c r="B5" s="762" t="s">
        <v>1594</v>
      </c>
      <c r="C5" s="764" t="s">
        <v>1595</v>
      </c>
      <c r="D5" s="764" t="s">
        <v>1596</v>
      </c>
      <c r="E5" s="764" t="s">
        <v>1597</v>
      </c>
      <c r="F5" s="764" t="s">
        <v>1598</v>
      </c>
      <c r="G5" s="764" t="s">
        <v>1599</v>
      </c>
      <c r="H5" s="764" t="s">
        <v>1600</v>
      </c>
      <c r="I5" s="773" t="s">
        <v>1601</v>
      </c>
      <c r="J5" s="631"/>
      <c r="K5" s="764" t="s">
        <v>1602</v>
      </c>
      <c r="L5" s="764" t="s">
        <v>1603</v>
      </c>
      <c r="M5" s="764" t="s">
        <v>1604</v>
      </c>
      <c r="N5" s="764" t="s">
        <v>1605</v>
      </c>
      <c r="O5" s="764" t="s">
        <v>1606</v>
      </c>
      <c r="P5" s="770" t="s">
        <v>1607</v>
      </c>
      <c r="Q5" s="771" t="s">
        <v>12</v>
      </c>
      <c r="R5" s="506"/>
      <c r="S5" s="506"/>
      <c r="T5" s="506"/>
      <c r="U5" s="506"/>
      <c r="V5" s="506"/>
      <c r="W5" s="506"/>
      <c r="X5" s="506"/>
      <c r="Y5" s="506"/>
      <c r="Z5" s="506"/>
      <c r="AA5" s="506"/>
      <c r="AB5" s="506"/>
      <c r="AC5" s="506"/>
      <c r="AD5" s="506"/>
      <c r="AE5" s="506"/>
      <c r="AF5" s="506"/>
      <c r="AG5" s="506"/>
      <c r="AH5" s="506"/>
      <c r="AI5" s="506"/>
      <c r="AJ5" s="506"/>
      <c r="AK5" s="506"/>
    </row>
    <row r="6" spans="1:37" ht="27" customHeight="1" thickBot="1" x14ac:dyDescent="0.3">
      <c r="A6" s="506"/>
      <c r="B6" s="763"/>
      <c r="C6" s="765"/>
      <c r="D6" s="765"/>
      <c r="E6" s="765"/>
      <c r="F6" s="765"/>
      <c r="G6" s="765"/>
      <c r="H6" s="765"/>
      <c r="I6" s="513" t="s">
        <v>1608</v>
      </c>
      <c r="J6" s="513" t="s">
        <v>1609</v>
      </c>
      <c r="K6" s="765"/>
      <c r="L6" s="765"/>
      <c r="M6" s="765"/>
      <c r="N6" s="765"/>
      <c r="O6" s="765"/>
      <c r="P6" s="765"/>
      <c r="Q6" s="772"/>
      <c r="R6" s="506"/>
      <c r="S6" s="506"/>
      <c r="T6" s="506"/>
      <c r="U6" s="506"/>
      <c r="V6" s="506"/>
      <c r="W6" s="506"/>
      <c r="X6" s="506"/>
      <c r="Y6" s="506"/>
      <c r="Z6" s="506"/>
      <c r="AA6" s="506"/>
      <c r="AB6" s="506"/>
      <c r="AC6" s="506"/>
      <c r="AD6" s="506"/>
      <c r="AE6" s="506"/>
      <c r="AF6" s="506"/>
      <c r="AG6" s="506"/>
      <c r="AH6" s="506"/>
      <c r="AI6" s="506"/>
      <c r="AJ6" s="506"/>
      <c r="AK6" s="506"/>
    </row>
    <row r="7" spans="1:37" ht="15.75" customHeight="1" thickBot="1" x14ac:dyDescent="0.3">
      <c r="A7" s="474"/>
      <c r="B7" s="766" t="s">
        <v>1610</v>
      </c>
      <c r="C7" s="767"/>
      <c r="D7" s="767"/>
      <c r="E7" s="767"/>
      <c r="F7" s="767"/>
      <c r="G7" s="767"/>
      <c r="H7" s="767"/>
      <c r="I7" s="767"/>
      <c r="J7" s="767"/>
      <c r="K7" s="767"/>
      <c r="L7" s="767"/>
      <c r="M7" s="767"/>
      <c r="N7" s="767"/>
      <c r="O7" s="767"/>
      <c r="P7" s="767"/>
      <c r="Q7" s="768"/>
      <c r="R7" s="474"/>
      <c r="S7" s="474"/>
      <c r="T7" s="474"/>
      <c r="U7" s="474"/>
      <c r="V7" s="474"/>
      <c r="W7" s="474"/>
      <c r="X7" s="474"/>
      <c r="Y7" s="474"/>
      <c r="Z7" s="474"/>
      <c r="AA7" s="474"/>
      <c r="AB7" s="474"/>
      <c r="AC7" s="474"/>
      <c r="AD7" s="474"/>
      <c r="AE7" s="474"/>
      <c r="AF7" s="474"/>
      <c r="AG7" s="474"/>
      <c r="AH7" s="474"/>
      <c r="AI7" s="474"/>
      <c r="AJ7" s="474"/>
      <c r="AK7" s="474"/>
    </row>
    <row r="8" spans="1:37" ht="15.75" customHeight="1" x14ac:dyDescent="0.25">
      <c r="A8" s="474"/>
      <c r="B8" s="514" t="s">
        <v>1611</v>
      </c>
      <c r="C8" s="515" t="s">
        <v>1612</v>
      </c>
      <c r="D8" s="516"/>
      <c r="E8" s="516"/>
      <c r="F8" s="516"/>
      <c r="G8" s="516"/>
      <c r="H8" s="516"/>
      <c r="I8" s="516"/>
      <c r="J8" s="516"/>
      <c r="K8" s="516"/>
      <c r="L8" s="516"/>
      <c r="M8" s="516"/>
      <c r="N8" s="516"/>
      <c r="O8" s="516"/>
      <c r="P8" s="516"/>
      <c r="Q8" s="517"/>
      <c r="R8" s="474"/>
      <c r="S8" s="474"/>
      <c r="T8" s="474"/>
      <c r="U8" s="474"/>
      <c r="V8" s="474"/>
      <c r="W8" s="474"/>
      <c r="X8" s="474"/>
      <c r="Y8" s="474"/>
      <c r="Z8" s="474"/>
      <c r="AA8" s="474"/>
      <c r="AB8" s="474"/>
      <c r="AC8" s="474"/>
      <c r="AD8" s="474"/>
      <c r="AE8" s="474"/>
      <c r="AF8" s="474"/>
      <c r="AG8" s="474"/>
      <c r="AH8" s="474"/>
      <c r="AI8" s="474"/>
      <c r="AJ8" s="474"/>
      <c r="AK8" s="474"/>
    </row>
    <row r="9" spans="1:37" ht="15.75" customHeight="1" x14ac:dyDescent="0.25">
      <c r="A9" s="474"/>
      <c r="B9" s="403">
        <v>1</v>
      </c>
      <c r="C9" s="241" t="s">
        <v>1613</v>
      </c>
      <c r="D9" s="241" t="s">
        <v>1614</v>
      </c>
      <c r="E9" s="241">
        <v>153</v>
      </c>
      <c r="F9" s="241"/>
      <c r="G9" s="241">
        <v>100</v>
      </c>
      <c r="H9" s="241"/>
      <c r="I9" s="241"/>
      <c r="J9" s="241"/>
      <c r="K9" s="241"/>
      <c r="L9" s="241">
        <v>100</v>
      </c>
      <c r="M9" s="241">
        <v>59</v>
      </c>
      <c r="N9" s="241">
        <v>56</v>
      </c>
      <c r="O9" s="241">
        <f>L9-M9</f>
        <v>41</v>
      </c>
      <c r="P9" s="518"/>
      <c r="Q9" s="519"/>
      <c r="R9" s="474"/>
      <c r="S9" s="474"/>
      <c r="T9" s="474"/>
      <c r="U9" s="474"/>
      <c r="V9" s="474"/>
      <c r="W9" s="474"/>
      <c r="X9" s="474"/>
      <c r="Y9" s="474"/>
      <c r="Z9" s="474"/>
      <c r="AA9" s="474"/>
      <c r="AB9" s="474"/>
      <c r="AC9" s="474"/>
      <c r="AD9" s="474"/>
      <c r="AE9" s="474"/>
      <c r="AF9" s="474"/>
      <c r="AG9" s="474"/>
      <c r="AH9" s="474"/>
      <c r="AI9" s="474"/>
      <c r="AJ9" s="474"/>
      <c r="AK9" s="474"/>
    </row>
    <row r="10" spans="1:37" ht="15.75" hidden="1" customHeight="1" x14ac:dyDescent="0.25">
      <c r="A10" s="474"/>
      <c r="B10" s="403">
        <v>2</v>
      </c>
      <c r="C10" s="208" t="s">
        <v>1615</v>
      </c>
      <c r="D10" s="241" t="s">
        <v>15</v>
      </c>
      <c r="E10" s="241"/>
      <c r="F10" s="241"/>
      <c r="G10" s="241"/>
      <c r="H10" s="241"/>
      <c r="I10" s="241"/>
      <c r="J10" s="241"/>
      <c r="K10" s="241"/>
      <c r="L10" s="241"/>
      <c r="M10" s="241"/>
      <c r="N10" s="241"/>
      <c r="O10" s="241"/>
      <c r="P10" s="520">
        <f t="shared" ref="P10:P14" si="0">F10-L10</f>
        <v>0</v>
      </c>
      <c r="Q10" s="519"/>
      <c r="R10" s="474"/>
      <c r="S10" s="474"/>
      <c r="T10" s="474"/>
      <c r="U10" s="474"/>
      <c r="V10" s="474"/>
      <c r="W10" s="474"/>
      <c r="X10" s="474"/>
      <c r="Y10" s="474"/>
      <c r="Z10" s="474"/>
      <c r="AA10" s="474"/>
      <c r="AB10" s="474"/>
      <c r="AC10" s="474"/>
      <c r="AD10" s="474"/>
      <c r="AE10" s="474"/>
      <c r="AF10" s="474"/>
      <c r="AG10" s="474"/>
      <c r="AH10" s="474"/>
      <c r="AI10" s="474"/>
      <c r="AJ10" s="474"/>
      <c r="AK10" s="474"/>
    </row>
    <row r="11" spans="1:37" ht="15.75" hidden="1" customHeight="1" x14ac:dyDescent="0.25">
      <c r="A11" s="474"/>
      <c r="B11" s="403">
        <v>3</v>
      </c>
      <c r="C11" s="241" t="s">
        <v>1616</v>
      </c>
      <c r="D11" s="241" t="s">
        <v>15</v>
      </c>
      <c r="E11" s="241"/>
      <c r="F11" s="241"/>
      <c r="G11" s="241"/>
      <c r="H11" s="241"/>
      <c r="I11" s="241"/>
      <c r="J11" s="241"/>
      <c r="K11" s="241"/>
      <c r="L11" s="241"/>
      <c r="M11" s="241"/>
      <c r="N11" s="241"/>
      <c r="O11" s="241"/>
      <c r="P11" s="520">
        <f t="shared" si="0"/>
        <v>0</v>
      </c>
      <c r="Q11" s="519"/>
      <c r="R11" s="474"/>
      <c r="S11" s="474"/>
      <c r="T11" s="474"/>
      <c r="U11" s="474"/>
      <c r="V11" s="474"/>
      <c r="W11" s="474"/>
      <c r="X11" s="474"/>
      <c r="Y11" s="474"/>
      <c r="Z11" s="474"/>
      <c r="AA11" s="474"/>
      <c r="AB11" s="474"/>
      <c r="AC11" s="474"/>
      <c r="AD11" s="474"/>
      <c r="AE11" s="474"/>
      <c r="AF11" s="474"/>
      <c r="AG11" s="474"/>
      <c r="AH11" s="474"/>
      <c r="AI11" s="474"/>
      <c r="AJ11" s="474"/>
      <c r="AK11" s="474"/>
    </row>
    <row r="12" spans="1:37" ht="15.75" hidden="1" customHeight="1" x14ac:dyDescent="0.25">
      <c r="A12" s="474"/>
      <c r="B12" s="403">
        <v>4</v>
      </c>
      <c r="C12" s="241" t="s">
        <v>1617</v>
      </c>
      <c r="D12" s="241" t="s">
        <v>15</v>
      </c>
      <c r="E12" s="241"/>
      <c r="F12" s="241"/>
      <c r="G12" s="241"/>
      <c r="H12" s="241"/>
      <c r="I12" s="241"/>
      <c r="J12" s="241"/>
      <c r="K12" s="241"/>
      <c r="L12" s="241"/>
      <c r="M12" s="241"/>
      <c r="N12" s="241"/>
      <c r="O12" s="241"/>
      <c r="P12" s="520">
        <f t="shared" si="0"/>
        <v>0</v>
      </c>
      <c r="Q12" s="519"/>
      <c r="R12" s="474"/>
      <c r="S12" s="474"/>
      <c r="T12" s="474"/>
      <c r="U12" s="474"/>
      <c r="V12" s="474"/>
      <c r="W12" s="474"/>
      <c r="X12" s="474"/>
      <c r="Y12" s="474"/>
      <c r="Z12" s="474"/>
      <c r="AA12" s="474"/>
      <c r="AB12" s="474"/>
      <c r="AC12" s="474"/>
      <c r="AD12" s="474"/>
      <c r="AE12" s="474"/>
      <c r="AF12" s="474"/>
      <c r="AG12" s="474"/>
      <c r="AH12" s="474"/>
      <c r="AI12" s="474"/>
      <c r="AJ12" s="474"/>
      <c r="AK12" s="474"/>
    </row>
    <row r="13" spans="1:37" ht="15.75" hidden="1" customHeight="1" x14ac:dyDescent="0.25">
      <c r="A13" s="474"/>
      <c r="B13" s="403">
        <v>5</v>
      </c>
      <c r="C13" s="241" t="s">
        <v>1618</v>
      </c>
      <c r="D13" s="241" t="s">
        <v>15</v>
      </c>
      <c r="E13" s="241"/>
      <c r="F13" s="241"/>
      <c r="G13" s="241"/>
      <c r="H13" s="241"/>
      <c r="I13" s="241"/>
      <c r="J13" s="241"/>
      <c r="K13" s="241"/>
      <c r="L13" s="241"/>
      <c r="M13" s="241"/>
      <c r="N13" s="241"/>
      <c r="O13" s="241"/>
      <c r="P13" s="520">
        <f t="shared" si="0"/>
        <v>0</v>
      </c>
      <c r="Q13" s="519"/>
      <c r="R13" s="474"/>
      <c r="S13" s="474"/>
      <c r="T13" s="474"/>
      <c r="U13" s="474"/>
      <c r="V13" s="474"/>
      <c r="W13" s="474"/>
      <c r="X13" s="474"/>
      <c r="Y13" s="474"/>
      <c r="Z13" s="474"/>
      <c r="AA13" s="474"/>
      <c r="AB13" s="474"/>
      <c r="AC13" s="474"/>
      <c r="AD13" s="474"/>
      <c r="AE13" s="474"/>
      <c r="AF13" s="474"/>
      <c r="AG13" s="474"/>
      <c r="AH13" s="474"/>
      <c r="AI13" s="474"/>
      <c r="AJ13" s="474"/>
      <c r="AK13" s="474"/>
    </row>
    <row r="14" spans="1:37" ht="15.75" customHeight="1" x14ac:dyDescent="0.25">
      <c r="A14" s="474"/>
      <c r="B14" s="403"/>
      <c r="C14" s="241"/>
      <c r="D14" s="241"/>
      <c r="E14" s="241"/>
      <c r="F14" s="241"/>
      <c r="G14" s="241"/>
      <c r="H14" s="241"/>
      <c r="I14" s="241"/>
      <c r="J14" s="241"/>
      <c r="K14" s="241"/>
      <c r="L14" s="241"/>
      <c r="M14" s="241"/>
      <c r="N14" s="241"/>
      <c r="O14" s="241"/>
      <c r="P14" s="520">
        <f t="shared" si="0"/>
        <v>0</v>
      </c>
      <c r="Q14" s="86"/>
      <c r="R14" s="474"/>
      <c r="S14" s="474"/>
      <c r="T14" s="474"/>
      <c r="U14" s="474"/>
      <c r="V14" s="474"/>
      <c r="W14" s="474"/>
      <c r="X14" s="474"/>
      <c r="Y14" s="474"/>
      <c r="Z14" s="474"/>
      <c r="AA14" s="474"/>
      <c r="AB14" s="474"/>
      <c r="AC14" s="474"/>
      <c r="AD14" s="474"/>
      <c r="AE14" s="474"/>
      <c r="AF14" s="474"/>
      <c r="AG14" s="474"/>
      <c r="AH14" s="474"/>
      <c r="AI14" s="474"/>
      <c r="AJ14" s="474"/>
      <c r="AK14" s="474"/>
    </row>
    <row r="15" spans="1:37" ht="15.75" customHeight="1" x14ac:dyDescent="0.25">
      <c r="A15" s="474"/>
      <c r="B15" s="521" t="s">
        <v>1619</v>
      </c>
      <c r="C15" s="478" t="s">
        <v>1620</v>
      </c>
      <c r="D15" s="241"/>
      <c r="E15" s="241"/>
      <c r="F15" s="241"/>
      <c r="G15" s="241"/>
      <c r="H15" s="241"/>
      <c r="I15" s="241"/>
      <c r="J15" s="241"/>
      <c r="K15" s="241"/>
      <c r="L15" s="241">
        <v>10</v>
      </c>
      <c r="M15" s="241">
        <v>3</v>
      </c>
      <c r="N15" s="241">
        <v>2</v>
      </c>
      <c r="O15" s="241">
        <f>L15-M15</f>
        <v>7</v>
      </c>
      <c r="P15" s="520"/>
      <c r="Q15" s="86"/>
      <c r="R15" s="474"/>
      <c r="S15" s="474"/>
      <c r="T15" s="474"/>
      <c r="U15" s="474"/>
      <c r="V15" s="474"/>
      <c r="W15" s="474"/>
      <c r="X15" s="474"/>
      <c r="Y15" s="474"/>
      <c r="Z15" s="474"/>
      <c r="AA15" s="474"/>
      <c r="AB15" s="474"/>
      <c r="AC15" s="474"/>
      <c r="AD15" s="474"/>
      <c r="AE15" s="474"/>
      <c r="AF15" s="474"/>
      <c r="AG15" s="474"/>
      <c r="AH15" s="474"/>
      <c r="AI15" s="474"/>
      <c r="AJ15" s="474"/>
      <c r="AK15" s="474"/>
    </row>
    <row r="16" spans="1:37" x14ac:dyDescent="0.25">
      <c r="A16" s="474"/>
      <c r="B16" s="403">
        <v>1</v>
      </c>
      <c r="C16" s="87" t="s">
        <v>1621</v>
      </c>
      <c r="D16" s="241" t="s">
        <v>1614</v>
      </c>
      <c r="E16" s="241">
        <v>18</v>
      </c>
      <c r="F16" s="241"/>
      <c r="G16" s="241">
        <v>5</v>
      </c>
      <c r="H16" s="241"/>
      <c r="I16" s="241"/>
      <c r="J16" s="241"/>
      <c r="K16" s="241"/>
      <c r="L16" s="241"/>
      <c r="M16" s="241"/>
      <c r="N16" s="241"/>
      <c r="O16" s="241"/>
      <c r="P16" s="520">
        <f t="shared" ref="P16:P90" si="1">F16-L16</f>
        <v>0</v>
      </c>
      <c r="Q16" s="86"/>
      <c r="R16" s="474"/>
      <c r="S16" s="474"/>
      <c r="T16" s="474"/>
      <c r="U16" s="474"/>
      <c r="V16" s="474"/>
      <c r="W16" s="474"/>
      <c r="X16" s="474"/>
      <c r="Y16" s="474"/>
      <c r="Z16" s="474"/>
      <c r="AA16" s="474"/>
      <c r="AB16" s="474"/>
      <c r="AC16" s="474"/>
      <c r="AD16" s="474"/>
      <c r="AE16" s="474"/>
      <c r="AF16" s="474"/>
      <c r="AG16" s="474"/>
      <c r="AH16" s="474"/>
      <c r="AI16" s="474"/>
      <c r="AJ16" s="474"/>
      <c r="AK16" s="474"/>
    </row>
    <row r="17" spans="1:37" ht="15.75" hidden="1" customHeight="1" x14ac:dyDescent="0.25">
      <c r="A17" s="474"/>
      <c r="B17" s="403">
        <v>2</v>
      </c>
      <c r="C17" s="208" t="s">
        <v>1615</v>
      </c>
      <c r="D17" s="241" t="s">
        <v>15</v>
      </c>
      <c r="E17" s="241"/>
      <c r="F17" s="241"/>
      <c r="G17" s="241"/>
      <c r="H17" s="241"/>
      <c r="I17" s="241"/>
      <c r="J17" s="241"/>
      <c r="K17" s="241"/>
      <c r="L17" s="241"/>
      <c r="M17" s="241"/>
      <c r="N17" s="241"/>
      <c r="O17" s="241"/>
      <c r="P17" s="520">
        <f t="shared" si="1"/>
        <v>0</v>
      </c>
      <c r="Q17" s="86"/>
      <c r="R17" s="474"/>
      <c r="S17" s="474"/>
      <c r="T17" s="474"/>
      <c r="U17" s="474"/>
      <c r="V17" s="474"/>
      <c r="W17" s="474"/>
      <c r="X17" s="474"/>
      <c r="Y17" s="474"/>
      <c r="Z17" s="474"/>
      <c r="AA17" s="474"/>
      <c r="AB17" s="474"/>
      <c r="AC17" s="474"/>
      <c r="AD17" s="474"/>
      <c r="AE17" s="474"/>
      <c r="AF17" s="474"/>
      <c r="AG17" s="474"/>
      <c r="AH17" s="474"/>
      <c r="AI17" s="474"/>
      <c r="AJ17" s="474"/>
      <c r="AK17" s="474"/>
    </row>
    <row r="18" spans="1:37" ht="15.75" hidden="1" customHeight="1" x14ac:dyDescent="0.25">
      <c r="A18" s="474"/>
      <c r="B18" s="403">
        <v>3</v>
      </c>
      <c r="C18" s="241" t="s">
        <v>1616</v>
      </c>
      <c r="D18" s="241" t="s">
        <v>15</v>
      </c>
      <c r="E18" s="241"/>
      <c r="F18" s="241"/>
      <c r="G18" s="241"/>
      <c r="H18" s="241"/>
      <c r="I18" s="241"/>
      <c r="J18" s="241"/>
      <c r="K18" s="241"/>
      <c r="L18" s="241"/>
      <c r="M18" s="241"/>
      <c r="N18" s="241"/>
      <c r="O18" s="241"/>
      <c r="P18" s="520">
        <f t="shared" si="1"/>
        <v>0</v>
      </c>
      <c r="Q18" s="86"/>
      <c r="R18" s="474"/>
      <c r="S18" s="474"/>
      <c r="T18" s="474"/>
      <c r="U18" s="474"/>
      <c r="V18" s="474"/>
      <c r="W18" s="474"/>
      <c r="X18" s="474"/>
      <c r="Y18" s="474"/>
      <c r="Z18" s="474"/>
      <c r="AA18" s="474"/>
      <c r="AB18" s="474"/>
      <c r="AC18" s="474"/>
      <c r="AD18" s="474"/>
      <c r="AE18" s="474"/>
      <c r="AF18" s="474"/>
      <c r="AG18" s="474"/>
      <c r="AH18" s="474"/>
      <c r="AI18" s="474"/>
      <c r="AJ18" s="474"/>
      <c r="AK18" s="474"/>
    </row>
    <row r="19" spans="1:37" ht="15.75" hidden="1" customHeight="1" x14ac:dyDescent="0.25">
      <c r="A19" s="474"/>
      <c r="B19" s="403">
        <v>4</v>
      </c>
      <c r="C19" s="241" t="s">
        <v>1617</v>
      </c>
      <c r="D19" s="241" t="s">
        <v>15</v>
      </c>
      <c r="E19" s="241"/>
      <c r="F19" s="241"/>
      <c r="G19" s="241"/>
      <c r="H19" s="241"/>
      <c r="I19" s="241"/>
      <c r="J19" s="241"/>
      <c r="K19" s="241"/>
      <c r="L19" s="241"/>
      <c r="M19" s="241"/>
      <c r="N19" s="241"/>
      <c r="O19" s="241"/>
      <c r="P19" s="520">
        <f t="shared" si="1"/>
        <v>0</v>
      </c>
      <c r="Q19" s="86"/>
      <c r="R19" s="474"/>
      <c r="S19" s="474"/>
      <c r="T19" s="474"/>
      <c r="U19" s="474"/>
      <c r="V19" s="474"/>
      <c r="W19" s="474"/>
      <c r="X19" s="474"/>
      <c r="Y19" s="474"/>
      <c r="Z19" s="474"/>
      <c r="AA19" s="474"/>
      <c r="AB19" s="474"/>
      <c r="AC19" s="474"/>
      <c r="AD19" s="474"/>
      <c r="AE19" s="474"/>
      <c r="AF19" s="474"/>
      <c r="AG19" s="474"/>
      <c r="AH19" s="474"/>
      <c r="AI19" s="474"/>
      <c r="AJ19" s="474"/>
      <c r="AK19" s="474"/>
    </row>
    <row r="20" spans="1:37" ht="15.75" hidden="1" customHeight="1" x14ac:dyDescent="0.25">
      <c r="A20" s="474"/>
      <c r="B20" s="403">
        <v>5</v>
      </c>
      <c r="C20" s="241" t="s">
        <v>1618</v>
      </c>
      <c r="D20" s="241" t="s">
        <v>15</v>
      </c>
      <c r="E20" s="241"/>
      <c r="F20" s="241"/>
      <c r="G20" s="241"/>
      <c r="H20" s="241"/>
      <c r="I20" s="241"/>
      <c r="J20" s="241"/>
      <c r="K20" s="241"/>
      <c r="L20" s="241"/>
      <c r="M20" s="241"/>
      <c r="N20" s="241"/>
      <c r="O20" s="241"/>
      <c r="P20" s="520">
        <f t="shared" si="1"/>
        <v>0</v>
      </c>
      <c r="Q20" s="86"/>
      <c r="R20" s="474"/>
      <c r="S20" s="474"/>
      <c r="T20" s="474"/>
      <c r="U20" s="474"/>
      <c r="V20" s="474"/>
      <c r="W20" s="474"/>
      <c r="X20" s="474"/>
      <c r="Y20" s="474"/>
      <c r="Z20" s="474"/>
      <c r="AA20" s="474"/>
      <c r="AB20" s="474"/>
      <c r="AC20" s="474"/>
      <c r="AD20" s="474"/>
      <c r="AE20" s="474"/>
      <c r="AF20" s="474"/>
      <c r="AG20" s="474"/>
      <c r="AH20" s="474"/>
      <c r="AI20" s="474"/>
      <c r="AJ20" s="474"/>
      <c r="AK20" s="474"/>
    </row>
    <row r="21" spans="1:37" ht="15.75" customHeight="1" x14ac:dyDescent="0.25">
      <c r="A21" s="474"/>
      <c r="B21" s="403"/>
      <c r="C21" s="241"/>
      <c r="D21" s="241"/>
      <c r="E21" s="241"/>
      <c r="F21" s="241"/>
      <c r="G21" s="241"/>
      <c r="H21" s="241"/>
      <c r="I21" s="241"/>
      <c r="J21" s="241"/>
      <c r="K21" s="241"/>
      <c r="L21" s="241"/>
      <c r="M21" s="241"/>
      <c r="N21" s="241"/>
      <c r="O21" s="241"/>
      <c r="P21" s="520">
        <f t="shared" si="1"/>
        <v>0</v>
      </c>
      <c r="Q21" s="86"/>
      <c r="R21" s="474"/>
      <c r="S21" s="474"/>
      <c r="T21" s="474"/>
      <c r="U21" s="474"/>
      <c r="V21" s="474"/>
      <c r="W21" s="474"/>
      <c r="X21" s="474"/>
      <c r="Y21" s="474"/>
      <c r="Z21" s="474"/>
      <c r="AA21" s="474"/>
      <c r="AB21" s="474"/>
      <c r="AC21" s="474"/>
      <c r="AD21" s="474"/>
      <c r="AE21" s="474"/>
      <c r="AF21" s="474"/>
      <c r="AG21" s="474"/>
      <c r="AH21" s="474"/>
      <c r="AI21" s="474"/>
      <c r="AJ21" s="474"/>
      <c r="AK21" s="474"/>
    </row>
    <row r="22" spans="1:37" ht="31.5" customHeight="1" x14ac:dyDescent="0.25">
      <c r="A22" s="474"/>
      <c r="B22" s="403">
        <v>1</v>
      </c>
      <c r="C22" s="87" t="s">
        <v>1622</v>
      </c>
      <c r="D22" s="241" t="s">
        <v>1614</v>
      </c>
      <c r="E22" s="241">
        <v>2</v>
      </c>
      <c r="F22" s="241"/>
      <c r="G22" s="241"/>
      <c r="H22" s="241"/>
      <c r="I22" s="241"/>
      <c r="J22" s="241"/>
      <c r="K22" s="241"/>
      <c r="L22" s="241"/>
      <c r="M22" s="241"/>
      <c r="N22" s="241"/>
      <c r="O22" s="241"/>
      <c r="P22" s="520">
        <f t="shared" si="1"/>
        <v>0</v>
      </c>
      <c r="Q22" s="86"/>
      <c r="R22" s="474"/>
      <c r="S22" s="474"/>
      <c r="T22" s="474"/>
      <c r="U22" s="474"/>
      <c r="V22" s="474"/>
      <c r="W22" s="474"/>
      <c r="X22" s="474"/>
      <c r="Y22" s="474"/>
      <c r="Z22" s="474"/>
      <c r="AA22" s="474"/>
      <c r="AB22" s="474"/>
      <c r="AC22" s="474"/>
      <c r="AD22" s="474"/>
      <c r="AE22" s="474"/>
      <c r="AF22" s="474"/>
      <c r="AG22" s="474"/>
      <c r="AH22" s="474"/>
      <c r="AI22" s="474"/>
      <c r="AJ22" s="474"/>
      <c r="AK22" s="474"/>
    </row>
    <row r="23" spans="1:37" ht="15.75" customHeight="1" x14ac:dyDescent="0.25">
      <c r="A23" s="474"/>
      <c r="B23" s="403">
        <v>2</v>
      </c>
      <c r="C23" s="208" t="s">
        <v>1615</v>
      </c>
      <c r="D23" s="241" t="s">
        <v>15</v>
      </c>
      <c r="E23" s="241"/>
      <c r="F23" s="241"/>
      <c r="G23" s="241"/>
      <c r="H23" s="241"/>
      <c r="I23" s="241"/>
      <c r="J23" s="241"/>
      <c r="K23" s="241"/>
      <c r="L23" s="241"/>
      <c r="M23" s="241"/>
      <c r="N23" s="241"/>
      <c r="O23" s="241"/>
      <c r="P23" s="520">
        <f t="shared" si="1"/>
        <v>0</v>
      </c>
      <c r="Q23" s="86"/>
      <c r="R23" s="474"/>
      <c r="S23" s="474"/>
      <c r="T23" s="474"/>
      <c r="U23" s="474"/>
      <c r="V23" s="474"/>
      <c r="W23" s="474"/>
      <c r="X23" s="474"/>
      <c r="Y23" s="474"/>
      <c r="Z23" s="474"/>
      <c r="AA23" s="474"/>
      <c r="AB23" s="474"/>
      <c r="AC23" s="474"/>
      <c r="AD23" s="474"/>
      <c r="AE23" s="474"/>
      <c r="AF23" s="474"/>
      <c r="AG23" s="474"/>
      <c r="AH23" s="474"/>
      <c r="AI23" s="474"/>
      <c r="AJ23" s="474"/>
      <c r="AK23" s="474"/>
    </row>
    <row r="24" spans="1:37" ht="15.75" customHeight="1" x14ac:dyDescent="0.25">
      <c r="A24" s="474"/>
      <c r="B24" s="403">
        <v>3</v>
      </c>
      <c r="C24" s="241" t="s">
        <v>1616</v>
      </c>
      <c r="D24" s="241" t="s">
        <v>15</v>
      </c>
      <c r="E24" s="241"/>
      <c r="F24" s="241"/>
      <c r="G24" s="241"/>
      <c r="H24" s="241"/>
      <c r="I24" s="241"/>
      <c r="J24" s="241"/>
      <c r="K24" s="241"/>
      <c r="L24" s="241"/>
      <c r="M24" s="241"/>
      <c r="N24" s="241"/>
      <c r="O24" s="241"/>
      <c r="P24" s="520">
        <f t="shared" si="1"/>
        <v>0</v>
      </c>
      <c r="Q24" s="86"/>
      <c r="R24" s="474"/>
      <c r="S24" s="474"/>
      <c r="T24" s="474"/>
      <c r="U24" s="474"/>
      <c r="V24" s="474"/>
      <c r="W24" s="474"/>
      <c r="X24" s="474"/>
      <c r="Y24" s="474"/>
      <c r="Z24" s="474"/>
      <c r="AA24" s="474"/>
      <c r="AB24" s="474"/>
      <c r="AC24" s="474"/>
      <c r="AD24" s="474"/>
      <c r="AE24" s="474"/>
      <c r="AF24" s="474"/>
      <c r="AG24" s="474"/>
      <c r="AH24" s="474"/>
      <c r="AI24" s="474"/>
      <c r="AJ24" s="474"/>
      <c r="AK24" s="474"/>
    </row>
    <row r="25" spans="1:37" ht="15.75" customHeight="1" x14ac:dyDescent="0.25">
      <c r="A25" s="474"/>
      <c r="B25" s="403">
        <v>4</v>
      </c>
      <c r="C25" s="241" t="s">
        <v>1617</v>
      </c>
      <c r="D25" s="241" t="s">
        <v>15</v>
      </c>
      <c r="E25" s="241"/>
      <c r="F25" s="241"/>
      <c r="G25" s="241"/>
      <c r="H25" s="241"/>
      <c r="I25" s="241"/>
      <c r="J25" s="241"/>
      <c r="K25" s="241"/>
      <c r="L25" s="241"/>
      <c r="M25" s="241"/>
      <c r="N25" s="241"/>
      <c r="O25" s="241"/>
      <c r="P25" s="520">
        <f t="shared" si="1"/>
        <v>0</v>
      </c>
      <c r="Q25" s="86"/>
      <c r="R25" s="474"/>
      <c r="S25" s="474"/>
      <c r="T25" s="474"/>
      <c r="U25" s="474"/>
      <c r="V25" s="474"/>
      <c r="W25" s="474"/>
      <c r="X25" s="474"/>
      <c r="Y25" s="474"/>
      <c r="Z25" s="474"/>
      <c r="AA25" s="474"/>
      <c r="AB25" s="474"/>
      <c r="AC25" s="474"/>
      <c r="AD25" s="474"/>
      <c r="AE25" s="474"/>
      <c r="AF25" s="474"/>
      <c r="AG25" s="474"/>
      <c r="AH25" s="474"/>
      <c r="AI25" s="474"/>
      <c r="AJ25" s="474"/>
      <c r="AK25" s="474"/>
    </row>
    <row r="26" spans="1:37" ht="15.75" customHeight="1" x14ac:dyDescent="0.25">
      <c r="A26" s="474"/>
      <c r="B26" s="403">
        <v>5</v>
      </c>
      <c r="C26" s="241" t="s">
        <v>1618</v>
      </c>
      <c r="D26" s="241" t="s">
        <v>15</v>
      </c>
      <c r="E26" s="241"/>
      <c r="F26" s="241"/>
      <c r="G26" s="241"/>
      <c r="H26" s="241"/>
      <c r="I26" s="241"/>
      <c r="J26" s="241"/>
      <c r="K26" s="241"/>
      <c r="L26" s="241"/>
      <c r="M26" s="241"/>
      <c r="N26" s="241"/>
      <c r="O26" s="241"/>
      <c r="P26" s="520">
        <f t="shared" si="1"/>
        <v>0</v>
      </c>
      <c r="Q26" s="86"/>
      <c r="R26" s="474"/>
      <c r="S26" s="474"/>
      <c r="T26" s="474"/>
      <c r="U26" s="474"/>
      <c r="V26" s="474"/>
      <c r="W26" s="474"/>
      <c r="X26" s="474"/>
      <c r="Y26" s="474"/>
      <c r="Z26" s="474"/>
      <c r="AA26" s="474"/>
      <c r="AB26" s="474"/>
      <c r="AC26" s="474"/>
      <c r="AD26" s="474"/>
      <c r="AE26" s="474"/>
      <c r="AF26" s="474"/>
      <c r="AG26" s="474"/>
      <c r="AH26" s="474"/>
      <c r="AI26" s="474"/>
      <c r="AJ26" s="474"/>
      <c r="AK26" s="474"/>
    </row>
    <row r="27" spans="1:37" ht="15.75" customHeight="1" x14ac:dyDescent="0.25">
      <c r="A27" s="474"/>
      <c r="B27" s="403"/>
      <c r="C27" s="241"/>
      <c r="D27" s="241"/>
      <c r="E27" s="241"/>
      <c r="F27" s="241"/>
      <c r="G27" s="241"/>
      <c r="H27" s="241"/>
      <c r="I27" s="241"/>
      <c r="J27" s="241"/>
      <c r="K27" s="241"/>
      <c r="L27" s="241"/>
      <c r="M27" s="241"/>
      <c r="N27" s="241"/>
      <c r="O27" s="241"/>
      <c r="P27" s="520">
        <f t="shared" si="1"/>
        <v>0</v>
      </c>
      <c r="Q27" s="86"/>
      <c r="R27" s="474"/>
      <c r="S27" s="474"/>
      <c r="T27" s="474"/>
      <c r="U27" s="474"/>
      <c r="V27" s="474"/>
      <c r="W27" s="474"/>
      <c r="X27" s="474"/>
      <c r="Y27" s="474"/>
      <c r="Z27" s="474"/>
      <c r="AA27" s="474"/>
      <c r="AB27" s="474"/>
      <c r="AC27" s="474"/>
      <c r="AD27" s="474"/>
      <c r="AE27" s="474"/>
      <c r="AF27" s="474"/>
      <c r="AG27" s="474"/>
      <c r="AH27" s="474"/>
      <c r="AI27" s="474"/>
      <c r="AJ27" s="474"/>
      <c r="AK27" s="474"/>
    </row>
    <row r="28" spans="1:37" ht="26.25" customHeight="1" x14ac:dyDescent="0.25">
      <c r="A28" s="474"/>
      <c r="B28" s="403">
        <v>1</v>
      </c>
      <c r="C28" s="87" t="s">
        <v>1623</v>
      </c>
      <c r="D28" s="241" t="s">
        <v>1614</v>
      </c>
      <c r="E28" s="241">
        <v>4</v>
      </c>
      <c r="F28" s="241">
        <v>2</v>
      </c>
      <c r="G28" s="241"/>
      <c r="H28" s="241"/>
      <c r="I28" s="241"/>
      <c r="J28" s="241"/>
      <c r="K28" s="241"/>
      <c r="L28" s="241"/>
      <c r="M28" s="241"/>
      <c r="N28" s="241"/>
      <c r="O28" s="241"/>
      <c r="P28" s="520">
        <f t="shared" si="1"/>
        <v>2</v>
      </c>
      <c r="Q28" s="86"/>
      <c r="R28" s="474"/>
      <c r="S28" s="474"/>
      <c r="T28" s="474"/>
      <c r="U28" s="474"/>
      <c r="V28" s="474"/>
      <c r="W28" s="474"/>
      <c r="X28" s="474"/>
      <c r="Y28" s="474"/>
      <c r="Z28" s="474"/>
      <c r="AA28" s="474"/>
      <c r="AB28" s="474"/>
      <c r="AC28" s="474"/>
      <c r="AD28" s="474"/>
      <c r="AE28" s="474"/>
      <c r="AF28" s="474"/>
      <c r="AG28" s="474"/>
      <c r="AH28" s="474"/>
      <c r="AI28" s="474"/>
      <c r="AJ28" s="474"/>
      <c r="AK28" s="474"/>
    </row>
    <row r="29" spans="1:37" ht="15.75" customHeight="1" x14ac:dyDescent="0.25">
      <c r="A29" s="474"/>
      <c r="B29" s="403">
        <v>2</v>
      </c>
      <c r="C29" s="208" t="s">
        <v>1615</v>
      </c>
      <c r="D29" s="241" t="s">
        <v>15</v>
      </c>
      <c r="E29" s="241"/>
      <c r="F29" s="241"/>
      <c r="G29" s="241"/>
      <c r="H29" s="241"/>
      <c r="I29" s="241"/>
      <c r="J29" s="241"/>
      <c r="K29" s="241"/>
      <c r="L29" s="241"/>
      <c r="M29" s="241"/>
      <c r="N29" s="241"/>
      <c r="O29" s="241"/>
      <c r="P29" s="520">
        <f t="shared" si="1"/>
        <v>0</v>
      </c>
      <c r="Q29" s="86"/>
      <c r="R29" s="474"/>
      <c r="S29" s="474"/>
      <c r="T29" s="474"/>
      <c r="U29" s="474"/>
      <c r="V29" s="474"/>
      <c r="W29" s="474"/>
      <c r="X29" s="474"/>
      <c r="Y29" s="474"/>
      <c r="Z29" s="474"/>
      <c r="AA29" s="474"/>
      <c r="AB29" s="474"/>
      <c r="AC29" s="474"/>
      <c r="AD29" s="474"/>
      <c r="AE29" s="474"/>
      <c r="AF29" s="474"/>
      <c r="AG29" s="474"/>
      <c r="AH29" s="474"/>
      <c r="AI29" s="474"/>
      <c r="AJ29" s="474"/>
      <c r="AK29" s="474"/>
    </row>
    <row r="30" spans="1:37" ht="15.75" customHeight="1" x14ac:dyDescent="0.25">
      <c r="A30" s="474"/>
      <c r="B30" s="403">
        <v>3</v>
      </c>
      <c r="C30" s="241" t="s">
        <v>1616</v>
      </c>
      <c r="D30" s="241" t="s">
        <v>15</v>
      </c>
      <c r="E30" s="241"/>
      <c r="F30" s="241"/>
      <c r="G30" s="241"/>
      <c r="H30" s="241"/>
      <c r="I30" s="241"/>
      <c r="J30" s="241"/>
      <c r="K30" s="241"/>
      <c r="L30" s="241"/>
      <c r="M30" s="241"/>
      <c r="N30" s="241"/>
      <c r="O30" s="241"/>
      <c r="P30" s="520">
        <f t="shared" si="1"/>
        <v>0</v>
      </c>
      <c r="Q30" s="86"/>
      <c r="R30" s="474"/>
      <c r="S30" s="474"/>
      <c r="T30" s="474"/>
      <c r="U30" s="474"/>
      <c r="V30" s="474"/>
      <c r="W30" s="474"/>
      <c r="X30" s="474"/>
      <c r="Y30" s="474"/>
      <c r="Z30" s="474"/>
      <c r="AA30" s="474"/>
      <c r="AB30" s="474"/>
      <c r="AC30" s="474"/>
      <c r="AD30" s="474"/>
      <c r="AE30" s="474"/>
      <c r="AF30" s="474"/>
      <c r="AG30" s="474"/>
      <c r="AH30" s="474"/>
      <c r="AI30" s="474"/>
      <c r="AJ30" s="474"/>
      <c r="AK30" s="474"/>
    </row>
    <row r="31" spans="1:37" ht="15.75" customHeight="1" x14ac:dyDescent="0.25">
      <c r="A31" s="474"/>
      <c r="B31" s="403">
        <v>4</v>
      </c>
      <c r="C31" s="241" t="s">
        <v>1617</v>
      </c>
      <c r="D31" s="241" t="s">
        <v>15</v>
      </c>
      <c r="E31" s="241"/>
      <c r="F31" s="241"/>
      <c r="G31" s="241"/>
      <c r="H31" s="241"/>
      <c r="I31" s="241"/>
      <c r="J31" s="241"/>
      <c r="K31" s="241"/>
      <c r="L31" s="241"/>
      <c r="M31" s="241"/>
      <c r="N31" s="241"/>
      <c r="O31" s="241"/>
      <c r="P31" s="520">
        <f t="shared" si="1"/>
        <v>0</v>
      </c>
      <c r="Q31" s="86"/>
      <c r="R31" s="474"/>
      <c r="S31" s="474"/>
      <c r="T31" s="474"/>
      <c r="U31" s="474"/>
      <c r="V31" s="474"/>
      <c r="W31" s="474"/>
      <c r="X31" s="474"/>
      <c r="Y31" s="474"/>
      <c r="Z31" s="474"/>
      <c r="AA31" s="474"/>
      <c r="AB31" s="474"/>
      <c r="AC31" s="474"/>
      <c r="AD31" s="474"/>
      <c r="AE31" s="474"/>
      <c r="AF31" s="474"/>
      <c r="AG31" s="474"/>
      <c r="AH31" s="474"/>
      <c r="AI31" s="474"/>
      <c r="AJ31" s="474"/>
      <c r="AK31" s="474"/>
    </row>
    <row r="32" spans="1:37" ht="15.75" customHeight="1" x14ac:dyDescent="0.25">
      <c r="A32" s="474"/>
      <c r="B32" s="403">
        <v>5</v>
      </c>
      <c r="C32" s="241" t="s">
        <v>1618</v>
      </c>
      <c r="D32" s="241" t="s">
        <v>15</v>
      </c>
      <c r="E32" s="241"/>
      <c r="F32" s="241"/>
      <c r="G32" s="241"/>
      <c r="H32" s="241"/>
      <c r="I32" s="241"/>
      <c r="J32" s="241"/>
      <c r="K32" s="241"/>
      <c r="L32" s="241"/>
      <c r="M32" s="241"/>
      <c r="N32" s="241"/>
      <c r="O32" s="241"/>
      <c r="P32" s="520">
        <f t="shared" si="1"/>
        <v>0</v>
      </c>
      <c r="Q32" s="86"/>
      <c r="R32" s="474"/>
      <c r="S32" s="474"/>
      <c r="T32" s="474"/>
      <c r="U32" s="474"/>
      <c r="V32" s="474"/>
      <c r="W32" s="474"/>
      <c r="X32" s="474"/>
      <c r="Y32" s="474"/>
      <c r="Z32" s="474"/>
      <c r="AA32" s="474"/>
      <c r="AB32" s="474"/>
      <c r="AC32" s="474"/>
      <c r="AD32" s="474"/>
      <c r="AE32" s="474"/>
      <c r="AF32" s="474"/>
      <c r="AG32" s="474"/>
      <c r="AH32" s="474"/>
      <c r="AI32" s="474"/>
      <c r="AJ32" s="474"/>
      <c r="AK32" s="474"/>
    </row>
    <row r="33" spans="1:37" ht="15.75" customHeight="1" x14ac:dyDescent="0.25">
      <c r="A33" s="474"/>
      <c r="B33" s="403"/>
      <c r="C33" s="241"/>
      <c r="D33" s="241"/>
      <c r="E33" s="241"/>
      <c r="F33" s="241"/>
      <c r="G33" s="241"/>
      <c r="H33" s="241"/>
      <c r="I33" s="241"/>
      <c r="J33" s="241"/>
      <c r="K33" s="241"/>
      <c r="L33" s="241"/>
      <c r="M33" s="241"/>
      <c r="N33" s="241"/>
      <c r="O33" s="241"/>
      <c r="P33" s="520">
        <f t="shared" si="1"/>
        <v>0</v>
      </c>
      <c r="Q33" s="86"/>
      <c r="R33" s="474"/>
      <c r="S33" s="474"/>
      <c r="T33" s="474"/>
      <c r="U33" s="474"/>
      <c r="V33" s="474"/>
      <c r="W33" s="474"/>
      <c r="X33" s="474"/>
      <c r="Y33" s="474"/>
      <c r="Z33" s="474"/>
      <c r="AA33" s="474"/>
      <c r="AB33" s="474"/>
      <c r="AC33" s="474"/>
      <c r="AD33" s="474"/>
      <c r="AE33" s="474"/>
      <c r="AF33" s="474"/>
      <c r="AG33" s="474"/>
      <c r="AH33" s="474"/>
      <c r="AI33" s="474"/>
      <c r="AJ33" s="474"/>
      <c r="AK33" s="474"/>
    </row>
    <row r="34" spans="1:37" ht="31.5" customHeight="1" x14ac:dyDescent="0.25">
      <c r="A34" s="474"/>
      <c r="B34" s="403">
        <v>1</v>
      </c>
      <c r="C34" s="87" t="s">
        <v>1624</v>
      </c>
      <c r="D34" s="241" t="s">
        <v>1614</v>
      </c>
      <c r="E34" s="241"/>
      <c r="F34" s="241"/>
      <c r="G34" s="241"/>
      <c r="H34" s="241"/>
      <c r="I34" s="241"/>
      <c r="J34" s="241"/>
      <c r="K34" s="241"/>
      <c r="L34" s="241"/>
      <c r="M34" s="241"/>
      <c r="N34" s="241"/>
      <c r="O34" s="241"/>
      <c r="P34" s="520">
        <f t="shared" si="1"/>
        <v>0</v>
      </c>
      <c r="Q34" s="86"/>
      <c r="R34" s="474"/>
      <c r="S34" s="474"/>
      <c r="T34" s="474"/>
      <c r="U34" s="474"/>
      <c r="V34" s="474"/>
      <c r="W34" s="474"/>
      <c r="X34" s="474"/>
      <c r="Y34" s="474"/>
      <c r="Z34" s="474"/>
      <c r="AA34" s="474"/>
      <c r="AB34" s="474"/>
      <c r="AC34" s="474"/>
      <c r="AD34" s="474"/>
      <c r="AE34" s="474"/>
      <c r="AF34" s="474"/>
      <c r="AG34" s="474"/>
      <c r="AH34" s="474"/>
      <c r="AI34" s="474"/>
      <c r="AJ34" s="474"/>
      <c r="AK34" s="474"/>
    </row>
    <row r="35" spans="1:37" ht="15.75" customHeight="1" x14ac:dyDescent="0.25">
      <c r="A35" s="474"/>
      <c r="B35" s="403">
        <v>2</v>
      </c>
      <c r="C35" s="208" t="s">
        <v>1615</v>
      </c>
      <c r="D35" s="241" t="s">
        <v>15</v>
      </c>
      <c r="E35" s="241"/>
      <c r="F35" s="241"/>
      <c r="G35" s="241"/>
      <c r="H35" s="241"/>
      <c r="I35" s="241"/>
      <c r="J35" s="241"/>
      <c r="K35" s="241"/>
      <c r="L35" s="241"/>
      <c r="M35" s="241"/>
      <c r="N35" s="241"/>
      <c r="O35" s="241"/>
      <c r="P35" s="520">
        <f t="shared" si="1"/>
        <v>0</v>
      </c>
      <c r="Q35" s="86"/>
      <c r="R35" s="474"/>
      <c r="S35" s="474"/>
      <c r="T35" s="474"/>
      <c r="U35" s="474"/>
      <c r="V35" s="474"/>
      <c r="W35" s="474"/>
      <c r="X35" s="474"/>
      <c r="Y35" s="474"/>
      <c r="Z35" s="474"/>
      <c r="AA35" s="474"/>
      <c r="AB35" s="474"/>
      <c r="AC35" s="474"/>
      <c r="AD35" s="474"/>
      <c r="AE35" s="474"/>
      <c r="AF35" s="474"/>
      <c r="AG35" s="474"/>
      <c r="AH35" s="474"/>
      <c r="AI35" s="474"/>
      <c r="AJ35" s="474"/>
      <c r="AK35" s="474"/>
    </row>
    <row r="36" spans="1:37" ht="15.75" customHeight="1" x14ac:dyDescent="0.25">
      <c r="A36" s="474"/>
      <c r="B36" s="403">
        <v>3</v>
      </c>
      <c r="C36" s="241" t="s">
        <v>1616</v>
      </c>
      <c r="D36" s="241" t="s">
        <v>15</v>
      </c>
      <c r="E36" s="241"/>
      <c r="F36" s="241"/>
      <c r="G36" s="241"/>
      <c r="H36" s="241"/>
      <c r="I36" s="241"/>
      <c r="J36" s="241"/>
      <c r="K36" s="241"/>
      <c r="L36" s="241"/>
      <c r="M36" s="241"/>
      <c r="N36" s="241"/>
      <c r="O36" s="241"/>
      <c r="P36" s="520">
        <f t="shared" si="1"/>
        <v>0</v>
      </c>
      <c r="Q36" s="86"/>
      <c r="R36" s="474"/>
      <c r="S36" s="474"/>
      <c r="T36" s="474"/>
      <c r="U36" s="474"/>
      <c r="V36" s="474"/>
      <c r="W36" s="474"/>
      <c r="X36" s="474"/>
      <c r="Y36" s="474"/>
      <c r="Z36" s="474"/>
      <c r="AA36" s="474"/>
      <c r="AB36" s="474"/>
      <c r="AC36" s="474"/>
      <c r="AD36" s="474"/>
      <c r="AE36" s="474"/>
      <c r="AF36" s="474"/>
      <c r="AG36" s="474"/>
      <c r="AH36" s="474"/>
      <c r="AI36" s="474"/>
      <c r="AJ36" s="474"/>
      <c r="AK36" s="474"/>
    </row>
    <row r="37" spans="1:37" ht="15.75" customHeight="1" x14ac:dyDescent="0.25">
      <c r="A37" s="474"/>
      <c r="B37" s="403">
        <v>4</v>
      </c>
      <c r="C37" s="241" t="s">
        <v>1617</v>
      </c>
      <c r="D37" s="241" t="s">
        <v>15</v>
      </c>
      <c r="E37" s="241"/>
      <c r="F37" s="241"/>
      <c r="G37" s="241"/>
      <c r="H37" s="241"/>
      <c r="I37" s="241"/>
      <c r="J37" s="241"/>
      <c r="K37" s="241"/>
      <c r="L37" s="241"/>
      <c r="M37" s="241"/>
      <c r="N37" s="241"/>
      <c r="O37" s="241"/>
      <c r="P37" s="520">
        <f t="shared" si="1"/>
        <v>0</v>
      </c>
      <c r="Q37" s="86"/>
      <c r="R37" s="474"/>
      <c r="S37" s="474"/>
      <c r="T37" s="474"/>
      <c r="U37" s="474"/>
      <c r="V37" s="474"/>
      <c r="W37" s="474"/>
      <c r="X37" s="474"/>
      <c r="Y37" s="474"/>
      <c r="Z37" s="474"/>
      <c r="AA37" s="474"/>
      <c r="AB37" s="474"/>
      <c r="AC37" s="474"/>
      <c r="AD37" s="474"/>
      <c r="AE37" s="474"/>
      <c r="AF37" s="474"/>
      <c r="AG37" s="474"/>
      <c r="AH37" s="474"/>
      <c r="AI37" s="474"/>
      <c r="AJ37" s="474"/>
      <c r="AK37" s="474"/>
    </row>
    <row r="38" spans="1:37" ht="15.75" customHeight="1" x14ac:dyDescent="0.25">
      <c r="A38" s="474"/>
      <c r="B38" s="403">
        <v>5</v>
      </c>
      <c r="C38" s="241" t="s">
        <v>1618</v>
      </c>
      <c r="D38" s="241" t="s">
        <v>15</v>
      </c>
      <c r="E38" s="241"/>
      <c r="F38" s="241"/>
      <c r="G38" s="241"/>
      <c r="H38" s="241"/>
      <c r="I38" s="241"/>
      <c r="J38" s="241"/>
      <c r="K38" s="241"/>
      <c r="L38" s="241"/>
      <c r="M38" s="241"/>
      <c r="N38" s="241"/>
      <c r="O38" s="241"/>
      <c r="P38" s="520">
        <f t="shared" si="1"/>
        <v>0</v>
      </c>
      <c r="Q38" s="86"/>
      <c r="R38" s="474"/>
      <c r="S38" s="474"/>
      <c r="T38" s="474"/>
      <c r="U38" s="474"/>
      <c r="V38" s="474"/>
      <c r="W38" s="474"/>
      <c r="X38" s="474"/>
      <c r="Y38" s="474"/>
      <c r="Z38" s="474"/>
      <c r="AA38" s="474"/>
      <c r="AB38" s="474"/>
      <c r="AC38" s="474"/>
      <c r="AD38" s="474"/>
      <c r="AE38" s="474"/>
      <c r="AF38" s="474"/>
      <c r="AG38" s="474"/>
      <c r="AH38" s="474"/>
      <c r="AI38" s="474"/>
      <c r="AJ38" s="474"/>
      <c r="AK38" s="474"/>
    </row>
    <row r="39" spans="1:37" ht="15.75" customHeight="1" x14ac:dyDescent="0.25">
      <c r="A39" s="474"/>
      <c r="B39" s="403"/>
      <c r="C39" s="241"/>
      <c r="D39" s="241"/>
      <c r="E39" s="241"/>
      <c r="F39" s="241"/>
      <c r="G39" s="241"/>
      <c r="H39" s="241"/>
      <c r="I39" s="241"/>
      <c r="J39" s="241"/>
      <c r="K39" s="241"/>
      <c r="L39" s="241"/>
      <c r="M39" s="241"/>
      <c r="N39" s="241"/>
      <c r="O39" s="241"/>
      <c r="P39" s="520">
        <f t="shared" si="1"/>
        <v>0</v>
      </c>
      <c r="Q39" s="86"/>
      <c r="R39" s="474"/>
      <c r="S39" s="474"/>
      <c r="T39" s="474"/>
      <c r="U39" s="474"/>
      <c r="V39" s="474"/>
      <c r="W39" s="474"/>
      <c r="X39" s="474"/>
      <c r="Y39" s="474"/>
      <c r="Z39" s="474"/>
      <c r="AA39" s="474"/>
      <c r="AB39" s="474"/>
      <c r="AC39" s="474"/>
      <c r="AD39" s="474"/>
      <c r="AE39" s="474"/>
      <c r="AF39" s="474"/>
      <c r="AG39" s="474"/>
      <c r="AH39" s="474"/>
      <c r="AI39" s="474"/>
      <c r="AJ39" s="474"/>
      <c r="AK39" s="474"/>
    </row>
    <row r="40" spans="1:37" ht="15.75" customHeight="1" x14ac:dyDescent="0.25">
      <c r="A40" s="474"/>
      <c r="B40" s="521" t="s">
        <v>1625</v>
      </c>
      <c r="C40" s="478" t="s">
        <v>1626</v>
      </c>
      <c r="D40" s="241"/>
      <c r="E40" s="241"/>
      <c r="F40" s="241"/>
      <c r="G40" s="241"/>
      <c r="H40" s="241"/>
      <c r="I40" s="241"/>
      <c r="J40" s="241"/>
      <c r="K40" s="241"/>
      <c r="L40" s="241"/>
      <c r="M40" s="241"/>
      <c r="N40" s="241"/>
      <c r="O40" s="241"/>
      <c r="P40" s="520">
        <f t="shared" si="1"/>
        <v>0</v>
      </c>
      <c r="Q40" s="86"/>
      <c r="R40" s="474"/>
      <c r="S40" s="474"/>
      <c r="T40" s="474"/>
      <c r="U40" s="474"/>
      <c r="V40" s="474"/>
      <c r="W40" s="474"/>
      <c r="X40" s="474"/>
      <c r="Y40" s="474"/>
      <c r="Z40" s="474"/>
      <c r="AA40" s="474"/>
      <c r="AB40" s="474"/>
      <c r="AC40" s="474"/>
      <c r="AD40" s="474"/>
      <c r="AE40" s="474"/>
      <c r="AF40" s="474"/>
      <c r="AG40" s="474"/>
      <c r="AH40" s="474"/>
      <c r="AI40" s="474"/>
      <c r="AJ40" s="474"/>
      <c r="AK40" s="474"/>
    </row>
    <row r="41" spans="1:37" ht="26.25" customHeight="1" x14ac:dyDescent="0.25">
      <c r="A41" s="474"/>
      <c r="B41" s="403">
        <v>1</v>
      </c>
      <c r="C41" s="87" t="s">
        <v>1627</v>
      </c>
      <c r="D41" s="241" t="s">
        <v>1614</v>
      </c>
      <c r="E41" s="241">
        <v>10</v>
      </c>
      <c r="F41" s="241">
        <v>1</v>
      </c>
      <c r="G41" s="241">
        <v>5</v>
      </c>
      <c r="H41" s="241"/>
      <c r="I41" s="241"/>
      <c r="J41" s="241"/>
      <c r="K41" s="241"/>
      <c r="L41" s="241"/>
      <c r="M41" s="241">
        <v>3</v>
      </c>
      <c r="N41" s="241">
        <v>1</v>
      </c>
      <c r="O41" s="241"/>
      <c r="P41" s="520">
        <f t="shared" si="1"/>
        <v>1</v>
      </c>
      <c r="Q41" s="86"/>
      <c r="R41" s="474"/>
      <c r="S41" s="474"/>
      <c r="T41" s="474"/>
      <c r="U41" s="474"/>
      <c r="V41" s="474"/>
      <c r="W41" s="474"/>
      <c r="X41" s="474"/>
      <c r="Y41" s="474"/>
      <c r="Z41" s="474"/>
      <c r="AA41" s="474"/>
      <c r="AB41" s="474"/>
      <c r="AC41" s="474"/>
      <c r="AD41" s="474"/>
      <c r="AE41" s="474"/>
      <c r="AF41" s="474"/>
      <c r="AG41" s="474"/>
      <c r="AH41" s="474"/>
      <c r="AI41" s="474"/>
      <c r="AJ41" s="474"/>
      <c r="AK41" s="474"/>
    </row>
    <row r="42" spans="1:37" ht="15.75" customHeight="1" x14ac:dyDescent="0.25">
      <c r="A42" s="474"/>
      <c r="B42" s="403">
        <v>2</v>
      </c>
      <c r="C42" s="208" t="s">
        <v>1615</v>
      </c>
      <c r="D42" s="241" t="s">
        <v>15</v>
      </c>
      <c r="E42" s="241"/>
      <c r="F42" s="241"/>
      <c r="G42" s="241"/>
      <c r="H42" s="241"/>
      <c r="I42" s="241"/>
      <c r="J42" s="241"/>
      <c r="K42" s="241"/>
      <c r="L42" s="241"/>
      <c r="M42" s="241"/>
      <c r="N42" s="241"/>
      <c r="O42" s="241"/>
      <c r="P42" s="520">
        <f t="shared" si="1"/>
        <v>0</v>
      </c>
      <c r="Q42" s="86"/>
      <c r="R42" s="474"/>
      <c r="S42" s="474"/>
      <c r="T42" s="474"/>
      <c r="U42" s="474"/>
      <c r="V42" s="474"/>
      <c r="W42" s="474"/>
      <c r="X42" s="474"/>
      <c r="Y42" s="474"/>
      <c r="Z42" s="474"/>
      <c r="AA42" s="474"/>
      <c r="AB42" s="474"/>
      <c r="AC42" s="474"/>
      <c r="AD42" s="474"/>
      <c r="AE42" s="474"/>
      <c r="AF42" s="474"/>
      <c r="AG42" s="474"/>
      <c r="AH42" s="474"/>
      <c r="AI42" s="474"/>
      <c r="AJ42" s="474"/>
      <c r="AK42" s="474"/>
    </row>
    <row r="43" spans="1:37" ht="15.75" customHeight="1" x14ac:dyDescent="0.25">
      <c r="A43" s="474"/>
      <c r="B43" s="403">
        <v>3</v>
      </c>
      <c r="C43" s="241" t="s">
        <v>1616</v>
      </c>
      <c r="D43" s="241" t="s">
        <v>15</v>
      </c>
      <c r="E43" s="241"/>
      <c r="F43" s="241"/>
      <c r="G43" s="241"/>
      <c r="H43" s="241"/>
      <c r="I43" s="241"/>
      <c r="J43" s="241"/>
      <c r="K43" s="241"/>
      <c r="L43" s="241"/>
      <c r="M43" s="241"/>
      <c r="N43" s="241"/>
      <c r="O43" s="241"/>
      <c r="P43" s="520">
        <f t="shared" si="1"/>
        <v>0</v>
      </c>
      <c r="Q43" s="86"/>
      <c r="R43" s="474"/>
      <c r="S43" s="474"/>
      <c r="T43" s="474"/>
      <c r="U43" s="474"/>
      <c r="V43" s="474"/>
      <c r="W43" s="474"/>
      <c r="X43" s="474"/>
      <c r="Y43" s="474"/>
      <c r="Z43" s="474"/>
      <c r="AA43" s="474"/>
      <c r="AB43" s="474"/>
      <c r="AC43" s="474"/>
      <c r="AD43" s="474"/>
      <c r="AE43" s="474"/>
      <c r="AF43" s="474"/>
      <c r="AG43" s="474"/>
      <c r="AH43" s="474"/>
      <c r="AI43" s="474"/>
      <c r="AJ43" s="474"/>
      <c r="AK43" s="474"/>
    </row>
    <row r="44" spans="1:37" ht="15.75" customHeight="1" x14ac:dyDescent="0.25">
      <c r="A44" s="474"/>
      <c r="B44" s="403">
        <v>4</v>
      </c>
      <c r="C44" s="241" t="s">
        <v>1617</v>
      </c>
      <c r="D44" s="241" t="s">
        <v>15</v>
      </c>
      <c r="E44" s="241"/>
      <c r="F44" s="241"/>
      <c r="G44" s="241"/>
      <c r="H44" s="241"/>
      <c r="I44" s="241"/>
      <c r="J44" s="241"/>
      <c r="K44" s="241"/>
      <c r="L44" s="241"/>
      <c r="M44" s="241"/>
      <c r="N44" s="241"/>
      <c r="O44" s="241"/>
      <c r="P44" s="520">
        <f t="shared" si="1"/>
        <v>0</v>
      </c>
      <c r="Q44" s="86"/>
      <c r="R44" s="474"/>
      <c r="S44" s="474"/>
      <c r="T44" s="474"/>
      <c r="U44" s="474"/>
      <c r="V44" s="474"/>
      <c r="W44" s="474"/>
      <c r="X44" s="474"/>
      <c r="Y44" s="474"/>
      <c r="Z44" s="474"/>
      <c r="AA44" s="474"/>
      <c r="AB44" s="474"/>
      <c r="AC44" s="474"/>
      <c r="AD44" s="474"/>
      <c r="AE44" s="474"/>
      <c r="AF44" s="474"/>
      <c r="AG44" s="474"/>
      <c r="AH44" s="474"/>
      <c r="AI44" s="474"/>
      <c r="AJ44" s="474"/>
      <c r="AK44" s="474"/>
    </row>
    <row r="45" spans="1:37" ht="15.75" customHeight="1" x14ac:dyDescent="0.25">
      <c r="A45" s="474"/>
      <c r="B45" s="403">
        <v>5</v>
      </c>
      <c r="C45" s="241" t="s">
        <v>1618</v>
      </c>
      <c r="D45" s="241" t="s">
        <v>15</v>
      </c>
      <c r="E45" s="241"/>
      <c r="F45" s="241"/>
      <c r="G45" s="241"/>
      <c r="H45" s="241"/>
      <c r="I45" s="241"/>
      <c r="J45" s="241"/>
      <c r="K45" s="241"/>
      <c r="L45" s="241"/>
      <c r="M45" s="241"/>
      <c r="N45" s="241"/>
      <c r="O45" s="241"/>
      <c r="P45" s="520">
        <f t="shared" si="1"/>
        <v>0</v>
      </c>
      <c r="Q45" s="86"/>
      <c r="R45" s="474"/>
      <c r="S45" s="474"/>
      <c r="T45" s="474"/>
      <c r="U45" s="474"/>
      <c r="V45" s="474"/>
      <c r="W45" s="474"/>
      <c r="X45" s="474"/>
      <c r="Y45" s="474"/>
      <c r="Z45" s="474"/>
      <c r="AA45" s="474"/>
      <c r="AB45" s="474"/>
      <c r="AC45" s="474"/>
      <c r="AD45" s="474"/>
      <c r="AE45" s="474"/>
      <c r="AF45" s="474"/>
      <c r="AG45" s="474"/>
      <c r="AH45" s="474"/>
      <c r="AI45" s="474"/>
      <c r="AJ45" s="474"/>
      <c r="AK45" s="474"/>
    </row>
    <row r="46" spans="1:37" ht="15.75" customHeight="1" x14ac:dyDescent="0.25">
      <c r="A46" s="474"/>
      <c r="B46" s="403"/>
      <c r="C46" s="241"/>
      <c r="D46" s="241"/>
      <c r="E46" s="241"/>
      <c r="F46" s="241"/>
      <c r="G46" s="241"/>
      <c r="H46" s="241"/>
      <c r="I46" s="241"/>
      <c r="J46" s="241"/>
      <c r="K46" s="241"/>
      <c r="L46" s="241"/>
      <c r="M46" s="241"/>
      <c r="N46" s="241"/>
      <c r="O46" s="241"/>
      <c r="P46" s="520">
        <f t="shared" si="1"/>
        <v>0</v>
      </c>
      <c r="Q46" s="86"/>
      <c r="R46" s="474"/>
      <c r="S46" s="474"/>
      <c r="T46" s="474"/>
      <c r="U46" s="474"/>
      <c r="V46" s="474"/>
      <c r="W46" s="474"/>
      <c r="X46" s="474"/>
      <c r="Y46" s="474"/>
      <c r="Z46" s="474"/>
      <c r="AA46" s="474"/>
      <c r="AB46" s="474"/>
      <c r="AC46" s="474"/>
      <c r="AD46" s="474"/>
      <c r="AE46" s="474"/>
      <c r="AF46" s="474"/>
      <c r="AG46" s="474"/>
      <c r="AH46" s="474"/>
      <c r="AI46" s="474"/>
      <c r="AJ46" s="474"/>
      <c r="AK46" s="474"/>
    </row>
    <row r="47" spans="1:37" ht="15.75" customHeight="1" x14ac:dyDescent="0.25">
      <c r="A47" s="474"/>
      <c r="B47" s="403">
        <v>1</v>
      </c>
      <c r="C47" s="87" t="s">
        <v>1628</v>
      </c>
      <c r="D47" s="241" t="s">
        <v>1614</v>
      </c>
      <c r="E47" s="241"/>
      <c r="F47" s="241"/>
      <c r="G47" s="241"/>
      <c r="H47" s="241"/>
      <c r="I47" s="241"/>
      <c r="J47" s="241"/>
      <c r="K47" s="241"/>
      <c r="L47" s="241"/>
      <c r="M47" s="241"/>
      <c r="N47" s="241"/>
      <c r="O47" s="241"/>
      <c r="P47" s="520">
        <f t="shared" si="1"/>
        <v>0</v>
      </c>
      <c r="Q47" s="86"/>
      <c r="R47" s="474"/>
      <c r="S47" s="474"/>
      <c r="T47" s="474"/>
      <c r="U47" s="474"/>
      <c r="V47" s="474"/>
      <c r="W47" s="474"/>
      <c r="X47" s="474"/>
      <c r="Y47" s="474"/>
      <c r="Z47" s="474"/>
      <c r="AA47" s="474"/>
      <c r="AB47" s="474"/>
      <c r="AC47" s="474"/>
      <c r="AD47" s="474"/>
      <c r="AE47" s="474"/>
      <c r="AF47" s="474"/>
      <c r="AG47" s="474"/>
      <c r="AH47" s="474"/>
      <c r="AI47" s="474"/>
      <c r="AJ47" s="474"/>
      <c r="AK47" s="474"/>
    </row>
    <row r="48" spans="1:37" ht="15.75" customHeight="1" x14ac:dyDescent="0.25">
      <c r="A48" s="474"/>
      <c r="B48" s="403">
        <v>2</v>
      </c>
      <c r="C48" s="208" t="s">
        <v>1615</v>
      </c>
      <c r="D48" s="241" t="s">
        <v>15</v>
      </c>
      <c r="E48" s="241"/>
      <c r="F48" s="241"/>
      <c r="G48" s="241"/>
      <c r="H48" s="241"/>
      <c r="I48" s="241"/>
      <c r="J48" s="241"/>
      <c r="K48" s="241"/>
      <c r="L48" s="241"/>
      <c r="M48" s="241"/>
      <c r="N48" s="241"/>
      <c r="O48" s="241"/>
      <c r="P48" s="520">
        <f t="shared" si="1"/>
        <v>0</v>
      </c>
      <c r="Q48" s="86"/>
      <c r="R48" s="474"/>
      <c r="S48" s="474"/>
      <c r="T48" s="474"/>
      <c r="U48" s="474"/>
      <c r="V48" s="474"/>
      <c r="W48" s="474"/>
      <c r="X48" s="474"/>
      <c r="Y48" s="474"/>
      <c r="Z48" s="474"/>
      <c r="AA48" s="474"/>
      <c r="AB48" s="474"/>
      <c r="AC48" s="474"/>
      <c r="AD48" s="474"/>
      <c r="AE48" s="474"/>
      <c r="AF48" s="474"/>
      <c r="AG48" s="474"/>
      <c r="AH48" s="474"/>
      <c r="AI48" s="474"/>
      <c r="AJ48" s="474"/>
      <c r="AK48" s="474"/>
    </row>
    <row r="49" spans="1:37" ht="15.75" customHeight="1" x14ac:dyDescent="0.25">
      <c r="A49" s="474"/>
      <c r="B49" s="403">
        <v>3</v>
      </c>
      <c r="C49" s="241" t="s">
        <v>1616</v>
      </c>
      <c r="D49" s="241" t="s">
        <v>15</v>
      </c>
      <c r="E49" s="241"/>
      <c r="F49" s="241"/>
      <c r="G49" s="241"/>
      <c r="H49" s="241"/>
      <c r="I49" s="241"/>
      <c r="J49" s="241"/>
      <c r="K49" s="241"/>
      <c r="L49" s="241"/>
      <c r="M49" s="241"/>
      <c r="N49" s="241"/>
      <c r="O49" s="241"/>
      <c r="P49" s="520">
        <f t="shared" si="1"/>
        <v>0</v>
      </c>
      <c r="Q49" s="86"/>
      <c r="R49" s="474"/>
      <c r="S49" s="474"/>
      <c r="T49" s="474"/>
      <c r="U49" s="474"/>
      <c r="V49" s="474"/>
      <c r="W49" s="474"/>
      <c r="X49" s="474"/>
      <c r="Y49" s="474"/>
      <c r="Z49" s="474"/>
      <c r="AA49" s="474"/>
      <c r="AB49" s="474"/>
      <c r="AC49" s="474"/>
      <c r="AD49" s="474"/>
      <c r="AE49" s="474"/>
      <c r="AF49" s="474"/>
      <c r="AG49" s="474"/>
      <c r="AH49" s="474"/>
      <c r="AI49" s="474"/>
      <c r="AJ49" s="474"/>
      <c r="AK49" s="474"/>
    </row>
    <row r="50" spans="1:37" ht="15.75" customHeight="1" x14ac:dyDescent="0.25">
      <c r="A50" s="474"/>
      <c r="B50" s="403">
        <v>4</v>
      </c>
      <c r="C50" s="241" t="s">
        <v>1617</v>
      </c>
      <c r="D50" s="241" t="s">
        <v>15</v>
      </c>
      <c r="E50" s="241"/>
      <c r="F50" s="241"/>
      <c r="G50" s="241"/>
      <c r="H50" s="241"/>
      <c r="I50" s="241"/>
      <c r="J50" s="241"/>
      <c r="K50" s="241"/>
      <c r="L50" s="241"/>
      <c r="M50" s="241"/>
      <c r="N50" s="241"/>
      <c r="O50" s="241"/>
      <c r="P50" s="520">
        <f t="shared" si="1"/>
        <v>0</v>
      </c>
      <c r="Q50" s="86"/>
      <c r="R50" s="474"/>
      <c r="S50" s="474"/>
      <c r="T50" s="474"/>
      <c r="U50" s="474"/>
      <c r="V50" s="474"/>
      <c r="W50" s="474"/>
      <c r="X50" s="474"/>
      <c r="Y50" s="474"/>
      <c r="Z50" s="474"/>
      <c r="AA50" s="474"/>
      <c r="AB50" s="474"/>
      <c r="AC50" s="474"/>
      <c r="AD50" s="474"/>
      <c r="AE50" s="474"/>
      <c r="AF50" s="474"/>
      <c r="AG50" s="474"/>
      <c r="AH50" s="474"/>
      <c r="AI50" s="474"/>
      <c r="AJ50" s="474"/>
      <c r="AK50" s="474"/>
    </row>
    <row r="51" spans="1:37" ht="15.75" customHeight="1" x14ac:dyDescent="0.25">
      <c r="A51" s="474"/>
      <c r="B51" s="403">
        <v>5</v>
      </c>
      <c r="C51" s="241" t="s">
        <v>1618</v>
      </c>
      <c r="D51" s="241" t="s">
        <v>15</v>
      </c>
      <c r="E51" s="241"/>
      <c r="F51" s="241"/>
      <c r="G51" s="241"/>
      <c r="H51" s="241"/>
      <c r="I51" s="241"/>
      <c r="J51" s="241"/>
      <c r="K51" s="241"/>
      <c r="L51" s="241"/>
      <c r="M51" s="241"/>
      <c r="N51" s="241"/>
      <c r="O51" s="241"/>
      <c r="P51" s="520">
        <f t="shared" si="1"/>
        <v>0</v>
      </c>
      <c r="Q51" s="86"/>
      <c r="R51" s="474"/>
      <c r="S51" s="474"/>
      <c r="T51" s="474"/>
      <c r="U51" s="474"/>
      <c r="V51" s="474"/>
      <c r="W51" s="474"/>
      <c r="X51" s="474"/>
      <c r="Y51" s="474"/>
      <c r="Z51" s="474"/>
      <c r="AA51" s="474"/>
      <c r="AB51" s="474"/>
      <c r="AC51" s="474"/>
      <c r="AD51" s="474"/>
      <c r="AE51" s="474"/>
      <c r="AF51" s="474"/>
      <c r="AG51" s="474"/>
      <c r="AH51" s="474"/>
      <c r="AI51" s="474"/>
      <c r="AJ51" s="474"/>
      <c r="AK51" s="474"/>
    </row>
    <row r="52" spans="1:37" ht="15.75" customHeight="1" x14ac:dyDescent="0.25">
      <c r="A52" s="474"/>
      <c r="B52" s="403"/>
      <c r="C52" s="241"/>
      <c r="D52" s="241"/>
      <c r="E52" s="241"/>
      <c r="F52" s="241"/>
      <c r="G52" s="241"/>
      <c r="H52" s="241"/>
      <c r="I52" s="241"/>
      <c r="J52" s="241"/>
      <c r="K52" s="241"/>
      <c r="L52" s="241"/>
      <c r="M52" s="241"/>
      <c r="N52" s="241"/>
      <c r="O52" s="241"/>
      <c r="P52" s="520">
        <f t="shared" si="1"/>
        <v>0</v>
      </c>
      <c r="Q52" s="86"/>
      <c r="R52" s="474"/>
      <c r="S52" s="474"/>
      <c r="T52" s="474"/>
      <c r="U52" s="474"/>
      <c r="V52" s="474"/>
      <c r="W52" s="474"/>
      <c r="X52" s="474"/>
      <c r="Y52" s="474"/>
      <c r="Z52" s="474"/>
      <c r="AA52" s="474"/>
      <c r="AB52" s="474"/>
      <c r="AC52" s="474"/>
      <c r="AD52" s="474"/>
      <c r="AE52" s="474"/>
      <c r="AF52" s="474"/>
      <c r="AG52" s="474"/>
      <c r="AH52" s="474"/>
      <c r="AI52" s="474"/>
      <c r="AJ52" s="474"/>
      <c r="AK52" s="474"/>
    </row>
    <row r="53" spans="1:37" ht="15.75" customHeight="1" x14ac:dyDescent="0.25">
      <c r="A53" s="474"/>
      <c r="B53" s="403">
        <v>1</v>
      </c>
      <c r="C53" s="87" t="s">
        <v>1629</v>
      </c>
      <c r="D53" s="241" t="s">
        <v>1614</v>
      </c>
      <c r="E53" s="241">
        <v>5</v>
      </c>
      <c r="F53" s="241"/>
      <c r="G53" s="241"/>
      <c r="H53" s="241"/>
      <c r="I53" s="241"/>
      <c r="J53" s="241"/>
      <c r="K53" s="241"/>
      <c r="L53" s="241"/>
      <c r="M53" s="241"/>
      <c r="N53" s="241"/>
      <c r="O53" s="241"/>
      <c r="P53" s="520">
        <f t="shared" si="1"/>
        <v>0</v>
      </c>
      <c r="Q53" s="86"/>
      <c r="R53" s="474"/>
      <c r="S53" s="474"/>
      <c r="T53" s="474"/>
      <c r="U53" s="474"/>
      <c r="V53" s="474"/>
      <c r="W53" s="474"/>
      <c r="X53" s="474"/>
      <c r="Y53" s="474"/>
      <c r="Z53" s="474"/>
      <c r="AA53" s="474"/>
      <c r="AB53" s="474"/>
      <c r="AC53" s="474"/>
      <c r="AD53" s="474"/>
      <c r="AE53" s="474"/>
      <c r="AF53" s="474"/>
      <c r="AG53" s="474"/>
      <c r="AH53" s="474"/>
      <c r="AI53" s="474"/>
      <c r="AJ53" s="474"/>
      <c r="AK53" s="474"/>
    </row>
    <row r="54" spans="1:37" ht="15.75" customHeight="1" x14ac:dyDescent="0.25">
      <c r="A54" s="474"/>
      <c r="B54" s="403">
        <v>2</v>
      </c>
      <c r="C54" s="208" t="s">
        <v>1615</v>
      </c>
      <c r="D54" s="241" t="s">
        <v>15</v>
      </c>
      <c r="E54" s="241"/>
      <c r="F54" s="241"/>
      <c r="G54" s="241"/>
      <c r="H54" s="241"/>
      <c r="I54" s="241"/>
      <c r="J54" s="241"/>
      <c r="K54" s="241"/>
      <c r="L54" s="241"/>
      <c r="M54" s="241"/>
      <c r="N54" s="241"/>
      <c r="O54" s="241"/>
      <c r="P54" s="520">
        <f t="shared" si="1"/>
        <v>0</v>
      </c>
      <c r="Q54" s="86"/>
      <c r="R54" s="474"/>
      <c r="S54" s="474"/>
      <c r="T54" s="474"/>
      <c r="U54" s="474"/>
      <c r="V54" s="474"/>
      <c r="W54" s="474"/>
      <c r="X54" s="474"/>
      <c r="Y54" s="474"/>
      <c r="Z54" s="474"/>
      <c r="AA54" s="474"/>
      <c r="AB54" s="474"/>
      <c r="AC54" s="474"/>
      <c r="AD54" s="474"/>
      <c r="AE54" s="474"/>
      <c r="AF54" s="474"/>
      <c r="AG54" s="474"/>
      <c r="AH54" s="474"/>
      <c r="AI54" s="474"/>
      <c r="AJ54" s="474"/>
      <c r="AK54" s="474"/>
    </row>
    <row r="55" spans="1:37" ht="15.75" customHeight="1" x14ac:dyDescent="0.25">
      <c r="A55" s="474"/>
      <c r="B55" s="403">
        <v>3</v>
      </c>
      <c r="C55" s="241" t="s">
        <v>1616</v>
      </c>
      <c r="D55" s="241" t="s">
        <v>15</v>
      </c>
      <c r="E55" s="241"/>
      <c r="F55" s="241"/>
      <c r="G55" s="241"/>
      <c r="H55" s="241"/>
      <c r="I55" s="241"/>
      <c r="J55" s="241"/>
      <c r="K55" s="241"/>
      <c r="L55" s="241"/>
      <c r="M55" s="241"/>
      <c r="N55" s="241"/>
      <c r="O55" s="241"/>
      <c r="P55" s="520">
        <f t="shared" si="1"/>
        <v>0</v>
      </c>
      <c r="Q55" s="86"/>
      <c r="R55" s="474"/>
      <c r="S55" s="474"/>
      <c r="T55" s="474"/>
      <c r="U55" s="474"/>
      <c r="V55" s="474"/>
      <c r="W55" s="474"/>
      <c r="X55" s="474"/>
      <c r="Y55" s="474"/>
      <c r="Z55" s="474"/>
      <c r="AA55" s="474"/>
      <c r="AB55" s="474"/>
      <c r="AC55" s="474"/>
      <c r="AD55" s="474"/>
      <c r="AE55" s="474"/>
      <c r="AF55" s="474"/>
      <c r="AG55" s="474"/>
      <c r="AH55" s="474"/>
      <c r="AI55" s="474"/>
      <c r="AJ55" s="474"/>
      <c r="AK55" s="474"/>
    </row>
    <row r="56" spans="1:37" ht="15.75" customHeight="1" x14ac:dyDescent="0.25">
      <c r="A56" s="474"/>
      <c r="B56" s="403">
        <v>4</v>
      </c>
      <c r="C56" s="241" t="s">
        <v>1617</v>
      </c>
      <c r="D56" s="241" t="s">
        <v>15</v>
      </c>
      <c r="E56" s="241"/>
      <c r="F56" s="241"/>
      <c r="G56" s="241"/>
      <c r="H56" s="241"/>
      <c r="I56" s="241"/>
      <c r="J56" s="241"/>
      <c r="K56" s="241"/>
      <c r="L56" s="241"/>
      <c r="M56" s="241"/>
      <c r="N56" s="241"/>
      <c r="O56" s="241"/>
      <c r="P56" s="520">
        <f t="shared" si="1"/>
        <v>0</v>
      </c>
      <c r="Q56" s="86"/>
      <c r="R56" s="474"/>
      <c r="S56" s="474"/>
      <c r="T56" s="474"/>
      <c r="U56" s="474"/>
      <c r="V56" s="474"/>
      <c r="W56" s="474"/>
      <c r="X56" s="474"/>
      <c r="Y56" s="474"/>
      <c r="Z56" s="474"/>
      <c r="AA56" s="474"/>
      <c r="AB56" s="474"/>
      <c r="AC56" s="474"/>
      <c r="AD56" s="474"/>
      <c r="AE56" s="474"/>
      <c r="AF56" s="474"/>
      <c r="AG56" s="474"/>
      <c r="AH56" s="474"/>
      <c r="AI56" s="474"/>
      <c r="AJ56" s="474"/>
      <c r="AK56" s="474"/>
    </row>
    <row r="57" spans="1:37" ht="15.75" customHeight="1" x14ac:dyDescent="0.25">
      <c r="A57" s="474"/>
      <c r="B57" s="403">
        <v>5</v>
      </c>
      <c r="C57" s="241" t="s">
        <v>1618</v>
      </c>
      <c r="D57" s="241" t="s">
        <v>15</v>
      </c>
      <c r="E57" s="241"/>
      <c r="F57" s="241"/>
      <c r="G57" s="241"/>
      <c r="H57" s="241"/>
      <c r="I57" s="241"/>
      <c r="J57" s="241"/>
      <c r="K57" s="241"/>
      <c r="L57" s="241"/>
      <c r="M57" s="241"/>
      <c r="N57" s="241"/>
      <c r="O57" s="241"/>
      <c r="P57" s="520">
        <f t="shared" si="1"/>
        <v>0</v>
      </c>
      <c r="Q57" s="86"/>
      <c r="R57" s="474"/>
      <c r="S57" s="474"/>
      <c r="T57" s="474"/>
      <c r="U57" s="474"/>
      <c r="V57" s="474"/>
      <c r="W57" s="474"/>
      <c r="X57" s="474"/>
      <c r="Y57" s="474"/>
      <c r="Z57" s="474"/>
      <c r="AA57" s="474"/>
      <c r="AB57" s="474"/>
      <c r="AC57" s="474"/>
      <c r="AD57" s="474"/>
      <c r="AE57" s="474"/>
      <c r="AF57" s="474"/>
      <c r="AG57" s="474"/>
      <c r="AH57" s="474"/>
      <c r="AI57" s="474"/>
      <c r="AJ57" s="474"/>
      <c r="AK57" s="474"/>
    </row>
    <row r="58" spans="1:37" ht="15.75" customHeight="1" x14ac:dyDescent="0.25">
      <c r="A58" s="474"/>
      <c r="B58" s="403"/>
      <c r="C58" s="241"/>
      <c r="D58" s="241"/>
      <c r="E58" s="241"/>
      <c r="F58" s="241"/>
      <c r="G58" s="241"/>
      <c r="H58" s="241"/>
      <c r="I58" s="241"/>
      <c r="J58" s="241"/>
      <c r="K58" s="241"/>
      <c r="L58" s="241"/>
      <c r="M58" s="241"/>
      <c r="N58" s="241"/>
      <c r="O58" s="241"/>
      <c r="P58" s="520">
        <f t="shared" si="1"/>
        <v>0</v>
      </c>
      <c r="Q58" s="86"/>
      <c r="R58" s="474"/>
      <c r="S58" s="474"/>
      <c r="T58" s="474"/>
      <c r="U58" s="474"/>
      <c r="V58" s="474"/>
      <c r="W58" s="474"/>
      <c r="X58" s="474"/>
      <c r="Y58" s="474"/>
      <c r="Z58" s="474"/>
      <c r="AA58" s="474"/>
      <c r="AB58" s="474"/>
      <c r="AC58" s="474"/>
      <c r="AD58" s="474"/>
      <c r="AE58" s="474"/>
      <c r="AF58" s="474"/>
      <c r="AG58" s="474"/>
      <c r="AH58" s="474"/>
      <c r="AI58" s="474"/>
      <c r="AJ58" s="474"/>
      <c r="AK58" s="474"/>
    </row>
    <row r="59" spans="1:37" ht="15.75" customHeight="1" x14ac:dyDescent="0.25">
      <c r="A59" s="474"/>
      <c r="B59" s="403">
        <v>1</v>
      </c>
      <c r="C59" s="87" t="s">
        <v>1630</v>
      </c>
      <c r="D59" s="241" t="s">
        <v>1614</v>
      </c>
      <c r="E59" s="241"/>
      <c r="F59" s="241"/>
      <c r="G59" s="241"/>
      <c r="H59" s="241"/>
      <c r="I59" s="241"/>
      <c r="J59" s="241"/>
      <c r="K59" s="241"/>
      <c r="L59" s="241"/>
      <c r="M59" s="241"/>
      <c r="N59" s="241"/>
      <c r="O59" s="241"/>
      <c r="P59" s="520">
        <f t="shared" si="1"/>
        <v>0</v>
      </c>
      <c r="Q59" s="86"/>
      <c r="R59" s="474"/>
      <c r="S59" s="474"/>
      <c r="T59" s="474"/>
      <c r="U59" s="474"/>
      <c r="V59" s="474"/>
      <c r="W59" s="474"/>
      <c r="X59" s="474"/>
      <c r="Y59" s="474"/>
      <c r="Z59" s="474"/>
      <c r="AA59" s="474"/>
      <c r="AB59" s="474"/>
      <c r="AC59" s="474"/>
      <c r="AD59" s="474"/>
      <c r="AE59" s="474"/>
      <c r="AF59" s="474"/>
      <c r="AG59" s="474"/>
      <c r="AH59" s="474"/>
      <c r="AI59" s="474"/>
      <c r="AJ59" s="474"/>
      <c r="AK59" s="474"/>
    </row>
    <row r="60" spans="1:37" ht="15.75" customHeight="1" x14ac:dyDescent="0.25">
      <c r="A60" s="474"/>
      <c r="B60" s="403">
        <v>2</v>
      </c>
      <c r="C60" s="208" t="s">
        <v>1615</v>
      </c>
      <c r="D60" s="241" t="s">
        <v>15</v>
      </c>
      <c r="E60" s="241"/>
      <c r="F60" s="241"/>
      <c r="G60" s="241"/>
      <c r="H60" s="241"/>
      <c r="I60" s="241"/>
      <c r="J60" s="241"/>
      <c r="K60" s="241"/>
      <c r="L60" s="241"/>
      <c r="M60" s="241"/>
      <c r="N60" s="241"/>
      <c r="O60" s="241"/>
      <c r="P60" s="520">
        <f t="shared" si="1"/>
        <v>0</v>
      </c>
      <c r="Q60" s="86"/>
      <c r="R60" s="474"/>
      <c r="S60" s="474"/>
      <c r="T60" s="474"/>
      <c r="U60" s="474"/>
      <c r="V60" s="474"/>
      <c r="W60" s="474"/>
      <c r="X60" s="474"/>
      <c r="Y60" s="474"/>
      <c r="Z60" s="474"/>
      <c r="AA60" s="474"/>
      <c r="AB60" s="474"/>
      <c r="AC60" s="474"/>
      <c r="AD60" s="474"/>
      <c r="AE60" s="474"/>
      <c r="AF60" s="474"/>
      <c r="AG60" s="474"/>
      <c r="AH60" s="474"/>
      <c r="AI60" s="474"/>
      <c r="AJ60" s="474"/>
      <c r="AK60" s="474"/>
    </row>
    <row r="61" spans="1:37" ht="15.75" customHeight="1" x14ac:dyDescent="0.25">
      <c r="A61" s="474"/>
      <c r="B61" s="403">
        <v>3</v>
      </c>
      <c r="C61" s="241" t="s">
        <v>1616</v>
      </c>
      <c r="D61" s="241" t="s">
        <v>15</v>
      </c>
      <c r="E61" s="241"/>
      <c r="F61" s="241"/>
      <c r="G61" s="241"/>
      <c r="H61" s="241"/>
      <c r="I61" s="241"/>
      <c r="J61" s="241"/>
      <c r="K61" s="241"/>
      <c r="L61" s="241"/>
      <c r="M61" s="241"/>
      <c r="N61" s="241"/>
      <c r="O61" s="241"/>
      <c r="P61" s="520">
        <f t="shared" si="1"/>
        <v>0</v>
      </c>
      <c r="Q61" s="86"/>
      <c r="R61" s="474"/>
      <c r="S61" s="474"/>
      <c r="T61" s="474"/>
      <c r="U61" s="474"/>
      <c r="V61" s="474"/>
      <c r="W61" s="474"/>
      <c r="X61" s="474"/>
      <c r="Y61" s="474"/>
      <c r="Z61" s="474"/>
      <c r="AA61" s="474"/>
      <c r="AB61" s="474"/>
      <c r="AC61" s="474"/>
      <c r="AD61" s="474"/>
      <c r="AE61" s="474"/>
      <c r="AF61" s="474"/>
      <c r="AG61" s="474"/>
      <c r="AH61" s="474"/>
      <c r="AI61" s="474"/>
      <c r="AJ61" s="474"/>
      <c r="AK61" s="474"/>
    </row>
    <row r="62" spans="1:37" ht="15.75" customHeight="1" x14ac:dyDescent="0.25">
      <c r="A62" s="474"/>
      <c r="B62" s="403">
        <v>4</v>
      </c>
      <c r="C62" s="241" t="s">
        <v>1617</v>
      </c>
      <c r="D62" s="241" t="s">
        <v>15</v>
      </c>
      <c r="E62" s="241"/>
      <c r="F62" s="241"/>
      <c r="G62" s="241"/>
      <c r="H62" s="241"/>
      <c r="I62" s="241"/>
      <c r="J62" s="241"/>
      <c r="K62" s="241"/>
      <c r="L62" s="241"/>
      <c r="M62" s="241"/>
      <c r="N62" s="241"/>
      <c r="O62" s="241"/>
      <c r="P62" s="520">
        <f t="shared" si="1"/>
        <v>0</v>
      </c>
      <c r="Q62" s="86"/>
      <c r="R62" s="474"/>
      <c r="S62" s="474"/>
      <c r="T62" s="474"/>
      <c r="U62" s="474"/>
      <c r="V62" s="474"/>
      <c r="W62" s="474"/>
      <c r="X62" s="474"/>
      <c r="Y62" s="474"/>
      <c r="Z62" s="474"/>
      <c r="AA62" s="474"/>
      <c r="AB62" s="474"/>
      <c r="AC62" s="474"/>
      <c r="AD62" s="474"/>
      <c r="AE62" s="474"/>
      <c r="AF62" s="474"/>
      <c r="AG62" s="474"/>
      <c r="AH62" s="474"/>
      <c r="AI62" s="474"/>
      <c r="AJ62" s="474"/>
      <c r="AK62" s="474"/>
    </row>
    <row r="63" spans="1:37" ht="15.75" customHeight="1" x14ac:dyDescent="0.25">
      <c r="A63" s="474"/>
      <c r="B63" s="403">
        <v>5</v>
      </c>
      <c r="C63" s="241" t="s">
        <v>1618</v>
      </c>
      <c r="D63" s="241" t="s">
        <v>15</v>
      </c>
      <c r="E63" s="241"/>
      <c r="F63" s="241"/>
      <c r="G63" s="241"/>
      <c r="H63" s="241"/>
      <c r="I63" s="241"/>
      <c r="J63" s="241"/>
      <c r="K63" s="241"/>
      <c r="L63" s="241"/>
      <c r="M63" s="241"/>
      <c r="N63" s="241"/>
      <c r="O63" s="241"/>
      <c r="P63" s="520">
        <f t="shared" si="1"/>
        <v>0</v>
      </c>
      <c r="Q63" s="86"/>
      <c r="R63" s="474"/>
      <c r="S63" s="474"/>
      <c r="T63" s="474"/>
      <c r="U63" s="474"/>
      <c r="V63" s="474"/>
      <c r="W63" s="474"/>
      <c r="X63" s="474"/>
      <c r="Y63" s="474"/>
      <c r="Z63" s="474"/>
      <c r="AA63" s="474"/>
      <c r="AB63" s="474"/>
      <c r="AC63" s="474"/>
      <c r="AD63" s="474"/>
      <c r="AE63" s="474"/>
      <c r="AF63" s="474"/>
      <c r="AG63" s="474"/>
      <c r="AH63" s="474"/>
      <c r="AI63" s="474"/>
      <c r="AJ63" s="474"/>
      <c r="AK63" s="474"/>
    </row>
    <row r="64" spans="1:37" ht="15.75" customHeight="1" x14ac:dyDescent="0.25">
      <c r="A64" s="474"/>
      <c r="B64" s="403"/>
      <c r="C64" s="241"/>
      <c r="D64" s="241"/>
      <c r="E64" s="241"/>
      <c r="F64" s="241"/>
      <c r="G64" s="241"/>
      <c r="H64" s="241"/>
      <c r="I64" s="241"/>
      <c r="J64" s="241"/>
      <c r="K64" s="241"/>
      <c r="L64" s="241"/>
      <c r="M64" s="241"/>
      <c r="N64" s="241"/>
      <c r="O64" s="241"/>
      <c r="P64" s="520">
        <f t="shared" si="1"/>
        <v>0</v>
      </c>
      <c r="Q64" s="86"/>
      <c r="R64" s="474"/>
      <c r="S64" s="474"/>
      <c r="T64" s="474"/>
      <c r="U64" s="474"/>
      <c r="V64" s="474"/>
      <c r="W64" s="474"/>
      <c r="X64" s="474"/>
      <c r="Y64" s="474"/>
      <c r="Z64" s="474"/>
      <c r="AA64" s="474"/>
      <c r="AB64" s="474"/>
      <c r="AC64" s="474"/>
      <c r="AD64" s="474"/>
      <c r="AE64" s="474"/>
      <c r="AF64" s="474"/>
      <c r="AG64" s="474"/>
      <c r="AH64" s="474"/>
      <c r="AI64" s="474"/>
      <c r="AJ64" s="474"/>
      <c r="AK64" s="474"/>
    </row>
    <row r="65" spans="1:37" ht="15.75" customHeight="1" x14ac:dyDescent="0.25">
      <c r="A65" s="474"/>
      <c r="B65" s="521" t="s">
        <v>1631</v>
      </c>
      <c r="C65" s="478" t="s">
        <v>1632</v>
      </c>
      <c r="D65" s="241"/>
      <c r="E65" s="241"/>
      <c r="F65" s="241"/>
      <c r="G65" s="241"/>
      <c r="H65" s="241"/>
      <c r="I65" s="241"/>
      <c r="J65" s="241"/>
      <c r="K65" s="241"/>
      <c r="L65" s="241"/>
      <c r="M65" s="241"/>
      <c r="N65" s="241"/>
      <c r="O65" s="241"/>
      <c r="P65" s="520">
        <f t="shared" si="1"/>
        <v>0</v>
      </c>
      <c r="Q65" s="86"/>
      <c r="R65" s="474"/>
      <c r="S65" s="474"/>
      <c r="T65" s="474"/>
      <c r="U65" s="474"/>
      <c r="V65" s="474"/>
      <c r="W65" s="474"/>
      <c r="X65" s="474"/>
      <c r="Y65" s="474"/>
      <c r="Z65" s="474"/>
      <c r="AA65" s="474"/>
      <c r="AB65" s="474"/>
      <c r="AC65" s="474"/>
      <c r="AD65" s="474"/>
      <c r="AE65" s="474"/>
      <c r="AF65" s="474"/>
      <c r="AG65" s="474"/>
      <c r="AH65" s="474"/>
      <c r="AI65" s="474"/>
      <c r="AJ65" s="474"/>
      <c r="AK65" s="474"/>
    </row>
    <row r="66" spans="1:37" ht="15.75" customHeight="1" x14ac:dyDescent="0.25">
      <c r="A66" s="474"/>
      <c r="B66" s="403">
        <v>1</v>
      </c>
      <c r="C66" s="87" t="s">
        <v>1633</v>
      </c>
      <c r="D66" s="241" t="s">
        <v>1614</v>
      </c>
      <c r="E66" s="241">
        <v>8</v>
      </c>
      <c r="F66" s="241"/>
      <c r="G66" s="241">
        <v>5</v>
      </c>
      <c r="H66" s="241"/>
      <c r="I66" s="241"/>
      <c r="J66" s="241"/>
      <c r="K66" s="241"/>
      <c r="L66" s="241"/>
      <c r="M66" s="241">
        <v>1</v>
      </c>
      <c r="N66" s="241"/>
      <c r="O66" s="241"/>
      <c r="P66" s="520">
        <f t="shared" si="1"/>
        <v>0</v>
      </c>
      <c r="Q66" s="104"/>
      <c r="R66" s="474"/>
      <c r="S66" s="474"/>
      <c r="T66" s="474"/>
      <c r="U66" s="474"/>
      <c r="V66" s="474"/>
      <c r="W66" s="474"/>
      <c r="X66" s="474"/>
      <c r="Y66" s="474"/>
      <c r="Z66" s="474"/>
      <c r="AA66" s="474"/>
      <c r="AB66" s="474"/>
      <c r="AC66" s="474"/>
      <c r="AD66" s="474"/>
      <c r="AE66" s="474"/>
      <c r="AF66" s="474"/>
      <c r="AG66" s="474"/>
      <c r="AH66" s="474"/>
      <c r="AI66" s="474"/>
      <c r="AJ66" s="474"/>
      <c r="AK66" s="474"/>
    </row>
    <row r="67" spans="1:37" ht="15.75" customHeight="1" x14ac:dyDescent="0.25">
      <c r="A67" s="474"/>
      <c r="B67" s="403">
        <v>2</v>
      </c>
      <c r="C67" s="208" t="s">
        <v>1615</v>
      </c>
      <c r="D67" s="241" t="s">
        <v>15</v>
      </c>
      <c r="E67" s="241"/>
      <c r="F67" s="241"/>
      <c r="G67" s="241"/>
      <c r="H67" s="241"/>
      <c r="I67" s="241"/>
      <c r="J67" s="241"/>
      <c r="K67" s="241"/>
      <c r="L67" s="241"/>
      <c r="M67" s="241"/>
      <c r="N67" s="241"/>
      <c r="O67" s="241"/>
      <c r="P67" s="520">
        <f t="shared" si="1"/>
        <v>0</v>
      </c>
      <c r="Q67" s="86"/>
      <c r="R67" s="474"/>
      <c r="S67" s="474"/>
      <c r="T67" s="474"/>
      <c r="U67" s="474"/>
      <c r="V67" s="474"/>
      <c r="W67" s="474"/>
      <c r="X67" s="474"/>
      <c r="Y67" s="474"/>
      <c r="Z67" s="474"/>
      <c r="AA67" s="474"/>
      <c r="AB67" s="474"/>
      <c r="AC67" s="474"/>
      <c r="AD67" s="474"/>
      <c r="AE67" s="474"/>
      <c r="AF67" s="474"/>
      <c r="AG67" s="474"/>
      <c r="AH67" s="474"/>
      <c r="AI67" s="474"/>
      <c r="AJ67" s="474"/>
      <c r="AK67" s="474"/>
    </row>
    <row r="68" spans="1:37" ht="15.75" customHeight="1" x14ac:dyDescent="0.25">
      <c r="A68" s="474"/>
      <c r="B68" s="403">
        <v>3</v>
      </c>
      <c r="C68" s="241" t="s">
        <v>1616</v>
      </c>
      <c r="D68" s="241" t="s">
        <v>15</v>
      </c>
      <c r="E68" s="241"/>
      <c r="F68" s="241"/>
      <c r="G68" s="241"/>
      <c r="H68" s="241"/>
      <c r="I68" s="241"/>
      <c r="J68" s="241"/>
      <c r="K68" s="241"/>
      <c r="L68" s="241"/>
      <c r="M68" s="241"/>
      <c r="N68" s="241"/>
      <c r="O68" s="241"/>
      <c r="P68" s="520">
        <f t="shared" si="1"/>
        <v>0</v>
      </c>
      <c r="Q68" s="86"/>
      <c r="R68" s="474"/>
      <c r="S68" s="474"/>
      <c r="T68" s="474"/>
      <c r="U68" s="474"/>
      <c r="V68" s="474"/>
      <c r="W68" s="474"/>
      <c r="X68" s="474"/>
      <c r="Y68" s="474"/>
      <c r="Z68" s="474"/>
      <c r="AA68" s="474"/>
      <c r="AB68" s="474"/>
      <c r="AC68" s="474"/>
      <c r="AD68" s="474"/>
      <c r="AE68" s="474"/>
      <c r="AF68" s="474"/>
      <c r="AG68" s="474"/>
      <c r="AH68" s="474"/>
      <c r="AI68" s="474"/>
      <c r="AJ68" s="474"/>
      <c r="AK68" s="474"/>
    </row>
    <row r="69" spans="1:37" ht="15.75" customHeight="1" x14ac:dyDescent="0.25">
      <c r="A69" s="474"/>
      <c r="B69" s="403">
        <v>4</v>
      </c>
      <c r="C69" s="241" t="s">
        <v>1617</v>
      </c>
      <c r="D69" s="241" t="s">
        <v>15</v>
      </c>
      <c r="E69" s="241"/>
      <c r="F69" s="241"/>
      <c r="G69" s="241"/>
      <c r="H69" s="241"/>
      <c r="I69" s="241"/>
      <c r="J69" s="241"/>
      <c r="K69" s="241"/>
      <c r="L69" s="241"/>
      <c r="M69" s="241"/>
      <c r="N69" s="241"/>
      <c r="O69" s="241"/>
      <c r="P69" s="520">
        <f t="shared" si="1"/>
        <v>0</v>
      </c>
      <c r="Q69" s="86"/>
      <c r="R69" s="474"/>
      <c r="S69" s="474"/>
      <c r="T69" s="474"/>
      <c r="U69" s="474"/>
      <c r="V69" s="474"/>
      <c r="W69" s="474"/>
      <c r="X69" s="474"/>
      <c r="Y69" s="474"/>
      <c r="Z69" s="474"/>
      <c r="AA69" s="474"/>
      <c r="AB69" s="474"/>
      <c r="AC69" s="474"/>
      <c r="AD69" s="474"/>
      <c r="AE69" s="474"/>
      <c r="AF69" s="474"/>
      <c r="AG69" s="474"/>
      <c r="AH69" s="474"/>
      <c r="AI69" s="474"/>
      <c r="AJ69" s="474"/>
      <c r="AK69" s="474"/>
    </row>
    <row r="70" spans="1:37" ht="15.75" customHeight="1" x14ac:dyDescent="0.25">
      <c r="A70" s="474"/>
      <c r="B70" s="403">
        <v>5</v>
      </c>
      <c r="C70" s="241" t="s">
        <v>1618</v>
      </c>
      <c r="D70" s="241" t="s">
        <v>15</v>
      </c>
      <c r="E70" s="241"/>
      <c r="F70" s="241"/>
      <c r="G70" s="241"/>
      <c r="H70" s="241"/>
      <c r="I70" s="241"/>
      <c r="J70" s="241"/>
      <c r="K70" s="241"/>
      <c r="L70" s="241"/>
      <c r="M70" s="241"/>
      <c r="N70" s="241"/>
      <c r="O70" s="241"/>
      <c r="P70" s="520">
        <f t="shared" si="1"/>
        <v>0</v>
      </c>
      <c r="Q70" s="86"/>
      <c r="R70" s="474"/>
      <c r="S70" s="474"/>
      <c r="T70" s="474"/>
      <c r="U70" s="474"/>
      <c r="V70" s="474"/>
      <c r="W70" s="474"/>
      <c r="X70" s="474"/>
      <c r="Y70" s="474"/>
      <c r="Z70" s="474"/>
      <c r="AA70" s="474"/>
      <c r="AB70" s="474"/>
      <c r="AC70" s="474"/>
      <c r="AD70" s="474"/>
      <c r="AE70" s="474"/>
      <c r="AF70" s="474"/>
      <c r="AG70" s="474"/>
      <c r="AH70" s="474"/>
      <c r="AI70" s="474"/>
      <c r="AJ70" s="474"/>
      <c r="AK70" s="474"/>
    </row>
    <row r="71" spans="1:37" ht="15.75" customHeight="1" x14ac:dyDescent="0.25">
      <c r="A71" s="474"/>
      <c r="B71" s="403"/>
      <c r="C71" s="241"/>
      <c r="D71" s="241"/>
      <c r="E71" s="241"/>
      <c r="F71" s="241"/>
      <c r="G71" s="241"/>
      <c r="H71" s="241"/>
      <c r="I71" s="241"/>
      <c r="J71" s="241"/>
      <c r="K71" s="241"/>
      <c r="L71" s="241"/>
      <c r="M71" s="241"/>
      <c r="N71" s="241"/>
      <c r="O71" s="241"/>
      <c r="P71" s="520">
        <f t="shared" si="1"/>
        <v>0</v>
      </c>
      <c r="Q71" s="86"/>
      <c r="R71" s="474"/>
      <c r="S71" s="474"/>
      <c r="T71" s="474"/>
      <c r="U71" s="474"/>
      <c r="V71" s="474"/>
      <c r="W71" s="474"/>
      <c r="X71" s="474"/>
      <c r="Y71" s="474"/>
      <c r="Z71" s="474"/>
      <c r="AA71" s="474"/>
      <c r="AB71" s="474"/>
      <c r="AC71" s="474"/>
      <c r="AD71" s="474"/>
      <c r="AE71" s="474"/>
      <c r="AF71" s="474"/>
      <c r="AG71" s="474"/>
      <c r="AH71" s="474"/>
      <c r="AI71" s="474"/>
      <c r="AJ71" s="474"/>
      <c r="AK71" s="474"/>
    </row>
    <row r="72" spans="1:37" ht="15.75" customHeight="1" x14ac:dyDescent="0.25">
      <c r="A72" s="474"/>
      <c r="B72" s="403">
        <v>1</v>
      </c>
      <c r="C72" s="87" t="s">
        <v>1634</v>
      </c>
      <c r="D72" s="241" t="s">
        <v>1614</v>
      </c>
      <c r="E72" s="241"/>
      <c r="F72" s="241"/>
      <c r="G72" s="241"/>
      <c r="H72" s="241"/>
      <c r="I72" s="241"/>
      <c r="J72" s="241"/>
      <c r="K72" s="241"/>
      <c r="L72" s="241"/>
      <c r="M72" s="241"/>
      <c r="N72" s="241"/>
      <c r="O72" s="241"/>
      <c r="P72" s="520">
        <f t="shared" si="1"/>
        <v>0</v>
      </c>
      <c r="Q72" s="86"/>
      <c r="R72" s="474"/>
      <c r="S72" s="474"/>
      <c r="T72" s="474"/>
      <c r="U72" s="474"/>
      <c r="V72" s="474"/>
      <c r="W72" s="474"/>
      <c r="X72" s="474"/>
      <c r="Y72" s="474"/>
      <c r="Z72" s="474"/>
      <c r="AA72" s="474"/>
      <c r="AB72" s="474"/>
      <c r="AC72" s="474"/>
      <c r="AD72" s="474"/>
      <c r="AE72" s="474"/>
      <c r="AF72" s="474"/>
      <c r="AG72" s="474"/>
      <c r="AH72" s="474"/>
      <c r="AI72" s="474"/>
      <c r="AJ72" s="474"/>
      <c r="AK72" s="474"/>
    </row>
    <row r="73" spans="1:37" ht="15.75" customHeight="1" x14ac:dyDescent="0.25">
      <c r="A73" s="474"/>
      <c r="B73" s="403">
        <v>2</v>
      </c>
      <c r="C73" s="208" t="s">
        <v>1615</v>
      </c>
      <c r="D73" s="241" t="s">
        <v>15</v>
      </c>
      <c r="E73" s="241"/>
      <c r="F73" s="241"/>
      <c r="G73" s="241"/>
      <c r="H73" s="241"/>
      <c r="I73" s="241"/>
      <c r="J73" s="241"/>
      <c r="K73" s="241"/>
      <c r="L73" s="241"/>
      <c r="M73" s="241"/>
      <c r="N73" s="241"/>
      <c r="O73" s="241"/>
      <c r="P73" s="520">
        <f t="shared" si="1"/>
        <v>0</v>
      </c>
      <c r="Q73" s="86"/>
      <c r="R73" s="474"/>
      <c r="S73" s="474"/>
      <c r="T73" s="474"/>
      <c r="U73" s="474"/>
      <c r="V73" s="474"/>
      <c r="W73" s="474"/>
      <c r="X73" s="474"/>
      <c r="Y73" s="474"/>
      <c r="Z73" s="474"/>
      <c r="AA73" s="474"/>
      <c r="AB73" s="474"/>
      <c r="AC73" s="474"/>
      <c r="AD73" s="474"/>
      <c r="AE73" s="474"/>
      <c r="AF73" s="474"/>
      <c r="AG73" s="474"/>
      <c r="AH73" s="474"/>
      <c r="AI73" s="474"/>
      <c r="AJ73" s="474"/>
      <c r="AK73" s="474"/>
    </row>
    <row r="74" spans="1:37" ht="15.75" customHeight="1" x14ac:dyDescent="0.25">
      <c r="A74" s="474"/>
      <c r="B74" s="403">
        <v>3</v>
      </c>
      <c r="C74" s="241" t="s">
        <v>1616</v>
      </c>
      <c r="D74" s="241" t="s">
        <v>15</v>
      </c>
      <c r="E74" s="241"/>
      <c r="F74" s="241"/>
      <c r="G74" s="241"/>
      <c r="H74" s="241"/>
      <c r="I74" s="241"/>
      <c r="J74" s="241"/>
      <c r="K74" s="241"/>
      <c r="L74" s="241"/>
      <c r="M74" s="241"/>
      <c r="N74" s="241"/>
      <c r="O74" s="241"/>
      <c r="P74" s="520">
        <f t="shared" si="1"/>
        <v>0</v>
      </c>
      <c r="Q74" s="86"/>
      <c r="R74" s="474"/>
      <c r="S74" s="474"/>
      <c r="T74" s="474"/>
      <c r="U74" s="474"/>
      <c r="V74" s="474"/>
      <c r="W74" s="474"/>
      <c r="X74" s="474"/>
      <c r="Y74" s="474"/>
      <c r="Z74" s="474"/>
      <c r="AA74" s="474"/>
      <c r="AB74" s="474"/>
      <c r="AC74" s="474"/>
      <c r="AD74" s="474"/>
      <c r="AE74" s="474"/>
      <c r="AF74" s="474"/>
      <c r="AG74" s="474"/>
      <c r="AH74" s="474"/>
      <c r="AI74" s="474"/>
      <c r="AJ74" s="474"/>
      <c r="AK74" s="474"/>
    </row>
    <row r="75" spans="1:37" ht="15.75" customHeight="1" x14ac:dyDescent="0.25">
      <c r="A75" s="474"/>
      <c r="B75" s="403">
        <v>4</v>
      </c>
      <c r="C75" s="241" t="s">
        <v>1617</v>
      </c>
      <c r="D75" s="241" t="s">
        <v>15</v>
      </c>
      <c r="E75" s="241"/>
      <c r="F75" s="241"/>
      <c r="G75" s="241"/>
      <c r="H75" s="241"/>
      <c r="I75" s="241"/>
      <c r="J75" s="241"/>
      <c r="K75" s="241"/>
      <c r="L75" s="241"/>
      <c r="M75" s="241"/>
      <c r="N75" s="241"/>
      <c r="O75" s="241"/>
      <c r="P75" s="520">
        <f t="shared" si="1"/>
        <v>0</v>
      </c>
      <c r="Q75" s="86"/>
      <c r="R75" s="474"/>
      <c r="S75" s="474"/>
      <c r="T75" s="474"/>
      <c r="U75" s="474"/>
      <c r="V75" s="474"/>
      <c r="W75" s="474"/>
      <c r="X75" s="474"/>
      <c r="Y75" s="474"/>
      <c r="Z75" s="474"/>
      <c r="AA75" s="474"/>
      <c r="AB75" s="474"/>
      <c r="AC75" s="474"/>
      <c r="AD75" s="474"/>
      <c r="AE75" s="474"/>
      <c r="AF75" s="474"/>
      <c r="AG75" s="474"/>
      <c r="AH75" s="474"/>
      <c r="AI75" s="474"/>
      <c r="AJ75" s="474"/>
      <c r="AK75" s="474"/>
    </row>
    <row r="76" spans="1:37" ht="15.75" customHeight="1" x14ac:dyDescent="0.25">
      <c r="A76" s="474"/>
      <c r="B76" s="403">
        <v>5</v>
      </c>
      <c r="C76" s="241" t="s">
        <v>1618</v>
      </c>
      <c r="D76" s="241" t="s">
        <v>15</v>
      </c>
      <c r="E76" s="241"/>
      <c r="F76" s="241"/>
      <c r="G76" s="241"/>
      <c r="H76" s="241"/>
      <c r="I76" s="241"/>
      <c r="J76" s="241"/>
      <c r="K76" s="241"/>
      <c r="L76" s="241"/>
      <c r="M76" s="241"/>
      <c r="N76" s="241"/>
      <c r="O76" s="241"/>
      <c r="P76" s="520">
        <f t="shared" si="1"/>
        <v>0</v>
      </c>
      <c r="Q76" s="86"/>
      <c r="R76" s="474"/>
      <c r="S76" s="474"/>
      <c r="T76" s="474"/>
      <c r="U76" s="474"/>
      <c r="V76" s="474"/>
      <c r="W76" s="474"/>
      <c r="X76" s="474"/>
      <c r="Y76" s="474"/>
      <c r="Z76" s="474"/>
      <c r="AA76" s="474"/>
      <c r="AB76" s="474"/>
      <c r="AC76" s="474"/>
      <c r="AD76" s="474"/>
      <c r="AE76" s="474"/>
      <c r="AF76" s="474"/>
      <c r="AG76" s="474"/>
      <c r="AH76" s="474"/>
      <c r="AI76" s="474"/>
      <c r="AJ76" s="474"/>
      <c r="AK76" s="474"/>
    </row>
    <row r="77" spans="1:37" ht="15.75" customHeight="1" x14ac:dyDescent="0.25">
      <c r="A77" s="474"/>
      <c r="B77" s="403"/>
      <c r="C77" s="241"/>
      <c r="D77" s="241"/>
      <c r="E77" s="241"/>
      <c r="F77" s="241"/>
      <c r="G77" s="241"/>
      <c r="H77" s="241"/>
      <c r="I77" s="241"/>
      <c r="J77" s="241"/>
      <c r="K77" s="241"/>
      <c r="L77" s="241"/>
      <c r="M77" s="241"/>
      <c r="N77" s="241"/>
      <c r="O77" s="241"/>
      <c r="P77" s="520">
        <f t="shared" si="1"/>
        <v>0</v>
      </c>
      <c r="Q77" s="86"/>
      <c r="R77" s="474"/>
      <c r="S77" s="474"/>
      <c r="T77" s="474"/>
      <c r="U77" s="474"/>
      <c r="V77" s="474"/>
      <c r="W77" s="474"/>
      <c r="X77" s="474"/>
      <c r="Y77" s="474"/>
      <c r="Z77" s="474"/>
      <c r="AA77" s="474"/>
      <c r="AB77" s="474"/>
      <c r="AC77" s="474"/>
      <c r="AD77" s="474"/>
      <c r="AE77" s="474"/>
      <c r="AF77" s="474"/>
      <c r="AG77" s="474"/>
      <c r="AH77" s="474"/>
      <c r="AI77" s="474"/>
      <c r="AJ77" s="474"/>
      <c r="AK77" s="474"/>
    </row>
    <row r="78" spans="1:37" ht="15.75" customHeight="1" x14ac:dyDescent="0.25">
      <c r="A78" s="474"/>
      <c r="B78" s="403">
        <v>1</v>
      </c>
      <c r="C78" s="87" t="s">
        <v>1635</v>
      </c>
      <c r="D78" s="241" t="s">
        <v>1614</v>
      </c>
      <c r="E78" s="241">
        <v>14</v>
      </c>
      <c r="F78" s="241">
        <v>1</v>
      </c>
      <c r="G78" s="241"/>
      <c r="H78" s="241"/>
      <c r="I78" s="241"/>
      <c r="J78" s="241"/>
      <c r="K78" s="241"/>
      <c r="L78" s="241"/>
      <c r="M78" s="241"/>
      <c r="N78" s="241"/>
      <c r="O78" s="241"/>
      <c r="P78" s="520">
        <f t="shared" si="1"/>
        <v>1</v>
      </c>
      <c r="Q78" s="104"/>
      <c r="R78" s="474"/>
      <c r="S78" s="474"/>
      <c r="T78" s="474"/>
      <c r="U78" s="474"/>
      <c r="V78" s="474"/>
      <c r="W78" s="474"/>
      <c r="X78" s="474"/>
      <c r="Y78" s="474"/>
      <c r="Z78" s="474"/>
      <c r="AA78" s="474"/>
      <c r="AB78" s="474"/>
      <c r="AC78" s="474"/>
      <c r="AD78" s="474"/>
      <c r="AE78" s="474"/>
      <c r="AF78" s="474"/>
      <c r="AG78" s="474"/>
      <c r="AH78" s="474"/>
      <c r="AI78" s="474"/>
      <c r="AJ78" s="474"/>
      <c r="AK78" s="474"/>
    </row>
    <row r="79" spans="1:37" ht="15.75" customHeight="1" x14ac:dyDescent="0.25">
      <c r="A79" s="474"/>
      <c r="B79" s="403">
        <v>2</v>
      </c>
      <c r="C79" s="208" t="s">
        <v>1615</v>
      </c>
      <c r="D79" s="241" t="s">
        <v>15</v>
      </c>
      <c r="E79" s="241"/>
      <c r="F79" s="241"/>
      <c r="G79" s="241"/>
      <c r="H79" s="241"/>
      <c r="I79" s="241"/>
      <c r="J79" s="241"/>
      <c r="K79" s="241"/>
      <c r="L79" s="241"/>
      <c r="M79" s="241"/>
      <c r="N79" s="241"/>
      <c r="O79" s="241"/>
      <c r="P79" s="520">
        <f t="shared" si="1"/>
        <v>0</v>
      </c>
      <c r="Q79" s="86"/>
      <c r="R79" s="474"/>
      <c r="S79" s="474"/>
      <c r="T79" s="474"/>
      <c r="U79" s="474"/>
      <c r="V79" s="474"/>
      <c r="W79" s="474"/>
      <c r="X79" s="474"/>
      <c r="Y79" s="474"/>
      <c r="Z79" s="474"/>
      <c r="AA79" s="474"/>
      <c r="AB79" s="474"/>
      <c r="AC79" s="474"/>
      <c r="AD79" s="474"/>
      <c r="AE79" s="474"/>
      <c r="AF79" s="474"/>
      <c r="AG79" s="474"/>
      <c r="AH79" s="474"/>
      <c r="AI79" s="474"/>
      <c r="AJ79" s="474"/>
      <c r="AK79" s="474"/>
    </row>
    <row r="80" spans="1:37" ht="15.75" customHeight="1" x14ac:dyDescent="0.25">
      <c r="A80" s="474"/>
      <c r="B80" s="403">
        <v>3</v>
      </c>
      <c r="C80" s="241" t="s">
        <v>1616</v>
      </c>
      <c r="D80" s="241" t="s">
        <v>15</v>
      </c>
      <c r="E80" s="241"/>
      <c r="F80" s="241"/>
      <c r="G80" s="241"/>
      <c r="H80" s="241"/>
      <c r="I80" s="241"/>
      <c r="J80" s="241"/>
      <c r="K80" s="241"/>
      <c r="L80" s="241"/>
      <c r="M80" s="241"/>
      <c r="N80" s="241"/>
      <c r="O80" s="241"/>
      <c r="P80" s="520">
        <f t="shared" si="1"/>
        <v>0</v>
      </c>
      <c r="Q80" s="86"/>
      <c r="R80" s="474"/>
      <c r="S80" s="474"/>
      <c r="T80" s="474"/>
      <c r="U80" s="474"/>
      <c r="V80" s="474"/>
      <c r="W80" s="474"/>
      <c r="X80" s="474"/>
      <c r="Y80" s="474"/>
      <c r="Z80" s="474"/>
      <c r="AA80" s="474"/>
      <c r="AB80" s="474"/>
      <c r="AC80" s="474"/>
      <c r="AD80" s="474"/>
      <c r="AE80" s="474"/>
      <c r="AF80" s="474"/>
      <c r="AG80" s="474"/>
      <c r="AH80" s="474"/>
      <c r="AI80" s="474"/>
      <c r="AJ80" s="474"/>
      <c r="AK80" s="474"/>
    </row>
    <row r="81" spans="1:37" ht="15.75" customHeight="1" x14ac:dyDescent="0.25">
      <c r="A81" s="474"/>
      <c r="B81" s="403">
        <v>4</v>
      </c>
      <c r="C81" s="241" t="s">
        <v>1617</v>
      </c>
      <c r="D81" s="241" t="s">
        <v>15</v>
      </c>
      <c r="E81" s="241"/>
      <c r="F81" s="241"/>
      <c r="G81" s="241"/>
      <c r="H81" s="241"/>
      <c r="I81" s="241"/>
      <c r="J81" s="241"/>
      <c r="K81" s="241"/>
      <c r="L81" s="241"/>
      <c r="M81" s="241"/>
      <c r="N81" s="241"/>
      <c r="O81" s="241"/>
      <c r="P81" s="520">
        <f t="shared" si="1"/>
        <v>0</v>
      </c>
      <c r="Q81" s="86"/>
      <c r="R81" s="474"/>
      <c r="S81" s="474"/>
      <c r="T81" s="474"/>
      <c r="U81" s="474"/>
      <c r="V81" s="474"/>
      <c r="W81" s="474"/>
      <c r="X81" s="474"/>
      <c r="Y81" s="474"/>
      <c r="Z81" s="474"/>
      <c r="AA81" s="474"/>
      <c r="AB81" s="474"/>
      <c r="AC81" s="474"/>
      <c r="AD81" s="474"/>
      <c r="AE81" s="474"/>
      <c r="AF81" s="474"/>
      <c r="AG81" s="474"/>
      <c r="AH81" s="474"/>
      <c r="AI81" s="474"/>
      <c r="AJ81" s="474"/>
      <c r="AK81" s="474"/>
    </row>
    <row r="82" spans="1:37" ht="15.75" customHeight="1" x14ac:dyDescent="0.25">
      <c r="A82" s="474"/>
      <c r="B82" s="403">
        <v>5</v>
      </c>
      <c r="C82" s="241" t="s">
        <v>1618</v>
      </c>
      <c r="D82" s="241" t="s">
        <v>15</v>
      </c>
      <c r="E82" s="241"/>
      <c r="F82" s="241"/>
      <c r="G82" s="241"/>
      <c r="H82" s="241"/>
      <c r="I82" s="241"/>
      <c r="J82" s="241"/>
      <c r="K82" s="241"/>
      <c r="L82" s="241"/>
      <c r="M82" s="241"/>
      <c r="N82" s="241"/>
      <c r="O82" s="241"/>
      <c r="P82" s="520">
        <f t="shared" si="1"/>
        <v>0</v>
      </c>
      <c r="Q82" s="86"/>
      <c r="R82" s="474"/>
      <c r="S82" s="474"/>
      <c r="T82" s="474"/>
      <c r="U82" s="474"/>
      <c r="V82" s="474"/>
      <c r="W82" s="474"/>
      <c r="X82" s="474"/>
      <c r="Y82" s="474"/>
      <c r="Z82" s="474"/>
      <c r="AA82" s="474"/>
      <c r="AB82" s="474"/>
      <c r="AC82" s="474"/>
      <c r="AD82" s="474"/>
      <c r="AE82" s="474"/>
      <c r="AF82" s="474"/>
      <c r="AG82" s="474"/>
      <c r="AH82" s="474"/>
      <c r="AI82" s="474"/>
      <c r="AJ82" s="474"/>
      <c r="AK82" s="474"/>
    </row>
    <row r="83" spans="1:37" ht="15.75" customHeight="1" x14ac:dyDescent="0.25">
      <c r="A83" s="474"/>
      <c r="B83" s="403"/>
      <c r="C83" s="241"/>
      <c r="D83" s="241"/>
      <c r="E83" s="241"/>
      <c r="F83" s="241"/>
      <c r="G83" s="241"/>
      <c r="H83" s="241"/>
      <c r="I83" s="241"/>
      <c r="J83" s="241"/>
      <c r="K83" s="241"/>
      <c r="L83" s="241"/>
      <c r="M83" s="241"/>
      <c r="N83" s="241"/>
      <c r="O83" s="241"/>
      <c r="P83" s="520">
        <f t="shared" si="1"/>
        <v>0</v>
      </c>
      <c r="Q83" s="86"/>
      <c r="R83" s="474"/>
      <c r="S83" s="474"/>
      <c r="T83" s="474"/>
      <c r="U83" s="474"/>
      <c r="V83" s="474"/>
      <c r="W83" s="474"/>
      <c r="X83" s="474"/>
      <c r="Y83" s="474"/>
      <c r="Z83" s="474"/>
      <c r="AA83" s="474"/>
      <c r="AB83" s="474"/>
      <c r="AC83" s="474"/>
      <c r="AD83" s="474"/>
      <c r="AE83" s="474"/>
      <c r="AF83" s="474"/>
      <c r="AG83" s="474"/>
      <c r="AH83" s="474"/>
      <c r="AI83" s="474"/>
      <c r="AJ83" s="474"/>
      <c r="AK83" s="474"/>
    </row>
    <row r="84" spans="1:37" ht="15.75" customHeight="1" x14ac:dyDescent="0.25">
      <c r="A84" s="474"/>
      <c r="B84" s="403">
        <v>1</v>
      </c>
      <c r="C84" s="241" t="s">
        <v>1636</v>
      </c>
      <c r="D84" s="241" t="s">
        <v>1614</v>
      </c>
      <c r="E84" s="241">
        <v>16</v>
      </c>
      <c r="F84" s="241"/>
      <c r="G84" s="241"/>
      <c r="H84" s="241"/>
      <c r="I84" s="241"/>
      <c r="J84" s="241"/>
      <c r="K84" s="241"/>
      <c r="L84" s="241"/>
      <c r="M84" s="241"/>
      <c r="N84" s="241"/>
      <c r="O84" s="241"/>
      <c r="P84" s="520">
        <f t="shared" si="1"/>
        <v>0</v>
      </c>
      <c r="Q84" s="86"/>
      <c r="R84" s="474"/>
      <c r="S84" s="474"/>
      <c r="T84" s="474"/>
      <c r="U84" s="474"/>
      <c r="V84" s="474"/>
      <c r="W84" s="474"/>
      <c r="X84" s="474"/>
      <c r="Y84" s="474"/>
      <c r="Z84" s="474"/>
      <c r="AA84" s="474"/>
      <c r="AB84" s="474"/>
      <c r="AC84" s="474"/>
      <c r="AD84" s="474"/>
      <c r="AE84" s="474"/>
      <c r="AF84" s="474"/>
      <c r="AG84" s="474"/>
      <c r="AH84" s="474"/>
      <c r="AI84" s="474"/>
      <c r="AJ84" s="474"/>
      <c r="AK84" s="474"/>
    </row>
    <row r="85" spans="1:37" ht="15.75" customHeight="1" x14ac:dyDescent="0.25">
      <c r="A85" s="474"/>
      <c r="B85" s="403">
        <v>2</v>
      </c>
      <c r="C85" s="208" t="s">
        <v>1615</v>
      </c>
      <c r="D85" s="241" t="s">
        <v>15</v>
      </c>
      <c r="E85" s="241"/>
      <c r="F85" s="241"/>
      <c r="G85" s="241"/>
      <c r="H85" s="241"/>
      <c r="I85" s="241"/>
      <c r="J85" s="241"/>
      <c r="K85" s="241"/>
      <c r="L85" s="241"/>
      <c r="M85" s="241"/>
      <c r="N85" s="241"/>
      <c r="O85" s="241"/>
      <c r="P85" s="520">
        <f t="shared" si="1"/>
        <v>0</v>
      </c>
      <c r="Q85" s="86"/>
      <c r="R85" s="474"/>
      <c r="S85" s="474"/>
      <c r="T85" s="474"/>
      <c r="U85" s="474"/>
      <c r="V85" s="474"/>
      <c r="W85" s="474"/>
      <c r="X85" s="474"/>
      <c r="Y85" s="474"/>
      <c r="Z85" s="474"/>
      <c r="AA85" s="474"/>
      <c r="AB85" s="474"/>
      <c r="AC85" s="474"/>
      <c r="AD85" s="474"/>
      <c r="AE85" s="474"/>
      <c r="AF85" s="474"/>
      <c r="AG85" s="474"/>
      <c r="AH85" s="474"/>
      <c r="AI85" s="474"/>
      <c r="AJ85" s="474"/>
      <c r="AK85" s="474"/>
    </row>
    <row r="86" spans="1:37" ht="15.75" customHeight="1" x14ac:dyDescent="0.25">
      <c r="A86" s="474"/>
      <c r="B86" s="403">
        <v>3</v>
      </c>
      <c r="C86" s="241" t="s">
        <v>1616</v>
      </c>
      <c r="D86" s="241" t="s">
        <v>15</v>
      </c>
      <c r="E86" s="241"/>
      <c r="F86" s="241"/>
      <c r="G86" s="241"/>
      <c r="H86" s="241"/>
      <c r="I86" s="241"/>
      <c r="J86" s="241"/>
      <c r="K86" s="241"/>
      <c r="L86" s="241"/>
      <c r="M86" s="241"/>
      <c r="N86" s="241"/>
      <c r="O86" s="241"/>
      <c r="P86" s="520">
        <f t="shared" si="1"/>
        <v>0</v>
      </c>
      <c r="Q86" s="86"/>
      <c r="R86" s="474"/>
      <c r="S86" s="474"/>
      <c r="T86" s="474"/>
      <c r="U86" s="474"/>
      <c r="V86" s="474"/>
      <c r="W86" s="474"/>
      <c r="X86" s="474"/>
      <c r="Y86" s="474"/>
      <c r="Z86" s="474"/>
      <c r="AA86" s="474"/>
      <c r="AB86" s="474"/>
      <c r="AC86" s="474"/>
      <c r="AD86" s="474"/>
      <c r="AE86" s="474"/>
      <c r="AF86" s="474"/>
      <c r="AG86" s="474"/>
      <c r="AH86" s="474"/>
      <c r="AI86" s="474"/>
      <c r="AJ86" s="474"/>
      <c r="AK86" s="474"/>
    </row>
    <row r="87" spans="1:37" ht="15.75" customHeight="1" x14ac:dyDescent="0.25">
      <c r="A87" s="474"/>
      <c r="B87" s="403">
        <v>4</v>
      </c>
      <c r="C87" s="241" t="s">
        <v>1617</v>
      </c>
      <c r="D87" s="241" t="s">
        <v>15</v>
      </c>
      <c r="E87" s="241"/>
      <c r="F87" s="241"/>
      <c r="G87" s="241"/>
      <c r="H87" s="241"/>
      <c r="I87" s="241"/>
      <c r="J87" s="241"/>
      <c r="K87" s="241"/>
      <c r="L87" s="241"/>
      <c r="M87" s="241"/>
      <c r="N87" s="241"/>
      <c r="O87" s="241"/>
      <c r="P87" s="520">
        <f t="shared" si="1"/>
        <v>0</v>
      </c>
      <c r="Q87" s="86"/>
      <c r="R87" s="474"/>
      <c r="S87" s="474"/>
      <c r="T87" s="474"/>
      <c r="U87" s="474"/>
      <c r="V87" s="474"/>
      <c r="W87" s="474"/>
      <c r="X87" s="474"/>
      <c r="Y87" s="474"/>
      <c r="Z87" s="474"/>
      <c r="AA87" s="474"/>
      <c r="AB87" s="474"/>
      <c r="AC87" s="474"/>
      <c r="AD87" s="474"/>
      <c r="AE87" s="474"/>
      <c r="AF87" s="474"/>
      <c r="AG87" s="474"/>
      <c r="AH87" s="474"/>
      <c r="AI87" s="474"/>
      <c r="AJ87" s="474"/>
      <c r="AK87" s="474"/>
    </row>
    <row r="88" spans="1:37" ht="15.75" customHeight="1" x14ac:dyDescent="0.25">
      <c r="A88" s="474"/>
      <c r="B88" s="403">
        <v>5</v>
      </c>
      <c r="C88" s="241" t="s">
        <v>1618</v>
      </c>
      <c r="D88" s="241" t="s">
        <v>15</v>
      </c>
      <c r="E88" s="241"/>
      <c r="F88" s="241"/>
      <c r="G88" s="241"/>
      <c r="H88" s="241"/>
      <c r="I88" s="241"/>
      <c r="J88" s="241"/>
      <c r="K88" s="241"/>
      <c r="L88" s="241"/>
      <c r="M88" s="241"/>
      <c r="N88" s="241"/>
      <c r="O88" s="241"/>
      <c r="P88" s="520">
        <f t="shared" si="1"/>
        <v>0</v>
      </c>
      <c r="Q88" s="86"/>
      <c r="R88" s="474"/>
      <c r="S88" s="474"/>
      <c r="T88" s="474"/>
      <c r="U88" s="474"/>
      <c r="V88" s="474"/>
      <c r="W88" s="474"/>
      <c r="X88" s="474"/>
      <c r="Y88" s="474"/>
      <c r="Z88" s="474"/>
      <c r="AA88" s="474"/>
      <c r="AB88" s="474"/>
      <c r="AC88" s="474"/>
      <c r="AD88" s="474"/>
      <c r="AE88" s="474"/>
      <c r="AF88" s="474"/>
      <c r="AG88" s="474"/>
      <c r="AH88" s="474"/>
      <c r="AI88" s="474"/>
      <c r="AJ88" s="474"/>
      <c r="AK88" s="474"/>
    </row>
    <row r="89" spans="1:37" ht="15.75" customHeight="1" x14ac:dyDescent="0.25">
      <c r="A89" s="474"/>
      <c r="B89" s="403"/>
      <c r="C89" s="241"/>
      <c r="D89" s="241"/>
      <c r="E89" s="241"/>
      <c r="F89" s="241"/>
      <c r="G89" s="241"/>
      <c r="H89" s="241"/>
      <c r="I89" s="241"/>
      <c r="J89" s="241"/>
      <c r="K89" s="241"/>
      <c r="L89" s="241"/>
      <c r="M89" s="241"/>
      <c r="N89" s="241"/>
      <c r="O89" s="241"/>
      <c r="P89" s="520">
        <f t="shared" si="1"/>
        <v>0</v>
      </c>
      <c r="Q89" s="86"/>
      <c r="R89" s="474"/>
      <c r="S89" s="474"/>
      <c r="T89" s="474"/>
      <c r="U89" s="474"/>
      <c r="V89" s="474"/>
      <c r="W89" s="474"/>
      <c r="X89" s="474"/>
      <c r="Y89" s="474"/>
      <c r="Z89" s="474"/>
      <c r="AA89" s="474"/>
      <c r="AB89" s="474"/>
      <c r="AC89" s="474"/>
      <c r="AD89" s="474"/>
      <c r="AE89" s="474"/>
      <c r="AF89" s="474"/>
      <c r="AG89" s="474"/>
      <c r="AH89" s="474"/>
      <c r="AI89" s="474"/>
      <c r="AJ89" s="474"/>
      <c r="AK89" s="474"/>
    </row>
    <row r="90" spans="1:37" ht="15.75" customHeight="1" x14ac:dyDescent="0.25">
      <c r="A90" s="474"/>
      <c r="B90" s="403">
        <v>1</v>
      </c>
      <c r="C90" s="241" t="s">
        <v>1637</v>
      </c>
      <c r="D90" s="241" t="s">
        <v>15</v>
      </c>
      <c r="E90" s="241">
        <v>2</v>
      </c>
      <c r="F90" s="241"/>
      <c r="G90" s="241"/>
      <c r="H90" s="241"/>
      <c r="I90" s="241"/>
      <c r="J90" s="241"/>
      <c r="K90" s="241"/>
      <c r="L90" s="241"/>
      <c r="M90" s="241"/>
      <c r="N90" s="241"/>
      <c r="O90" s="241"/>
      <c r="P90" s="520">
        <f t="shared" si="1"/>
        <v>0</v>
      </c>
      <c r="Q90" s="86"/>
      <c r="R90" s="474"/>
      <c r="S90" s="474"/>
      <c r="T90" s="474"/>
      <c r="U90" s="474"/>
      <c r="V90" s="474"/>
      <c r="W90" s="474"/>
      <c r="X90" s="474"/>
      <c r="Y90" s="474"/>
      <c r="Z90" s="474"/>
      <c r="AA90" s="474"/>
      <c r="AB90" s="474"/>
      <c r="AC90" s="474"/>
      <c r="AD90" s="474"/>
      <c r="AE90" s="474"/>
      <c r="AF90" s="474"/>
      <c r="AG90" s="474"/>
      <c r="AH90" s="474"/>
      <c r="AI90" s="474"/>
      <c r="AJ90" s="474"/>
      <c r="AK90" s="474"/>
    </row>
    <row r="91" spans="1:37" ht="15.75" customHeight="1" x14ac:dyDescent="0.25">
      <c r="A91" s="474"/>
      <c r="B91" s="403">
        <v>2</v>
      </c>
      <c r="C91" s="241" t="s">
        <v>1638</v>
      </c>
      <c r="D91" s="241" t="s">
        <v>15</v>
      </c>
      <c r="E91" s="241"/>
      <c r="F91" s="241"/>
      <c r="G91" s="241"/>
      <c r="H91" s="241"/>
      <c r="I91" s="241"/>
      <c r="J91" s="241"/>
      <c r="K91" s="241"/>
      <c r="L91" s="241"/>
      <c r="M91" s="241"/>
      <c r="N91" s="241"/>
      <c r="O91" s="241"/>
      <c r="P91" s="520">
        <v>0</v>
      </c>
      <c r="Q91" s="86"/>
      <c r="R91" s="474"/>
      <c r="S91" s="474"/>
      <c r="T91" s="474"/>
      <c r="U91" s="474"/>
      <c r="V91" s="474"/>
      <c r="W91" s="474"/>
      <c r="X91" s="474"/>
      <c r="Y91" s="474"/>
      <c r="Z91" s="474"/>
      <c r="AA91" s="474"/>
      <c r="AB91" s="474"/>
      <c r="AC91" s="474"/>
      <c r="AD91" s="474"/>
      <c r="AE91" s="474"/>
      <c r="AF91" s="474"/>
      <c r="AG91" s="474"/>
      <c r="AH91" s="474"/>
      <c r="AI91" s="474"/>
      <c r="AJ91" s="474"/>
      <c r="AK91" s="474"/>
    </row>
    <row r="92" spans="1:37" ht="15.75" customHeight="1" thickBot="1" x14ac:dyDescent="0.3">
      <c r="A92" s="474"/>
      <c r="B92" s="403"/>
      <c r="C92" s="241"/>
      <c r="D92" s="241"/>
      <c r="E92" s="241"/>
      <c r="F92" s="241"/>
      <c r="G92" s="241"/>
      <c r="H92" s="241"/>
      <c r="I92" s="241"/>
      <c r="J92" s="241"/>
      <c r="K92" s="241"/>
      <c r="L92" s="241"/>
      <c r="M92" s="241"/>
      <c r="N92" s="241"/>
      <c r="O92" s="241"/>
      <c r="P92" s="241"/>
      <c r="Q92" s="86"/>
      <c r="R92" s="474"/>
      <c r="S92" s="474"/>
      <c r="T92" s="474"/>
      <c r="U92" s="474"/>
      <c r="V92" s="474"/>
      <c r="W92" s="474"/>
      <c r="X92" s="474"/>
      <c r="Y92" s="474"/>
      <c r="Z92" s="474"/>
      <c r="AA92" s="474"/>
      <c r="AB92" s="474"/>
      <c r="AC92" s="474"/>
      <c r="AD92" s="474"/>
      <c r="AE92" s="474"/>
      <c r="AF92" s="474"/>
      <c r="AG92" s="474"/>
      <c r="AH92" s="474"/>
      <c r="AI92" s="474"/>
      <c r="AJ92" s="474"/>
      <c r="AK92" s="474"/>
    </row>
    <row r="93" spans="1:37" ht="15.75" customHeight="1" thickBot="1" x14ac:dyDescent="0.3">
      <c r="A93" s="474"/>
      <c r="B93" s="769" t="s">
        <v>1639</v>
      </c>
      <c r="C93" s="638"/>
      <c r="D93" s="638"/>
      <c r="E93" s="638"/>
      <c r="F93" s="638"/>
      <c r="G93" s="638"/>
      <c r="H93" s="638"/>
      <c r="I93" s="638"/>
      <c r="J93" s="638"/>
      <c r="K93" s="638"/>
      <c r="L93" s="638"/>
      <c r="M93" s="638"/>
      <c r="N93" s="638"/>
      <c r="O93" s="638"/>
      <c r="P93" s="638"/>
      <c r="Q93" s="642"/>
      <c r="R93" s="474"/>
      <c r="S93" s="474"/>
      <c r="T93" s="474"/>
      <c r="U93" s="474"/>
      <c r="V93" s="474"/>
      <c r="W93" s="474"/>
      <c r="X93" s="474"/>
      <c r="Y93" s="474"/>
      <c r="Z93" s="474"/>
      <c r="AA93" s="474"/>
      <c r="AB93" s="474"/>
      <c r="AC93" s="474"/>
      <c r="AD93" s="474"/>
      <c r="AE93" s="474"/>
      <c r="AF93" s="474"/>
      <c r="AG93" s="474"/>
      <c r="AH93" s="474"/>
      <c r="AI93" s="474"/>
      <c r="AJ93" s="474"/>
      <c r="AK93" s="474"/>
    </row>
    <row r="94" spans="1:37" ht="15.75" customHeight="1" x14ac:dyDescent="0.25">
      <c r="A94" s="474"/>
      <c r="B94" s="522" t="s">
        <v>1611</v>
      </c>
      <c r="C94" s="523" t="s">
        <v>1640</v>
      </c>
      <c r="D94" s="524"/>
      <c r="E94" s="523">
        <v>153</v>
      </c>
      <c r="F94" s="524"/>
      <c r="G94" s="524"/>
      <c r="H94" s="524"/>
      <c r="I94" s="524"/>
      <c r="J94" s="524"/>
      <c r="K94" s="524"/>
      <c r="L94" s="524"/>
      <c r="M94" s="524"/>
      <c r="N94" s="524"/>
      <c r="O94" s="524"/>
      <c r="P94" s="524"/>
      <c r="Q94" s="525"/>
      <c r="R94" s="474"/>
      <c r="S94" s="474"/>
      <c r="T94" s="474"/>
      <c r="U94" s="474"/>
      <c r="V94" s="474"/>
      <c r="W94" s="474"/>
      <c r="X94" s="474"/>
      <c r="Y94" s="474"/>
      <c r="Z94" s="474"/>
      <c r="AA94" s="474"/>
      <c r="AB94" s="474"/>
      <c r="AC94" s="474"/>
      <c r="AD94" s="474"/>
      <c r="AE94" s="474"/>
      <c r="AF94" s="474"/>
      <c r="AG94" s="474"/>
      <c r="AH94" s="474"/>
      <c r="AI94" s="474"/>
      <c r="AJ94" s="474"/>
      <c r="AK94" s="474"/>
    </row>
    <row r="95" spans="1:37" ht="15.75" customHeight="1" x14ac:dyDescent="0.25">
      <c r="A95" s="474"/>
      <c r="B95" s="403">
        <v>1</v>
      </c>
      <c r="C95" s="241" t="s">
        <v>1641</v>
      </c>
      <c r="D95" s="241" t="s">
        <v>15</v>
      </c>
      <c r="E95" s="241">
        <v>153</v>
      </c>
      <c r="F95" s="241">
        <v>19</v>
      </c>
      <c r="G95" s="241">
        <v>132</v>
      </c>
      <c r="H95" s="241"/>
      <c r="I95" s="241"/>
      <c r="J95" s="241"/>
      <c r="K95" s="241"/>
      <c r="L95" s="241"/>
      <c r="M95" s="241">
        <v>2</v>
      </c>
      <c r="N95" s="241">
        <v>1</v>
      </c>
      <c r="O95" s="241">
        <f>G95-M95</f>
        <v>130</v>
      </c>
      <c r="P95" s="241"/>
      <c r="Q95" s="519"/>
      <c r="R95" s="474"/>
      <c r="S95" s="474"/>
      <c r="T95" s="474"/>
      <c r="U95" s="474"/>
      <c r="V95" s="474"/>
      <c r="W95" s="474"/>
      <c r="X95" s="474"/>
      <c r="Y95" s="474"/>
      <c r="Z95" s="474"/>
      <c r="AA95" s="474"/>
      <c r="AB95" s="474"/>
      <c r="AC95" s="474"/>
      <c r="AD95" s="474"/>
      <c r="AE95" s="474"/>
      <c r="AF95" s="474"/>
      <c r="AG95" s="474"/>
      <c r="AH95" s="474"/>
      <c r="AI95" s="474"/>
      <c r="AJ95" s="474"/>
      <c r="AK95" s="474"/>
    </row>
    <row r="96" spans="1:37" ht="15.75" customHeight="1" x14ac:dyDescent="0.25">
      <c r="A96" s="474"/>
      <c r="B96" s="403">
        <v>2</v>
      </c>
      <c r="C96" s="208" t="s">
        <v>1642</v>
      </c>
      <c r="D96" s="241" t="s">
        <v>15</v>
      </c>
      <c r="E96" s="241"/>
      <c r="F96" s="241"/>
      <c r="G96" s="241"/>
      <c r="H96" s="241"/>
      <c r="I96" s="241"/>
      <c r="J96" s="241"/>
      <c r="K96" s="241"/>
      <c r="L96" s="241"/>
      <c r="M96" s="241"/>
      <c r="N96" s="241"/>
      <c r="O96" s="241"/>
      <c r="P96" s="241"/>
      <c r="Q96" s="519"/>
      <c r="R96" s="474"/>
      <c r="S96" s="474"/>
      <c r="T96" s="474"/>
      <c r="U96" s="474"/>
      <c r="V96" s="474"/>
      <c r="W96" s="474"/>
      <c r="X96" s="474"/>
      <c r="Y96" s="474"/>
      <c r="Z96" s="474"/>
      <c r="AA96" s="474"/>
      <c r="AB96" s="474"/>
      <c r="AC96" s="474"/>
      <c r="AD96" s="474"/>
      <c r="AE96" s="474"/>
      <c r="AF96" s="474"/>
      <c r="AG96" s="474"/>
      <c r="AH96" s="474"/>
      <c r="AI96" s="474"/>
      <c r="AJ96" s="474"/>
      <c r="AK96" s="474"/>
    </row>
    <row r="97" spans="1:37" ht="15.75" customHeight="1" x14ac:dyDescent="0.25">
      <c r="A97" s="474"/>
      <c r="B97" s="403">
        <v>3</v>
      </c>
      <c r="C97" s="208" t="s">
        <v>1643</v>
      </c>
      <c r="D97" s="241" t="s">
        <v>15</v>
      </c>
      <c r="E97" s="241"/>
      <c r="F97" s="241"/>
      <c r="G97" s="241"/>
      <c r="H97" s="241"/>
      <c r="I97" s="241"/>
      <c r="J97" s="241"/>
      <c r="K97" s="241"/>
      <c r="L97" s="241"/>
      <c r="M97" s="241"/>
      <c r="N97" s="241"/>
      <c r="O97" s="241"/>
      <c r="P97" s="241"/>
      <c r="Q97" s="519"/>
      <c r="R97" s="474"/>
      <c r="S97" s="474"/>
      <c r="T97" s="474"/>
      <c r="U97" s="474"/>
      <c r="V97" s="474"/>
      <c r="W97" s="474"/>
      <c r="X97" s="474"/>
      <c r="Y97" s="474"/>
      <c r="Z97" s="474"/>
      <c r="AA97" s="474"/>
      <c r="AB97" s="474"/>
      <c r="AC97" s="474"/>
      <c r="AD97" s="474"/>
      <c r="AE97" s="474"/>
      <c r="AF97" s="474"/>
      <c r="AG97" s="474"/>
      <c r="AH97" s="474"/>
      <c r="AI97" s="474"/>
      <c r="AJ97" s="474"/>
      <c r="AK97" s="474"/>
    </row>
    <row r="98" spans="1:37" ht="15.75" customHeight="1" x14ac:dyDescent="0.25">
      <c r="A98" s="474"/>
      <c r="B98" s="403">
        <v>4</v>
      </c>
      <c r="C98" s="208" t="s">
        <v>1644</v>
      </c>
      <c r="D98" s="241" t="s">
        <v>15</v>
      </c>
      <c r="E98" s="241"/>
      <c r="F98" s="241"/>
      <c r="G98" s="241"/>
      <c r="H98" s="241"/>
      <c r="I98" s="241"/>
      <c r="J98" s="241"/>
      <c r="K98" s="241"/>
      <c r="L98" s="241"/>
      <c r="M98" s="241"/>
      <c r="N98" s="241"/>
      <c r="O98" s="241"/>
      <c r="P98" s="241"/>
      <c r="Q98" s="519"/>
      <c r="R98" s="474"/>
      <c r="S98" s="474"/>
      <c r="T98" s="474"/>
      <c r="U98" s="474"/>
      <c r="V98" s="474"/>
      <c r="W98" s="474"/>
      <c r="X98" s="474"/>
      <c r="Y98" s="474"/>
      <c r="Z98" s="474"/>
      <c r="AA98" s="474"/>
      <c r="AB98" s="474"/>
      <c r="AC98" s="474"/>
      <c r="AD98" s="474"/>
      <c r="AE98" s="474"/>
      <c r="AF98" s="474"/>
      <c r="AG98" s="474"/>
      <c r="AH98" s="474"/>
      <c r="AI98" s="474"/>
      <c r="AJ98" s="474"/>
      <c r="AK98" s="474"/>
    </row>
    <row r="99" spans="1:37" ht="15.75" customHeight="1" x14ac:dyDescent="0.25">
      <c r="A99" s="474"/>
      <c r="B99" s="403">
        <v>5</v>
      </c>
      <c r="C99" s="208" t="s">
        <v>1645</v>
      </c>
      <c r="D99" s="241" t="s">
        <v>15</v>
      </c>
      <c r="E99" s="241"/>
      <c r="F99" s="241"/>
      <c r="G99" s="241"/>
      <c r="H99" s="241"/>
      <c r="I99" s="241"/>
      <c r="J99" s="241"/>
      <c r="K99" s="241"/>
      <c r="L99" s="241"/>
      <c r="M99" s="241"/>
      <c r="N99" s="241"/>
      <c r="O99" s="241"/>
      <c r="P99" s="241"/>
      <c r="Q99" s="519"/>
      <c r="R99" s="474"/>
      <c r="S99" s="474"/>
      <c r="T99" s="474"/>
      <c r="U99" s="474"/>
      <c r="V99" s="474"/>
      <c r="W99" s="474"/>
      <c r="X99" s="474"/>
      <c r="Y99" s="474"/>
      <c r="Z99" s="474"/>
      <c r="AA99" s="474"/>
      <c r="AB99" s="474"/>
      <c r="AC99" s="474"/>
      <c r="AD99" s="474"/>
      <c r="AE99" s="474"/>
      <c r="AF99" s="474"/>
      <c r="AG99" s="474"/>
      <c r="AH99" s="474"/>
      <c r="AI99" s="474"/>
      <c r="AJ99" s="474"/>
      <c r="AK99" s="474"/>
    </row>
    <row r="100" spans="1:37" ht="15.75" customHeight="1" x14ac:dyDescent="0.25">
      <c r="A100" s="474"/>
      <c r="B100" s="403">
        <v>6</v>
      </c>
      <c r="C100" s="208" t="s">
        <v>1646</v>
      </c>
      <c r="D100" s="241" t="s">
        <v>15</v>
      </c>
      <c r="E100" s="241">
        <v>108</v>
      </c>
      <c r="F100" s="241"/>
      <c r="G100" s="241">
        <v>72</v>
      </c>
      <c r="H100" s="241"/>
      <c r="I100" s="241"/>
      <c r="J100" s="241"/>
      <c r="K100" s="241"/>
      <c r="L100" s="241"/>
      <c r="M100" s="241">
        <v>2</v>
      </c>
      <c r="N100" s="241">
        <v>1</v>
      </c>
      <c r="O100" s="241">
        <f>G100-M100</f>
        <v>70</v>
      </c>
      <c r="P100" s="241"/>
      <c r="Q100" s="519"/>
      <c r="R100" s="474"/>
      <c r="S100" s="474"/>
      <c r="T100" s="474"/>
      <c r="U100" s="474"/>
      <c r="V100" s="474"/>
      <c r="W100" s="474"/>
      <c r="X100" s="474"/>
      <c r="Y100" s="474"/>
      <c r="Z100" s="474"/>
      <c r="AA100" s="474"/>
      <c r="AB100" s="474"/>
      <c r="AC100" s="474"/>
      <c r="AD100" s="474"/>
      <c r="AE100" s="474"/>
      <c r="AF100" s="474"/>
      <c r="AG100" s="474"/>
      <c r="AH100" s="474"/>
      <c r="AI100" s="474"/>
      <c r="AJ100" s="474"/>
      <c r="AK100" s="474"/>
    </row>
    <row r="101" spans="1:37" ht="15.75" customHeight="1" x14ac:dyDescent="0.25">
      <c r="A101" s="474"/>
      <c r="B101" s="403">
        <v>7</v>
      </c>
      <c r="C101" s="208" t="s">
        <v>1647</v>
      </c>
      <c r="D101" s="241" t="s">
        <v>15</v>
      </c>
      <c r="E101" s="241"/>
      <c r="F101" s="241"/>
      <c r="G101" s="241"/>
      <c r="H101" s="241"/>
      <c r="I101" s="241"/>
      <c r="J101" s="241"/>
      <c r="K101" s="241"/>
      <c r="L101" s="241"/>
      <c r="M101" s="241"/>
      <c r="N101" s="241"/>
      <c r="O101" s="241"/>
      <c r="P101" s="241"/>
      <c r="Q101" s="519"/>
      <c r="R101" s="474"/>
      <c r="S101" s="474"/>
      <c r="T101" s="474"/>
      <c r="U101" s="474"/>
      <c r="V101" s="474"/>
      <c r="W101" s="474"/>
      <c r="X101" s="474"/>
      <c r="Y101" s="474"/>
      <c r="Z101" s="474"/>
      <c r="AA101" s="474"/>
      <c r="AB101" s="474"/>
      <c r="AC101" s="474"/>
      <c r="AD101" s="474"/>
      <c r="AE101" s="474"/>
      <c r="AF101" s="474"/>
      <c r="AG101" s="474"/>
      <c r="AH101" s="474"/>
      <c r="AI101" s="474"/>
      <c r="AJ101" s="474"/>
      <c r="AK101" s="474"/>
    </row>
    <row r="102" spans="1:37" ht="15.75" customHeight="1" x14ac:dyDescent="0.25">
      <c r="A102" s="474"/>
      <c r="B102" s="403">
        <v>8</v>
      </c>
      <c r="C102" s="208" t="s">
        <v>1648</v>
      </c>
      <c r="D102" s="241" t="s">
        <v>15</v>
      </c>
      <c r="E102" s="241">
        <v>37</v>
      </c>
      <c r="F102" s="241"/>
      <c r="G102" s="241">
        <v>43</v>
      </c>
      <c r="H102" s="241"/>
      <c r="I102" s="241"/>
      <c r="J102" s="241"/>
      <c r="K102" s="241"/>
      <c r="L102" s="241"/>
      <c r="M102" s="241"/>
      <c r="N102" s="241"/>
      <c r="O102" s="241"/>
      <c r="P102" s="241"/>
      <c r="Q102" s="519"/>
      <c r="R102" s="474"/>
      <c r="S102" s="474"/>
      <c r="T102" s="474"/>
      <c r="U102" s="474"/>
      <c r="V102" s="474"/>
      <c r="W102" s="474"/>
      <c r="X102" s="474"/>
      <c r="Y102" s="474"/>
      <c r="Z102" s="474"/>
      <c r="AA102" s="474"/>
      <c r="AB102" s="474"/>
      <c r="AC102" s="474"/>
      <c r="AD102" s="474"/>
      <c r="AE102" s="474"/>
      <c r="AF102" s="474"/>
      <c r="AG102" s="474"/>
      <c r="AH102" s="474"/>
      <c r="AI102" s="474"/>
      <c r="AJ102" s="474"/>
      <c r="AK102" s="474"/>
    </row>
    <row r="103" spans="1:37" ht="15.75" customHeight="1" x14ac:dyDescent="0.25">
      <c r="A103" s="474"/>
      <c r="B103" s="403">
        <v>9</v>
      </c>
      <c r="C103" s="208" t="s">
        <v>1649</v>
      </c>
      <c r="D103" s="241" t="s">
        <v>15</v>
      </c>
      <c r="E103" s="241"/>
      <c r="F103" s="241"/>
      <c r="G103" s="241"/>
      <c r="H103" s="241"/>
      <c r="I103" s="241"/>
      <c r="J103" s="241"/>
      <c r="K103" s="241"/>
      <c r="L103" s="241"/>
      <c r="M103" s="241"/>
      <c r="N103" s="241"/>
      <c r="O103" s="241"/>
      <c r="P103" s="241"/>
      <c r="Q103" s="519"/>
      <c r="R103" s="474"/>
      <c r="S103" s="474"/>
      <c r="T103" s="474"/>
      <c r="U103" s="474"/>
      <c r="V103" s="474"/>
      <c r="W103" s="474"/>
      <c r="X103" s="474"/>
      <c r="Y103" s="474"/>
      <c r="Z103" s="474"/>
      <c r="AA103" s="474"/>
      <c r="AB103" s="474"/>
      <c r="AC103" s="474"/>
      <c r="AD103" s="474"/>
      <c r="AE103" s="474"/>
      <c r="AF103" s="474"/>
      <c r="AG103" s="474"/>
      <c r="AH103" s="474"/>
      <c r="AI103" s="474"/>
      <c r="AJ103" s="474"/>
      <c r="AK103" s="474"/>
    </row>
    <row r="104" spans="1:37" ht="15.75" customHeight="1" x14ac:dyDescent="0.25">
      <c r="A104" s="474"/>
      <c r="B104" s="403">
        <v>10</v>
      </c>
      <c r="C104" s="208" t="s">
        <v>1650</v>
      </c>
      <c r="D104" s="241" t="s">
        <v>15</v>
      </c>
      <c r="E104" s="241">
        <v>4</v>
      </c>
      <c r="F104" s="241"/>
      <c r="G104" s="241">
        <v>14</v>
      </c>
      <c r="H104" s="241"/>
      <c r="I104" s="241"/>
      <c r="J104" s="241"/>
      <c r="K104" s="241"/>
      <c r="L104" s="241"/>
      <c r="M104" s="241"/>
      <c r="N104" s="241"/>
      <c r="O104" s="241"/>
      <c r="P104" s="241"/>
      <c r="Q104" s="519"/>
      <c r="R104" s="474"/>
      <c r="S104" s="474"/>
      <c r="T104" s="474"/>
      <c r="U104" s="474"/>
      <c r="V104" s="474"/>
      <c r="W104" s="474"/>
      <c r="X104" s="474"/>
      <c r="Y104" s="474"/>
      <c r="Z104" s="474"/>
      <c r="AA104" s="474"/>
      <c r="AB104" s="474"/>
      <c r="AC104" s="474"/>
      <c r="AD104" s="474"/>
      <c r="AE104" s="474"/>
      <c r="AF104" s="474"/>
      <c r="AG104" s="474"/>
      <c r="AH104" s="474"/>
      <c r="AI104" s="474"/>
      <c r="AJ104" s="474"/>
      <c r="AK104" s="474"/>
    </row>
    <row r="105" spans="1:37" ht="15.75" customHeight="1" x14ac:dyDescent="0.25">
      <c r="A105" s="474"/>
      <c r="B105" s="403">
        <v>11</v>
      </c>
      <c r="C105" s="208" t="s">
        <v>1651</v>
      </c>
      <c r="D105" s="241" t="s">
        <v>15</v>
      </c>
      <c r="E105" s="241">
        <v>4</v>
      </c>
      <c r="F105" s="241"/>
      <c r="G105" s="241">
        <v>3</v>
      </c>
      <c r="H105" s="241"/>
      <c r="I105" s="241"/>
      <c r="J105" s="241"/>
      <c r="K105" s="241"/>
      <c r="L105" s="241"/>
      <c r="M105" s="241"/>
      <c r="N105" s="241"/>
      <c r="O105" s="241"/>
      <c r="P105" s="241"/>
      <c r="Q105" s="519"/>
      <c r="R105" s="474"/>
      <c r="S105" s="474"/>
      <c r="T105" s="474"/>
      <c r="U105" s="474"/>
      <c r="V105" s="474"/>
      <c r="W105" s="474"/>
      <c r="X105" s="474"/>
      <c r="Y105" s="474"/>
      <c r="Z105" s="474"/>
      <c r="AA105" s="474"/>
      <c r="AB105" s="474"/>
      <c r="AC105" s="474"/>
      <c r="AD105" s="474"/>
      <c r="AE105" s="474"/>
      <c r="AF105" s="474"/>
      <c r="AG105" s="474"/>
      <c r="AH105" s="474"/>
      <c r="AI105" s="474"/>
      <c r="AJ105" s="474"/>
      <c r="AK105" s="474"/>
    </row>
    <row r="106" spans="1:37" ht="15.75" customHeight="1" x14ac:dyDescent="0.25">
      <c r="A106" s="474"/>
      <c r="B106" s="403">
        <v>12</v>
      </c>
      <c r="C106" s="208" t="s">
        <v>1652</v>
      </c>
      <c r="D106" s="241" t="s">
        <v>15</v>
      </c>
      <c r="E106" s="241"/>
      <c r="F106" s="241"/>
      <c r="G106" s="241"/>
      <c r="H106" s="241"/>
      <c r="I106" s="241"/>
      <c r="J106" s="241"/>
      <c r="K106" s="241"/>
      <c r="L106" s="241"/>
      <c r="M106" s="241"/>
      <c r="N106" s="241"/>
      <c r="O106" s="241"/>
      <c r="P106" s="241"/>
      <c r="Q106" s="519"/>
      <c r="R106" s="474"/>
      <c r="S106" s="474"/>
      <c r="T106" s="474"/>
      <c r="U106" s="474"/>
      <c r="V106" s="474"/>
      <c r="W106" s="474"/>
      <c r="X106" s="474"/>
      <c r="Y106" s="474"/>
      <c r="Z106" s="474"/>
      <c r="AA106" s="474"/>
      <c r="AB106" s="474"/>
      <c r="AC106" s="474"/>
      <c r="AD106" s="474"/>
      <c r="AE106" s="474"/>
      <c r="AF106" s="474"/>
      <c r="AG106" s="474"/>
      <c r="AH106" s="474"/>
      <c r="AI106" s="474"/>
      <c r="AJ106" s="474"/>
      <c r="AK106" s="474"/>
    </row>
    <row r="107" spans="1:37" ht="15.75" customHeight="1" x14ac:dyDescent="0.25">
      <c r="A107" s="474"/>
      <c r="B107" s="403"/>
      <c r="C107" s="241"/>
      <c r="D107" s="241"/>
      <c r="E107" s="241"/>
      <c r="F107" s="241"/>
      <c r="G107" s="241"/>
      <c r="H107" s="241"/>
      <c r="I107" s="241"/>
      <c r="J107" s="241"/>
      <c r="K107" s="241"/>
      <c r="L107" s="241"/>
      <c r="M107" s="241"/>
      <c r="N107" s="241"/>
      <c r="O107" s="241"/>
      <c r="P107" s="241"/>
      <c r="Q107" s="519"/>
      <c r="R107" s="474"/>
      <c r="S107" s="474"/>
      <c r="T107" s="474"/>
      <c r="U107" s="474"/>
      <c r="V107" s="474"/>
      <c r="W107" s="474"/>
      <c r="X107" s="474"/>
      <c r="Y107" s="474"/>
      <c r="Z107" s="474"/>
      <c r="AA107" s="474"/>
      <c r="AB107" s="474"/>
      <c r="AC107" s="474"/>
      <c r="AD107" s="474"/>
      <c r="AE107" s="474"/>
      <c r="AF107" s="474"/>
      <c r="AG107" s="474"/>
      <c r="AH107" s="474"/>
      <c r="AI107" s="474"/>
      <c r="AJ107" s="474"/>
      <c r="AK107" s="474"/>
    </row>
    <row r="108" spans="1:37" ht="15.75" customHeight="1" x14ac:dyDescent="0.25">
      <c r="A108" s="474"/>
      <c r="B108" s="521" t="s">
        <v>1619</v>
      </c>
      <c r="C108" s="478" t="s">
        <v>1653</v>
      </c>
      <c r="D108" s="241"/>
      <c r="E108" s="478">
        <v>24</v>
      </c>
      <c r="F108" s="241"/>
      <c r="G108" s="241"/>
      <c r="H108" s="241"/>
      <c r="I108" s="241"/>
      <c r="J108" s="241"/>
      <c r="K108" s="241"/>
      <c r="L108" s="241"/>
      <c r="M108" s="241"/>
      <c r="N108" s="241"/>
      <c r="O108" s="241"/>
      <c r="P108" s="241"/>
      <c r="Q108" s="86"/>
      <c r="R108" s="474"/>
      <c r="S108" s="474"/>
      <c r="T108" s="474"/>
      <c r="U108" s="474"/>
      <c r="V108" s="474"/>
      <c r="W108" s="474"/>
      <c r="X108" s="474"/>
      <c r="Y108" s="474"/>
      <c r="Z108" s="474"/>
      <c r="AA108" s="474"/>
      <c r="AB108" s="474"/>
      <c r="AC108" s="474"/>
      <c r="AD108" s="474"/>
      <c r="AE108" s="474"/>
      <c r="AF108" s="474"/>
      <c r="AG108" s="474"/>
      <c r="AH108" s="474"/>
      <c r="AI108" s="474"/>
      <c r="AJ108" s="474"/>
      <c r="AK108" s="474"/>
    </row>
    <row r="109" spans="1:37" ht="15.75" customHeight="1" x14ac:dyDescent="0.25">
      <c r="A109" s="474"/>
      <c r="B109" s="521" t="s">
        <v>1654</v>
      </c>
      <c r="C109" s="478" t="s">
        <v>1655</v>
      </c>
      <c r="D109" s="241"/>
      <c r="E109" s="241"/>
      <c r="F109" s="241">
        <v>2</v>
      </c>
      <c r="G109" s="241"/>
      <c r="H109" s="241"/>
      <c r="I109" s="241"/>
      <c r="J109" s="241"/>
      <c r="K109" s="241"/>
      <c r="L109" s="241"/>
      <c r="M109" s="241"/>
      <c r="N109" s="241"/>
      <c r="O109" s="241"/>
      <c r="P109" s="241"/>
      <c r="Q109" s="86"/>
      <c r="R109" s="474"/>
      <c r="S109" s="474"/>
      <c r="T109" s="474"/>
      <c r="U109" s="474"/>
      <c r="V109" s="474"/>
      <c r="W109" s="474"/>
      <c r="X109" s="474"/>
      <c r="Y109" s="474"/>
      <c r="Z109" s="474"/>
      <c r="AA109" s="474"/>
      <c r="AB109" s="474"/>
      <c r="AC109" s="474"/>
      <c r="AD109" s="474"/>
      <c r="AE109" s="474"/>
      <c r="AF109" s="474"/>
      <c r="AG109" s="474"/>
      <c r="AH109" s="474"/>
      <c r="AI109" s="474"/>
      <c r="AJ109" s="474"/>
      <c r="AK109" s="474"/>
    </row>
    <row r="110" spans="1:37" ht="15.75" customHeight="1" x14ac:dyDescent="0.25">
      <c r="A110" s="474"/>
      <c r="B110" s="403">
        <v>1</v>
      </c>
      <c r="C110" s="241" t="s">
        <v>1641</v>
      </c>
      <c r="D110" s="241" t="s">
        <v>15</v>
      </c>
      <c r="E110" s="241"/>
      <c r="F110" s="241"/>
      <c r="G110" s="241">
        <v>9</v>
      </c>
      <c r="H110" s="241"/>
      <c r="I110" s="241"/>
      <c r="J110" s="241"/>
      <c r="K110" s="241"/>
      <c r="L110" s="241"/>
      <c r="M110" s="241"/>
      <c r="N110" s="241"/>
      <c r="O110" s="241"/>
      <c r="P110" s="241"/>
      <c r="Q110" s="86"/>
      <c r="R110" s="474"/>
      <c r="S110" s="474"/>
      <c r="T110" s="474"/>
      <c r="U110" s="474"/>
      <c r="V110" s="474"/>
      <c r="W110" s="474"/>
      <c r="X110" s="474"/>
      <c r="Y110" s="474"/>
      <c r="Z110" s="474"/>
      <c r="AA110" s="474"/>
      <c r="AB110" s="474"/>
      <c r="AC110" s="474"/>
      <c r="AD110" s="474"/>
      <c r="AE110" s="474"/>
      <c r="AF110" s="474"/>
      <c r="AG110" s="474"/>
      <c r="AH110" s="474"/>
      <c r="AI110" s="474"/>
      <c r="AJ110" s="474"/>
      <c r="AK110" s="474"/>
    </row>
    <row r="111" spans="1:37" ht="15.75" customHeight="1" x14ac:dyDescent="0.25">
      <c r="A111" s="474"/>
      <c r="B111" s="403">
        <v>2</v>
      </c>
      <c r="C111" s="208" t="s">
        <v>1644</v>
      </c>
      <c r="D111" s="241" t="s">
        <v>15</v>
      </c>
      <c r="E111" s="241"/>
      <c r="F111" s="241"/>
      <c r="G111" s="241"/>
      <c r="H111" s="241"/>
      <c r="I111" s="241"/>
      <c r="J111" s="241"/>
      <c r="K111" s="241"/>
      <c r="L111" s="241"/>
      <c r="M111" s="241"/>
      <c r="N111" s="241"/>
      <c r="O111" s="241"/>
      <c r="P111" s="241"/>
      <c r="Q111" s="86"/>
      <c r="R111" s="474"/>
      <c r="S111" s="474"/>
      <c r="T111" s="474"/>
      <c r="U111" s="474"/>
      <c r="V111" s="474"/>
      <c r="W111" s="474"/>
      <c r="X111" s="474"/>
      <c r="Y111" s="474"/>
      <c r="Z111" s="474"/>
      <c r="AA111" s="474"/>
      <c r="AB111" s="474"/>
      <c r="AC111" s="474"/>
      <c r="AD111" s="474"/>
      <c r="AE111" s="474"/>
      <c r="AF111" s="474"/>
      <c r="AG111" s="474"/>
      <c r="AH111" s="474"/>
      <c r="AI111" s="474"/>
      <c r="AJ111" s="474"/>
      <c r="AK111" s="474"/>
    </row>
    <row r="112" spans="1:37" ht="15.75" customHeight="1" x14ac:dyDescent="0.25">
      <c r="A112" s="474"/>
      <c r="B112" s="403">
        <v>3</v>
      </c>
      <c r="C112" s="208" t="s">
        <v>1656</v>
      </c>
      <c r="D112" s="241" t="s">
        <v>15</v>
      </c>
      <c r="E112" s="241">
        <v>12</v>
      </c>
      <c r="F112" s="241"/>
      <c r="G112" s="241">
        <v>6</v>
      </c>
      <c r="H112" s="241"/>
      <c r="I112" s="241"/>
      <c r="J112" s="241"/>
      <c r="K112" s="241"/>
      <c r="L112" s="241"/>
      <c r="M112" s="241"/>
      <c r="N112" s="241"/>
      <c r="O112" s="241"/>
      <c r="P112" s="241"/>
      <c r="Q112" s="86"/>
      <c r="R112" s="474"/>
      <c r="S112" s="474"/>
      <c r="T112" s="474"/>
      <c r="U112" s="474"/>
      <c r="V112" s="474"/>
      <c r="W112" s="474"/>
      <c r="X112" s="474"/>
      <c r="Y112" s="474"/>
      <c r="Z112" s="474"/>
      <c r="AA112" s="474"/>
      <c r="AB112" s="474"/>
      <c r="AC112" s="474"/>
      <c r="AD112" s="474"/>
      <c r="AE112" s="474"/>
      <c r="AF112" s="474"/>
      <c r="AG112" s="474"/>
      <c r="AH112" s="474"/>
      <c r="AI112" s="474"/>
      <c r="AJ112" s="474"/>
      <c r="AK112" s="474"/>
    </row>
    <row r="113" spans="1:37" ht="15.75" customHeight="1" x14ac:dyDescent="0.25">
      <c r="A113" s="474"/>
      <c r="B113" s="403">
        <v>4</v>
      </c>
      <c r="C113" s="208" t="s">
        <v>1648</v>
      </c>
      <c r="D113" s="241" t="s">
        <v>15</v>
      </c>
      <c r="E113" s="241"/>
      <c r="F113" s="241"/>
      <c r="G113" s="241">
        <v>1</v>
      </c>
      <c r="H113" s="241"/>
      <c r="I113" s="241"/>
      <c r="J113" s="241"/>
      <c r="K113" s="241"/>
      <c r="L113" s="241"/>
      <c r="M113" s="241"/>
      <c r="N113" s="241"/>
      <c r="O113" s="241"/>
      <c r="P113" s="241"/>
      <c r="Q113" s="86"/>
      <c r="R113" s="474"/>
      <c r="S113" s="474"/>
      <c r="T113" s="474"/>
      <c r="U113" s="474"/>
      <c r="V113" s="474"/>
      <c r="W113" s="474"/>
      <c r="X113" s="474"/>
      <c r="Y113" s="474"/>
      <c r="Z113" s="474"/>
      <c r="AA113" s="474"/>
      <c r="AB113" s="474"/>
      <c r="AC113" s="474"/>
      <c r="AD113" s="474"/>
      <c r="AE113" s="474"/>
      <c r="AF113" s="474"/>
      <c r="AG113" s="474"/>
      <c r="AH113" s="474"/>
      <c r="AI113" s="474"/>
      <c r="AJ113" s="474"/>
      <c r="AK113" s="474"/>
    </row>
    <row r="114" spans="1:37" ht="15.75" customHeight="1" x14ac:dyDescent="0.25">
      <c r="A114" s="474"/>
      <c r="B114" s="403">
        <v>5</v>
      </c>
      <c r="C114" s="208" t="s">
        <v>1650</v>
      </c>
      <c r="D114" s="241" t="s">
        <v>15</v>
      </c>
      <c r="E114" s="241"/>
      <c r="F114" s="241"/>
      <c r="G114" s="241">
        <v>2</v>
      </c>
      <c r="H114" s="241"/>
      <c r="I114" s="241"/>
      <c r="J114" s="241"/>
      <c r="K114" s="241"/>
      <c r="L114" s="241"/>
      <c r="M114" s="241"/>
      <c r="N114" s="241"/>
      <c r="O114" s="241"/>
      <c r="P114" s="241"/>
      <c r="Q114" s="86"/>
      <c r="R114" s="474"/>
      <c r="S114" s="474"/>
      <c r="T114" s="474"/>
      <c r="U114" s="474"/>
      <c r="V114" s="474"/>
      <c r="W114" s="474"/>
      <c r="X114" s="474"/>
      <c r="Y114" s="474"/>
      <c r="Z114" s="474"/>
      <c r="AA114" s="474"/>
      <c r="AB114" s="474"/>
      <c r="AC114" s="474"/>
      <c r="AD114" s="474"/>
      <c r="AE114" s="474"/>
      <c r="AF114" s="474"/>
      <c r="AG114" s="474"/>
      <c r="AH114" s="474"/>
      <c r="AI114" s="474"/>
      <c r="AJ114" s="474"/>
      <c r="AK114" s="474"/>
    </row>
    <row r="115" spans="1:37" ht="15.75" customHeight="1" x14ac:dyDescent="0.25">
      <c r="A115" s="474"/>
      <c r="B115" s="403">
        <v>6</v>
      </c>
      <c r="C115" s="208" t="s">
        <v>1651</v>
      </c>
      <c r="D115" s="241" t="s">
        <v>15</v>
      </c>
      <c r="E115" s="241">
        <v>6</v>
      </c>
      <c r="F115" s="241"/>
      <c r="G115" s="241"/>
      <c r="H115" s="241"/>
      <c r="I115" s="241"/>
      <c r="J115" s="241"/>
      <c r="K115" s="241"/>
      <c r="L115" s="241"/>
      <c r="M115" s="241"/>
      <c r="N115" s="241"/>
      <c r="O115" s="241"/>
      <c r="P115" s="241"/>
      <c r="Q115" s="86"/>
      <c r="R115" s="474"/>
      <c r="S115" s="474"/>
      <c r="T115" s="474"/>
      <c r="U115" s="474"/>
      <c r="V115" s="474"/>
      <c r="W115" s="474"/>
      <c r="X115" s="474"/>
      <c r="Y115" s="474"/>
      <c r="Z115" s="474"/>
      <c r="AA115" s="474"/>
      <c r="AB115" s="474"/>
      <c r="AC115" s="474"/>
      <c r="AD115" s="474"/>
      <c r="AE115" s="474"/>
      <c r="AF115" s="474"/>
      <c r="AG115" s="474"/>
      <c r="AH115" s="474"/>
      <c r="AI115" s="474"/>
      <c r="AJ115" s="474"/>
      <c r="AK115" s="474"/>
    </row>
    <row r="116" spans="1:37" ht="15.75" customHeight="1" x14ac:dyDescent="0.25">
      <c r="A116" s="474"/>
      <c r="B116" s="403">
        <v>7</v>
      </c>
      <c r="C116" s="208" t="s">
        <v>1657</v>
      </c>
      <c r="D116" s="241" t="s">
        <v>15</v>
      </c>
      <c r="E116" s="241">
        <v>2</v>
      </c>
      <c r="F116" s="241"/>
      <c r="G116" s="241"/>
      <c r="H116" s="241"/>
      <c r="I116" s="241"/>
      <c r="J116" s="241"/>
      <c r="K116" s="241"/>
      <c r="L116" s="241"/>
      <c r="M116" s="241"/>
      <c r="N116" s="241"/>
      <c r="O116" s="241"/>
      <c r="P116" s="241"/>
      <c r="Q116" s="86"/>
      <c r="R116" s="474"/>
      <c r="S116" s="474"/>
      <c r="T116" s="474"/>
      <c r="U116" s="474"/>
      <c r="V116" s="474"/>
      <c r="W116" s="474"/>
      <c r="X116" s="474"/>
      <c r="Y116" s="474"/>
      <c r="Z116" s="474"/>
      <c r="AA116" s="474"/>
      <c r="AB116" s="474"/>
      <c r="AC116" s="474"/>
      <c r="AD116" s="474"/>
      <c r="AE116" s="474"/>
      <c r="AF116" s="474"/>
      <c r="AG116" s="474"/>
      <c r="AH116" s="474"/>
      <c r="AI116" s="474"/>
      <c r="AJ116" s="474"/>
      <c r="AK116" s="474"/>
    </row>
    <row r="117" spans="1:37" ht="15.75" customHeight="1" x14ac:dyDescent="0.25">
      <c r="A117" s="474"/>
      <c r="B117" s="521" t="s">
        <v>1658</v>
      </c>
      <c r="C117" s="478" t="s">
        <v>1659</v>
      </c>
      <c r="D117" s="241"/>
      <c r="E117" s="241"/>
      <c r="F117" s="241"/>
      <c r="G117" s="241"/>
      <c r="H117" s="241"/>
      <c r="I117" s="241"/>
      <c r="J117" s="241"/>
      <c r="K117" s="241"/>
      <c r="L117" s="241"/>
      <c r="M117" s="241"/>
      <c r="N117" s="241"/>
      <c r="O117" s="241"/>
      <c r="P117" s="241"/>
      <c r="Q117" s="86"/>
      <c r="R117" s="474"/>
      <c r="S117" s="474"/>
      <c r="T117" s="474"/>
      <c r="U117" s="474"/>
      <c r="V117" s="474"/>
      <c r="W117" s="474"/>
      <c r="X117" s="474"/>
      <c r="Y117" s="474"/>
      <c r="Z117" s="474"/>
      <c r="AA117" s="474"/>
      <c r="AB117" s="474"/>
      <c r="AC117" s="474"/>
      <c r="AD117" s="474"/>
      <c r="AE117" s="474"/>
      <c r="AF117" s="474"/>
      <c r="AG117" s="474"/>
      <c r="AH117" s="474"/>
      <c r="AI117" s="474"/>
      <c r="AJ117" s="474"/>
      <c r="AK117" s="474"/>
    </row>
    <row r="118" spans="1:37" ht="15.75" customHeight="1" x14ac:dyDescent="0.25">
      <c r="A118" s="474"/>
      <c r="B118" s="403">
        <v>1</v>
      </c>
      <c r="C118" s="241" t="s">
        <v>1641</v>
      </c>
      <c r="D118" s="241" t="s">
        <v>15</v>
      </c>
      <c r="E118" s="241"/>
      <c r="F118" s="241"/>
      <c r="G118" s="241"/>
      <c r="H118" s="241"/>
      <c r="I118" s="241"/>
      <c r="J118" s="241"/>
      <c r="K118" s="241"/>
      <c r="L118" s="241"/>
      <c r="M118" s="241"/>
      <c r="N118" s="241"/>
      <c r="O118" s="241"/>
      <c r="P118" s="241"/>
      <c r="Q118" s="86"/>
      <c r="R118" s="474"/>
      <c r="S118" s="474"/>
      <c r="T118" s="474"/>
      <c r="U118" s="474"/>
      <c r="V118" s="474"/>
      <c r="W118" s="474"/>
      <c r="X118" s="474"/>
      <c r="Y118" s="474"/>
      <c r="Z118" s="474"/>
      <c r="AA118" s="474"/>
      <c r="AB118" s="474"/>
      <c r="AC118" s="474"/>
      <c r="AD118" s="474"/>
      <c r="AE118" s="474"/>
      <c r="AF118" s="474"/>
      <c r="AG118" s="474"/>
      <c r="AH118" s="474"/>
      <c r="AI118" s="474"/>
      <c r="AJ118" s="474"/>
      <c r="AK118" s="474"/>
    </row>
    <row r="119" spans="1:37" ht="15.75" customHeight="1" x14ac:dyDescent="0.25">
      <c r="A119" s="474"/>
      <c r="B119" s="403">
        <v>2</v>
      </c>
      <c r="C119" s="208" t="s">
        <v>1644</v>
      </c>
      <c r="D119" s="241" t="s">
        <v>15</v>
      </c>
      <c r="E119" s="241"/>
      <c r="F119" s="241"/>
      <c r="G119" s="241"/>
      <c r="H119" s="241"/>
      <c r="I119" s="241"/>
      <c r="J119" s="241"/>
      <c r="K119" s="241"/>
      <c r="L119" s="241"/>
      <c r="M119" s="241"/>
      <c r="N119" s="241"/>
      <c r="O119" s="241"/>
      <c r="P119" s="241"/>
      <c r="Q119" s="86"/>
      <c r="R119" s="474"/>
      <c r="S119" s="474"/>
      <c r="T119" s="474"/>
      <c r="U119" s="474"/>
      <c r="V119" s="474"/>
      <c r="W119" s="474"/>
      <c r="X119" s="474"/>
      <c r="Y119" s="474"/>
      <c r="Z119" s="474"/>
      <c r="AA119" s="474"/>
      <c r="AB119" s="474"/>
      <c r="AC119" s="474"/>
      <c r="AD119" s="474"/>
      <c r="AE119" s="474"/>
      <c r="AF119" s="474"/>
      <c r="AG119" s="474"/>
      <c r="AH119" s="474"/>
      <c r="AI119" s="474"/>
      <c r="AJ119" s="474"/>
      <c r="AK119" s="474"/>
    </row>
    <row r="120" spans="1:37" ht="15.75" customHeight="1" x14ac:dyDescent="0.25">
      <c r="A120" s="474"/>
      <c r="B120" s="403">
        <v>3</v>
      </c>
      <c r="C120" s="208" t="s">
        <v>1656</v>
      </c>
      <c r="D120" s="241" t="s">
        <v>15</v>
      </c>
      <c r="E120" s="241"/>
      <c r="F120" s="241"/>
      <c r="G120" s="241"/>
      <c r="H120" s="241"/>
      <c r="I120" s="241"/>
      <c r="J120" s="241"/>
      <c r="K120" s="241"/>
      <c r="L120" s="241"/>
      <c r="M120" s="241"/>
      <c r="N120" s="241"/>
      <c r="O120" s="241"/>
      <c r="P120" s="241"/>
      <c r="Q120" s="86"/>
      <c r="R120" s="474"/>
      <c r="S120" s="474"/>
      <c r="T120" s="474"/>
      <c r="U120" s="474"/>
      <c r="V120" s="474"/>
      <c r="W120" s="474"/>
      <c r="X120" s="474"/>
      <c r="Y120" s="474"/>
      <c r="Z120" s="474"/>
      <c r="AA120" s="474"/>
      <c r="AB120" s="474"/>
      <c r="AC120" s="474"/>
      <c r="AD120" s="474"/>
      <c r="AE120" s="474"/>
      <c r="AF120" s="474"/>
      <c r="AG120" s="474"/>
      <c r="AH120" s="474"/>
      <c r="AI120" s="474"/>
      <c r="AJ120" s="474"/>
      <c r="AK120" s="474"/>
    </row>
    <row r="121" spans="1:37" ht="15.75" customHeight="1" x14ac:dyDescent="0.25">
      <c r="A121" s="474"/>
      <c r="B121" s="403">
        <v>4</v>
      </c>
      <c r="C121" s="208" t="s">
        <v>1648</v>
      </c>
      <c r="D121" s="241" t="s">
        <v>15</v>
      </c>
      <c r="E121" s="241"/>
      <c r="F121" s="241"/>
      <c r="G121" s="241"/>
      <c r="H121" s="241"/>
      <c r="I121" s="241"/>
      <c r="J121" s="241"/>
      <c r="K121" s="241"/>
      <c r="L121" s="241"/>
      <c r="M121" s="241"/>
      <c r="N121" s="241"/>
      <c r="O121" s="241"/>
      <c r="P121" s="241"/>
      <c r="Q121" s="86"/>
      <c r="R121" s="474"/>
      <c r="S121" s="474"/>
      <c r="T121" s="474"/>
      <c r="U121" s="474"/>
      <c r="V121" s="474"/>
      <c r="W121" s="474"/>
      <c r="X121" s="474"/>
      <c r="Y121" s="474"/>
      <c r="Z121" s="474"/>
      <c r="AA121" s="474"/>
      <c r="AB121" s="474"/>
      <c r="AC121" s="474"/>
      <c r="AD121" s="474"/>
      <c r="AE121" s="474"/>
      <c r="AF121" s="474"/>
      <c r="AG121" s="474"/>
      <c r="AH121" s="474"/>
      <c r="AI121" s="474"/>
      <c r="AJ121" s="474"/>
      <c r="AK121" s="474"/>
    </row>
    <row r="122" spans="1:37" ht="15.75" customHeight="1" x14ac:dyDescent="0.25">
      <c r="A122" s="474"/>
      <c r="B122" s="403">
        <v>5</v>
      </c>
      <c r="C122" s="208" t="s">
        <v>1650</v>
      </c>
      <c r="D122" s="241" t="s">
        <v>15</v>
      </c>
      <c r="E122" s="241"/>
      <c r="F122" s="241"/>
      <c r="G122" s="241"/>
      <c r="H122" s="241"/>
      <c r="I122" s="241"/>
      <c r="J122" s="241"/>
      <c r="K122" s="241"/>
      <c r="L122" s="241"/>
      <c r="M122" s="241"/>
      <c r="N122" s="241"/>
      <c r="O122" s="241"/>
      <c r="P122" s="241"/>
      <c r="Q122" s="86"/>
      <c r="R122" s="474"/>
      <c r="S122" s="474"/>
      <c r="T122" s="474"/>
      <c r="U122" s="474"/>
      <c r="V122" s="474"/>
      <c r="W122" s="474"/>
      <c r="X122" s="474"/>
      <c r="Y122" s="474"/>
      <c r="Z122" s="474"/>
      <c r="AA122" s="474"/>
      <c r="AB122" s="474"/>
      <c r="AC122" s="474"/>
      <c r="AD122" s="474"/>
      <c r="AE122" s="474"/>
      <c r="AF122" s="474"/>
      <c r="AG122" s="474"/>
      <c r="AH122" s="474"/>
      <c r="AI122" s="474"/>
      <c r="AJ122" s="474"/>
      <c r="AK122" s="474"/>
    </row>
    <row r="123" spans="1:37" ht="15.75" customHeight="1" x14ac:dyDescent="0.25">
      <c r="A123" s="474"/>
      <c r="B123" s="403">
        <v>6</v>
      </c>
      <c r="C123" s="208" t="s">
        <v>1651</v>
      </c>
      <c r="D123" s="241" t="s">
        <v>15</v>
      </c>
      <c r="E123" s="241"/>
      <c r="F123" s="241"/>
      <c r="G123" s="241"/>
      <c r="H123" s="241"/>
      <c r="I123" s="241"/>
      <c r="J123" s="241"/>
      <c r="K123" s="241"/>
      <c r="L123" s="241"/>
      <c r="M123" s="241"/>
      <c r="N123" s="241"/>
      <c r="O123" s="241"/>
      <c r="P123" s="241"/>
      <c r="Q123" s="86"/>
      <c r="R123" s="474"/>
      <c r="S123" s="474"/>
      <c r="T123" s="474"/>
      <c r="U123" s="474"/>
      <c r="V123" s="474"/>
      <c r="W123" s="474"/>
      <c r="X123" s="474"/>
      <c r="Y123" s="474"/>
      <c r="Z123" s="474"/>
      <c r="AA123" s="474"/>
      <c r="AB123" s="474"/>
      <c r="AC123" s="474"/>
      <c r="AD123" s="474"/>
      <c r="AE123" s="474"/>
      <c r="AF123" s="474"/>
      <c r="AG123" s="474"/>
      <c r="AH123" s="474"/>
      <c r="AI123" s="474"/>
      <c r="AJ123" s="474"/>
      <c r="AK123" s="474"/>
    </row>
    <row r="124" spans="1:37" ht="15.75" customHeight="1" x14ac:dyDescent="0.25">
      <c r="A124" s="474"/>
      <c r="B124" s="403">
        <v>7</v>
      </c>
      <c r="C124" s="208" t="s">
        <v>1652</v>
      </c>
      <c r="D124" s="241" t="s">
        <v>15</v>
      </c>
      <c r="E124" s="241"/>
      <c r="F124" s="241"/>
      <c r="G124" s="241"/>
      <c r="H124" s="241"/>
      <c r="I124" s="241"/>
      <c r="J124" s="241"/>
      <c r="K124" s="241"/>
      <c r="L124" s="241"/>
      <c r="M124" s="241"/>
      <c r="N124" s="241"/>
      <c r="O124" s="241"/>
      <c r="P124" s="241"/>
      <c r="Q124" s="86"/>
      <c r="R124" s="474"/>
      <c r="S124" s="474"/>
      <c r="T124" s="474"/>
      <c r="U124" s="474"/>
      <c r="V124" s="474"/>
      <c r="W124" s="474"/>
      <c r="X124" s="474"/>
      <c r="Y124" s="474"/>
      <c r="Z124" s="474"/>
      <c r="AA124" s="474"/>
      <c r="AB124" s="474"/>
      <c r="AC124" s="474"/>
      <c r="AD124" s="474"/>
      <c r="AE124" s="474"/>
      <c r="AF124" s="474"/>
      <c r="AG124" s="474"/>
      <c r="AH124" s="474"/>
      <c r="AI124" s="474"/>
      <c r="AJ124" s="474"/>
      <c r="AK124" s="474"/>
    </row>
    <row r="125" spans="1:37" ht="15.75" customHeight="1" x14ac:dyDescent="0.25">
      <c r="A125" s="474"/>
      <c r="B125" s="403"/>
      <c r="C125" s="241"/>
      <c r="D125" s="241"/>
      <c r="E125" s="241"/>
      <c r="F125" s="241"/>
      <c r="G125" s="241"/>
      <c r="H125" s="241"/>
      <c r="I125" s="241"/>
      <c r="J125" s="241"/>
      <c r="K125" s="241"/>
      <c r="L125" s="241"/>
      <c r="M125" s="241"/>
      <c r="N125" s="241"/>
      <c r="O125" s="241"/>
      <c r="P125" s="241"/>
      <c r="Q125" s="86"/>
      <c r="R125" s="474"/>
      <c r="S125" s="474"/>
      <c r="T125" s="474"/>
      <c r="U125" s="474"/>
      <c r="V125" s="474"/>
      <c r="W125" s="474"/>
      <c r="X125" s="474"/>
      <c r="Y125" s="474"/>
      <c r="Z125" s="474"/>
      <c r="AA125" s="474"/>
      <c r="AB125" s="474"/>
      <c r="AC125" s="474"/>
      <c r="AD125" s="474"/>
      <c r="AE125" s="474"/>
      <c r="AF125" s="474"/>
      <c r="AG125" s="474"/>
      <c r="AH125" s="474"/>
      <c r="AI125" s="474"/>
      <c r="AJ125" s="474"/>
      <c r="AK125" s="474"/>
    </row>
    <row r="126" spans="1:37" ht="15.75" customHeight="1" x14ac:dyDescent="0.25">
      <c r="A126" s="474"/>
      <c r="B126" s="521" t="s">
        <v>1625</v>
      </c>
      <c r="C126" s="478" t="s">
        <v>1660</v>
      </c>
      <c r="D126" s="241"/>
      <c r="E126" s="478">
        <v>15</v>
      </c>
      <c r="F126" s="241"/>
      <c r="G126" s="241"/>
      <c r="H126" s="241"/>
      <c r="I126" s="241"/>
      <c r="J126" s="241"/>
      <c r="K126" s="241"/>
      <c r="L126" s="241"/>
      <c r="M126" s="241"/>
      <c r="N126" s="241"/>
      <c r="O126" s="241"/>
      <c r="P126" s="241"/>
      <c r="Q126" s="86"/>
      <c r="R126" s="474"/>
      <c r="S126" s="474"/>
      <c r="T126" s="474"/>
      <c r="U126" s="474"/>
      <c r="V126" s="474"/>
      <c r="W126" s="474"/>
      <c r="X126" s="474"/>
      <c r="Y126" s="474"/>
      <c r="Z126" s="474"/>
      <c r="AA126" s="474"/>
      <c r="AB126" s="474"/>
      <c r="AC126" s="474"/>
      <c r="AD126" s="474"/>
      <c r="AE126" s="474"/>
      <c r="AF126" s="474"/>
      <c r="AG126" s="474"/>
      <c r="AH126" s="474"/>
      <c r="AI126" s="474"/>
      <c r="AJ126" s="474"/>
      <c r="AK126" s="474"/>
    </row>
    <row r="127" spans="1:37" ht="15.75" customHeight="1" x14ac:dyDescent="0.25">
      <c r="A127" s="474"/>
      <c r="B127" s="521" t="s">
        <v>1654</v>
      </c>
      <c r="C127" s="478" t="s">
        <v>1661</v>
      </c>
      <c r="D127" s="241"/>
      <c r="E127" s="241">
        <v>10</v>
      </c>
      <c r="F127" s="241">
        <v>1</v>
      </c>
      <c r="G127" s="241">
        <v>4</v>
      </c>
      <c r="H127" s="241"/>
      <c r="I127" s="241"/>
      <c r="J127" s="241"/>
      <c r="K127" s="241"/>
      <c r="L127" s="241"/>
      <c r="M127" s="241"/>
      <c r="N127" s="241"/>
      <c r="O127" s="241"/>
      <c r="P127" s="241"/>
      <c r="Q127" s="86"/>
      <c r="R127" s="474"/>
      <c r="S127" s="474"/>
      <c r="T127" s="474"/>
      <c r="U127" s="474"/>
      <c r="V127" s="474"/>
      <c r="W127" s="474"/>
      <c r="X127" s="474"/>
      <c r="Y127" s="474"/>
      <c r="Z127" s="474"/>
      <c r="AA127" s="474"/>
      <c r="AB127" s="474"/>
      <c r="AC127" s="474"/>
      <c r="AD127" s="474"/>
      <c r="AE127" s="474"/>
      <c r="AF127" s="474"/>
      <c r="AG127" s="474"/>
      <c r="AH127" s="474"/>
      <c r="AI127" s="474"/>
      <c r="AJ127" s="474"/>
      <c r="AK127" s="474"/>
    </row>
    <row r="128" spans="1:37" ht="15.75" customHeight="1" x14ac:dyDescent="0.25">
      <c r="A128" s="474"/>
      <c r="B128" s="403">
        <v>1</v>
      </c>
      <c r="C128" s="241" t="s">
        <v>1641</v>
      </c>
      <c r="D128" s="241" t="s">
        <v>15</v>
      </c>
      <c r="E128" s="241"/>
      <c r="F128" s="241"/>
      <c r="G128" s="241"/>
      <c r="H128" s="241"/>
      <c r="I128" s="241"/>
      <c r="J128" s="241"/>
      <c r="K128" s="241"/>
      <c r="L128" s="241"/>
      <c r="M128" s="241"/>
      <c r="N128" s="241"/>
      <c r="O128" s="241"/>
      <c r="P128" s="241"/>
      <c r="Q128" s="86"/>
      <c r="R128" s="474"/>
      <c r="S128" s="474"/>
      <c r="T128" s="474"/>
      <c r="U128" s="474"/>
      <c r="V128" s="474"/>
      <c r="W128" s="474"/>
      <c r="X128" s="474"/>
      <c r="Y128" s="474"/>
      <c r="Z128" s="474"/>
      <c r="AA128" s="474"/>
      <c r="AB128" s="474"/>
      <c r="AC128" s="474"/>
      <c r="AD128" s="474"/>
      <c r="AE128" s="474"/>
      <c r="AF128" s="474"/>
      <c r="AG128" s="474"/>
      <c r="AH128" s="474"/>
      <c r="AI128" s="474"/>
      <c r="AJ128" s="474"/>
      <c r="AK128" s="474"/>
    </row>
    <row r="129" spans="1:37" ht="15.75" customHeight="1" x14ac:dyDescent="0.25">
      <c r="A129" s="474"/>
      <c r="B129" s="403">
        <v>2</v>
      </c>
      <c r="C129" s="208" t="s">
        <v>1644</v>
      </c>
      <c r="D129" s="241" t="s">
        <v>15</v>
      </c>
      <c r="E129" s="241"/>
      <c r="F129" s="241"/>
      <c r="G129" s="241"/>
      <c r="H129" s="241"/>
      <c r="I129" s="241"/>
      <c r="J129" s="241"/>
      <c r="K129" s="241"/>
      <c r="L129" s="241"/>
      <c r="M129" s="241"/>
      <c r="N129" s="241"/>
      <c r="O129" s="241"/>
      <c r="P129" s="241"/>
      <c r="Q129" s="86"/>
      <c r="R129" s="474"/>
      <c r="S129" s="474"/>
      <c r="T129" s="474"/>
      <c r="U129" s="474"/>
      <c r="V129" s="474"/>
      <c r="W129" s="474"/>
      <c r="X129" s="474"/>
      <c r="Y129" s="474"/>
      <c r="Z129" s="474"/>
      <c r="AA129" s="474"/>
      <c r="AB129" s="474"/>
      <c r="AC129" s="474"/>
      <c r="AD129" s="474"/>
      <c r="AE129" s="474"/>
      <c r="AF129" s="474"/>
      <c r="AG129" s="474"/>
      <c r="AH129" s="474"/>
      <c r="AI129" s="474"/>
      <c r="AJ129" s="474"/>
      <c r="AK129" s="474"/>
    </row>
    <row r="130" spans="1:37" ht="15.75" customHeight="1" x14ac:dyDescent="0.25">
      <c r="A130" s="474"/>
      <c r="B130" s="403">
        <v>3</v>
      </c>
      <c r="C130" s="208" t="s">
        <v>1656</v>
      </c>
      <c r="D130" s="241" t="s">
        <v>15</v>
      </c>
      <c r="E130" s="241">
        <v>7</v>
      </c>
      <c r="F130" s="241"/>
      <c r="G130" s="241">
        <v>3</v>
      </c>
      <c r="H130" s="241"/>
      <c r="I130" s="241"/>
      <c r="J130" s="241"/>
      <c r="K130" s="241"/>
      <c r="L130" s="241"/>
      <c r="M130" s="241"/>
      <c r="N130" s="241"/>
      <c r="O130" s="241"/>
      <c r="P130" s="241"/>
      <c r="Q130" s="86"/>
      <c r="R130" s="474"/>
      <c r="S130" s="474"/>
      <c r="T130" s="474"/>
      <c r="U130" s="474"/>
      <c r="V130" s="474"/>
      <c r="W130" s="474"/>
      <c r="X130" s="474"/>
      <c r="Y130" s="474"/>
      <c r="Z130" s="474"/>
      <c r="AA130" s="474"/>
      <c r="AB130" s="474"/>
      <c r="AC130" s="474"/>
      <c r="AD130" s="474"/>
      <c r="AE130" s="474"/>
      <c r="AF130" s="474"/>
      <c r="AG130" s="474"/>
      <c r="AH130" s="474"/>
      <c r="AI130" s="474"/>
      <c r="AJ130" s="474"/>
      <c r="AK130" s="474"/>
    </row>
    <row r="131" spans="1:37" ht="15.75" customHeight="1" x14ac:dyDescent="0.25">
      <c r="A131" s="474"/>
      <c r="B131" s="403">
        <v>4</v>
      </c>
      <c r="C131" s="208" t="s">
        <v>1648</v>
      </c>
      <c r="D131" s="241" t="s">
        <v>15</v>
      </c>
      <c r="E131" s="241"/>
      <c r="F131" s="241"/>
      <c r="G131" s="241">
        <v>1</v>
      </c>
      <c r="H131" s="241"/>
      <c r="I131" s="241"/>
      <c r="J131" s="241"/>
      <c r="K131" s="241"/>
      <c r="L131" s="241"/>
      <c r="M131" s="241"/>
      <c r="N131" s="241"/>
      <c r="O131" s="241"/>
      <c r="P131" s="241"/>
      <c r="Q131" s="86"/>
      <c r="R131" s="474"/>
      <c r="S131" s="474"/>
      <c r="T131" s="474"/>
      <c r="U131" s="474"/>
      <c r="V131" s="474"/>
      <c r="W131" s="474"/>
      <c r="X131" s="474"/>
      <c r="Y131" s="474"/>
      <c r="Z131" s="474"/>
      <c r="AA131" s="474"/>
      <c r="AB131" s="474"/>
      <c r="AC131" s="474"/>
      <c r="AD131" s="474"/>
      <c r="AE131" s="474"/>
      <c r="AF131" s="474"/>
      <c r="AG131" s="474"/>
      <c r="AH131" s="474"/>
      <c r="AI131" s="474"/>
      <c r="AJ131" s="474"/>
      <c r="AK131" s="474"/>
    </row>
    <row r="132" spans="1:37" ht="15.75" customHeight="1" x14ac:dyDescent="0.25">
      <c r="A132" s="474"/>
      <c r="B132" s="403">
        <v>5</v>
      </c>
      <c r="C132" s="208" t="s">
        <v>1650</v>
      </c>
      <c r="D132" s="241" t="s">
        <v>15</v>
      </c>
      <c r="E132" s="241">
        <v>1</v>
      </c>
      <c r="F132" s="241"/>
      <c r="G132" s="241"/>
      <c r="H132" s="241"/>
      <c r="I132" s="241"/>
      <c r="J132" s="241"/>
      <c r="K132" s="241"/>
      <c r="L132" s="241"/>
      <c r="M132" s="241"/>
      <c r="N132" s="241"/>
      <c r="O132" s="241"/>
      <c r="P132" s="241"/>
      <c r="Q132" s="86"/>
      <c r="R132" s="474"/>
      <c r="S132" s="474"/>
      <c r="T132" s="474"/>
      <c r="U132" s="474"/>
      <c r="V132" s="474"/>
      <c r="W132" s="474"/>
      <c r="X132" s="474"/>
      <c r="Y132" s="474"/>
      <c r="Z132" s="474"/>
      <c r="AA132" s="474"/>
      <c r="AB132" s="474"/>
      <c r="AC132" s="474"/>
      <c r="AD132" s="474"/>
      <c r="AE132" s="474"/>
      <c r="AF132" s="474"/>
      <c r="AG132" s="474"/>
      <c r="AH132" s="474"/>
      <c r="AI132" s="474"/>
      <c r="AJ132" s="474"/>
      <c r="AK132" s="474"/>
    </row>
    <row r="133" spans="1:37" ht="15.75" customHeight="1" x14ac:dyDescent="0.25">
      <c r="A133" s="474"/>
      <c r="B133" s="403">
        <v>6</v>
      </c>
      <c r="C133" s="208" t="s">
        <v>1651</v>
      </c>
      <c r="D133" s="241" t="s">
        <v>15</v>
      </c>
      <c r="E133" s="241"/>
      <c r="F133" s="241"/>
      <c r="G133" s="241"/>
      <c r="H133" s="241"/>
      <c r="I133" s="241"/>
      <c r="J133" s="241"/>
      <c r="K133" s="241"/>
      <c r="L133" s="241"/>
      <c r="M133" s="241"/>
      <c r="N133" s="241"/>
      <c r="O133" s="241"/>
      <c r="P133" s="241"/>
      <c r="Q133" s="86"/>
      <c r="R133" s="474"/>
      <c r="S133" s="474"/>
      <c r="T133" s="474"/>
      <c r="U133" s="474"/>
      <c r="V133" s="474"/>
      <c r="W133" s="474"/>
      <c r="X133" s="474"/>
      <c r="Y133" s="474"/>
      <c r="Z133" s="474"/>
      <c r="AA133" s="474"/>
      <c r="AB133" s="474"/>
      <c r="AC133" s="474"/>
      <c r="AD133" s="474"/>
      <c r="AE133" s="474"/>
      <c r="AF133" s="474"/>
      <c r="AG133" s="474"/>
      <c r="AH133" s="474"/>
      <c r="AI133" s="474"/>
      <c r="AJ133" s="474"/>
      <c r="AK133" s="474"/>
    </row>
    <row r="134" spans="1:37" ht="15.75" customHeight="1" x14ac:dyDescent="0.25">
      <c r="A134" s="474"/>
      <c r="B134" s="403">
        <v>7</v>
      </c>
      <c r="C134" s="208" t="s">
        <v>1662</v>
      </c>
      <c r="D134" s="241" t="s">
        <v>15</v>
      </c>
      <c r="E134" s="241">
        <v>2</v>
      </c>
      <c r="F134" s="241"/>
      <c r="G134" s="241"/>
      <c r="H134" s="241"/>
      <c r="I134" s="241"/>
      <c r="J134" s="241"/>
      <c r="K134" s="241"/>
      <c r="L134" s="241"/>
      <c r="M134" s="241"/>
      <c r="N134" s="241"/>
      <c r="O134" s="241"/>
      <c r="P134" s="241"/>
      <c r="Q134" s="86"/>
      <c r="R134" s="474"/>
      <c r="S134" s="474"/>
      <c r="T134" s="474"/>
      <c r="U134" s="474"/>
      <c r="V134" s="474"/>
      <c r="W134" s="474"/>
      <c r="X134" s="474"/>
      <c r="Y134" s="474"/>
      <c r="Z134" s="474"/>
      <c r="AA134" s="474"/>
      <c r="AB134" s="474"/>
      <c r="AC134" s="474"/>
      <c r="AD134" s="474"/>
      <c r="AE134" s="474"/>
      <c r="AF134" s="474"/>
      <c r="AG134" s="474"/>
      <c r="AH134" s="474"/>
      <c r="AI134" s="474"/>
      <c r="AJ134" s="474"/>
      <c r="AK134" s="474"/>
    </row>
    <row r="135" spans="1:37" ht="15.75" customHeight="1" x14ac:dyDescent="0.25">
      <c r="A135" s="474"/>
      <c r="B135" s="521" t="s">
        <v>1658</v>
      </c>
      <c r="C135" s="478" t="s">
        <v>1663</v>
      </c>
      <c r="D135" s="241"/>
      <c r="E135" s="241">
        <v>5</v>
      </c>
      <c r="F135" s="241"/>
      <c r="G135" s="241"/>
      <c r="H135" s="241"/>
      <c r="I135" s="241"/>
      <c r="J135" s="241"/>
      <c r="K135" s="241"/>
      <c r="L135" s="241"/>
      <c r="M135" s="241"/>
      <c r="N135" s="241"/>
      <c r="O135" s="241"/>
      <c r="P135" s="241"/>
      <c r="Q135" s="86"/>
      <c r="R135" s="474"/>
      <c r="S135" s="474"/>
      <c r="T135" s="474"/>
      <c r="U135" s="474"/>
      <c r="V135" s="474"/>
      <c r="W135" s="474"/>
      <c r="X135" s="474"/>
      <c r="Y135" s="474"/>
      <c r="Z135" s="474"/>
      <c r="AA135" s="474"/>
      <c r="AB135" s="474"/>
      <c r="AC135" s="474"/>
      <c r="AD135" s="474"/>
      <c r="AE135" s="474"/>
      <c r="AF135" s="474"/>
      <c r="AG135" s="474"/>
      <c r="AH135" s="474"/>
      <c r="AI135" s="474"/>
      <c r="AJ135" s="474"/>
      <c r="AK135" s="474"/>
    </row>
    <row r="136" spans="1:37" ht="15.75" customHeight="1" x14ac:dyDescent="0.25">
      <c r="A136" s="474"/>
      <c r="B136" s="403">
        <v>1</v>
      </c>
      <c r="C136" s="241" t="s">
        <v>1641</v>
      </c>
      <c r="D136" s="241" t="s">
        <v>15</v>
      </c>
      <c r="E136" s="241"/>
      <c r="F136" s="259"/>
      <c r="G136" s="259"/>
      <c r="H136" s="241"/>
      <c r="I136" s="241"/>
      <c r="J136" s="241"/>
      <c r="K136" s="241"/>
      <c r="L136" s="241"/>
      <c r="M136" s="241"/>
      <c r="N136" s="241"/>
      <c r="O136" s="241"/>
      <c r="P136" s="241"/>
      <c r="Q136" s="86"/>
      <c r="R136" s="474"/>
      <c r="S136" s="474"/>
      <c r="T136" s="474"/>
      <c r="U136" s="474"/>
      <c r="V136" s="474"/>
      <c r="W136" s="474"/>
      <c r="X136" s="474"/>
      <c r="Y136" s="474"/>
      <c r="Z136" s="474"/>
      <c r="AA136" s="474"/>
      <c r="AB136" s="474"/>
      <c r="AC136" s="474"/>
      <c r="AD136" s="474"/>
      <c r="AE136" s="474"/>
      <c r="AF136" s="474"/>
      <c r="AG136" s="474"/>
      <c r="AH136" s="474"/>
      <c r="AI136" s="474"/>
      <c r="AJ136" s="474"/>
      <c r="AK136" s="474"/>
    </row>
    <row r="137" spans="1:37" ht="15.75" customHeight="1" x14ac:dyDescent="0.25">
      <c r="A137" s="474"/>
      <c r="B137" s="403">
        <v>2</v>
      </c>
      <c r="C137" s="208" t="s">
        <v>1644</v>
      </c>
      <c r="D137" s="241" t="s">
        <v>15</v>
      </c>
      <c r="E137" s="241"/>
      <c r="F137" s="259"/>
      <c r="G137" s="259"/>
      <c r="H137" s="241"/>
      <c r="I137" s="241"/>
      <c r="J137" s="241"/>
      <c r="K137" s="241"/>
      <c r="L137" s="241"/>
      <c r="M137" s="241"/>
      <c r="N137" s="241"/>
      <c r="O137" s="241"/>
      <c r="P137" s="241"/>
      <c r="Q137" s="86"/>
      <c r="R137" s="474"/>
      <c r="S137" s="474"/>
      <c r="T137" s="474"/>
      <c r="U137" s="474"/>
      <c r="V137" s="474"/>
      <c r="W137" s="474"/>
      <c r="X137" s="474"/>
      <c r="Y137" s="474"/>
      <c r="Z137" s="474"/>
      <c r="AA137" s="474"/>
      <c r="AB137" s="474"/>
      <c r="AC137" s="474"/>
      <c r="AD137" s="474"/>
      <c r="AE137" s="474"/>
      <c r="AF137" s="474"/>
      <c r="AG137" s="474"/>
      <c r="AH137" s="474"/>
      <c r="AI137" s="474"/>
      <c r="AJ137" s="474"/>
      <c r="AK137" s="474"/>
    </row>
    <row r="138" spans="1:37" ht="15.75" customHeight="1" x14ac:dyDescent="0.25">
      <c r="A138" s="474"/>
      <c r="B138" s="403">
        <v>3</v>
      </c>
      <c r="C138" s="208" t="s">
        <v>1656</v>
      </c>
      <c r="D138" s="241" t="s">
        <v>15</v>
      </c>
      <c r="E138" s="241">
        <v>3</v>
      </c>
      <c r="F138" s="259"/>
      <c r="G138" s="259"/>
      <c r="H138" s="241"/>
      <c r="I138" s="241"/>
      <c r="J138" s="241"/>
      <c r="K138" s="241"/>
      <c r="L138" s="241"/>
      <c r="M138" s="241"/>
      <c r="N138" s="241"/>
      <c r="O138" s="241"/>
      <c r="P138" s="241"/>
      <c r="Q138" s="86"/>
      <c r="R138" s="474"/>
      <c r="S138" s="474"/>
      <c r="T138" s="474"/>
      <c r="U138" s="474"/>
      <c r="V138" s="474"/>
      <c r="W138" s="474"/>
      <c r="X138" s="474"/>
      <c r="Y138" s="474"/>
      <c r="Z138" s="474"/>
      <c r="AA138" s="474"/>
      <c r="AB138" s="474"/>
      <c r="AC138" s="474"/>
      <c r="AD138" s="474"/>
      <c r="AE138" s="474"/>
      <c r="AF138" s="474"/>
      <c r="AG138" s="474"/>
      <c r="AH138" s="474"/>
      <c r="AI138" s="474"/>
      <c r="AJ138" s="474"/>
      <c r="AK138" s="474"/>
    </row>
    <row r="139" spans="1:37" ht="15.75" customHeight="1" x14ac:dyDescent="0.25">
      <c r="A139" s="474"/>
      <c r="B139" s="403">
        <v>4</v>
      </c>
      <c r="C139" s="208" t="s">
        <v>1648</v>
      </c>
      <c r="D139" s="241" t="s">
        <v>15</v>
      </c>
      <c r="E139" s="241">
        <v>1</v>
      </c>
      <c r="F139" s="259"/>
      <c r="G139" s="259"/>
      <c r="H139" s="241"/>
      <c r="I139" s="241"/>
      <c r="J139" s="241"/>
      <c r="K139" s="241"/>
      <c r="L139" s="241"/>
      <c r="M139" s="241"/>
      <c r="N139" s="241"/>
      <c r="O139" s="241"/>
      <c r="P139" s="241"/>
      <c r="Q139" s="86"/>
      <c r="R139" s="474"/>
      <c r="S139" s="474"/>
      <c r="T139" s="474"/>
      <c r="U139" s="474"/>
      <c r="V139" s="474"/>
      <c r="W139" s="474"/>
      <c r="X139" s="474"/>
      <c r="Y139" s="474"/>
      <c r="Z139" s="474"/>
      <c r="AA139" s="474"/>
      <c r="AB139" s="474"/>
      <c r="AC139" s="474"/>
      <c r="AD139" s="474"/>
      <c r="AE139" s="474"/>
      <c r="AF139" s="474"/>
      <c r="AG139" s="474"/>
      <c r="AH139" s="474"/>
      <c r="AI139" s="474"/>
      <c r="AJ139" s="474"/>
      <c r="AK139" s="474"/>
    </row>
    <row r="140" spans="1:37" ht="15.75" customHeight="1" x14ac:dyDescent="0.25">
      <c r="A140" s="474"/>
      <c r="B140" s="403">
        <v>5</v>
      </c>
      <c r="C140" s="208" t="s">
        <v>1650</v>
      </c>
      <c r="D140" s="241" t="s">
        <v>15</v>
      </c>
      <c r="E140" s="241">
        <v>1</v>
      </c>
      <c r="F140" s="259"/>
      <c r="G140" s="259"/>
      <c r="H140" s="241"/>
      <c r="I140" s="241"/>
      <c r="J140" s="241"/>
      <c r="K140" s="241"/>
      <c r="L140" s="241"/>
      <c r="M140" s="241"/>
      <c r="N140" s="241"/>
      <c r="O140" s="241"/>
      <c r="P140" s="241"/>
      <c r="Q140" s="86"/>
      <c r="R140" s="474"/>
      <c r="S140" s="474"/>
      <c r="T140" s="474"/>
      <c r="U140" s="474"/>
      <c r="V140" s="474"/>
      <c r="W140" s="474"/>
      <c r="X140" s="474"/>
      <c r="Y140" s="474"/>
      <c r="Z140" s="474"/>
      <c r="AA140" s="474"/>
      <c r="AB140" s="474"/>
      <c r="AC140" s="474"/>
      <c r="AD140" s="474"/>
      <c r="AE140" s="474"/>
      <c r="AF140" s="474"/>
      <c r="AG140" s="474"/>
      <c r="AH140" s="474"/>
      <c r="AI140" s="474"/>
      <c r="AJ140" s="474"/>
      <c r="AK140" s="474"/>
    </row>
    <row r="141" spans="1:37" ht="15.75" customHeight="1" x14ac:dyDescent="0.25">
      <c r="A141" s="474"/>
      <c r="B141" s="403">
        <v>6</v>
      </c>
      <c r="C141" s="208" t="s">
        <v>1651</v>
      </c>
      <c r="D141" s="241" t="s">
        <v>15</v>
      </c>
      <c r="E141" s="241"/>
      <c r="F141" s="259"/>
      <c r="G141" s="259"/>
      <c r="H141" s="241"/>
      <c r="I141" s="241"/>
      <c r="J141" s="241"/>
      <c r="K141" s="241"/>
      <c r="L141" s="241"/>
      <c r="M141" s="241"/>
      <c r="N141" s="241"/>
      <c r="O141" s="241"/>
      <c r="P141" s="241"/>
      <c r="Q141" s="86"/>
      <c r="R141" s="474"/>
      <c r="S141" s="474"/>
      <c r="T141" s="474"/>
      <c r="U141" s="474"/>
      <c r="V141" s="474"/>
      <c r="W141" s="474"/>
      <c r="X141" s="474"/>
      <c r="Y141" s="474"/>
      <c r="Z141" s="474"/>
      <c r="AA141" s="474"/>
      <c r="AB141" s="474"/>
      <c r="AC141" s="474"/>
      <c r="AD141" s="474"/>
      <c r="AE141" s="474"/>
      <c r="AF141" s="474"/>
      <c r="AG141" s="474"/>
      <c r="AH141" s="474"/>
      <c r="AI141" s="474"/>
      <c r="AJ141" s="474"/>
      <c r="AK141" s="474"/>
    </row>
    <row r="142" spans="1:37" ht="15.75" customHeight="1" x14ac:dyDescent="0.25">
      <c r="A142" s="474"/>
      <c r="B142" s="403">
        <v>7</v>
      </c>
      <c r="C142" s="208" t="s">
        <v>1652</v>
      </c>
      <c r="D142" s="241" t="s">
        <v>15</v>
      </c>
      <c r="E142" s="241"/>
      <c r="F142" s="259"/>
      <c r="G142" s="259"/>
      <c r="H142" s="241"/>
      <c r="I142" s="241"/>
      <c r="J142" s="241"/>
      <c r="K142" s="241"/>
      <c r="L142" s="241"/>
      <c r="M142" s="241"/>
      <c r="N142" s="241"/>
      <c r="O142" s="241"/>
      <c r="P142" s="241"/>
      <c r="Q142" s="86"/>
      <c r="R142" s="474"/>
      <c r="S142" s="474"/>
      <c r="T142" s="474"/>
      <c r="U142" s="474"/>
      <c r="V142" s="474"/>
      <c r="W142" s="474"/>
      <c r="X142" s="474"/>
      <c r="Y142" s="474"/>
      <c r="Z142" s="474"/>
      <c r="AA142" s="474"/>
      <c r="AB142" s="474"/>
      <c r="AC142" s="474"/>
      <c r="AD142" s="474"/>
      <c r="AE142" s="474"/>
      <c r="AF142" s="474"/>
      <c r="AG142" s="474"/>
      <c r="AH142" s="474"/>
      <c r="AI142" s="474"/>
      <c r="AJ142" s="474"/>
      <c r="AK142" s="474"/>
    </row>
    <row r="143" spans="1:37" ht="15.75" customHeight="1" x14ac:dyDescent="0.25">
      <c r="A143" s="474"/>
      <c r="B143" s="521" t="s">
        <v>1631</v>
      </c>
      <c r="C143" s="478" t="s">
        <v>1664</v>
      </c>
      <c r="D143" s="241"/>
      <c r="E143" s="526">
        <v>40</v>
      </c>
      <c r="F143" s="259"/>
      <c r="G143" s="259"/>
      <c r="H143" s="241"/>
      <c r="I143" s="241"/>
      <c r="J143" s="241"/>
      <c r="K143" s="241"/>
      <c r="L143" s="241"/>
      <c r="M143" s="241"/>
      <c r="N143" s="241"/>
      <c r="O143" s="241"/>
      <c r="P143" s="241"/>
      <c r="Q143" s="86"/>
      <c r="R143" s="474"/>
      <c r="S143" s="474"/>
      <c r="T143" s="474"/>
      <c r="U143" s="474"/>
      <c r="V143" s="474"/>
      <c r="W143" s="474"/>
      <c r="X143" s="474"/>
      <c r="Y143" s="474"/>
      <c r="Z143" s="474"/>
      <c r="AA143" s="474"/>
      <c r="AB143" s="474"/>
      <c r="AC143" s="474"/>
      <c r="AD143" s="474"/>
      <c r="AE143" s="474"/>
      <c r="AF143" s="474"/>
      <c r="AG143" s="474"/>
      <c r="AH143" s="474"/>
      <c r="AI143" s="474"/>
      <c r="AJ143" s="474"/>
      <c r="AK143" s="474"/>
    </row>
    <row r="144" spans="1:37" ht="15.75" customHeight="1" x14ac:dyDescent="0.25">
      <c r="A144" s="474"/>
      <c r="B144" s="521" t="s">
        <v>1654</v>
      </c>
      <c r="C144" s="478" t="s">
        <v>1665</v>
      </c>
      <c r="D144" s="241"/>
      <c r="E144" s="241"/>
      <c r="F144" s="241"/>
      <c r="G144" s="241"/>
      <c r="H144" s="241"/>
      <c r="I144" s="241"/>
      <c r="J144" s="241"/>
      <c r="K144" s="241"/>
      <c r="L144" s="241"/>
      <c r="M144" s="241"/>
      <c r="N144" s="241"/>
      <c r="O144" s="241"/>
      <c r="P144" s="241"/>
      <c r="Q144" s="86"/>
      <c r="R144" s="474"/>
      <c r="S144" s="474"/>
      <c r="T144" s="474"/>
      <c r="U144" s="474"/>
      <c r="V144" s="474"/>
      <c r="W144" s="474"/>
      <c r="X144" s="474"/>
      <c r="Y144" s="474"/>
      <c r="Z144" s="474"/>
      <c r="AA144" s="474"/>
      <c r="AB144" s="474"/>
      <c r="AC144" s="474"/>
      <c r="AD144" s="474"/>
      <c r="AE144" s="474"/>
      <c r="AF144" s="474"/>
      <c r="AG144" s="474"/>
      <c r="AH144" s="474"/>
      <c r="AI144" s="474"/>
      <c r="AJ144" s="474"/>
      <c r="AK144" s="474"/>
    </row>
    <row r="145" spans="1:37" ht="15.75" customHeight="1" x14ac:dyDescent="0.25">
      <c r="A145" s="474"/>
      <c r="B145" s="403">
        <v>1</v>
      </c>
      <c r="C145" s="241" t="s">
        <v>1641</v>
      </c>
      <c r="D145" s="241" t="s">
        <v>15</v>
      </c>
      <c r="E145" s="241"/>
      <c r="F145" s="241"/>
      <c r="G145" s="241">
        <v>13</v>
      </c>
      <c r="H145" s="241"/>
      <c r="I145" s="241"/>
      <c r="J145" s="241"/>
      <c r="K145" s="241"/>
      <c r="L145" s="241"/>
      <c r="M145" s="241"/>
      <c r="N145" s="241"/>
      <c r="O145" s="241"/>
      <c r="P145" s="241"/>
      <c r="Q145" s="86"/>
      <c r="R145" s="474"/>
      <c r="S145" s="474"/>
      <c r="T145" s="474"/>
      <c r="U145" s="474"/>
      <c r="V145" s="474"/>
      <c r="W145" s="474"/>
      <c r="X145" s="474"/>
      <c r="Y145" s="474"/>
      <c r="Z145" s="474"/>
      <c r="AA145" s="474"/>
      <c r="AB145" s="474"/>
      <c r="AC145" s="474"/>
      <c r="AD145" s="474"/>
      <c r="AE145" s="474"/>
      <c r="AF145" s="474"/>
      <c r="AG145" s="474"/>
      <c r="AH145" s="474"/>
      <c r="AI145" s="474"/>
      <c r="AJ145" s="474"/>
      <c r="AK145" s="474"/>
    </row>
    <row r="146" spans="1:37" ht="15.75" customHeight="1" x14ac:dyDescent="0.25">
      <c r="A146" s="474"/>
      <c r="B146" s="403">
        <v>2</v>
      </c>
      <c r="C146" s="208" t="s">
        <v>1644</v>
      </c>
      <c r="D146" s="241" t="s">
        <v>15</v>
      </c>
      <c r="E146" s="241"/>
      <c r="F146" s="241"/>
      <c r="G146" s="241"/>
      <c r="H146" s="241"/>
      <c r="I146" s="241"/>
      <c r="J146" s="241"/>
      <c r="K146" s="241"/>
      <c r="L146" s="241"/>
      <c r="M146" s="241"/>
      <c r="N146" s="241"/>
      <c r="O146" s="241"/>
      <c r="P146" s="241"/>
      <c r="Q146" s="86"/>
      <c r="R146" s="474"/>
      <c r="S146" s="474"/>
      <c r="T146" s="474"/>
      <c r="U146" s="474"/>
      <c r="V146" s="474"/>
      <c r="W146" s="474"/>
      <c r="X146" s="474"/>
      <c r="Y146" s="474"/>
      <c r="Z146" s="474"/>
      <c r="AA146" s="474"/>
      <c r="AB146" s="474"/>
      <c r="AC146" s="474"/>
      <c r="AD146" s="474"/>
      <c r="AE146" s="474"/>
      <c r="AF146" s="474"/>
      <c r="AG146" s="474"/>
      <c r="AH146" s="474"/>
      <c r="AI146" s="474"/>
      <c r="AJ146" s="474"/>
      <c r="AK146" s="474"/>
    </row>
    <row r="147" spans="1:37" ht="15.75" customHeight="1" x14ac:dyDescent="0.25">
      <c r="A147" s="474"/>
      <c r="B147" s="403">
        <v>3</v>
      </c>
      <c r="C147" s="208" t="s">
        <v>1656</v>
      </c>
      <c r="D147" s="241" t="s">
        <v>15</v>
      </c>
      <c r="E147" s="241">
        <v>8</v>
      </c>
      <c r="F147" s="241"/>
      <c r="G147" s="241"/>
      <c r="H147" s="241"/>
      <c r="I147" s="241"/>
      <c r="J147" s="241"/>
      <c r="K147" s="241"/>
      <c r="L147" s="241"/>
      <c r="M147" s="241"/>
      <c r="N147" s="241"/>
      <c r="O147" s="241"/>
      <c r="P147" s="241"/>
      <c r="Q147" s="86"/>
      <c r="R147" s="474"/>
      <c r="S147" s="474"/>
      <c r="T147" s="474"/>
      <c r="U147" s="474"/>
      <c r="V147" s="474"/>
      <c r="W147" s="474"/>
      <c r="X147" s="474"/>
      <c r="Y147" s="474"/>
      <c r="Z147" s="474"/>
      <c r="AA147" s="474"/>
      <c r="AB147" s="474"/>
      <c r="AC147" s="474"/>
      <c r="AD147" s="474"/>
      <c r="AE147" s="474"/>
      <c r="AF147" s="474"/>
      <c r="AG147" s="474"/>
      <c r="AH147" s="474"/>
      <c r="AI147" s="474"/>
      <c r="AJ147" s="474"/>
      <c r="AK147" s="474"/>
    </row>
    <row r="148" spans="1:37" ht="15.75" customHeight="1" x14ac:dyDescent="0.25">
      <c r="A148" s="474"/>
      <c r="B148" s="403">
        <v>4</v>
      </c>
      <c r="C148" s="208" t="s">
        <v>1648</v>
      </c>
      <c r="D148" s="241" t="s">
        <v>15</v>
      </c>
      <c r="E148" s="241"/>
      <c r="F148" s="241"/>
      <c r="G148" s="241"/>
      <c r="H148" s="241"/>
      <c r="I148" s="241"/>
      <c r="J148" s="241"/>
      <c r="K148" s="241"/>
      <c r="L148" s="241"/>
      <c r="M148" s="241"/>
      <c r="N148" s="241"/>
      <c r="O148" s="241"/>
      <c r="P148" s="241"/>
      <c r="Q148" s="86"/>
      <c r="R148" s="474"/>
      <c r="S148" s="474"/>
      <c r="T148" s="474"/>
      <c r="U148" s="474"/>
      <c r="V148" s="474"/>
      <c r="W148" s="474"/>
      <c r="X148" s="474"/>
      <c r="Y148" s="474"/>
      <c r="Z148" s="474"/>
      <c r="AA148" s="474"/>
      <c r="AB148" s="474"/>
      <c r="AC148" s="474"/>
      <c r="AD148" s="474"/>
      <c r="AE148" s="474"/>
      <c r="AF148" s="474"/>
      <c r="AG148" s="474"/>
      <c r="AH148" s="474"/>
      <c r="AI148" s="474"/>
      <c r="AJ148" s="474"/>
      <c r="AK148" s="474"/>
    </row>
    <row r="149" spans="1:37" ht="15.75" customHeight="1" x14ac:dyDescent="0.25">
      <c r="A149" s="474"/>
      <c r="B149" s="403">
        <v>5</v>
      </c>
      <c r="C149" s="208" t="s">
        <v>1650</v>
      </c>
      <c r="D149" s="241" t="s">
        <v>15</v>
      </c>
      <c r="E149" s="241"/>
      <c r="F149" s="241"/>
      <c r="G149" s="241"/>
      <c r="H149" s="241"/>
      <c r="I149" s="241"/>
      <c r="J149" s="241"/>
      <c r="K149" s="241"/>
      <c r="L149" s="241"/>
      <c r="M149" s="241"/>
      <c r="N149" s="241"/>
      <c r="O149" s="241"/>
      <c r="P149" s="241"/>
      <c r="Q149" s="86"/>
      <c r="R149" s="474"/>
      <c r="S149" s="474"/>
      <c r="T149" s="474"/>
      <c r="U149" s="474"/>
      <c r="V149" s="474"/>
      <c r="W149" s="474"/>
      <c r="X149" s="474"/>
      <c r="Y149" s="474"/>
      <c r="Z149" s="474"/>
      <c r="AA149" s="474"/>
      <c r="AB149" s="474"/>
      <c r="AC149" s="474"/>
      <c r="AD149" s="474"/>
      <c r="AE149" s="474"/>
      <c r="AF149" s="474"/>
      <c r="AG149" s="474"/>
      <c r="AH149" s="474"/>
      <c r="AI149" s="474"/>
      <c r="AJ149" s="474"/>
      <c r="AK149" s="474"/>
    </row>
    <row r="150" spans="1:37" ht="15.75" customHeight="1" x14ac:dyDescent="0.25">
      <c r="A150" s="474"/>
      <c r="B150" s="403">
        <v>6</v>
      </c>
      <c r="C150" s="208" t="s">
        <v>1651</v>
      </c>
      <c r="D150" s="241" t="s">
        <v>15</v>
      </c>
      <c r="E150" s="241"/>
      <c r="F150" s="241"/>
      <c r="G150" s="241"/>
      <c r="H150" s="241"/>
      <c r="I150" s="241"/>
      <c r="J150" s="241"/>
      <c r="K150" s="241"/>
      <c r="L150" s="241"/>
      <c r="M150" s="241"/>
      <c r="N150" s="241"/>
      <c r="O150" s="241"/>
      <c r="P150" s="241"/>
      <c r="Q150" s="86"/>
      <c r="R150" s="474"/>
      <c r="S150" s="474"/>
      <c r="T150" s="474"/>
      <c r="U150" s="474"/>
      <c r="V150" s="474"/>
      <c r="W150" s="474"/>
      <c r="X150" s="474"/>
      <c r="Y150" s="474"/>
      <c r="Z150" s="474"/>
      <c r="AA150" s="474"/>
      <c r="AB150" s="474"/>
      <c r="AC150" s="474"/>
      <c r="AD150" s="474"/>
      <c r="AE150" s="474"/>
      <c r="AF150" s="474"/>
      <c r="AG150" s="474"/>
      <c r="AH150" s="474"/>
      <c r="AI150" s="474"/>
      <c r="AJ150" s="474"/>
      <c r="AK150" s="474"/>
    </row>
    <row r="151" spans="1:37" ht="15.75" customHeight="1" x14ac:dyDescent="0.25">
      <c r="A151" s="474"/>
      <c r="B151" s="403">
        <v>7</v>
      </c>
      <c r="C151" s="208" t="s">
        <v>1666</v>
      </c>
      <c r="D151" s="241" t="s">
        <v>15</v>
      </c>
      <c r="E151" s="241"/>
      <c r="F151" s="241"/>
      <c r="G151" s="241"/>
      <c r="H151" s="241"/>
      <c r="I151" s="241"/>
      <c r="J151" s="241"/>
      <c r="K151" s="241"/>
      <c r="L151" s="241"/>
      <c r="M151" s="241"/>
      <c r="N151" s="241"/>
      <c r="O151" s="241"/>
      <c r="P151" s="241"/>
      <c r="Q151" s="86"/>
      <c r="R151" s="474"/>
      <c r="S151" s="474"/>
      <c r="T151" s="474"/>
      <c r="U151" s="474"/>
      <c r="V151" s="474"/>
      <c r="W151" s="474"/>
      <c r="X151" s="474"/>
      <c r="Y151" s="474"/>
      <c r="Z151" s="474"/>
      <c r="AA151" s="474"/>
      <c r="AB151" s="474"/>
      <c r="AC151" s="474"/>
      <c r="AD151" s="474"/>
      <c r="AE151" s="474"/>
      <c r="AF151" s="474"/>
      <c r="AG151" s="474"/>
      <c r="AH151" s="474"/>
      <c r="AI151" s="474"/>
      <c r="AJ151" s="474"/>
      <c r="AK151" s="474"/>
    </row>
    <row r="152" spans="1:37" ht="15.75" customHeight="1" x14ac:dyDescent="0.25">
      <c r="A152" s="474"/>
      <c r="B152" s="403">
        <v>8</v>
      </c>
      <c r="C152" s="208" t="s">
        <v>1667</v>
      </c>
      <c r="D152" s="241" t="s">
        <v>15</v>
      </c>
      <c r="E152" s="241"/>
      <c r="F152" s="241"/>
      <c r="G152" s="241"/>
      <c r="H152" s="241"/>
      <c r="I152" s="241"/>
      <c r="J152" s="241"/>
      <c r="K152" s="241"/>
      <c r="L152" s="241"/>
      <c r="M152" s="241"/>
      <c r="N152" s="241"/>
      <c r="O152" s="241"/>
      <c r="P152" s="241"/>
      <c r="Q152" s="86"/>
      <c r="R152" s="474"/>
      <c r="S152" s="474"/>
      <c r="T152" s="474"/>
      <c r="U152" s="474"/>
      <c r="V152" s="474"/>
      <c r="W152" s="474"/>
      <c r="X152" s="474"/>
      <c r="Y152" s="474"/>
      <c r="Z152" s="474"/>
      <c r="AA152" s="474"/>
      <c r="AB152" s="474"/>
      <c r="AC152" s="474"/>
      <c r="AD152" s="474"/>
      <c r="AE152" s="474"/>
      <c r="AF152" s="474"/>
      <c r="AG152" s="474"/>
      <c r="AH152" s="474"/>
      <c r="AI152" s="474"/>
      <c r="AJ152" s="474"/>
      <c r="AK152" s="474"/>
    </row>
    <row r="153" spans="1:37" ht="15.75" customHeight="1" x14ac:dyDescent="0.25">
      <c r="A153" s="474"/>
      <c r="B153" s="403">
        <v>9</v>
      </c>
      <c r="C153" s="208" t="s">
        <v>1652</v>
      </c>
      <c r="D153" s="241" t="s">
        <v>15</v>
      </c>
      <c r="E153" s="241"/>
      <c r="F153" s="241"/>
      <c r="G153" s="241"/>
      <c r="H153" s="241"/>
      <c r="I153" s="241"/>
      <c r="J153" s="241"/>
      <c r="K153" s="241"/>
      <c r="L153" s="241"/>
      <c r="M153" s="241"/>
      <c r="N153" s="241"/>
      <c r="O153" s="241"/>
      <c r="P153" s="241"/>
      <c r="Q153" s="86"/>
      <c r="R153" s="474"/>
      <c r="S153" s="474"/>
      <c r="T153" s="474"/>
      <c r="U153" s="474"/>
      <c r="V153" s="474"/>
      <c r="W153" s="474"/>
      <c r="X153" s="474"/>
      <c r="Y153" s="474"/>
      <c r="Z153" s="474"/>
      <c r="AA153" s="474"/>
      <c r="AB153" s="474"/>
      <c r="AC153" s="474"/>
      <c r="AD153" s="474"/>
      <c r="AE153" s="474"/>
      <c r="AF153" s="474"/>
      <c r="AG153" s="474"/>
      <c r="AH153" s="474"/>
      <c r="AI153" s="474"/>
      <c r="AJ153" s="474"/>
      <c r="AK153" s="474"/>
    </row>
    <row r="154" spans="1:37" ht="15.75" customHeight="1" x14ac:dyDescent="0.25">
      <c r="A154" s="474"/>
      <c r="B154" s="521" t="s">
        <v>1658</v>
      </c>
      <c r="C154" s="478" t="s">
        <v>1668</v>
      </c>
      <c r="D154" s="241"/>
      <c r="E154" s="478"/>
      <c r="F154" s="241"/>
      <c r="G154" s="241"/>
      <c r="H154" s="241"/>
      <c r="I154" s="241"/>
      <c r="J154" s="241"/>
      <c r="K154" s="241"/>
      <c r="L154" s="241"/>
      <c r="M154" s="241"/>
      <c r="N154" s="241"/>
      <c r="O154" s="241"/>
      <c r="P154" s="241"/>
      <c r="Q154" s="86"/>
      <c r="R154" s="474"/>
      <c r="S154" s="474"/>
      <c r="T154" s="474"/>
      <c r="U154" s="474"/>
      <c r="V154" s="474"/>
      <c r="W154" s="474"/>
      <c r="X154" s="474"/>
      <c r="Y154" s="474"/>
      <c r="Z154" s="474"/>
      <c r="AA154" s="474"/>
      <c r="AB154" s="474"/>
      <c r="AC154" s="474"/>
      <c r="AD154" s="474"/>
      <c r="AE154" s="474"/>
      <c r="AF154" s="474"/>
      <c r="AG154" s="474"/>
      <c r="AH154" s="474"/>
      <c r="AI154" s="474"/>
      <c r="AJ154" s="474"/>
      <c r="AK154" s="474"/>
    </row>
    <row r="155" spans="1:37" ht="15.75" customHeight="1" x14ac:dyDescent="0.25">
      <c r="A155" s="474"/>
      <c r="B155" s="403">
        <v>1</v>
      </c>
      <c r="C155" s="241" t="s">
        <v>1641</v>
      </c>
      <c r="D155" s="241" t="s">
        <v>15</v>
      </c>
      <c r="E155" s="259"/>
      <c r="F155" s="259"/>
      <c r="G155" s="259"/>
      <c r="H155" s="241"/>
      <c r="I155" s="241"/>
      <c r="J155" s="241"/>
      <c r="K155" s="241"/>
      <c r="L155" s="241"/>
      <c r="M155" s="241"/>
      <c r="N155" s="241"/>
      <c r="O155" s="241"/>
      <c r="P155" s="241"/>
      <c r="Q155" s="86"/>
      <c r="R155" s="474"/>
      <c r="S155" s="474"/>
      <c r="T155" s="474"/>
      <c r="U155" s="474"/>
      <c r="V155" s="474"/>
      <c r="W155" s="474"/>
      <c r="X155" s="474"/>
      <c r="Y155" s="474"/>
      <c r="Z155" s="474"/>
      <c r="AA155" s="474"/>
      <c r="AB155" s="474"/>
      <c r="AC155" s="474"/>
      <c r="AD155" s="474"/>
      <c r="AE155" s="474"/>
      <c r="AF155" s="474"/>
      <c r="AG155" s="474"/>
      <c r="AH155" s="474"/>
      <c r="AI155" s="474"/>
      <c r="AJ155" s="474"/>
      <c r="AK155" s="474"/>
    </row>
    <row r="156" spans="1:37" ht="15.75" customHeight="1" x14ac:dyDescent="0.25">
      <c r="A156" s="474"/>
      <c r="B156" s="403">
        <v>2</v>
      </c>
      <c r="C156" s="208" t="s">
        <v>1656</v>
      </c>
      <c r="D156" s="241" t="s">
        <v>15</v>
      </c>
      <c r="E156" s="259">
        <v>3</v>
      </c>
      <c r="F156" s="259"/>
      <c r="G156" s="259"/>
      <c r="H156" s="241"/>
      <c r="I156" s="241"/>
      <c r="J156" s="241"/>
      <c r="K156" s="241"/>
      <c r="L156" s="241"/>
      <c r="M156" s="241"/>
      <c r="N156" s="241"/>
      <c r="O156" s="241"/>
      <c r="P156" s="241"/>
      <c r="Q156" s="86"/>
      <c r="R156" s="474"/>
      <c r="S156" s="474"/>
      <c r="T156" s="474"/>
      <c r="U156" s="474"/>
      <c r="V156" s="474"/>
      <c r="W156" s="474"/>
      <c r="X156" s="474"/>
      <c r="Y156" s="474"/>
      <c r="Z156" s="474"/>
      <c r="AA156" s="474"/>
      <c r="AB156" s="474"/>
      <c r="AC156" s="474"/>
      <c r="AD156" s="474"/>
      <c r="AE156" s="474"/>
      <c r="AF156" s="474"/>
      <c r="AG156" s="474"/>
      <c r="AH156" s="474"/>
      <c r="AI156" s="474"/>
      <c r="AJ156" s="474"/>
      <c r="AK156" s="474"/>
    </row>
    <row r="157" spans="1:37" ht="15.75" customHeight="1" x14ac:dyDescent="0.25">
      <c r="A157" s="474"/>
      <c r="B157" s="403">
        <v>3</v>
      </c>
      <c r="C157" s="208" t="s">
        <v>1644</v>
      </c>
      <c r="D157" s="241" t="s">
        <v>15</v>
      </c>
      <c r="E157" s="259"/>
      <c r="F157" s="259"/>
      <c r="G157" s="259"/>
      <c r="H157" s="241"/>
      <c r="I157" s="241"/>
      <c r="J157" s="241"/>
      <c r="K157" s="241"/>
      <c r="L157" s="241"/>
      <c r="M157" s="241"/>
      <c r="N157" s="241"/>
      <c r="O157" s="241"/>
      <c r="P157" s="241"/>
      <c r="Q157" s="86"/>
      <c r="R157" s="474"/>
      <c r="S157" s="474"/>
      <c r="T157" s="474"/>
      <c r="U157" s="474"/>
      <c r="V157" s="474"/>
      <c r="W157" s="474"/>
      <c r="X157" s="474"/>
      <c r="Y157" s="474"/>
      <c r="Z157" s="474"/>
      <c r="AA157" s="474"/>
      <c r="AB157" s="474"/>
      <c r="AC157" s="474"/>
      <c r="AD157" s="474"/>
      <c r="AE157" s="474"/>
      <c r="AF157" s="474"/>
      <c r="AG157" s="474"/>
      <c r="AH157" s="474"/>
      <c r="AI157" s="474"/>
      <c r="AJ157" s="474"/>
      <c r="AK157" s="474"/>
    </row>
    <row r="158" spans="1:37" ht="15.75" customHeight="1" x14ac:dyDescent="0.25">
      <c r="A158" s="474"/>
      <c r="B158" s="403">
        <v>4</v>
      </c>
      <c r="C158" s="208" t="s">
        <v>1648</v>
      </c>
      <c r="D158" s="241" t="s">
        <v>15</v>
      </c>
      <c r="E158" s="259">
        <v>2</v>
      </c>
      <c r="F158" s="259"/>
      <c r="G158" s="259"/>
      <c r="H158" s="241"/>
      <c r="I158" s="241"/>
      <c r="J158" s="241"/>
      <c r="K158" s="241"/>
      <c r="L158" s="241"/>
      <c r="M158" s="241"/>
      <c r="N158" s="241"/>
      <c r="O158" s="241"/>
      <c r="P158" s="241"/>
      <c r="Q158" s="86"/>
      <c r="R158" s="474"/>
      <c r="S158" s="474"/>
      <c r="T158" s="474"/>
      <c r="U158" s="474"/>
      <c r="V158" s="474"/>
      <c r="W158" s="474"/>
      <c r="X158" s="474"/>
      <c r="Y158" s="474"/>
      <c r="Z158" s="474"/>
      <c r="AA158" s="474"/>
      <c r="AB158" s="474"/>
      <c r="AC158" s="474"/>
      <c r="AD158" s="474"/>
      <c r="AE158" s="474"/>
      <c r="AF158" s="474"/>
      <c r="AG158" s="474"/>
      <c r="AH158" s="474"/>
      <c r="AI158" s="474"/>
      <c r="AJ158" s="474"/>
      <c r="AK158" s="474"/>
    </row>
    <row r="159" spans="1:37" ht="15.75" customHeight="1" x14ac:dyDescent="0.25">
      <c r="A159" s="474"/>
      <c r="B159" s="403">
        <v>5</v>
      </c>
      <c r="C159" s="208" t="s">
        <v>1650</v>
      </c>
      <c r="D159" s="241" t="s">
        <v>15</v>
      </c>
      <c r="E159" s="259">
        <v>8</v>
      </c>
      <c r="F159" s="259"/>
      <c r="G159" s="259"/>
      <c r="H159" s="241"/>
      <c r="I159" s="241"/>
      <c r="J159" s="241"/>
      <c r="K159" s="241"/>
      <c r="L159" s="241"/>
      <c r="M159" s="241"/>
      <c r="N159" s="241"/>
      <c r="O159" s="241"/>
      <c r="P159" s="241"/>
      <c r="Q159" s="86"/>
      <c r="R159" s="474"/>
      <c r="S159" s="474"/>
      <c r="T159" s="474"/>
      <c r="U159" s="474"/>
      <c r="V159" s="474"/>
      <c r="W159" s="474"/>
      <c r="X159" s="474"/>
      <c r="Y159" s="474"/>
      <c r="Z159" s="474"/>
      <c r="AA159" s="474"/>
      <c r="AB159" s="474"/>
      <c r="AC159" s="474"/>
      <c r="AD159" s="474"/>
      <c r="AE159" s="474"/>
      <c r="AF159" s="474"/>
      <c r="AG159" s="474"/>
      <c r="AH159" s="474"/>
      <c r="AI159" s="474"/>
      <c r="AJ159" s="474"/>
      <c r="AK159" s="474"/>
    </row>
    <row r="160" spans="1:37" ht="15.75" customHeight="1" x14ac:dyDescent="0.25">
      <c r="A160" s="474"/>
      <c r="B160" s="403">
        <v>6</v>
      </c>
      <c r="C160" s="208" t="s">
        <v>1651</v>
      </c>
      <c r="D160" s="241" t="s">
        <v>15</v>
      </c>
      <c r="E160" s="259">
        <v>1</v>
      </c>
      <c r="F160" s="259"/>
      <c r="G160" s="259"/>
      <c r="H160" s="241"/>
      <c r="I160" s="241"/>
      <c r="J160" s="241"/>
      <c r="K160" s="241"/>
      <c r="L160" s="241"/>
      <c r="M160" s="241"/>
      <c r="N160" s="241"/>
      <c r="O160" s="241"/>
      <c r="P160" s="241"/>
      <c r="Q160" s="86"/>
      <c r="R160" s="474"/>
      <c r="S160" s="474"/>
      <c r="T160" s="474"/>
      <c r="U160" s="474"/>
      <c r="V160" s="474"/>
      <c r="W160" s="474"/>
      <c r="X160" s="474"/>
      <c r="Y160" s="474"/>
      <c r="Z160" s="474"/>
      <c r="AA160" s="474"/>
      <c r="AB160" s="474"/>
      <c r="AC160" s="474"/>
      <c r="AD160" s="474"/>
      <c r="AE160" s="474"/>
      <c r="AF160" s="474"/>
      <c r="AG160" s="474"/>
      <c r="AH160" s="474"/>
      <c r="AI160" s="474"/>
      <c r="AJ160" s="474"/>
      <c r="AK160" s="474"/>
    </row>
    <row r="161" spans="1:37" ht="15.75" customHeight="1" x14ac:dyDescent="0.25">
      <c r="A161" s="474"/>
      <c r="B161" s="403">
        <v>7</v>
      </c>
      <c r="C161" s="208" t="s">
        <v>1666</v>
      </c>
      <c r="D161" s="241" t="s">
        <v>15</v>
      </c>
      <c r="E161" s="259">
        <v>8</v>
      </c>
      <c r="F161" s="259"/>
      <c r="G161" s="259"/>
      <c r="H161" s="241"/>
      <c r="I161" s="241"/>
      <c r="J161" s="241"/>
      <c r="K161" s="241"/>
      <c r="L161" s="241"/>
      <c r="M161" s="241"/>
      <c r="N161" s="241"/>
      <c r="O161" s="241"/>
      <c r="P161" s="241"/>
      <c r="Q161" s="86"/>
      <c r="R161" s="474"/>
      <c r="S161" s="474"/>
      <c r="T161" s="474"/>
      <c r="U161" s="474"/>
      <c r="V161" s="474"/>
      <c r="W161" s="474"/>
      <c r="X161" s="474"/>
      <c r="Y161" s="474"/>
      <c r="Z161" s="474"/>
      <c r="AA161" s="474"/>
      <c r="AB161" s="474"/>
      <c r="AC161" s="474"/>
      <c r="AD161" s="474"/>
      <c r="AE161" s="474"/>
      <c r="AF161" s="474"/>
      <c r="AG161" s="474"/>
      <c r="AH161" s="474"/>
      <c r="AI161" s="474"/>
      <c r="AJ161" s="474"/>
      <c r="AK161" s="474"/>
    </row>
    <row r="162" spans="1:37" ht="15.75" customHeight="1" x14ac:dyDescent="0.25">
      <c r="A162" s="474"/>
      <c r="B162" s="403">
        <v>8</v>
      </c>
      <c r="C162" s="208" t="s">
        <v>1667</v>
      </c>
      <c r="D162" s="241" t="s">
        <v>15</v>
      </c>
      <c r="E162" s="259">
        <v>8</v>
      </c>
      <c r="F162" s="259"/>
      <c r="G162" s="259"/>
      <c r="H162" s="241"/>
      <c r="I162" s="241"/>
      <c r="J162" s="241"/>
      <c r="K162" s="241"/>
      <c r="L162" s="241"/>
      <c r="M162" s="241"/>
      <c r="N162" s="241"/>
      <c r="O162" s="241"/>
      <c r="P162" s="241"/>
      <c r="Q162" s="86"/>
      <c r="R162" s="474"/>
      <c r="S162" s="474"/>
      <c r="T162" s="474"/>
      <c r="U162" s="474"/>
      <c r="V162" s="474"/>
      <c r="W162" s="474"/>
      <c r="X162" s="474"/>
      <c r="Y162" s="474"/>
      <c r="Z162" s="474"/>
      <c r="AA162" s="474"/>
      <c r="AB162" s="474"/>
      <c r="AC162" s="474"/>
      <c r="AD162" s="474"/>
      <c r="AE162" s="474"/>
      <c r="AF162" s="474"/>
      <c r="AG162" s="474"/>
      <c r="AH162" s="474"/>
      <c r="AI162" s="474"/>
      <c r="AJ162" s="474"/>
      <c r="AK162" s="474"/>
    </row>
    <row r="163" spans="1:37" ht="15.75" customHeight="1" x14ac:dyDescent="0.25">
      <c r="A163" s="474"/>
      <c r="B163" s="403">
        <v>9</v>
      </c>
      <c r="C163" s="208" t="s">
        <v>1669</v>
      </c>
      <c r="D163" s="241" t="s">
        <v>15</v>
      </c>
      <c r="E163" s="475">
        <v>2</v>
      </c>
      <c r="F163" s="241"/>
      <c r="G163" s="241"/>
      <c r="H163" s="241"/>
      <c r="I163" s="241"/>
      <c r="J163" s="241"/>
      <c r="K163" s="241"/>
      <c r="L163" s="241"/>
      <c r="M163" s="241"/>
      <c r="N163" s="241"/>
      <c r="O163" s="241"/>
      <c r="P163" s="241"/>
      <c r="Q163" s="86"/>
      <c r="R163" s="474"/>
      <c r="S163" s="474"/>
      <c r="T163" s="474"/>
      <c r="U163" s="474"/>
      <c r="V163" s="474"/>
      <c r="W163" s="474"/>
      <c r="X163" s="474"/>
      <c r="Y163" s="474"/>
      <c r="Z163" s="474"/>
      <c r="AA163" s="474"/>
      <c r="AB163" s="474"/>
      <c r="AC163" s="474"/>
      <c r="AD163" s="474"/>
      <c r="AE163" s="474"/>
      <c r="AF163" s="474"/>
      <c r="AG163" s="474"/>
      <c r="AH163" s="474"/>
      <c r="AI163" s="474"/>
      <c r="AJ163" s="474"/>
      <c r="AK163" s="474"/>
    </row>
    <row r="164" spans="1:37" ht="15.75" customHeight="1" x14ac:dyDescent="0.25">
      <c r="A164" s="474"/>
      <c r="B164" s="403">
        <v>10</v>
      </c>
      <c r="C164" s="527" t="s">
        <v>1652</v>
      </c>
      <c r="D164" s="528" t="s">
        <v>15</v>
      </c>
      <c r="E164" s="488"/>
      <c r="F164" s="528"/>
      <c r="G164" s="528"/>
      <c r="H164" s="528"/>
      <c r="I164" s="528"/>
      <c r="J164" s="528"/>
      <c r="K164" s="528"/>
      <c r="L164" s="528"/>
      <c r="M164" s="528"/>
      <c r="N164" s="528"/>
      <c r="O164" s="241"/>
      <c r="P164" s="241"/>
      <c r="Q164" s="529"/>
      <c r="R164" s="474"/>
      <c r="S164" s="474"/>
      <c r="T164" s="474"/>
      <c r="U164" s="474"/>
      <c r="V164" s="474"/>
      <c r="W164" s="474"/>
      <c r="X164" s="474"/>
      <c r="Y164" s="474"/>
      <c r="Z164" s="474"/>
      <c r="AA164" s="474"/>
      <c r="AB164" s="474"/>
      <c r="AC164" s="474"/>
      <c r="AD164" s="474"/>
      <c r="AE164" s="474"/>
      <c r="AF164" s="474"/>
      <c r="AG164" s="474"/>
      <c r="AH164" s="474"/>
      <c r="AI164" s="474"/>
      <c r="AJ164" s="474"/>
      <c r="AK164" s="474"/>
    </row>
    <row r="165" spans="1:37" ht="15.75" customHeight="1" thickBot="1" x14ac:dyDescent="0.3">
      <c r="A165" s="474"/>
      <c r="B165" s="530"/>
      <c r="C165" s="244"/>
      <c r="D165" s="244"/>
      <c r="E165" s="244"/>
      <c r="F165" s="244"/>
      <c r="G165" s="244"/>
      <c r="H165" s="244"/>
      <c r="I165" s="244"/>
      <c r="J165" s="244"/>
      <c r="K165" s="244"/>
      <c r="L165" s="244"/>
      <c r="M165" s="244"/>
      <c r="N165" s="244"/>
      <c r="O165" s="244"/>
      <c r="P165" s="244"/>
      <c r="Q165" s="531"/>
      <c r="R165" s="474"/>
      <c r="S165" s="474"/>
      <c r="T165" s="474"/>
      <c r="U165" s="474"/>
      <c r="V165" s="474"/>
      <c r="W165" s="474"/>
      <c r="X165" s="474"/>
      <c r="Y165" s="474"/>
      <c r="Z165" s="474"/>
      <c r="AA165" s="474"/>
      <c r="AB165" s="474"/>
      <c r="AC165" s="474"/>
      <c r="AD165" s="474"/>
      <c r="AE165" s="474"/>
      <c r="AF165" s="474"/>
      <c r="AG165" s="474"/>
      <c r="AH165" s="474"/>
      <c r="AI165" s="474"/>
      <c r="AJ165" s="474"/>
      <c r="AK165" s="474"/>
    </row>
    <row r="166" spans="1:37" ht="15.75" customHeight="1" x14ac:dyDescent="0.25">
      <c r="A166" s="474"/>
      <c r="B166" s="78"/>
      <c r="C166" s="78"/>
      <c r="D166" s="78"/>
      <c r="E166" s="78"/>
      <c r="F166" s="78"/>
      <c r="G166" s="78"/>
      <c r="H166" s="78"/>
      <c r="I166" s="78"/>
      <c r="J166" s="78"/>
      <c r="K166" s="78"/>
      <c r="L166" s="78"/>
      <c r="M166" s="78"/>
      <c r="N166" s="78"/>
      <c r="O166" s="78"/>
      <c r="P166" s="78"/>
      <c r="Q166" s="78"/>
      <c r="R166" s="474"/>
      <c r="S166" s="474"/>
      <c r="T166" s="474"/>
      <c r="U166" s="474"/>
      <c r="V166" s="474"/>
      <c r="W166" s="474"/>
      <c r="X166" s="474"/>
      <c r="Y166" s="474"/>
      <c r="Z166" s="474"/>
      <c r="AA166" s="474"/>
      <c r="AB166" s="474"/>
      <c r="AC166" s="474"/>
      <c r="AD166" s="474"/>
      <c r="AE166" s="474"/>
      <c r="AF166" s="474"/>
      <c r="AG166" s="474"/>
      <c r="AH166" s="474"/>
      <c r="AI166" s="474"/>
      <c r="AJ166" s="474"/>
      <c r="AK166" s="474"/>
    </row>
    <row r="167" spans="1:37" ht="15.75" customHeight="1" x14ac:dyDescent="0.25">
      <c r="A167" s="474"/>
      <c r="B167" s="475"/>
      <c r="C167" s="475"/>
      <c r="D167" s="475"/>
      <c r="E167" s="475"/>
      <c r="F167" s="475"/>
      <c r="G167" s="475"/>
      <c r="H167" s="475"/>
      <c r="I167" s="475"/>
      <c r="J167" s="475"/>
      <c r="K167" s="475"/>
      <c r="L167" s="475"/>
      <c r="M167" s="474"/>
      <c r="N167" s="474"/>
      <c r="O167" s="474"/>
      <c r="P167" s="474"/>
      <c r="Q167" s="474"/>
      <c r="R167" s="474"/>
      <c r="S167" s="474"/>
      <c r="T167" s="474"/>
      <c r="U167" s="474"/>
      <c r="V167" s="474"/>
      <c r="W167" s="474"/>
      <c r="X167" s="474"/>
      <c r="Y167" s="474"/>
      <c r="Z167" s="474"/>
      <c r="AA167" s="474"/>
      <c r="AB167" s="474"/>
      <c r="AC167" s="474"/>
      <c r="AD167" s="474"/>
      <c r="AE167" s="474"/>
      <c r="AF167" s="474"/>
      <c r="AG167" s="474"/>
      <c r="AH167" s="474"/>
      <c r="AI167" s="474"/>
      <c r="AJ167" s="474"/>
      <c r="AK167" s="474"/>
    </row>
    <row r="168" spans="1:37" ht="15.75" customHeight="1" x14ac:dyDescent="0.25">
      <c r="A168" s="474"/>
      <c r="B168" s="475"/>
      <c r="C168" s="475"/>
      <c r="D168" s="475"/>
      <c r="E168" s="475"/>
      <c r="F168" s="475"/>
      <c r="G168" s="475"/>
      <c r="H168" s="475"/>
      <c r="I168" s="475"/>
      <c r="J168" s="475"/>
      <c r="K168" s="475"/>
      <c r="L168" s="475"/>
      <c r="M168" s="474"/>
      <c r="N168" s="474"/>
      <c r="O168" s="474"/>
      <c r="P168" s="474"/>
      <c r="Q168" s="474"/>
      <c r="R168" s="474"/>
      <c r="S168" s="474"/>
      <c r="T168" s="474"/>
      <c r="U168" s="474"/>
      <c r="V168" s="474"/>
      <c r="W168" s="474"/>
      <c r="X168" s="474"/>
      <c r="Y168" s="474"/>
      <c r="Z168" s="474"/>
      <c r="AA168" s="474"/>
      <c r="AB168" s="474"/>
      <c r="AC168" s="474"/>
      <c r="AD168" s="474"/>
      <c r="AE168" s="474"/>
      <c r="AF168" s="474"/>
      <c r="AG168" s="474"/>
      <c r="AH168" s="474"/>
      <c r="AI168" s="474"/>
      <c r="AJ168" s="474"/>
      <c r="AK168" s="474"/>
    </row>
    <row r="169" spans="1:37" ht="15.75" customHeight="1" x14ac:dyDescent="0.25">
      <c r="A169" s="474"/>
      <c r="B169" s="475"/>
      <c r="C169" s="475"/>
      <c r="D169" s="475"/>
      <c r="E169" s="475"/>
      <c r="F169" s="475"/>
      <c r="G169" s="475"/>
      <c r="H169" s="475"/>
      <c r="I169" s="475"/>
      <c r="J169" s="475"/>
      <c r="K169" s="475"/>
      <c r="L169" s="475"/>
      <c r="M169" s="474"/>
      <c r="N169" s="474"/>
      <c r="O169" s="474"/>
      <c r="P169" s="474"/>
      <c r="Q169" s="474"/>
      <c r="R169" s="474"/>
      <c r="S169" s="474"/>
      <c r="T169" s="474"/>
      <c r="U169" s="474"/>
      <c r="V169" s="474"/>
      <c r="W169" s="474"/>
      <c r="X169" s="474"/>
      <c r="Y169" s="474"/>
      <c r="Z169" s="474"/>
      <c r="AA169" s="474"/>
      <c r="AB169" s="474"/>
      <c r="AC169" s="474"/>
      <c r="AD169" s="474"/>
      <c r="AE169" s="474"/>
      <c r="AF169" s="474"/>
      <c r="AG169" s="474"/>
      <c r="AH169" s="474"/>
      <c r="AI169" s="474"/>
      <c r="AJ169" s="474"/>
      <c r="AK169" s="474"/>
    </row>
    <row r="170" spans="1:37" ht="15.75" customHeight="1" x14ac:dyDescent="0.25">
      <c r="A170" s="474"/>
      <c r="B170" s="475"/>
      <c r="C170" s="475"/>
      <c r="D170" s="475"/>
      <c r="E170" s="475"/>
      <c r="F170" s="475"/>
      <c r="G170" s="475"/>
      <c r="H170" s="475"/>
      <c r="I170" s="475"/>
      <c r="J170" s="475"/>
      <c r="K170" s="475"/>
      <c r="L170" s="475"/>
      <c r="M170" s="474"/>
      <c r="N170" s="474"/>
      <c r="O170" s="474"/>
      <c r="P170" s="474"/>
      <c r="Q170" s="474"/>
      <c r="R170" s="474"/>
      <c r="S170" s="474"/>
      <c r="T170" s="474"/>
      <c r="U170" s="474"/>
      <c r="V170" s="474"/>
      <c r="W170" s="474"/>
      <c r="X170" s="474"/>
      <c r="Y170" s="474"/>
      <c r="Z170" s="474"/>
      <c r="AA170" s="474"/>
      <c r="AB170" s="474"/>
      <c r="AC170" s="474"/>
      <c r="AD170" s="474"/>
      <c r="AE170" s="474"/>
      <c r="AF170" s="474"/>
      <c r="AG170" s="474"/>
      <c r="AH170" s="474"/>
      <c r="AI170" s="474"/>
      <c r="AJ170" s="474"/>
      <c r="AK170" s="474"/>
    </row>
    <row r="171" spans="1:37" ht="15.75" customHeight="1" x14ac:dyDescent="0.25">
      <c r="A171" s="474"/>
      <c r="B171" s="475"/>
      <c r="C171" s="475"/>
      <c r="D171" s="475"/>
      <c r="E171" s="475"/>
      <c r="F171" s="475"/>
      <c r="G171" s="475"/>
      <c r="H171" s="475"/>
      <c r="I171" s="475"/>
      <c r="J171" s="475"/>
      <c r="K171" s="475"/>
      <c r="L171" s="475"/>
      <c r="M171" s="474"/>
      <c r="N171" s="474"/>
      <c r="O171" s="474"/>
      <c r="P171" s="474"/>
      <c r="Q171" s="474"/>
      <c r="R171" s="474"/>
      <c r="S171" s="474"/>
      <c r="T171" s="474"/>
      <c r="U171" s="474"/>
      <c r="V171" s="474"/>
      <c r="W171" s="474"/>
      <c r="X171" s="474"/>
      <c r="Y171" s="474"/>
      <c r="Z171" s="474"/>
      <c r="AA171" s="474"/>
      <c r="AB171" s="474"/>
      <c r="AC171" s="474"/>
      <c r="AD171" s="474"/>
      <c r="AE171" s="474"/>
      <c r="AF171" s="474"/>
      <c r="AG171" s="474"/>
      <c r="AH171" s="474"/>
      <c r="AI171" s="474"/>
      <c r="AJ171" s="474"/>
      <c r="AK171" s="474"/>
    </row>
    <row r="172" spans="1:37" ht="15.75" customHeight="1" x14ac:dyDescent="0.25">
      <c r="A172" s="474"/>
      <c r="B172" s="475"/>
      <c r="C172" s="475"/>
      <c r="D172" s="475"/>
      <c r="E172" s="475"/>
      <c r="F172" s="475"/>
      <c r="G172" s="475"/>
      <c r="H172" s="475"/>
      <c r="I172" s="475"/>
      <c r="J172" s="475"/>
      <c r="K172" s="475"/>
      <c r="L172" s="475"/>
      <c r="M172" s="474"/>
      <c r="N172" s="474"/>
      <c r="O172" s="474"/>
      <c r="P172" s="474"/>
      <c r="Q172" s="474"/>
      <c r="R172" s="474"/>
      <c r="S172" s="474"/>
      <c r="T172" s="474"/>
      <c r="U172" s="474"/>
      <c r="V172" s="474"/>
      <c r="W172" s="474"/>
      <c r="X172" s="474"/>
      <c r="Y172" s="474"/>
      <c r="Z172" s="474"/>
      <c r="AA172" s="474"/>
      <c r="AB172" s="474"/>
      <c r="AC172" s="474"/>
      <c r="AD172" s="474"/>
      <c r="AE172" s="474"/>
      <c r="AF172" s="474"/>
      <c r="AG172" s="474"/>
      <c r="AH172" s="474"/>
      <c r="AI172" s="474"/>
      <c r="AJ172" s="474"/>
      <c r="AK172" s="474"/>
    </row>
    <row r="173" spans="1:37" ht="15.75" customHeight="1" x14ac:dyDescent="0.25">
      <c r="A173" s="474"/>
      <c r="B173" s="475"/>
      <c r="C173" s="475"/>
      <c r="D173" s="475"/>
      <c r="E173" s="475"/>
      <c r="F173" s="475"/>
      <c r="G173" s="475"/>
      <c r="H173" s="475"/>
      <c r="I173" s="475"/>
      <c r="J173" s="475"/>
      <c r="K173" s="475"/>
      <c r="L173" s="475"/>
      <c r="M173" s="474"/>
      <c r="N173" s="474"/>
      <c r="O173" s="474"/>
      <c r="P173" s="474"/>
      <c r="Q173" s="474"/>
      <c r="R173" s="474"/>
      <c r="S173" s="474"/>
      <c r="T173" s="474"/>
      <c r="U173" s="474"/>
      <c r="V173" s="474"/>
      <c r="W173" s="474"/>
      <c r="X173" s="474"/>
      <c r="Y173" s="474"/>
      <c r="Z173" s="474"/>
      <c r="AA173" s="474"/>
      <c r="AB173" s="474"/>
      <c r="AC173" s="474"/>
      <c r="AD173" s="474"/>
      <c r="AE173" s="474"/>
      <c r="AF173" s="474"/>
      <c r="AG173" s="474"/>
      <c r="AH173" s="474"/>
      <c r="AI173" s="474"/>
      <c r="AJ173" s="474"/>
      <c r="AK173" s="474"/>
    </row>
    <row r="174" spans="1:37" ht="15.75" customHeight="1" x14ac:dyDescent="0.25">
      <c r="A174" s="474"/>
      <c r="B174" s="475"/>
      <c r="C174" s="475"/>
      <c r="D174" s="475"/>
      <c r="E174" s="475"/>
      <c r="F174" s="475"/>
      <c r="G174" s="475"/>
      <c r="H174" s="475"/>
      <c r="I174" s="475"/>
      <c r="J174" s="475"/>
      <c r="K174" s="475"/>
      <c r="L174" s="475"/>
      <c r="M174" s="474"/>
      <c r="N174" s="474"/>
      <c r="O174" s="474"/>
      <c r="P174" s="474"/>
      <c r="Q174" s="474"/>
      <c r="R174" s="474"/>
      <c r="S174" s="474"/>
      <c r="T174" s="474"/>
      <c r="U174" s="474"/>
      <c r="V174" s="474"/>
      <c r="W174" s="474"/>
      <c r="X174" s="474"/>
      <c r="Y174" s="474"/>
      <c r="Z174" s="474"/>
      <c r="AA174" s="474"/>
      <c r="AB174" s="474"/>
      <c r="AC174" s="474"/>
      <c r="AD174" s="474"/>
      <c r="AE174" s="474"/>
      <c r="AF174" s="474"/>
      <c r="AG174" s="474"/>
      <c r="AH174" s="474"/>
      <c r="AI174" s="474"/>
      <c r="AJ174" s="474"/>
      <c r="AK174" s="474"/>
    </row>
    <row r="175" spans="1:37" ht="15.75" customHeight="1" x14ac:dyDescent="0.25">
      <c r="A175" s="474"/>
      <c r="B175" s="475"/>
      <c r="C175" s="475"/>
      <c r="D175" s="475"/>
      <c r="E175" s="475"/>
      <c r="F175" s="475"/>
      <c r="G175" s="475"/>
      <c r="H175" s="475"/>
      <c r="I175" s="475"/>
      <c r="J175" s="475"/>
      <c r="K175" s="475"/>
      <c r="L175" s="475"/>
      <c r="M175" s="474"/>
      <c r="N175" s="474"/>
      <c r="O175" s="474"/>
      <c r="P175" s="474"/>
      <c r="Q175" s="474"/>
      <c r="R175" s="474"/>
      <c r="S175" s="474"/>
      <c r="T175" s="474"/>
      <c r="U175" s="474"/>
      <c r="V175" s="474"/>
      <c r="W175" s="474"/>
      <c r="X175" s="474"/>
      <c r="Y175" s="474"/>
      <c r="Z175" s="474"/>
      <c r="AA175" s="474"/>
      <c r="AB175" s="474"/>
      <c r="AC175" s="474"/>
      <c r="AD175" s="474"/>
      <c r="AE175" s="474"/>
      <c r="AF175" s="474"/>
      <c r="AG175" s="474"/>
      <c r="AH175" s="474"/>
      <c r="AI175" s="474"/>
      <c r="AJ175" s="474"/>
      <c r="AK175" s="474"/>
    </row>
    <row r="176" spans="1:37" ht="15.75" customHeight="1" x14ac:dyDescent="0.25">
      <c r="A176" s="474"/>
      <c r="B176" s="475"/>
      <c r="C176" s="475"/>
      <c r="D176" s="475"/>
      <c r="E176" s="475"/>
      <c r="F176" s="475"/>
      <c r="G176" s="475"/>
      <c r="H176" s="475"/>
      <c r="I176" s="475"/>
      <c r="J176" s="475"/>
      <c r="K176" s="475"/>
      <c r="L176" s="475"/>
      <c r="M176" s="474"/>
      <c r="N176" s="474"/>
      <c r="O176" s="474"/>
      <c r="P176" s="474"/>
      <c r="Q176" s="474"/>
      <c r="R176" s="474"/>
      <c r="S176" s="474"/>
      <c r="T176" s="474"/>
      <c r="U176" s="474"/>
      <c r="V176" s="474"/>
      <c r="W176" s="474"/>
      <c r="X176" s="474"/>
      <c r="Y176" s="474"/>
      <c r="Z176" s="474"/>
      <c r="AA176" s="474"/>
      <c r="AB176" s="474"/>
      <c r="AC176" s="474"/>
      <c r="AD176" s="474"/>
      <c r="AE176" s="474"/>
      <c r="AF176" s="474"/>
      <c r="AG176" s="474"/>
      <c r="AH176" s="474"/>
      <c r="AI176" s="474"/>
      <c r="AJ176" s="474"/>
      <c r="AK176" s="474"/>
    </row>
    <row r="177" spans="1:37" ht="15.75" customHeight="1" x14ac:dyDescent="0.25">
      <c r="A177" s="474"/>
      <c r="B177" s="475"/>
      <c r="C177" s="475"/>
      <c r="D177" s="475"/>
      <c r="E177" s="475"/>
      <c r="F177" s="475"/>
      <c r="G177" s="475"/>
      <c r="H177" s="475"/>
      <c r="I177" s="475"/>
      <c r="J177" s="475"/>
      <c r="K177" s="475"/>
      <c r="L177" s="475"/>
      <c r="M177" s="474"/>
      <c r="N177" s="474"/>
      <c r="O177" s="474"/>
      <c r="P177" s="474"/>
      <c r="Q177" s="474"/>
      <c r="R177" s="474"/>
      <c r="S177" s="474"/>
      <c r="T177" s="474"/>
      <c r="U177" s="474"/>
      <c r="V177" s="474"/>
      <c r="W177" s="474"/>
      <c r="X177" s="474"/>
      <c r="Y177" s="474"/>
      <c r="Z177" s="474"/>
      <c r="AA177" s="474"/>
      <c r="AB177" s="474"/>
      <c r="AC177" s="474"/>
      <c r="AD177" s="474"/>
      <c r="AE177" s="474"/>
      <c r="AF177" s="474"/>
      <c r="AG177" s="474"/>
      <c r="AH177" s="474"/>
      <c r="AI177" s="474"/>
      <c r="AJ177" s="474"/>
      <c r="AK177" s="474"/>
    </row>
    <row r="178" spans="1:37" ht="15.75" customHeight="1" x14ac:dyDescent="0.25">
      <c r="A178" s="474"/>
      <c r="B178" s="475"/>
      <c r="C178" s="475"/>
      <c r="D178" s="475"/>
      <c r="E178" s="475"/>
      <c r="F178" s="475"/>
      <c r="G178" s="475"/>
      <c r="H178" s="475"/>
      <c r="I178" s="475"/>
      <c r="J178" s="475"/>
      <c r="K178" s="475"/>
      <c r="L178" s="475"/>
      <c r="M178" s="474"/>
      <c r="N178" s="474"/>
      <c r="O178" s="474"/>
      <c r="P178" s="474"/>
      <c r="Q178" s="474"/>
      <c r="R178" s="474"/>
      <c r="S178" s="474"/>
      <c r="T178" s="474"/>
      <c r="U178" s="474"/>
      <c r="V178" s="474"/>
      <c r="W178" s="474"/>
      <c r="X178" s="474"/>
      <c r="Y178" s="474"/>
      <c r="Z178" s="474"/>
      <c r="AA178" s="474"/>
      <c r="AB178" s="474"/>
      <c r="AC178" s="474"/>
      <c r="AD178" s="474"/>
      <c r="AE178" s="474"/>
      <c r="AF178" s="474"/>
      <c r="AG178" s="474"/>
      <c r="AH178" s="474"/>
      <c r="AI178" s="474"/>
      <c r="AJ178" s="474"/>
      <c r="AK178" s="474"/>
    </row>
    <row r="179" spans="1:37" ht="15.75" customHeight="1" x14ac:dyDescent="0.25">
      <c r="A179" s="474"/>
      <c r="B179" s="475"/>
      <c r="C179" s="475"/>
      <c r="D179" s="475"/>
      <c r="E179" s="475"/>
      <c r="F179" s="475"/>
      <c r="G179" s="475"/>
      <c r="H179" s="475"/>
      <c r="I179" s="475"/>
      <c r="J179" s="475"/>
      <c r="K179" s="475"/>
      <c r="L179" s="475"/>
      <c r="M179" s="474"/>
      <c r="N179" s="474"/>
      <c r="O179" s="474"/>
      <c r="P179" s="474"/>
      <c r="Q179" s="474"/>
      <c r="R179" s="474"/>
      <c r="S179" s="474"/>
      <c r="T179" s="474"/>
      <c r="U179" s="474"/>
      <c r="V179" s="474"/>
      <c r="W179" s="474"/>
      <c r="X179" s="474"/>
      <c r="Y179" s="474"/>
      <c r="Z179" s="474"/>
      <c r="AA179" s="474"/>
      <c r="AB179" s="474"/>
      <c r="AC179" s="474"/>
      <c r="AD179" s="474"/>
      <c r="AE179" s="474"/>
      <c r="AF179" s="474"/>
      <c r="AG179" s="474"/>
      <c r="AH179" s="474"/>
      <c r="AI179" s="474"/>
      <c r="AJ179" s="474"/>
      <c r="AK179" s="474"/>
    </row>
    <row r="180" spans="1:37" ht="15.75" customHeight="1" x14ac:dyDescent="0.25">
      <c r="A180" s="474"/>
      <c r="B180" s="475"/>
      <c r="C180" s="475"/>
      <c r="D180" s="475"/>
      <c r="E180" s="475"/>
      <c r="F180" s="475"/>
      <c r="G180" s="475"/>
      <c r="H180" s="475"/>
      <c r="I180" s="475"/>
      <c r="J180" s="475"/>
      <c r="K180" s="475"/>
      <c r="L180" s="475"/>
      <c r="M180" s="474"/>
      <c r="N180" s="474"/>
      <c r="O180" s="474"/>
      <c r="P180" s="474"/>
      <c r="Q180" s="474"/>
      <c r="R180" s="474"/>
      <c r="S180" s="474"/>
      <c r="T180" s="474"/>
      <c r="U180" s="474"/>
      <c r="V180" s="474"/>
      <c r="W180" s="474"/>
      <c r="X180" s="474"/>
      <c r="Y180" s="474"/>
      <c r="Z180" s="474"/>
      <c r="AA180" s="474"/>
      <c r="AB180" s="474"/>
      <c r="AC180" s="474"/>
      <c r="AD180" s="474"/>
      <c r="AE180" s="474"/>
      <c r="AF180" s="474"/>
      <c r="AG180" s="474"/>
      <c r="AH180" s="474"/>
      <c r="AI180" s="474"/>
      <c r="AJ180" s="474"/>
      <c r="AK180" s="474"/>
    </row>
    <row r="181" spans="1:37" ht="15.75" customHeight="1" x14ac:dyDescent="0.25">
      <c r="A181" s="474"/>
      <c r="B181" s="475"/>
      <c r="C181" s="475"/>
      <c r="D181" s="475"/>
      <c r="E181" s="475"/>
      <c r="F181" s="475"/>
      <c r="G181" s="475"/>
      <c r="H181" s="475"/>
      <c r="I181" s="475"/>
      <c r="J181" s="475"/>
      <c r="K181" s="475"/>
      <c r="L181" s="475"/>
      <c r="M181" s="474"/>
      <c r="N181" s="474"/>
      <c r="O181" s="474"/>
      <c r="P181" s="474"/>
      <c r="Q181" s="474"/>
      <c r="R181" s="474"/>
      <c r="S181" s="474"/>
      <c r="T181" s="474"/>
      <c r="U181" s="474"/>
      <c r="V181" s="474"/>
      <c r="W181" s="474"/>
      <c r="X181" s="474"/>
      <c r="Y181" s="474"/>
      <c r="Z181" s="474"/>
      <c r="AA181" s="474"/>
      <c r="AB181" s="474"/>
      <c r="AC181" s="474"/>
      <c r="AD181" s="474"/>
      <c r="AE181" s="474"/>
      <c r="AF181" s="474"/>
      <c r="AG181" s="474"/>
      <c r="AH181" s="474"/>
      <c r="AI181" s="474"/>
      <c r="AJ181" s="474"/>
      <c r="AK181" s="474"/>
    </row>
    <row r="182" spans="1:37" ht="15.75" customHeight="1" x14ac:dyDescent="0.25">
      <c r="A182" s="474"/>
      <c r="B182" s="475"/>
      <c r="C182" s="475"/>
      <c r="D182" s="475"/>
      <c r="E182" s="475"/>
      <c r="F182" s="475"/>
      <c r="G182" s="475"/>
      <c r="H182" s="475"/>
      <c r="I182" s="475"/>
      <c r="J182" s="475"/>
      <c r="K182" s="475"/>
      <c r="L182" s="475"/>
      <c r="M182" s="474"/>
      <c r="N182" s="474"/>
      <c r="O182" s="474"/>
      <c r="P182" s="474"/>
      <c r="Q182" s="474"/>
      <c r="R182" s="474"/>
      <c r="S182" s="474"/>
      <c r="T182" s="474"/>
      <c r="U182" s="474"/>
      <c r="V182" s="474"/>
      <c r="W182" s="474"/>
      <c r="X182" s="474"/>
      <c r="Y182" s="474"/>
      <c r="Z182" s="474"/>
      <c r="AA182" s="474"/>
      <c r="AB182" s="474"/>
      <c r="AC182" s="474"/>
      <c r="AD182" s="474"/>
      <c r="AE182" s="474"/>
      <c r="AF182" s="474"/>
      <c r="AG182" s="474"/>
      <c r="AH182" s="474"/>
      <c r="AI182" s="474"/>
      <c r="AJ182" s="474"/>
      <c r="AK182" s="474"/>
    </row>
    <row r="183" spans="1:37" ht="15.75" customHeight="1" x14ac:dyDescent="0.25">
      <c r="A183" s="474"/>
      <c r="B183" s="475"/>
      <c r="C183" s="475"/>
      <c r="D183" s="475"/>
      <c r="E183" s="475"/>
      <c r="F183" s="475"/>
      <c r="G183" s="475"/>
      <c r="H183" s="475"/>
      <c r="I183" s="475"/>
      <c r="J183" s="475"/>
      <c r="K183" s="475"/>
      <c r="L183" s="475"/>
      <c r="M183" s="474"/>
      <c r="N183" s="474"/>
      <c r="O183" s="474"/>
      <c r="P183" s="474"/>
      <c r="Q183" s="474"/>
      <c r="R183" s="474"/>
      <c r="S183" s="474"/>
      <c r="T183" s="474"/>
      <c r="U183" s="474"/>
      <c r="V183" s="474"/>
      <c r="W183" s="474"/>
      <c r="X183" s="474"/>
      <c r="Y183" s="474"/>
      <c r="Z183" s="474"/>
      <c r="AA183" s="474"/>
      <c r="AB183" s="474"/>
      <c r="AC183" s="474"/>
      <c r="AD183" s="474"/>
      <c r="AE183" s="474"/>
      <c r="AF183" s="474"/>
      <c r="AG183" s="474"/>
      <c r="AH183" s="474"/>
      <c r="AI183" s="474"/>
      <c r="AJ183" s="474"/>
      <c r="AK183" s="474"/>
    </row>
    <row r="184" spans="1:37" ht="15.75" customHeight="1" x14ac:dyDescent="0.25">
      <c r="A184" s="474"/>
      <c r="B184" s="475"/>
      <c r="C184" s="475"/>
      <c r="D184" s="475"/>
      <c r="E184" s="475"/>
      <c r="F184" s="475"/>
      <c r="G184" s="475"/>
      <c r="H184" s="475"/>
      <c r="I184" s="475"/>
      <c r="J184" s="475"/>
      <c r="K184" s="475"/>
      <c r="L184" s="475"/>
      <c r="M184" s="474"/>
      <c r="N184" s="474"/>
      <c r="O184" s="474"/>
      <c r="P184" s="474"/>
      <c r="Q184" s="474"/>
      <c r="R184" s="474"/>
      <c r="S184" s="474"/>
      <c r="T184" s="474"/>
      <c r="U184" s="474"/>
      <c r="V184" s="474"/>
      <c r="W184" s="474"/>
      <c r="X184" s="474"/>
      <c r="Y184" s="474"/>
      <c r="Z184" s="474"/>
      <c r="AA184" s="474"/>
      <c r="AB184" s="474"/>
      <c r="AC184" s="474"/>
      <c r="AD184" s="474"/>
      <c r="AE184" s="474"/>
      <c r="AF184" s="474"/>
      <c r="AG184" s="474"/>
      <c r="AH184" s="474"/>
      <c r="AI184" s="474"/>
      <c r="AJ184" s="474"/>
      <c r="AK184" s="474"/>
    </row>
    <row r="185" spans="1:37" ht="15.75" customHeight="1" x14ac:dyDescent="0.25">
      <c r="A185" s="474"/>
      <c r="B185" s="475"/>
      <c r="C185" s="475"/>
      <c r="D185" s="475"/>
      <c r="E185" s="475"/>
      <c r="F185" s="475"/>
      <c r="G185" s="475"/>
      <c r="H185" s="475"/>
      <c r="I185" s="475"/>
      <c r="J185" s="475"/>
      <c r="K185" s="475"/>
      <c r="L185" s="475"/>
      <c r="M185" s="474"/>
      <c r="N185" s="474"/>
      <c r="O185" s="474"/>
      <c r="P185" s="474"/>
      <c r="Q185" s="474"/>
      <c r="R185" s="474"/>
      <c r="S185" s="474"/>
      <c r="T185" s="474"/>
      <c r="U185" s="474"/>
      <c r="V185" s="474"/>
      <c r="W185" s="474"/>
      <c r="X185" s="474"/>
      <c r="Y185" s="474"/>
      <c r="Z185" s="474"/>
      <c r="AA185" s="474"/>
      <c r="AB185" s="474"/>
      <c r="AC185" s="474"/>
      <c r="AD185" s="474"/>
      <c r="AE185" s="474"/>
      <c r="AF185" s="474"/>
      <c r="AG185" s="474"/>
      <c r="AH185" s="474"/>
      <c r="AI185" s="474"/>
      <c r="AJ185" s="474"/>
      <c r="AK185" s="474"/>
    </row>
    <row r="186" spans="1:37" ht="15.75" customHeight="1" x14ac:dyDescent="0.25">
      <c r="A186" s="474"/>
      <c r="B186" s="475"/>
      <c r="C186" s="475"/>
      <c r="D186" s="475"/>
      <c r="E186" s="475"/>
      <c r="F186" s="475"/>
      <c r="G186" s="475"/>
      <c r="H186" s="475"/>
      <c r="I186" s="475"/>
      <c r="J186" s="475"/>
      <c r="K186" s="475"/>
      <c r="L186" s="475"/>
      <c r="M186" s="474"/>
      <c r="N186" s="474"/>
      <c r="O186" s="474"/>
      <c r="P186" s="474"/>
      <c r="Q186" s="474"/>
      <c r="R186" s="474"/>
      <c r="S186" s="474"/>
      <c r="T186" s="474"/>
      <c r="U186" s="474"/>
      <c r="V186" s="474"/>
      <c r="W186" s="474"/>
      <c r="X186" s="474"/>
      <c r="Y186" s="474"/>
      <c r="Z186" s="474"/>
      <c r="AA186" s="474"/>
      <c r="AB186" s="474"/>
      <c r="AC186" s="474"/>
      <c r="AD186" s="474"/>
      <c r="AE186" s="474"/>
      <c r="AF186" s="474"/>
      <c r="AG186" s="474"/>
      <c r="AH186" s="474"/>
      <c r="AI186" s="474"/>
      <c r="AJ186" s="474"/>
      <c r="AK186" s="474"/>
    </row>
    <row r="187" spans="1:37" ht="15.75" customHeight="1" x14ac:dyDescent="0.25">
      <c r="A187" s="474"/>
      <c r="B187" s="475"/>
      <c r="C187" s="475"/>
      <c r="D187" s="475"/>
      <c r="E187" s="475"/>
      <c r="F187" s="475"/>
      <c r="G187" s="475"/>
      <c r="H187" s="475"/>
      <c r="I187" s="475"/>
      <c r="J187" s="475"/>
      <c r="K187" s="475"/>
      <c r="L187" s="475"/>
      <c r="M187" s="474"/>
      <c r="N187" s="474"/>
      <c r="O187" s="474"/>
      <c r="P187" s="474"/>
      <c r="Q187" s="474"/>
      <c r="R187" s="474"/>
      <c r="S187" s="474"/>
      <c r="T187" s="474"/>
      <c r="U187" s="474"/>
      <c r="V187" s="474"/>
      <c r="W187" s="474"/>
      <c r="X187" s="474"/>
      <c r="Y187" s="474"/>
      <c r="Z187" s="474"/>
      <c r="AA187" s="474"/>
      <c r="AB187" s="474"/>
      <c r="AC187" s="474"/>
      <c r="AD187" s="474"/>
      <c r="AE187" s="474"/>
      <c r="AF187" s="474"/>
      <c r="AG187" s="474"/>
      <c r="AH187" s="474"/>
      <c r="AI187" s="474"/>
      <c r="AJ187" s="474"/>
      <c r="AK187" s="474"/>
    </row>
    <row r="188" spans="1:37" ht="15.75" customHeight="1" x14ac:dyDescent="0.25">
      <c r="A188" s="474"/>
      <c r="B188" s="475"/>
      <c r="C188" s="475"/>
      <c r="D188" s="475"/>
      <c r="E188" s="475"/>
      <c r="F188" s="475"/>
      <c r="G188" s="475"/>
      <c r="H188" s="475"/>
      <c r="I188" s="475"/>
      <c r="J188" s="475"/>
      <c r="K188" s="475"/>
      <c r="L188" s="475"/>
      <c r="M188" s="474"/>
      <c r="N188" s="474"/>
      <c r="O188" s="474"/>
      <c r="P188" s="474"/>
      <c r="Q188" s="474"/>
      <c r="R188" s="474"/>
      <c r="S188" s="474"/>
      <c r="T188" s="474"/>
      <c r="U188" s="474"/>
      <c r="V188" s="474"/>
      <c r="W188" s="474"/>
      <c r="X188" s="474"/>
      <c r="Y188" s="474"/>
      <c r="Z188" s="474"/>
      <c r="AA188" s="474"/>
      <c r="AB188" s="474"/>
      <c r="AC188" s="474"/>
      <c r="AD188" s="474"/>
      <c r="AE188" s="474"/>
      <c r="AF188" s="474"/>
      <c r="AG188" s="474"/>
      <c r="AH188" s="474"/>
      <c r="AI188" s="474"/>
      <c r="AJ188" s="474"/>
      <c r="AK188" s="474"/>
    </row>
    <row r="189" spans="1:37" ht="15.75" customHeight="1" x14ac:dyDescent="0.25">
      <c r="A189" s="474"/>
      <c r="B189" s="475"/>
      <c r="C189" s="475"/>
      <c r="D189" s="475"/>
      <c r="E189" s="475"/>
      <c r="F189" s="475"/>
      <c r="G189" s="475"/>
      <c r="H189" s="475"/>
      <c r="I189" s="475"/>
      <c r="J189" s="475"/>
      <c r="K189" s="475"/>
      <c r="L189" s="475"/>
      <c r="M189" s="474"/>
      <c r="N189" s="474"/>
      <c r="O189" s="474"/>
      <c r="P189" s="474"/>
      <c r="Q189" s="474"/>
      <c r="R189" s="474"/>
      <c r="S189" s="474"/>
      <c r="T189" s="474"/>
      <c r="U189" s="474"/>
      <c r="V189" s="474"/>
      <c r="W189" s="474"/>
      <c r="X189" s="474"/>
      <c r="Y189" s="474"/>
      <c r="Z189" s="474"/>
      <c r="AA189" s="474"/>
      <c r="AB189" s="474"/>
      <c r="AC189" s="474"/>
      <c r="AD189" s="474"/>
      <c r="AE189" s="474"/>
      <c r="AF189" s="474"/>
      <c r="AG189" s="474"/>
      <c r="AH189" s="474"/>
      <c r="AI189" s="474"/>
      <c r="AJ189" s="474"/>
      <c r="AK189" s="474"/>
    </row>
    <row r="190" spans="1:37" ht="15.75" customHeight="1" x14ac:dyDescent="0.25">
      <c r="A190" s="474"/>
      <c r="B190" s="475"/>
      <c r="C190" s="475"/>
      <c r="D190" s="475"/>
      <c r="E190" s="475"/>
      <c r="F190" s="475"/>
      <c r="G190" s="475"/>
      <c r="H190" s="475"/>
      <c r="I190" s="475"/>
      <c r="J190" s="475"/>
      <c r="K190" s="475"/>
      <c r="L190" s="475"/>
      <c r="M190" s="474"/>
      <c r="N190" s="474"/>
      <c r="O190" s="474"/>
      <c r="P190" s="474"/>
      <c r="Q190" s="474"/>
      <c r="R190" s="474"/>
      <c r="S190" s="474"/>
      <c r="T190" s="474"/>
      <c r="U190" s="474"/>
      <c r="V190" s="474"/>
      <c r="W190" s="474"/>
      <c r="X190" s="474"/>
      <c r="Y190" s="474"/>
      <c r="Z190" s="474"/>
      <c r="AA190" s="474"/>
      <c r="AB190" s="474"/>
      <c r="AC190" s="474"/>
      <c r="AD190" s="474"/>
      <c r="AE190" s="474"/>
      <c r="AF190" s="474"/>
      <c r="AG190" s="474"/>
      <c r="AH190" s="474"/>
      <c r="AI190" s="474"/>
      <c r="AJ190" s="474"/>
      <c r="AK190" s="474"/>
    </row>
    <row r="191" spans="1:37" ht="15.75" customHeight="1" x14ac:dyDescent="0.25">
      <c r="A191" s="474"/>
      <c r="B191" s="475"/>
      <c r="C191" s="475"/>
      <c r="D191" s="475"/>
      <c r="E191" s="475"/>
      <c r="F191" s="475"/>
      <c r="G191" s="475"/>
      <c r="H191" s="475"/>
      <c r="I191" s="475"/>
      <c r="J191" s="475"/>
      <c r="K191" s="475"/>
      <c r="L191" s="475"/>
      <c r="M191" s="474"/>
      <c r="N191" s="474"/>
      <c r="O191" s="474"/>
      <c r="P191" s="474"/>
      <c r="Q191" s="474"/>
      <c r="R191" s="474"/>
      <c r="S191" s="474"/>
      <c r="T191" s="474"/>
      <c r="U191" s="474"/>
      <c r="V191" s="474"/>
      <c r="W191" s="474"/>
      <c r="X191" s="474"/>
      <c r="Y191" s="474"/>
      <c r="Z191" s="474"/>
      <c r="AA191" s="474"/>
      <c r="AB191" s="474"/>
      <c r="AC191" s="474"/>
      <c r="AD191" s="474"/>
      <c r="AE191" s="474"/>
      <c r="AF191" s="474"/>
      <c r="AG191" s="474"/>
      <c r="AH191" s="474"/>
      <c r="AI191" s="474"/>
      <c r="AJ191" s="474"/>
      <c r="AK191" s="474"/>
    </row>
    <row r="192" spans="1:37" ht="15.75" customHeight="1" x14ac:dyDescent="0.25">
      <c r="A192" s="474"/>
      <c r="B192" s="475"/>
      <c r="C192" s="475"/>
      <c r="D192" s="475"/>
      <c r="E192" s="475"/>
      <c r="F192" s="475"/>
      <c r="G192" s="475"/>
      <c r="H192" s="475"/>
      <c r="I192" s="475"/>
      <c r="J192" s="475"/>
      <c r="K192" s="475"/>
      <c r="L192" s="475"/>
      <c r="M192" s="474"/>
      <c r="N192" s="474"/>
      <c r="O192" s="474"/>
      <c r="P192" s="474"/>
      <c r="Q192" s="474"/>
      <c r="R192" s="474"/>
      <c r="S192" s="474"/>
      <c r="T192" s="474"/>
      <c r="U192" s="474"/>
      <c r="V192" s="474"/>
      <c r="W192" s="474"/>
      <c r="X192" s="474"/>
      <c r="Y192" s="474"/>
      <c r="Z192" s="474"/>
      <c r="AA192" s="474"/>
      <c r="AB192" s="474"/>
      <c r="AC192" s="474"/>
      <c r="AD192" s="474"/>
      <c r="AE192" s="474"/>
      <c r="AF192" s="474"/>
      <c r="AG192" s="474"/>
      <c r="AH192" s="474"/>
      <c r="AI192" s="474"/>
      <c r="AJ192" s="474"/>
      <c r="AK192" s="474"/>
    </row>
    <row r="193" spans="1:37" ht="15.75" customHeight="1" x14ac:dyDescent="0.25">
      <c r="A193" s="474"/>
      <c r="B193" s="475"/>
      <c r="C193" s="475"/>
      <c r="D193" s="475"/>
      <c r="E193" s="475"/>
      <c r="F193" s="475"/>
      <c r="G193" s="475"/>
      <c r="H193" s="475"/>
      <c r="I193" s="475"/>
      <c r="J193" s="475"/>
      <c r="K193" s="475"/>
      <c r="L193" s="475"/>
      <c r="M193" s="474"/>
      <c r="N193" s="474"/>
      <c r="O193" s="474"/>
      <c r="P193" s="474"/>
      <c r="Q193" s="474"/>
      <c r="R193" s="474"/>
      <c r="S193" s="474"/>
      <c r="T193" s="474"/>
      <c r="U193" s="474"/>
      <c r="V193" s="474"/>
      <c r="W193" s="474"/>
      <c r="X193" s="474"/>
      <c r="Y193" s="474"/>
      <c r="Z193" s="474"/>
      <c r="AA193" s="474"/>
      <c r="AB193" s="474"/>
      <c r="AC193" s="474"/>
      <c r="AD193" s="474"/>
      <c r="AE193" s="474"/>
      <c r="AF193" s="474"/>
      <c r="AG193" s="474"/>
      <c r="AH193" s="474"/>
      <c r="AI193" s="474"/>
      <c r="AJ193" s="474"/>
      <c r="AK193" s="474"/>
    </row>
    <row r="194" spans="1:37" ht="15.75" customHeight="1" x14ac:dyDescent="0.25">
      <c r="A194" s="474"/>
      <c r="B194" s="475"/>
      <c r="C194" s="475"/>
      <c r="D194" s="475"/>
      <c r="E194" s="475"/>
      <c r="F194" s="475"/>
      <c r="G194" s="475"/>
      <c r="H194" s="475"/>
      <c r="I194" s="475"/>
      <c r="J194" s="475"/>
      <c r="K194" s="475"/>
      <c r="L194" s="475"/>
      <c r="M194" s="474"/>
      <c r="N194" s="474"/>
      <c r="O194" s="474"/>
      <c r="P194" s="474"/>
      <c r="Q194" s="474"/>
      <c r="R194" s="474"/>
      <c r="S194" s="474"/>
      <c r="T194" s="474"/>
      <c r="U194" s="474"/>
      <c r="V194" s="474"/>
      <c r="W194" s="474"/>
      <c r="X194" s="474"/>
      <c r="Y194" s="474"/>
      <c r="Z194" s="474"/>
      <c r="AA194" s="474"/>
      <c r="AB194" s="474"/>
      <c r="AC194" s="474"/>
      <c r="AD194" s="474"/>
      <c r="AE194" s="474"/>
      <c r="AF194" s="474"/>
      <c r="AG194" s="474"/>
      <c r="AH194" s="474"/>
      <c r="AI194" s="474"/>
      <c r="AJ194" s="474"/>
      <c r="AK194" s="474"/>
    </row>
    <row r="195" spans="1:37" ht="15.75" customHeight="1" x14ac:dyDescent="0.25">
      <c r="A195" s="474"/>
      <c r="B195" s="475"/>
      <c r="C195" s="475"/>
      <c r="D195" s="475"/>
      <c r="E195" s="475"/>
      <c r="F195" s="475"/>
      <c r="G195" s="475"/>
      <c r="H195" s="475"/>
      <c r="I195" s="475"/>
      <c r="J195" s="475"/>
      <c r="K195" s="475"/>
      <c r="L195" s="475"/>
      <c r="M195" s="474"/>
      <c r="N195" s="474"/>
      <c r="O195" s="474"/>
      <c r="P195" s="474"/>
      <c r="Q195" s="474"/>
      <c r="R195" s="474"/>
      <c r="S195" s="474"/>
      <c r="T195" s="474"/>
      <c r="U195" s="474"/>
      <c r="V195" s="474"/>
      <c r="W195" s="474"/>
      <c r="X195" s="474"/>
      <c r="Y195" s="474"/>
      <c r="Z195" s="474"/>
      <c r="AA195" s="474"/>
      <c r="AB195" s="474"/>
      <c r="AC195" s="474"/>
      <c r="AD195" s="474"/>
      <c r="AE195" s="474"/>
      <c r="AF195" s="474"/>
      <c r="AG195" s="474"/>
      <c r="AH195" s="474"/>
      <c r="AI195" s="474"/>
      <c r="AJ195" s="474"/>
      <c r="AK195" s="474"/>
    </row>
    <row r="196" spans="1:37" ht="15.75" customHeight="1" x14ac:dyDescent="0.25">
      <c r="A196" s="474"/>
      <c r="B196" s="475"/>
      <c r="C196" s="475"/>
      <c r="D196" s="475"/>
      <c r="E196" s="475"/>
      <c r="F196" s="475"/>
      <c r="G196" s="475"/>
      <c r="H196" s="475"/>
      <c r="I196" s="475"/>
      <c r="J196" s="475"/>
      <c r="K196" s="475"/>
      <c r="L196" s="475"/>
      <c r="M196" s="474"/>
      <c r="N196" s="474"/>
      <c r="O196" s="474"/>
      <c r="P196" s="474"/>
      <c r="Q196" s="474"/>
      <c r="R196" s="474"/>
      <c r="S196" s="474"/>
      <c r="T196" s="474"/>
      <c r="U196" s="474"/>
      <c r="V196" s="474"/>
      <c r="W196" s="474"/>
      <c r="X196" s="474"/>
      <c r="Y196" s="474"/>
      <c r="Z196" s="474"/>
      <c r="AA196" s="474"/>
      <c r="AB196" s="474"/>
      <c r="AC196" s="474"/>
      <c r="AD196" s="474"/>
      <c r="AE196" s="474"/>
      <c r="AF196" s="474"/>
      <c r="AG196" s="474"/>
      <c r="AH196" s="474"/>
      <c r="AI196" s="474"/>
      <c r="AJ196" s="474"/>
      <c r="AK196" s="474"/>
    </row>
    <row r="197" spans="1:37" ht="15.75" customHeight="1" x14ac:dyDescent="0.25">
      <c r="A197" s="474"/>
      <c r="B197" s="475"/>
      <c r="C197" s="475"/>
      <c r="D197" s="475"/>
      <c r="E197" s="475"/>
      <c r="F197" s="475"/>
      <c r="G197" s="475"/>
      <c r="H197" s="475"/>
      <c r="I197" s="475"/>
      <c r="J197" s="475"/>
      <c r="K197" s="475"/>
      <c r="L197" s="475"/>
      <c r="M197" s="474"/>
      <c r="N197" s="474"/>
      <c r="O197" s="474"/>
      <c r="P197" s="474"/>
      <c r="Q197" s="474"/>
      <c r="R197" s="474"/>
      <c r="S197" s="474"/>
      <c r="T197" s="474"/>
      <c r="U197" s="474"/>
      <c r="V197" s="474"/>
      <c r="W197" s="474"/>
      <c r="X197" s="474"/>
      <c r="Y197" s="474"/>
      <c r="Z197" s="474"/>
      <c r="AA197" s="474"/>
      <c r="AB197" s="474"/>
      <c r="AC197" s="474"/>
      <c r="AD197" s="474"/>
      <c r="AE197" s="474"/>
      <c r="AF197" s="474"/>
      <c r="AG197" s="474"/>
      <c r="AH197" s="474"/>
      <c r="AI197" s="474"/>
      <c r="AJ197" s="474"/>
      <c r="AK197" s="474"/>
    </row>
    <row r="198" spans="1:37" ht="15.75" customHeight="1" x14ac:dyDescent="0.25">
      <c r="A198" s="474"/>
      <c r="B198" s="475"/>
      <c r="C198" s="475"/>
      <c r="D198" s="475"/>
      <c r="E198" s="475"/>
      <c r="F198" s="475"/>
      <c r="G198" s="475"/>
      <c r="H198" s="475"/>
      <c r="I198" s="475"/>
      <c r="J198" s="475"/>
      <c r="K198" s="475"/>
      <c r="L198" s="475"/>
      <c r="M198" s="474"/>
      <c r="N198" s="474"/>
      <c r="O198" s="474"/>
      <c r="P198" s="474"/>
      <c r="Q198" s="474"/>
      <c r="R198" s="474"/>
      <c r="S198" s="474"/>
      <c r="T198" s="474"/>
      <c r="U198" s="474"/>
      <c r="V198" s="474"/>
      <c r="W198" s="474"/>
      <c r="X198" s="474"/>
      <c r="Y198" s="474"/>
      <c r="Z198" s="474"/>
      <c r="AA198" s="474"/>
      <c r="AB198" s="474"/>
      <c r="AC198" s="474"/>
      <c r="AD198" s="474"/>
      <c r="AE198" s="474"/>
      <c r="AF198" s="474"/>
      <c r="AG198" s="474"/>
      <c r="AH198" s="474"/>
      <c r="AI198" s="474"/>
      <c r="AJ198" s="474"/>
      <c r="AK198" s="474"/>
    </row>
    <row r="199" spans="1:37" ht="15.75" customHeight="1" x14ac:dyDescent="0.25">
      <c r="A199" s="474"/>
      <c r="B199" s="475"/>
      <c r="C199" s="475"/>
      <c r="D199" s="475"/>
      <c r="E199" s="475"/>
      <c r="F199" s="475"/>
      <c r="G199" s="475"/>
      <c r="H199" s="475"/>
      <c r="I199" s="475"/>
      <c r="J199" s="475"/>
      <c r="K199" s="475"/>
      <c r="L199" s="475"/>
      <c r="M199" s="474"/>
      <c r="N199" s="474"/>
      <c r="O199" s="474"/>
      <c r="P199" s="474"/>
      <c r="Q199" s="474"/>
      <c r="R199" s="474"/>
      <c r="S199" s="474"/>
      <c r="T199" s="474"/>
      <c r="U199" s="474"/>
      <c r="V199" s="474"/>
      <c r="W199" s="474"/>
      <c r="X199" s="474"/>
      <c r="Y199" s="474"/>
      <c r="Z199" s="474"/>
      <c r="AA199" s="474"/>
      <c r="AB199" s="474"/>
      <c r="AC199" s="474"/>
      <c r="AD199" s="474"/>
      <c r="AE199" s="474"/>
      <c r="AF199" s="474"/>
      <c r="AG199" s="474"/>
      <c r="AH199" s="474"/>
      <c r="AI199" s="474"/>
      <c r="AJ199" s="474"/>
      <c r="AK199" s="474"/>
    </row>
    <row r="200" spans="1:37" ht="15.75" customHeight="1" x14ac:dyDescent="0.25">
      <c r="A200" s="474"/>
      <c r="B200" s="475"/>
      <c r="C200" s="475"/>
      <c r="D200" s="475"/>
      <c r="E200" s="475"/>
      <c r="F200" s="475"/>
      <c r="G200" s="475"/>
      <c r="H200" s="475"/>
      <c r="I200" s="475"/>
      <c r="J200" s="475"/>
      <c r="K200" s="475"/>
      <c r="L200" s="475"/>
      <c r="M200" s="474"/>
      <c r="N200" s="474"/>
      <c r="O200" s="474"/>
      <c r="P200" s="474"/>
      <c r="Q200" s="474"/>
      <c r="R200" s="474"/>
      <c r="S200" s="474"/>
      <c r="T200" s="474"/>
      <c r="U200" s="474"/>
      <c r="V200" s="474"/>
      <c r="W200" s="474"/>
      <c r="X200" s="474"/>
      <c r="Y200" s="474"/>
      <c r="Z200" s="474"/>
      <c r="AA200" s="474"/>
      <c r="AB200" s="474"/>
      <c r="AC200" s="474"/>
      <c r="AD200" s="474"/>
      <c r="AE200" s="474"/>
      <c r="AF200" s="474"/>
      <c r="AG200" s="474"/>
      <c r="AH200" s="474"/>
      <c r="AI200" s="474"/>
      <c r="AJ200" s="474"/>
      <c r="AK200" s="474"/>
    </row>
    <row r="201" spans="1:37" ht="15.75" customHeight="1" x14ac:dyDescent="0.25">
      <c r="A201" s="474"/>
      <c r="B201" s="475"/>
      <c r="C201" s="475"/>
      <c r="D201" s="475"/>
      <c r="E201" s="475"/>
      <c r="F201" s="475"/>
      <c r="G201" s="475"/>
      <c r="H201" s="475"/>
      <c r="I201" s="475"/>
      <c r="J201" s="475"/>
      <c r="K201" s="475"/>
      <c r="L201" s="475"/>
      <c r="M201" s="474"/>
      <c r="N201" s="474"/>
      <c r="O201" s="474"/>
      <c r="P201" s="474"/>
      <c r="Q201" s="474"/>
      <c r="R201" s="474"/>
      <c r="S201" s="474"/>
      <c r="T201" s="474"/>
      <c r="U201" s="474"/>
      <c r="V201" s="474"/>
      <c r="W201" s="474"/>
      <c r="X201" s="474"/>
      <c r="Y201" s="474"/>
      <c r="Z201" s="474"/>
      <c r="AA201" s="474"/>
      <c r="AB201" s="474"/>
      <c r="AC201" s="474"/>
      <c r="AD201" s="474"/>
      <c r="AE201" s="474"/>
      <c r="AF201" s="474"/>
      <c r="AG201" s="474"/>
      <c r="AH201" s="474"/>
      <c r="AI201" s="474"/>
      <c r="AJ201" s="474"/>
      <c r="AK201" s="474"/>
    </row>
    <row r="202" spans="1:37" ht="15.75" customHeight="1" x14ac:dyDescent="0.25">
      <c r="A202" s="474"/>
      <c r="B202" s="475"/>
      <c r="C202" s="475"/>
      <c r="D202" s="475"/>
      <c r="E202" s="475"/>
      <c r="F202" s="475"/>
      <c r="G202" s="475"/>
      <c r="H202" s="475"/>
      <c r="I202" s="475"/>
      <c r="J202" s="475"/>
      <c r="K202" s="475"/>
      <c r="L202" s="475"/>
      <c r="M202" s="474"/>
      <c r="N202" s="474"/>
      <c r="O202" s="474"/>
      <c r="P202" s="474"/>
      <c r="Q202" s="474"/>
      <c r="R202" s="474"/>
      <c r="S202" s="474"/>
      <c r="T202" s="474"/>
      <c r="U202" s="474"/>
      <c r="V202" s="474"/>
      <c r="W202" s="474"/>
      <c r="X202" s="474"/>
      <c r="Y202" s="474"/>
      <c r="Z202" s="474"/>
      <c r="AA202" s="474"/>
      <c r="AB202" s="474"/>
      <c r="AC202" s="474"/>
      <c r="AD202" s="474"/>
      <c r="AE202" s="474"/>
      <c r="AF202" s="474"/>
      <c r="AG202" s="474"/>
      <c r="AH202" s="474"/>
      <c r="AI202" s="474"/>
      <c r="AJ202" s="474"/>
      <c r="AK202" s="474"/>
    </row>
    <row r="203" spans="1:37" ht="15.75" customHeight="1" x14ac:dyDescent="0.25">
      <c r="A203" s="474"/>
      <c r="B203" s="475"/>
      <c r="C203" s="475"/>
      <c r="D203" s="475"/>
      <c r="E203" s="475"/>
      <c r="F203" s="475"/>
      <c r="G203" s="475"/>
      <c r="H203" s="475"/>
      <c r="I203" s="475"/>
      <c r="J203" s="475"/>
      <c r="K203" s="475"/>
      <c r="L203" s="475"/>
      <c r="M203" s="474"/>
      <c r="N203" s="474"/>
      <c r="O203" s="474"/>
      <c r="P203" s="474"/>
      <c r="Q203" s="474"/>
      <c r="R203" s="474"/>
      <c r="S203" s="474"/>
      <c r="T203" s="474"/>
      <c r="U203" s="474"/>
      <c r="V203" s="474"/>
      <c r="W203" s="474"/>
      <c r="X203" s="474"/>
      <c r="Y203" s="474"/>
      <c r="Z203" s="474"/>
      <c r="AA203" s="474"/>
      <c r="AB203" s="474"/>
      <c r="AC203" s="474"/>
      <c r="AD203" s="474"/>
      <c r="AE203" s="474"/>
      <c r="AF203" s="474"/>
      <c r="AG203" s="474"/>
      <c r="AH203" s="474"/>
      <c r="AI203" s="474"/>
      <c r="AJ203" s="474"/>
      <c r="AK203" s="474"/>
    </row>
    <row r="204" spans="1:37" ht="15.75" customHeight="1" x14ac:dyDescent="0.25">
      <c r="A204" s="474"/>
      <c r="B204" s="475"/>
      <c r="C204" s="475"/>
      <c r="D204" s="475"/>
      <c r="E204" s="475"/>
      <c r="F204" s="475"/>
      <c r="G204" s="475"/>
      <c r="H204" s="475"/>
      <c r="I204" s="475"/>
      <c r="J204" s="475"/>
      <c r="K204" s="475"/>
      <c r="L204" s="475"/>
      <c r="M204" s="474"/>
      <c r="N204" s="474"/>
      <c r="O204" s="474"/>
      <c r="P204" s="474"/>
      <c r="Q204" s="474"/>
      <c r="R204" s="474"/>
      <c r="S204" s="474"/>
      <c r="T204" s="474"/>
      <c r="U204" s="474"/>
      <c r="V204" s="474"/>
      <c r="W204" s="474"/>
      <c r="X204" s="474"/>
      <c r="Y204" s="474"/>
      <c r="Z204" s="474"/>
      <c r="AA204" s="474"/>
      <c r="AB204" s="474"/>
      <c r="AC204" s="474"/>
      <c r="AD204" s="474"/>
      <c r="AE204" s="474"/>
      <c r="AF204" s="474"/>
      <c r="AG204" s="474"/>
      <c r="AH204" s="474"/>
      <c r="AI204" s="474"/>
      <c r="AJ204" s="474"/>
      <c r="AK204" s="474"/>
    </row>
    <row r="205" spans="1:37" ht="15.75" customHeight="1" x14ac:dyDescent="0.25">
      <c r="A205" s="474"/>
      <c r="B205" s="475"/>
      <c r="C205" s="475"/>
      <c r="D205" s="475"/>
      <c r="E205" s="475"/>
      <c r="F205" s="475"/>
      <c r="G205" s="475"/>
      <c r="H205" s="475"/>
      <c r="I205" s="475"/>
      <c r="J205" s="475"/>
      <c r="K205" s="475"/>
      <c r="L205" s="475"/>
      <c r="M205" s="474"/>
      <c r="N205" s="474"/>
      <c r="O205" s="474"/>
      <c r="P205" s="474"/>
      <c r="Q205" s="474"/>
      <c r="R205" s="474"/>
      <c r="S205" s="474"/>
      <c r="T205" s="474"/>
      <c r="U205" s="474"/>
      <c r="V205" s="474"/>
      <c r="W205" s="474"/>
      <c r="X205" s="474"/>
      <c r="Y205" s="474"/>
      <c r="Z205" s="474"/>
      <c r="AA205" s="474"/>
      <c r="AB205" s="474"/>
      <c r="AC205" s="474"/>
      <c r="AD205" s="474"/>
      <c r="AE205" s="474"/>
      <c r="AF205" s="474"/>
      <c r="AG205" s="474"/>
      <c r="AH205" s="474"/>
      <c r="AI205" s="474"/>
      <c r="AJ205" s="474"/>
      <c r="AK205" s="474"/>
    </row>
    <row r="206" spans="1:37" ht="15.75" customHeight="1" x14ac:dyDescent="0.25">
      <c r="A206" s="474"/>
      <c r="B206" s="475"/>
      <c r="C206" s="475"/>
      <c r="D206" s="475"/>
      <c r="E206" s="475"/>
      <c r="F206" s="475"/>
      <c r="G206" s="475"/>
      <c r="H206" s="475"/>
      <c r="I206" s="475"/>
      <c r="J206" s="475"/>
      <c r="K206" s="475"/>
      <c r="L206" s="475"/>
      <c r="M206" s="474"/>
      <c r="N206" s="474"/>
      <c r="O206" s="474"/>
      <c r="P206" s="474"/>
      <c r="Q206" s="474"/>
      <c r="R206" s="474"/>
      <c r="S206" s="474"/>
      <c r="T206" s="474"/>
      <c r="U206" s="474"/>
      <c r="V206" s="474"/>
      <c r="W206" s="474"/>
      <c r="X206" s="474"/>
      <c r="Y206" s="474"/>
      <c r="Z206" s="474"/>
      <c r="AA206" s="474"/>
      <c r="AB206" s="474"/>
      <c r="AC206" s="474"/>
      <c r="AD206" s="474"/>
      <c r="AE206" s="474"/>
      <c r="AF206" s="474"/>
      <c r="AG206" s="474"/>
      <c r="AH206" s="474"/>
      <c r="AI206" s="474"/>
      <c r="AJ206" s="474"/>
      <c r="AK206" s="474"/>
    </row>
    <row r="207" spans="1:37" ht="15.75" customHeight="1" x14ac:dyDescent="0.25">
      <c r="A207" s="474"/>
      <c r="B207" s="475"/>
      <c r="C207" s="475"/>
      <c r="D207" s="475"/>
      <c r="E207" s="475"/>
      <c r="F207" s="475"/>
      <c r="G207" s="475"/>
      <c r="H207" s="475"/>
      <c r="I207" s="475"/>
      <c r="J207" s="475"/>
      <c r="K207" s="475"/>
      <c r="L207" s="475"/>
      <c r="M207" s="474"/>
      <c r="N207" s="474"/>
      <c r="O207" s="474"/>
      <c r="P207" s="474"/>
      <c r="Q207" s="474"/>
      <c r="R207" s="474"/>
      <c r="S207" s="474"/>
      <c r="T207" s="474"/>
      <c r="U207" s="474"/>
      <c r="V207" s="474"/>
      <c r="W207" s="474"/>
      <c r="X207" s="474"/>
      <c r="Y207" s="474"/>
      <c r="Z207" s="474"/>
      <c r="AA207" s="474"/>
      <c r="AB207" s="474"/>
      <c r="AC207" s="474"/>
      <c r="AD207" s="474"/>
      <c r="AE207" s="474"/>
      <c r="AF207" s="474"/>
      <c r="AG207" s="474"/>
      <c r="AH207" s="474"/>
      <c r="AI207" s="474"/>
      <c r="AJ207" s="474"/>
      <c r="AK207" s="474"/>
    </row>
    <row r="208" spans="1:37" ht="15.75" customHeight="1" x14ac:dyDescent="0.25">
      <c r="A208" s="474"/>
      <c r="B208" s="475"/>
      <c r="C208" s="475"/>
      <c r="D208" s="475"/>
      <c r="E208" s="475"/>
      <c r="F208" s="475"/>
      <c r="G208" s="475"/>
      <c r="H208" s="475"/>
      <c r="I208" s="475"/>
      <c r="J208" s="475"/>
      <c r="K208" s="475"/>
      <c r="L208" s="475"/>
      <c r="M208" s="474"/>
      <c r="N208" s="474"/>
      <c r="O208" s="474"/>
      <c r="P208" s="474"/>
      <c r="Q208" s="474"/>
      <c r="R208" s="474"/>
      <c r="S208" s="474"/>
      <c r="T208" s="474"/>
      <c r="U208" s="474"/>
      <c r="V208" s="474"/>
      <c r="W208" s="474"/>
      <c r="X208" s="474"/>
      <c r="Y208" s="474"/>
      <c r="Z208" s="474"/>
      <c r="AA208" s="474"/>
      <c r="AB208" s="474"/>
      <c r="AC208" s="474"/>
      <c r="AD208" s="474"/>
      <c r="AE208" s="474"/>
      <c r="AF208" s="474"/>
      <c r="AG208" s="474"/>
      <c r="AH208" s="474"/>
      <c r="AI208" s="474"/>
      <c r="AJ208" s="474"/>
      <c r="AK208" s="474"/>
    </row>
    <row r="209" spans="1:37" ht="15.75" customHeight="1" x14ac:dyDescent="0.25">
      <c r="A209" s="474"/>
      <c r="B209" s="475"/>
      <c r="C209" s="475"/>
      <c r="D209" s="475"/>
      <c r="E209" s="475"/>
      <c r="F209" s="475"/>
      <c r="G209" s="475"/>
      <c r="H209" s="475"/>
      <c r="I209" s="475"/>
      <c r="J209" s="475"/>
      <c r="K209" s="475"/>
      <c r="L209" s="475"/>
      <c r="M209" s="474"/>
      <c r="N209" s="474"/>
      <c r="O209" s="474"/>
      <c r="P209" s="474"/>
      <c r="Q209" s="474"/>
      <c r="R209" s="474"/>
      <c r="S209" s="474"/>
      <c r="T209" s="474"/>
      <c r="U209" s="474"/>
      <c r="V209" s="474"/>
      <c r="W209" s="474"/>
      <c r="X209" s="474"/>
      <c r="Y209" s="474"/>
      <c r="Z209" s="474"/>
      <c r="AA209" s="474"/>
      <c r="AB209" s="474"/>
      <c r="AC209" s="474"/>
      <c r="AD209" s="474"/>
      <c r="AE209" s="474"/>
      <c r="AF209" s="474"/>
      <c r="AG209" s="474"/>
      <c r="AH209" s="474"/>
      <c r="AI209" s="474"/>
      <c r="AJ209" s="474"/>
      <c r="AK209" s="474"/>
    </row>
    <row r="210" spans="1:37" ht="15.75" customHeight="1" x14ac:dyDescent="0.25">
      <c r="A210" s="474"/>
      <c r="B210" s="475"/>
      <c r="C210" s="475"/>
      <c r="D210" s="475"/>
      <c r="E210" s="475"/>
      <c r="F210" s="475"/>
      <c r="G210" s="475"/>
      <c r="H210" s="475"/>
      <c r="I210" s="475"/>
      <c r="J210" s="475"/>
      <c r="K210" s="475"/>
      <c r="L210" s="475"/>
      <c r="M210" s="474"/>
      <c r="N210" s="474"/>
      <c r="O210" s="474"/>
      <c r="P210" s="474"/>
      <c r="Q210" s="474"/>
      <c r="R210" s="474"/>
      <c r="S210" s="474"/>
      <c r="T210" s="474"/>
      <c r="U210" s="474"/>
      <c r="V210" s="474"/>
      <c r="W210" s="474"/>
      <c r="X210" s="474"/>
      <c r="Y210" s="474"/>
      <c r="Z210" s="474"/>
      <c r="AA210" s="474"/>
      <c r="AB210" s="474"/>
      <c r="AC210" s="474"/>
      <c r="AD210" s="474"/>
      <c r="AE210" s="474"/>
      <c r="AF210" s="474"/>
      <c r="AG210" s="474"/>
      <c r="AH210" s="474"/>
      <c r="AI210" s="474"/>
      <c r="AJ210" s="474"/>
      <c r="AK210" s="474"/>
    </row>
    <row r="211" spans="1:37" ht="15.75" customHeight="1" x14ac:dyDescent="0.25">
      <c r="A211" s="474"/>
      <c r="B211" s="475"/>
      <c r="C211" s="475"/>
      <c r="D211" s="475"/>
      <c r="E211" s="475"/>
      <c r="F211" s="475"/>
      <c r="G211" s="475"/>
      <c r="H211" s="475"/>
      <c r="I211" s="475"/>
      <c r="J211" s="475"/>
      <c r="K211" s="475"/>
      <c r="L211" s="475"/>
      <c r="M211" s="474"/>
      <c r="N211" s="474"/>
      <c r="O211" s="474"/>
      <c r="P211" s="474"/>
      <c r="Q211" s="474"/>
      <c r="R211" s="474"/>
      <c r="S211" s="474"/>
      <c r="T211" s="474"/>
      <c r="U211" s="474"/>
      <c r="V211" s="474"/>
      <c r="W211" s="474"/>
      <c r="X211" s="474"/>
      <c r="Y211" s="474"/>
      <c r="Z211" s="474"/>
      <c r="AA211" s="474"/>
      <c r="AB211" s="474"/>
      <c r="AC211" s="474"/>
      <c r="AD211" s="474"/>
      <c r="AE211" s="474"/>
      <c r="AF211" s="474"/>
      <c r="AG211" s="474"/>
      <c r="AH211" s="474"/>
      <c r="AI211" s="474"/>
      <c r="AJ211" s="474"/>
      <c r="AK211" s="474"/>
    </row>
    <row r="212" spans="1:37" ht="15.75" customHeight="1" x14ac:dyDescent="0.25">
      <c r="A212" s="474"/>
      <c r="B212" s="475"/>
      <c r="C212" s="475"/>
      <c r="D212" s="475"/>
      <c r="E212" s="475"/>
      <c r="F212" s="475"/>
      <c r="G212" s="475"/>
      <c r="H212" s="475"/>
      <c r="I212" s="475"/>
      <c r="J212" s="475"/>
      <c r="K212" s="475"/>
      <c r="L212" s="475"/>
      <c r="M212" s="474"/>
      <c r="N212" s="474"/>
      <c r="O212" s="474"/>
      <c r="P212" s="474"/>
      <c r="Q212" s="474"/>
      <c r="R212" s="474"/>
      <c r="S212" s="474"/>
      <c r="T212" s="474"/>
      <c r="U212" s="474"/>
      <c r="V212" s="474"/>
      <c r="W212" s="474"/>
      <c r="X212" s="474"/>
      <c r="Y212" s="474"/>
      <c r="Z212" s="474"/>
      <c r="AA212" s="474"/>
      <c r="AB212" s="474"/>
      <c r="AC212" s="474"/>
      <c r="AD212" s="474"/>
      <c r="AE212" s="474"/>
      <c r="AF212" s="474"/>
      <c r="AG212" s="474"/>
      <c r="AH212" s="474"/>
      <c r="AI212" s="474"/>
      <c r="AJ212" s="474"/>
      <c r="AK212" s="474"/>
    </row>
    <row r="213" spans="1:37" ht="15.75" customHeight="1" x14ac:dyDescent="0.25">
      <c r="A213" s="474"/>
      <c r="B213" s="475"/>
      <c r="C213" s="475"/>
      <c r="D213" s="475"/>
      <c r="E213" s="475"/>
      <c r="F213" s="475"/>
      <c r="G213" s="475"/>
      <c r="H213" s="475"/>
      <c r="I213" s="475"/>
      <c r="J213" s="475"/>
      <c r="K213" s="475"/>
      <c r="L213" s="475"/>
      <c r="M213" s="474"/>
      <c r="N213" s="474"/>
      <c r="O213" s="474"/>
      <c r="P213" s="474"/>
      <c r="Q213" s="474"/>
      <c r="R213" s="474"/>
      <c r="S213" s="474"/>
      <c r="T213" s="474"/>
      <c r="U213" s="474"/>
      <c r="V213" s="474"/>
      <c r="W213" s="474"/>
      <c r="X213" s="474"/>
      <c r="Y213" s="474"/>
      <c r="Z213" s="474"/>
      <c r="AA213" s="474"/>
      <c r="AB213" s="474"/>
      <c r="AC213" s="474"/>
      <c r="AD213" s="474"/>
      <c r="AE213" s="474"/>
      <c r="AF213" s="474"/>
      <c r="AG213" s="474"/>
      <c r="AH213" s="474"/>
      <c r="AI213" s="474"/>
      <c r="AJ213" s="474"/>
      <c r="AK213" s="474"/>
    </row>
    <row r="214" spans="1:37" ht="15.75" customHeight="1" x14ac:dyDescent="0.25">
      <c r="A214" s="474"/>
      <c r="B214" s="475"/>
      <c r="C214" s="475"/>
      <c r="D214" s="475"/>
      <c r="E214" s="475"/>
      <c r="F214" s="475"/>
      <c r="G214" s="475"/>
      <c r="H214" s="475"/>
      <c r="I214" s="475"/>
      <c r="J214" s="475"/>
      <c r="K214" s="475"/>
      <c r="L214" s="475"/>
      <c r="M214" s="474"/>
      <c r="N214" s="474"/>
      <c r="O214" s="474"/>
      <c r="P214" s="474"/>
      <c r="Q214" s="474"/>
      <c r="R214" s="474"/>
      <c r="S214" s="474"/>
      <c r="T214" s="474"/>
      <c r="U214" s="474"/>
      <c r="V214" s="474"/>
      <c r="W214" s="474"/>
      <c r="X214" s="474"/>
      <c r="Y214" s="474"/>
      <c r="Z214" s="474"/>
      <c r="AA214" s="474"/>
      <c r="AB214" s="474"/>
      <c r="AC214" s="474"/>
      <c r="AD214" s="474"/>
      <c r="AE214" s="474"/>
      <c r="AF214" s="474"/>
      <c r="AG214" s="474"/>
      <c r="AH214" s="474"/>
      <c r="AI214" s="474"/>
      <c r="AJ214" s="474"/>
      <c r="AK214" s="474"/>
    </row>
    <row r="215" spans="1:37" ht="15.75" customHeight="1" x14ac:dyDescent="0.25">
      <c r="A215" s="474"/>
      <c r="B215" s="475"/>
      <c r="C215" s="475"/>
      <c r="D215" s="475"/>
      <c r="E215" s="475"/>
      <c r="F215" s="475"/>
      <c r="G215" s="475"/>
      <c r="H215" s="475"/>
      <c r="I215" s="475"/>
      <c r="J215" s="475"/>
      <c r="K215" s="475"/>
      <c r="L215" s="475"/>
      <c r="M215" s="474"/>
      <c r="N215" s="474"/>
      <c r="O215" s="474"/>
      <c r="P215" s="474"/>
      <c r="Q215" s="474"/>
      <c r="R215" s="474"/>
      <c r="S215" s="474"/>
      <c r="T215" s="474"/>
      <c r="U215" s="474"/>
      <c r="V215" s="474"/>
      <c r="W215" s="474"/>
      <c r="X215" s="474"/>
      <c r="Y215" s="474"/>
      <c r="Z215" s="474"/>
      <c r="AA215" s="474"/>
      <c r="AB215" s="474"/>
      <c r="AC215" s="474"/>
      <c r="AD215" s="474"/>
      <c r="AE215" s="474"/>
      <c r="AF215" s="474"/>
      <c r="AG215" s="474"/>
      <c r="AH215" s="474"/>
      <c r="AI215" s="474"/>
      <c r="AJ215" s="474"/>
      <c r="AK215" s="474"/>
    </row>
    <row r="216" spans="1:37" ht="15.75" customHeight="1" x14ac:dyDescent="0.25">
      <c r="A216" s="474"/>
      <c r="B216" s="475"/>
      <c r="C216" s="475"/>
      <c r="D216" s="475"/>
      <c r="E216" s="475"/>
      <c r="F216" s="475"/>
      <c r="G216" s="475"/>
      <c r="H216" s="475"/>
      <c r="I216" s="475"/>
      <c r="J216" s="475"/>
      <c r="K216" s="475"/>
      <c r="L216" s="475"/>
      <c r="M216" s="474"/>
      <c r="N216" s="474"/>
      <c r="O216" s="474"/>
      <c r="P216" s="474"/>
      <c r="Q216" s="474"/>
      <c r="R216" s="474"/>
      <c r="S216" s="474"/>
      <c r="T216" s="474"/>
      <c r="U216" s="474"/>
      <c r="V216" s="474"/>
      <c r="W216" s="474"/>
      <c r="X216" s="474"/>
      <c r="Y216" s="474"/>
      <c r="Z216" s="474"/>
      <c r="AA216" s="474"/>
      <c r="AB216" s="474"/>
      <c r="AC216" s="474"/>
      <c r="AD216" s="474"/>
      <c r="AE216" s="474"/>
      <c r="AF216" s="474"/>
      <c r="AG216" s="474"/>
      <c r="AH216" s="474"/>
      <c r="AI216" s="474"/>
      <c r="AJ216" s="474"/>
      <c r="AK216" s="474"/>
    </row>
    <row r="217" spans="1:37" ht="15.75" customHeight="1" x14ac:dyDescent="0.25">
      <c r="A217" s="474"/>
      <c r="B217" s="475"/>
      <c r="C217" s="475"/>
      <c r="D217" s="475"/>
      <c r="E217" s="475"/>
      <c r="F217" s="475"/>
      <c r="G217" s="475"/>
      <c r="H217" s="475"/>
      <c r="I217" s="475"/>
      <c r="J217" s="475"/>
      <c r="K217" s="475"/>
      <c r="L217" s="475"/>
      <c r="M217" s="474"/>
      <c r="N217" s="474"/>
      <c r="O217" s="474"/>
      <c r="P217" s="474"/>
      <c r="Q217" s="474"/>
      <c r="R217" s="474"/>
      <c r="S217" s="474"/>
      <c r="T217" s="474"/>
      <c r="U217" s="474"/>
      <c r="V217" s="474"/>
      <c r="W217" s="474"/>
      <c r="X217" s="474"/>
      <c r="Y217" s="474"/>
      <c r="Z217" s="474"/>
      <c r="AA217" s="474"/>
      <c r="AB217" s="474"/>
      <c r="AC217" s="474"/>
      <c r="AD217" s="474"/>
      <c r="AE217" s="474"/>
      <c r="AF217" s="474"/>
      <c r="AG217" s="474"/>
      <c r="AH217" s="474"/>
      <c r="AI217" s="474"/>
      <c r="AJ217" s="474"/>
      <c r="AK217" s="474"/>
    </row>
    <row r="218" spans="1:37" ht="15.75" customHeight="1" x14ac:dyDescent="0.25">
      <c r="A218" s="474"/>
      <c r="B218" s="475"/>
      <c r="C218" s="475"/>
      <c r="D218" s="475"/>
      <c r="E218" s="475"/>
      <c r="F218" s="475"/>
      <c r="G218" s="475"/>
      <c r="H218" s="475"/>
      <c r="I218" s="475"/>
      <c r="J218" s="475"/>
      <c r="K218" s="475"/>
      <c r="L218" s="475"/>
      <c r="M218" s="474"/>
      <c r="N218" s="474"/>
      <c r="O218" s="474"/>
      <c r="P218" s="474"/>
      <c r="Q218" s="474"/>
      <c r="R218" s="474"/>
      <c r="S218" s="474"/>
      <c r="T218" s="474"/>
      <c r="U218" s="474"/>
      <c r="V218" s="474"/>
      <c r="W218" s="474"/>
      <c r="X218" s="474"/>
      <c r="Y218" s="474"/>
      <c r="Z218" s="474"/>
      <c r="AA218" s="474"/>
      <c r="AB218" s="474"/>
      <c r="AC218" s="474"/>
      <c r="AD218" s="474"/>
      <c r="AE218" s="474"/>
      <c r="AF218" s="474"/>
      <c r="AG218" s="474"/>
      <c r="AH218" s="474"/>
      <c r="AI218" s="474"/>
      <c r="AJ218" s="474"/>
      <c r="AK218" s="474"/>
    </row>
    <row r="219" spans="1:37" ht="15.75" customHeight="1" x14ac:dyDescent="0.25">
      <c r="A219" s="474"/>
      <c r="B219" s="475"/>
      <c r="C219" s="475"/>
      <c r="D219" s="475"/>
      <c r="E219" s="475"/>
      <c r="F219" s="475"/>
      <c r="G219" s="475"/>
      <c r="H219" s="475"/>
      <c r="I219" s="475"/>
      <c r="J219" s="475"/>
      <c r="K219" s="475"/>
      <c r="L219" s="475"/>
      <c r="M219" s="474"/>
      <c r="N219" s="474"/>
      <c r="O219" s="474"/>
      <c r="P219" s="474"/>
      <c r="Q219" s="474"/>
      <c r="R219" s="474"/>
      <c r="S219" s="474"/>
      <c r="T219" s="474"/>
      <c r="U219" s="474"/>
      <c r="V219" s="474"/>
      <c r="W219" s="474"/>
      <c r="X219" s="474"/>
      <c r="Y219" s="474"/>
      <c r="Z219" s="474"/>
      <c r="AA219" s="474"/>
      <c r="AB219" s="474"/>
      <c r="AC219" s="474"/>
      <c r="AD219" s="474"/>
      <c r="AE219" s="474"/>
      <c r="AF219" s="474"/>
      <c r="AG219" s="474"/>
      <c r="AH219" s="474"/>
      <c r="AI219" s="474"/>
      <c r="AJ219" s="474"/>
      <c r="AK219" s="474"/>
    </row>
    <row r="220" spans="1:37" ht="15.75" customHeight="1" x14ac:dyDescent="0.25">
      <c r="A220" s="474"/>
      <c r="B220" s="475"/>
      <c r="C220" s="475"/>
      <c r="D220" s="475"/>
      <c r="E220" s="475"/>
      <c r="F220" s="475"/>
      <c r="G220" s="475"/>
      <c r="H220" s="475"/>
      <c r="I220" s="475"/>
      <c r="J220" s="475"/>
      <c r="K220" s="475"/>
      <c r="L220" s="475"/>
      <c r="M220" s="474"/>
      <c r="N220" s="474"/>
      <c r="O220" s="474"/>
      <c r="P220" s="474"/>
      <c r="Q220" s="474"/>
      <c r="R220" s="474"/>
      <c r="S220" s="474"/>
      <c r="T220" s="474"/>
      <c r="U220" s="474"/>
      <c r="V220" s="474"/>
      <c r="W220" s="474"/>
      <c r="X220" s="474"/>
      <c r="Y220" s="474"/>
      <c r="Z220" s="474"/>
      <c r="AA220" s="474"/>
      <c r="AB220" s="474"/>
      <c r="AC220" s="474"/>
      <c r="AD220" s="474"/>
      <c r="AE220" s="474"/>
      <c r="AF220" s="474"/>
      <c r="AG220" s="474"/>
      <c r="AH220" s="474"/>
      <c r="AI220" s="474"/>
      <c r="AJ220" s="474"/>
      <c r="AK220" s="474"/>
    </row>
    <row r="221" spans="1:37" ht="15.75" customHeight="1" x14ac:dyDescent="0.25">
      <c r="A221" s="474"/>
      <c r="B221" s="475"/>
      <c r="C221" s="475"/>
      <c r="D221" s="475"/>
      <c r="E221" s="475"/>
      <c r="F221" s="475"/>
      <c r="G221" s="475"/>
      <c r="H221" s="475"/>
      <c r="I221" s="475"/>
      <c r="J221" s="475"/>
      <c r="K221" s="475"/>
      <c r="L221" s="475"/>
      <c r="M221" s="474"/>
      <c r="N221" s="474"/>
      <c r="O221" s="474"/>
      <c r="P221" s="474"/>
      <c r="Q221" s="474"/>
      <c r="R221" s="474"/>
      <c r="S221" s="474"/>
      <c r="T221" s="474"/>
      <c r="U221" s="474"/>
      <c r="V221" s="474"/>
      <c r="W221" s="474"/>
      <c r="X221" s="474"/>
      <c r="Y221" s="474"/>
      <c r="Z221" s="474"/>
      <c r="AA221" s="474"/>
      <c r="AB221" s="474"/>
      <c r="AC221" s="474"/>
      <c r="AD221" s="474"/>
      <c r="AE221" s="474"/>
      <c r="AF221" s="474"/>
      <c r="AG221" s="474"/>
      <c r="AH221" s="474"/>
      <c r="AI221" s="474"/>
      <c r="AJ221" s="474"/>
      <c r="AK221" s="474"/>
    </row>
    <row r="222" spans="1:37" ht="15.75" customHeight="1" x14ac:dyDescent="0.25">
      <c r="A222" s="474"/>
      <c r="B222" s="475"/>
      <c r="C222" s="475"/>
      <c r="D222" s="475"/>
      <c r="E222" s="475"/>
      <c r="F222" s="475"/>
      <c r="G222" s="475"/>
      <c r="H222" s="475"/>
      <c r="I222" s="475"/>
      <c r="J222" s="475"/>
      <c r="K222" s="475"/>
      <c r="L222" s="475"/>
      <c r="M222" s="474"/>
      <c r="N222" s="474"/>
      <c r="O222" s="474"/>
      <c r="P222" s="474"/>
      <c r="Q222" s="474"/>
      <c r="R222" s="474"/>
      <c r="S222" s="474"/>
      <c r="T222" s="474"/>
      <c r="U222" s="474"/>
      <c r="V222" s="474"/>
      <c r="W222" s="474"/>
      <c r="X222" s="474"/>
      <c r="Y222" s="474"/>
      <c r="Z222" s="474"/>
      <c r="AA222" s="474"/>
      <c r="AB222" s="474"/>
      <c r="AC222" s="474"/>
      <c r="AD222" s="474"/>
      <c r="AE222" s="474"/>
      <c r="AF222" s="474"/>
      <c r="AG222" s="474"/>
      <c r="AH222" s="474"/>
      <c r="AI222" s="474"/>
      <c r="AJ222" s="474"/>
      <c r="AK222" s="474"/>
    </row>
    <row r="223" spans="1:37" ht="15.75" customHeight="1" x14ac:dyDescent="0.25">
      <c r="A223" s="474"/>
      <c r="B223" s="475"/>
      <c r="C223" s="475"/>
      <c r="D223" s="475"/>
      <c r="E223" s="475"/>
      <c r="F223" s="475"/>
      <c r="G223" s="475"/>
      <c r="H223" s="475"/>
      <c r="I223" s="475"/>
      <c r="J223" s="475"/>
      <c r="K223" s="475"/>
      <c r="L223" s="475"/>
      <c r="M223" s="474"/>
      <c r="N223" s="474"/>
      <c r="O223" s="474"/>
      <c r="P223" s="474"/>
      <c r="Q223" s="474"/>
      <c r="R223" s="474"/>
      <c r="S223" s="474"/>
      <c r="T223" s="474"/>
      <c r="U223" s="474"/>
      <c r="V223" s="474"/>
      <c r="W223" s="474"/>
      <c r="X223" s="474"/>
      <c r="Y223" s="474"/>
      <c r="Z223" s="474"/>
      <c r="AA223" s="474"/>
      <c r="AB223" s="474"/>
      <c r="AC223" s="474"/>
      <c r="AD223" s="474"/>
      <c r="AE223" s="474"/>
      <c r="AF223" s="474"/>
      <c r="AG223" s="474"/>
      <c r="AH223" s="474"/>
      <c r="AI223" s="474"/>
      <c r="AJ223" s="474"/>
      <c r="AK223" s="474"/>
    </row>
    <row r="224" spans="1:37" ht="15.75" customHeight="1" x14ac:dyDescent="0.25">
      <c r="A224" s="474"/>
      <c r="B224" s="475"/>
      <c r="C224" s="475"/>
      <c r="D224" s="475"/>
      <c r="E224" s="475"/>
      <c r="F224" s="475"/>
      <c r="G224" s="475"/>
      <c r="H224" s="475"/>
      <c r="I224" s="475"/>
      <c r="J224" s="475"/>
      <c r="K224" s="475"/>
      <c r="L224" s="475"/>
      <c r="M224" s="474"/>
      <c r="N224" s="474"/>
      <c r="O224" s="474"/>
      <c r="P224" s="474"/>
      <c r="Q224" s="474"/>
      <c r="R224" s="474"/>
      <c r="S224" s="474"/>
      <c r="T224" s="474"/>
      <c r="U224" s="474"/>
      <c r="V224" s="474"/>
      <c r="W224" s="474"/>
      <c r="X224" s="474"/>
      <c r="Y224" s="474"/>
      <c r="Z224" s="474"/>
      <c r="AA224" s="474"/>
      <c r="AB224" s="474"/>
      <c r="AC224" s="474"/>
      <c r="AD224" s="474"/>
      <c r="AE224" s="474"/>
      <c r="AF224" s="474"/>
      <c r="AG224" s="474"/>
      <c r="AH224" s="474"/>
      <c r="AI224" s="474"/>
      <c r="AJ224" s="474"/>
      <c r="AK224" s="474"/>
    </row>
    <row r="225" spans="1:37" ht="15.75" customHeight="1" x14ac:dyDescent="0.25">
      <c r="A225" s="474"/>
      <c r="B225" s="475"/>
      <c r="C225" s="475"/>
      <c r="D225" s="475"/>
      <c r="E225" s="475"/>
      <c r="F225" s="475"/>
      <c r="G225" s="475"/>
      <c r="H225" s="475"/>
      <c r="I225" s="475"/>
      <c r="J225" s="475"/>
      <c r="K225" s="475"/>
      <c r="L225" s="475"/>
      <c r="M225" s="474"/>
      <c r="N225" s="474"/>
      <c r="O225" s="474"/>
      <c r="P225" s="474"/>
      <c r="Q225" s="474"/>
      <c r="R225" s="474"/>
      <c r="S225" s="474"/>
      <c r="T225" s="474"/>
      <c r="U225" s="474"/>
      <c r="V225" s="474"/>
      <c r="W225" s="474"/>
      <c r="X225" s="474"/>
      <c r="Y225" s="474"/>
      <c r="Z225" s="474"/>
      <c r="AA225" s="474"/>
      <c r="AB225" s="474"/>
      <c r="AC225" s="474"/>
      <c r="AD225" s="474"/>
      <c r="AE225" s="474"/>
      <c r="AF225" s="474"/>
      <c r="AG225" s="474"/>
      <c r="AH225" s="474"/>
      <c r="AI225" s="474"/>
      <c r="AJ225" s="474"/>
      <c r="AK225" s="474"/>
    </row>
    <row r="226" spans="1:37" ht="15.75" customHeight="1" x14ac:dyDescent="0.25">
      <c r="A226" s="474"/>
      <c r="B226" s="475"/>
      <c r="C226" s="475"/>
      <c r="D226" s="475"/>
      <c r="E226" s="475"/>
      <c r="F226" s="475"/>
      <c r="G226" s="475"/>
      <c r="H226" s="475"/>
      <c r="I226" s="475"/>
      <c r="J226" s="475"/>
      <c r="K226" s="475"/>
      <c r="L226" s="475"/>
      <c r="M226" s="474"/>
      <c r="N226" s="474"/>
      <c r="O226" s="474"/>
      <c r="P226" s="474"/>
      <c r="Q226" s="474"/>
      <c r="R226" s="474"/>
      <c r="S226" s="474"/>
      <c r="T226" s="474"/>
      <c r="U226" s="474"/>
      <c r="V226" s="474"/>
      <c r="W226" s="474"/>
      <c r="X226" s="474"/>
      <c r="Y226" s="474"/>
      <c r="Z226" s="474"/>
      <c r="AA226" s="474"/>
      <c r="AB226" s="474"/>
      <c r="AC226" s="474"/>
      <c r="AD226" s="474"/>
      <c r="AE226" s="474"/>
      <c r="AF226" s="474"/>
      <c r="AG226" s="474"/>
      <c r="AH226" s="474"/>
      <c r="AI226" s="474"/>
      <c r="AJ226" s="474"/>
      <c r="AK226" s="474"/>
    </row>
    <row r="227" spans="1:37" ht="15.75" customHeight="1" x14ac:dyDescent="0.25">
      <c r="A227" s="474"/>
      <c r="B227" s="475"/>
      <c r="C227" s="475"/>
      <c r="D227" s="475"/>
      <c r="E227" s="475"/>
      <c r="F227" s="475"/>
      <c r="G227" s="475"/>
      <c r="H227" s="475"/>
      <c r="I227" s="475"/>
      <c r="J227" s="475"/>
      <c r="K227" s="475"/>
      <c r="L227" s="475"/>
      <c r="M227" s="474"/>
      <c r="N227" s="474"/>
      <c r="O227" s="474"/>
      <c r="P227" s="474"/>
      <c r="Q227" s="474"/>
      <c r="R227" s="474"/>
      <c r="S227" s="474"/>
      <c r="T227" s="474"/>
      <c r="U227" s="474"/>
      <c r="V227" s="474"/>
      <c r="W227" s="474"/>
      <c r="X227" s="474"/>
      <c r="Y227" s="474"/>
      <c r="Z227" s="474"/>
      <c r="AA227" s="474"/>
      <c r="AB227" s="474"/>
      <c r="AC227" s="474"/>
      <c r="AD227" s="474"/>
      <c r="AE227" s="474"/>
      <c r="AF227" s="474"/>
      <c r="AG227" s="474"/>
      <c r="AH227" s="474"/>
      <c r="AI227" s="474"/>
      <c r="AJ227" s="474"/>
      <c r="AK227" s="474"/>
    </row>
    <row r="228" spans="1:37" ht="15.75" customHeight="1" x14ac:dyDescent="0.25">
      <c r="A228" s="474"/>
      <c r="B228" s="475"/>
      <c r="C228" s="475"/>
      <c r="D228" s="475"/>
      <c r="E228" s="475"/>
      <c r="F228" s="475"/>
      <c r="G228" s="475"/>
      <c r="H228" s="475"/>
      <c r="I228" s="475"/>
      <c r="J228" s="475"/>
      <c r="K228" s="475"/>
      <c r="L228" s="475"/>
      <c r="M228" s="474"/>
      <c r="N228" s="474"/>
      <c r="O228" s="474"/>
      <c r="P228" s="474"/>
      <c r="Q228" s="474"/>
      <c r="R228" s="474"/>
      <c r="S228" s="474"/>
      <c r="T228" s="474"/>
      <c r="U228" s="474"/>
      <c r="V228" s="474"/>
      <c r="W228" s="474"/>
      <c r="X228" s="474"/>
      <c r="Y228" s="474"/>
      <c r="Z228" s="474"/>
      <c r="AA228" s="474"/>
      <c r="AB228" s="474"/>
      <c r="AC228" s="474"/>
      <c r="AD228" s="474"/>
      <c r="AE228" s="474"/>
      <c r="AF228" s="474"/>
      <c r="AG228" s="474"/>
      <c r="AH228" s="474"/>
      <c r="AI228" s="474"/>
      <c r="AJ228" s="474"/>
      <c r="AK228" s="474"/>
    </row>
    <row r="229" spans="1:37" ht="15.75" customHeight="1" x14ac:dyDescent="0.25">
      <c r="A229" s="474"/>
      <c r="B229" s="475"/>
      <c r="C229" s="475"/>
      <c r="D229" s="475"/>
      <c r="E229" s="475"/>
      <c r="F229" s="475"/>
      <c r="G229" s="475"/>
      <c r="H229" s="475"/>
      <c r="I229" s="475"/>
      <c r="J229" s="475"/>
      <c r="K229" s="475"/>
      <c r="L229" s="475"/>
      <c r="M229" s="474"/>
      <c r="N229" s="474"/>
      <c r="O229" s="474"/>
      <c r="P229" s="474"/>
      <c r="Q229" s="474"/>
      <c r="R229" s="474"/>
      <c r="S229" s="474"/>
      <c r="T229" s="474"/>
      <c r="U229" s="474"/>
      <c r="V229" s="474"/>
      <c r="W229" s="474"/>
      <c r="X229" s="474"/>
      <c r="Y229" s="474"/>
      <c r="Z229" s="474"/>
      <c r="AA229" s="474"/>
      <c r="AB229" s="474"/>
      <c r="AC229" s="474"/>
      <c r="AD229" s="474"/>
      <c r="AE229" s="474"/>
      <c r="AF229" s="474"/>
      <c r="AG229" s="474"/>
      <c r="AH229" s="474"/>
      <c r="AI229" s="474"/>
      <c r="AJ229" s="474"/>
      <c r="AK229" s="474"/>
    </row>
    <row r="230" spans="1:37" ht="15.75" customHeight="1" x14ac:dyDescent="0.25">
      <c r="A230" s="474"/>
      <c r="B230" s="475"/>
      <c r="C230" s="475"/>
      <c r="D230" s="475"/>
      <c r="E230" s="475"/>
      <c r="F230" s="475"/>
      <c r="G230" s="475"/>
      <c r="H230" s="475"/>
      <c r="I230" s="475"/>
      <c r="J230" s="475"/>
      <c r="K230" s="475"/>
      <c r="L230" s="475"/>
      <c r="M230" s="474"/>
      <c r="N230" s="474"/>
      <c r="O230" s="474"/>
      <c r="P230" s="474"/>
      <c r="Q230" s="474"/>
      <c r="R230" s="474"/>
      <c r="S230" s="474"/>
      <c r="T230" s="474"/>
      <c r="U230" s="474"/>
      <c r="V230" s="474"/>
      <c r="W230" s="474"/>
      <c r="X230" s="474"/>
      <c r="Y230" s="474"/>
      <c r="Z230" s="474"/>
      <c r="AA230" s="474"/>
      <c r="AB230" s="474"/>
      <c r="AC230" s="474"/>
      <c r="AD230" s="474"/>
      <c r="AE230" s="474"/>
      <c r="AF230" s="474"/>
      <c r="AG230" s="474"/>
      <c r="AH230" s="474"/>
      <c r="AI230" s="474"/>
      <c r="AJ230" s="474"/>
      <c r="AK230" s="474"/>
    </row>
    <row r="231" spans="1:37" ht="15.75" customHeight="1" x14ac:dyDescent="0.25">
      <c r="A231" s="474"/>
      <c r="B231" s="475"/>
      <c r="C231" s="475"/>
      <c r="D231" s="475"/>
      <c r="E231" s="475"/>
      <c r="F231" s="475"/>
      <c r="G231" s="475"/>
      <c r="H231" s="475"/>
      <c r="I231" s="475"/>
      <c r="J231" s="475"/>
      <c r="K231" s="475"/>
      <c r="L231" s="475"/>
      <c r="M231" s="474"/>
      <c r="N231" s="474"/>
      <c r="O231" s="474"/>
      <c r="P231" s="474"/>
      <c r="Q231" s="474"/>
      <c r="R231" s="474"/>
      <c r="S231" s="474"/>
      <c r="T231" s="474"/>
      <c r="U231" s="474"/>
      <c r="V231" s="474"/>
      <c r="W231" s="474"/>
      <c r="X231" s="474"/>
      <c r="Y231" s="474"/>
      <c r="Z231" s="474"/>
      <c r="AA231" s="474"/>
      <c r="AB231" s="474"/>
      <c r="AC231" s="474"/>
      <c r="AD231" s="474"/>
      <c r="AE231" s="474"/>
      <c r="AF231" s="474"/>
      <c r="AG231" s="474"/>
      <c r="AH231" s="474"/>
      <c r="AI231" s="474"/>
      <c r="AJ231" s="474"/>
      <c r="AK231" s="474"/>
    </row>
    <row r="232" spans="1:37" ht="15.75" customHeight="1" x14ac:dyDescent="0.25">
      <c r="A232" s="474"/>
      <c r="B232" s="475"/>
      <c r="C232" s="475"/>
      <c r="D232" s="475"/>
      <c r="E232" s="475"/>
      <c r="F232" s="475"/>
      <c r="G232" s="475"/>
      <c r="H232" s="475"/>
      <c r="I232" s="475"/>
      <c r="J232" s="475"/>
      <c r="K232" s="475"/>
      <c r="L232" s="475"/>
      <c r="M232" s="474"/>
      <c r="N232" s="474"/>
      <c r="O232" s="474"/>
      <c r="P232" s="474"/>
      <c r="Q232" s="474"/>
      <c r="R232" s="474"/>
      <c r="S232" s="474"/>
      <c r="T232" s="474"/>
      <c r="U232" s="474"/>
      <c r="V232" s="474"/>
      <c r="W232" s="474"/>
      <c r="X232" s="474"/>
      <c r="Y232" s="474"/>
      <c r="Z232" s="474"/>
      <c r="AA232" s="474"/>
      <c r="AB232" s="474"/>
      <c r="AC232" s="474"/>
      <c r="AD232" s="474"/>
      <c r="AE232" s="474"/>
      <c r="AF232" s="474"/>
      <c r="AG232" s="474"/>
      <c r="AH232" s="474"/>
      <c r="AI232" s="474"/>
      <c r="AJ232" s="474"/>
      <c r="AK232" s="474"/>
    </row>
    <row r="233" spans="1:37" ht="15.75" customHeight="1" x14ac:dyDescent="0.25">
      <c r="A233" s="474"/>
      <c r="B233" s="475"/>
      <c r="C233" s="475"/>
      <c r="D233" s="475"/>
      <c r="E233" s="475"/>
      <c r="F233" s="475"/>
      <c r="G233" s="475"/>
      <c r="H233" s="475"/>
      <c r="I233" s="475"/>
      <c r="J233" s="475"/>
      <c r="K233" s="475"/>
      <c r="L233" s="475"/>
      <c r="M233" s="474"/>
      <c r="N233" s="474"/>
      <c r="O233" s="474"/>
      <c r="P233" s="474"/>
      <c r="Q233" s="474"/>
      <c r="R233" s="474"/>
      <c r="S233" s="474"/>
      <c r="T233" s="474"/>
      <c r="U233" s="474"/>
      <c r="V233" s="474"/>
      <c r="W233" s="474"/>
      <c r="X233" s="474"/>
      <c r="Y233" s="474"/>
      <c r="Z233" s="474"/>
      <c r="AA233" s="474"/>
      <c r="AB233" s="474"/>
      <c r="AC233" s="474"/>
      <c r="AD233" s="474"/>
      <c r="AE233" s="474"/>
      <c r="AF233" s="474"/>
      <c r="AG233" s="474"/>
      <c r="AH233" s="474"/>
      <c r="AI233" s="474"/>
      <c r="AJ233" s="474"/>
      <c r="AK233" s="474"/>
    </row>
    <row r="234" spans="1:37" ht="15.75" customHeight="1" x14ac:dyDescent="0.25">
      <c r="A234" s="474"/>
      <c r="B234" s="475"/>
      <c r="C234" s="475"/>
      <c r="D234" s="475"/>
      <c r="E234" s="475"/>
      <c r="F234" s="475"/>
      <c r="G234" s="475"/>
      <c r="H234" s="475"/>
      <c r="I234" s="475"/>
      <c r="J234" s="475"/>
      <c r="K234" s="475"/>
      <c r="L234" s="475"/>
      <c r="M234" s="474"/>
      <c r="N234" s="474"/>
      <c r="O234" s="474"/>
      <c r="P234" s="474"/>
      <c r="Q234" s="474"/>
      <c r="R234" s="474"/>
      <c r="S234" s="474"/>
      <c r="T234" s="474"/>
      <c r="U234" s="474"/>
      <c r="V234" s="474"/>
      <c r="W234" s="474"/>
      <c r="X234" s="474"/>
      <c r="Y234" s="474"/>
      <c r="Z234" s="474"/>
      <c r="AA234" s="474"/>
      <c r="AB234" s="474"/>
      <c r="AC234" s="474"/>
      <c r="AD234" s="474"/>
      <c r="AE234" s="474"/>
      <c r="AF234" s="474"/>
      <c r="AG234" s="474"/>
      <c r="AH234" s="474"/>
      <c r="AI234" s="474"/>
      <c r="AJ234" s="474"/>
      <c r="AK234" s="474"/>
    </row>
    <row r="235" spans="1:37" ht="15.75" customHeight="1" x14ac:dyDescent="0.25">
      <c r="A235" s="474"/>
      <c r="B235" s="475"/>
      <c r="C235" s="475"/>
      <c r="D235" s="475"/>
      <c r="E235" s="475"/>
      <c r="F235" s="475"/>
      <c r="G235" s="475"/>
      <c r="H235" s="475"/>
      <c r="I235" s="475"/>
      <c r="J235" s="475"/>
      <c r="K235" s="475"/>
      <c r="L235" s="475"/>
      <c r="M235" s="474"/>
      <c r="N235" s="474"/>
      <c r="O235" s="474"/>
      <c r="P235" s="474"/>
      <c r="Q235" s="474"/>
      <c r="R235" s="474"/>
      <c r="S235" s="474"/>
      <c r="T235" s="474"/>
      <c r="U235" s="474"/>
      <c r="V235" s="474"/>
      <c r="W235" s="474"/>
      <c r="X235" s="474"/>
      <c r="Y235" s="474"/>
      <c r="Z235" s="474"/>
      <c r="AA235" s="474"/>
      <c r="AB235" s="474"/>
      <c r="AC235" s="474"/>
      <c r="AD235" s="474"/>
      <c r="AE235" s="474"/>
      <c r="AF235" s="474"/>
      <c r="AG235" s="474"/>
      <c r="AH235" s="474"/>
      <c r="AI235" s="474"/>
      <c r="AJ235" s="474"/>
      <c r="AK235" s="474"/>
    </row>
    <row r="236" spans="1:37" ht="15.75" customHeight="1" x14ac:dyDescent="0.25">
      <c r="A236" s="474"/>
      <c r="B236" s="475"/>
      <c r="C236" s="475"/>
      <c r="D236" s="475"/>
      <c r="E236" s="475"/>
      <c r="F236" s="475"/>
      <c r="G236" s="475"/>
      <c r="H236" s="475"/>
      <c r="I236" s="475"/>
      <c r="J236" s="475"/>
      <c r="K236" s="475"/>
      <c r="L236" s="475"/>
      <c r="M236" s="474"/>
      <c r="N236" s="474"/>
      <c r="O236" s="474"/>
      <c r="P236" s="474"/>
      <c r="Q236" s="474"/>
      <c r="R236" s="474"/>
      <c r="S236" s="474"/>
      <c r="T236" s="474"/>
      <c r="U236" s="474"/>
      <c r="V236" s="474"/>
      <c r="W236" s="474"/>
      <c r="X236" s="474"/>
      <c r="Y236" s="474"/>
      <c r="Z236" s="474"/>
      <c r="AA236" s="474"/>
      <c r="AB236" s="474"/>
      <c r="AC236" s="474"/>
      <c r="AD236" s="474"/>
      <c r="AE236" s="474"/>
      <c r="AF236" s="474"/>
      <c r="AG236" s="474"/>
      <c r="AH236" s="474"/>
      <c r="AI236" s="474"/>
      <c r="AJ236" s="474"/>
      <c r="AK236" s="474"/>
    </row>
    <row r="237" spans="1:37" ht="15.75" customHeight="1" x14ac:dyDescent="0.25">
      <c r="A237" s="474"/>
      <c r="B237" s="475"/>
      <c r="C237" s="475"/>
      <c r="D237" s="475"/>
      <c r="E237" s="475"/>
      <c r="F237" s="475"/>
      <c r="G237" s="475"/>
      <c r="H237" s="475"/>
      <c r="I237" s="475"/>
      <c r="J237" s="475"/>
      <c r="K237" s="475"/>
      <c r="L237" s="475"/>
      <c r="M237" s="474"/>
      <c r="N237" s="474"/>
      <c r="O237" s="474"/>
      <c r="P237" s="474"/>
      <c r="Q237" s="474"/>
      <c r="R237" s="474"/>
      <c r="S237" s="474"/>
      <c r="T237" s="474"/>
      <c r="U237" s="474"/>
      <c r="V237" s="474"/>
      <c r="W237" s="474"/>
      <c r="X237" s="474"/>
      <c r="Y237" s="474"/>
      <c r="Z237" s="474"/>
      <c r="AA237" s="474"/>
      <c r="AB237" s="474"/>
      <c r="AC237" s="474"/>
      <c r="AD237" s="474"/>
      <c r="AE237" s="474"/>
      <c r="AF237" s="474"/>
      <c r="AG237" s="474"/>
      <c r="AH237" s="474"/>
      <c r="AI237" s="474"/>
      <c r="AJ237" s="474"/>
      <c r="AK237" s="474"/>
    </row>
    <row r="238" spans="1:37" ht="15.75" customHeight="1" x14ac:dyDescent="0.25">
      <c r="A238" s="474"/>
      <c r="B238" s="475"/>
      <c r="C238" s="475"/>
      <c r="D238" s="475"/>
      <c r="E238" s="475"/>
      <c r="F238" s="475"/>
      <c r="G238" s="475"/>
      <c r="H238" s="475"/>
      <c r="I238" s="475"/>
      <c r="J238" s="475"/>
      <c r="K238" s="475"/>
      <c r="L238" s="475"/>
      <c r="M238" s="474"/>
      <c r="N238" s="474"/>
      <c r="O238" s="474"/>
      <c r="P238" s="474"/>
      <c r="Q238" s="474"/>
      <c r="R238" s="474"/>
      <c r="S238" s="474"/>
      <c r="T238" s="474"/>
      <c r="U238" s="474"/>
      <c r="V238" s="474"/>
      <c r="W238" s="474"/>
      <c r="X238" s="474"/>
      <c r="Y238" s="474"/>
      <c r="Z238" s="474"/>
      <c r="AA238" s="474"/>
      <c r="AB238" s="474"/>
      <c r="AC238" s="474"/>
      <c r="AD238" s="474"/>
      <c r="AE238" s="474"/>
      <c r="AF238" s="474"/>
      <c r="AG238" s="474"/>
      <c r="AH238" s="474"/>
      <c r="AI238" s="474"/>
      <c r="AJ238" s="474"/>
      <c r="AK238" s="474"/>
    </row>
    <row r="239" spans="1:37" ht="15.75" customHeight="1" x14ac:dyDescent="0.25">
      <c r="A239" s="474"/>
      <c r="B239" s="475"/>
      <c r="C239" s="475"/>
      <c r="D239" s="475"/>
      <c r="E239" s="475"/>
      <c r="F239" s="475"/>
      <c r="G239" s="475"/>
      <c r="H239" s="475"/>
      <c r="I239" s="475"/>
      <c r="J239" s="475"/>
      <c r="K239" s="475"/>
      <c r="L239" s="475"/>
      <c r="M239" s="474"/>
      <c r="N239" s="474"/>
      <c r="O239" s="474"/>
      <c r="P239" s="474"/>
      <c r="Q239" s="474"/>
      <c r="R239" s="474"/>
      <c r="S239" s="474"/>
      <c r="T239" s="474"/>
      <c r="U239" s="474"/>
      <c r="V239" s="474"/>
      <c r="W239" s="474"/>
      <c r="X239" s="474"/>
      <c r="Y239" s="474"/>
      <c r="Z239" s="474"/>
      <c r="AA239" s="474"/>
      <c r="AB239" s="474"/>
      <c r="AC239" s="474"/>
      <c r="AD239" s="474"/>
      <c r="AE239" s="474"/>
      <c r="AF239" s="474"/>
      <c r="AG239" s="474"/>
      <c r="AH239" s="474"/>
      <c r="AI239" s="474"/>
      <c r="AJ239" s="474"/>
      <c r="AK239" s="474"/>
    </row>
    <row r="240" spans="1:37" ht="15.75" customHeight="1" x14ac:dyDescent="0.25">
      <c r="A240" s="474"/>
      <c r="B240" s="475"/>
      <c r="C240" s="475"/>
      <c r="D240" s="475"/>
      <c r="E240" s="475"/>
      <c r="F240" s="475"/>
      <c r="G240" s="475"/>
      <c r="H240" s="475"/>
      <c r="I240" s="475"/>
      <c r="J240" s="475"/>
      <c r="K240" s="475"/>
      <c r="L240" s="475"/>
      <c r="M240" s="474"/>
      <c r="N240" s="474"/>
      <c r="O240" s="474"/>
      <c r="P240" s="474"/>
      <c r="Q240" s="474"/>
      <c r="R240" s="474"/>
      <c r="S240" s="474"/>
      <c r="T240" s="474"/>
      <c r="U240" s="474"/>
      <c r="V240" s="474"/>
      <c r="W240" s="474"/>
      <c r="X240" s="474"/>
      <c r="Y240" s="474"/>
      <c r="Z240" s="474"/>
      <c r="AA240" s="474"/>
      <c r="AB240" s="474"/>
      <c r="AC240" s="474"/>
      <c r="AD240" s="474"/>
      <c r="AE240" s="474"/>
      <c r="AF240" s="474"/>
      <c r="AG240" s="474"/>
      <c r="AH240" s="474"/>
      <c r="AI240" s="474"/>
      <c r="AJ240" s="474"/>
      <c r="AK240" s="474"/>
    </row>
    <row r="241" spans="1:37" ht="15.75" customHeight="1" x14ac:dyDescent="0.25">
      <c r="A241" s="474"/>
      <c r="B241" s="475"/>
      <c r="C241" s="475"/>
      <c r="D241" s="475"/>
      <c r="E241" s="475"/>
      <c r="F241" s="475"/>
      <c r="G241" s="475"/>
      <c r="H241" s="475"/>
      <c r="I241" s="475"/>
      <c r="J241" s="475"/>
      <c r="K241" s="475"/>
      <c r="L241" s="475"/>
      <c r="M241" s="474"/>
      <c r="N241" s="474"/>
      <c r="O241" s="474"/>
      <c r="P241" s="474"/>
      <c r="Q241" s="474"/>
      <c r="R241" s="474"/>
      <c r="S241" s="474"/>
      <c r="T241" s="474"/>
      <c r="U241" s="474"/>
      <c r="V241" s="474"/>
      <c r="W241" s="474"/>
      <c r="X241" s="474"/>
      <c r="Y241" s="474"/>
      <c r="Z241" s="474"/>
      <c r="AA241" s="474"/>
      <c r="AB241" s="474"/>
      <c r="AC241" s="474"/>
      <c r="AD241" s="474"/>
      <c r="AE241" s="474"/>
      <c r="AF241" s="474"/>
      <c r="AG241" s="474"/>
      <c r="AH241" s="474"/>
      <c r="AI241" s="474"/>
      <c r="AJ241" s="474"/>
      <c r="AK241" s="474"/>
    </row>
    <row r="242" spans="1:37" ht="15.75" customHeight="1" x14ac:dyDescent="0.25">
      <c r="A242" s="474"/>
      <c r="B242" s="475"/>
      <c r="C242" s="475"/>
      <c r="D242" s="475"/>
      <c r="E242" s="475"/>
      <c r="F242" s="475"/>
      <c r="G242" s="475"/>
      <c r="H242" s="475"/>
      <c r="I242" s="475"/>
      <c r="J242" s="475"/>
      <c r="K242" s="475"/>
      <c r="L242" s="475"/>
      <c r="M242" s="474"/>
      <c r="N242" s="474"/>
      <c r="O242" s="474"/>
      <c r="P242" s="474"/>
      <c r="Q242" s="474"/>
      <c r="R242" s="474"/>
      <c r="S242" s="474"/>
      <c r="T242" s="474"/>
      <c r="U242" s="474"/>
      <c r="V242" s="474"/>
      <c r="W242" s="474"/>
      <c r="X242" s="474"/>
      <c r="Y242" s="474"/>
      <c r="Z242" s="474"/>
      <c r="AA242" s="474"/>
      <c r="AB242" s="474"/>
      <c r="AC242" s="474"/>
      <c r="AD242" s="474"/>
      <c r="AE242" s="474"/>
      <c r="AF242" s="474"/>
      <c r="AG242" s="474"/>
      <c r="AH242" s="474"/>
      <c r="AI242" s="474"/>
      <c r="AJ242" s="474"/>
      <c r="AK242" s="474"/>
    </row>
    <row r="243" spans="1:37" ht="15.75" customHeight="1" x14ac:dyDescent="0.25">
      <c r="A243" s="474"/>
      <c r="B243" s="475"/>
      <c r="C243" s="475"/>
      <c r="D243" s="475"/>
      <c r="E243" s="475"/>
      <c r="F243" s="475"/>
      <c r="G243" s="475"/>
      <c r="H243" s="475"/>
      <c r="I243" s="475"/>
      <c r="J243" s="475"/>
      <c r="K243" s="475"/>
      <c r="L243" s="475"/>
      <c r="M243" s="474"/>
      <c r="N243" s="474"/>
      <c r="O243" s="474"/>
      <c r="P243" s="474"/>
      <c r="Q243" s="474"/>
      <c r="R243" s="474"/>
      <c r="S243" s="474"/>
      <c r="T243" s="474"/>
      <c r="U243" s="474"/>
      <c r="V243" s="474"/>
      <c r="W243" s="474"/>
      <c r="X243" s="474"/>
      <c r="Y243" s="474"/>
      <c r="Z243" s="474"/>
      <c r="AA243" s="474"/>
      <c r="AB243" s="474"/>
      <c r="AC243" s="474"/>
      <c r="AD243" s="474"/>
      <c r="AE243" s="474"/>
      <c r="AF243" s="474"/>
      <c r="AG243" s="474"/>
      <c r="AH243" s="474"/>
      <c r="AI243" s="474"/>
      <c r="AJ243" s="474"/>
      <c r="AK243" s="474"/>
    </row>
    <row r="244" spans="1:37" ht="15.75" customHeight="1" x14ac:dyDescent="0.25">
      <c r="A244" s="474"/>
      <c r="B244" s="475"/>
      <c r="C244" s="475"/>
      <c r="D244" s="475"/>
      <c r="E244" s="475"/>
      <c r="F244" s="475"/>
      <c r="G244" s="475"/>
      <c r="H244" s="475"/>
      <c r="I244" s="475"/>
      <c r="J244" s="475"/>
      <c r="K244" s="475"/>
      <c r="L244" s="475"/>
      <c r="M244" s="474"/>
      <c r="N244" s="474"/>
      <c r="O244" s="474"/>
      <c r="P244" s="474"/>
      <c r="Q244" s="474"/>
      <c r="R244" s="474"/>
      <c r="S244" s="474"/>
      <c r="T244" s="474"/>
      <c r="U244" s="474"/>
      <c r="V244" s="474"/>
      <c r="W244" s="474"/>
      <c r="X244" s="474"/>
      <c r="Y244" s="474"/>
      <c r="Z244" s="474"/>
      <c r="AA244" s="474"/>
      <c r="AB244" s="474"/>
      <c r="AC244" s="474"/>
      <c r="AD244" s="474"/>
      <c r="AE244" s="474"/>
      <c r="AF244" s="474"/>
      <c r="AG244" s="474"/>
      <c r="AH244" s="474"/>
      <c r="AI244" s="474"/>
      <c r="AJ244" s="474"/>
      <c r="AK244" s="474"/>
    </row>
    <row r="245" spans="1:37" ht="15.75" customHeight="1" x14ac:dyDescent="0.25">
      <c r="A245" s="474"/>
      <c r="B245" s="475"/>
      <c r="C245" s="475"/>
      <c r="D245" s="475"/>
      <c r="E245" s="475"/>
      <c r="F245" s="475"/>
      <c r="G245" s="475"/>
      <c r="H245" s="475"/>
      <c r="I245" s="475"/>
      <c r="J245" s="475"/>
      <c r="K245" s="475"/>
      <c r="L245" s="475"/>
      <c r="M245" s="474"/>
      <c r="N245" s="474"/>
      <c r="O245" s="474"/>
      <c r="P245" s="474"/>
      <c r="Q245" s="474"/>
      <c r="R245" s="474"/>
      <c r="S245" s="474"/>
      <c r="T245" s="474"/>
      <c r="U245" s="474"/>
      <c r="V245" s="474"/>
      <c r="W245" s="474"/>
      <c r="X245" s="474"/>
      <c r="Y245" s="474"/>
      <c r="Z245" s="474"/>
      <c r="AA245" s="474"/>
      <c r="AB245" s="474"/>
      <c r="AC245" s="474"/>
      <c r="AD245" s="474"/>
      <c r="AE245" s="474"/>
      <c r="AF245" s="474"/>
      <c r="AG245" s="474"/>
      <c r="AH245" s="474"/>
      <c r="AI245" s="474"/>
      <c r="AJ245" s="474"/>
      <c r="AK245" s="474"/>
    </row>
    <row r="246" spans="1:37" ht="15.75" customHeight="1" x14ac:dyDescent="0.25">
      <c r="A246" s="474"/>
      <c r="B246" s="475"/>
      <c r="C246" s="475"/>
      <c r="D246" s="475"/>
      <c r="E246" s="475"/>
      <c r="F246" s="475"/>
      <c r="G246" s="475"/>
      <c r="H246" s="475"/>
      <c r="I246" s="475"/>
      <c r="J246" s="475"/>
      <c r="K246" s="475"/>
      <c r="L246" s="475"/>
      <c r="M246" s="474"/>
      <c r="N246" s="474"/>
      <c r="O246" s="474"/>
      <c r="P246" s="474"/>
      <c r="Q246" s="474"/>
      <c r="R246" s="474"/>
      <c r="S246" s="474"/>
      <c r="T246" s="474"/>
      <c r="U246" s="474"/>
      <c r="V246" s="474"/>
      <c r="W246" s="474"/>
      <c r="X246" s="474"/>
      <c r="Y246" s="474"/>
      <c r="Z246" s="474"/>
      <c r="AA246" s="474"/>
      <c r="AB246" s="474"/>
      <c r="AC246" s="474"/>
      <c r="AD246" s="474"/>
      <c r="AE246" s="474"/>
      <c r="AF246" s="474"/>
      <c r="AG246" s="474"/>
      <c r="AH246" s="474"/>
      <c r="AI246" s="474"/>
      <c r="AJ246" s="474"/>
      <c r="AK246" s="474"/>
    </row>
    <row r="247" spans="1:37" ht="15.75" customHeight="1" x14ac:dyDescent="0.25">
      <c r="A247" s="474"/>
      <c r="B247" s="475"/>
      <c r="C247" s="475"/>
      <c r="D247" s="475"/>
      <c r="E247" s="475"/>
      <c r="F247" s="475"/>
      <c r="G247" s="475"/>
      <c r="H247" s="475"/>
      <c r="I247" s="475"/>
      <c r="J247" s="475"/>
      <c r="K247" s="475"/>
      <c r="L247" s="475"/>
      <c r="M247" s="474"/>
      <c r="N247" s="474"/>
      <c r="O247" s="474"/>
      <c r="P247" s="474"/>
      <c r="Q247" s="474"/>
      <c r="R247" s="474"/>
      <c r="S247" s="474"/>
      <c r="T247" s="474"/>
      <c r="U247" s="474"/>
      <c r="V247" s="474"/>
      <c r="W247" s="474"/>
      <c r="X247" s="474"/>
      <c r="Y247" s="474"/>
      <c r="Z247" s="474"/>
      <c r="AA247" s="474"/>
      <c r="AB247" s="474"/>
      <c r="AC247" s="474"/>
      <c r="AD247" s="474"/>
      <c r="AE247" s="474"/>
      <c r="AF247" s="474"/>
      <c r="AG247" s="474"/>
      <c r="AH247" s="474"/>
      <c r="AI247" s="474"/>
      <c r="AJ247" s="474"/>
      <c r="AK247" s="474"/>
    </row>
    <row r="248" spans="1:37" ht="15.75" customHeight="1" x14ac:dyDescent="0.25">
      <c r="A248" s="474"/>
      <c r="B248" s="475"/>
      <c r="C248" s="475"/>
      <c r="D248" s="475"/>
      <c r="E248" s="475"/>
      <c r="F248" s="475"/>
      <c r="G248" s="475"/>
      <c r="H248" s="475"/>
      <c r="I248" s="475"/>
      <c r="J248" s="475"/>
      <c r="K248" s="475"/>
      <c r="L248" s="475"/>
      <c r="M248" s="474"/>
      <c r="N248" s="474"/>
      <c r="O248" s="474"/>
      <c r="P248" s="474"/>
      <c r="Q248" s="474"/>
      <c r="R248" s="474"/>
      <c r="S248" s="474"/>
      <c r="T248" s="474"/>
      <c r="U248" s="474"/>
      <c r="V248" s="474"/>
      <c r="W248" s="474"/>
      <c r="X248" s="474"/>
      <c r="Y248" s="474"/>
      <c r="Z248" s="474"/>
      <c r="AA248" s="474"/>
      <c r="AB248" s="474"/>
      <c r="AC248" s="474"/>
      <c r="AD248" s="474"/>
      <c r="AE248" s="474"/>
      <c r="AF248" s="474"/>
      <c r="AG248" s="474"/>
      <c r="AH248" s="474"/>
      <c r="AI248" s="474"/>
      <c r="AJ248" s="474"/>
      <c r="AK248" s="474"/>
    </row>
    <row r="249" spans="1:37" ht="15.75" customHeight="1" x14ac:dyDescent="0.25">
      <c r="A249" s="474"/>
      <c r="B249" s="475"/>
      <c r="C249" s="475"/>
      <c r="D249" s="475"/>
      <c r="E249" s="475"/>
      <c r="F249" s="475"/>
      <c r="G249" s="475"/>
      <c r="H249" s="475"/>
      <c r="I249" s="475"/>
      <c r="J249" s="475"/>
      <c r="K249" s="475"/>
      <c r="L249" s="475"/>
      <c r="M249" s="474"/>
      <c r="N249" s="474"/>
      <c r="O249" s="474"/>
      <c r="P249" s="474"/>
      <c r="Q249" s="474"/>
      <c r="R249" s="474"/>
      <c r="S249" s="474"/>
      <c r="T249" s="474"/>
      <c r="U249" s="474"/>
      <c r="V249" s="474"/>
      <c r="W249" s="474"/>
      <c r="X249" s="474"/>
      <c r="Y249" s="474"/>
      <c r="Z249" s="474"/>
      <c r="AA249" s="474"/>
      <c r="AB249" s="474"/>
      <c r="AC249" s="474"/>
      <c r="AD249" s="474"/>
      <c r="AE249" s="474"/>
      <c r="AF249" s="474"/>
      <c r="AG249" s="474"/>
      <c r="AH249" s="474"/>
      <c r="AI249" s="474"/>
      <c r="AJ249" s="474"/>
      <c r="AK249" s="474"/>
    </row>
    <row r="250" spans="1:37" ht="15.75" customHeight="1" x14ac:dyDescent="0.25">
      <c r="A250" s="474"/>
      <c r="B250" s="475"/>
      <c r="C250" s="475"/>
      <c r="D250" s="475"/>
      <c r="E250" s="475"/>
      <c r="F250" s="475"/>
      <c r="G250" s="475"/>
      <c r="H250" s="475"/>
      <c r="I250" s="475"/>
      <c r="J250" s="475"/>
      <c r="K250" s="475"/>
      <c r="L250" s="475"/>
      <c r="M250" s="474"/>
      <c r="N250" s="474"/>
      <c r="O250" s="474"/>
      <c r="P250" s="474"/>
      <c r="Q250" s="474"/>
      <c r="R250" s="474"/>
      <c r="S250" s="474"/>
      <c r="T250" s="474"/>
      <c r="U250" s="474"/>
      <c r="V250" s="474"/>
      <c r="W250" s="474"/>
      <c r="X250" s="474"/>
      <c r="Y250" s="474"/>
      <c r="Z250" s="474"/>
      <c r="AA250" s="474"/>
      <c r="AB250" s="474"/>
      <c r="AC250" s="474"/>
      <c r="AD250" s="474"/>
      <c r="AE250" s="474"/>
      <c r="AF250" s="474"/>
      <c r="AG250" s="474"/>
      <c r="AH250" s="474"/>
      <c r="AI250" s="474"/>
      <c r="AJ250" s="474"/>
      <c r="AK250" s="474"/>
    </row>
    <row r="251" spans="1:37" ht="15.75" customHeight="1" x14ac:dyDescent="0.25">
      <c r="A251" s="474"/>
      <c r="B251" s="475"/>
      <c r="C251" s="475"/>
      <c r="D251" s="475"/>
      <c r="E251" s="475"/>
      <c r="F251" s="475"/>
      <c r="G251" s="475"/>
      <c r="H251" s="475"/>
      <c r="I251" s="475"/>
      <c r="J251" s="475"/>
      <c r="K251" s="475"/>
      <c r="L251" s="475"/>
      <c r="M251" s="474"/>
      <c r="N251" s="474"/>
      <c r="O251" s="474"/>
      <c r="P251" s="474"/>
      <c r="Q251" s="474"/>
      <c r="R251" s="474"/>
      <c r="S251" s="474"/>
      <c r="T251" s="474"/>
      <c r="U251" s="474"/>
      <c r="V251" s="474"/>
      <c r="W251" s="474"/>
      <c r="X251" s="474"/>
      <c r="Y251" s="474"/>
      <c r="Z251" s="474"/>
      <c r="AA251" s="474"/>
      <c r="AB251" s="474"/>
      <c r="AC251" s="474"/>
      <c r="AD251" s="474"/>
      <c r="AE251" s="474"/>
      <c r="AF251" s="474"/>
      <c r="AG251" s="474"/>
      <c r="AH251" s="474"/>
      <c r="AI251" s="474"/>
      <c r="AJ251" s="474"/>
      <c r="AK251" s="474"/>
    </row>
    <row r="252" spans="1:37" ht="15.75" customHeight="1" x14ac:dyDescent="0.25">
      <c r="A252" s="474"/>
      <c r="B252" s="475"/>
      <c r="C252" s="475"/>
      <c r="D252" s="475"/>
      <c r="E252" s="475"/>
      <c r="F252" s="475"/>
      <c r="G252" s="475"/>
      <c r="H252" s="475"/>
      <c r="I252" s="475"/>
      <c r="J252" s="475"/>
      <c r="K252" s="475"/>
      <c r="L252" s="475"/>
      <c r="M252" s="474"/>
      <c r="N252" s="474"/>
      <c r="O252" s="474"/>
      <c r="P252" s="474"/>
      <c r="Q252" s="474"/>
      <c r="R252" s="474"/>
      <c r="S252" s="474"/>
      <c r="T252" s="474"/>
      <c r="U252" s="474"/>
      <c r="V252" s="474"/>
      <c r="W252" s="474"/>
      <c r="X252" s="474"/>
      <c r="Y252" s="474"/>
      <c r="Z252" s="474"/>
      <c r="AA252" s="474"/>
      <c r="AB252" s="474"/>
      <c r="AC252" s="474"/>
      <c r="AD252" s="474"/>
      <c r="AE252" s="474"/>
      <c r="AF252" s="474"/>
      <c r="AG252" s="474"/>
      <c r="AH252" s="474"/>
      <c r="AI252" s="474"/>
      <c r="AJ252" s="474"/>
      <c r="AK252" s="474"/>
    </row>
    <row r="253" spans="1:37" ht="15.75" customHeight="1" x14ac:dyDescent="0.25">
      <c r="A253" s="474"/>
      <c r="B253" s="475"/>
      <c r="C253" s="475"/>
      <c r="D253" s="475"/>
      <c r="E253" s="475"/>
      <c r="F253" s="475"/>
      <c r="G253" s="475"/>
      <c r="H253" s="475"/>
      <c r="I253" s="475"/>
      <c r="J253" s="475"/>
      <c r="K253" s="475"/>
      <c r="L253" s="475"/>
      <c r="M253" s="474"/>
      <c r="N253" s="474"/>
      <c r="O253" s="474"/>
      <c r="P253" s="474"/>
      <c r="Q253" s="474"/>
      <c r="R253" s="474"/>
      <c r="S253" s="474"/>
      <c r="T253" s="474"/>
      <c r="U253" s="474"/>
      <c r="V253" s="474"/>
      <c r="W253" s="474"/>
      <c r="X253" s="474"/>
      <c r="Y253" s="474"/>
      <c r="Z253" s="474"/>
      <c r="AA253" s="474"/>
      <c r="AB253" s="474"/>
      <c r="AC253" s="474"/>
      <c r="AD253" s="474"/>
      <c r="AE253" s="474"/>
      <c r="AF253" s="474"/>
      <c r="AG253" s="474"/>
      <c r="AH253" s="474"/>
      <c r="AI253" s="474"/>
      <c r="AJ253" s="474"/>
      <c r="AK253" s="474"/>
    </row>
    <row r="254" spans="1:37" ht="15.75" customHeight="1" x14ac:dyDescent="0.25">
      <c r="A254" s="474"/>
      <c r="B254" s="475"/>
      <c r="C254" s="475"/>
      <c r="D254" s="475"/>
      <c r="E254" s="475"/>
      <c r="F254" s="475"/>
      <c r="G254" s="475"/>
      <c r="H254" s="475"/>
      <c r="I254" s="475"/>
      <c r="J254" s="475"/>
      <c r="K254" s="475"/>
      <c r="L254" s="475"/>
      <c r="M254" s="474"/>
      <c r="N254" s="474"/>
      <c r="O254" s="474"/>
      <c r="P254" s="474"/>
      <c r="Q254" s="474"/>
      <c r="R254" s="474"/>
      <c r="S254" s="474"/>
      <c r="T254" s="474"/>
      <c r="U254" s="474"/>
      <c r="V254" s="474"/>
      <c r="W254" s="474"/>
      <c r="X254" s="474"/>
      <c r="Y254" s="474"/>
      <c r="Z254" s="474"/>
      <c r="AA254" s="474"/>
      <c r="AB254" s="474"/>
      <c r="AC254" s="474"/>
      <c r="AD254" s="474"/>
      <c r="AE254" s="474"/>
      <c r="AF254" s="474"/>
      <c r="AG254" s="474"/>
      <c r="AH254" s="474"/>
      <c r="AI254" s="474"/>
      <c r="AJ254" s="474"/>
      <c r="AK254" s="474"/>
    </row>
    <row r="255" spans="1:37" ht="15.75" customHeight="1" x14ac:dyDescent="0.25">
      <c r="A255" s="474"/>
      <c r="B255" s="475"/>
      <c r="C255" s="475"/>
      <c r="D255" s="475"/>
      <c r="E255" s="475"/>
      <c r="F255" s="475"/>
      <c r="G255" s="475"/>
      <c r="H255" s="475"/>
      <c r="I255" s="475"/>
      <c r="J255" s="475"/>
      <c r="K255" s="475"/>
      <c r="L255" s="475"/>
      <c r="M255" s="474"/>
      <c r="N255" s="474"/>
      <c r="O255" s="474"/>
      <c r="P255" s="474"/>
      <c r="Q255" s="474"/>
      <c r="R255" s="474"/>
      <c r="S255" s="474"/>
      <c r="T255" s="474"/>
      <c r="U255" s="474"/>
      <c r="V255" s="474"/>
      <c r="W255" s="474"/>
      <c r="X255" s="474"/>
      <c r="Y255" s="474"/>
      <c r="Z255" s="474"/>
      <c r="AA255" s="474"/>
      <c r="AB255" s="474"/>
      <c r="AC255" s="474"/>
      <c r="AD255" s="474"/>
      <c r="AE255" s="474"/>
      <c r="AF255" s="474"/>
      <c r="AG255" s="474"/>
      <c r="AH255" s="474"/>
      <c r="AI255" s="474"/>
      <c r="AJ255" s="474"/>
      <c r="AK255" s="474"/>
    </row>
    <row r="256" spans="1:37" ht="15.75" customHeight="1" x14ac:dyDescent="0.25">
      <c r="A256" s="474"/>
      <c r="B256" s="475"/>
      <c r="C256" s="475"/>
      <c r="D256" s="475"/>
      <c r="E256" s="475"/>
      <c r="F256" s="475"/>
      <c r="G256" s="475"/>
      <c r="H256" s="475"/>
      <c r="I256" s="475"/>
      <c r="J256" s="475"/>
      <c r="K256" s="475"/>
      <c r="L256" s="475"/>
      <c r="M256" s="474"/>
      <c r="N256" s="474"/>
      <c r="O256" s="474"/>
      <c r="P256" s="474"/>
      <c r="Q256" s="474"/>
      <c r="R256" s="474"/>
      <c r="S256" s="474"/>
      <c r="T256" s="474"/>
      <c r="U256" s="474"/>
      <c r="V256" s="474"/>
      <c r="W256" s="474"/>
      <c r="X256" s="474"/>
      <c r="Y256" s="474"/>
      <c r="Z256" s="474"/>
      <c r="AA256" s="474"/>
      <c r="AB256" s="474"/>
      <c r="AC256" s="474"/>
      <c r="AD256" s="474"/>
      <c r="AE256" s="474"/>
      <c r="AF256" s="474"/>
      <c r="AG256" s="474"/>
      <c r="AH256" s="474"/>
      <c r="AI256" s="474"/>
      <c r="AJ256" s="474"/>
      <c r="AK256" s="474"/>
    </row>
    <row r="257" spans="1:37" ht="15.75" customHeight="1" x14ac:dyDescent="0.25">
      <c r="A257" s="474"/>
      <c r="B257" s="475"/>
      <c r="C257" s="475"/>
      <c r="D257" s="475"/>
      <c r="E257" s="475"/>
      <c r="F257" s="475"/>
      <c r="G257" s="475"/>
      <c r="H257" s="475"/>
      <c r="I257" s="475"/>
      <c r="J257" s="475"/>
      <c r="K257" s="475"/>
      <c r="L257" s="475"/>
      <c r="M257" s="474"/>
      <c r="N257" s="474"/>
      <c r="O257" s="474"/>
      <c r="P257" s="474"/>
      <c r="Q257" s="474"/>
      <c r="R257" s="474"/>
      <c r="S257" s="474"/>
      <c r="T257" s="474"/>
      <c r="U257" s="474"/>
      <c r="V257" s="474"/>
      <c r="W257" s="474"/>
      <c r="X257" s="474"/>
      <c r="Y257" s="474"/>
      <c r="Z257" s="474"/>
      <c r="AA257" s="474"/>
      <c r="AB257" s="474"/>
      <c r="AC257" s="474"/>
      <c r="AD257" s="474"/>
      <c r="AE257" s="474"/>
      <c r="AF257" s="474"/>
      <c r="AG257" s="474"/>
      <c r="AH257" s="474"/>
      <c r="AI257" s="474"/>
      <c r="AJ257" s="474"/>
      <c r="AK257" s="474"/>
    </row>
    <row r="258" spans="1:37" ht="15.75" customHeight="1" x14ac:dyDescent="0.25">
      <c r="A258" s="474"/>
      <c r="B258" s="475"/>
      <c r="C258" s="475"/>
      <c r="D258" s="475"/>
      <c r="E258" s="475"/>
      <c r="F258" s="475"/>
      <c r="G258" s="475"/>
      <c r="H258" s="475"/>
      <c r="I258" s="475"/>
      <c r="J258" s="475"/>
      <c r="K258" s="475"/>
      <c r="L258" s="475"/>
      <c r="M258" s="474"/>
      <c r="N258" s="474"/>
      <c r="O258" s="474"/>
      <c r="P258" s="474"/>
      <c r="Q258" s="474"/>
      <c r="R258" s="474"/>
      <c r="S258" s="474"/>
      <c r="T258" s="474"/>
      <c r="U258" s="474"/>
      <c r="V258" s="474"/>
      <c r="W258" s="474"/>
      <c r="X258" s="474"/>
      <c r="Y258" s="474"/>
      <c r="Z258" s="474"/>
      <c r="AA258" s="474"/>
      <c r="AB258" s="474"/>
      <c r="AC258" s="474"/>
      <c r="AD258" s="474"/>
      <c r="AE258" s="474"/>
      <c r="AF258" s="474"/>
      <c r="AG258" s="474"/>
      <c r="AH258" s="474"/>
      <c r="AI258" s="474"/>
      <c r="AJ258" s="474"/>
      <c r="AK258" s="474"/>
    </row>
    <row r="259" spans="1:37" ht="15.75" customHeight="1" x14ac:dyDescent="0.25">
      <c r="A259" s="474"/>
      <c r="B259" s="475"/>
      <c r="C259" s="475"/>
      <c r="D259" s="475"/>
      <c r="E259" s="475"/>
      <c r="F259" s="475"/>
      <c r="G259" s="475"/>
      <c r="H259" s="475"/>
      <c r="I259" s="475"/>
      <c r="J259" s="475"/>
      <c r="K259" s="475"/>
      <c r="L259" s="475"/>
      <c r="M259" s="474"/>
      <c r="N259" s="474"/>
      <c r="O259" s="474"/>
      <c r="P259" s="474"/>
      <c r="Q259" s="474"/>
      <c r="R259" s="474"/>
      <c r="S259" s="474"/>
      <c r="T259" s="474"/>
      <c r="U259" s="474"/>
      <c r="V259" s="474"/>
      <c r="W259" s="474"/>
      <c r="X259" s="474"/>
      <c r="Y259" s="474"/>
      <c r="Z259" s="474"/>
      <c r="AA259" s="474"/>
      <c r="AB259" s="474"/>
      <c r="AC259" s="474"/>
      <c r="AD259" s="474"/>
      <c r="AE259" s="474"/>
      <c r="AF259" s="474"/>
      <c r="AG259" s="474"/>
      <c r="AH259" s="474"/>
      <c r="AI259" s="474"/>
      <c r="AJ259" s="474"/>
      <c r="AK259" s="474"/>
    </row>
    <row r="260" spans="1:37" ht="15.75" customHeight="1" x14ac:dyDescent="0.25">
      <c r="A260" s="474"/>
      <c r="B260" s="475"/>
      <c r="C260" s="475"/>
      <c r="D260" s="475"/>
      <c r="E260" s="475"/>
      <c r="F260" s="475"/>
      <c r="G260" s="475"/>
      <c r="H260" s="475"/>
      <c r="I260" s="475"/>
      <c r="J260" s="475"/>
      <c r="K260" s="475"/>
      <c r="L260" s="475"/>
      <c r="M260" s="474"/>
      <c r="N260" s="474"/>
      <c r="O260" s="474"/>
      <c r="P260" s="474"/>
      <c r="Q260" s="474"/>
      <c r="R260" s="474"/>
      <c r="S260" s="474"/>
      <c r="T260" s="474"/>
      <c r="U260" s="474"/>
      <c r="V260" s="474"/>
      <c r="W260" s="474"/>
      <c r="X260" s="474"/>
      <c r="Y260" s="474"/>
      <c r="Z260" s="474"/>
      <c r="AA260" s="474"/>
      <c r="AB260" s="474"/>
      <c r="AC260" s="474"/>
      <c r="AD260" s="474"/>
      <c r="AE260" s="474"/>
      <c r="AF260" s="474"/>
      <c r="AG260" s="474"/>
      <c r="AH260" s="474"/>
      <c r="AI260" s="474"/>
      <c r="AJ260" s="474"/>
      <c r="AK260" s="474"/>
    </row>
    <row r="261" spans="1:37" ht="15.75" customHeight="1" x14ac:dyDescent="0.25">
      <c r="A261" s="474"/>
      <c r="B261" s="475"/>
      <c r="C261" s="475"/>
      <c r="D261" s="475"/>
      <c r="E261" s="475"/>
      <c r="F261" s="475"/>
      <c r="G261" s="475"/>
      <c r="H261" s="475"/>
      <c r="I261" s="475"/>
      <c r="J261" s="475"/>
      <c r="K261" s="475"/>
      <c r="L261" s="475"/>
      <c r="M261" s="474"/>
      <c r="N261" s="474"/>
      <c r="O261" s="474"/>
      <c r="P261" s="474"/>
      <c r="Q261" s="474"/>
      <c r="R261" s="474"/>
      <c r="S261" s="474"/>
      <c r="T261" s="474"/>
      <c r="U261" s="474"/>
      <c r="V261" s="474"/>
      <c r="W261" s="474"/>
      <c r="X261" s="474"/>
      <c r="Y261" s="474"/>
      <c r="Z261" s="474"/>
      <c r="AA261" s="474"/>
      <c r="AB261" s="474"/>
      <c r="AC261" s="474"/>
      <c r="AD261" s="474"/>
      <c r="AE261" s="474"/>
      <c r="AF261" s="474"/>
      <c r="AG261" s="474"/>
      <c r="AH261" s="474"/>
      <c r="AI261" s="474"/>
      <c r="AJ261" s="474"/>
      <c r="AK261" s="474"/>
    </row>
    <row r="262" spans="1:37" ht="15.75" customHeight="1" x14ac:dyDescent="0.25">
      <c r="A262" s="474"/>
      <c r="B262" s="475"/>
      <c r="C262" s="475"/>
      <c r="D262" s="475"/>
      <c r="E262" s="475"/>
      <c r="F262" s="475"/>
      <c r="G262" s="475"/>
      <c r="H262" s="475"/>
      <c r="I262" s="475"/>
      <c r="J262" s="475"/>
      <c r="K262" s="475"/>
      <c r="L262" s="475"/>
      <c r="M262" s="474"/>
      <c r="N262" s="474"/>
      <c r="O262" s="474"/>
      <c r="P262" s="474"/>
      <c r="Q262" s="474"/>
      <c r="R262" s="474"/>
      <c r="S262" s="474"/>
      <c r="T262" s="474"/>
      <c r="U262" s="474"/>
      <c r="V262" s="474"/>
      <c r="W262" s="474"/>
      <c r="X262" s="474"/>
      <c r="Y262" s="474"/>
      <c r="Z262" s="474"/>
      <c r="AA262" s="474"/>
      <c r="AB262" s="474"/>
      <c r="AC262" s="474"/>
      <c r="AD262" s="474"/>
      <c r="AE262" s="474"/>
      <c r="AF262" s="474"/>
      <c r="AG262" s="474"/>
      <c r="AH262" s="474"/>
      <c r="AI262" s="474"/>
      <c r="AJ262" s="474"/>
      <c r="AK262" s="474"/>
    </row>
    <row r="263" spans="1:37" ht="15.75" customHeight="1" x14ac:dyDescent="0.25">
      <c r="A263" s="474"/>
      <c r="B263" s="475"/>
      <c r="C263" s="475"/>
      <c r="D263" s="475"/>
      <c r="E263" s="475"/>
      <c r="F263" s="475"/>
      <c r="G263" s="475"/>
      <c r="H263" s="475"/>
      <c r="I263" s="475"/>
      <c r="J263" s="475"/>
      <c r="K263" s="475"/>
      <c r="L263" s="475"/>
      <c r="M263" s="474"/>
      <c r="N263" s="474"/>
      <c r="O263" s="474"/>
      <c r="P263" s="474"/>
      <c r="Q263" s="474"/>
      <c r="R263" s="474"/>
      <c r="S263" s="474"/>
      <c r="T263" s="474"/>
      <c r="U263" s="474"/>
      <c r="V263" s="474"/>
      <c r="W263" s="474"/>
      <c r="X263" s="474"/>
      <c r="Y263" s="474"/>
      <c r="Z263" s="474"/>
      <c r="AA263" s="474"/>
      <c r="AB263" s="474"/>
      <c r="AC263" s="474"/>
      <c r="AD263" s="474"/>
      <c r="AE263" s="474"/>
      <c r="AF263" s="474"/>
      <c r="AG263" s="474"/>
      <c r="AH263" s="474"/>
      <c r="AI263" s="474"/>
      <c r="AJ263" s="474"/>
      <c r="AK263" s="474"/>
    </row>
    <row r="264" spans="1:37" ht="15.75" customHeight="1" x14ac:dyDescent="0.25">
      <c r="A264" s="474"/>
      <c r="B264" s="475"/>
      <c r="C264" s="475"/>
      <c r="D264" s="475"/>
      <c r="E264" s="475"/>
      <c r="F264" s="475"/>
      <c r="G264" s="475"/>
      <c r="H264" s="475"/>
      <c r="I264" s="475"/>
      <c r="J264" s="475"/>
      <c r="K264" s="475"/>
      <c r="L264" s="475"/>
      <c r="M264" s="474"/>
      <c r="N264" s="474"/>
      <c r="O264" s="474"/>
      <c r="P264" s="474"/>
      <c r="Q264" s="474"/>
      <c r="R264" s="474"/>
      <c r="S264" s="474"/>
      <c r="T264" s="474"/>
      <c r="U264" s="474"/>
      <c r="V264" s="474"/>
      <c r="W264" s="474"/>
      <c r="X264" s="474"/>
      <c r="Y264" s="474"/>
      <c r="Z264" s="474"/>
      <c r="AA264" s="474"/>
      <c r="AB264" s="474"/>
      <c r="AC264" s="474"/>
      <c r="AD264" s="474"/>
      <c r="AE264" s="474"/>
      <c r="AF264" s="474"/>
      <c r="AG264" s="474"/>
      <c r="AH264" s="474"/>
      <c r="AI264" s="474"/>
      <c r="AJ264" s="474"/>
      <c r="AK264" s="474"/>
    </row>
    <row r="265" spans="1:37" ht="15.75" customHeight="1" x14ac:dyDescent="0.25">
      <c r="A265" s="474"/>
      <c r="B265" s="475"/>
      <c r="C265" s="475"/>
      <c r="D265" s="475"/>
      <c r="E265" s="475"/>
      <c r="F265" s="475"/>
      <c r="G265" s="475"/>
      <c r="H265" s="475"/>
      <c r="I265" s="475"/>
      <c r="J265" s="475"/>
      <c r="K265" s="475"/>
      <c r="L265" s="475"/>
      <c r="M265" s="474"/>
      <c r="N265" s="474"/>
      <c r="O265" s="474"/>
      <c r="P265" s="474"/>
      <c r="Q265" s="474"/>
      <c r="R265" s="474"/>
      <c r="S265" s="474"/>
      <c r="T265" s="474"/>
      <c r="U265" s="474"/>
      <c r="V265" s="474"/>
      <c r="W265" s="474"/>
      <c r="X265" s="474"/>
      <c r="Y265" s="474"/>
      <c r="Z265" s="474"/>
      <c r="AA265" s="474"/>
      <c r="AB265" s="474"/>
      <c r="AC265" s="474"/>
      <c r="AD265" s="474"/>
      <c r="AE265" s="474"/>
      <c r="AF265" s="474"/>
      <c r="AG265" s="474"/>
      <c r="AH265" s="474"/>
      <c r="AI265" s="474"/>
      <c r="AJ265" s="474"/>
      <c r="AK265" s="474"/>
    </row>
    <row r="266" spans="1:37" ht="15.75" customHeight="1" x14ac:dyDescent="0.25">
      <c r="A266" s="474"/>
      <c r="B266" s="475"/>
      <c r="C266" s="475"/>
      <c r="D266" s="475"/>
      <c r="E266" s="475"/>
      <c r="F266" s="475"/>
      <c r="G266" s="475"/>
      <c r="H266" s="475"/>
      <c r="I266" s="475"/>
      <c r="J266" s="475"/>
      <c r="K266" s="475"/>
      <c r="L266" s="475"/>
      <c r="M266" s="474"/>
      <c r="N266" s="474"/>
      <c r="O266" s="474"/>
      <c r="P266" s="474"/>
      <c r="Q266" s="474"/>
      <c r="R266" s="474"/>
      <c r="S266" s="474"/>
      <c r="T266" s="474"/>
      <c r="U266" s="474"/>
      <c r="V266" s="474"/>
      <c r="W266" s="474"/>
      <c r="X266" s="474"/>
      <c r="Y266" s="474"/>
      <c r="Z266" s="474"/>
      <c r="AA266" s="474"/>
      <c r="AB266" s="474"/>
      <c r="AC266" s="474"/>
      <c r="AD266" s="474"/>
      <c r="AE266" s="474"/>
      <c r="AF266" s="474"/>
      <c r="AG266" s="474"/>
      <c r="AH266" s="474"/>
      <c r="AI266" s="474"/>
      <c r="AJ266" s="474"/>
      <c r="AK266" s="474"/>
    </row>
    <row r="267" spans="1:37" ht="15.75" customHeight="1" x14ac:dyDescent="0.25">
      <c r="A267" s="474"/>
      <c r="B267" s="475"/>
      <c r="C267" s="475"/>
      <c r="D267" s="475"/>
      <c r="E267" s="475"/>
      <c r="F267" s="475"/>
      <c r="G267" s="475"/>
      <c r="H267" s="475"/>
      <c r="I267" s="475"/>
      <c r="J267" s="475"/>
      <c r="K267" s="475"/>
      <c r="L267" s="475"/>
      <c r="M267" s="474"/>
      <c r="N267" s="474"/>
      <c r="O267" s="474"/>
      <c r="P267" s="474"/>
      <c r="Q267" s="474"/>
      <c r="R267" s="474"/>
      <c r="S267" s="474"/>
      <c r="T267" s="474"/>
      <c r="U267" s="474"/>
      <c r="V267" s="474"/>
      <c r="W267" s="474"/>
      <c r="X267" s="474"/>
      <c r="Y267" s="474"/>
      <c r="Z267" s="474"/>
      <c r="AA267" s="474"/>
      <c r="AB267" s="474"/>
      <c r="AC267" s="474"/>
      <c r="AD267" s="474"/>
      <c r="AE267" s="474"/>
      <c r="AF267" s="474"/>
      <c r="AG267" s="474"/>
      <c r="AH267" s="474"/>
      <c r="AI267" s="474"/>
      <c r="AJ267" s="474"/>
      <c r="AK267" s="474"/>
    </row>
    <row r="268" spans="1:37" ht="15.75" customHeight="1" x14ac:dyDescent="0.25">
      <c r="A268" s="474"/>
      <c r="B268" s="475"/>
      <c r="C268" s="475"/>
      <c r="D268" s="475"/>
      <c r="E268" s="475"/>
      <c r="F268" s="475"/>
      <c r="G268" s="475"/>
      <c r="H268" s="475"/>
      <c r="I268" s="475"/>
      <c r="J268" s="475"/>
      <c r="K268" s="475"/>
      <c r="L268" s="475"/>
      <c r="M268" s="474"/>
      <c r="N268" s="474"/>
      <c r="O268" s="474"/>
      <c r="P268" s="474"/>
      <c r="Q268" s="474"/>
      <c r="R268" s="474"/>
      <c r="S268" s="474"/>
      <c r="T268" s="474"/>
      <c r="U268" s="474"/>
      <c r="V268" s="474"/>
      <c r="W268" s="474"/>
      <c r="X268" s="474"/>
      <c r="Y268" s="474"/>
      <c r="Z268" s="474"/>
      <c r="AA268" s="474"/>
      <c r="AB268" s="474"/>
      <c r="AC268" s="474"/>
      <c r="AD268" s="474"/>
      <c r="AE268" s="474"/>
      <c r="AF268" s="474"/>
      <c r="AG268" s="474"/>
      <c r="AH268" s="474"/>
      <c r="AI268" s="474"/>
      <c r="AJ268" s="474"/>
      <c r="AK268" s="474"/>
    </row>
    <row r="269" spans="1:37" ht="15.75" customHeight="1" x14ac:dyDescent="0.25">
      <c r="A269" s="474"/>
      <c r="B269" s="475"/>
      <c r="C269" s="475"/>
      <c r="D269" s="475"/>
      <c r="E269" s="475"/>
      <c r="F269" s="475"/>
      <c r="G269" s="475"/>
      <c r="H269" s="475"/>
      <c r="I269" s="475"/>
      <c r="J269" s="475"/>
      <c r="K269" s="475"/>
      <c r="L269" s="475"/>
      <c r="M269" s="474"/>
      <c r="N269" s="474"/>
      <c r="O269" s="474"/>
      <c r="P269" s="474"/>
      <c r="Q269" s="474"/>
      <c r="R269" s="474"/>
      <c r="S269" s="474"/>
      <c r="T269" s="474"/>
      <c r="U269" s="474"/>
      <c r="V269" s="474"/>
      <c r="W269" s="474"/>
      <c r="X269" s="474"/>
      <c r="Y269" s="474"/>
      <c r="Z269" s="474"/>
      <c r="AA269" s="474"/>
      <c r="AB269" s="474"/>
      <c r="AC269" s="474"/>
      <c r="AD269" s="474"/>
      <c r="AE269" s="474"/>
      <c r="AF269" s="474"/>
      <c r="AG269" s="474"/>
      <c r="AH269" s="474"/>
      <c r="AI269" s="474"/>
      <c r="AJ269" s="474"/>
      <c r="AK269" s="474"/>
    </row>
    <row r="270" spans="1:37" ht="15.75" customHeight="1" x14ac:dyDescent="0.25">
      <c r="A270" s="474"/>
      <c r="B270" s="475"/>
      <c r="C270" s="475"/>
      <c r="D270" s="475"/>
      <c r="E270" s="475"/>
      <c r="F270" s="475"/>
      <c r="G270" s="475"/>
      <c r="H270" s="475"/>
      <c r="I270" s="475"/>
      <c r="J270" s="475"/>
      <c r="K270" s="475"/>
      <c r="L270" s="475"/>
      <c r="M270" s="474"/>
      <c r="N270" s="474"/>
      <c r="O270" s="474"/>
      <c r="P270" s="474"/>
      <c r="Q270" s="474"/>
      <c r="R270" s="474"/>
      <c r="S270" s="474"/>
      <c r="T270" s="474"/>
      <c r="U270" s="474"/>
      <c r="V270" s="474"/>
      <c r="W270" s="474"/>
      <c r="X270" s="474"/>
      <c r="Y270" s="474"/>
      <c r="Z270" s="474"/>
      <c r="AA270" s="474"/>
      <c r="AB270" s="474"/>
      <c r="AC270" s="474"/>
      <c r="AD270" s="474"/>
      <c r="AE270" s="474"/>
      <c r="AF270" s="474"/>
      <c r="AG270" s="474"/>
      <c r="AH270" s="474"/>
      <c r="AI270" s="474"/>
      <c r="AJ270" s="474"/>
      <c r="AK270" s="474"/>
    </row>
    <row r="271" spans="1:37" ht="15.75" customHeight="1" x14ac:dyDescent="0.25">
      <c r="A271" s="474"/>
      <c r="B271" s="475"/>
      <c r="C271" s="475"/>
      <c r="D271" s="475"/>
      <c r="E271" s="475"/>
      <c r="F271" s="475"/>
      <c r="G271" s="475"/>
      <c r="H271" s="475"/>
      <c r="I271" s="475"/>
      <c r="J271" s="475"/>
      <c r="K271" s="475"/>
      <c r="L271" s="475"/>
      <c r="M271" s="474"/>
      <c r="N271" s="474"/>
      <c r="O271" s="474"/>
      <c r="P271" s="474"/>
      <c r="Q271" s="474"/>
      <c r="R271" s="474"/>
      <c r="S271" s="474"/>
      <c r="T271" s="474"/>
      <c r="U271" s="474"/>
      <c r="V271" s="474"/>
      <c r="W271" s="474"/>
      <c r="X271" s="474"/>
      <c r="Y271" s="474"/>
      <c r="Z271" s="474"/>
      <c r="AA271" s="474"/>
      <c r="AB271" s="474"/>
      <c r="AC271" s="474"/>
      <c r="AD271" s="474"/>
      <c r="AE271" s="474"/>
      <c r="AF271" s="474"/>
      <c r="AG271" s="474"/>
      <c r="AH271" s="474"/>
      <c r="AI271" s="474"/>
      <c r="AJ271" s="474"/>
      <c r="AK271" s="474"/>
    </row>
    <row r="272" spans="1:37" ht="15.75" customHeight="1" x14ac:dyDescent="0.25">
      <c r="A272" s="474"/>
      <c r="B272" s="475"/>
      <c r="C272" s="475"/>
      <c r="D272" s="475"/>
      <c r="E272" s="475"/>
      <c r="F272" s="475"/>
      <c r="G272" s="475"/>
      <c r="H272" s="475"/>
      <c r="I272" s="475"/>
      <c r="J272" s="475"/>
      <c r="K272" s="475"/>
      <c r="L272" s="475"/>
      <c r="M272" s="474"/>
      <c r="N272" s="474"/>
      <c r="O272" s="474"/>
      <c r="P272" s="474"/>
      <c r="Q272" s="474"/>
      <c r="R272" s="474"/>
      <c r="S272" s="474"/>
      <c r="T272" s="474"/>
      <c r="U272" s="474"/>
      <c r="V272" s="474"/>
      <c r="W272" s="474"/>
      <c r="X272" s="474"/>
      <c r="Y272" s="474"/>
      <c r="Z272" s="474"/>
      <c r="AA272" s="474"/>
      <c r="AB272" s="474"/>
      <c r="AC272" s="474"/>
      <c r="AD272" s="474"/>
      <c r="AE272" s="474"/>
      <c r="AF272" s="474"/>
      <c r="AG272" s="474"/>
      <c r="AH272" s="474"/>
      <c r="AI272" s="474"/>
      <c r="AJ272" s="474"/>
      <c r="AK272" s="474"/>
    </row>
    <row r="273" spans="1:37" ht="15.75" customHeight="1" x14ac:dyDescent="0.25">
      <c r="A273" s="474"/>
      <c r="B273" s="475"/>
      <c r="C273" s="475"/>
      <c r="D273" s="475"/>
      <c r="E273" s="475"/>
      <c r="F273" s="475"/>
      <c r="G273" s="475"/>
      <c r="H273" s="475"/>
      <c r="I273" s="475"/>
      <c r="J273" s="475"/>
      <c r="K273" s="475"/>
      <c r="L273" s="475"/>
      <c r="M273" s="474"/>
      <c r="N273" s="474"/>
      <c r="O273" s="474"/>
      <c r="P273" s="474"/>
      <c r="Q273" s="474"/>
      <c r="R273" s="474"/>
      <c r="S273" s="474"/>
      <c r="T273" s="474"/>
      <c r="U273" s="474"/>
      <c r="V273" s="474"/>
      <c r="W273" s="474"/>
      <c r="X273" s="474"/>
      <c r="Y273" s="474"/>
      <c r="Z273" s="474"/>
      <c r="AA273" s="474"/>
      <c r="AB273" s="474"/>
      <c r="AC273" s="474"/>
      <c r="AD273" s="474"/>
      <c r="AE273" s="474"/>
      <c r="AF273" s="474"/>
      <c r="AG273" s="474"/>
      <c r="AH273" s="474"/>
      <c r="AI273" s="474"/>
      <c r="AJ273" s="474"/>
      <c r="AK273" s="474"/>
    </row>
    <row r="274" spans="1:37" ht="15.75" customHeight="1" x14ac:dyDescent="0.25">
      <c r="A274" s="474"/>
      <c r="B274" s="475"/>
      <c r="C274" s="475"/>
      <c r="D274" s="475"/>
      <c r="E274" s="475"/>
      <c r="F274" s="475"/>
      <c r="G274" s="475"/>
      <c r="H274" s="475"/>
      <c r="I274" s="475"/>
      <c r="J274" s="475"/>
      <c r="K274" s="475"/>
      <c r="L274" s="475"/>
      <c r="M274" s="474"/>
      <c r="N274" s="474"/>
      <c r="O274" s="474"/>
      <c r="P274" s="474"/>
      <c r="Q274" s="474"/>
      <c r="R274" s="474"/>
      <c r="S274" s="474"/>
      <c r="T274" s="474"/>
      <c r="U274" s="474"/>
      <c r="V274" s="474"/>
      <c r="W274" s="474"/>
      <c r="X274" s="474"/>
      <c r="Y274" s="474"/>
      <c r="Z274" s="474"/>
      <c r="AA274" s="474"/>
      <c r="AB274" s="474"/>
      <c r="AC274" s="474"/>
      <c r="AD274" s="474"/>
      <c r="AE274" s="474"/>
      <c r="AF274" s="474"/>
      <c r="AG274" s="474"/>
      <c r="AH274" s="474"/>
      <c r="AI274" s="474"/>
      <c r="AJ274" s="474"/>
      <c r="AK274" s="474"/>
    </row>
    <row r="275" spans="1:37" ht="15.75" customHeight="1" x14ac:dyDescent="0.25">
      <c r="A275" s="474"/>
      <c r="B275" s="475"/>
      <c r="C275" s="475"/>
      <c r="D275" s="475"/>
      <c r="E275" s="475"/>
      <c r="F275" s="475"/>
      <c r="G275" s="475"/>
      <c r="H275" s="475"/>
      <c r="I275" s="475"/>
      <c r="J275" s="475"/>
      <c r="K275" s="475"/>
      <c r="L275" s="475"/>
      <c r="M275" s="474"/>
      <c r="N275" s="474"/>
      <c r="O275" s="474"/>
      <c r="P275" s="474"/>
      <c r="Q275" s="474"/>
      <c r="R275" s="474"/>
      <c r="S275" s="474"/>
      <c r="T275" s="474"/>
      <c r="U275" s="474"/>
      <c r="V275" s="474"/>
      <c r="W275" s="474"/>
      <c r="X275" s="474"/>
      <c r="Y275" s="474"/>
      <c r="Z275" s="474"/>
      <c r="AA275" s="474"/>
      <c r="AB275" s="474"/>
      <c r="AC275" s="474"/>
      <c r="AD275" s="474"/>
      <c r="AE275" s="474"/>
      <c r="AF275" s="474"/>
      <c r="AG275" s="474"/>
      <c r="AH275" s="474"/>
      <c r="AI275" s="474"/>
      <c r="AJ275" s="474"/>
      <c r="AK275" s="474"/>
    </row>
    <row r="276" spans="1:37" ht="15.75" customHeight="1" x14ac:dyDescent="0.25">
      <c r="A276" s="474"/>
      <c r="B276" s="475"/>
      <c r="C276" s="475"/>
      <c r="D276" s="475"/>
      <c r="E276" s="475"/>
      <c r="F276" s="475"/>
      <c r="G276" s="475"/>
      <c r="H276" s="475"/>
      <c r="I276" s="475"/>
      <c r="J276" s="475"/>
      <c r="K276" s="475"/>
      <c r="L276" s="475"/>
      <c r="M276" s="474"/>
      <c r="N276" s="474"/>
      <c r="O276" s="474"/>
      <c r="P276" s="474"/>
      <c r="Q276" s="474"/>
      <c r="R276" s="474"/>
      <c r="S276" s="474"/>
      <c r="T276" s="474"/>
      <c r="U276" s="474"/>
      <c r="V276" s="474"/>
      <c r="W276" s="474"/>
      <c r="X276" s="474"/>
      <c r="Y276" s="474"/>
      <c r="Z276" s="474"/>
      <c r="AA276" s="474"/>
      <c r="AB276" s="474"/>
      <c r="AC276" s="474"/>
      <c r="AD276" s="474"/>
      <c r="AE276" s="474"/>
      <c r="AF276" s="474"/>
      <c r="AG276" s="474"/>
      <c r="AH276" s="474"/>
      <c r="AI276" s="474"/>
      <c r="AJ276" s="474"/>
      <c r="AK276" s="474"/>
    </row>
    <row r="277" spans="1:37" ht="15.75" customHeight="1" x14ac:dyDescent="0.25">
      <c r="A277" s="474"/>
      <c r="B277" s="475"/>
      <c r="C277" s="475"/>
      <c r="D277" s="475"/>
      <c r="E277" s="475"/>
      <c r="F277" s="475"/>
      <c r="G277" s="475"/>
      <c r="H277" s="475"/>
      <c r="I277" s="475"/>
      <c r="J277" s="475"/>
      <c r="K277" s="475"/>
      <c r="L277" s="475"/>
      <c r="M277" s="474"/>
      <c r="N277" s="474"/>
      <c r="O277" s="474"/>
      <c r="P277" s="474"/>
      <c r="Q277" s="474"/>
      <c r="R277" s="474"/>
      <c r="S277" s="474"/>
      <c r="T277" s="474"/>
      <c r="U277" s="474"/>
      <c r="V277" s="474"/>
      <c r="W277" s="474"/>
      <c r="X277" s="474"/>
      <c r="Y277" s="474"/>
      <c r="Z277" s="474"/>
      <c r="AA277" s="474"/>
      <c r="AB277" s="474"/>
      <c r="AC277" s="474"/>
      <c r="AD277" s="474"/>
      <c r="AE277" s="474"/>
      <c r="AF277" s="474"/>
      <c r="AG277" s="474"/>
      <c r="AH277" s="474"/>
      <c r="AI277" s="474"/>
      <c r="AJ277" s="474"/>
      <c r="AK277" s="474"/>
    </row>
    <row r="278" spans="1:37" ht="15.75" customHeight="1" x14ac:dyDescent="0.25">
      <c r="A278" s="474"/>
      <c r="B278" s="475"/>
      <c r="C278" s="475"/>
      <c r="D278" s="475"/>
      <c r="E278" s="475"/>
      <c r="F278" s="475"/>
      <c r="G278" s="475"/>
      <c r="H278" s="475"/>
      <c r="I278" s="475"/>
      <c r="J278" s="475"/>
      <c r="K278" s="475"/>
      <c r="L278" s="475"/>
      <c r="M278" s="474"/>
      <c r="N278" s="474"/>
      <c r="O278" s="474"/>
      <c r="P278" s="474"/>
      <c r="Q278" s="474"/>
      <c r="R278" s="474"/>
      <c r="S278" s="474"/>
      <c r="T278" s="474"/>
      <c r="U278" s="474"/>
      <c r="V278" s="474"/>
      <c r="W278" s="474"/>
      <c r="X278" s="474"/>
      <c r="Y278" s="474"/>
      <c r="Z278" s="474"/>
      <c r="AA278" s="474"/>
      <c r="AB278" s="474"/>
      <c r="AC278" s="474"/>
      <c r="AD278" s="474"/>
      <c r="AE278" s="474"/>
      <c r="AF278" s="474"/>
      <c r="AG278" s="474"/>
      <c r="AH278" s="474"/>
      <c r="AI278" s="474"/>
      <c r="AJ278" s="474"/>
      <c r="AK278" s="474"/>
    </row>
    <row r="279" spans="1:37" ht="15.75" customHeight="1" x14ac:dyDescent="0.25">
      <c r="A279" s="474"/>
      <c r="B279" s="475"/>
      <c r="C279" s="475"/>
      <c r="D279" s="475"/>
      <c r="E279" s="475"/>
      <c r="F279" s="475"/>
      <c r="G279" s="475"/>
      <c r="H279" s="475"/>
      <c r="I279" s="475"/>
      <c r="J279" s="475"/>
      <c r="K279" s="475"/>
      <c r="L279" s="475"/>
      <c r="M279" s="474"/>
      <c r="N279" s="474"/>
      <c r="O279" s="474"/>
      <c r="P279" s="474"/>
      <c r="Q279" s="474"/>
      <c r="R279" s="474"/>
      <c r="S279" s="474"/>
      <c r="T279" s="474"/>
      <c r="U279" s="474"/>
      <c r="V279" s="474"/>
      <c r="W279" s="474"/>
      <c r="X279" s="474"/>
      <c r="Y279" s="474"/>
      <c r="Z279" s="474"/>
      <c r="AA279" s="474"/>
      <c r="AB279" s="474"/>
      <c r="AC279" s="474"/>
      <c r="AD279" s="474"/>
      <c r="AE279" s="474"/>
      <c r="AF279" s="474"/>
      <c r="AG279" s="474"/>
      <c r="AH279" s="474"/>
      <c r="AI279" s="474"/>
      <c r="AJ279" s="474"/>
      <c r="AK279" s="474"/>
    </row>
    <row r="280" spans="1:37" ht="15.75" customHeight="1" x14ac:dyDescent="0.25">
      <c r="A280" s="474"/>
      <c r="B280" s="475"/>
      <c r="C280" s="475"/>
      <c r="D280" s="475"/>
      <c r="E280" s="475"/>
      <c r="F280" s="475"/>
      <c r="G280" s="475"/>
      <c r="H280" s="475"/>
      <c r="I280" s="475"/>
      <c r="J280" s="475"/>
      <c r="K280" s="475"/>
      <c r="L280" s="475"/>
      <c r="M280" s="474"/>
      <c r="N280" s="474"/>
      <c r="O280" s="474"/>
      <c r="P280" s="474"/>
      <c r="Q280" s="474"/>
      <c r="R280" s="474"/>
      <c r="S280" s="474"/>
      <c r="T280" s="474"/>
      <c r="U280" s="474"/>
      <c r="V280" s="474"/>
      <c r="W280" s="474"/>
      <c r="X280" s="474"/>
      <c r="Y280" s="474"/>
      <c r="Z280" s="474"/>
      <c r="AA280" s="474"/>
      <c r="AB280" s="474"/>
      <c r="AC280" s="474"/>
      <c r="AD280" s="474"/>
      <c r="AE280" s="474"/>
      <c r="AF280" s="474"/>
      <c r="AG280" s="474"/>
      <c r="AH280" s="474"/>
      <c r="AI280" s="474"/>
      <c r="AJ280" s="474"/>
      <c r="AK280" s="474"/>
    </row>
    <row r="281" spans="1:37" ht="15.75" customHeight="1" x14ac:dyDescent="0.25">
      <c r="A281" s="474"/>
      <c r="B281" s="475"/>
      <c r="C281" s="475"/>
      <c r="D281" s="475"/>
      <c r="E281" s="475"/>
      <c r="F281" s="475"/>
      <c r="G281" s="475"/>
      <c r="H281" s="475"/>
      <c r="I281" s="475"/>
      <c r="J281" s="475"/>
      <c r="K281" s="475"/>
      <c r="L281" s="475"/>
      <c r="M281" s="474"/>
      <c r="N281" s="474"/>
      <c r="O281" s="474"/>
      <c r="P281" s="474"/>
      <c r="Q281" s="474"/>
      <c r="R281" s="474"/>
      <c r="S281" s="474"/>
      <c r="T281" s="474"/>
      <c r="U281" s="474"/>
      <c r="V281" s="474"/>
      <c r="W281" s="474"/>
      <c r="X281" s="474"/>
      <c r="Y281" s="474"/>
      <c r="Z281" s="474"/>
      <c r="AA281" s="474"/>
      <c r="AB281" s="474"/>
      <c r="AC281" s="474"/>
      <c r="AD281" s="474"/>
      <c r="AE281" s="474"/>
      <c r="AF281" s="474"/>
      <c r="AG281" s="474"/>
      <c r="AH281" s="474"/>
      <c r="AI281" s="474"/>
      <c r="AJ281" s="474"/>
      <c r="AK281" s="474"/>
    </row>
    <row r="282" spans="1:37" ht="15.75" customHeight="1" x14ac:dyDescent="0.25">
      <c r="A282" s="474"/>
      <c r="B282" s="475"/>
      <c r="C282" s="475"/>
      <c r="D282" s="475"/>
      <c r="E282" s="475"/>
      <c r="F282" s="475"/>
      <c r="G282" s="475"/>
      <c r="H282" s="475"/>
      <c r="I282" s="475"/>
      <c r="J282" s="475"/>
      <c r="K282" s="475"/>
      <c r="L282" s="475"/>
      <c r="M282" s="474"/>
      <c r="N282" s="474"/>
      <c r="O282" s="474"/>
      <c r="P282" s="474"/>
      <c r="Q282" s="474"/>
      <c r="R282" s="474"/>
      <c r="S282" s="474"/>
      <c r="T282" s="474"/>
      <c r="U282" s="474"/>
      <c r="V282" s="474"/>
      <c r="W282" s="474"/>
      <c r="X282" s="474"/>
      <c r="Y282" s="474"/>
      <c r="Z282" s="474"/>
      <c r="AA282" s="474"/>
      <c r="AB282" s="474"/>
      <c r="AC282" s="474"/>
      <c r="AD282" s="474"/>
      <c r="AE282" s="474"/>
      <c r="AF282" s="474"/>
      <c r="AG282" s="474"/>
      <c r="AH282" s="474"/>
      <c r="AI282" s="474"/>
      <c r="AJ282" s="474"/>
      <c r="AK282" s="474"/>
    </row>
    <row r="283" spans="1:37" ht="15.75" customHeight="1" x14ac:dyDescent="0.25">
      <c r="A283" s="474"/>
      <c r="B283" s="475"/>
      <c r="C283" s="475"/>
      <c r="D283" s="475"/>
      <c r="E283" s="475"/>
      <c r="F283" s="475"/>
      <c r="G283" s="475"/>
      <c r="H283" s="475"/>
      <c r="I283" s="475"/>
      <c r="J283" s="475"/>
      <c r="K283" s="475"/>
      <c r="L283" s="475"/>
      <c r="M283" s="474"/>
      <c r="N283" s="474"/>
      <c r="O283" s="474"/>
      <c r="P283" s="474"/>
      <c r="Q283" s="474"/>
      <c r="R283" s="474"/>
      <c r="S283" s="474"/>
      <c r="T283" s="474"/>
      <c r="U283" s="474"/>
      <c r="V283" s="474"/>
      <c r="W283" s="474"/>
      <c r="X283" s="474"/>
      <c r="Y283" s="474"/>
      <c r="Z283" s="474"/>
      <c r="AA283" s="474"/>
      <c r="AB283" s="474"/>
      <c r="AC283" s="474"/>
      <c r="AD283" s="474"/>
      <c r="AE283" s="474"/>
      <c r="AF283" s="474"/>
      <c r="AG283" s="474"/>
      <c r="AH283" s="474"/>
      <c r="AI283" s="474"/>
      <c r="AJ283" s="474"/>
      <c r="AK283" s="474"/>
    </row>
    <row r="284" spans="1:37" ht="15.75" customHeight="1" x14ac:dyDescent="0.25">
      <c r="A284" s="474"/>
      <c r="B284" s="475"/>
      <c r="C284" s="475"/>
      <c r="D284" s="475"/>
      <c r="E284" s="475"/>
      <c r="F284" s="475"/>
      <c r="G284" s="475"/>
      <c r="H284" s="475"/>
      <c r="I284" s="475"/>
      <c r="J284" s="475"/>
      <c r="K284" s="475"/>
      <c r="L284" s="475"/>
      <c r="M284" s="474"/>
      <c r="N284" s="474"/>
      <c r="O284" s="474"/>
      <c r="P284" s="474"/>
      <c r="Q284" s="474"/>
      <c r="R284" s="474"/>
      <c r="S284" s="474"/>
      <c r="T284" s="474"/>
      <c r="U284" s="474"/>
      <c r="V284" s="474"/>
      <c r="W284" s="474"/>
      <c r="X284" s="474"/>
      <c r="Y284" s="474"/>
      <c r="Z284" s="474"/>
      <c r="AA284" s="474"/>
      <c r="AB284" s="474"/>
      <c r="AC284" s="474"/>
      <c r="AD284" s="474"/>
      <c r="AE284" s="474"/>
      <c r="AF284" s="474"/>
      <c r="AG284" s="474"/>
      <c r="AH284" s="474"/>
      <c r="AI284" s="474"/>
      <c r="AJ284" s="474"/>
      <c r="AK284" s="474"/>
    </row>
    <row r="285" spans="1:37" ht="15.75" customHeight="1" x14ac:dyDescent="0.25">
      <c r="A285" s="474"/>
      <c r="B285" s="475"/>
      <c r="C285" s="475"/>
      <c r="D285" s="475"/>
      <c r="E285" s="475"/>
      <c r="F285" s="475"/>
      <c r="G285" s="475"/>
      <c r="H285" s="475"/>
      <c r="I285" s="475"/>
      <c r="J285" s="475"/>
      <c r="K285" s="475"/>
      <c r="L285" s="475"/>
      <c r="M285" s="474"/>
      <c r="N285" s="474"/>
      <c r="O285" s="474"/>
      <c r="P285" s="474"/>
      <c r="Q285" s="474"/>
      <c r="R285" s="474"/>
      <c r="S285" s="474"/>
      <c r="T285" s="474"/>
      <c r="U285" s="474"/>
      <c r="V285" s="474"/>
      <c r="W285" s="474"/>
      <c r="X285" s="474"/>
      <c r="Y285" s="474"/>
      <c r="Z285" s="474"/>
      <c r="AA285" s="474"/>
      <c r="AB285" s="474"/>
      <c r="AC285" s="474"/>
      <c r="AD285" s="474"/>
      <c r="AE285" s="474"/>
      <c r="AF285" s="474"/>
      <c r="AG285" s="474"/>
      <c r="AH285" s="474"/>
      <c r="AI285" s="474"/>
      <c r="AJ285" s="474"/>
      <c r="AK285" s="474"/>
    </row>
    <row r="286" spans="1:37" ht="15.75" customHeight="1" x14ac:dyDescent="0.25">
      <c r="A286" s="474"/>
      <c r="B286" s="475"/>
      <c r="C286" s="475"/>
      <c r="D286" s="475"/>
      <c r="E286" s="475"/>
      <c r="F286" s="475"/>
      <c r="G286" s="475"/>
      <c r="H286" s="475"/>
      <c r="I286" s="475"/>
      <c r="J286" s="475"/>
      <c r="K286" s="475"/>
      <c r="L286" s="475"/>
      <c r="M286" s="474"/>
      <c r="N286" s="474"/>
      <c r="O286" s="474"/>
      <c r="P286" s="474"/>
      <c r="Q286" s="474"/>
      <c r="R286" s="474"/>
      <c r="S286" s="474"/>
      <c r="T286" s="474"/>
      <c r="U286" s="474"/>
      <c r="V286" s="474"/>
      <c r="W286" s="474"/>
      <c r="X286" s="474"/>
      <c r="Y286" s="474"/>
      <c r="Z286" s="474"/>
      <c r="AA286" s="474"/>
      <c r="AB286" s="474"/>
      <c r="AC286" s="474"/>
      <c r="AD286" s="474"/>
      <c r="AE286" s="474"/>
      <c r="AF286" s="474"/>
      <c r="AG286" s="474"/>
      <c r="AH286" s="474"/>
      <c r="AI286" s="474"/>
      <c r="AJ286" s="474"/>
      <c r="AK286" s="474"/>
    </row>
    <row r="287" spans="1:37" ht="15.75" customHeight="1" x14ac:dyDescent="0.25">
      <c r="A287" s="474"/>
      <c r="B287" s="475"/>
      <c r="C287" s="475"/>
      <c r="D287" s="475"/>
      <c r="E287" s="475"/>
      <c r="F287" s="475"/>
      <c r="G287" s="475"/>
      <c r="H287" s="475"/>
      <c r="I287" s="475"/>
      <c r="J287" s="475"/>
      <c r="K287" s="475"/>
      <c r="L287" s="475"/>
      <c r="M287" s="474"/>
      <c r="N287" s="474"/>
      <c r="O287" s="474"/>
      <c r="P287" s="474"/>
      <c r="Q287" s="474"/>
      <c r="R287" s="474"/>
      <c r="S287" s="474"/>
      <c r="T287" s="474"/>
      <c r="U287" s="474"/>
      <c r="V287" s="474"/>
      <c r="W287" s="474"/>
      <c r="X287" s="474"/>
      <c r="Y287" s="474"/>
      <c r="Z287" s="474"/>
      <c r="AA287" s="474"/>
      <c r="AB287" s="474"/>
      <c r="AC287" s="474"/>
      <c r="AD287" s="474"/>
      <c r="AE287" s="474"/>
      <c r="AF287" s="474"/>
      <c r="AG287" s="474"/>
      <c r="AH287" s="474"/>
      <c r="AI287" s="474"/>
      <c r="AJ287" s="474"/>
      <c r="AK287" s="474"/>
    </row>
    <row r="288" spans="1:37" ht="15.75" customHeight="1" x14ac:dyDescent="0.25">
      <c r="A288" s="474"/>
      <c r="B288" s="475"/>
      <c r="C288" s="475"/>
      <c r="D288" s="475"/>
      <c r="E288" s="475"/>
      <c r="F288" s="475"/>
      <c r="G288" s="475"/>
      <c r="H288" s="475"/>
      <c r="I288" s="475"/>
      <c r="J288" s="475"/>
      <c r="K288" s="475"/>
      <c r="L288" s="475"/>
      <c r="M288" s="474"/>
      <c r="N288" s="474"/>
      <c r="O288" s="474"/>
      <c r="P288" s="474"/>
      <c r="Q288" s="474"/>
      <c r="R288" s="474"/>
      <c r="S288" s="474"/>
      <c r="T288" s="474"/>
      <c r="U288" s="474"/>
      <c r="V288" s="474"/>
      <c r="W288" s="474"/>
      <c r="X288" s="474"/>
      <c r="Y288" s="474"/>
      <c r="Z288" s="474"/>
      <c r="AA288" s="474"/>
      <c r="AB288" s="474"/>
      <c r="AC288" s="474"/>
      <c r="AD288" s="474"/>
      <c r="AE288" s="474"/>
      <c r="AF288" s="474"/>
      <c r="AG288" s="474"/>
      <c r="AH288" s="474"/>
      <c r="AI288" s="474"/>
      <c r="AJ288" s="474"/>
      <c r="AK288" s="474"/>
    </row>
    <row r="289" spans="1:37" ht="15.75" customHeight="1" x14ac:dyDescent="0.25">
      <c r="A289" s="474"/>
      <c r="B289" s="475"/>
      <c r="C289" s="475"/>
      <c r="D289" s="475"/>
      <c r="E289" s="475"/>
      <c r="F289" s="475"/>
      <c r="G289" s="475"/>
      <c r="H289" s="475"/>
      <c r="I289" s="475"/>
      <c r="J289" s="475"/>
      <c r="K289" s="475"/>
      <c r="L289" s="475"/>
      <c r="M289" s="474"/>
      <c r="N289" s="474"/>
      <c r="O289" s="474"/>
      <c r="P289" s="474"/>
      <c r="Q289" s="474"/>
      <c r="R289" s="474"/>
      <c r="S289" s="474"/>
      <c r="T289" s="474"/>
      <c r="U289" s="474"/>
      <c r="V289" s="474"/>
      <c r="W289" s="474"/>
      <c r="X289" s="474"/>
      <c r="Y289" s="474"/>
      <c r="Z289" s="474"/>
      <c r="AA289" s="474"/>
      <c r="AB289" s="474"/>
      <c r="AC289" s="474"/>
      <c r="AD289" s="474"/>
      <c r="AE289" s="474"/>
      <c r="AF289" s="474"/>
      <c r="AG289" s="474"/>
      <c r="AH289" s="474"/>
      <c r="AI289" s="474"/>
      <c r="AJ289" s="474"/>
      <c r="AK289" s="474"/>
    </row>
    <row r="290" spans="1:37" ht="15.75" customHeight="1" x14ac:dyDescent="0.25">
      <c r="A290" s="474"/>
      <c r="B290" s="475"/>
      <c r="C290" s="475"/>
      <c r="D290" s="475"/>
      <c r="E290" s="475"/>
      <c r="F290" s="475"/>
      <c r="G290" s="475"/>
      <c r="H290" s="475"/>
      <c r="I290" s="475"/>
      <c r="J290" s="475"/>
      <c r="K290" s="475"/>
      <c r="L290" s="475"/>
      <c r="M290" s="474"/>
      <c r="N290" s="474"/>
      <c r="O290" s="474"/>
      <c r="P290" s="474"/>
      <c r="Q290" s="474"/>
      <c r="R290" s="474"/>
      <c r="S290" s="474"/>
      <c r="T290" s="474"/>
      <c r="U290" s="474"/>
      <c r="V290" s="474"/>
      <c r="W290" s="474"/>
      <c r="X290" s="474"/>
      <c r="Y290" s="474"/>
      <c r="Z290" s="474"/>
      <c r="AA290" s="474"/>
      <c r="AB290" s="474"/>
      <c r="AC290" s="474"/>
      <c r="AD290" s="474"/>
      <c r="AE290" s="474"/>
      <c r="AF290" s="474"/>
      <c r="AG290" s="474"/>
      <c r="AH290" s="474"/>
      <c r="AI290" s="474"/>
      <c r="AJ290" s="474"/>
      <c r="AK290" s="474"/>
    </row>
    <row r="291" spans="1:37" ht="15.75" customHeight="1" x14ac:dyDescent="0.25">
      <c r="A291" s="474"/>
      <c r="B291" s="475"/>
      <c r="C291" s="475"/>
      <c r="D291" s="475"/>
      <c r="E291" s="475"/>
      <c r="F291" s="475"/>
      <c r="G291" s="475"/>
      <c r="H291" s="475"/>
      <c r="I291" s="475"/>
      <c r="J291" s="475"/>
      <c r="K291" s="475"/>
      <c r="L291" s="475"/>
      <c r="M291" s="474"/>
      <c r="N291" s="474"/>
      <c r="O291" s="474"/>
      <c r="P291" s="474"/>
      <c r="Q291" s="474"/>
      <c r="R291" s="474"/>
      <c r="S291" s="474"/>
      <c r="T291" s="474"/>
      <c r="U291" s="474"/>
      <c r="V291" s="474"/>
      <c r="W291" s="474"/>
      <c r="X291" s="474"/>
      <c r="Y291" s="474"/>
      <c r="Z291" s="474"/>
      <c r="AA291" s="474"/>
      <c r="AB291" s="474"/>
      <c r="AC291" s="474"/>
      <c r="AD291" s="474"/>
      <c r="AE291" s="474"/>
      <c r="AF291" s="474"/>
      <c r="AG291" s="474"/>
      <c r="AH291" s="474"/>
      <c r="AI291" s="474"/>
      <c r="AJ291" s="474"/>
      <c r="AK291" s="474"/>
    </row>
    <row r="292" spans="1:37" ht="15.75" customHeight="1" x14ac:dyDescent="0.25">
      <c r="A292" s="474"/>
      <c r="B292" s="475"/>
      <c r="C292" s="475"/>
      <c r="D292" s="475"/>
      <c r="E292" s="475"/>
      <c r="F292" s="475"/>
      <c r="G292" s="475"/>
      <c r="H292" s="475"/>
      <c r="I292" s="475"/>
      <c r="J292" s="475"/>
      <c r="K292" s="475"/>
      <c r="L292" s="475"/>
      <c r="M292" s="474"/>
      <c r="N292" s="474"/>
      <c r="O292" s="474"/>
      <c r="P292" s="474"/>
      <c r="Q292" s="474"/>
      <c r="R292" s="474"/>
      <c r="S292" s="474"/>
      <c r="T292" s="474"/>
      <c r="U292" s="474"/>
      <c r="V292" s="474"/>
      <c r="W292" s="474"/>
      <c r="X292" s="474"/>
      <c r="Y292" s="474"/>
      <c r="Z292" s="474"/>
      <c r="AA292" s="474"/>
      <c r="AB292" s="474"/>
      <c r="AC292" s="474"/>
      <c r="AD292" s="474"/>
      <c r="AE292" s="474"/>
      <c r="AF292" s="474"/>
      <c r="AG292" s="474"/>
      <c r="AH292" s="474"/>
      <c r="AI292" s="474"/>
      <c r="AJ292" s="474"/>
      <c r="AK292" s="474"/>
    </row>
    <row r="293" spans="1:37" ht="15.75" customHeight="1" x14ac:dyDescent="0.25">
      <c r="A293" s="474"/>
      <c r="B293" s="475"/>
      <c r="C293" s="475"/>
      <c r="D293" s="475"/>
      <c r="E293" s="475"/>
      <c r="F293" s="475"/>
      <c r="G293" s="475"/>
      <c r="H293" s="475"/>
      <c r="I293" s="475"/>
      <c r="J293" s="475"/>
      <c r="K293" s="475"/>
      <c r="L293" s="475"/>
      <c r="M293" s="474"/>
      <c r="N293" s="474"/>
      <c r="O293" s="474"/>
      <c r="P293" s="474"/>
      <c r="Q293" s="474"/>
      <c r="R293" s="474"/>
      <c r="S293" s="474"/>
      <c r="T293" s="474"/>
      <c r="U293" s="474"/>
      <c r="V293" s="474"/>
      <c r="W293" s="474"/>
      <c r="X293" s="474"/>
      <c r="Y293" s="474"/>
      <c r="Z293" s="474"/>
      <c r="AA293" s="474"/>
      <c r="AB293" s="474"/>
      <c r="AC293" s="474"/>
      <c r="AD293" s="474"/>
      <c r="AE293" s="474"/>
      <c r="AF293" s="474"/>
      <c r="AG293" s="474"/>
      <c r="AH293" s="474"/>
      <c r="AI293" s="474"/>
      <c r="AJ293" s="474"/>
      <c r="AK293" s="474"/>
    </row>
    <row r="294" spans="1:37" ht="15.75" customHeight="1" x14ac:dyDescent="0.25">
      <c r="A294" s="474"/>
      <c r="B294" s="475"/>
      <c r="C294" s="475"/>
      <c r="D294" s="475"/>
      <c r="E294" s="475"/>
      <c r="F294" s="475"/>
      <c r="G294" s="475"/>
      <c r="H294" s="475"/>
      <c r="I294" s="475"/>
      <c r="J294" s="475"/>
      <c r="K294" s="475"/>
      <c r="L294" s="475"/>
      <c r="M294" s="474"/>
      <c r="N294" s="474"/>
      <c r="O294" s="474"/>
      <c r="P294" s="474"/>
      <c r="Q294" s="474"/>
      <c r="R294" s="474"/>
      <c r="S294" s="474"/>
      <c r="T294" s="474"/>
      <c r="U294" s="474"/>
      <c r="V294" s="474"/>
      <c r="W294" s="474"/>
      <c r="X294" s="474"/>
      <c r="Y294" s="474"/>
      <c r="Z294" s="474"/>
      <c r="AA294" s="474"/>
      <c r="AB294" s="474"/>
      <c r="AC294" s="474"/>
      <c r="AD294" s="474"/>
      <c r="AE294" s="474"/>
      <c r="AF294" s="474"/>
      <c r="AG294" s="474"/>
      <c r="AH294" s="474"/>
      <c r="AI294" s="474"/>
      <c r="AJ294" s="474"/>
      <c r="AK294" s="474"/>
    </row>
    <row r="295" spans="1:37" ht="15.75" customHeight="1" x14ac:dyDescent="0.25">
      <c r="A295" s="474"/>
      <c r="B295" s="475"/>
      <c r="C295" s="475"/>
      <c r="D295" s="475"/>
      <c r="E295" s="475"/>
      <c r="F295" s="475"/>
      <c r="G295" s="475"/>
      <c r="H295" s="475"/>
      <c r="I295" s="475"/>
      <c r="J295" s="475"/>
      <c r="K295" s="475"/>
      <c r="L295" s="475"/>
      <c r="M295" s="474"/>
      <c r="N295" s="474"/>
      <c r="O295" s="474"/>
      <c r="P295" s="474"/>
      <c r="Q295" s="474"/>
      <c r="R295" s="474"/>
      <c r="S295" s="474"/>
      <c r="T295" s="474"/>
      <c r="U295" s="474"/>
      <c r="V295" s="474"/>
      <c r="W295" s="474"/>
      <c r="X295" s="474"/>
      <c r="Y295" s="474"/>
      <c r="Z295" s="474"/>
      <c r="AA295" s="474"/>
      <c r="AB295" s="474"/>
      <c r="AC295" s="474"/>
      <c r="AD295" s="474"/>
      <c r="AE295" s="474"/>
      <c r="AF295" s="474"/>
      <c r="AG295" s="474"/>
      <c r="AH295" s="474"/>
      <c r="AI295" s="474"/>
      <c r="AJ295" s="474"/>
      <c r="AK295" s="474"/>
    </row>
    <row r="296" spans="1:37" ht="15.75" customHeight="1" x14ac:dyDescent="0.25">
      <c r="A296" s="474"/>
      <c r="B296" s="475"/>
      <c r="C296" s="475"/>
      <c r="D296" s="475"/>
      <c r="E296" s="475"/>
      <c r="F296" s="475"/>
      <c r="G296" s="475"/>
      <c r="H296" s="475"/>
      <c r="I296" s="475"/>
      <c r="J296" s="475"/>
      <c r="K296" s="475"/>
      <c r="L296" s="475"/>
      <c r="M296" s="474"/>
      <c r="N296" s="474"/>
      <c r="O296" s="474"/>
      <c r="P296" s="474"/>
      <c r="Q296" s="474"/>
      <c r="R296" s="474"/>
      <c r="S296" s="474"/>
      <c r="T296" s="474"/>
      <c r="U296" s="474"/>
      <c r="V296" s="474"/>
      <c r="W296" s="474"/>
      <c r="X296" s="474"/>
      <c r="Y296" s="474"/>
      <c r="Z296" s="474"/>
      <c r="AA296" s="474"/>
      <c r="AB296" s="474"/>
      <c r="AC296" s="474"/>
      <c r="AD296" s="474"/>
      <c r="AE296" s="474"/>
      <c r="AF296" s="474"/>
      <c r="AG296" s="474"/>
      <c r="AH296" s="474"/>
      <c r="AI296" s="474"/>
      <c r="AJ296" s="474"/>
      <c r="AK296" s="474"/>
    </row>
    <row r="297" spans="1:37" ht="15.75" customHeight="1" x14ac:dyDescent="0.25">
      <c r="A297" s="474"/>
      <c r="B297" s="475"/>
      <c r="C297" s="475"/>
      <c r="D297" s="475"/>
      <c r="E297" s="475"/>
      <c r="F297" s="475"/>
      <c r="G297" s="475"/>
      <c r="H297" s="475"/>
      <c r="I297" s="475"/>
      <c r="J297" s="475"/>
      <c r="K297" s="475"/>
      <c r="L297" s="475"/>
      <c r="M297" s="474"/>
      <c r="N297" s="474"/>
      <c r="O297" s="474"/>
      <c r="P297" s="474"/>
      <c r="Q297" s="474"/>
      <c r="R297" s="474"/>
      <c r="S297" s="474"/>
      <c r="T297" s="474"/>
      <c r="U297" s="474"/>
      <c r="V297" s="474"/>
      <c r="W297" s="474"/>
      <c r="X297" s="474"/>
      <c r="Y297" s="474"/>
      <c r="Z297" s="474"/>
      <c r="AA297" s="474"/>
      <c r="AB297" s="474"/>
      <c r="AC297" s="474"/>
      <c r="AD297" s="474"/>
      <c r="AE297" s="474"/>
      <c r="AF297" s="474"/>
      <c r="AG297" s="474"/>
      <c r="AH297" s="474"/>
      <c r="AI297" s="474"/>
      <c r="AJ297" s="474"/>
      <c r="AK297" s="474"/>
    </row>
    <row r="298" spans="1:37" ht="15.75" customHeight="1" x14ac:dyDescent="0.25">
      <c r="A298" s="474"/>
      <c r="B298" s="475"/>
      <c r="C298" s="475"/>
      <c r="D298" s="475"/>
      <c r="E298" s="475"/>
      <c r="F298" s="475"/>
      <c r="G298" s="475"/>
      <c r="H298" s="475"/>
      <c r="I298" s="475"/>
      <c r="J298" s="475"/>
      <c r="K298" s="475"/>
      <c r="L298" s="475"/>
      <c r="M298" s="474"/>
      <c r="N298" s="474"/>
      <c r="O298" s="474"/>
      <c r="P298" s="474"/>
      <c r="Q298" s="474"/>
      <c r="R298" s="474"/>
      <c r="S298" s="474"/>
      <c r="T298" s="474"/>
      <c r="U298" s="474"/>
      <c r="V298" s="474"/>
      <c r="W298" s="474"/>
      <c r="X298" s="474"/>
      <c r="Y298" s="474"/>
      <c r="Z298" s="474"/>
      <c r="AA298" s="474"/>
      <c r="AB298" s="474"/>
      <c r="AC298" s="474"/>
      <c r="AD298" s="474"/>
      <c r="AE298" s="474"/>
      <c r="AF298" s="474"/>
      <c r="AG298" s="474"/>
      <c r="AH298" s="474"/>
      <c r="AI298" s="474"/>
      <c r="AJ298" s="474"/>
      <c r="AK298" s="474"/>
    </row>
    <row r="299" spans="1:37" ht="15.75" customHeight="1" x14ac:dyDescent="0.25">
      <c r="A299" s="474"/>
      <c r="B299" s="475"/>
      <c r="C299" s="475"/>
      <c r="D299" s="475"/>
      <c r="E299" s="475"/>
      <c r="F299" s="475"/>
      <c r="G299" s="475"/>
      <c r="H299" s="475"/>
      <c r="I299" s="475"/>
      <c r="J299" s="475"/>
      <c r="K299" s="475"/>
      <c r="L299" s="475"/>
      <c r="M299" s="474"/>
      <c r="N299" s="474"/>
      <c r="O299" s="474"/>
      <c r="P299" s="474"/>
      <c r="Q299" s="474"/>
      <c r="R299" s="474"/>
      <c r="S299" s="474"/>
      <c r="T299" s="474"/>
      <c r="U299" s="474"/>
      <c r="V299" s="474"/>
      <c r="W299" s="474"/>
      <c r="X299" s="474"/>
      <c r="Y299" s="474"/>
      <c r="Z299" s="474"/>
      <c r="AA299" s="474"/>
      <c r="AB299" s="474"/>
      <c r="AC299" s="474"/>
      <c r="AD299" s="474"/>
      <c r="AE299" s="474"/>
      <c r="AF299" s="474"/>
      <c r="AG299" s="474"/>
      <c r="AH299" s="474"/>
      <c r="AI299" s="474"/>
      <c r="AJ299" s="474"/>
      <c r="AK299" s="474"/>
    </row>
    <row r="300" spans="1:37" ht="15.75" customHeight="1" x14ac:dyDescent="0.25">
      <c r="A300" s="474"/>
      <c r="B300" s="475"/>
      <c r="C300" s="475"/>
      <c r="D300" s="475"/>
      <c r="E300" s="475"/>
      <c r="F300" s="475"/>
      <c r="G300" s="475"/>
      <c r="H300" s="475"/>
      <c r="I300" s="475"/>
      <c r="J300" s="475"/>
      <c r="K300" s="475"/>
      <c r="L300" s="475"/>
      <c r="M300" s="474"/>
      <c r="N300" s="474"/>
      <c r="O300" s="474"/>
      <c r="P300" s="474"/>
      <c r="Q300" s="474"/>
      <c r="R300" s="474"/>
      <c r="S300" s="474"/>
      <c r="T300" s="474"/>
      <c r="U300" s="474"/>
      <c r="V300" s="474"/>
      <c r="W300" s="474"/>
      <c r="X300" s="474"/>
      <c r="Y300" s="474"/>
      <c r="Z300" s="474"/>
      <c r="AA300" s="474"/>
      <c r="AB300" s="474"/>
      <c r="AC300" s="474"/>
      <c r="AD300" s="474"/>
      <c r="AE300" s="474"/>
      <c r="AF300" s="474"/>
      <c r="AG300" s="474"/>
      <c r="AH300" s="474"/>
      <c r="AI300" s="474"/>
      <c r="AJ300" s="474"/>
      <c r="AK300" s="474"/>
    </row>
    <row r="301" spans="1:37" ht="15.75" customHeight="1" x14ac:dyDescent="0.25">
      <c r="A301" s="474"/>
      <c r="B301" s="475"/>
      <c r="C301" s="475"/>
      <c r="D301" s="475"/>
      <c r="E301" s="475"/>
      <c r="F301" s="475"/>
      <c r="G301" s="475"/>
      <c r="H301" s="475"/>
      <c r="I301" s="475"/>
      <c r="J301" s="475"/>
      <c r="K301" s="475"/>
      <c r="L301" s="475"/>
      <c r="M301" s="474"/>
      <c r="N301" s="474"/>
      <c r="O301" s="474"/>
      <c r="P301" s="474"/>
      <c r="Q301" s="474"/>
      <c r="R301" s="474"/>
      <c r="S301" s="474"/>
      <c r="T301" s="474"/>
      <c r="U301" s="474"/>
      <c r="V301" s="474"/>
      <c r="W301" s="474"/>
      <c r="X301" s="474"/>
      <c r="Y301" s="474"/>
      <c r="Z301" s="474"/>
      <c r="AA301" s="474"/>
      <c r="AB301" s="474"/>
      <c r="AC301" s="474"/>
      <c r="AD301" s="474"/>
      <c r="AE301" s="474"/>
      <c r="AF301" s="474"/>
      <c r="AG301" s="474"/>
      <c r="AH301" s="474"/>
      <c r="AI301" s="474"/>
      <c r="AJ301" s="474"/>
      <c r="AK301" s="474"/>
    </row>
    <row r="302" spans="1:37" ht="15.75" customHeight="1" x14ac:dyDescent="0.25">
      <c r="A302" s="474"/>
      <c r="B302" s="475"/>
      <c r="C302" s="475"/>
      <c r="D302" s="475"/>
      <c r="E302" s="475"/>
      <c r="F302" s="475"/>
      <c r="G302" s="475"/>
      <c r="H302" s="475"/>
      <c r="I302" s="475"/>
      <c r="J302" s="475"/>
      <c r="K302" s="475"/>
      <c r="L302" s="475"/>
      <c r="M302" s="474"/>
      <c r="N302" s="474"/>
      <c r="O302" s="474"/>
      <c r="P302" s="474"/>
      <c r="Q302" s="474"/>
      <c r="R302" s="474"/>
      <c r="S302" s="474"/>
      <c r="T302" s="474"/>
      <c r="U302" s="474"/>
      <c r="V302" s="474"/>
      <c r="W302" s="474"/>
      <c r="X302" s="474"/>
      <c r="Y302" s="474"/>
      <c r="Z302" s="474"/>
      <c r="AA302" s="474"/>
      <c r="AB302" s="474"/>
      <c r="AC302" s="474"/>
      <c r="AD302" s="474"/>
      <c r="AE302" s="474"/>
      <c r="AF302" s="474"/>
      <c r="AG302" s="474"/>
      <c r="AH302" s="474"/>
      <c r="AI302" s="474"/>
      <c r="AJ302" s="474"/>
      <c r="AK302" s="474"/>
    </row>
    <row r="303" spans="1:37" ht="15.75" customHeight="1" x14ac:dyDescent="0.25">
      <c r="A303" s="474"/>
      <c r="B303" s="475"/>
      <c r="C303" s="475"/>
      <c r="D303" s="475"/>
      <c r="E303" s="475"/>
      <c r="F303" s="475"/>
      <c r="G303" s="475"/>
      <c r="H303" s="475"/>
      <c r="I303" s="475"/>
      <c r="J303" s="475"/>
      <c r="K303" s="475"/>
      <c r="L303" s="475"/>
      <c r="M303" s="474"/>
      <c r="N303" s="474"/>
      <c r="O303" s="474"/>
      <c r="P303" s="474"/>
      <c r="Q303" s="474"/>
      <c r="R303" s="474"/>
      <c r="S303" s="474"/>
      <c r="T303" s="474"/>
      <c r="U303" s="474"/>
      <c r="V303" s="474"/>
      <c r="W303" s="474"/>
      <c r="X303" s="474"/>
      <c r="Y303" s="474"/>
      <c r="Z303" s="474"/>
      <c r="AA303" s="474"/>
      <c r="AB303" s="474"/>
      <c r="AC303" s="474"/>
      <c r="AD303" s="474"/>
      <c r="AE303" s="474"/>
      <c r="AF303" s="474"/>
      <c r="AG303" s="474"/>
      <c r="AH303" s="474"/>
      <c r="AI303" s="474"/>
      <c r="AJ303" s="474"/>
      <c r="AK303" s="474"/>
    </row>
    <row r="304" spans="1:37" ht="15.75" customHeight="1" x14ac:dyDescent="0.25">
      <c r="A304" s="474"/>
      <c r="B304" s="475"/>
      <c r="C304" s="475"/>
      <c r="D304" s="475"/>
      <c r="E304" s="475"/>
      <c r="F304" s="475"/>
      <c r="G304" s="475"/>
      <c r="H304" s="475"/>
      <c r="I304" s="475"/>
      <c r="J304" s="475"/>
      <c r="K304" s="475"/>
      <c r="L304" s="475"/>
      <c r="M304" s="474"/>
      <c r="N304" s="474"/>
      <c r="O304" s="474"/>
      <c r="P304" s="474"/>
      <c r="Q304" s="474"/>
      <c r="R304" s="474"/>
      <c r="S304" s="474"/>
      <c r="T304" s="474"/>
      <c r="U304" s="474"/>
      <c r="V304" s="474"/>
      <c r="W304" s="474"/>
      <c r="X304" s="474"/>
      <c r="Y304" s="474"/>
      <c r="Z304" s="474"/>
      <c r="AA304" s="474"/>
      <c r="AB304" s="474"/>
      <c r="AC304" s="474"/>
      <c r="AD304" s="474"/>
      <c r="AE304" s="474"/>
      <c r="AF304" s="474"/>
      <c r="AG304" s="474"/>
      <c r="AH304" s="474"/>
      <c r="AI304" s="474"/>
      <c r="AJ304" s="474"/>
      <c r="AK304" s="474"/>
    </row>
    <row r="305" spans="1:37" ht="15.75" customHeight="1" x14ac:dyDescent="0.25">
      <c r="A305" s="474"/>
      <c r="B305" s="475"/>
      <c r="C305" s="475"/>
      <c r="D305" s="475"/>
      <c r="E305" s="475"/>
      <c r="F305" s="475"/>
      <c r="G305" s="475"/>
      <c r="H305" s="475"/>
      <c r="I305" s="475"/>
      <c r="J305" s="475"/>
      <c r="K305" s="475"/>
      <c r="L305" s="475"/>
      <c r="M305" s="474"/>
      <c r="N305" s="474"/>
      <c r="O305" s="474"/>
      <c r="P305" s="474"/>
      <c r="Q305" s="474"/>
      <c r="R305" s="474"/>
      <c r="S305" s="474"/>
      <c r="T305" s="474"/>
      <c r="U305" s="474"/>
      <c r="V305" s="474"/>
      <c r="W305" s="474"/>
      <c r="X305" s="474"/>
      <c r="Y305" s="474"/>
      <c r="Z305" s="474"/>
      <c r="AA305" s="474"/>
      <c r="AB305" s="474"/>
      <c r="AC305" s="474"/>
      <c r="AD305" s="474"/>
      <c r="AE305" s="474"/>
      <c r="AF305" s="474"/>
      <c r="AG305" s="474"/>
      <c r="AH305" s="474"/>
      <c r="AI305" s="474"/>
      <c r="AJ305" s="474"/>
      <c r="AK305" s="474"/>
    </row>
    <row r="306" spans="1:37" ht="15.75" customHeight="1" x14ac:dyDescent="0.25">
      <c r="A306" s="474"/>
      <c r="B306" s="475"/>
      <c r="C306" s="475"/>
      <c r="D306" s="475"/>
      <c r="E306" s="475"/>
      <c r="F306" s="475"/>
      <c r="G306" s="475"/>
      <c r="H306" s="475"/>
      <c r="I306" s="475"/>
      <c r="J306" s="475"/>
      <c r="K306" s="475"/>
      <c r="L306" s="475"/>
      <c r="M306" s="474"/>
      <c r="N306" s="474"/>
      <c r="O306" s="474"/>
      <c r="P306" s="474"/>
      <c r="Q306" s="474"/>
      <c r="R306" s="474"/>
      <c r="S306" s="474"/>
      <c r="T306" s="474"/>
      <c r="U306" s="474"/>
      <c r="V306" s="474"/>
      <c r="W306" s="474"/>
      <c r="X306" s="474"/>
      <c r="Y306" s="474"/>
      <c r="Z306" s="474"/>
      <c r="AA306" s="474"/>
      <c r="AB306" s="474"/>
      <c r="AC306" s="474"/>
      <c r="AD306" s="474"/>
      <c r="AE306" s="474"/>
      <c r="AF306" s="474"/>
      <c r="AG306" s="474"/>
      <c r="AH306" s="474"/>
      <c r="AI306" s="474"/>
      <c r="AJ306" s="474"/>
      <c r="AK306" s="474"/>
    </row>
    <row r="307" spans="1:37" ht="15.75" customHeight="1" x14ac:dyDescent="0.25">
      <c r="A307" s="474"/>
      <c r="B307" s="475"/>
      <c r="C307" s="475"/>
      <c r="D307" s="475"/>
      <c r="E307" s="475"/>
      <c r="F307" s="475"/>
      <c r="G307" s="475"/>
      <c r="H307" s="475"/>
      <c r="I307" s="475"/>
      <c r="J307" s="475"/>
      <c r="K307" s="475"/>
      <c r="L307" s="475"/>
      <c r="M307" s="474"/>
      <c r="N307" s="474"/>
      <c r="O307" s="474"/>
      <c r="P307" s="474"/>
      <c r="Q307" s="474"/>
      <c r="R307" s="474"/>
      <c r="S307" s="474"/>
      <c r="T307" s="474"/>
      <c r="U307" s="474"/>
      <c r="V307" s="474"/>
      <c r="W307" s="474"/>
      <c r="X307" s="474"/>
      <c r="Y307" s="474"/>
      <c r="Z307" s="474"/>
      <c r="AA307" s="474"/>
      <c r="AB307" s="474"/>
      <c r="AC307" s="474"/>
      <c r="AD307" s="474"/>
      <c r="AE307" s="474"/>
      <c r="AF307" s="474"/>
      <c r="AG307" s="474"/>
      <c r="AH307" s="474"/>
      <c r="AI307" s="474"/>
      <c r="AJ307" s="474"/>
      <c r="AK307" s="474"/>
    </row>
    <row r="308" spans="1:37" ht="15.75" customHeight="1" x14ac:dyDescent="0.25">
      <c r="A308" s="474"/>
      <c r="B308" s="475"/>
      <c r="C308" s="475"/>
      <c r="D308" s="475"/>
      <c r="E308" s="475"/>
      <c r="F308" s="475"/>
      <c r="G308" s="475"/>
      <c r="H308" s="475"/>
      <c r="I308" s="475"/>
      <c r="J308" s="475"/>
      <c r="K308" s="475"/>
      <c r="L308" s="475"/>
      <c r="M308" s="474"/>
      <c r="N308" s="474"/>
      <c r="O308" s="474"/>
      <c r="P308" s="474"/>
      <c r="Q308" s="474"/>
      <c r="R308" s="474"/>
      <c r="S308" s="474"/>
      <c r="T308" s="474"/>
      <c r="U308" s="474"/>
      <c r="V308" s="474"/>
      <c r="W308" s="474"/>
      <c r="X308" s="474"/>
      <c r="Y308" s="474"/>
      <c r="Z308" s="474"/>
      <c r="AA308" s="474"/>
      <c r="AB308" s="474"/>
      <c r="AC308" s="474"/>
      <c r="AD308" s="474"/>
      <c r="AE308" s="474"/>
      <c r="AF308" s="474"/>
      <c r="AG308" s="474"/>
      <c r="AH308" s="474"/>
      <c r="AI308" s="474"/>
      <c r="AJ308" s="474"/>
      <c r="AK308" s="474"/>
    </row>
    <row r="309" spans="1:37" ht="15.75" customHeight="1" x14ac:dyDescent="0.25">
      <c r="A309" s="474"/>
      <c r="B309" s="475"/>
      <c r="C309" s="475"/>
      <c r="D309" s="475"/>
      <c r="E309" s="475"/>
      <c r="F309" s="475"/>
      <c r="G309" s="475"/>
      <c r="H309" s="475"/>
      <c r="I309" s="475"/>
      <c r="J309" s="475"/>
      <c r="K309" s="475"/>
      <c r="L309" s="475"/>
      <c r="M309" s="474"/>
      <c r="N309" s="474"/>
      <c r="O309" s="474"/>
      <c r="P309" s="474"/>
      <c r="Q309" s="474"/>
      <c r="R309" s="474"/>
      <c r="S309" s="474"/>
      <c r="T309" s="474"/>
      <c r="U309" s="474"/>
      <c r="V309" s="474"/>
      <c r="W309" s="474"/>
      <c r="X309" s="474"/>
      <c r="Y309" s="474"/>
      <c r="Z309" s="474"/>
      <c r="AA309" s="474"/>
      <c r="AB309" s="474"/>
      <c r="AC309" s="474"/>
      <c r="AD309" s="474"/>
      <c r="AE309" s="474"/>
      <c r="AF309" s="474"/>
      <c r="AG309" s="474"/>
      <c r="AH309" s="474"/>
      <c r="AI309" s="474"/>
      <c r="AJ309" s="474"/>
      <c r="AK309" s="474"/>
    </row>
    <row r="310" spans="1:37" ht="15.75" customHeight="1" x14ac:dyDescent="0.25">
      <c r="A310" s="474"/>
      <c r="B310" s="475"/>
      <c r="C310" s="475"/>
      <c r="D310" s="475"/>
      <c r="E310" s="475"/>
      <c r="F310" s="475"/>
      <c r="G310" s="475"/>
      <c r="H310" s="475"/>
      <c r="I310" s="475"/>
      <c r="J310" s="475"/>
      <c r="K310" s="475"/>
      <c r="L310" s="475"/>
      <c r="M310" s="474"/>
      <c r="N310" s="474"/>
      <c r="O310" s="474"/>
      <c r="P310" s="474"/>
      <c r="Q310" s="474"/>
      <c r="R310" s="474"/>
      <c r="S310" s="474"/>
      <c r="T310" s="474"/>
      <c r="U310" s="474"/>
      <c r="V310" s="474"/>
      <c r="W310" s="474"/>
      <c r="X310" s="474"/>
      <c r="Y310" s="474"/>
      <c r="Z310" s="474"/>
      <c r="AA310" s="474"/>
      <c r="AB310" s="474"/>
      <c r="AC310" s="474"/>
      <c r="AD310" s="474"/>
      <c r="AE310" s="474"/>
      <c r="AF310" s="474"/>
      <c r="AG310" s="474"/>
      <c r="AH310" s="474"/>
      <c r="AI310" s="474"/>
      <c r="AJ310" s="474"/>
      <c r="AK310" s="474"/>
    </row>
    <row r="311" spans="1:37" ht="15.75" customHeight="1" x14ac:dyDescent="0.25">
      <c r="A311" s="474"/>
      <c r="B311" s="475"/>
      <c r="C311" s="475"/>
      <c r="D311" s="475"/>
      <c r="E311" s="475"/>
      <c r="F311" s="475"/>
      <c r="G311" s="475"/>
      <c r="H311" s="475"/>
      <c r="I311" s="475"/>
      <c r="J311" s="475"/>
      <c r="K311" s="475"/>
      <c r="L311" s="475"/>
      <c r="M311" s="474"/>
      <c r="N311" s="474"/>
      <c r="O311" s="474"/>
      <c r="P311" s="474"/>
      <c r="Q311" s="474"/>
      <c r="R311" s="474"/>
      <c r="S311" s="474"/>
      <c r="T311" s="474"/>
      <c r="U311" s="474"/>
      <c r="V311" s="474"/>
      <c r="W311" s="474"/>
      <c r="X311" s="474"/>
      <c r="Y311" s="474"/>
      <c r="Z311" s="474"/>
      <c r="AA311" s="474"/>
      <c r="AB311" s="474"/>
      <c r="AC311" s="474"/>
      <c r="AD311" s="474"/>
      <c r="AE311" s="474"/>
      <c r="AF311" s="474"/>
      <c r="AG311" s="474"/>
      <c r="AH311" s="474"/>
      <c r="AI311" s="474"/>
      <c r="AJ311" s="474"/>
      <c r="AK311" s="474"/>
    </row>
    <row r="312" spans="1:37" ht="15.75" customHeight="1" x14ac:dyDescent="0.25">
      <c r="A312" s="474"/>
      <c r="B312" s="475"/>
      <c r="C312" s="475"/>
      <c r="D312" s="475"/>
      <c r="E312" s="475"/>
      <c r="F312" s="475"/>
      <c r="G312" s="475"/>
      <c r="H312" s="475"/>
      <c r="I312" s="475"/>
      <c r="J312" s="475"/>
      <c r="K312" s="475"/>
      <c r="L312" s="475"/>
      <c r="M312" s="474"/>
      <c r="N312" s="474"/>
      <c r="O312" s="474"/>
      <c r="P312" s="474"/>
      <c r="Q312" s="474"/>
      <c r="R312" s="474"/>
      <c r="S312" s="474"/>
      <c r="T312" s="474"/>
      <c r="U312" s="474"/>
      <c r="V312" s="474"/>
      <c r="W312" s="474"/>
      <c r="X312" s="474"/>
      <c r="Y312" s="474"/>
      <c r="Z312" s="474"/>
      <c r="AA312" s="474"/>
      <c r="AB312" s="474"/>
      <c r="AC312" s="474"/>
      <c r="AD312" s="474"/>
      <c r="AE312" s="474"/>
      <c r="AF312" s="474"/>
      <c r="AG312" s="474"/>
      <c r="AH312" s="474"/>
      <c r="AI312" s="474"/>
      <c r="AJ312" s="474"/>
      <c r="AK312" s="474"/>
    </row>
    <row r="313" spans="1:37" ht="15.75" customHeight="1" x14ac:dyDescent="0.25">
      <c r="A313" s="474"/>
      <c r="B313" s="475"/>
      <c r="C313" s="475"/>
      <c r="D313" s="475"/>
      <c r="E313" s="475"/>
      <c r="F313" s="475"/>
      <c r="G313" s="475"/>
      <c r="H313" s="475"/>
      <c r="I313" s="475"/>
      <c r="J313" s="475"/>
      <c r="K313" s="475"/>
      <c r="L313" s="475"/>
      <c r="M313" s="474"/>
      <c r="N313" s="474"/>
      <c r="O313" s="474"/>
      <c r="P313" s="474"/>
      <c r="Q313" s="474"/>
      <c r="R313" s="474"/>
      <c r="S313" s="474"/>
      <c r="T313" s="474"/>
      <c r="U313" s="474"/>
      <c r="V313" s="474"/>
      <c r="W313" s="474"/>
      <c r="X313" s="474"/>
      <c r="Y313" s="474"/>
      <c r="Z313" s="474"/>
      <c r="AA313" s="474"/>
      <c r="AB313" s="474"/>
      <c r="AC313" s="474"/>
      <c r="AD313" s="474"/>
      <c r="AE313" s="474"/>
      <c r="AF313" s="474"/>
      <c r="AG313" s="474"/>
      <c r="AH313" s="474"/>
      <c r="AI313" s="474"/>
      <c r="AJ313" s="474"/>
      <c r="AK313" s="474"/>
    </row>
    <row r="314" spans="1:37" ht="15.75" customHeight="1" x14ac:dyDescent="0.25">
      <c r="A314" s="474"/>
      <c r="B314" s="475"/>
      <c r="C314" s="475"/>
      <c r="D314" s="475"/>
      <c r="E314" s="475"/>
      <c r="F314" s="475"/>
      <c r="G314" s="475"/>
      <c r="H314" s="475"/>
      <c r="I314" s="475"/>
      <c r="J314" s="475"/>
      <c r="K314" s="475"/>
      <c r="L314" s="475"/>
      <c r="M314" s="474"/>
      <c r="N314" s="474"/>
      <c r="O314" s="474"/>
      <c r="P314" s="474"/>
      <c r="Q314" s="474"/>
      <c r="R314" s="474"/>
      <c r="S314" s="474"/>
      <c r="T314" s="474"/>
      <c r="U314" s="474"/>
      <c r="V314" s="474"/>
      <c r="W314" s="474"/>
      <c r="X314" s="474"/>
      <c r="Y314" s="474"/>
      <c r="Z314" s="474"/>
      <c r="AA314" s="474"/>
      <c r="AB314" s="474"/>
      <c r="AC314" s="474"/>
      <c r="AD314" s="474"/>
      <c r="AE314" s="474"/>
      <c r="AF314" s="474"/>
      <c r="AG314" s="474"/>
      <c r="AH314" s="474"/>
      <c r="AI314" s="474"/>
      <c r="AJ314" s="474"/>
      <c r="AK314" s="474"/>
    </row>
    <row r="315" spans="1:37" ht="15.75" customHeight="1" x14ac:dyDescent="0.25">
      <c r="A315" s="474"/>
      <c r="B315" s="475"/>
      <c r="C315" s="475"/>
      <c r="D315" s="475"/>
      <c r="E315" s="475"/>
      <c r="F315" s="475"/>
      <c r="G315" s="475"/>
      <c r="H315" s="475"/>
      <c r="I315" s="475"/>
      <c r="J315" s="475"/>
      <c r="K315" s="475"/>
      <c r="L315" s="475"/>
      <c r="M315" s="474"/>
      <c r="N315" s="474"/>
      <c r="O315" s="474"/>
      <c r="P315" s="474"/>
      <c r="Q315" s="474"/>
      <c r="R315" s="474"/>
      <c r="S315" s="474"/>
      <c r="T315" s="474"/>
      <c r="U315" s="474"/>
      <c r="V315" s="474"/>
      <c r="W315" s="474"/>
      <c r="X315" s="474"/>
      <c r="Y315" s="474"/>
      <c r="Z315" s="474"/>
      <c r="AA315" s="474"/>
      <c r="AB315" s="474"/>
      <c r="AC315" s="474"/>
      <c r="AD315" s="474"/>
      <c r="AE315" s="474"/>
      <c r="AF315" s="474"/>
      <c r="AG315" s="474"/>
      <c r="AH315" s="474"/>
      <c r="AI315" s="474"/>
      <c r="AJ315" s="474"/>
      <c r="AK315" s="474"/>
    </row>
    <row r="316" spans="1:37" ht="15.75" customHeight="1" x14ac:dyDescent="0.25">
      <c r="A316" s="474"/>
      <c r="B316" s="475"/>
      <c r="C316" s="475"/>
      <c r="D316" s="475"/>
      <c r="E316" s="475"/>
      <c r="F316" s="475"/>
      <c r="G316" s="475"/>
      <c r="H316" s="475"/>
      <c r="I316" s="475"/>
      <c r="J316" s="475"/>
      <c r="K316" s="475"/>
      <c r="L316" s="475"/>
      <c r="M316" s="474"/>
      <c r="N316" s="474"/>
      <c r="O316" s="474"/>
      <c r="P316" s="474"/>
      <c r="Q316" s="474"/>
      <c r="R316" s="474"/>
      <c r="S316" s="474"/>
      <c r="T316" s="474"/>
      <c r="U316" s="474"/>
      <c r="V316" s="474"/>
      <c r="W316" s="474"/>
      <c r="X316" s="474"/>
      <c r="Y316" s="474"/>
      <c r="Z316" s="474"/>
      <c r="AA316" s="474"/>
      <c r="AB316" s="474"/>
      <c r="AC316" s="474"/>
      <c r="AD316" s="474"/>
      <c r="AE316" s="474"/>
      <c r="AF316" s="474"/>
      <c r="AG316" s="474"/>
      <c r="AH316" s="474"/>
      <c r="AI316" s="474"/>
      <c r="AJ316" s="474"/>
      <c r="AK316" s="474"/>
    </row>
    <row r="317" spans="1:37" ht="15.75" customHeight="1" x14ac:dyDescent="0.25">
      <c r="A317" s="474"/>
      <c r="B317" s="475"/>
      <c r="C317" s="475"/>
      <c r="D317" s="475"/>
      <c r="E317" s="475"/>
      <c r="F317" s="475"/>
      <c r="G317" s="475"/>
      <c r="H317" s="475"/>
      <c r="I317" s="475"/>
      <c r="J317" s="475"/>
      <c r="K317" s="475"/>
      <c r="L317" s="475"/>
      <c r="M317" s="474"/>
      <c r="N317" s="474"/>
      <c r="O317" s="474"/>
      <c r="P317" s="474"/>
      <c r="Q317" s="474"/>
      <c r="R317" s="474"/>
      <c r="S317" s="474"/>
      <c r="T317" s="474"/>
      <c r="U317" s="474"/>
      <c r="V317" s="474"/>
      <c r="W317" s="474"/>
      <c r="X317" s="474"/>
      <c r="Y317" s="474"/>
      <c r="Z317" s="474"/>
      <c r="AA317" s="474"/>
      <c r="AB317" s="474"/>
      <c r="AC317" s="474"/>
      <c r="AD317" s="474"/>
      <c r="AE317" s="474"/>
      <c r="AF317" s="474"/>
      <c r="AG317" s="474"/>
      <c r="AH317" s="474"/>
      <c r="AI317" s="474"/>
      <c r="AJ317" s="474"/>
      <c r="AK317" s="474"/>
    </row>
    <row r="318" spans="1:37" ht="15.75" customHeight="1" x14ac:dyDescent="0.25">
      <c r="A318" s="474"/>
      <c r="B318" s="475"/>
      <c r="C318" s="475"/>
      <c r="D318" s="475"/>
      <c r="E318" s="475"/>
      <c r="F318" s="475"/>
      <c r="G318" s="475"/>
      <c r="H318" s="475"/>
      <c r="I318" s="475"/>
      <c r="J318" s="475"/>
      <c r="K318" s="475"/>
      <c r="L318" s="475"/>
      <c r="M318" s="474"/>
      <c r="N318" s="474"/>
      <c r="O318" s="474"/>
      <c r="P318" s="474"/>
      <c r="Q318" s="474"/>
      <c r="R318" s="474"/>
      <c r="S318" s="474"/>
      <c r="T318" s="474"/>
      <c r="U318" s="474"/>
      <c r="V318" s="474"/>
      <c r="W318" s="474"/>
      <c r="X318" s="474"/>
      <c r="Y318" s="474"/>
      <c r="Z318" s="474"/>
      <c r="AA318" s="474"/>
      <c r="AB318" s="474"/>
      <c r="AC318" s="474"/>
      <c r="AD318" s="474"/>
      <c r="AE318" s="474"/>
      <c r="AF318" s="474"/>
      <c r="AG318" s="474"/>
      <c r="AH318" s="474"/>
      <c r="AI318" s="474"/>
      <c r="AJ318" s="474"/>
      <c r="AK318" s="474"/>
    </row>
    <row r="319" spans="1:37" ht="15.75" customHeight="1" x14ac:dyDescent="0.25">
      <c r="A319" s="474"/>
      <c r="B319" s="475"/>
      <c r="C319" s="475"/>
      <c r="D319" s="475"/>
      <c r="E319" s="475"/>
      <c r="F319" s="475"/>
      <c r="G319" s="475"/>
      <c r="H319" s="475"/>
      <c r="I319" s="475"/>
      <c r="J319" s="475"/>
      <c r="K319" s="475"/>
      <c r="L319" s="475"/>
      <c r="M319" s="474"/>
      <c r="N319" s="474"/>
      <c r="O319" s="474"/>
      <c r="P319" s="474"/>
      <c r="Q319" s="474"/>
      <c r="R319" s="474"/>
      <c r="S319" s="474"/>
      <c r="T319" s="474"/>
      <c r="U319" s="474"/>
      <c r="V319" s="474"/>
      <c r="W319" s="474"/>
      <c r="X319" s="474"/>
      <c r="Y319" s="474"/>
      <c r="Z319" s="474"/>
      <c r="AA319" s="474"/>
      <c r="AB319" s="474"/>
      <c r="AC319" s="474"/>
      <c r="AD319" s="474"/>
      <c r="AE319" s="474"/>
      <c r="AF319" s="474"/>
      <c r="AG319" s="474"/>
      <c r="AH319" s="474"/>
      <c r="AI319" s="474"/>
      <c r="AJ319" s="474"/>
      <c r="AK319" s="474"/>
    </row>
    <row r="320" spans="1:37" ht="15.75" customHeight="1" x14ac:dyDescent="0.25">
      <c r="A320" s="474"/>
      <c r="B320" s="475"/>
      <c r="C320" s="475"/>
      <c r="D320" s="475"/>
      <c r="E320" s="475"/>
      <c r="F320" s="475"/>
      <c r="G320" s="475"/>
      <c r="H320" s="475"/>
      <c r="I320" s="475"/>
      <c r="J320" s="475"/>
      <c r="K320" s="475"/>
      <c r="L320" s="475"/>
      <c r="M320" s="474"/>
      <c r="N320" s="474"/>
      <c r="O320" s="474"/>
      <c r="P320" s="474"/>
      <c r="Q320" s="474"/>
      <c r="R320" s="474"/>
      <c r="S320" s="474"/>
      <c r="T320" s="474"/>
      <c r="U320" s="474"/>
      <c r="V320" s="474"/>
      <c r="W320" s="474"/>
      <c r="X320" s="474"/>
      <c r="Y320" s="474"/>
      <c r="Z320" s="474"/>
      <c r="AA320" s="474"/>
      <c r="AB320" s="474"/>
      <c r="AC320" s="474"/>
      <c r="AD320" s="474"/>
      <c r="AE320" s="474"/>
      <c r="AF320" s="474"/>
      <c r="AG320" s="474"/>
      <c r="AH320" s="474"/>
      <c r="AI320" s="474"/>
      <c r="AJ320" s="474"/>
      <c r="AK320" s="474"/>
    </row>
    <row r="321" spans="1:37" ht="15.75" customHeight="1" x14ac:dyDescent="0.25">
      <c r="A321" s="474"/>
      <c r="B321" s="475"/>
      <c r="C321" s="475"/>
      <c r="D321" s="475"/>
      <c r="E321" s="475"/>
      <c r="F321" s="475"/>
      <c r="G321" s="475"/>
      <c r="H321" s="475"/>
      <c r="I321" s="475"/>
      <c r="J321" s="475"/>
      <c r="K321" s="475"/>
      <c r="L321" s="475"/>
      <c r="M321" s="474"/>
      <c r="N321" s="474"/>
      <c r="O321" s="474"/>
      <c r="P321" s="474"/>
      <c r="Q321" s="474"/>
      <c r="R321" s="474"/>
      <c r="S321" s="474"/>
      <c r="T321" s="474"/>
      <c r="U321" s="474"/>
      <c r="V321" s="474"/>
      <c r="W321" s="474"/>
      <c r="X321" s="474"/>
      <c r="Y321" s="474"/>
      <c r="Z321" s="474"/>
      <c r="AA321" s="474"/>
      <c r="AB321" s="474"/>
      <c r="AC321" s="474"/>
      <c r="AD321" s="474"/>
      <c r="AE321" s="474"/>
      <c r="AF321" s="474"/>
      <c r="AG321" s="474"/>
      <c r="AH321" s="474"/>
      <c r="AI321" s="474"/>
      <c r="AJ321" s="474"/>
      <c r="AK321" s="474"/>
    </row>
    <row r="322" spans="1:37" ht="15.75" customHeight="1" x14ac:dyDescent="0.25">
      <c r="A322" s="474"/>
      <c r="B322" s="475"/>
      <c r="C322" s="475"/>
      <c r="D322" s="475"/>
      <c r="E322" s="475"/>
      <c r="F322" s="475"/>
      <c r="G322" s="475"/>
      <c r="H322" s="475"/>
      <c r="I322" s="475"/>
      <c r="J322" s="475"/>
      <c r="K322" s="475"/>
      <c r="L322" s="475"/>
      <c r="M322" s="474"/>
      <c r="N322" s="474"/>
      <c r="O322" s="474"/>
      <c r="P322" s="474"/>
      <c r="Q322" s="474"/>
      <c r="R322" s="474"/>
      <c r="S322" s="474"/>
      <c r="T322" s="474"/>
      <c r="U322" s="474"/>
      <c r="V322" s="474"/>
      <c r="W322" s="474"/>
      <c r="X322" s="474"/>
      <c r="Y322" s="474"/>
      <c r="Z322" s="474"/>
      <c r="AA322" s="474"/>
      <c r="AB322" s="474"/>
      <c r="AC322" s="474"/>
      <c r="AD322" s="474"/>
      <c r="AE322" s="474"/>
      <c r="AF322" s="474"/>
      <c r="AG322" s="474"/>
      <c r="AH322" s="474"/>
      <c r="AI322" s="474"/>
      <c r="AJ322" s="474"/>
      <c r="AK322" s="474"/>
    </row>
    <row r="323" spans="1:37" ht="15.75" customHeight="1" x14ac:dyDescent="0.25">
      <c r="A323" s="474"/>
      <c r="B323" s="475"/>
      <c r="C323" s="475"/>
      <c r="D323" s="475"/>
      <c r="E323" s="475"/>
      <c r="F323" s="475"/>
      <c r="G323" s="475"/>
      <c r="H323" s="475"/>
      <c r="I323" s="475"/>
      <c r="J323" s="475"/>
      <c r="K323" s="475"/>
      <c r="L323" s="475"/>
      <c r="M323" s="474"/>
      <c r="N323" s="474"/>
      <c r="O323" s="474"/>
      <c r="P323" s="474"/>
      <c r="Q323" s="474"/>
      <c r="R323" s="474"/>
      <c r="S323" s="474"/>
      <c r="T323" s="474"/>
      <c r="U323" s="474"/>
      <c r="V323" s="474"/>
      <c r="W323" s="474"/>
      <c r="X323" s="474"/>
      <c r="Y323" s="474"/>
      <c r="Z323" s="474"/>
      <c r="AA323" s="474"/>
      <c r="AB323" s="474"/>
      <c r="AC323" s="474"/>
      <c r="AD323" s="474"/>
      <c r="AE323" s="474"/>
      <c r="AF323" s="474"/>
      <c r="AG323" s="474"/>
      <c r="AH323" s="474"/>
      <c r="AI323" s="474"/>
      <c r="AJ323" s="474"/>
      <c r="AK323" s="474"/>
    </row>
    <row r="324" spans="1:37" ht="15.75" customHeight="1" x14ac:dyDescent="0.25">
      <c r="A324" s="474"/>
      <c r="B324" s="475"/>
      <c r="C324" s="475"/>
      <c r="D324" s="475"/>
      <c r="E324" s="475"/>
      <c r="F324" s="475"/>
      <c r="G324" s="475"/>
      <c r="H324" s="475"/>
      <c r="I324" s="475"/>
      <c r="J324" s="475"/>
      <c r="K324" s="475"/>
      <c r="L324" s="475"/>
      <c r="M324" s="474"/>
      <c r="N324" s="474"/>
      <c r="O324" s="474"/>
      <c r="P324" s="474"/>
      <c r="Q324" s="474"/>
      <c r="R324" s="474"/>
      <c r="S324" s="474"/>
      <c r="T324" s="474"/>
      <c r="U324" s="474"/>
      <c r="V324" s="474"/>
      <c r="W324" s="474"/>
      <c r="X324" s="474"/>
      <c r="Y324" s="474"/>
      <c r="Z324" s="474"/>
      <c r="AA324" s="474"/>
      <c r="AB324" s="474"/>
      <c r="AC324" s="474"/>
      <c r="AD324" s="474"/>
      <c r="AE324" s="474"/>
      <c r="AF324" s="474"/>
      <c r="AG324" s="474"/>
      <c r="AH324" s="474"/>
      <c r="AI324" s="474"/>
      <c r="AJ324" s="474"/>
      <c r="AK324" s="474"/>
    </row>
    <row r="325" spans="1:37" ht="15.75" customHeight="1" x14ac:dyDescent="0.25">
      <c r="A325" s="474"/>
      <c r="B325" s="475"/>
      <c r="C325" s="475"/>
      <c r="D325" s="475"/>
      <c r="E325" s="475"/>
      <c r="F325" s="475"/>
      <c r="G325" s="475"/>
      <c r="H325" s="475"/>
      <c r="I325" s="475"/>
      <c r="J325" s="475"/>
      <c r="K325" s="475"/>
      <c r="L325" s="475"/>
      <c r="M325" s="474"/>
      <c r="N325" s="474"/>
      <c r="O325" s="474"/>
      <c r="P325" s="474"/>
      <c r="Q325" s="474"/>
      <c r="R325" s="474"/>
      <c r="S325" s="474"/>
      <c r="T325" s="474"/>
      <c r="U325" s="474"/>
      <c r="V325" s="474"/>
      <c r="W325" s="474"/>
      <c r="X325" s="474"/>
      <c r="Y325" s="474"/>
      <c r="Z325" s="474"/>
      <c r="AA325" s="474"/>
      <c r="AB325" s="474"/>
      <c r="AC325" s="474"/>
      <c r="AD325" s="474"/>
      <c r="AE325" s="474"/>
      <c r="AF325" s="474"/>
      <c r="AG325" s="474"/>
      <c r="AH325" s="474"/>
      <c r="AI325" s="474"/>
      <c r="AJ325" s="474"/>
      <c r="AK325" s="474"/>
    </row>
    <row r="326" spans="1:37" ht="15.75" customHeight="1" x14ac:dyDescent="0.25">
      <c r="A326" s="474"/>
      <c r="B326" s="475"/>
      <c r="C326" s="475"/>
      <c r="D326" s="475"/>
      <c r="E326" s="475"/>
      <c r="F326" s="475"/>
      <c r="G326" s="475"/>
      <c r="H326" s="475"/>
      <c r="I326" s="475"/>
      <c r="J326" s="475"/>
      <c r="K326" s="475"/>
      <c r="L326" s="475"/>
      <c r="M326" s="474"/>
      <c r="N326" s="474"/>
      <c r="O326" s="474"/>
      <c r="P326" s="474"/>
      <c r="Q326" s="474"/>
      <c r="R326" s="474"/>
      <c r="S326" s="474"/>
      <c r="T326" s="474"/>
      <c r="U326" s="474"/>
      <c r="V326" s="474"/>
      <c r="W326" s="474"/>
      <c r="X326" s="474"/>
      <c r="Y326" s="474"/>
      <c r="Z326" s="474"/>
      <c r="AA326" s="474"/>
      <c r="AB326" s="474"/>
      <c r="AC326" s="474"/>
      <c r="AD326" s="474"/>
      <c r="AE326" s="474"/>
      <c r="AF326" s="474"/>
      <c r="AG326" s="474"/>
      <c r="AH326" s="474"/>
      <c r="AI326" s="474"/>
      <c r="AJ326" s="474"/>
      <c r="AK326" s="474"/>
    </row>
    <row r="327" spans="1:37" ht="15.75" customHeight="1" x14ac:dyDescent="0.25">
      <c r="A327" s="474"/>
      <c r="B327" s="475"/>
      <c r="C327" s="475"/>
      <c r="D327" s="475"/>
      <c r="E327" s="475"/>
      <c r="F327" s="475"/>
      <c r="G327" s="475"/>
      <c r="H327" s="475"/>
      <c r="I327" s="475"/>
      <c r="J327" s="475"/>
      <c r="K327" s="475"/>
      <c r="L327" s="475"/>
      <c r="M327" s="474"/>
      <c r="N327" s="474"/>
      <c r="O327" s="474"/>
      <c r="P327" s="474"/>
      <c r="Q327" s="474"/>
      <c r="R327" s="474"/>
      <c r="S327" s="474"/>
      <c r="T327" s="474"/>
      <c r="U327" s="474"/>
      <c r="V327" s="474"/>
      <c r="W327" s="474"/>
      <c r="X327" s="474"/>
      <c r="Y327" s="474"/>
      <c r="Z327" s="474"/>
      <c r="AA327" s="474"/>
      <c r="AB327" s="474"/>
      <c r="AC327" s="474"/>
      <c r="AD327" s="474"/>
      <c r="AE327" s="474"/>
      <c r="AF327" s="474"/>
      <c r="AG327" s="474"/>
      <c r="AH327" s="474"/>
      <c r="AI327" s="474"/>
      <c r="AJ327" s="474"/>
      <c r="AK327" s="474"/>
    </row>
    <row r="328" spans="1:37" ht="15.75" customHeight="1" x14ac:dyDescent="0.25">
      <c r="A328" s="474"/>
      <c r="B328" s="475"/>
      <c r="C328" s="475"/>
      <c r="D328" s="475"/>
      <c r="E328" s="475"/>
      <c r="F328" s="475"/>
      <c r="G328" s="475"/>
      <c r="H328" s="475"/>
      <c r="I328" s="475"/>
      <c r="J328" s="475"/>
      <c r="K328" s="475"/>
      <c r="L328" s="475"/>
      <c r="M328" s="474"/>
      <c r="N328" s="474"/>
      <c r="O328" s="474"/>
      <c r="P328" s="474"/>
      <c r="Q328" s="474"/>
      <c r="R328" s="474"/>
      <c r="S328" s="474"/>
      <c r="T328" s="474"/>
      <c r="U328" s="474"/>
      <c r="V328" s="474"/>
      <c r="W328" s="474"/>
      <c r="X328" s="474"/>
      <c r="Y328" s="474"/>
      <c r="Z328" s="474"/>
      <c r="AA328" s="474"/>
      <c r="AB328" s="474"/>
      <c r="AC328" s="474"/>
      <c r="AD328" s="474"/>
      <c r="AE328" s="474"/>
      <c r="AF328" s="474"/>
      <c r="AG328" s="474"/>
      <c r="AH328" s="474"/>
      <c r="AI328" s="474"/>
      <c r="AJ328" s="474"/>
      <c r="AK328" s="474"/>
    </row>
    <row r="329" spans="1:37" ht="15.75" customHeight="1" x14ac:dyDescent="0.25">
      <c r="A329" s="474"/>
      <c r="B329" s="475"/>
      <c r="C329" s="475"/>
      <c r="D329" s="475"/>
      <c r="E329" s="475"/>
      <c r="F329" s="475"/>
      <c r="G329" s="475"/>
      <c r="H329" s="475"/>
      <c r="I329" s="475"/>
      <c r="J329" s="475"/>
      <c r="K329" s="475"/>
      <c r="L329" s="475"/>
      <c r="M329" s="474"/>
      <c r="N329" s="474"/>
      <c r="O329" s="474"/>
      <c r="P329" s="474"/>
      <c r="Q329" s="474"/>
      <c r="R329" s="474"/>
      <c r="S329" s="474"/>
      <c r="T329" s="474"/>
      <c r="U329" s="474"/>
      <c r="V329" s="474"/>
      <c r="W329" s="474"/>
      <c r="X329" s="474"/>
      <c r="Y329" s="474"/>
      <c r="Z329" s="474"/>
      <c r="AA329" s="474"/>
      <c r="AB329" s="474"/>
      <c r="AC329" s="474"/>
      <c r="AD329" s="474"/>
      <c r="AE329" s="474"/>
      <c r="AF329" s="474"/>
      <c r="AG329" s="474"/>
      <c r="AH329" s="474"/>
      <c r="AI329" s="474"/>
      <c r="AJ329" s="474"/>
      <c r="AK329" s="474"/>
    </row>
    <row r="330" spans="1:37" ht="15.75" customHeight="1" x14ac:dyDescent="0.25">
      <c r="A330" s="474"/>
      <c r="B330" s="475"/>
      <c r="C330" s="475"/>
      <c r="D330" s="475"/>
      <c r="E330" s="475"/>
      <c r="F330" s="475"/>
      <c r="G330" s="475"/>
      <c r="H330" s="475"/>
      <c r="I330" s="475"/>
      <c r="J330" s="475"/>
      <c r="K330" s="475"/>
      <c r="L330" s="475"/>
      <c r="M330" s="474"/>
      <c r="N330" s="474"/>
      <c r="O330" s="474"/>
      <c r="P330" s="474"/>
      <c r="Q330" s="474"/>
      <c r="R330" s="474"/>
      <c r="S330" s="474"/>
      <c r="T330" s="474"/>
      <c r="U330" s="474"/>
      <c r="V330" s="474"/>
      <c r="W330" s="474"/>
      <c r="X330" s="474"/>
      <c r="Y330" s="474"/>
      <c r="Z330" s="474"/>
      <c r="AA330" s="474"/>
      <c r="AB330" s="474"/>
      <c r="AC330" s="474"/>
      <c r="AD330" s="474"/>
      <c r="AE330" s="474"/>
      <c r="AF330" s="474"/>
      <c r="AG330" s="474"/>
      <c r="AH330" s="474"/>
      <c r="AI330" s="474"/>
      <c r="AJ330" s="474"/>
      <c r="AK330" s="474"/>
    </row>
    <row r="331" spans="1:37" ht="15.75" customHeight="1" x14ac:dyDescent="0.25">
      <c r="A331" s="474"/>
      <c r="B331" s="475"/>
      <c r="C331" s="475"/>
      <c r="D331" s="475"/>
      <c r="E331" s="475"/>
      <c r="F331" s="475"/>
      <c r="G331" s="475"/>
      <c r="H331" s="475"/>
      <c r="I331" s="475"/>
      <c r="J331" s="475"/>
      <c r="K331" s="475"/>
      <c r="L331" s="475"/>
      <c r="M331" s="474"/>
      <c r="N331" s="474"/>
      <c r="O331" s="474"/>
      <c r="P331" s="474"/>
      <c r="Q331" s="474"/>
      <c r="R331" s="474"/>
      <c r="S331" s="474"/>
      <c r="T331" s="474"/>
      <c r="U331" s="474"/>
      <c r="V331" s="474"/>
      <c r="W331" s="474"/>
      <c r="X331" s="474"/>
      <c r="Y331" s="474"/>
      <c r="Z331" s="474"/>
      <c r="AA331" s="474"/>
      <c r="AB331" s="474"/>
      <c r="AC331" s="474"/>
      <c r="AD331" s="474"/>
      <c r="AE331" s="474"/>
      <c r="AF331" s="474"/>
      <c r="AG331" s="474"/>
      <c r="AH331" s="474"/>
      <c r="AI331" s="474"/>
      <c r="AJ331" s="474"/>
      <c r="AK331" s="474"/>
    </row>
    <row r="332" spans="1:37" ht="15.75" customHeight="1" x14ac:dyDescent="0.25">
      <c r="A332" s="474"/>
      <c r="B332" s="475"/>
      <c r="C332" s="475"/>
      <c r="D332" s="475"/>
      <c r="E332" s="475"/>
      <c r="F332" s="475"/>
      <c r="G332" s="475"/>
      <c r="H332" s="475"/>
      <c r="I332" s="475"/>
      <c r="J332" s="475"/>
      <c r="K332" s="475"/>
      <c r="L332" s="475"/>
      <c r="M332" s="474"/>
      <c r="N332" s="474"/>
      <c r="O332" s="474"/>
      <c r="P332" s="474"/>
      <c r="Q332" s="474"/>
      <c r="R332" s="474"/>
      <c r="S332" s="474"/>
      <c r="T332" s="474"/>
      <c r="U332" s="474"/>
      <c r="V332" s="474"/>
      <c r="W332" s="474"/>
      <c r="X332" s="474"/>
      <c r="Y332" s="474"/>
      <c r="Z332" s="474"/>
      <c r="AA332" s="474"/>
      <c r="AB332" s="474"/>
      <c r="AC332" s="474"/>
      <c r="AD332" s="474"/>
      <c r="AE332" s="474"/>
      <c r="AF332" s="474"/>
      <c r="AG332" s="474"/>
      <c r="AH332" s="474"/>
      <c r="AI332" s="474"/>
      <c r="AJ332" s="474"/>
      <c r="AK332" s="474"/>
    </row>
    <row r="333" spans="1:37" ht="15.75" customHeight="1" x14ac:dyDescent="0.25">
      <c r="A333" s="474"/>
      <c r="B333" s="475"/>
      <c r="C333" s="475"/>
      <c r="D333" s="475"/>
      <c r="E333" s="475"/>
      <c r="F333" s="475"/>
      <c r="G333" s="475"/>
      <c r="H333" s="475"/>
      <c r="I333" s="475"/>
      <c r="J333" s="475"/>
      <c r="K333" s="475"/>
      <c r="L333" s="475"/>
      <c r="M333" s="474"/>
      <c r="N333" s="474"/>
      <c r="O333" s="474"/>
      <c r="P333" s="474"/>
      <c r="Q333" s="474"/>
      <c r="R333" s="474"/>
      <c r="S333" s="474"/>
      <c r="T333" s="474"/>
      <c r="U333" s="474"/>
      <c r="V333" s="474"/>
      <c r="W333" s="474"/>
      <c r="X333" s="474"/>
      <c r="Y333" s="474"/>
      <c r="Z333" s="474"/>
      <c r="AA333" s="474"/>
      <c r="AB333" s="474"/>
      <c r="AC333" s="474"/>
      <c r="AD333" s="474"/>
      <c r="AE333" s="474"/>
      <c r="AF333" s="474"/>
      <c r="AG333" s="474"/>
      <c r="AH333" s="474"/>
      <c r="AI333" s="474"/>
      <c r="AJ333" s="474"/>
      <c r="AK333" s="474"/>
    </row>
    <row r="334" spans="1:37" ht="15.75" customHeight="1" x14ac:dyDescent="0.25">
      <c r="A334" s="474"/>
      <c r="B334" s="475"/>
      <c r="C334" s="475"/>
      <c r="D334" s="475"/>
      <c r="E334" s="475"/>
      <c r="F334" s="475"/>
      <c r="G334" s="475"/>
      <c r="H334" s="475"/>
      <c r="I334" s="475"/>
      <c r="J334" s="475"/>
      <c r="K334" s="475"/>
      <c r="L334" s="475"/>
      <c r="M334" s="474"/>
      <c r="N334" s="474"/>
      <c r="O334" s="474"/>
      <c r="P334" s="474"/>
      <c r="Q334" s="474"/>
      <c r="R334" s="474"/>
      <c r="S334" s="474"/>
      <c r="T334" s="474"/>
      <c r="U334" s="474"/>
      <c r="V334" s="474"/>
      <c r="W334" s="474"/>
      <c r="X334" s="474"/>
      <c r="Y334" s="474"/>
      <c r="Z334" s="474"/>
      <c r="AA334" s="474"/>
      <c r="AB334" s="474"/>
      <c r="AC334" s="474"/>
      <c r="AD334" s="474"/>
      <c r="AE334" s="474"/>
      <c r="AF334" s="474"/>
      <c r="AG334" s="474"/>
      <c r="AH334" s="474"/>
      <c r="AI334" s="474"/>
      <c r="AJ334" s="474"/>
      <c r="AK334" s="474"/>
    </row>
    <row r="335" spans="1:37" ht="15.75" customHeight="1" x14ac:dyDescent="0.25">
      <c r="A335" s="474"/>
      <c r="B335" s="475"/>
      <c r="C335" s="475"/>
      <c r="D335" s="475"/>
      <c r="E335" s="475"/>
      <c r="F335" s="475"/>
      <c r="G335" s="475"/>
      <c r="H335" s="475"/>
      <c r="I335" s="475"/>
      <c r="J335" s="475"/>
      <c r="K335" s="475"/>
      <c r="L335" s="475"/>
      <c r="M335" s="474"/>
      <c r="N335" s="474"/>
      <c r="O335" s="474"/>
      <c r="P335" s="474"/>
      <c r="Q335" s="474"/>
      <c r="R335" s="474"/>
      <c r="S335" s="474"/>
      <c r="T335" s="474"/>
      <c r="U335" s="474"/>
      <c r="V335" s="474"/>
      <c r="W335" s="474"/>
      <c r="X335" s="474"/>
      <c r="Y335" s="474"/>
      <c r="Z335" s="474"/>
      <c r="AA335" s="474"/>
      <c r="AB335" s="474"/>
      <c r="AC335" s="474"/>
      <c r="AD335" s="474"/>
      <c r="AE335" s="474"/>
      <c r="AF335" s="474"/>
      <c r="AG335" s="474"/>
      <c r="AH335" s="474"/>
      <c r="AI335" s="474"/>
      <c r="AJ335" s="474"/>
      <c r="AK335" s="474"/>
    </row>
    <row r="336" spans="1:37" ht="15.75" customHeight="1" x14ac:dyDescent="0.25">
      <c r="A336" s="474"/>
      <c r="B336" s="475"/>
      <c r="C336" s="475"/>
      <c r="D336" s="475"/>
      <c r="E336" s="475"/>
      <c r="F336" s="475"/>
      <c r="G336" s="475"/>
      <c r="H336" s="475"/>
      <c r="I336" s="475"/>
      <c r="J336" s="475"/>
      <c r="K336" s="475"/>
      <c r="L336" s="475"/>
      <c r="M336" s="474"/>
      <c r="N336" s="474"/>
      <c r="O336" s="474"/>
      <c r="P336" s="474"/>
      <c r="Q336" s="474"/>
      <c r="R336" s="474"/>
      <c r="S336" s="474"/>
      <c r="T336" s="474"/>
      <c r="U336" s="474"/>
      <c r="V336" s="474"/>
      <c r="W336" s="474"/>
      <c r="X336" s="474"/>
      <c r="Y336" s="474"/>
      <c r="Z336" s="474"/>
      <c r="AA336" s="474"/>
      <c r="AB336" s="474"/>
      <c r="AC336" s="474"/>
      <c r="AD336" s="474"/>
      <c r="AE336" s="474"/>
      <c r="AF336" s="474"/>
      <c r="AG336" s="474"/>
      <c r="AH336" s="474"/>
      <c r="AI336" s="474"/>
      <c r="AJ336" s="474"/>
      <c r="AK336" s="474"/>
    </row>
    <row r="337" spans="1:37" ht="15.75" customHeight="1" x14ac:dyDescent="0.25">
      <c r="A337" s="474"/>
      <c r="B337" s="475"/>
      <c r="C337" s="475"/>
      <c r="D337" s="475"/>
      <c r="E337" s="475"/>
      <c r="F337" s="475"/>
      <c r="G337" s="475"/>
      <c r="H337" s="475"/>
      <c r="I337" s="475"/>
      <c r="J337" s="475"/>
      <c r="K337" s="475"/>
      <c r="L337" s="475"/>
      <c r="M337" s="474"/>
      <c r="N337" s="474"/>
      <c r="O337" s="474"/>
      <c r="P337" s="474"/>
      <c r="Q337" s="474"/>
      <c r="R337" s="474"/>
      <c r="S337" s="474"/>
      <c r="T337" s="474"/>
      <c r="U337" s="474"/>
      <c r="V337" s="474"/>
      <c r="W337" s="474"/>
      <c r="X337" s="474"/>
      <c r="Y337" s="474"/>
      <c r="Z337" s="474"/>
      <c r="AA337" s="474"/>
      <c r="AB337" s="474"/>
      <c r="AC337" s="474"/>
      <c r="AD337" s="474"/>
      <c r="AE337" s="474"/>
      <c r="AF337" s="474"/>
      <c r="AG337" s="474"/>
      <c r="AH337" s="474"/>
      <c r="AI337" s="474"/>
      <c r="AJ337" s="474"/>
      <c r="AK337" s="474"/>
    </row>
    <row r="338" spans="1:37" ht="15.75" customHeight="1" x14ac:dyDescent="0.25">
      <c r="A338" s="474"/>
      <c r="B338" s="475"/>
      <c r="C338" s="475"/>
      <c r="D338" s="475"/>
      <c r="E338" s="475"/>
      <c r="F338" s="475"/>
      <c r="G338" s="475"/>
      <c r="H338" s="475"/>
      <c r="I338" s="475"/>
      <c r="J338" s="475"/>
      <c r="K338" s="475"/>
      <c r="L338" s="475"/>
      <c r="M338" s="474"/>
      <c r="N338" s="474"/>
      <c r="O338" s="474"/>
      <c r="P338" s="474"/>
      <c r="Q338" s="474"/>
      <c r="R338" s="474"/>
      <c r="S338" s="474"/>
      <c r="T338" s="474"/>
      <c r="U338" s="474"/>
      <c r="V338" s="474"/>
      <c r="W338" s="474"/>
      <c r="X338" s="474"/>
      <c r="Y338" s="474"/>
      <c r="Z338" s="474"/>
      <c r="AA338" s="474"/>
      <c r="AB338" s="474"/>
      <c r="AC338" s="474"/>
      <c r="AD338" s="474"/>
      <c r="AE338" s="474"/>
      <c r="AF338" s="474"/>
      <c r="AG338" s="474"/>
      <c r="AH338" s="474"/>
      <c r="AI338" s="474"/>
      <c r="AJ338" s="474"/>
      <c r="AK338" s="474"/>
    </row>
    <row r="339" spans="1:37" ht="15.75" customHeight="1" x14ac:dyDescent="0.25">
      <c r="A339" s="474"/>
      <c r="B339" s="475"/>
      <c r="C339" s="475"/>
      <c r="D339" s="475"/>
      <c r="E339" s="475"/>
      <c r="F339" s="475"/>
      <c r="G339" s="475"/>
      <c r="H339" s="475"/>
      <c r="I339" s="475"/>
      <c r="J339" s="475"/>
      <c r="K339" s="475"/>
      <c r="L339" s="475"/>
      <c r="M339" s="474"/>
      <c r="N339" s="474"/>
      <c r="O339" s="474"/>
      <c r="P339" s="474"/>
      <c r="Q339" s="474"/>
      <c r="R339" s="474"/>
      <c r="S339" s="474"/>
      <c r="T339" s="474"/>
      <c r="U339" s="474"/>
      <c r="V339" s="474"/>
      <c r="W339" s="474"/>
      <c r="X339" s="474"/>
      <c r="Y339" s="474"/>
      <c r="Z339" s="474"/>
      <c r="AA339" s="474"/>
      <c r="AB339" s="474"/>
      <c r="AC339" s="474"/>
      <c r="AD339" s="474"/>
      <c r="AE339" s="474"/>
      <c r="AF339" s="474"/>
      <c r="AG339" s="474"/>
      <c r="AH339" s="474"/>
      <c r="AI339" s="474"/>
      <c r="AJ339" s="474"/>
      <c r="AK339" s="474"/>
    </row>
    <row r="340" spans="1:37" ht="15.75" customHeight="1" x14ac:dyDescent="0.25">
      <c r="A340" s="474"/>
      <c r="B340" s="475"/>
      <c r="C340" s="475"/>
      <c r="D340" s="475"/>
      <c r="E340" s="475"/>
      <c r="F340" s="475"/>
      <c r="G340" s="475"/>
      <c r="H340" s="475"/>
      <c r="I340" s="475"/>
      <c r="J340" s="475"/>
      <c r="K340" s="475"/>
      <c r="L340" s="475"/>
      <c r="M340" s="474"/>
      <c r="N340" s="474"/>
      <c r="O340" s="474"/>
      <c r="P340" s="474"/>
      <c r="Q340" s="474"/>
      <c r="R340" s="474"/>
      <c r="S340" s="474"/>
      <c r="T340" s="474"/>
      <c r="U340" s="474"/>
      <c r="V340" s="474"/>
      <c r="W340" s="474"/>
      <c r="X340" s="474"/>
      <c r="Y340" s="474"/>
      <c r="Z340" s="474"/>
      <c r="AA340" s="474"/>
      <c r="AB340" s="474"/>
      <c r="AC340" s="474"/>
      <c r="AD340" s="474"/>
      <c r="AE340" s="474"/>
      <c r="AF340" s="474"/>
      <c r="AG340" s="474"/>
      <c r="AH340" s="474"/>
      <c r="AI340" s="474"/>
      <c r="AJ340" s="474"/>
      <c r="AK340" s="474"/>
    </row>
    <row r="341" spans="1:37" ht="15.75" customHeight="1" x14ac:dyDescent="0.25">
      <c r="A341" s="474"/>
      <c r="B341" s="475"/>
      <c r="C341" s="475"/>
      <c r="D341" s="475"/>
      <c r="E341" s="475"/>
      <c r="F341" s="475"/>
      <c r="G341" s="475"/>
      <c r="H341" s="475"/>
      <c r="I341" s="475"/>
      <c r="J341" s="475"/>
      <c r="K341" s="475"/>
      <c r="L341" s="475"/>
      <c r="M341" s="474"/>
      <c r="N341" s="474"/>
      <c r="O341" s="474"/>
      <c r="P341" s="474"/>
      <c r="Q341" s="474"/>
      <c r="R341" s="474"/>
      <c r="S341" s="474"/>
      <c r="T341" s="474"/>
      <c r="U341" s="474"/>
      <c r="V341" s="474"/>
      <c r="W341" s="474"/>
      <c r="X341" s="474"/>
      <c r="Y341" s="474"/>
      <c r="Z341" s="474"/>
      <c r="AA341" s="474"/>
      <c r="AB341" s="474"/>
      <c r="AC341" s="474"/>
      <c r="AD341" s="474"/>
      <c r="AE341" s="474"/>
      <c r="AF341" s="474"/>
      <c r="AG341" s="474"/>
      <c r="AH341" s="474"/>
      <c r="AI341" s="474"/>
      <c r="AJ341" s="474"/>
      <c r="AK341" s="474"/>
    </row>
    <row r="342" spans="1:37" ht="15.75" customHeight="1" x14ac:dyDescent="0.25">
      <c r="A342" s="474"/>
      <c r="B342" s="475"/>
      <c r="C342" s="475"/>
      <c r="D342" s="475"/>
      <c r="E342" s="475"/>
      <c r="F342" s="475"/>
      <c r="G342" s="475"/>
      <c r="H342" s="475"/>
      <c r="I342" s="475"/>
      <c r="J342" s="475"/>
      <c r="K342" s="475"/>
      <c r="L342" s="475"/>
      <c r="M342" s="474"/>
      <c r="N342" s="474"/>
      <c r="O342" s="474"/>
      <c r="P342" s="474"/>
      <c r="Q342" s="474"/>
      <c r="R342" s="474"/>
      <c r="S342" s="474"/>
      <c r="T342" s="474"/>
      <c r="U342" s="474"/>
      <c r="V342" s="474"/>
      <c r="W342" s="474"/>
      <c r="X342" s="474"/>
      <c r="Y342" s="474"/>
      <c r="Z342" s="474"/>
      <c r="AA342" s="474"/>
      <c r="AB342" s="474"/>
      <c r="AC342" s="474"/>
      <c r="AD342" s="474"/>
      <c r="AE342" s="474"/>
      <c r="AF342" s="474"/>
      <c r="AG342" s="474"/>
      <c r="AH342" s="474"/>
      <c r="AI342" s="474"/>
      <c r="AJ342" s="474"/>
      <c r="AK342" s="474"/>
    </row>
    <row r="343" spans="1:37" ht="15.75" customHeight="1" x14ac:dyDescent="0.25">
      <c r="A343" s="474"/>
      <c r="B343" s="475"/>
      <c r="C343" s="475"/>
      <c r="D343" s="475"/>
      <c r="E343" s="475"/>
      <c r="F343" s="475"/>
      <c r="G343" s="475"/>
      <c r="H343" s="475"/>
      <c r="I343" s="475"/>
      <c r="J343" s="475"/>
      <c r="K343" s="475"/>
      <c r="L343" s="475"/>
      <c r="M343" s="474"/>
      <c r="N343" s="474"/>
      <c r="O343" s="474"/>
      <c r="P343" s="474"/>
      <c r="Q343" s="474"/>
      <c r="R343" s="474"/>
      <c r="S343" s="474"/>
      <c r="T343" s="474"/>
      <c r="U343" s="474"/>
      <c r="V343" s="474"/>
      <c r="W343" s="474"/>
      <c r="X343" s="474"/>
      <c r="Y343" s="474"/>
      <c r="Z343" s="474"/>
      <c r="AA343" s="474"/>
      <c r="AB343" s="474"/>
      <c r="AC343" s="474"/>
      <c r="AD343" s="474"/>
      <c r="AE343" s="474"/>
      <c r="AF343" s="474"/>
      <c r="AG343" s="474"/>
      <c r="AH343" s="474"/>
      <c r="AI343" s="474"/>
      <c r="AJ343" s="474"/>
      <c r="AK343" s="474"/>
    </row>
    <row r="344" spans="1:37" ht="15.75" customHeight="1" x14ac:dyDescent="0.25">
      <c r="A344" s="474"/>
      <c r="B344" s="475"/>
      <c r="C344" s="475"/>
      <c r="D344" s="475"/>
      <c r="E344" s="475"/>
      <c r="F344" s="475"/>
      <c r="G344" s="475"/>
      <c r="H344" s="475"/>
      <c r="I344" s="475"/>
      <c r="J344" s="475"/>
      <c r="K344" s="475"/>
      <c r="L344" s="475"/>
      <c r="M344" s="474"/>
      <c r="N344" s="474"/>
      <c r="O344" s="474"/>
      <c r="P344" s="474"/>
      <c r="Q344" s="474"/>
      <c r="R344" s="474"/>
      <c r="S344" s="474"/>
      <c r="T344" s="474"/>
      <c r="U344" s="474"/>
      <c r="V344" s="474"/>
      <c r="W344" s="474"/>
      <c r="X344" s="474"/>
      <c r="Y344" s="474"/>
      <c r="Z344" s="474"/>
      <c r="AA344" s="474"/>
      <c r="AB344" s="474"/>
      <c r="AC344" s="474"/>
      <c r="AD344" s="474"/>
      <c r="AE344" s="474"/>
      <c r="AF344" s="474"/>
      <c r="AG344" s="474"/>
      <c r="AH344" s="474"/>
      <c r="AI344" s="474"/>
      <c r="AJ344" s="474"/>
      <c r="AK344" s="474"/>
    </row>
    <row r="345" spans="1:37" ht="15.75" customHeight="1" x14ac:dyDescent="0.25">
      <c r="A345" s="474"/>
      <c r="B345" s="475"/>
      <c r="C345" s="475"/>
      <c r="D345" s="475"/>
      <c r="E345" s="475"/>
      <c r="F345" s="475"/>
      <c r="G345" s="475"/>
      <c r="H345" s="475"/>
      <c r="I345" s="475"/>
      <c r="J345" s="475"/>
      <c r="K345" s="475"/>
      <c r="L345" s="475"/>
      <c r="M345" s="474"/>
      <c r="N345" s="474"/>
      <c r="O345" s="474"/>
      <c r="P345" s="474"/>
      <c r="Q345" s="474"/>
      <c r="R345" s="474"/>
      <c r="S345" s="474"/>
      <c r="T345" s="474"/>
      <c r="U345" s="474"/>
      <c r="V345" s="474"/>
      <c r="W345" s="474"/>
      <c r="X345" s="474"/>
      <c r="Y345" s="474"/>
      <c r="Z345" s="474"/>
      <c r="AA345" s="474"/>
      <c r="AB345" s="474"/>
      <c r="AC345" s="474"/>
      <c r="AD345" s="474"/>
      <c r="AE345" s="474"/>
      <c r="AF345" s="474"/>
      <c r="AG345" s="474"/>
      <c r="AH345" s="474"/>
      <c r="AI345" s="474"/>
      <c r="AJ345" s="474"/>
      <c r="AK345" s="474"/>
    </row>
    <row r="346" spans="1:37" ht="15.75" customHeight="1" x14ac:dyDescent="0.25">
      <c r="A346" s="474"/>
      <c r="B346" s="475"/>
      <c r="C346" s="475"/>
      <c r="D346" s="475"/>
      <c r="E346" s="475"/>
      <c r="F346" s="475"/>
      <c r="G346" s="475"/>
      <c r="H346" s="475"/>
      <c r="I346" s="475"/>
      <c r="J346" s="475"/>
      <c r="K346" s="475"/>
      <c r="L346" s="475"/>
      <c r="M346" s="474"/>
      <c r="N346" s="474"/>
      <c r="O346" s="474"/>
      <c r="P346" s="474"/>
      <c r="Q346" s="474"/>
      <c r="R346" s="474"/>
      <c r="S346" s="474"/>
      <c r="T346" s="474"/>
      <c r="U346" s="474"/>
      <c r="V346" s="474"/>
      <c r="W346" s="474"/>
      <c r="X346" s="474"/>
      <c r="Y346" s="474"/>
      <c r="Z346" s="474"/>
      <c r="AA346" s="474"/>
      <c r="AB346" s="474"/>
      <c r="AC346" s="474"/>
      <c r="AD346" s="474"/>
      <c r="AE346" s="474"/>
      <c r="AF346" s="474"/>
      <c r="AG346" s="474"/>
      <c r="AH346" s="474"/>
      <c r="AI346" s="474"/>
      <c r="AJ346" s="474"/>
      <c r="AK346" s="474"/>
    </row>
    <row r="347" spans="1:37" ht="15.75" customHeight="1" x14ac:dyDescent="0.25">
      <c r="A347" s="474"/>
      <c r="B347" s="475"/>
      <c r="C347" s="475"/>
      <c r="D347" s="475"/>
      <c r="E347" s="475"/>
      <c r="F347" s="475"/>
      <c r="G347" s="475"/>
      <c r="H347" s="475"/>
      <c r="I347" s="475"/>
      <c r="J347" s="475"/>
      <c r="K347" s="475"/>
      <c r="L347" s="475"/>
      <c r="M347" s="474"/>
      <c r="N347" s="474"/>
      <c r="O347" s="474"/>
      <c r="P347" s="474"/>
      <c r="Q347" s="474"/>
      <c r="R347" s="474"/>
      <c r="S347" s="474"/>
      <c r="T347" s="474"/>
      <c r="U347" s="474"/>
      <c r="V347" s="474"/>
      <c r="W347" s="474"/>
      <c r="X347" s="474"/>
      <c r="Y347" s="474"/>
      <c r="Z347" s="474"/>
      <c r="AA347" s="474"/>
      <c r="AB347" s="474"/>
      <c r="AC347" s="474"/>
      <c r="AD347" s="474"/>
      <c r="AE347" s="474"/>
      <c r="AF347" s="474"/>
      <c r="AG347" s="474"/>
      <c r="AH347" s="474"/>
      <c r="AI347" s="474"/>
      <c r="AJ347" s="474"/>
      <c r="AK347" s="474"/>
    </row>
    <row r="348" spans="1:37" ht="15.75" customHeight="1" x14ac:dyDescent="0.25">
      <c r="A348" s="474"/>
      <c r="B348" s="475"/>
      <c r="C348" s="475"/>
      <c r="D348" s="475"/>
      <c r="E348" s="475"/>
      <c r="F348" s="475"/>
      <c r="G348" s="475"/>
      <c r="H348" s="475"/>
      <c r="I348" s="475"/>
      <c r="J348" s="475"/>
      <c r="K348" s="475"/>
      <c r="L348" s="475"/>
      <c r="M348" s="474"/>
      <c r="N348" s="474"/>
      <c r="O348" s="474"/>
      <c r="P348" s="474"/>
      <c r="Q348" s="474"/>
      <c r="R348" s="474"/>
      <c r="S348" s="474"/>
      <c r="T348" s="474"/>
      <c r="U348" s="474"/>
      <c r="V348" s="474"/>
      <c r="W348" s="474"/>
      <c r="X348" s="474"/>
      <c r="Y348" s="474"/>
      <c r="Z348" s="474"/>
      <c r="AA348" s="474"/>
      <c r="AB348" s="474"/>
      <c r="AC348" s="474"/>
      <c r="AD348" s="474"/>
      <c r="AE348" s="474"/>
      <c r="AF348" s="474"/>
      <c r="AG348" s="474"/>
      <c r="AH348" s="474"/>
      <c r="AI348" s="474"/>
      <c r="AJ348" s="474"/>
      <c r="AK348" s="474"/>
    </row>
    <row r="349" spans="1:37" ht="15.75" customHeight="1" x14ac:dyDescent="0.25">
      <c r="A349" s="474"/>
      <c r="B349" s="475"/>
      <c r="C349" s="475"/>
      <c r="D349" s="475"/>
      <c r="E349" s="475"/>
      <c r="F349" s="475"/>
      <c r="G349" s="475"/>
      <c r="H349" s="475"/>
      <c r="I349" s="475"/>
      <c r="J349" s="475"/>
      <c r="K349" s="475"/>
      <c r="L349" s="475"/>
      <c r="M349" s="474"/>
      <c r="N349" s="474"/>
      <c r="O349" s="474"/>
      <c r="P349" s="474"/>
      <c r="Q349" s="474"/>
      <c r="R349" s="474"/>
      <c r="S349" s="474"/>
      <c r="T349" s="474"/>
      <c r="U349" s="474"/>
      <c r="V349" s="474"/>
      <c r="W349" s="474"/>
      <c r="X349" s="474"/>
      <c r="Y349" s="474"/>
      <c r="Z349" s="474"/>
      <c r="AA349" s="474"/>
      <c r="AB349" s="474"/>
      <c r="AC349" s="474"/>
      <c r="AD349" s="474"/>
      <c r="AE349" s="474"/>
      <c r="AF349" s="474"/>
      <c r="AG349" s="474"/>
      <c r="AH349" s="474"/>
      <c r="AI349" s="474"/>
      <c r="AJ349" s="474"/>
      <c r="AK349" s="474"/>
    </row>
    <row r="350" spans="1:37" ht="15.75" customHeight="1" x14ac:dyDescent="0.25">
      <c r="A350" s="474"/>
      <c r="B350" s="475"/>
      <c r="C350" s="475"/>
      <c r="D350" s="475"/>
      <c r="E350" s="475"/>
      <c r="F350" s="475"/>
      <c r="G350" s="475"/>
      <c r="H350" s="475"/>
      <c r="I350" s="475"/>
      <c r="J350" s="475"/>
      <c r="K350" s="475"/>
      <c r="L350" s="475"/>
      <c r="M350" s="474"/>
      <c r="N350" s="474"/>
      <c r="O350" s="474"/>
      <c r="P350" s="474"/>
      <c r="Q350" s="474"/>
      <c r="R350" s="474"/>
      <c r="S350" s="474"/>
      <c r="T350" s="474"/>
      <c r="U350" s="474"/>
      <c r="V350" s="474"/>
      <c r="W350" s="474"/>
      <c r="X350" s="474"/>
      <c r="Y350" s="474"/>
      <c r="Z350" s="474"/>
      <c r="AA350" s="474"/>
      <c r="AB350" s="474"/>
      <c r="AC350" s="474"/>
      <c r="AD350" s="474"/>
      <c r="AE350" s="474"/>
      <c r="AF350" s="474"/>
      <c r="AG350" s="474"/>
      <c r="AH350" s="474"/>
      <c r="AI350" s="474"/>
      <c r="AJ350" s="474"/>
      <c r="AK350" s="474"/>
    </row>
    <row r="351" spans="1:37" ht="15.75" customHeight="1" x14ac:dyDescent="0.25">
      <c r="A351" s="474"/>
      <c r="B351" s="475"/>
      <c r="C351" s="475"/>
      <c r="D351" s="475"/>
      <c r="E351" s="475"/>
      <c r="F351" s="475"/>
      <c r="G351" s="475"/>
      <c r="H351" s="475"/>
      <c r="I351" s="475"/>
      <c r="J351" s="475"/>
      <c r="K351" s="475"/>
      <c r="L351" s="475"/>
      <c r="M351" s="474"/>
      <c r="N351" s="474"/>
      <c r="O351" s="474"/>
      <c r="P351" s="474"/>
      <c r="Q351" s="474"/>
      <c r="R351" s="474"/>
      <c r="S351" s="474"/>
      <c r="T351" s="474"/>
      <c r="U351" s="474"/>
      <c r="V351" s="474"/>
      <c r="W351" s="474"/>
      <c r="X351" s="474"/>
      <c r="Y351" s="474"/>
      <c r="Z351" s="474"/>
      <c r="AA351" s="474"/>
      <c r="AB351" s="474"/>
      <c r="AC351" s="474"/>
      <c r="AD351" s="474"/>
      <c r="AE351" s="474"/>
      <c r="AF351" s="474"/>
      <c r="AG351" s="474"/>
      <c r="AH351" s="474"/>
      <c r="AI351" s="474"/>
      <c r="AJ351" s="474"/>
      <c r="AK351" s="474"/>
    </row>
    <row r="352" spans="1:37" ht="15.75" customHeight="1" x14ac:dyDescent="0.25">
      <c r="A352" s="474"/>
      <c r="B352" s="475"/>
      <c r="C352" s="475"/>
      <c r="D352" s="475"/>
      <c r="E352" s="475"/>
      <c r="F352" s="475"/>
      <c r="G352" s="475"/>
      <c r="H352" s="475"/>
      <c r="I352" s="475"/>
      <c r="J352" s="475"/>
      <c r="K352" s="475"/>
      <c r="L352" s="475"/>
      <c r="M352" s="474"/>
      <c r="N352" s="474"/>
      <c r="O352" s="474"/>
      <c r="P352" s="474"/>
      <c r="Q352" s="474"/>
      <c r="R352" s="474"/>
      <c r="S352" s="474"/>
      <c r="T352" s="474"/>
      <c r="U352" s="474"/>
      <c r="V352" s="474"/>
      <c r="W352" s="474"/>
      <c r="X352" s="474"/>
      <c r="Y352" s="474"/>
      <c r="Z352" s="474"/>
      <c r="AA352" s="474"/>
      <c r="AB352" s="474"/>
      <c r="AC352" s="474"/>
      <c r="AD352" s="474"/>
      <c r="AE352" s="474"/>
      <c r="AF352" s="474"/>
      <c r="AG352" s="474"/>
      <c r="AH352" s="474"/>
      <c r="AI352" s="474"/>
      <c r="AJ352" s="474"/>
      <c r="AK352" s="474"/>
    </row>
    <row r="353" spans="1:37" ht="15.75" customHeight="1" x14ac:dyDescent="0.25">
      <c r="A353" s="474"/>
      <c r="B353" s="475"/>
      <c r="C353" s="475"/>
      <c r="D353" s="475"/>
      <c r="E353" s="475"/>
      <c r="F353" s="475"/>
      <c r="G353" s="475"/>
      <c r="H353" s="475"/>
      <c r="I353" s="475"/>
      <c r="J353" s="475"/>
      <c r="K353" s="475"/>
      <c r="L353" s="475"/>
      <c r="M353" s="474"/>
      <c r="N353" s="474"/>
      <c r="O353" s="474"/>
      <c r="P353" s="474"/>
      <c r="Q353" s="474"/>
      <c r="R353" s="474"/>
      <c r="S353" s="474"/>
      <c r="T353" s="474"/>
      <c r="U353" s="474"/>
      <c r="V353" s="474"/>
      <c r="W353" s="474"/>
      <c r="X353" s="474"/>
      <c r="Y353" s="474"/>
      <c r="Z353" s="474"/>
      <c r="AA353" s="474"/>
      <c r="AB353" s="474"/>
      <c r="AC353" s="474"/>
      <c r="AD353" s="474"/>
      <c r="AE353" s="474"/>
      <c r="AF353" s="474"/>
      <c r="AG353" s="474"/>
      <c r="AH353" s="474"/>
      <c r="AI353" s="474"/>
      <c r="AJ353" s="474"/>
      <c r="AK353" s="474"/>
    </row>
    <row r="354" spans="1:37" ht="15.75" customHeight="1" x14ac:dyDescent="0.25">
      <c r="A354" s="474"/>
      <c r="B354" s="475"/>
      <c r="C354" s="475"/>
      <c r="D354" s="475"/>
      <c r="E354" s="475"/>
      <c r="F354" s="475"/>
      <c r="G354" s="475"/>
      <c r="H354" s="475"/>
      <c r="I354" s="475"/>
      <c r="J354" s="475"/>
      <c r="K354" s="475"/>
      <c r="L354" s="475"/>
      <c r="M354" s="474"/>
      <c r="N354" s="474"/>
      <c r="O354" s="474"/>
      <c r="P354" s="474"/>
      <c r="Q354" s="474"/>
      <c r="R354" s="474"/>
      <c r="S354" s="474"/>
      <c r="T354" s="474"/>
      <c r="U354" s="474"/>
      <c r="V354" s="474"/>
      <c r="W354" s="474"/>
      <c r="X354" s="474"/>
      <c r="Y354" s="474"/>
      <c r="Z354" s="474"/>
      <c r="AA354" s="474"/>
      <c r="AB354" s="474"/>
      <c r="AC354" s="474"/>
      <c r="AD354" s="474"/>
      <c r="AE354" s="474"/>
      <c r="AF354" s="474"/>
      <c r="AG354" s="474"/>
      <c r="AH354" s="474"/>
      <c r="AI354" s="474"/>
      <c r="AJ354" s="474"/>
      <c r="AK354" s="474"/>
    </row>
    <row r="355" spans="1:37" ht="15.75" customHeight="1" x14ac:dyDescent="0.25">
      <c r="A355" s="474"/>
      <c r="B355" s="475"/>
      <c r="C355" s="475"/>
      <c r="D355" s="475"/>
      <c r="E355" s="475"/>
      <c r="F355" s="475"/>
      <c r="G355" s="475"/>
      <c r="H355" s="475"/>
      <c r="I355" s="475"/>
      <c r="J355" s="475"/>
      <c r="K355" s="475"/>
      <c r="L355" s="475"/>
      <c r="M355" s="474"/>
      <c r="N355" s="474"/>
      <c r="O355" s="474"/>
      <c r="P355" s="474"/>
      <c r="Q355" s="474"/>
      <c r="R355" s="474"/>
      <c r="S355" s="474"/>
      <c r="T355" s="474"/>
      <c r="U355" s="474"/>
      <c r="V355" s="474"/>
      <c r="W355" s="474"/>
      <c r="X355" s="474"/>
      <c r="Y355" s="474"/>
      <c r="Z355" s="474"/>
      <c r="AA355" s="474"/>
      <c r="AB355" s="474"/>
      <c r="AC355" s="474"/>
      <c r="AD355" s="474"/>
      <c r="AE355" s="474"/>
      <c r="AF355" s="474"/>
      <c r="AG355" s="474"/>
      <c r="AH355" s="474"/>
      <c r="AI355" s="474"/>
      <c r="AJ355" s="474"/>
      <c r="AK355" s="474"/>
    </row>
    <row r="356" spans="1:37" ht="15.75" customHeight="1" x14ac:dyDescent="0.25">
      <c r="A356" s="474"/>
      <c r="B356" s="475"/>
      <c r="C356" s="475"/>
      <c r="D356" s="475"/>
      <c r="E356" s="475"/>
      <c r="F356" s="475"/>
      <c r="G356" s="475"/>
      <c r="H356" s="475"/>
      <c r="I356" s="475"/>
      <c r="J356" s="475"/>
      <c r="K356" s="475"/>
      <c r="L356" s="475"/>
      <c r="M356" s="474"/>
      <c r="N356" s="474"/>
      <c r="O356" s="474"/>
      <c r="P356" s="474"/>
      <c r="Q356" s="474"/>
      <c r="R356" s="474"/>
      <c r="S356" s="474"/>
      <c r="T356" s="474"/>
      <c r="U356" s="474"/>
      <c r="V356" s="474"/>
      <c r="W356" s="474"/>
      <c r="X356" s="474"/>
      <c r="Y356" s="474"/>
      <c r="Z356" s="474"/>
      <c r="AA356" s="474"/>
      <c r="AB356" s="474"/>
      <c r="AC356" s="474"/>
      <c r="AD356" s="474"/>
      <c r="AE356" s="474"/>
      <c r="AF356" s="474"/>
      <c r="AG356" s="474"/>
      <c r="AH356" s="474"/>
      <c r="AI356" s="474"/>
      <c r="AJ356" s="474"/>
      <c r="AK356" s="474"/>
    </row>
    <row r="357" spans="1:37" ht="15.75" customHeight="1" x14ac:dyDescent="0.25">
      <c r="A357" s="474"/>
      <c r="B357" s="475"/>
      <c r="C357" s="475"/>
      <c r="D357" s="475"/>
      <c r="E357" s="475"/>
      <c r="F357" s="475"/>
      <c r="G357" s="475"/>
      <c r="H357" s="475"/>
      <c r="I357" s="475"/>
      <c r="J357" s="475"/>
      <c r="K357" s="475"/>
      <c r="L357" s="475"/>
      <c r="M357" s="474"/>
      <c r="N357" s="474"/>
      <c r="O357" s="474"/>
      <c r="P357" s="474"/>
      <c r="Q357" s="474"/>
      <c r="R357" s="474"/>
      <c r="S357" s="474"/>
      <c r="T357" s="474"/>
      <c r="U357" s="474"/>
      <c r="V357" s="474"/>
      <c r="W357" s="474"/>
      <c r="X357" s="474"/>
      <c r="Y357" s="474"/>
      <c r="Z357" s="474"/>
      <c r="AA357" s="474"/>
      <c r="AB357" s="474"/>
      <c r="AC357" s="474"/>
      <c r="AD357" s="474"/>
      <c r="AE357" s="474"/>
      <c r="AF357" s="474"/>
      <c r="AG357" s="474"/>
      <c r="AH357" s="474"/>
      <c r="AI357" s="474"/>
      <c r="AJ357" s="474"/>
      <c r="AK357" s="474"/>
    </row>
    <row r="358" spans="1:37" ht="15.75" customHeight="1" x14ac:dyDescent="0.25">
      <c r="A358" s="474"/>
      <c r="B358" s="475"/>
      <c r="C358" s="475"/>
      <c r="D358" s="475"/>
      <c r="E358" s="475"/>
      <c r="F358" s="475"/>
      <c r="G358" s="475"/>
      <c r="H358" s="475"/>
      <c r="I358" s="475"/>
      <c r="J358" s="475"/>
      <c r="K358" s="475"/>
      <c r="L358" s="475"/>
      <c r="M358" s="474"/>
      <c r="N358" s="474"/>
      <c r="O358" s="474"/>
      <c r="P358" s="474"/>
      <c r="Q358" s="474"/>
      <c r="R358" s="474"/>
      <c r="S358" s="474"/>
      <c r="T358" s="474"/>
      <c r="U358" s="474"/>
      <c r="V358" s="474"/>
      <c r="W358" s="474"/>
      <c r="X358" s="474"/>
      <c r="Y358" s="474"/>
      <c r="Z358" s="474"/>
      <c r="AA358" s="474"/>
      <c r="AB358" s="474"/>
      <c r="AC358" s="474"/>
      <c r="AD358" s="474"/>
      <c r="AE358" s="474"/>
      <c r="AF358" s="474"/>
      <c r="AG358" s="474"/>
      <c r="AH358" s="474"/>
      <c r="AI358" s="474"/>
      <c r="AJ358" s="474"/>
      <c r="AK358" s="474"/>
    </row>
    <row r="359" spans="1:37" ht="15.75" customHeight="1" x14ac:dyDescent="0.25">
      <c r="A359" s="474"/>
      <c r="B359" s="475"/>
      <c r="C359" s="475"/>
      <c r="D359" s="475"/>
      <c r="E359" s="475"/>
      <c r="F359" s="475"/>
      <c r="G359" s="475"/>
      <c r="H359" s="475"/>
      <c r="I359" s="475"/>
      <c r="J359" s="475"/>
      <c r="K359" s="475"/>
      <c r="L359" s="475"/>
      <c r="M359" s="474"/>
      <c r="N359" s="474"/>
      <c r="O359" s="474"/>
      <c r="P359" s="474"/>
      <c r="Q359" s="474"/>
      <c r="R359" s="474"/>
      <c r="S359" s="474"/>
      <c r="T359" s="474"/>
      <c r="U359" s="474"/>
      <c r="V359" s="474"/>
      <c r="W359" s="474"/>
      <c r="X359" s="474"/>
      <c r="Y359" s="474"/>
      <c r="Z359" s="474"/>
      <c r="AA359" s="474"/>
      <c r="AB359" s="474"/>
      <c r="AC359" s="474"/>
      <c r="AD359" s="474"/>
      <c r="AE359" s="474"/>
      <c r="AF359" s="474"/>
      <c r="AG359" s="474"/>
      <c r="AH359" s="474"/>
      <c r="AI359" s="474"/>
      <c r="AJ359" s="474"/>
      <c r="AK359" s="474"/>
    </row>
    <row r="360" spans="1:37" ht="15.75" customHeight="1" x14ac:dyDescent="0.25">
      <c r="A360" s="474"/>
      <c r="B360" s="475"/>
      <c r="C360" s="475"/>
      <c r="D360" s="475"/>
      <c r="E360" s="475"/>
      <c r="F360" s="475"/>
      <c r="G360" s="475"/>
      <c r="H360" s="475"/>
      <c r="I360" s="475"/>
      <c r="J360" s="475"/>
      <c r="K360" s="475"/>
      <c r="L360" s="475"/>
      <c r="M360" s="474"/>
      <c r="N360" s="474"/>
      <c r="O360" s="474"/>
      <c r="P360" s="474"/>
      <c r="Q360" s="474"/>
      <c r="R360" s="474"/>
      <c r="S360" s="474"/>
      <c r="T360" s="474"/>
      <c r="U360" s="474"/>
      <c r="V360" s="474"/>
      <c r="W360" s="474"/>
      <c r="X360" s="474"/>
      <c r="Y360" s="474"/>
      <c r="Z360" s="474"/>
      <c r="AA360" s="474"/>
      <c r="AB360" s="474"/>
      <c r="AC360" s="474"/>
      <c r="AD360" s="474"/>
      <c r="AE360" s="474"/>
      <c r="AF360" s="474"/>
      <c r="AG360" s="474"/>
      <c r="AH360" s="474"/>
      <c r="AI360" s="474"/>
      <c r="AJ360" s="474"/>
      <c r="AK360" s="474"/>
    </row>
    <row r="361" spans="1:37" ht="15.75" customHeight="1" x14ac:dyDescent="0.25">
      <c r="A361" s="474"/>
      <c r="B361" s="475"/>
      <c r="C361" s="475"/>
      <c r="D361" s="475"/>
      <c r="E361" s="475"/>
      <c r="F361" s="475"/>
      <c r="G361" s="475"/>
      <c r="H361" s="475"/>
      <c r="I361" s="475"/>
      <c r="J361" s="475"/>
      <c r="K361" s="475"/>
      <c r="L361" s="475"/>
      <c r="M361" s="474"/>
      <c r="N361" s="474"/>
      <c r="O361" s="474"/>
      <c r="P361" s="474"/>
      <c r="Q361" s="474"/>
      <c r="R361" s="474"/>
      <c r="S361" s="474"/>
      <c r="T361" s="474"/>
      <c r="U361" s="474"/>
      <c r="V361" s="474"/>
      <c r="W361" s="474"/>
      <c r="X361" s="474"/>
      <c r="Y361" s="474"/>
      <c r="Z361" s="474"/>
      <c r="AA361" s="474"/>
      <c r="AB361" s="474"/>
      <c r="AC361" s="474"/>
      <c r="AD361" s="474"/>
      <c r="AE361" s="474"/>
      <c r="AF361" s="474"/>
      <c r="AG361" s="474"/>
      <c r="AH361" s="474"/>
      <c r="AI361" s="474"/>
      <c r="AJ361" s="474"/>
      <c r="AK361" s="474"/>
    </row>
    <row r="362" spans="1:37" ht="15.75" customHeight="1" x14ac:dyDescent="0.25">
      <c r="A362" s="474"/>
      <c r="B362" s="475"/>
      <c r="C362" s="475"/>
      <c r="D362" s="475"/>
      <c r="E362" s="475"/>
      <c r="F362" s="475"/>
      <c r="G362" s="475"/>
      <c r="H362" s="475"/>
      <c r="I362" s="475"/>
      <c r="J362" s="475"/>
      <c r="K362" s="475"/>
      <c r="L362" s="475"/>
      <c r="M362" s="474"/>
      <c r="N362" s="474"/>
      <c r="O362" s="474"/>
      <c r="P362" s="474"/>
      <c r="Q362" s="474"/>
      <c r="R362" s="474"/>
      <c r="S362" s="474"/>
      <c r="T362" s="474"/>
      <c r="U362" s="474"/>
      <c r="V362" s="474"/>
      <c r="W362" s="474"/>
      <c r="X362" s="474"/>
      <c r="Y362" s="474"/>
      <c r="Z362" s="474"/>
      <c r="AA362" s="474"/>
      <c r="AB362" s="474"/>
      <c r="AC362" s="474"/>
      <c r="AD362" s="474"/>
      <c r="AE362" s="474"/>
      <c r="AF362" s="474"/>
      <c r="AG362" s="474"/>
      <c r="AH362" s="474"/>
      <c r="AI362" s="474"/>
      <c r="AJ362" s="474"/>
      <c r="AK362" s="474"/>
    </row>
    <row r="363" spans="1:37" ht="15.75" customHeight="1" x14ac:dyDescent="0.25">
      <c r="A363" s="474"/>
      <c r="B363" s="475"/>
      <c r="C363" s="475"/>
      <c r="D363" s="475"/>
      <c r="E363" s="475"/>
      <c r="F363" s="475"/>
      <c r="G363" s="475"/>
      <c r="H363" s="475"/>
      <c r="I363" s="475"/>
      <c r="J363" s="475"/>
      <c r="K363" s="475"/>
      <c r="L363" s="475"/>
      <c r="M363" s="474"/>
      <c r="N363" s="474"/>
      <c r="O363" s="474"/>
      <c r="P363" s="474"/>
      <c r="Q363" s="474"/>
      <c r="R363" s="474"/>
      <c r="S363" s="474"/>
      <c r="T363" s="474"/>
      <c r="U363" s="474"/>
      <c r="V363" s="474"/>
      <c r="W363" s="474"/>
      <c r="X363" s="474"/>
      <c r="Y363" s="474"/>
      <c r="Z363" s="474"/>
      <c r="AA363" s="474"/>
      <c r="AB363" s="474"/>
      <c r="AC363" s="474"/>
      <c r="AD363" s="474"/>
      <c r="AE363" s="474"/>
      <c r="AF363" s="474"/>
      <c r="AG363" s="474"/>
      <c r="AH363" s="474"/>
      <c r="AI363" s="474"/>
      <c r="AJ363" s="474"/>
      <c r="AK363" s="474"/>
    </row>
    <row r="364" spans="1:37" ht="15.75" customHeight="1" x14ac:dyDescent="0.25">
      <c r="A364" s="474"/>
      <c r="B364" s="475"/>
      <c r="C364" s="475"/>
      <c r="D364" s="475"/>
      <c r="E364" s="475"/>
      <c r="F364" s="475"/>
      <c r="G364" s="475"/>
      <c r="H364" s="475"/>
      <c r="I364" s="475"/>
      <c r="J364" s="475"/>
      <c r="K364" s="475"/>
      <c r="L364" s="475"/>
      <c r="M364" s="474"/>
      <c r="N364" s="474"/>
      <c r="O364" s="474"/>
      <c r="P364" s="474"/>
      <c r="Q364" s="474"/>
      <c r="R364" s="474"/>
      <c r="S364" s="474"/>
      <c r="T364" s="474"/>
      <c r="U364" s="474"/>
      <c r="V364" s="474"/>
      <c r="W364" s="474"/>
      <c r="X364" s="474"/>
      <c r="Y364" s="474"/>
      <c r="Z364" s="474"/>
      <c r="AA364" s="474"/>
      <c r="AB364" s="474"/>
      <c r="AC364" s="474"/>
      <c r="AD364" s="474"/>
      <c r="AE364" s="474"/>
      <c r="AF364" s="474"/>
      <c r="AG364" s="474"/>
      <c r="AH364" s="474"/>
      <c r="AI364" s="474"/>
      <c r="AJ364" s="474"/>
      <c r="AK364" s="474"/>
    </row>
    <row r="365" spans="1:37" ht="15.75" customHeight="1" x14ac:dyDescent="0.25"/>
    <row r="366" spans="1:37" ht="15.75" customHeight="1" x14ac:dyDescent="0.25"/>
    <row r="367" spans="1:37" ht="15.75" customHeight="1" x14ac:dyDescent="0.25"/>
    <row r="368" spans="1:37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mergeCells count="18">
    <mergeCell ref="B7:Q7"/>
    <mergeCell ref="B93:Q93"/>
    <mergeCell ref="K5:K6"/>
    <mergeCell ref="L5:L6"/>
    <mergeCell ref="M5:M6"/>
    <mergeCell ref="N5:N6"/>
    <mergeCell ref="O5:O6"/>
    <mergeCell ref="P5:P6"/>
    <mergeCell ref="Q5:Q6"/>
    <mergeCell ref="H5:H6"/>
    <mergeCell ref="I5:J5"/>
    <mergeCell ref="K2:L2"/>
    <mergeCell ref="B5:B6"/>
    <mergeCell ref="C5:C6"/>
    <mergeCell ref="D5:D6"/>
    <mergeCell ref="E5:E6"/>
    <mergeCell ref="F5:F6"/>
    <mergeCell ref="G5:G6"/>
  </mergeCells>
  <printOptions horizontalCentered="1"/>
  <pageMargins left="0.7" right="0.7" top="0.75" bottom="0.75" header="0" footer="0"/>
  <pageSetup paperSize="9" orientation="landscape"/>
  <rowBreaks count="1" manualBreakCount="1">
    <brk id="92" max="16383" man="1"/>
  </rowBreaks>
  <colBreaks count="1" manualBreakCount="1">
    <brk id="17" max="1048575" man="1"/>
  </colBreaks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sheetPr>
    <tabColor rgb="FFD99594"/>
  </sheetPr>
  <dimension ref="A1:Z1000"/>
  <sheetViews>
    <sheetView workbookViewId="0"/>
  </sheetViews>
  <sheetFormatPr defaultColWidth="14.42578125" defaultRowHeight="15" customHeight="1" x14ac:dyDescent="0.25"/>
  <cols>
    <col min="1" max="1" width="5.7109375" customWidth="1"/>
    <col min="2" max="4" width="9.140625" customWidth="1"/>
    <col min="5" max="5" width="27.140625" customWidth="1"/>
    <col min="6" max="6" width="12.42578125" customWidth="1"/>
    <col min="7" max="7" width="10.85546875" customWidth="1"/>
    <col min="8" max="8" width="11.28515625" customWidth="1"/>
    <col min="9" max="9" width="13" customWidth="1"/>
    <col min="10" max="10" width="13.140625" customWidth="1"/>
    <col min="11" max="11" width="14" customWidth="1"/>
    <col min="12" max="12" width="11" customWidth="1"/>
    <col min="13" max="13" width="9.140625" customWidth="1"/>
    <col min="14" max="14" width="12.42578125" customWidth="1"/>
    <col min="15" max="15" width="11.85546875" customWidth="1"/>
    <col min="16" max="16" width="10.7109375" customWidth="1"/>
    <col min="17" max="18" width="9.140625" customWidth="1"/>
    <col min="19" max="19" width="11.28515625" customWidth="1"/>
    <col min="20" max="20" width="10.5703125" customWidth="1"/>
    <col min="21" max="21" width="10.42578125" customWidth="1"/>
    <col min="22" max="24" width="9.140625" customWidth="1"/>
    <col min="25" max="25" width="16.140625" customWidth="1"/>
    <col min="26" max="26" width="15.140625" customWidth="1"/>
  </cols>
  <sheetData>
    <row r="1" spans="1:26" x14ac:dyDescent="0.25">
      <c r="A1" s="774" t="s">
        <v>1670</v>
      </c>
      <c r="B1" s="707"/>
      <c r="C1" s="707"/>
      <c r="D1" s="707"/>
      <c r="E1" s="707"/>
      <c r="F1" s="707"/>
      <c r="G1" s="707"/>
      <c r="H1" s="707"/>
      <c r="I1" s="707"/>
      <c r="J1" s="707"/>
      <c r="K1" s="707"/>
      <c r="L1" s="707"/>
      <c r="M1" s="707"/>
      <c r="N1" s="707"/>
      <c r="O1" s="707"/>
      <c r="P1" s="707"/>
      <c r="Q1" s="707"/>
      <c r="R1" s="707"/>
      <c r="S1" s="707"/>
      <c r="T1" s="707"/>
      <c r="U1" s="707"/>
      <c r="V1" s="707"/>
      <c r="W1" s="707"/>
      <c r="X1" s="707"/>
      <c r="Y1" s="707"/>
      <c r="Z1" s="707"/>
    </row>
    <row r="2" spans="1:26" x14ac:dyDescent="0.25">
      <c r="A2" s="717"/>
      <c r="B2" s="717"/>
      <c r="C2" s="717"/>
      <c r="D2" s="717"/>
      <c r="E2" s="717"/>
      <c r="F2" s="717"/>
      <c r="G2" s="717"/>
      <c r="H2" s="717"/>
      <c r="I2" s="717"/>
      <c r="J2" s="717"/>
      <c r="K2" s="717"/>
      <c r="L2" s="717"/>
      <c r="M2" s="717"/>
      <c r="N2" s="717"/>
      <c r="O2" s="717"/>
      <c r="P2" s="717"/>
      <c r="Q2" s="717"/>
      <c r="R2" s="717"/>
      <c r="S2" s="717"/>
      <c r="T2" s="717"/>
      <c r="U2" s="717"/>
      <c r="V2" s="717"/>
      <c r="W2" s="717"/>
      <c r="X2" s="717"/>
      <c r="Y2" s="717"/>
      <c r="Z2" s="717"/>
    </row>
    <row r="3" spans="1:26" ht="19.5" customHeight="1" x14ac:dyDescent="0.25">
      <c r="A3" s="667" t="s">
        <v>3</v>
      </c>
      <c r="B3" s="775" t="s">
        <v>1671</v>
      </c>
      <c r="C3" s="677"/>
      <c r="D3" s="667" t="s">
        <v>1672</v>
      </c>
      <c r="E3" s="667" t="s">
        <v>1673</v>
      </c>
      <c r="F3" s="667" t="s">
        <v>1674</v>
      </c>
      <c r="G3" s="776" t="s">
        <v>1675</v>
      </c>
      <c r="H3" s="677"/>
      <c r="I3" s="654" t="s">
        <v>780</v>
      </c>
      <c r="J3" s="620"/>
      <c r="K3" s="620"/>
      <c r="L3" s="620"/>
      <c r="M3" s="620"/>
      <c r="N3" s="621"/>
      <c r="O3" s="654" t="s">
        <v>1676</v>
      </c>
      <c r="P3" s="620"/>
      <c r="Q3" s="620"/>
      <c r="R3" s="620"/>
      <c r="S3" s="621"/>
      <c r="T3" s="654" t="s">
        <v>1293</v>
      </c>
      <c r="U3" s="620"/>
      <c r="V3" s="620"/>
      <c r="W3" s="620"/>
      <c r="X3" s="620"/>
      <c r="Y3" s="621"/>
      <c r="Z3" s="667" t="s">
        <v>1677</v>
      </c>
    </row>
    <row r="4" spans="1:26" ht="19.5" customHeight="1" x14ac:dyDescent="0.25">
      <c r="A4" s="742"/>
      <c r="B4" s="725"/>
      <c r="C4" s="718"/>
      <c r="D4" s="742"/>
      <c r="E4" s="742"/>
      <c r="F4" s="742"/>
      <c r="G4" s="725"/>
      <c r="H4" s="718"/>
      <c r="I4" s="654" t="s">
        <v>1678</v>
      </c>
      <c r="J4" s="621"/>
      <c r="K4" s="654" t="s">
        <v>1679</v>
      </c>
      <c r="L4" s="620"/>
      <c r="M4" s="620"/>
      <c r="N4" s="621"/>
      <c r="O4" s="654" t="s">
        <v>1678</v>
      </c>
      <c r="P4" s="621"/>
      <c r="Q4" s="654" t="s">
        <v>1680</v>
      </c>
      <c r="R4" s="620"/>
      <c r="S4" s="621"/>
      <c r="T4" s="654" t="s">
        <v>1678</v>
      </c>
      <c r="U4" s="621"/>
      <c r="V4" s="654" t="s">
        <v>1680</v>
      </c>
      <c r="W4" s="620"/>
      <c r="X4" s="620"/>
      <c r="Y4" s="621"/>
      <c r="Z4" s="742"/>
    </row>
    <row r="5" spans="1:26" ht="19.5" customHeight="1" x14ac:dyDescent="0.25">
      <c r="A5" s="656"/>
      <c r="B5" s="61" t="s">
        <v>980</v>
      </c>
      <c r="C5" s="61" t="s">
        <v>981</v>
      </c>
      <c r="D5" s="656"/>
      <c r="E5" s="656"/>
      <c r="F5" s="656"/>
      <c r="G5" s="61" t="s">
        <v>1681</v>
      </c>
      <c r="H5" s="61" t="s">
        <v>1682</v>
      </c>
      <c r="I5" s="61" t="s">
        <v>624</v>
      </c>
      <c r="J5" s="61" t="s">
        <v>1683</v>
      </c>
      <c r="K5" s="61" t="s">
        <v>1684</v>
      </c>
      <c r="L5" s="61" t="s">
        <v>1685</v>
      </c>
      <c r="M5" s="61" t="s">
        <v>1686</v>
      </c>
      <c r="N5" s="61" t="s">
        <v>1687</v>
      </c>
      <c r="O5" s="61" t="s">
        <v>624</v>
      </c>
      <c r="P5" s="61" t="s">
        <v>1683</v>
      </c>
      <c r="Q5" s="61" t="s">
        <v>1688</v>
      </c>
      <c r="R5" s="61" t="s">
        <v>1689</v>
      </c>
      <c r="S5" s="61" t="s">
        <v>1687</v>
      </c>
      <c r="T5" s="61" t="s">
        <v>624</v>
      </c>
      <c r="U5" s="61" t="s">
        <v>1683</v>
      </c>
      <c r="V5" s="61" t="s">
        <v>18</v>
      </c>
      <c r="W5" s="61" t="s">
        <v>21</v>
      </c>
      <c r="X5" s="61" t="s">
        <v>1690</v>
      </c>
      <c r="Y5" s="61" t="s">
        <v>1687</v>
      </c>
      <c r="Z5" s="656"/>
    </row>
    <row r="6" spans="1:26" ht="19.5" customHeight="1" x14ac:dyDescent="0.25">
      <c r="A6" s="108">
        <v>1</v>
      </c>
      <c r="B6" s="241" t="s">
        <v>1691</v>
      </c>
      <c r="C6" s="241" t="s">
        <v>1692</v>
      </c>
      <c r="D6" s="108">
        <v>241</v>
      </c>
      <c r="E6" s="108" t="s">
        <v>1693</v>
      </c>
      <c r="F6" s="241"/>
      <c r="G6" s="532"/>
      <c r="H6" s="533"/>
      <c r="I6" s="87"/>
      <c r="J6" s="87"/>
      <c r="K6" s="87"/>
      <c r="L6" s="532"/>
      <c r="M6" s="532"/>
      <c r="N6" s="533"/>
      <c r="O6" s="87"/>
      <c r="P6" s="532"/>
      <c r="Q6" s="87"/>
      <c r="R6" s="532"/>
      <c r="S6" s="533"/>
      <c r="T6" s="241"/>
      <c r="U6" s="241"/>
      <c r="V6" s="532"/>
      <c r="W6" s="532"/>
      <c r="X6" s="532"/>
      <c r="Y6" s="532"/>
      <c r="Z6" s="533"/>
    </row>
    <row r="7" spans="1:26" ht="19.5" customHeight="1" x14ac:dyDescent="0.25">
      <c r="A7" s="108">
        <v>2</v>
      </c>
      <c r="B7" s="241" t="s">
        <v>1694</v>
      </c>
      <c r="C7" s="241" t="s">
        <v>1695</v>
      </c>
      <c r="D7" s="108">
        <v>239</v>
      </c>
      <c r="E7" s="108" t="s">
        <v>1696</v>
      </c>
      <c r="F7" s="241"/>
      <c r="G7" s="532"/>
      <c r="H7" s="533"/>
      <c r="I7" s="87"/>
      <c r="J7" s="87"/>
      <c r="K7" s="87"/>
      <c r="L7" s="533"/>
      <c r="M7" s="532"/>
      <c r="N7" s="533"/>
      <c r="O7" s="241"/>
      <c r="P7" s="87"/>
      <c r="Q7" s="533"/>
      <c r="R7" s="532"/>
      <c r="S7" s="533"/>
      <c r="T7" s="241"/>
      <c r="U7" s="241"/>
      <c r="V7" s="532"/>
      <c r="W7" s="532"/>
      <c r="X7" s="532"/>
      <c r="Y7" s="532"/>
      <c r="Z7" s="533"/>
    </row>
    <row r="8" spans="1:26" ht="19.5" customHeight="1" x14ac:dyDescent="0.25">
      <c r="A8" s="108">
        <v>3</v>
      </c>
      <c r="B8" s="241" t="s">
        <v>1697</v>
      </c>
      <c r="C8" s="241" t="s">
        <v>1698</v>
      </c>
      <c r="D8" s="108">
        <v>236</v>
      </c>
      <c r="E8" s="108" t="s">
        <v>1699</v>
      </c>
      <c r="F8" s="241"/>
      <c r="G8" s="532"/>
      <c r="H8" s="533"/>
      <c r="I8" s="87"/>
      <c r="J8" s="87"/>
      <c r="K8" s="87"/>
      <c r="L8" s="533"/>
      <c r="M8" s="532"/>
      <c r="N8" s="533"/>
      <c r="O8" s="87"/>
      <c r="P8" s="241"/>
      <c r="Q8" s="533"/>
      <c r="R8" s="532"/>
      <c r="S8" s="533"/>
      <c r="T8" s="241"/>
      <c r="U8" s="241"/>
      <c r="V8" s="532"/>
      <c r="W8" s="532"/>
      <c r="X8" s="532"/>
      <c r="Y8" s="532"/>
      <c r="Z8" s="533"/>
    </row>
    <row r="9" spans="1:26" ht="19.5" customHeight="1" x14ac:dyDescent="0.25">
      <c r="A9" s="108">
        <v>4</v>
      </c>
      <c r="B9" s="241" t="s">
        <v>1700</v>
      </c>
      <c r="C9" s="241" t="s">
        <v>1701</v>
      </c>
      <c r="D9" s="108">
        <v>244</v>
      </c>
      <c r="E9" s="108" t="s">
        <v>1702</v>
      </c>
      <c r="F9" s="241"/>
      <c r="G9" s="532"/>
      <c r="H9" s="533"/>
      <c r="I9" s="87"/>
      <c r="J9" s="87"/>
      <c r="K9" s="87"/>
      <c r="L9" s="533"/>
      <c r="M9" s="532"/>
      <c r="N9" s="533"/>
      <c r="O9" s="241"/>
      <c r="P9" s="87"/>
      <c r="Q9" s="533"/>
      <c r="R9" s="532"/>
      <c r="S9" s="533"/>
      <c r="T9" s="241"/>
      <c r="U9" s="241"/>
      <c r="V9" s="532"/>
      <c r="W9" s="532"/>
      <c r="X9" s="532"/>
      <c r="Y9" s="532"/>
      <c r="Z9" s="533"/>
    </row>
    <row r="10" spans="1:26" ht="19.5" customHeight="1" x14ac:dyDescent="0.25">
      <c r="A10" s="108">
        <v>5</v>
      </c>
      <c r="B10" s="241" t="s">
        <v>1703</v>
      </c>
      <c r="C10" s="241" t="s">
        <v>1704</v>
      </c>
      <c r="D10" s="108">
        <v>240</v>
      </c>
      <c r="E10" s="108" t="s">
        <v>1696</v>
      </c>
      <c r="F10" s="241"/>
      <c r="G10" s="532"/>
      <c r="H10" s="533"/>
      <c r="I10" s="87"/>
      <c r="J10" s="87"/>
      <c r="K10" s="87"/>
      <c r="L10" s="533"/>
      <c r="M10" s="532"/>
      <c r="N10" s="533"/>
      <c r="O10" s="87"/>
      <c r="P10" s="87"/>
      <c r="Q10" s="533"/>
      <c r="R10" s="532"/>
      <c r="S10" s="533"/>
      <c r="T10" s="87"/>
      <c r="U10" s="87"/>
      <c r="V10" s="532"/>
      <c r="W10" s="532"/>
      <c r="X10" s="532"/>
      <c r="Y10" s="532"/>
      <c r="Z10" s="533"/>
    </row>
    <row r="11" spans="1:26" ht="19.5" customHeight="1" x14ac:dyDescent="0.25">
      <c r="A11" s="108">
        <v>6</v>
      </c>
      <c r="B11" s="241" t="s">
        <v>1705</v>
      </c>
      <c r="C11" s="241" t="s">
        <v>1706</v>
      </c>
      <c r="D11" s="108">
        <v>246</v>
      </c>
      <c r="E11" s="108" t="s">
        <v>1707</v>
      </c>
      <c r="F11" s="241"/>
      <c r="G11" s="532"/>
      <c r="H11" s="533"/>
      <c r="I11" s="87"/>
      <c r="J11" s="87"/>
      <c r="K11" s="87"/>
      <c r="L11" s="532"/>
      <c r="M11" s="532"/>
      <c r="N11" s="533"/>
      <c r="O11" s="87"/>
      <c r="P11" s="87"/>
      <c r="Q11" s="533"/>
      <c r="R11" s="532"/>
      <c r="S11" s="533"/>
      <c r="T11" s="87"/>
      <c r="U11" s="87"/>
      <c r="V11" s="532"/>
      <c r="W11" s="532"/>
      <c r="X11" s="532"/>
      <c r="Y11" s="532"/>
      <c r="Z11" s="532"/>
    </row>
    <row r="12" spans="1:26" ht="19.5" customHeight="1" x14ac:dyDescent="0.25">
      <c r="A12" s="108">
        <v>7</v>
      </c>
      <c r="B12" s="241" t="s">
        <v>1708</v>
      </c>
      <c r="C12" s="241" t="s">
        <v>1709</v>
      </c>
      <c r="D12" s="108">
        <v>206</v>
      </c>
      <c r="E12" s="108" t="s">
        <v>1710</v>
      </c>
      <c r="F12" s="241"/>
      <c r="G12" s="532"/>
      <c r="H12" s="533"/>
      <c r="I12" s="87"/>
      <c r="J12" s="87"/>
      <c r="K12" s="241"/>
      <c r="L12" s="532"/>
      <c r="M12" s="532"/>
      <c r="N12" s="533"/>
      <c r="O12" s="87"/>
      <c r="P12" s="87"/>
      <c r="Q12" s="533"/>
      <c r="R12" s="532"/>
      <c r="S12" s="533"/>
      <c r="T12" s="241"/>
      <c r="U12" s="241"/>
      <c r="V12" s="532"/>
      <c r="W12" s="532"/>
      <c r="X12" s="532"/>
      <c r="Y12" s="532"/>
      <c r="Z12" s="532"/>
    </row>
    <row r="13" spans="1:26" ht="19.5" customHeight="1" x14ac:dyDescent="0.25">
      <c r="A13" s="108">
        <v>8</v>
      </c>
      <c r="B13" s="241" t="s">
        <v>1711</v>
      </c>
      <c r="C13" s="241" t="s">
        <v>1712</v>
      </c>
      <c r="D13" s="108">
        <v>555</v>
      </c>
      <c r="E13" s="108" t="s">
        <v>1713</v>
      </c>
      <c r="F13" s="241"/>
      <c r="G13" s="532"/>
      <c r="H13" s="533"/>
      <c r="I13" s="87"/>
      <c r="J13" s="87"/>
      <c r="K13" s="87"/>
      <c r="L13" s="533"/>
      <c r="M13" s="532"/>
      <c r="N13" s="533"/>
      <c r="O13" s="87"/>
      <c r="P13" s="87"/>
      <c r="Q13" s="533"/>
      <c r="R13" s="532"/>
      <c r="S13" s="533"/>
      <c r="T13" s="87"/>
      <c r="U13" s="87"/>
      <c r="V13" s="532"/>
      <c r="W13" s="532"/>
      <c r="X13" s="532"/>
      <c r="Y13" s="532"/>
      <c r="Z13" s="532"/>
    </row>
    <row r="14" spans="1:26" ht="19.5" customHeight="1" x14ac:dyDescent="0.25">
      <c r="A14" s="108">
        <v>9</v>
      </c>
      <c r="B14" s="241" t="s">
        <v>1714</v>
      </c>
      <c r="C14" s="241" t="s">
        <v>1715</v>
      </c>
      <c r="D14" s="108">
        <v>238</v>
      </c>
      <c r="E14" s="108" t="s">
        <v>1702</v>
      </c>
      <c r="F14" s="241"/>
      <c r="G14" s="532"/>
      <c r="H14" s="533"/>
      <c r="I14" s="87"/>
      <c r="J14" s="87"/>
      <c r="K14" s="241"/>
      <c r="L14" s="532"/>
      <c r="M14" s="532"/>
      <c r="N14" s="533"/>
      <c r="O14" s="87"/>
      <c r="P14" s="87"/>
      <c r="Q14" s="533"/>
      <c r="R14" s="532"/>
      <c r="S14" s="533"/>
      <c r="T14" s="87"/>
      <c r="U14" s="87"/>
      <c r="V14" s="532"/>
      <c r="W14" s="532"/>
      <c r="X14" s="532"/>
      <c r="Y14" s="532"/>
      <c r="Z14" s="532"/>
    </row>
    <row r="15" spans="1:26" ht="19.5" customHeight="1" x14ac:dyDescent="0.25">
      <c r="A15" s="108">
        <v>10</v>
      </c>
      <c r="B15" s="241" t="s">
        <v>1716</v>
      </c>
      <c r="C15" s="241" t="s">
        <v>1717</v>
      </c>
      <c r="D15" s="108">
        <v>240</v>
      </c>
      <c r="E15" s="108" t="s">
        <v>1718</v>
      </c>
      <c r="F15" s="241"/>
      <c r="G15" s="532"/>
      <c r="H15" s="533"/>
      <c r="I15" s="87"/>
      <c r="J15" s="87"/>
      <c r="K15" s="87"/>
      <c r="L15" s="533"/>
      <c r="M15" s="532"/>
      <c r="N15" s="533"/>
      <c r="O15" s="87"/>
      <c r="P15" s="87"/>
      <c r="Q15" s="533"/>
      <c r="R15" s="532"/>
      <c r="S15" s="533"/>
      <c r="T15" s="87"/>
      <c r="U15" s="87"/>
      <c r="V15" s="532"/>
      <c r="W15" s="532"/>
      <c r="X15" s="532"/>
      <c r="Y15" s="532"/>
      <c r="Z15" s="533"/>
    </row>
    <row r="16" spans="1:26" ht="19.5" customHeight="1" x14ac:dyDescent="0.25">
      <c r="A16" s="108">
        <v>11</v>
      </c>
      <c r="B16" s="241" t="s">
        <v>1719</v>
      </c>
      <c r="C16" s="241" t="s">
        <v>1720</v>
      </c>
      <c r="D16" s="108">
        <v>242</v>
      </c>
      <c r="E16" s="108" t="s">
        <v>1721</v>
      </c>
      <c r="F16" s="241"/>
      <c r="G16" s="532"/>
      <c r="H16" s="533"/>
      <c r="I16" s="87"/>
      <c r="J16" s="87"/>
      <c r="K16" s="241"/>
      <c r="L16" s="532"/>
      <c r="M16" s="532"/>
      <c r="N16" s="533"/>
      <c r="O16" s="87"/>
      <c r="P16" s="87"/>
      <c r="Q16" s="533"/>
      <c r="R16" s="532"/>
      <c r="S16" s="533"/>
      <c r="T16" s="87"/>
      <c r="U16" s="87"/>
      <c r="V16" s="532"/>
      <c r="W16" s="532"/>
      <c r="X16" s="532"/>
      <c r="Y16" s="532"/>
      <c r="Z16" s="533"/>
    </row>
    <row r="17" spans="1:26" ht="19.5" customHeight="1" x14ac:dyDescent="0.25">
      <c r="A17" s="108">
        <v>12</v>
      </c>
      <c r="B17" s="241" t="s">
        <v>1722</v>
      </c>
      <c r="C17" s="241" t="s">
        <v>1723</v>
      </c>
      <c r="D17" s="108">
        <v>250</v>
      </c>
      <c r="E17" s="108" t="s">
        <v>1724</v>
      </c>
      <c r="F17" s="241"/>
      <c r="G17" s="532"/>
      <c r="H17" s="533"/>
      <c r="I17" s="87"/>
      <c r="J17" s="87"/>
      <c r="K17" s="241"/>
      <c r="L17" s="532"/>
      <c r="M17" s="532"/>
      <c r="N17" s="533"/>
      <c r="O17" s="87"/>
      <c r="P17" s="87"/>
      <c r="Q17" s="533"/>
      <c r="R17" s="532"/>
      <c r="S17" s="533"/>
      <c r="T17" s="241"/>
      <c r="U17" s="241"/>
      <c r="V17" s="532"/>
      <c r="W17" s="532"/>
      <c r="X17" s="532"/>
      <c r="Y17" s="532"/>
      <c r="Z17" s="533"/>
    </row>
    <row r="18" spans="1:26" ht="19.5" customHeight="1" x14ac:dyDescent="0.25">
      <c r="A18" s="108">
        <v>13</v>
      </c>
      <c r="B18" s="241" t="s">
        <v>1725</v>
      </c>
      <c r="C18" s="241" t="s">
        <v>1726</v>
      </c>
      <c r="D18" s="108">
        <v>233</v>
      </c>
      <c r="E18" s="108" t="s">
        <v>1727</v>
      </c>
      <c r="F18" s="241"/>
      <c r="G18" s="532"/>
      <c r="H18" s="533"/>
      <c r="I18" s="87"/>
      <c r="J18" s="87"/>
      <c r="K18" s="241"/>
      <c r="L18" s="532"/>
      <c r="M18" s="532"/>
      <c r="N18" s="533"/>
      <c r="O18" s="87"/>
      <c r="P18" s="87"/>
      <c r="Q18" s="533"/>
      <c r="R18" s="532"/>
      <c r="S18" s="533"/>
      <c r="T18" s="241"/>
      <c r="U18" s="241"/>
      <c r="V18" s="532"/>
      <c r="W18" s="532"/>
      <c r="X18" s="532"/>
      <c r="Y18" s="532"/>
      <c r="Z18" s="533"/>
    </row>
    <row r="19" spans="1:26" ht="19.5" customHeight="1" x14ac:dyDescent="0.25">
      <c r="A19" s="108">
        <v>14</v>
      </c>
      <c r="B19" s="241" t="s">
        <v>1728</v>
      </c>
      <c r="C19" s="241" t="s">
        <v>1729</v>
      </c>
      <c r="D19" s="108">
        <v>235</v>
      </c>
      <c r="E19" s="108" t="s">
        <v>1730</v>
      </c>
      <c r="F19" s="241"/>
      <c r="G19" s="532"/>
      <c r="H19" s="533"/>
      <c r="I19" s="87"/>
      <c r="J19" s="87"/>
      <c r="K19" s="241"/>
      <c r="L19" s="532"/>
      <c r="M19" s="532"/>
      <c r="N19" s="533"/>
      <c r="O19" s="87"/>
      <c r="P19" s="87"/>
      <c r="Q19" s="533"/>
      <c r="R19" s="532"/>
      <c r="S19" s="533"/>
      <c r="T19" s="241"/>
      <c r="U19" s="241"/>
      <c r="V19" s="532"/>
      <c r="W19" s="532"/>
      <c r="X19" s="532"/>
      <c r="Y19" s="532"/>
      <c r="Z19" s="533"/>
    </row>
    <row r="20" spans="1:26" x14ac:dyDescent="0.25">
      <c r="A20" s="96"/>
      <c r="B20" s="96"/>
      <c r="C20" s="96"/>
      <c r="D20" s="117"/>
      <c r="E20" s="117"/>
      <c r="F20" s="117"/>
      <c r="G20" s="96"/>
      <c r="H20" s="96"/>
      <c r="I20" s="117"/>
      <c r="J20" s="117"/>
      <c r="K20" s="117"/>
      <c r="L20" s="96"/>
      <c r="M20" s="96"/>
      <c r="N20" s="96"/>
      <c r="O20" s="117"/>
      <c r="P20" s="96"/>
      <c r="Q20" s="96"/>
      <c r="R20" s="96"/>
      <c r="S20" s="96"/>
      <c r="T20" s="96"/>
      <c r="U20" s="96"/>
      <c r="V20" s="96"/>
      <c r="W20" s="96"/>
      <c r="X20" s="96"/>
      <c r="Y20" s="96"/>
      <c r="Z20" s="96"/>
    </row>
    <row r="21" spans="1:26" ht="15.75" customHeight="1" x14ac:dyDescent="0.25">
      <c r="A21" s="96"/>
      <c r="B21" s="96"/>
      <c r="C21" s="96"/>
      <c r="D21" s="117"/>
      <c r="E21" s="117"/>
      <c r="F21" s="117"/>
      <c r="G21" s="96"/>
      <c r="H21" s="96"/>
      <c r="I21" s="117"/>
      <c r="J21" s="117"/>
      <c r="K21" s="117"/>
      <c r="L21" s="96"/>
      <c r="M21" s="96"/>
      <c r="N21" s="96"/>
      <c r="O21" s="117"/>
      <c r="P21" s="96"/>
      <c r="Q21" s="96"/>
      <c r="R21" s="96"/>
      <c r="S21" s="96"/>
      <c r="T21" s="96"/>
      <c r="U21" s="96"/>
      <c r="V21" s="96"/>
      <c r="W21" s="96"/>
      <c r="X21" s="96"/>
      <c r="Y21" s="96"/>
      <c r="Z21" s="96"/>
    </row>
    <row r="22" spans="1:26" ht="15.75" customHeight="1" x14ac:dyDescent="0.25">
      <c r="A22" s="96"/>
      <c r="B22" s="96"/>
      <c r="C22" s="96"/>
      <c r="D22" s="117"/>
      <c r="E22" s="117"/>
      <c r="F22" s="117"/>
      <c r="G22" s="96"/>
      <c r="H22" s="96"/>
      <c r="I22" s="117"/>
      <c r="J22" s="117"/>
      <c r="K22" s="117"/>
      <c r="L22" s="96"/>
      <c r="M22" s="96"/>
      <c r="N22" s="96"/>
      <c r="O22" s="117"/>
      <c r="P22" s="96"/>
      <c r="Q22" s="96"/>
      <c r="R22" s="96"/>
      <c r="S22" s="96"/>
      <c r="T22" s="96"/>
      <c r="U22" s="96"/>
      <c r="V22" s="96"/>
      <c r="W22" s="96"/>
      <c r="X22" s="96"/>
      <c r="Y22" s="96"/>
      <c r="Z22" s="96"/>
    </row>
    <row r="23" spans="1:26" ht="15.75" customHeight="1" x14ac:dyDescent="0.25">
      <c r="A23" s="96"/>
      <c r="B23" s="96"/>
      <c r="C23" s="96"/>
      <c r="D23" s="117"/>
      <c r="E23" s="117"/>
      <c r="F23" s="117"/>
      <c r="G23" s="96"/>
      <c r="H23" s="96"/>
      <c r="I23" s="117"/>
      <c r="J23" s="117"/>
      <c r="K23" s="117"/>
      <c r="L23" s="96"/>
      <c r="M23" s="96"/>
      <c r="N23" s="96"/>
      <c r="O23" s="117"/>
      <c r="P23" s="96"/>
      <c r="Q23" s="96"/>
      <c r="R23" s="96"/>
      <c r="S23" s="96"/>
      <c r="T23" s="96"/>
      <c r="U23" s="96"/>
      <c r="V23" s="96"/>
      <c r="W23" s="96"/>
      <c r="X23" s="96"/>
      <c r="Y23" s="96"/>
      <c r="Z23" s="96"/>
    </row>
    <row r="24" spans="1:26" ht="15.75" customHeight="1" x14ac:dyDescent="0.25">
      <c r="A24" s="96"/>
      <c r="B24" s="96"/>
      <c r="C24" s="96"/>
      <c r="D24" s="117"/>
      <c r="E24" s="117"/>
      <c r="F24" s="117"/>
      <c r="G24" s="96"/>
      <c r="H24" s="96"/>
      <c r="I24" s="117"/>
      <c r="J24" s="117"/>
      <c r="K24" s="117"/>
      <c r="L24" s="96"/>
      <c r="M24" s="96"/>
      <c r="N24" s="96"/>
      <c r="O24" s="117"/>
      <c r="P24" s="96"/>
      <c r="Q24" s="96"/>
      <c r="R24" s="96"/>
      <c r="S24" s="96"/>
      <c r="T24" s="96"/>
      <c r="U24" s="96"/>
      <c r="V24" s="96"/>
      <c r="W24" s="96"/>
      <c r="X24" s="96"/>
      <c r="Y24" s="96"/>
      <c r="Z24" s="96"/>
    </row>
    <row r="25" spans="1:26" ht="15.75" customHeight="1" x14ac:dyDescent="0.25">
      <c r="A25" s="96"/>
      <c r="B25" s="96"/>
      <c r="C25" s="96"/>
      <c r="D25" s="117"/>
      <c r="E25" s="117"/>
      <c r="F25" s="117"/>
      <c r="G25" s="96"/>
      <c r="H25" s="96"/>
      <c r="I25" s="117"/>
      <c r="J25" s="117"/>
      <c r="K25" s="117"/>
      <c r="L25" s="96"/>
      <c r="M25" s="96"/>
      <c r="N25" s="96"/>
      <c r="O25" s="117"/>
      <c r="P25" s="96"/>
      <c r="Q25" s="96"/>
      <c r="R25" s="96"/>
      <c r="S25" s="96"/>
      <c r="T25" s="96"/>
      <c r="U25" s="96"/>
      <c r="V25" s="96"/>
      <c r="W25" s="96"/>
      <c r="X25" s="96"/>
      <c r="Y25" s="96"/>
      <c r="Z25" s="96"/>
    </row>
    <row r="26" spans="1:26" ht="15.75" customHeight="1" x14ac:dyDescent="0.25">
      <c r="A26" s="96"/>
      <c r="B26" s="96"/>
      <c r="C26" s="96"/>
      <c r="D26" s="117"/>
      <c r="E26" s="117"/>
      <c r="F26" s="117"/>
      <c r="G26" s="96"/>
      <c r="H26" s="96"/>
      <c r="I26" s="117"/>
      <c r="J26" s="117"/>
      <c r="K26" s="117"/>
      <c r="L26" s="96"/>
      <c r="M26" s="96"/>
      <c r="N26" s="96"/>
      <c r="O26" s="117"/>
      <c r="P26" s="96"/>
      <c r="Q26" s="96"/>
      <c r="R26" s="96"/>
      <c r="S26" s="96"/>
      <c r="T26" s="96"/>
      <c r="U26" s="96"/>
      <c r="V26" s="96"/>
      <c r="W26" s="96"/>
      <c r="X26" s="96"/>
      <c r="Y26" s="96"/>
      <c r="Z26" s="96"/>
    </row>
    <row r="27" spans="1:26" ht="15.75" customHeight="1" x14ac:dyDescent="0.25">
      <c r="A27" s="96"/>
      <c r="B27" s="96"/>
      <c r="C27" s="96"/>
      <c r="D27" s="117"/>
      <c r="E27" s="117"/>
      <c r="F27" s="117"/>
      <c r="G27" s="96"/>
      <c r="H27" s="96"/>
      <c r="I27" s="117"/>
      <c r="J27" s="117"/>
      <c r="K27" s="117"/>
      <c r="L27" s="96"/>
      <c r="M27" s="96"/>
      <c r="N27" s="96"/>
      <c r="O27" s="117"/>
      <c r="P27" s="96"/>
      <c r="Q27" s="96"/>
      <c r="R27" s="96"/>
      <c r="S27" s="96"/>
      <c r="T27" s="96"/>
      <c r="U27" s="96"/>
      <c r="V27" s="96"/>
      <c r="W27" s="96"/>
      <c r="X27" s="96"/>
      <c r="Y27" s="96"/>
      <c r="Z27" s="96"/>
    </row>
    <row r="28" spans="1:26" ht="15.75" customHeight="1" x14ac:dyDescent="0.25">
      <c r="A28" s="96"/>
      <c r="B28" s="96"/>
      <c r="C28" s="96"/>
      <c r="D28" s="117"/>
      <c r="E28" s="117"/>
      <c r="F28" s="117"/>
      <c r="G28" s="96"/>
      <c r="H28" s="96"/>
      <c r="I28" s="117"/>
      <c r="J28" s="117"/>
      <c r="K28" s="117"/>
      <c r="L28" s="96"/>
      <c r="M28" s="96"/>
      <c r="N28" s="96"/>
      <c r="O28" s="117"/>
      <c r="P28" s="96"/>
      <c r="Q28" s="96"/>
      <c r="R28" s="96"/>
      <c r="S28" s="96"/>
      <c r="T28" s="96"/>
      <c r="U28" s="96"/>
      <c r="V28" s="96"/>
      <c r="W28" s="96"/>
      <c r="X28" s="96"/>
      <c r="Y28" s="96"/>
      <c r="Z28" s="96"/>
    </row>
    <row r="29" spans="1:26" ht="15.75" customHeight="1" x14ac:dyDescent="0.25">
      <c r="A29" s="96"/>
      <c r="B29" s="96"/>
      <c r="C29" s="96"/>
      <c r="D29" s="117"/>
      <c r="E29" s="117"/>
      <c r="F29" s="117"/>
      <c r="G29" s="96"/>
      <c r="H29" s="96"/>
      <c r="I29" s="117"/>
      <c r="J29" s="117"/>
      <c r="K29" s="117"/>
      <c r="L29" s="96"/>
      <c r="M29" s="96"/>
      <c r="N29" s="96"/>
      <c r="O29" s="117"/>
      <c r="P29" s="96"/>
      <c r="Q29" s="96"/>
      <c r="R29" s="96"/>
      <c r="S29" s="96"/>
      <c r="T29" s="96"/>
      <c r="U29" s="96"/>
      <c r="V29" s="96"/>
      <c r="W29" s="96"/>
      <c r="X29" s="96"/>
      <c r="Y29" s="96"/>
      <c r="Z29" s="96"/>
    </row>
    <row r="30" spans="1:26" ht="15.75" customHeight="1" x14ac:dyDescent="0.25">
      <c r="A30" s="96"/>
      <c r="B30" s="96"/>
      <c r="C30" s="96"/>
      <c r="D30" s="117"/>
      <c r="E30" s="117"/>
      <c r="F30" s="117"/>
      <c r="G30" s="96"/>
      <c r="H30" s="96"/>
      <c r="I30" s="117"/>
      <c r="J30" s="117"/>
      <c r="K30" s="117"/>
      <c r="L30" s="96"/>
      <c r="M30" s="96"/>
      <c r="N30" s="96"/>
      <c r="O30" s="117"/>
      <c r="P30" s="96"/>
      <c r="Q30" s="96"/>
      <c r="R30" s="96"/>
      <c r="S30" s="96"/>
      <c r="T30" s="96"/>
      <c r="U30" s="96"/>
      <c r="V30" s="96"/>
      <c r="W30" s="96"/>
      <c r="X30" s="96"/>
      <c r="Y30" s="96"/>
      <c r="Z30" s="96"/>
    </row>
    <row r="31" spans="1:26" ht="15.75" customHeight="1" x14ac:dyDescent="0.25">
      <c r="A31" s="96"/>
      <c r="B31" s="96"/>
      <c r="C31" s="96"/>
      <c r="D31" s="117"/>
      <c r="E31" s="117"/>
      <c r="F31" s="117"/>
      <c r="G31" s="96"/>
      <c r="H31" s="96"/>
      <c r="I31" s="117"/>
      <c r="J31" s="117"/>
      <c r="K31" s="117"/>
      <c r="L31" s="96"/>
      <c r="M31" s="96"/>
      <c r="N31" s="96"/>
      <c r="O31" s="117"/>
      <c r="P31" s="96"/>
      <c r="Q31" s="96"/>
      <c r="R31" s="96"/>
      <c r="S31" s="96"/>
      <c r="T31" s="96"/>
      <c r="U31" s="96"/>
      <c r="V31" s="96"/>
      <c r="W31" s="96"/>
      <c r="X31" s="96"/>
      <c r="Y31" s="96"/>
      <c r="Z31" s="96"/>
    </row>
    <row r="32" spans="1:26" ht="15.75" customHeight="1" x14ac:dyDescent="0.25">
      <c r="A32" s="96"/>
      <c r="B32" s="96"/>
      <c r="C32" s="96"/>
      <c r="D32" s="117"/>
      <c r="E32" s="117"/>
      <c r="F32" s="117"/>
      <c r="G32" s="96"/>
      <c r="H32" s="96"/>
      <c r="I32" s="117"/>
      <c r="J32" s="117"/>
      <c r="K32" s="117"/>
      <c r="L32" s="96"/>
      <c r="M32" s="96"/>
      <c r="N32" s="96"/>
      <c r="O32" s="117"/>
      <c r="P32" s="96"/>
      <c r="Q32" s="96"/>
      <c r="R32" s="96"/>
      <c r="S32" s="96"/>
      <c r="T32" s="96"/>
      <c r="U32" s="96"/>
      <c r="V32" s="96"/>
      <c r="W32" s="96"/>
      <c r="X32" s="96"/>
      <c r="Y32" s="96"/>
      <c r="Z32" s="96"/>
    </row>
    <row r="33" spans="1:26" ht="15.75" customHeight="1" x14ac:dyDescent="0.25">
      <c r="A33" s="96"/>
      <c r="B33" s="96"/>
      <c r="C33" s="96"/>
      <c r="D33" s="117"/>
      <c r="E33" s="117"/>
      <c r="F33" s="117"/>
      <c r="G33" s="96"/>
      <c r="H33" s="96"/>
      <c r="I33" s="117"/>
      <c r="J33" s="117"/>
      <c r="K33" s="117"/>
      <c r="L33" s="96"/>
      <c r="M33" s="96"/>
      <c r="N33" s="96"/>
      <c r="O33" s="117"/>
      <c r="P33" s="96"/>
      <c r="Q33" s="96"/>
      <c r="R33" s="96"/>
      <c r="S33" s="96"/>
      <c r="T33" s="96"/>
      <c r="U33" s="96"/>
      <c r="V33" s="96"/>
      <c r="W33" s="96"/>
      <c r="X33" s="96"/>
      <c r="Y33" s="96"/>
      <c r="Z33" s="96"/>
    </row>
    <row r="34" spans="1:26" ht="15.75" customHeight="1" x14ac:dyDescent="0.25">
      <c r="A34" s="96"/>
      <c r="B34" s="96"/>
      <c r="C34" s="96"/>
      <c r="D34" s="117"/>
      <c r="E34" s="117"/>
      <c r="F34" s="117"/>
      <c r="G34" s="96"/>
      <c r="H34" s="96"/>
      <c r="I34" s="117"/>
      <c r="J34" s="117"/>
      <c r="K34" s="117"/>
      <c r="L34" s="96"/>
      <c r="M34" s="96"/>
      <c r="N34" s="96"/>
      <c r="O34" s="117"/>
      <c r="P34" s="96"/>
      <c r="Q34" s="96"/>
      <c r="R34" s="96"/>
      <c r="S34" s="96"/>
      <c r="T34" s="96"/>
      <c r="U34" s="96"/>
      <c r="V34" s="96"/>
      <c r="W34" s="96"/>
      <c r="X34" s="96"/>
      <c r="Y34" s="96"/>
      <c r="Z34" s="96"/>
    </row>
    <row r="35" spans="1:26" ht="15.75" customHeight="1" x14ac:dyDescent="0.25">
      <c r="A35" s="96"/>
      <c r="B35" s="96"/>
      <c r="C35" s="96"/>
      <c r="D35" s="117"/>
      <c r="E35" s="117"/>
      <c r="F35" s="117"/>
      <c r="G35" s="96"/>
      <c r="H35" s="96"/>
      <c r="I35" s="117"/>
      <c r="J35" s="117"/>
      <c r="K35" s="117"/>
      <c r="L35" s="96"/>
      <c r="M35" s="96"/>
      <c r="N35" s="96"/>
      <c r="O35" s="117"/>
      <c r="P35" s="96"/>
      <c r="Q35" s="96"/>
      <c r="R35" s="96"/>
      <c r="S35" s="96"/>
      <c r="T35" s="96"/>
      <c r="U35" s="96"/>
      <c r="V35" s="96"/>
      <c r="W35" s="96"/>
      <c r="X35" s="96"/>
      <c r="Y35" s="96"/>
      <c r="Z35" s="96"/>
    </row>
    <row r="36" spans="1:26" ht="15.75" customHeight="1" x14ac:dyDescent="0.25">
      <c r="A36" s="96"/>
      <c r="B36" s="96"/>
      <c r="C36" s="96"/>
      <c r="D36" s="117"/>
      <c r="E36" s="117"/>
      <c r="F36" s="117"/>
      <c r="G36" s="96"/>
      <c r="H36" s="96"/>
      <c r="I36" s="117"/>
      <c r="J36" s="117"/>
      <c r="K36" s="117"/>
      <c r="L36" s="96"/>
      <c r="M36" s="96"/>
      <c r="N36" s="96"/>
      <c r="O36" s="117"/>
      <c r="P36" s="96"/>
      <c r="Q36" s="96"/>
      <c r="R36" s="96"/>
      <c r="S36" s="96"/>
      <c r="T36" s="96"/>
      <c r="U36" s="96"/>
      <c r="V36" s="96"/>
      <c r="W36" s="96"/>
      <c r="X36" s="96"/>
      <c r="Y36" s="96"/>
      <c r="Z36" s="96"/>
    </row>
    <row r="37" spans="1:26" ht="15.75" customHeight="1" x14ac:dyDescent="0.25">
      <c r="A37" s="96"/>
      <c r="B37" s="96"/>
      <c r="C37" s="96"/>
      <c r="D37" s="117"/>
      <c r="E37" s="117"/>
      <c r="F37" s="117"/>
      <c r="G37" s="96"/>
      <c r="H37" s="96"/>
      <c r="I37" s="117"/>
      <c r="J37" s="117"/>
      <c r="K37" s="117"/>
      <c r="L37" s="96"/>
      <c r="M37" s="96"/>
      <c r="N37" s="96"/>
      <c r="O37" s="117"/>
      <c r="P37" s="96"/>
      <c r="Q37" s="96"/>
      <c r="R37" s="96"/>
      <c r="S37" s="96"/>
      <c r="T37" s="96"/>
      <c r="U37" s="96"/>
      <c r="V37" s="96"/>
      <c r="W37" s="96"/>
      <c r="X37" s="96"/>
      <c r="Y37" s="96"/>
      <c r="Z37" s="96"/>
    </row>
    <row r="38" spans="1:26" ht="15.75" customHeight="1" x14ac:dyDescent="0.25">
      <c r="A38" s="96"/>
      <c r="B38" s="96"/>
      <c r="C38" s="96"/>
      <c r="D38" s="117"/>
      <c r="E38" s="117"/>
      <c r="F38" s="117"/>
      <c r="G38" s="96"/>
      <c r="H38" s="96"/>
      <c r="I38" s="117"/>
      <c r="J38" s="117"/>
      <c r="K38" s="117"/>
      <c r="L38" s="96"/>
      <c r="M38" s="96"/>
      <c r="N38" s="96"/>
      <c r="O38" s="117"/>
      <c r="P38" s="96"/>
      <c r="Q38" s="96"/>
      <c r="R38" s="96"/>
      <c r="S38" s="96"/>
      <c r="T38" s="96"/>
      <c r="U38" s="96"/>
      <c r="V38" s="96"/>
      <c r="W38" s="96"/>
      <c r="X38" s="96"/>
      <c r="Y38" s="96"/>
      <c r="Z38" s="96"/>
    </row>
    <row r="39" spans="1:26" ht="15.75" customHeight="1" x14ac:dyDescent="0.25">
      <c r="A39" s="96"/>
      <c r="B39" s="96"/>
      <c r="C39" s="96"/>
      <c r="D39" s="117"/>
      <c r="E39" s="117"/>
      <c r="F39" s="117"/>
      <c r="G39" s="96"/>
      <c r="H39" s="96"/>
      <c r="I39" s="117"/>
      <c r="J39" s="117"/>
      <c r="K39" s="117"/>
      <c r="L39" s="96"/>
      <c r="M39" s="96"/>
      <c r="N39" s="96"/>
      <c r="O39" s="117"/>
      <c r="P39" s="96"/>
      <c r="Q39" s="96"/>
      <c r="R39" s="96"/>
      <c r="S39" s="96"/>
      <c r="T39" s="96"/>
      <c r="U39" s="96"/>
      <c r="V39" s="96"/>
      <c r="W39" s="96"/>
      <c r="X39" s="96"/>
      <c r="Y39" s="96"/>
      <c r="Z39" s="96"/>
    </row>
    <row r="40" spans="1:26" ht="15.75" customHeight="1" x14ac:dyDescent="0.25">
      <c r="A40" s="96"/>
      <c r="B40" s="96"/>
      <c r="C40" s="96"/>
      <c r="D40" s="117"/>
      <c r="E40" s="117"/>
      <c r="F40" s="117"/>
      <c r="G40" s="96"/>
      <c r="H40" s="96"/>
      <c r="I40" s="117"/>
      <c r="J40" s="117"/>
      <c r="K40" s="117"/>
      <c r="L40" s="96"/>
      <c r="M40" s="96"/>
      <c r="N40" s="96"/>
      <c r="O40" s="117"/>
      <c r="P40" s="96"/>
      <c r="Q40" s="96"/>
      <c r="R40" s="96"/>
      <c r="S40" s="96"/>
      <c r="T40" s="96"/>
      <c r="U40" s="96"/>
      <c r="V40" s="96"/>
      <c r="W40" s="96"/>
      <c r="X40" s="96"/>
      <c r="Y40" s="96"/>
      <c r="Z40" s="96"/>
    </row>
    <row r="41" spans="1:26" ht="15.75" customHeight="1" x14ac:dyDescent="0.25">
      <c r="A41" s="96"/>
      <c r="B41" s="96"/>
      <c r="C41" s="96"/>
      <c r="D41" s="117"/>
      <c r="E41" s="117"/>
      <c r="F41" s="117"/>
      <c r="G41" s="96"/>
      <c r="H41" s="96"/>
      <c r="I41" s="117"/>
      <c r="J41" s="117"/>
      <c r="K41" s="117"/>
      <c r="L41" s="96"/>
      <c r="M41" s="96"/>
      <c r="N41" s="96"/>
      <c r="O41" s="117"/>
      <c r="P41" s="96"/>
      <c r="Q41" s="96"/>
      <c r="R41" s="96"/>
      <c r="S41" s="96"/>
      <c r="T41" s="96"/>
      <c r="U41" s="96"/>
      <c r="V41" s="96"/>
      <c r="W41" s="96"/>
      <c r="X41" s="96"/>
      <c r="Y41" s="96"/>
      <c r="Z41" s="96"/>
    </row>
    <row r="42" spans="1:26" ht="15.75" customHeight="1" x14ac:dyDescent="0.25">
      <c r="A42" s="96"/>
      <c r="B42" s="96"/>
      <c r="C42" s="96"/>
      <c r="D42" s="117"/>
      <c r="E42" s="117"/>
      <c r="F42" s="117"/>
      <c r="G42" s="96"/>
      <c r="H42" s="96"/>
      <c r="I42" s="117"/>
      <c r="J42" s="117"/>
      <c r="K42" s="117"/>
      <c r="L42" s="96"/>
      <c r="M42" s="96"/>
      <c r="N42" s="96"/>
      <c r="O42" s="117"/>
      <c r="P42" s="96"/>
      <c r="Q42" s="96"/>
      <c r="R42" s="96"/>
      <c r="S42" s="96"/>
      <c r="T42" s="96"/>
      <c r="U42" s="96"/>
      <c r="V42" s="96"/>
      <c r="W42" s="96"/>
      <c r="X42" s="96"/>
      <c r="Y42" s="96"/>
      <c r="Z42" s="96"/>
    </row>
    <row r="43" spans="1:26" ht="15.75" customHeight="1" x14ac:dyDescent="0.25">
      <c r="A43" s="96"/>
      <c r="B43" s="96"/>
      <c r="C43" s="96"/>
      <c r="D43" s="117"/>
      <c r="E43" s="117"/>
      <c r="F43" s="117"/>
      <c r="G43" s="96"/>
      <c r="H43" s="96"/>
      <c r="I43" s="117"/>
      <c r="J43" s="117"/>
      <c r="K43" s="117"/>
      <c r="L43" s="96"/>
      <c r="M43" s="96"/>
      <c r="N43" s="96"/>
      <c r="O43" s="117"/>
      <c r="P43" s="96"/>
      <c r="Q43" s="96"/>
      <c r="R43" s="96"/>
      <c r="S43" s="96"/>
      <c r="T43" s="96"/>
      <c r="U43" s="96"/>
      <c r="V43" s="96"/>
      <c r="W43" s="96"/>
      <c r="X43" s="96"/>
      <c r="Y43" s="96"/>
      <c r="Z43" s="96"/>
    </row>
    <row r="44" spans="1:26" ht="15.75" customHeight="1" x14ac:dyDescent="0.25">
      <c r="A44" s="96"/>
      <c r="B44" s="96"/>
      <c r="C44" s="96"/>
      <c r="D44" s="117"/>
      <c r="E44" s="117"/>
      <c r="F44" s="117"/>
      <c r="G44" s="96"/>
      <c r="H44" s="96"/>
      <c r="I44" s="117"/>
      <c r="J44" s="117"/>
      <c r="K44" s="117"/>
      <c r="L44" s="96"/>
      <c r="M44" s="96"/>
      <c r="N44" s="96"/>
      <c r="O44" s="117"/>
      <c r="P44" s="96"/>
      <c r="Q44" s="96"/>
      <c r="R44" s="96"/>
      <c r="S44" s="96"/>
      <c r="T44" s="96"/>
      <c r="U44" s="96"/>
      <c r="V44" s="96"/>
      <c r="W44" s="96"/>
      <c r="X44" s="96"/>
      <c r="Y44" s="96"/>
      <c r="Z44" s="96"/>
    </row>
    <row r="45" spans="1:26" ht="15.75" customHeight="1" x14ac:dyDescent="0.25">
      <c r="A45" s="96"/>
      <c r="B45" s="96"/>
      <c r="C45" s="96"/>
      <c r="D45" s="117"/>
      <c r="E45" s="117"/>
      <c r="F45" s="117"/>
      <c r="G45" s="96"/>
      <c r="H45" s="96"/>
      <c r="I45" s="117"/>
      <c r="J45" s="117"/>
      <c r="K45" s="117"/>
      <c r="L45" s="96"/>
      <c r="M45" s="96"/>
      <c r="N45" s="96"/>
      <c r="O45" s="117"/>
      <c r="P45" s="96"/>
      <c r="Q45" s="96"/>
      <c r="R45" s="96"/>
      <c r="S45" s="96"/>
      <c r="T45" s="96"/>
      <c r="U45" s="96"/>
      <c r="V45" s="96"/>
      <c r="W45" s="96"/>
      <c r="X45" s="96"/>
      <c r="Y45" s="96"/>
      <c r="Z45" s="96"/>
    </row>
    <row r="46" spans="1:26" ht="15.75" customHeight="1" x14ac:dyDescent="0.25">
      <c r="A46" s="96"/>
      <c r="B46" s="96"/>
      <c r="C46" s="96"/>
      <c r="D46" s="117"/>
      <c r="E46" s="117"/>
      <c r="F46" s="117"/>
      <c r="G46" s="96"/>
      <c r="H46" s="96"/>
      <c r="I46" s="117"/>
      <c r="J46" s="117"/>
      <c r="K46" s="117"/>
      <c r="L46" s="96"/>
      <c r="M46" s="96"/>
      <c r="N46" s="96"/>
      <c r="O46" s="117"/>
      <c r="P46" s="96"/>
      <c r="Q46" s="96"/>
      <c r="R46" s="96"/>
      <c r="S46" s="96"/>
      <c r="T46" s="96"/>
      <c r="U46" s="96"/>
      <c r="V46" s="96"/>
      <c r="W46" s="96"/>
      <c r="X46" s="96"/>
      <c r="Y46" s="96"/>
      <c r="Z46" s="96"/>
    </row>
    <row r="47" spans="1:26" ht="15.75" customHeight="1" x14ac:dyDescent="0.25">
      <c r="A47" s="96"/>
      <c r="B47" s="96"/>
      <c r="C47" s="96"/>
      <c r="D47" s="117"/>
      <c r="E47" s="117"/>
      <c r="F47" s="117"/>
      <c r="G47" s="96"/>
      <c r="H47" s="96"/>
      <c r="I47" s="117"/>
      <c r="J47" s="117"/>
      <c r="K47" s="117"/>
      <c r="L47" s="96"/>
      <c r="M47" s="96"/>
      <c r="N47" s="96"/>
      <c r="O47" s="117"/>
      <c r="P47" s="96"/>
      <c r="Q47" s="96"/>
      <c r="R47" s="96"/>
      <c r="S47" s="96"/>
      <c r="T47" s="96"/>
      <c r="U47" s="96"/>
      <c r="V47" s="96"/>
      <c r="W47" s="96"/>
      <c r="X47" s="96"/>
      <c r="Y47" s="96"/>
      <c r="Z47" s="96"/>
    </row>
    <row r="48" spans="1:26" ht="15.75" customHeight="1" x14ac:dyDescent="0.25">
      <c r="A48" s="96"/>
      <c r="B48" s="96"/>
      <c r="C48" s="96"/>
      <c r="D48" s="117"/>
      <c r="E48" s="117"/>
      <c r="F48" s="117"/>
      <c r="G48" s="96"/>
      <c r="H48" s="96"/>
      <c r="I48" s="117"/>
      <c r="J48" s="117"/>
      <c r="K48" s="117"/>
      <c r="L48" s="96"/>
      <c r="M48" s="96"/>
      <c r="N48" s="96"/>
      <c r="O48" s="117"/>
      <c r="P48" s="96"/>
      <c r="Q48" s="96"/>
      <c r="R48" s="96"/>
      <c r="S48" s="96"/>
      <c r="T48" s="96"/>
      <c r="U48" s="96"/>
      <c r="V48" s="96"/>
      <c r="W48" s="96"/>
      <c r="X48" s="96"/>
      <c r="Y48" s="96"/>
      <c r="Z48" s="96"/>
    </row>
    <row r="49" spans="1:26" ht="15.75" customHeight="1" x14ac:dyDescent="0.25">
      <c r="A49" s="96"/>
      <c r="B49" s="96"/>
      <c r="C49" s="96"/>
      <c r="D49" s="117"/>
      <c r="E49" s="117"/>
      <c r="F49" s="117"/>
      <c r="G49" s="96"/>
      <c r="H49" s="96"/>
      <c r="I49" s="117"/>
      <c r="J49" s="117"/>
      <c r="K49" s="117"/>
      <c r="L49" s="96"/>
      <c r="M49" s="96"/>
      <c r="N49" s="96"/>
      <c r="O49" s="117"/>
      <c r="P49" s="96"/>
      <c r="Q49" s="96"/>
      <c r="R49" s="96"/>
      <c r="S49" s="96"/>
      <c r="T49" s="96"/>
      <c r="U49" s="96"/>
      <c r="V49" s="96"/>
      <c r="W49" s="96"/>
      <c r="X49" s="96"/>
      <c r="Y49" s="96"/>
      <c r="Z49" s="96"/>
    </row>
    <row r="50" spans="1:26" ht="15.75" customHeight="1" x14ac:dyDescent="0.25">
      <c r="A50" s="96"/>
      <c r="B50" s="96"/>
      <c r="C50" s="96"/>
      <c r="D50" s="117"/>
      <c r="E50" s="117"/>
      <c r="F50" s="117"/>
      <c r="G50" s="96"/>
      <c r="H50" s="96"/>
      <c r="I50" s="117"/>
      <c r="J50" s="117"/>
      <c r="K50" s="117"/>
      <c r="L50" s="96"/>
      <c r="M50" s="96"/>
      <c r="N50" s="96"/>
      <c r="O50" s="117"/>
      <c r="P50" s="96"/>
      <c r="Q50" s="96"/>
      <c r="R50" s="96"/>
      <c r="S50" s="96"/>
      <c r="T50" s="96"/>
      <c r="U50" s="96"/>
      <c r="V50" s="96"/>
      <c r="W50" s="96"/>
      <c r="X50" s="96"/>
      <c r="Y50" s="96"/>
      <c r="Z50" s="96"/>
    </row>
    <row r="51" spans="1:26" ht="15.75" customHeight="1" x14ac:dyDescent="0.25">
      <c r="A51" s="96"/>
      <c r="B51" s="96"/>
      <c r="C51" s="96"/>
      <c r="D51" s="117"/>
      <c r="E51" s="117"/>
      <c r="F51" s="117"/>
      <c r="G51" s="96"/>
      <c r="H51" s="96"/>
      <c r="I51" s="117"/>
      <c r="J51" s="117"/>
      <c r="K51" s="117"/>
      <c r="L51" s="96"/>
      <c r="M51" s="96"/>
      <c r="N51" s="96"/>
      <c r="O51" s="117"/>
      <c r="P51" s="96"/>
      <c r="Q51" s="96"/>
      <c r="R51" s="96"/>
      <c r="S51" s="96"/>
      <c r="T51" s="96"/>
      <c r="U51" s="96"/>
      <c r="V51" s="96"/>
      <c r="W51" s="96"/>
      <c r="X51" s="96"/>
      <c r="Y51" s="96"/>
      <c r="Z51" s="96"/>
    </row>
    <row r="52" spans="1:26" ht="15.75" customHeight="1" x14ac:dyDescent="0.25">
      <c r="A52" s="96"/>
      <c r="B52" s="96"/>
      <c r="C52" s="96"/>
      <c r="D52" s="117"/>
      <c r="E52" s="117"/>
      <c r="F52" s="117"/>
      <c r="G52" s="96"/>
      <c r="H52" s="96"/>
      <c r="I52" s="117"/>
      <c r="J52" s="117"/>
      <c r="K52" s="117"/>
      <c r="L52" s="96"/>
      <c r="M52" s="96"/>
      <c r="N52" s="96"/>
      <c r="O52" s="117"/>
      <c r="P52" s="96"/>
      <c r="Q52" s="96"/>
      <c r="R52" s="96"/>
      <c r="S52" s="96"/>
      <c r="T52" s="96"/>
      <c r="U52" s="96"/>
      <c r="V52" s="96"/>
      <c r="W52" s="96"/>
      <c r="X52" s="96"/>
      <c r="Y52" s="96"/>
      <c r="Z52" s="96"/>
    </row>
    <row r="53" spans="1:26" ht="15.75" customHeight="1" x14ac:dyDescent="0.25">
      <c r="A53" s="96"/>
      <c r="B53" s="96"/>
      <c r="C53" s="96"/>
      <c r="D53" s="117"/>
      <c r="E53" s="117"/>
      <c r="F53" s="117"/>
      <c r="G53" s="96"/>
      <c r="H53" s="96"/>
      <c r="I53" s="117"/>
      <c r="J53" s="117"/>
      <c r="K53" s="117"/>
      <c r="L53" s="96"/>
      <c r="M53" s="96"/>
      <c r="N53" s="96"/>
      <c r="O53" s="117"/>
      <c r="P53" s="96"/>
      <c r="Q53" s="96"/>
      <c r="R53" s="96"/>
      <c r="S53" s="96"/>
      <c r="T53" s="96"/>
      <c r="U53" s="96"/>
      <c r="V53" s="96"/>
      <c r="W53" s="96"/>
      <c r="X53" s="96"/>
      <c r="Y53" s="96"/>
      <c r="Z53" s="96"/>
    </row>
    <row r="54" spans="1:26" ht="15.75" customHeight="1" x14ac:dyDescent="0.25">
      <c r="A54" s="96"/>
      <c r="B54" s="96"/>
      <c r="C54" s="96"/>
      <c r="D54" s="117"/>
      <c r="E54" s="117"/>
      <c r="F54" s="117"/>
      <c r="G54" s="96"/>
      <c r="H54" s="96"/>
      <c r="I54" s="117"/>
      <c r="J54" s="117"/>
      <c r="K54" s="117"/>
      <c r="L54" s="96"/>
      <c r="M54" s="96"/>
      <c r="N54" s="96"/>
      <c r="O54" s="117"/>
      <c r="P54" s="96"/>
      <c r="Q54" s="96"/>
      <c r="R54" s="96"/>
      <c r="S54" s="96"/>
      <c r="T54" s="96"/>
      <c r="U54" s="96"/>
      <c r="V54" s="96"/>
      <c r="W54" s="96"/>
      <c r="X54" s="96"/>
      <c r="Y54" s="96"/>
      <c r="Z54" s="96"/>
    </row>
    <row r="55" spans="1:26" ht="15.75" customHeight="1" x14ac:dyDescent="0.25">
      <c r="A55" s="96"/>
      <c r="B55" s="96"/>
      <c r="C55" s="96"/>
      <c r="D55" s="117"/>
      <c r="E55" s="117"/>
      <c r="F55" s="117"/>
      <c r="G55" s="96"/>
      <c r="H55" s="96"/>
      <c r="I55" s="117"/>
      <c r="J55" s="117"/>
      <c r="K55" s="117"/>
      <c r="L55" s="96"/>
      <c r="M55" s="96"/>
      <c r="N55" s="96"/>
      <c r="O55" s="117"/>
      <c r="P55" s="96"/>
      <c r="Q55" s="96"/>
      <c r="R55" s="96"/>
      <c r="S55" s="96"/>
      <c r="T55" s="96"/>
      <c r="U55" s="96"/>
      <c r="V55" s="96"/>
      <c r="W55" s="96"/>
      <c r="X55" s="96"/>
      <c r="Y55" s="96"/>
      <c r="Z55" s="96"/>
    </row>
    <row r="56" spans="1:26" ht="15.75" customHeight="1" x14ac:dyDescent="0.25">
      <c r="A56" s="96"/>
      <c r="B56" s="96"/>
      <c r="C56" s="96"/>
      <c r="D56" s="117"/>
      <c r="E56" s="117"/>
      <c r="F56" s="117"/>
      <c r="G56" s="96"/>
      <c r="H56" s="96"/>
      <c r="I56" s="117"/>
      <c r="J56" s="117"/>
      <c r="K56" s="117"/>
      <c r="L56" s="96"/>
      <c r="M56" s="96"/>
      <c r="N56" s="96"/>
      <c r="O56" s="117"/>
      <c r="P56" s="96"/>
      <c r="Q56" s="96"/>
      <c r="R56" s="96"/>
      <c r="S56" s="96"/>
      <c r="T56" s="96"/>
      <c r="U56" s="96"/>
      <c r="V56" s="96"/>
      <c r="W56" s="96"/>
      <c r="X56" s="96"/>
      <c r="Y56" s="96"/>
      <c r="Z56" s="96"/>
    </row>
    <row r="57" spans="1:26" ht="15.75" customHeight="1" x14ac:dyDescent="0.25">
      <c r="A57" s="96"/>
      <c r="B57" s="96"/>
      <c r="C57" s="96"/>
      <c r="D57" s="117"/>
      <c r="E57" s="117"/>
      <c r="F57" s="117"/>
      <c r="G57" s="96"/>
      <c r="H57" s="96"/>
      <c r="I57" s="117"/>
      <c r="J57" s="117"/>
      <c r="K57" s="117"/>
      <c r="L57" s="96"/>
      <c r="M57" s="96"/>
      <c r="N57" s="96"/>
      <c r="O57" s="117"/>
      <c r="P57" s="96"/>
      <c r="Q57" s="96"/>
      <c r="R57" s="96"/>
      <c r="S57" s="96"/>
      <c r="T57" s="96"/>
      <c r="U57" s="96"/>
      <c r="V57" s="96"/>
      <c r="W57" s="96"/>
      <c r="X57" s="96"/>
      <c r="Y57" s="96"/>
      <c r="Z57" s="96"/>
    </row>
    <row r="58" spans="1:26" ht="15.75" customHeight="1" x14ac:dyDescent="0.25">
      <c r="A58" s="96"/>
      <c r="B58" s="96"/>
      <c r="C58" s="96"/>
      <c r="D58" s="117"/>
      <c r="E58" s="117"/>
      <c r="F58" s="117"/>
      <c r="G58" s="96"/>
      <c r="H58" s="96"/>
      <c r="I58" s="117"/>
      <c r="J58" s="117"/>
      <c r="K58" s="117"/>
      <c r="L58" s="96"/>
      <c r="M58" s="96"/>
      <c r="N58" s="96"/>
      <c r="O58" s="117"/>
      <c r="P58" s="96"/>
      <c r="Q58" s="96"/>
      <c r="R58" s="96"/>
      <c r="S58" s="96"/>
      <c r="T58" s="96"/>
      <c r="U58" s="96"/>
      <c r="V58" s="96"/>
      <c r="W58" s="96"/>
      <c r="X58" s="96"/>
      <c r="Y58" s="96"/>
      <c r="Z58" s="96"/>
    </row>
    <row r="59" spans="1:26" ht="15.75" customHeight="1" x14ac:dyDescent="0.25">
      <c r="A59" s="96"/>
      <c r="B59" s="96"/>
      <c r="C59" s="96"/>
      <c r="D59" s="117"/>
      <c r="E59" s="117"/>
      <c r="F59" s="117"/>
      <c r="G59" s="96"/>
      <c r="H59" s="96"/>
      <c r="I59" s="117"/>
      <c r="J59" s="117"/>
      <c r="K59" s="117"/>
      <c r="L59" s="96"/>
      <c r="M59" s="96"/>
      <c r="N59" s="96"/>
      <c r="O59" s="117"/>
      <c r="P59" s="96"/>
      <c r="Q59" s="96"/>
      <c r="R59" s="96"/>
      <c r="S59" s="96"/>
      <c r="T59" s="96"/>
      <c r="U59" s="96"/>
      <c r="V59" s="96"/>
      <c r="W59" s="96"/>
      <c r="X59" s="96"/>
      <c r="Y59" s="96"/>
      <c r="Z59" s="96"/>
    </row>
    <row r="60" spans="1:26" ht="15.75" customHeight="1" x14ac:dyDescent="0.25">
      <c r="A60" s="96"/>
      <c r="B60" s="96"/>
      <c r="C60" s="96"/>
      <c r="D60" s="117"/>
      <c r="E60" s="117"/>
      <c r="F60" s="117"/>
      <c r="G60" s="96"/>
      <c r="H60" s="96"/>
      <c r="I60" s="117"/>
      <c r="J60" s="117"/>
      <c r="K60" s="117"/>
      <c r="L60" s="96"/>
      <c r="M60" s="96"/>
      <c r="N60" s="96"/>
      <c r="O60" s="117"/>
      <c r="P60" s="96"/>
      <c r="Q60" s="96"/>
      <c r="R60" s="96"/>
      <c r="S60" s="96"/>
      <c r="T60" s="96"/>
      <c r="U60" s="96"/>
      <c r="V60" s="96"/>
      <c r="W60" s="96"/>
      <c r="X60" s="96"/>
      <c r="Y60" s="96"/>
      <c r="Z60" s="96"/>
    </row>
    <row r="61" spans="1:26" ht="15.75" customHeight="1" x14ac:dyDescent="0.25">
      <c r="A61" s="96"/>
      <c r="B61" s="96"/>
      <c r="C61" s="96"/>
      <c r="D61" s="117"/>
      <c r="E61" s="117"/>
      <c r="F61" s="117"/>
      <c r="G61" s="96"/>
      <c r="H61" s="96"/>
      <c r="I61" s="117"/>
      <c r="J61" s="117"/>
      <c r="K61" s="117"/>
      <c r="L61" s="96"/>
      <c r="M61" s="96"/>
      <c r="N61" s="96"/>
      <c r="O61" s="117"/>
      <c r="P61" s="96"/>
      <c r="Q61" s="96"/>
      <c r="R61" s="96"/>
      <c r="S61" s="96"/>
      <c r="T61" s="96"/>
      <c r="U61" s="96"/>
      <c r="V61" s="96"/>
      <c r="W61" s="96"/>
      <c r="X61" s="96"/>
      <c r="Y61" s="96"/>
      <c r="Z61" s="96"/>
    </row>
    <row r="62" spans="1:26" ht="15.75" customHeight="1" x14ac:dyDescent="0.25">
      <c r="A62" s="96"/>
      <c r="B62" s="96"/>
      <c r="C62" s="96"/>
      <c r="D62" s="117"/>
      <c r="E62" s="117"/>
      <c r="F62" s="117"/>
      <c r="G62" s="96"/>
      <c r="H62" s="96"/>
      <c r="I62" s="117"/>
      <c r="J62" s="117"/>
      <c r="K62" s="117"/>
      <c r="L62" s="96"/>
      <c r="M62" s="96"/>
      <c r="N62" s="96"/>
      <c r="O62" s="117"/>
      <c r="P62" s="96"/>
      <c r="Q62" s="96"/>
      <c r="R62" s="96"/>
      <c r="S62" s="96"/>
      <c r="T62" s="96"/>
      <c r="U62" s="96"/>
      <c r="V62" s="96"/>
      <c r="W62" s="96"/>
      <c r="X62" s="96"/>
      <c r="Y62" s="96"/>
      <c r="Z62" s="96"/>
    </row>
    <row r="63" spans="1:26" ht="15.75" customHeight="1" x14ac:dyDescent="0.25">
      <c r="A63" s="96"/>
      <c r="B63" s="96"/>
      <c r="C63" s="96"/>
      <c r="D63" s="117"/>
      <c r="E63" s="117"/>
      <c r="F63" s="117"/>
      <c r="G63" s="96"/>
      <c r="H63" s="96"/>
      <c r="I63" s="117"/>
      <c r="J63" s="117"/>
      <c r="K63" s="117"/>
      <c r="L63" s="96"/>
      <c r="M63" s="96"/>
      <c r="N63" s="96"/>
      <c r="O63" s="117"/>
      <c r="P63" s="96"/>
      <c r="Q63" s="96"/>
      <c r="R63" s="96"/>
      <c r="S63" s="96"/>
      <c r="T63" s="96"/>
      <c r="U63" s="96"/>
      <c r="V63" s="96"/>
      <c r="W63" s="96"/>
      <c r="X63" s="96"/>
      <c r="Y63" s="96"/>
      <c r="Z63" s="96"/>
    </row>
    <row r="64" spans="1:26" ht="15.75" customHeight="1" x14ac:dyDescent="0.25">
      <c r="A64" s="96"/>
      <c r="B64" s="96"/>
      <c r="C64" s="96"/>
      <c r="D64" s="117"/>
      <c r="E64" s="117"/>
      <c r="F64" s="117"/>
      <c r="G64" s="96"/>
      <c r="H64" s="96"/>
      <c r="I64" s="117"/>
      <c r="J64" s="117"/>
      <c r="K64" s="117"/>
      <c r="L64" s="96"/>
      <c r="M64" s="96"/>
      <c r="N64" s="96"/>
      <c r="O64" s="117"/>
      <c r="P64" s="96"/>
      <c r="Q64" s="96"/>
      <c r="R64" s="96"/>
      <c r="S64" s="96"/>
      <c r="T64" s="96"/>
      <c r="U64" s="96"/>
      <c r="V64" s="96"/>
      <c r="W64" s="96"/>
      <c r="X64" s="96"/>
      <c r="Y64" s="96"/>
      <c r="Z64" s="96"/>
    </row>
    <row r="65" spans="1:26" ht="15.75" customHeight="1" x14ac:dyDescent="0.25">
      <c r="A65" s="96"/>
      <c r="B65" s="96"/>
      <c r="C65" s="96"/>
      <c r="D65" s="117"/>
      <c r="E65" s="117"/>
      <c r="F65" s="117"/>
      <c r="G65" s="96"/>
      <c r="H65" s="96"/>
      <c r="I65" s="117"/>
      <c r="J65" s="117"/>
      <c r="K65" s="117"/>
      <c r="L65" s="96"/>
      <c r="M65" s="96"/>
      <c r="N65" s="96"/>
      <c r="O65" s="117"/>
      <c r="P65" s="96"/>
      <c r="Q65" s="96"/>
      <c r="R65" s="96"/>
      <c r="S65" s="96"/>
      <c r="T65" s="96"/>
      <c r="U65" s="96"/>
      <c r="V65" s="96"/>
      <c r="W65" s="96"/>
      <c r="X65" s="96"/>
      <c r="Y65" s="96"/>
      <c r="Z65" s="96"/>
    </row>
    <row r="66" spans="1:26" ht="15.75" customHeight="1" x14ac:dyDescent="0.25">
      <c r="A66" s="96"/>
      <c r="B66" s="96"/>
      <c r="C66" s="96"/>
      <c r="D66" s="117"/>
      <c r="E66" s="117"/>
      <c r="F66" s="117"/>
      <c r="G66" s="96"/>
      <c r="H66" s="96"/>
      <c r="I66" s="117"/>
      <c r="J66" s="117"/>
      <c r="K66" s="117"/>
      <c r="L66" s="96"/>
      <c r="M66" s="96"/>
      <c r="N66" s="96"/>
      <c r="O66" s="117"/>
      <c r="P66" s="96"/>
      <c r="Q66" s="96"/>
      <c r="R66" s="96"/>
      <c r="S66" s="96"/>
      <c r="T66" s="96"/>
      <c r="U66" s="96"/>
      <c r="V66" s="96"/>
      <c r="W66" s="96"/>
      <c r="X66" s="96"/>
      <c r="Y66" s="96"/>
      <c r="Z66" s="96"/>
    </row>
    <row r="67" spans="1:26" ht="15.75" customHeight="1" x14ac:dyDescent="0.25">
      <c r="A67" s="96"/>
      <c r="B67" s="96"/>
      <c r="C67" s="96"/>
      <c r="D67" s="117"/>
      <c r="E67" s="117"/>
      <c r="F67" s="117"/>
      <c r="G67" s="96"/>
      <c r="H67" s="96"/>
      <c r="I67" s="117"/>
      <c r="J67" s="117"/>
      <c r="K67" s="117"/>
      <c r="L67" s="96"/>
      <c r="M67" s="96"/>
      <c r="N67" s="96"/>
      <c r="O67" s="117"/>
      <c r="P67" s="96"/>
      <c r="Q67" s="96"/>
      <c r="R67" s="96"/>
      <c r="S67" s="96"/>
      <c r="T67" s="96"/>
      <c r="U67" s="96"/>
      <c r="V67" s="96"/>
      <c r="W67" s="96"/>
      <c r="X67" s="96"/>
      <c r="Y67" s="96"/>
      <c r="Z67" s="96"/>
    </row>
    <row r="68" spans="1:26" ht="15.75" customHeight="1" x14ac:dyDescent="0.25">
      <c r="A68" s="96"/>
      <c r="B68" s="96"/>
      <c r="C68" s="96"/>
      <c r="D68" s="117"/>
      <c r="E68" s="117"/>
      <c r="F68" s="117"/>
      <c r="G68" s="96"/>
      <c r="H68" s="96"/>
      <c r="I68" s="117"/>
      <c r="J68" s="117"/>
      <c r="K68" s="117"/>
      <c r="L68" s="96"/>
      <c r="M68" s="96"/>
      <c r="N68" s="96"/>
      <c r="O68" s="117"/>
      <c r="P68" s="96"/>
      <c r="Q68" s="96"/>
      <c r="R68" s="96"/>
      <c r="S68" s="96"/>
      <c r="T68" s="96"/>
      <c r="U68" s="96"/>
      <c r="V68" s="96"/>
      <c r="W68" s="96"/>
      <c r="X68" s="96"/>
      <c r="Y68" s="96"/>
      <c r="Z68" s="96"/>
    </row>
    <row r="69" spans="1:26" ht="15.75" customHeight="1" x14ac:dyDescent="0.25">
      <c r="A69" s="96"/>
      <c r="B69" s="96"/>
      <c r="C69" s="96"/>
      <c r="D69" s="117"/>
      <c r="E69" s="117"/>
      <c r="F69" s="117"/>
      <c r="G69" s="96"/>
      <c r="H69" s="96"/>
      <c r="I69" s="117"/>
      <c r="J69" s="117"/>
      <c r="K69" s="117"/>
      <c r="L69" s="96"/>
      <c r="M69" s="96"/>
      <c r="N69" s="96"/>
      <c r="O69" s="117"/>
      <c r="P69" s="96"/>
      <c r="Q69" s="96"/>
      <c r="R69" s="96"/>
      <c r="S69" s="96"/>
      <c r="T69" s="96"/>
      <c r="U69" s="96"/>
      <c r="V69" s="96"/>
      <c r="W69" s="96"/>
      <c r="X69" s="96"/>
      <c r="Y69" s="96"/>
      <c r="Z69" s="96"/>
    </row>
    <row r="70" spans="1:26" ht="15.75" customHeight="1" x14ac:dyDescent="0.25">
      <c r="A70" s="96"/>
      <c r="B70" s="96"/>
      <c r="C70" s="96"/>
      <c r="D70" s="117"/>
      <c r="E70" s="117"/>
      <c r="F70" s="117"/>
      <c r="G70" s="96"/>
      <c r="H70" s="96"/>
      <c r="I70" s="117"/>
      <c r="J70" s="117"/>
      <c r="K70" s="117"/>
      <c r="L70" s="96"/>
      <c r="M70" s="96"/>
      <c r="N70" s="96"/>
      <c r="O70" s="117"/>
      <c r="P70" s="96"/>
      <c r="Q70" s="96"/>
      <c r="R70" s="96"/>
      <c r="S70" s="96"/>
      <c r="T70" s="96"/>
      <c r="U70" s="96"/>
      <c r="V70" s="96"/>
      <c r="W70" s="96"/>
      <c r="X70" s="96"/>
      <c r="Y70" s="96"/>
      <c r="Z70" s="96"/>
    </row>
    <row r="71" spans="1:26" ht="15.75" customHeight="1" x14ac:dyDescent="0.25">
      <c r="A71" s="96"/>
      <c r="B71" s="96"/>
      <c r="C71" s="96"/>
      <c r="D71" s="117"/>
      <c r="E71" s="117"/>
      <c r="F71" s="117"/>
      <c r="G71" s="96"/>
      <c r="H71" s="96"/>
      <c r="I71" s="117"/>
      <c r="J71" s="117"/>
      <c r="K71" s="117"/>
      <c r="L71" s="96"/>
      <c r="M71" s="96"/>
      <c r="N71" s="96"/>
      <c r="O71" s="117"/>
      <c r="P71" s="96"/>
      <c r="Q71" s="96"/>
      <c r="R71" s="96"/>
      <c r="S71" s="96"/>
      <c r="T71" s="96"/>
      <c r="U71" s="96"/>
      <c r="V71" s="96"/>
      <c r="W71" s="96"/>
      <c r="X71" s="96"/>
      <c r="Y71" s="96"/>
      <c r="Z71" s="96"/>
    </row>
    <row r="72" spans="1:26" ht="15.75" customHeight="1" x14ac:dyDescent="0.25">
      <c r="A72" s="96"/>
      <c r="B72" s="96"/>
      <c r="C72" s="96"/>
      <c r="D72" s="117"/>
      <c r="E72" s="117"/>
      <c r="F72" s="117"/>
      <c r="G72" s="96"/>
      <c r="H72" s="96"/>
      <c r="I72" s="117"/>
      <c r="J72" s="117"/>
      <c r="K72" s="117"/>
      <c r="L72" s="96"/>
      <c r="M72" s="96"/>
      <c r="N72" s="96"/>
      <c r="O72" s="117"/>
      <c r="P72" s="96"/>
      <c r="Q72" s="96"/>
      <c r="R72" s="96"/>
      <c r="S72" s="96"/>
      <c r="T72" s="96"/>
      <c r="U72" s="96"/>
      <c r="V72" s="96"/>
      <c r="W72" s="96"/>
      <c r="X72" s="96"/>
      <c r="Y72" s="96"/>
      <c r="Z72" s="96"/>
    </row>
    <row r="73" spans="1:26" ht="15.75" customHeight="1" x14ac:dyDescent="0.25">
      <c r="A73" s="96"/>
      <c r="B73" s="96"/>
      <c r="C73" s="96"/>
      <c r="D73" s="117"/>
      <c r="E73" s="117"/>
      <c r="F73" s="117"/>
      <c r="G73" s="96"/>
      <c r="H73" s="96"/>
      <c r="I73" s="117"/>
      <c r="J73" s="117"/>
      <c r="K73" s="117"/>
      <c r="L73" s="96"/>
      <c r="M73" s="96"/>
      <c r="N73" s="96"/>
      <c r="O73" s="117"/>
      <c r="P73" s="96"/>
      <c r="Q73" s="96"/>
      <c r="R73" s="96"/>
      <c r="S73" s="96"/>
      <c r="T73" s="96"/>
      <c r="U73" s="96"/>
      <c r="V73" s="96"/>
      <c r="W73" s="96"/>
      <c r="X73" s="96"/>
      <c r="Y73" s="96"/>
      <c r="Z73" s="96"/>
    </row>
    <row r="74" spans="1:26" ht="15.75" customHeight="1" x14ac:dyDescent="0.25">
      <c r="A74" s="96"/>
      <c r="B74" s="96"/>
      <c r="C74" s="96"/>
      <c r="D74" s="117"/>
      <c r="E74" s="117"/>
      <c r="F74" s="117"/>
      <c r="G74" s="96"/>
      <c r="H74" s="96"/>
      <c r="I74" s="117"/>
      <c r="J74" s="117"/>
      <c r="K74" s="117"/>
      <c r="L74" s="96"/>
      <c r="M74" s="96"/>
      <c r="N74" s="96"/>
      <c r="O74" s="117"/>
      <c r="P74" s="96"/>
      <c r="Q74" s="96"/>
      <c r="R74" s="96"/>
      <c r="S74" s="96"/>
      <c r="T74" s="96"/>
      <c r="U74" s="96"/>
      <c r="V74" s="96"/>
      <c r="W74" s="96"/>
      <c r="X74" s="96"/>
      <c r="Y74" s="96"/>
      <c r="Z74" s="96"/>
    </row>
    <row r="75" spans="1:26" ht="15.75" customHeight="1" x14ac:dyDescent="0.25">
      <c r="A75" s="96"/>
      <c r="B75" s="96"/>
      <c r="C75" s="96"/>
      <c r="D75" s="117"/>
      <c r="E75" s="117"/>
      <c r="F75" s="117"/>
      <c r="G75" s="96"/>
      <c r="H75" s="96"/>
      <c r="I75" s="117"/>
      <c r="J75" s="117"/>
      <c r="K75" s="117"/>
      <c r="L75" s="96"/>
      <c r="M75" s="96"/>
      <c r="N75" s="96"/>
      <c r="O75" s="117"/>
      <c r="P75" s="96"/>
      <c r="Q75" s="96"/>
      <c r="R75" s="96"/>
      <c r="S75" s="96"/>
      <c r="T75" s="96"/>
      <c r="U75" s="96"/>
      <c r="V75" s="96"/>
      <c r="W75" s="96"/>
      <c r="X75" s="96"/>
      <c r="Y75" s="96"/>
      <c r="Z75" s="96"/>
    </row>
    <row r="76" spans="1:26" ht="15.75" customHeight="1" x14ac:dyDescent="0.25">
      <c r="A76" s="96"/>
      <c r="B76" s="96"/>
      <c r="C76" s="96"/>
      <c r="D76" s="117"/>
      <c r="E76" s="117"/>
      <c r="F76" s="117"/>
      <c r="G76" s="96"/>
      <c r="H76" s="96"/>
      <c r="I76" s="117"/>
      <c r="J76" s="117"/>
      <c r="K76" s="117"/>
      <c r="L76" s="96"/>
      <c r="M76" s="96"/>
      <c r="N76" s="96"/>
      <c r="O76" s="117"/>
      <c r="P76" s="96"/>
      <c r="Q76" s="96"/>
      <c r="R76" s="96"/>
      <c r="S76" s="96"/>
      <c r="T76" s="96"/>
      <c r="U76" s="96"/>
      <c r="V76" s="96"/>
      <c r="W76" s="96"/>
      <c r="X76" s="96"/>
      <c r="Y76" s="96"/>
      <c r="Z76" s="96"/>
    </row>
    <row r="77" spans="1:26" ht="15.75" customHeight="1" x14ac:dyDescent="0.25">
      <c r="A77" s="96"/>
      <c r="B77" s="96"/>
      <c r="C77" s="96"/>
      <c r="D77" s="117"/>
      <c r="E77" s="117"/>
      <c r="F77" s="117"/>
      <c r="G77" s="96"/>
      <c r="H77" s="96"/>
      <c r="I77" s="117"/>
      <c r="J77" s="117"/>
      <c r="K77" s="117"/>
      <c r="L77" s="96"/>
      <c r="M77" s="96"/>
      <c r="N77" s="96"/>
      <c r="O77" s="117"/>
      <c r="P77" s="96"/>
      <c r="Q77" s="96"/>
      <c r="R77" s="96"/>
      <c r="S77" s="96"/>
      <c r="T77" s="96"/>
      <c r="U77" s="96"/>
      <c r="V77" s="96"/>
      <c r="W77" s="96"/>
      <c r="X77" s="96"/>
      <c r="Y77" s="96"/>
      <c r="Z77" s="96"/>
    </row>
    <row r="78" spans="1:26" ht="15.75" customHeight="1" x14ac:dyDescent="0.25">
      <c r="A78" s="96"/>
      <c r="B78" s="96"/>
      <c r="C78" s="96"/>
      <c r="D78" s="117"/>
      <c r="E78" s="117"/>
      <c r="F78" s="117"/>
      <c r="G78" s="96"/>
      <c r="H78" s="96"/>
      <c r="I78" s="117"/>
      <c r="J78" s="117"/>
      <c r="K78" s="117"/>
      <c r="L78" s="96"/>
      <c r="M78" s="96"/>
      <c r="N78" s="96"/>
      <c r="O78" s="117"/>
      <c r="P78" s="96"/>
      <c r="Q78" s="96"/>
      <c r="R78" s="96"/>
      <c r="S78" s="96"/>
      <c r="T78" s="96"/>
      <c r="U78" s="96"/>
      <c r="V78" s="96"/>
      <c r="W78" s="96"/>
      <c r="X78" s="96"/>
      <c r="Y78" s="96"/>
      <c r="Z78" s="96"/>
    </row>
    <row r="79" spans="1:26" ht="15.75" customHeight="1" x14ac:dyDescent="0.25">
      <c r="A79" s="96"/>
      <c r="B79" s="96"/>
      <c r="C79" s="96"/>
      <c r="D79" s="117"/>
      <c r="E79" s="117"/>
      <c r="F79" s="117"/>
      <c r="G79" s="96"/>
      <c r="H79" s="96"/>
      <c r="I79" s="117"/>
      <c r="J79" s="117"/>
      <c r="K79" s="117"/>
      <c r="L79" s="96"/>
      <c r="M79" s="96"/>
      <c r="N79" s="96"/>
      <c r="O79" s="117"/>
      <c r="P79" s="96"/>
      <c r="Q79" s="96"/>
      <c r="R79" s="96"/>
      <c r="S79" s="96"/>
      <c r="T79" s="96"/>
      <c r="U79" s="96"/>
      <c r="V79" s="96"/>
      <c r="W79" s="96"/>
      <c r="X79" s="96"/>
      <c r="Y79" s="96"/>
      <c r="Z79" s="96"/>
    </row>
    <row r="80" spans="1:26" ht="15.75" customHeight="1" x14ac:dyDescent="0.25">
      <c r="A80" s="96"/>
      <c r="B80" s="96"/>
      <c r="C80" s="96"/>
      <c r="D80" s="117"/>
      <c r="E80" s="117"/>
      <c r="F80" s="117"/>
      <c r="G80" s="96"/>
      <c r="H80" s="96"/>
      <c r="I80" s="117"/>
      <c r="J80" s="117"/>
      <c r="K80" s="117"/>
      <c r="L80" s="96"/>
      <c r="M80" s="96"/>
      <c r="N80" s="96"/>
      <c r="O80" s="117"/>
      <c r="P80" s="96"/>
      <c r="Q80" s="96"/>
      <c r="R80" s="96"/>
      <c r="S80" s="96"/>
      <c r="T80" s="96"/>
      <c r="U80" s="96"/>
      <c r="V80" s="96"/>
      <c r="W80" s="96"/>
      <c r="X80" s="96"/>
      <c r="Y80" s="96"/>
      <c r="Z80" s="96"/>
    </row>
    <row r="81" spans="1:26" ht="15.75" customHeight="1" x14ac:dyDescent="0.25">
      <c r="A81" s="96"/>
      <c r="B81" s="96"/>
      <c r="C81" s="96"/>
      <c r="D81" s="117"/>
      <c r="E81" s="117"/>
      <c r="F81" s="117"/>
      <c r="G81" s="96"/>
      <c r="H81" s="96"/>
      <c r="I81" s="117"/>
      <c r="J81" s="117"/>
      <c r="K81" s="117"/>
      <c r="L81" s="96"/>
      <c r="M81" s="96"/>
      <c r="N81" s="96"/>
      <c r="O81" s="117"/>
      <c r="P81" s="96"/>
      <c r="Q81" s="96"/>
      <c r="R81" s="96"/>
      <c r="S81" s="96"/>
      <c r="T81" s="96"/>
      <c r="U81" s="96"/>
      <c r="V81" s="96"/>
      <c r="W81" s="96"/>
      <c r="X81" s="96"/>
      <c r="Y81" s="96"/>
      <c r="Z81" s="96"/>
    </row>
    <row r="82" spans="1:26" ht="15.75" customHeight="1" x14ac:dyDescent="0.25">
      <c r="A82" s="96"/>
      <c r="B82" s="96"/>
      <c r="C82" s="96"/>
      <c r="D82" s="117"/>
      <c r="E82" s="117"/>
      <c r="F82" s="117"/>
      <c r="G82" s="96"/>
      <c r="H82" s="96"/>
      <c r="I82" s="117"/>
      <c r="J82" s="117"/>
      <c r="K82" s="117"/>
      <c r="L82" s="96"/>
      <c r="M82" s="96"/>
      <c r="N82" s="96"/>
      <c r="O82" s="117"/>
      <c r="P82" s="96"/>
      <c r="Q82" s="96"/>
      <c r="R82" s="96"/>
      <c r="S82" s="96"/>
      <c r="T82" s="96"/>
      <c r="U82" s="96"/>
      <c r="V82" s="96"/>
      <c r="W82" s="96"/>
      <c r="X82" s="96"/>
      <c r="Y82" s="96"/>
      <c r="Z82" s="96"/>
    </row>
    <row r="83" spans="1:26" ht="15.75" customHeight="1" x14ac:dyDescent="0.25">
      <c r="A83" s="96"/>
      <c r="B83" s="96"/>
      <c r="C83" s="96"/>
      <c r="D83" s="117"/>
      <c r="E83" s="117"/>
      <c r="F83" s="117"/>
      <c r="G83" s="96"/>
      <c r="H83" s="96"/>
      <c r="I83" s="117"/>
      <c r="J83" s="117"/>
      <c r="K83" s="117"/>
      <c r="L83" s="96"/>
      <c r="M83" s="96"/>
      <c r="N83" s="96"/>
      <c r="O83" s="117"/>
      <c r="P83" s="96"/>
      <c r="Q83" s="96"/>
      <c r="R83" s="96"/>
      <c r="S83" s="96"/>
      <c r="T83" s="96"/>
      <c r="U83" s="96"/>
      <c r="V83" s="96"/>
      <c r="W83" s="96"/>
      <c r="X83" s="96"/>
      <c r="Y83" s="96"/>
      <c r="Z83" s="96"/>
    </row>
    <row r="84" spans="1:26" ht="15.75" customHeight="1" x14ac:dyDescent="0.25">
      <c r="A84" s="96"/>
      <c r="B84" s="96"/>
      <c r="C84" s="96"/>
      <c r="D84" s="117"/>
      <c r="E84" s="117"/>
      <c r="F84" s="117"/>
      <c r="G84" s="96"/>
      <c r="H84" s="96"/>
      <c r="I84" s="117"/>
      <c r="J84" s="117"/>
      <c r="K84" s="117"/>
      <c r="L84" s="96"/>
      <c r="M84" s="96"/>
      <c r="N84" s="96"/>
      <c r="O84" s="117"/>
      <c r="P84" s="96"/>
      <c r="Q84" s="96"/>
      <c r="R84" s="96"/>
      <c r="S84" s="96"/>
      <c r="T84" s="96"/>
      <c r="U84" s="96"/>
      <c r="V84" s="96"/>
      <c r="W84" s="96"/>
      <c r="X84" s="96"/>
      <c r="Y84" s="96"/>
      <c r="Z84" s="96"/>
    </row>
    <row r="85" spans="1:26" ht="15.75" customHeight="1" x14ac:dyDescent="0.25">
      <c r="A85" s="96"/>
      <c r="B85" s="96"/>
      <c r="C85" s="96"/>
      <c r="D85" s="117"/>
      <c r="E85" s="117"/>
      <c r="F85" s="117"/>
      <c r="G85" s="96"/>
      <c r="H85" s="96"/>
      <c r="I85" s="117"/>
      <c r="J85" s="117"/>
      <c r="K85" s="117"/>
      <c r="L85" s="96"/>
      <c r="M85" s="96"/>
      <c r="N85" s="96"/>
      <c r="O85" s="117"/>
      <c r="P85" s="96"/>
      <c r="Q85" s="96"/>
      <c r="R85" s="96"/>
      <c r="S85" s="96"/>
      <c r="T85" s="96"/>
      <c r="U85" s="96"/>
      <c r="V85" s="96"/>
      <c r="W85" s="96"/>
      <c r="X85" s="96"/>
      <c r="Y85" s="96"/>
      <c r="Z85" s="96"/>
    </row>
    <row r="86" spans="1:26" ht="15.75" customHeight="1" x14ac:dyDescent="0.25">
      <c r="A86" s="96"/>
      <c r="B86" s="96"/>
      <c r="C86" s="96"/>
      <c r="D86" s="117"/>
      <c r="E86" s="117"/>
      <c r="F86" s="117"/>
      <c r="G86" s="96"/>
      <c r="H86" s="96"/>
      <c r="I86" s="117"/>
      <c r="J86" s="117"/>
      <c r="K86" s="117"/>
      <c r="L86" s="96"/>
      <c r="M86" s="96"/>
      <c r="N86" s="96"/>
      <c r="O86" s="117"/>
      <c r="P86" s="96"/>
      <c r="Q86" s="96"/>
      <c r="R86" s="96"/>
      <c r="S86" s="96"/>
      <c r="T86" s="96"/>
      <c r="U86" s="96"/>
      <c r="V86" s="96"/>
      <c r="W86" s="96"/>
      <c r="X86" s="96"/>
      <c r="Y86" s="96"/>
      <c r="Z86" s="96"/>
    </row>
    <row r="87" spans="1:26" ht="15.75" customHeight="1" x14ac:dyDescent="0.25">
      <c r="A87" s="96"/>
      <c r="B87" s="96"/>
      <c r="C87" s="96"/>
      <c r="D87" s="117"/>
      <c r="E87" s="117"/>
      <c r="F87" s="117"/>
      <c r="G87" s="96"/>
      <c r="H87" s="96"/>
      <c r="I87" s="117"/>
      <c r="J87" s="117"/>
      <c r="K87" s="117"/>
      <c r="L87" s="96"/>
      <c r="M87" s="96"/>
      <c r="N87" s="96"/>
      <c r="O87" s="117"/>
      <c r="P87" s="96"/>
      <c r="Q87" s="96"/>
      <c r="R87" s="96"/>
      <c r="S87" s="96"/>
      <c r="T87" s="96"/>
      <c r="U87" s="96"/>
      <c r="V87" s="96"/>
      <c r="W87" s="96"/>
      <c r="X87" s="96"/>
      <c r="Y87" s="96"/>
      <c r="Z87" s="96"/>
    </row>
    <row r="88" spans="1:26" ht="15.75" customHeight="1" x14ac:dyDescent="0.25">
      <c r="A88" s="96"/>
      <c r="B88" s="96"/>
      <c r="C88" s="96"/>
      <c r="D88" s="117"/>
      <c r="E88" s="117"/>
      <c r="F88" s="117"/>
      <c r="G88" s="96"/>
      <c r="H88" s="96"/>
      <c r="I88" s="117"/>
      <c r="J88" s="117"/>
      <c r="K88" s="117"/>
      <c r="L88" s="96"/>
      <c r="M88" s="96"/>
      <c r="N88" s="96"/>
      <c r="O88" s="117"/>
      <c r="P88" s="96"/>
      <c r="Q88" s="96"/>
      <c r="R88" s="96"/>
      <c r="S88" s="96"/>
      <c r="T88" s="96"/>
      <c r="U88" s="96"/>
      <c r="V88" s="96"/>
      <c r="W88" s="96"/>
      <c r="X88" s="96"/>
      <c r="Y88" s="96"/>
      <c r="Z88" s="96"/>
    </row>
    <row r="89" spans="1:26" ht="15.75" customHeight="1" x14ac:dyDescent="0.25">
      <c r="A89" s="96"/>
      <c r="B89" s="96"/>
      <c r="C89" s="96"/>
      <c r="D89" s="117"/>
      <c r="E89" s="117"/>
      <c r="F89" s="117"/>
      <c r="G89" s="96"/>
      <c r="H89" s="96"/>
      <c r="I89" s="117"/>
      <c r="J89" s="117"/>
      <c r="K89" s="117"/>
      <c r="L89" s="96"/>
      <c r="M89" s="96"/>
      <c r="N89" s="96"/>
      <c r="O89" s="117"/>
      <c r="P89" s="96"/>
      <c r="Q89" s="96"/>
      <c r="R89" s="96"/>
      <c r="S89" s="96"/>
      <c r="T89" s="96"/>
      <c r="U89" s="96"/>
      <c r="V89" s="96"/>
      <c r="W89" s="96"/>
      <c r="X89" s="96"/>
      <c r="Y89" s="96"/>
      <c r="Z89" s="96"/>
    </row>
    <row r="90" spans="1:26" ht="15.75" customHeight="1" x14ac:dyDescent="0.25">
      <c r="A90" s="96"/>
      <c r="B90" s="96"/>
      <c r="C90" s="96"/>
      <c r="D90" s="117"/>
      <c r="E90" s="117"/>
      <c r="F90" s="117"/>
      <c r="G90" s="96"/>
      <c r="H90" s="96"/>
      <c r="I90" s="117"/>
      <c r="J90" s="117"/>
      <c r="K90" s="117"/>
      <c r="L90" s="96"/>
      <c r="M90" s="96"/>
      <c r="N90" s="96"/>
      <c r="O90" s="117"/>
      <c r="P90" s="96"/>
      <c r="Q90" s="96"/>
      <c r="R90" s="96"/>
      <c r="S90" s="96"/>
      <c r="T90" s="96"/>
      <c r="U90" s="96"/>
      <c r="V90" s="96"/>
      <c r="W90" s="96"/>
      <c r="X90" s="96"/>
      <c r="Y90" s="96"/>
      <c r="Z90" s="96"/>
    </row>
    <row r="91" spans="1:26" ht="15.75" customHeight="1" x14ac:dyDescent="0.25">
      <c r="A91" s="96"/>
      <c r="B91" s="96"/>
      <c r="C91" s="96"/>
      <c r="D91" s="117"/>
      <c r="E91" s="117"/>
      <c r="F91" s="117"/>
      <c r="G91" s="96"/>
      <c r="H91" s="96"/>
      <c r="I91" s="117"/>
      <c r="J91" s="117"/>
      <c r="K91" s="117"/>
      <c r="L91" s="96"/>
      <c r="M91" s="96"/>
      <c r="N91" s="96"/>
      <c r="O91" s="117"/>
      <c r="P91" s="96"/>
      <c r="Q91" s="96"/>
      <c r="R91" s="96"/>
      <c r="S91" s="96"/>
      <c r="T91" s="96"/>
      <c r="U91" s="96"/>
      <c r="V91" s="96"/>
      <c r="W91" s="96"/>
      <c r="X91" s="96"/>
      <c r="Y91" s="96"/>
      <c r="Z91" s="96"/>
    </row>
    <row r="92" spans="1:26" ht="15.75" customHeight="1" x14ac:dyDescent="0.25">
      <c r="A92" s="96"/>
      <c r="B92" s="96"/>
      <c r="C92" s="96"/>
      <c r="D92" s="117"/>
      <c r="E92" s="117"/>
      <c r="F92" s="117"/>
      <c r="G92" s="96"/>
      <c r="H92" s="96"/>
      <c r="I92" s="117"/>
      <c r="J92" s="117"/>
      <c r="K92" s="117"/>
      <c r="L92" s="96"/>
      <c r="M92" s="96"/>
      <c r="N92" s="96"/>
      <c r="O92" s="117"/>
      <c r="P92" s="96"/>
      <c r="Q92" s="96"/>
      <c r="R92" s="96"/>
      <c r="S92" s="96"/>
      <c r="T92" s="96"/>
      <c r="U92" s="96"/>
      <c r="V92" s="96"/>
      <c r="W92" s="96"/>
      <c r="X92" s="96"/>
      <c r="Y92" s="96"/>
      <c r="Z92" s="96"/>
    </row>
    <row r="93" spans="1:26" ht="15.75" customHeight="1" x14ac:dyDescent="0.25">
      <c r="A93" s="96"/>
      <c r="B93" s="96"/>
      <c r="C93" s="96"/>
      <c r="D93" s="117"/>
      <c r="E93" s="117"/>
      <c r="F93" s="117"/>
      <c r="G93" s="96"/>
      <c r="H93" s="96"/>
      <c r="I93" s="117"/>
      <c r="J93" s="117"/>
      <c r="K93" s="117"/>
      <c r="L93" s="96"/>
      <c r="M93" s="96"/>
      <c r="N93" s="96"/>
      <c r="O93" s="117"/>
      <c r="P93" s="96"/>
      <c r="Q93" s="96"/>
      <c r="R93" s="96"/>
      <c r="S93" s="96"/>
      <c r="T93" s="96"/>
      <c r="U93" s="96"/>
      <c r="V93" s="96"/>
      <c r="W93" s="96"/>
      <c r="X93" s="96"/>
      <c r="Y93" s="96"/>
      <c r="Z93" s="96"/>
    </row>
    <row r="94" spans="1:26" ht="15.75" customHeight="1" x14ac:dyDescent="0.25">
      <c r="A94" s="96"/>
      <c r="B94" s="96"/>
      <c r="C94" s="96"/>
      <c r="D94" s="117"/>
      <c r="E94" s="117"/>
      <c r="F94" s="117"/>
      <c r="G94" s="96"/>
      <c r="H94" s="96"/>
      <c r="I94" s="117"/>
      <c r="J94" s="117"/>
      <c r="K94" s="117"/>
      <c r="L94" s="96"/>
      <c r="M94" s="96"/>
      <c r="N94" s="96"/>
      <c r="O94" s="117"/>
      <c r="P94" s="96"/>
      <c r="Q94" s="96"/>
      <c r="R94" s="96"/>
      <c r="S94" s="96"/>
      <c r="T94" s="96"/>
      <c r="U94" s="96"/>
      <c r="V94" s="96"/>
      <c r="W94" s="96"/>
      <c r="X94" s="96"/>
      <c r="Y94" s="96"/>
      <c r="Z94" s="96"/>
    </row>
    <row r="95" spans="1:26" ht="15.75" customHeight="1" x14ac:dyDescent="0.25">
      <c r="A95" s="96"/>
      <c r="B95" s="96"/>
      <c r="C95" s="96"/>
      <c r="D95" s="117"/>
      <c r="E95" s="117"/>
      <c r="F95" s="117"/>
      <c r="G95" s="96"/>
      <c r="H95" s="96"/>
      <c r="I95" s="117"/>
      <c r="J95" s="117"/>
      <c r="K95" s="117"/>
      <c r="L95" s="96"/>
      <c r="M95" s="96"/>
      <c r="N95" s="96"/>
      <c r="O95" s="117"/>
      <c r="P95" s="96"/>
      <c r="Q95" s="96"/>
      <c r="R95" s="96"/>
      <c r="S95" s="96"/>
      <c r="T95" s="96"/>
      <c r="U95" s="96"/>
      <c r="V95" s="96"/>
      <c r="W95" s="96"/>
      <c r="X95" s="96"/>
      <c r="Y95" s="96"/>
      <c r="Z95" s="96"/>
    </row>
    <row r="96" spans="1:26" ht="15.75" customHeight="1" x14ac:dyDescent="0.25">
      <c r="A96" s="96"/>
      <c r="B96" s="96"/>
      <c r="C96" s="96"/>
      <c r="D96" s="117"/>
      <c r="E96" s="117"/>
      <c r="F96" s="117"/>
      <c r="G96" s="96"/>
      <c r="H96" s="96"/>
      <c r="I96" s="117"/>
      <c r="J96" s="117"/>
      <c r="K96" s="117"/>
      <c r="L96" s="96"/>
      <c r="M96" s="96"/>
      <c r="N96" s="96"/>
      <c r="O96" s="117"/>
      <c r="P96" s="96"/>
      <c r="Q96" s="96"/>
      <c r="R96" s="96"/>
      <c r="S96" s="96"/>
      <c r="T96" s="96"/>
      <c r="U96" s="96"/>
      <c r="V96" s="96"/>
      <c r="W96" s="96"/>
      <c r="X96" s="96"/>
      <c r="Y96" s="96"/>
      <c r="Z96" s="96"/>
    </row>
    <row r="97" spans="1:26" ht="15.75" customHeight="1" x14ac:dyDescent="0.25">
      <c r="A97" s="96"/>
      <c r="B97" s="96"/>
      <c r="C97" s="96"/>
      <c r="D97" s="117"/>
      <c r="E97" s="117"/>
      <c r="F97" s="117"/>
      <c r="G97" s="96"/>
      <c r="H97" s="96"/>
      <c r="I97" s="117"/>
      <c r="J97" s="117"/>
      <c r="K97" s="117"/>
      <c r="L97" s="96"/>
      <c r="M97" s="96"/>
      <c r="N97" s="96"/>
      <c r="O97" s="117"/>
      <c r="P97" s="96"/>
      <c r="Q97" s="96"/>
      <c r="R97" s="96"/>
      <c r="S97" s="96"/>
      <c r="T97" s="96"/>
      <c r="U97" s="96"/>
      <c r="V97" s="96"/>
      <c r="W97" s="96"/>
      <c r="X97" s="96"/>
      <c r="Y97" s="96"/>
      <c r="Z97" s="96"/>
    </row>
    <row r="98" spans="1:26" ht="15.75" customHeight="1" x14ac:dyDescent="0.25">
      <c r="A98" s="96"/>
      <c r="B98" s="96"/>
      <c r="C98" s="96"/>
      <c r="D98" s="117"/>
      <c r="E98" s="117"/>
      <c r="F98" s="117"/>
      <c r="G98" s="96"/>
      <c r="H98" s="96"/>
      <c r="I98" s="117"/>
      <c r="J98" s="117"/>
      <c r="K98" s="117"/>
      <c r="L98" s="96"/>
      <c r="M98" s="96"/>
      <c r="N98" s="96"/>
      <c r="O98" s="117"/>
      <c r="P98" s="96"/>
      <c r="Q98" s="96"/>
      <c r="R98" s="96"/>
      <c r="S98" s="96"/>
      <c r="T98" s="96"/>
      <c r="U98" s="96"/>
      <c r="V98" s="96"/>
      <c r="W98" s="96"/>
      <c r="X98" s="96"/>
      <c r="Y98" s="96"/>
      <c r="Z98" s="96"/>
    </row>
    <row r="99" spans="1:26" ht="15.75" customHeight="1" x14ac:dyDescent="0.25">
      <c r="A99" s="96"/>
      <c r="B99" s="96"/>
      <c r="C99" s="96"/>
      <c r="D99" s="117"/>
      <c r="E99" s="117"/>
      <c r="F99" s="117"/>
      <c r="G99" s="96"/>
      <c r="H99" s="96"/>
      <c r="I99" s="117"/>
      <c r="J99" s="117"/>
      <c r="K99" s="117"/>
      <c r="L99" s="96"/>
      <c r="M99" s="96"/>
      <c r="N99" s="96"/>
      <c r="O99" s="117"/>
      <c r="P99" s="96"/>
      <c r="Q99" s="96"/>
      <c r="R99" s="96"/>
      <c r="S99" s="96"/>
      <c r="T99" s="96"/>
      <c r="U99" s="96"/>
      <c r="V99" s="96"/>
      <c r="W99" s="96"/>
      <c r="X99" s="96"/>
      <c r="Y99" s="96"/>
      <c r="Z99" s="96"/>
    </row>
    <row r="100" spans="1:26" ht="15.75" customHeight="1" x14ac:dyDescent="0.25">
      <c r="A100" s="96"/>
      <c r="B100" s="96"/>
      <c r="C100" s="96"/>
      <c r="D100" s="117"/>
      <c r="E100" s="117"/>
      <c r="F100" s="117"/>
      <c r="G100" s="96"/>
      <c r="H100" s="96"/>
      <c r="I100" s="117"/>
      <c r="J100" s="117"/>
      <c r="K100" s="117"/>
      <c r="L100" s="96"/>
      <c r="M100" s="96"/>
      <c r="N100" s="96"/>
      <c r="O100" s="117"/>
      <c r="P100" s="96"/>
      <c r="Q100" s="96"/>
      <c r="R100" s="96"/>
      <c r="S100" s="96"/>
      <c r="T100" s="96"/>
      <c r="U100" s="96"/>
      <c r="V100" s="96"/>
      <c r="W100" s="96"/>
      <c r="X100" s="96"/>
      <c r="Y100" s="96"/>
      <c r="Z100" s="96"/>
    </row>
    <row r="101" spans="1:26" ht="15.75" customHeight="1" x14ac:dyDescent="0.25">
      <c r="A101" s="96"/>
      <c r="B101" s="96"/>
      <c r="C101" s="96"/>
      <c r="D101" s="117"/>
      <c r="E101" s="117"/>
      <c r="F101" s="117"/>
      <c r="G101" s="96"/>
      <c r="H101" s="96"/>
      <c r="I101" s="117"/>
      <c r="J101" s="117"/>
      <c r="K101" s="117"/>
      <c r="L101" s="96"/>
      <c r="M101" s="96"/>
      <c r="N101" s="96"/>
      <c r="O101" s="117"/>
      <c r="P101" s="96"/>
      <c r="Q101" s="96"/>
      <c r="R101" s="96"/>
      <c r="S101" s="96"/>
      <c r="T101" s="96"/>
      <c r="U101" s="96"/>
      <c r="V101" s="96"/>
      <c r="W101" s="96"/>
      <c r="X101" s="96"/>
      <c r="Y101" s="96"/>
      <c r="Z101" s="96"/>
    </row>
    <row r="102" spans="1:26" ht="15.75" customHeight="1" x14ac:dyDescent="0.25">
      <c r="A102" s="96"/>
      <c r="B102" s="96"/>
      <c r="C102" s="96"/>
      <c r="D102" s="117"/>
      <c r="E102" s="117"/>
      <c r="F102" s="117"/>
      <c r="G102" s="96"/>
      <c r="H102" s="96"/>
      <c r="I102" s="117"/>
      <c r="J102" s="117"/>
      <c r="K102" s="117"/>
      <c r="L102" s="96"/>
      <c r="M102" s="96"/>
      <c r="N102" s="96"/>
      <c r="O102" s="117"/>
      <c r="P102" s="96"/>
      <c r="Q102" s="96"/>
      <c r="R102" s="96"/>
      <c r="S102" s="96"/>
      <c r="T102" s="96"/>
      <c r="U102" s="96"/>
      <c r="V102" s="96"/>
      <c r="W102" s="96"/>
      <c r="X102" s="96"/>
      <c r="Y102" s="96"/>
      <c r="Z102" s="96"/>
    </row>
    <row r="103" spans="1:26" ht="15.75" customHeight="1" x14ac:dyDescent="0.25">
      <c r="A103" s="96"/>
      <c r="B103" s="96"/>
      <c r="C103" s="96"/>
      <c r="D103" s="117"/>
      <c r="E103" s="117"/>
      <c r="F103" s="117"/>
      <c r="G103" s="96"/>
      <c r="H103" s="96"/>
      <c r="I103" s="117"/>
      <c r="J103" s="117"/>
      <c r="K103" s="117"/>
      <c r="L103" s="96"/>
      <c r="M103" s="96"/>
      <c r="N103" s="96"/>
      <c r="O103" s="117"/>
      <c r="P103" s="96"/>
      <c r="Q103" s="96"/>
      <c r="R103" s="96"/>
      <c r="S103" s="96"/>
      <c r="T103" s="96"/>
      <c r="U103" s="96"/>
      <c r="V103" s="96"/>
      <c r="W103" s="96"/>
      <c r="X103" s="96"/>
      <c r="Y103" s="96"/>
      <c r="Z103" s="96"/>
    </row>
    <row r="104" spans="1:26" ht="15.75" customHeight="1" x14ac:dyDescent="0.25">
      <c r="A104" s="96"/>
      <c r="B104" s="96"/>
      <c r="C104" s="96"/>
      <c r="D104" s="117"/>
      <c r="E104" s="117"/>
      <c r="F104" s="117"/>
      <c r="G104" s="96"/>
      <c r="H104" s="96"/>
      <c r="I104" s="117"/>
      <c r="J104" s="117"/>
      <c r="K104" s="117"/>
      <c r="L104" s="96"/>
      <c r="M104" s="96"/>
      <c r="N104" s="96"/>
      <c r="O104" s="117"/>
      <c r="P104" s="96"/>
      <c r="Q104" s="96"/>
      <c r="R104" s="96"/>
      <c r="S104" s="96"/>
      <c r="T104" s="96"/>
      <c r="U104" s="96"/>
      <c r="V104" s="96"/>
      <c r="W104" s="96"/>
      <c r="X104" s="96"/>
      <c r="Y104" s="96"/>
      <c r="Z104" s="96"/>
    </row>
    <row r="105" spans="1:26" ht="15.75" customHeight="1" x14ac:dyDescent="0.25">
      <c r="A105" s="96"/>
      <c r="B105" s="96"/>
      <c r="C105" s="96"/>
      <c r="D105" s="117"/>
      <c r="E105" s="117"/>
      <c r="F105" s="117"/>
      <c r="G105" s="96"/>
      <c r="H105" s="96"/>
      <c r="I105" s="117"/>
      <c r="J105" s="117"/>
      <c r="K105" s="117"/>
      <c r="L105" s="96"/>
      <c r="M105" s="96"/>
      <c r="N105" s="96"/>
      <c r="O105" s="117"/>
      <c r="P105" s="96"/>
      <c r="Q105" s="96"/>
      <c r="R105" s="96"/>
      <c r="S105" s="96"/>
      <c r="T105" s="96"/>
      <c r="U105" s="96"/>
      <c r="V105" s="96"/>
      <c r="W105" s="96"/>
      <c r="X105" s="96"/>
      <c r="Y105" s="96"/>
      <c r="Z105" s="96"/>
    </row>
    <row r="106" spans="1:26" ht="15.75" customHeight="1" x14ac:dyDescent="0.25">
      <c r="A106" s="96"/>
      <c r="B106" s="96"/>
      <c r="C106" s="96"/>
      <c r="D106" s="117"/>
      <c r="E106" s="117"/>
      <c r="F106" s="117"/>
      <c r="G106" s="96"/>
      <c r="H106" s="96"/>
      <c r="I106" s="117"/>
      <c r="J106" s="117"/>
      <c r="K106" s="117"/>
      <c r="L106" s="96"/>
      <c r="M106" s="96"/>
      <c r="N106" s="96"/>
      <c r="O106" s="117"/>
      <c r="P106" s="96"/>
      <c r="Q106" s="96"/>
      <c r="R106" s="96"/>
      <c r="S106" s="96"/>
      <c r="T106" s="96"/>
      <c r="U106" s="96"/>
      <c r="V106" s="96"/>
      <c r="W106" s="96"/>
      <c r="X106" s="96"/>
      <c r="Y106" s="96"/>
      <c r="Z106" s="96"/>
    </row>
    <row r="107" spans="1:26" ht="15.75" customHeight="1" x14ac:dyDescent="0.25">
      <c r="A107" s="96"/>
      <c r="B107" s="96"/>
      <c r="C107" s="96"/>
      <c r="D107" s="117"/>
      <c r="E107" s="117"/>
      <c r="F107" s="117"/>
      <c r="G107" s="96"/>
      <c r="H107" s="96"/>
      <c r="I107" s="117"/>
      <c r="J107" s="117"/>
      <c r="K107" s="117"/>
      <c r="L107" s="96"/>
      <c r="M107" s="96"/>
      <c r="N107" s="96"/>
      <c r="O107" s="117"/>
      <c r="P107" s="96"/>
      <c r="Q107" s="96"/>
      <c r="R107" s="96"/>
      <c r="S107" s="96"/>
      <c r="T107" s="96"/>
      <c r="U107" s="96"/>
      <c r="V107" s="96"/>
      <c r="W107" s="96"/>
      <c r="X107" s="96"/>
      <c r="Y107" s="96"/>
      <c r="Z107" s="96"/>
    </row>
    <row r="108" spans="1:26" ht="15.75" customHeight="1" x14ac:dyDescent="0.25">
      <c r="A108" s="96"/>
      <c r="B108" s="96"/>
      <c r="C108" s="96"/>
      <c r="D108" s="117"/>
      <c r="E108" s="117"/>
      <c r="F108" s="117"/>
      <c r="G108" s="96"/>
      <c r="H108" s="96"/>
      <c r="I108" s="117"/>
      <c r="J108" s="117"/>
      <c r="K108" s="117"/>
      <c r="L108" s="96"/>
      <c r="M108" s="96"/>
      <c r="N108" s="96"/>
      <c r="O108" s="117"/>
      <c r="P108" s="96"/>
      <c r="Q108" s="96"/>
      <c r="R108" s="96"/>
      <c r="S108" s="96"/>
      <c r="T108" s="96"/>
      <c r="U108" s="96"/>
      <c r="V108" s="96"/>
      <c r="W108" s="96"/>
      <c r="X108" s="96"/>
      <c r="Y108" s="96"/>
      <c r="Z108" s="96"/>
    </row>
    <row r="109" spans="1:26" ht="15.75" customHeight="1" x14ac:dyDescent="0.25">
      <c r="A109" s="96"/>
      <c r="B109" s="96"/>
      <c r="C109" s="96"/>
      <c r="D109" s="117"/>
      <c r="E109" s="117"/>
      <c r="F109" s="117"/>
      <c r="G109" s="96"/>
      <c r="H109" s="96"/>
      <c r="I109" s="117"/>
      <c r="J109" s="117"/>
      <c r="K109" s="117"/>
      <c r="L109" s="96"/>
      <c r="M109" s="96"/>
      <c r="N109" s="96"/>
      <c r="O109" s="117"/>
      <c r="P109" s="96"/>
      <c r="Q109" s="96"/>
      <c r="R109" s="96"/>
      <c r="S109" s="96"/>
      <c r="T109" s="96"/>
      <c r="U109" s="96"/>
      <c r="V109" s="96"/>
      <c r="W109" s="96"/>
      <c r="X109" s="96"/>
      <c r="Y109" s="96"/>
      <c r="Z109" s="96"/>
    </row>
    <row r="110" spans="1:26" ht="15.75" customHeight="1" x14ac:dyDescent="0.25">
      <c r="A110" s="96"/>
      <c r="B110" s="96"/>
      <c r="C110" s="96"/>
      <c r="D110" s="117"/>
      <c r="E110" s="117"/>
      <c r="F110" s="117"/>
      <c r="G110" s="96"/>
      <c r="H110" s="96"/>
      <c r="I110" s="117"/>
      <c r="J110" s="117"/>
      <c r="K110" s="117"/>
      <c r="L110" s="96"/>
      <c r="M110" s="96"/>
      <c r="N110" s="96"/>
      <c r="O110" s="117"/>
      <c r="P110" s="96"/>
      <c r="Q110" s="96"/>
      <c r="R110" s="96"/>
      <c r="S110" s="96"/>
      <c r="T110" s="96"/>
      <c r="U110" s="96"/>
      <c r="V110" s="96"/>
      <c r="W110" s="96"/>
      <c r="X110" s="96"/>
      <c r="Y110" s="96"/>
      <c r="Z110" s="96"/>
    </row>
    <row r="111" spans="1:26" ht="15.75" customHeight="1" x14ac:dyDescent="0.25">
      <c r="A111" s="96"/>
      <c r="B111" s="96"/>
      <c r="C111" s="96"/>
      <c r="D111" s="117"/>
      <c r="E111" s="117"/>
      <c r="F111" s="117"/>
      <c r="G111" s="96"/>
      <c r="H111" s="96"/>
      <c r="I111" s="117"/>
      <c r="J111" s="117"/>
      <c r="K111" s="117"/>
      <c r="L111" s="96"/>
      <c r="M111" s="96"/>
      <c r="N111" s="96"/>
      <c r="O111" s="117"/>
      <c r="P111" s="96"/>
      <c r="Q111" s="96"/>
      <c r="R111" s="96"/>
      <c r="S111" s="96"/>
      <c r="T111" s="96"/>
      <c r="U111" s="96"/>
      <c r="V111" s="96"/>
      <c r="W111" s="96"/>
      <c r="X111" s="96"/>
      <c r="Y111" s="96"/>
      <c r="Z111" s="96"/>
    </row>
    <row r="112" spans="1:26" ht="15.75" customHeight="1" x14ac:dyDescent="0.25">
      <c r="A112" s="96"/>
      <c r="B112" s="96"/>
      <c r="C112" s="96"/>
      <c r="D112" s="117"/>
      <c r="E112" s="117"/>
      <c r="F112" s="117"/>
      <c r="G112" s="96"/>
      <c r="H112" s="96"/>
      <c r="I112" s="117"/>
      <c r="J112" s="117"/>
      <c r="K112" s="117"/>
      <c r="L112" s="96"/>
      <c r="M112" s="96"/>
      <c r="N112" s="96"/>
      <c r="O112" s="117"/>
      <c r="P112" s="96"/>
      <c r="Q112" s="96"/>
      <c r="R112" s="96"/>
      <c r="S112" s="96"/>
      <c r="T112" s="96"/>
      <c r="U112" s="96"/>
      <c r="V112" s="96"/>
      <c r="W112" s="96"/>
      <c r="X112" s="96"/>
      <c r="Y112" s="96"/>
      <c r="Z112" s="96"/>
    </row>
    <row r="113" spans="1:26" ht="15.75" customHeight="1" x14ac:dyDescent="0.25">
      <c r="A113" s="96"/>
      <c r="B113" s="96"/>
      <c r="C113" s="96"/>
      <c r="D113" s="117"/>
      <c r="E113" s="117"/>
      <c r="F113" s="117"/>
      <c r="G113" s="96"/>
      <c r="H113" s="96"/>
      <c r="I113" s="117"/>
      <c r="J113" s="117"/>
      <c r="K113" s="117"/>
      <c r="L113" s="96"/>
      <c r="M113" s="96"/>
      <c r="N113" s="96"/>
      <c r="O113" s="117"/>
      <c r="P113" s="96"/>
      <c r="Q113" s="96"/>
      <c r="R113" s="96"/>
      <c r="S113" s="96"/>
      <c r="T113" s="96"/>
      <c r="U113" s="96"/>
      <c r="V113" s="96"/>
      <c r="W113" s="96"/>
      <c r="X113" s="96"/>
      <c r="Y113" s="96"/>
      <c r="Z113" s="96"/>
    </row>
    <row r="114" spans="1:26" ht="15.75" customHeight="1" x14ac:dyDescent="0.25">
      <c r="A114" s="96"/>
      <c r="B114" s="96"/>
      <c r="C114" s="96"/>
      <c r="D114" s="117"/>
      <c r="E114" s="117"/>
      <c r="F114" s="117"/>
      <c r="G114" s="96"/>
      <c r="H114" s="96"/>
      <c r="I114" s="117"/>
      <c r="J114" s="117"/>
      <c r="K114" s="117"/>
      <c r="L114" s="96"/>
      <c r="M114" s="96"/>
      <c r="N114" s="96"/>
      <c r="O114" s="117"/>
      <c r="P114" s="96"/>
      <c r="Q114" s="96"/>
      <c r="R114" s="96"/>
      <c r="S114" s="96"/>
      <c r="T114" s="96"/>
      <c r="U114" s="96"/>
      <c r="V114" s="96"/>
      <c r="W114" s="96"/>
      <c r="X114" s="96"/>
      <c r="Y114" s="96"/>
      <c r="Z114" s="96"/>
    </row>
    <row r="115" spans="1:26" ht="15.75" customHeight="1" x14ac:dyDescent="0.25">
      <c r="A115" s="96"/>
      <c r="B115" s="96"/>
      <c r="C115" s="96"/>
      <c r="D115" s="117"/>
      <c r="E115" s="117"/>
      <c r="F115" s="117"/>
      <c r="G115" s="96"/>
      <c r="H115" s="96"/>
      <c r="I115" s="117"/>
      <c r="J115" s="117"/>
      <c r="K115" s="117"/>
      <c r="L115" s="96"/>
      <c r="M115" s="96"/>
      <c r="N115" s="96"/>
      <c r="O115" s="117"/>
      <c r="P115" s="96"/>
      <c r="Q115" s="96"/>
      <c r="R115" s="96"/>
      <c r="S115" s="96"/>
      <c r="T115" s="96"/>
      <c r="U115" s="96"/>
      <c r="V115" s="96"/>
      <c r="W115" s="96"/>
      <c r="X115" s="96"/>
      <c r="Y115" s="96"/>
      <c r="Z115" s="96"/>
    </row>
    <row r="116" spans="1:26" ht="15.75" customHeight="1" x14ac:dyDescent="0.25">
      <c r="A116" s="96"/>
      <c r="B116" s="96"/>
      <c r="C116" s="96"/>
      <c r="D116" s="117"/>
      <c r="E116" s="117"/>
      <c r="F116" s="117"/>
      <c r="G116" s="96"/>
      <c r="H116" s="96"/>
      <c r="I116" s="117"/>
      <c r="J116" s="117"/>
      <c r="K116" s="117"/>
      <c r="L116" s="96"/>
      <c r="M116" s="96"/>
      <c r="N116" s="96"/>
      <c r="O116" s="117"/>
      <c r="P116" s="96"/>
      <c r="Q116" s="96"/>
      <c r="R116" s="96"/>
      <c r="S116" s="96"/>
      <c r="T116" s="96"/>
      <c r="U116" s="96"/>
      <c r="V116" s="96"/>
      <c r="W116" s="96"/>
      <c r="X116" s="96"/>
      <c r="Y116" s="96"/>
      <c r="Z116" s="96"/>
    </row>
    <row r="117" spans="1:26" ht="15.75" customHeight="1" x14ac:dyDescent="0.25">
      <c r="A117" s="96"/>
      <c r="B117" s="96"/>
      <c r="C117" s="96"/>
      <c r="D117" s="117"/>
      <c r="E117" s="117"/>
      <c r="F117" s="117"/>
      <c r="G117" s="96"/>
      <c r="H117" s="96"/>
      <c r="I117" s="117"/>
      <c r="J117" s="117"/>
      <c r="K117" s="117"/>
      <c r="L117" s="96"/>
      <c r="M117" s="96"/>
      <c r="N117" s="96"/>
      <c r="O117" s="117"/>
      <c r="P117" s="96"/>
      <c r="Q117" s="96"/>
      <c r="R117" s="96"/>
      <c r="S117" s="96"/>
      <c r="T117" s="96"/>
      <c r="U117" s="96"/>
      <c r="V117" s="96"/>
      <c r="W117" s="96"/>
      <c r="X117" s="96"/>
      <c r="Y117" s="96"/>
      <c r="Z117" s="96"/>
    </row>
    <row r="118" spans="1:26" ht="15.75" customHeight="1" x14ac:dyDescent="0.25">
      <c r="A118" s="96"/>
      <c r="B118" s="96"/>
      <c r="C118" s="96"/>
      <c r="D118" s="117"/>
      <c r="E118" s="117"/>
      <c r="F118" s="117"/>
      <c r="G118" s="96"/>
      <c r="H118" s="96"/>
      <c r="I118" s="117"/>
      <c r="J118" s="117"/>
      <c r="K118" s="117"/>
      <c r="L118" s="96"/>
      <c r="M118" s="96"/>
      <c r="N118" s="96"/>
      <c r="O118" s="117"/>
      <c r="P118" s="96"/>
      <c r="Q118" s="96"/>
      <c r="R118" s="96"/>
      <c r="S118" s="96"/>
      <c r="T118" s="96"/>
      <c r="U118" s="96"/>
      <c r="V118" s="96"/>
      <c r="W118" s="96"/>
      <c r="X118" s="96"/>
      <c r="Y118" s="96"/>
      <c r="Z118" s="96"/>
    </row>
    <row r="119" spans="1:26" ht="15.75" customHeight="1" x14ac:dyDescent="0.25">
      <c r="A119" s="96"/>
      <c r="B119" s="96"/>
      <c r="C119" s="96"/>
      <c r="D119" s="117"/>
      <c r="E119" s="117"/>
      <c r="F119" s="117"/>
      <c r="G119" s="96"/>
      <c r="H119" s="96"/>
      <c r="I119" s="117"/>
      <c r="J119" s="117"/>
      <c r="K119" s="117"/>
      <c r="L119" s="96"/>
      <c r="M119" s="96"/>
      <c r="N119" s="96"/>
      <c r="O119" s="117"/>
      <c r="P119" s="96"/>
      <c r="Q119" s="96"/>
      <c r="R119" s="96"/>
      <c r="S119" s="96"/>
      <c r="T119" s="96"/>
      <c r="U119" s="96"/>
      <c r="V119" s="96"/>
      <c r="W119" s="96"/>
      <c r="X119" s="96"/>
      <c r="Y119" s="96"/>
      <c r="Z119" s="96"/>
    </row>
    <row r="120" spans="1:26" ht="15.75" customHeight="1" x14ac:dyDescent="0.25">
      <c r="A120" s="96"/>
      <c r="B120" s="96"/>
      <c r="C120" s="96"/>
      <c r="D120" s="117"/>
      <c r="E120" s="117"/>
      <c r="F120" s="117"/>
      <c r="G120" s="96"/>
      <c r="H120" s="96"/>
      <c r="I120" s="117"/>
      <c r="J120" s="117"/>
      <c r="K120" s="117"/>
      <c r="L120" s="96"/>
      <c r="M120" s="96"/>
      <c r="N120" s="96"/>
      <c r="O120" s="117"/>
      <c r="P120" s="96"/>
      <c r="Q120" s="96"/>
      <c r="R120" s="96"/>
      <c r="S120" s="96"/>
      <c r="T120" s="96"/>
      <c r="U120" s="96"/>
      <c r="V120" s="96"/>
      <c r="W120" s="96"/>
      <c r="X120" s="96"/>
      <c r="Y120" s="96"/>
      <c r="Z120" s="96"/>
    </row>
    <row r="121" spans="1:26" ht="15.75" customHeight="1" x14ac:dyDescent="0.25">
      <c r="A121" s="96"/>
      <c r="B121" s="96"/>
      <c r="C121" s="96"/>
      <c r="D121" s="117"/>
      <c r="E121" s="117"/>
      <c r="F121" s="117"/>
      <c r="G121" s="96"/>
      <c r="H121" s="96"/>
      <c r="I121" s="117"/>
      <c r="J121" s="117"/>
      <c r="K121" s="117"/>
      <c r="L121" s="96"/>
      <c r="M121" s="96"/>
      <c r="N121" s="96"/>
      <c r="O121" s="117"/>
      <c r="P121" s="96"/>
      <c r="Q121" s="96"/>
      <c r="R121" s="96"/>
      <c r="S121" s="96"/>
      <c r="T121" s="96"/>
      <c r="U121" s="96"/>
      <c r="V121" s="96"/>
      <c r="W121" s="96"/>
      <c r="X121" s="96"/>
      <c r="Y121" s="96"/>
      <c r="Z121" s="96"/>
    </row>
    <row r="122" spans="1:26" ht="15.75" customHeight="1" x14ac:dyDescent="0.25">
      <c r="A122" s="96"/>
      <c r="B122" s="96"/>
      <c r="C122" s="96"/>
      <c r="D122" s="117"/>
      <c r="E122" s="117"/>
      <c r="F122" s="117"/>
      <c r="G122" s="96"/>
      <c r="H122" s="96"/>
      <c r="I122" s="117"/>
      <c r="J122" s="117"/>
      <c r="K122" s="117"/>
      <c r="L122" s="96"/>
      <c r="M122" s="96"/>
      <c r="N122" s="96"/>
      <c r="O122" s="117"/>
      <c r="P122" s="96"/>
      <c r="Q122" s="96"/>
      <c r="R122" s="96"/>
      <c r="S122" s="96"/>
      <c r="T122" s="96"/>
      <c r="U122" s="96"/>
      <c r="V122" s="96"/>
      <c r="W122" s="96"/>
      <c r="X122" s="96"/>
      <c r="Y122" s="96"/>
      <c r="Z122" s="96"/>
    </row>
    <row r="123" spans="1:26" ht="15.75" customHeight="1" x14ac:dyDescent="0.25">
      <c r="A123" s="96"/>
      <c r="B123" s="96"/>
      <c r="C123" s="96"/>
      <c r="D123" s="117"/>
      <c r="E123" s="117"/>
      <c r="F123" s="117"/>
      <c r="G123" s="96"/>
      <c r="H123" s="96"/>
      <c r="I123" s="117"/>
      <c r="J123" s="117"/>
      <c r="K123" s="117"/>
      <c r="L123" s="96"/>
      <c r="M123" s="96"/>
      <c r="N123" s="96"/>
      <c r="O123" s="117"/>
      <c r="P123" s="96"/>
      <c r="Q123" s="96"/>
      <c r="R123" s="96"/>
      <c r="S123" s="96"/>
      <c r="T123" s="96"/>
      <c r="U123" s="96"/>
      <c r="V123" s="96"/>
      <c r="W123" s="96"/>
      <c r="X123" s="96"/>
      <c r="Y123" s="96"/>
      <c r="Z123" s="96"/>
    </row>
    <row r="124" spans="1:26" ht="15.75" customHeight="1" x14ac:dyDescent="0.25">
      <c r="A124" s="96"/>
      <c r="B124" s="96"/>
      <c r="C124" s="96"/>
      <c r="D124" s="117"/>
      <c r="E124" s="117"/>
      <c r="F124" s="117"/>
      <c r="G124" s="96"/>
      <c r="H124" s="96"/>
      <c r="I124" s="117"/>
      <c r="J124" s="117"/>
      <c r="K124" s="117"/>
      <c r="L124" s="96"/>
      <c r="M124" s="96"/>
      <c r="N124" s="96"/>
      <c r="O124" s="117"/>
      <c r="P124" s="96"/>
      <c r="Q124" s="96"/>
      <c r="R124" s="96"/>
      <c r="S124" s="96"/>
      <c r="T124" s="96"/>
      <c r="U124" s="96"/>
      <c r="V124" s="96"/>
      <c r="W124" s="96"/>
      <c r="X124" s="96"/>
      <c r="Y124" s="96"/>
      <c r="Z124" s="96"/>
    </row>
    <row r="125" spans="1:26" ht="15.75" customHeight="1" x14ac:dyDescent="0.25">
      <c r="A125" s="96"/>
      <c r="B125" s="96"/>
      <c r="C125" s="96"/>
      <c r="D125" s="117"/>
      <c r="E125" s="117"/>
      <c r="F125" s="117"/>
      <c r="G125" s="96"/>
      <c r="H125" s="96"/>
      <c r="I125" s="117"/>
      <c r="J125" s="117"/>
      <c r="K125" s="117"/>
      <c r="L125" s="96"/>
      <c r="M125" s="96"/>
      <c r="N125" s="96"/>
      <c r="O125" s="117"/>
      <c r="P125" s="96"/>
      <c r="Q125" s="96"/>
      <c r="R125" s="96"/>
      <c r="S125" s="96"/>
      <c r="T125" s="96"/>
      <c r="U125" s="96"/>
      <c r="V125" s="96"/>
      <c r="W125" s="96"/>
      <c r="X125" s="96"/>
      <c r="Y125" s="96"/>
      <c r="Z125" s="96"/>
    </row>
    <row r="126" spans="1:26" ht="15.75" customHeight="1" x14ac:dyDescent="0.25">
      <c r="A126" s="96"/>
      <c r="B126" s="96"/>
      <c r="C126" s="96"/>
      <c r="D126" s="117"/>
      <c r="E126" s="117"/>
      <c r="F126" s="117"/>
      <c r="G126" s="96"/>
      <c r="H126" s="96"/>
      <c r="I126" s="117"/>
      <c r="J126" s="117"/>
      <c r="K126" s="117"/>
      <c r="L126" s="96"/>
      <c r="M126" s="96"/>
      <c r="N126" s="96"/>
      <c r="O126" s="117"/>
      <c r="P126" s="96"/>
      <c r="Q126" s="96"/>
      <c r="R126" s="96"/>
      <c r="S126" s="96"/>
      <c r="T126" s="96"/>
      <c r="U126" s="96"/>
      <c r="V126" s="96"/>
      <c r="W126" s="96"/>
      <c r="X126" s="96"/>
      <c r="Y126" s="96"/>
      <c r="Z126" s="96"/>
    </row>
    <row r="127" spans="1:26" ht="15.75" customHeight="1" x14ac:dyDescent="0.25">
      <c r="A127" s="96"/>
      <c r="B127" s="96"/>
      <c r="C127" s="96"/>
      <c r="D127" s="117"/>
      <c r="E127" s="117"/>
      <c r="F127" s="117"/>
      <c r="G127" s="96"/>
      <c r="H127" s="96"/>
      <c r="I127" s="117"/>
      <c r="J127" s="117"/>
      <c r="K127" s="117"/>
      <c r="L127" s="96"/>
      <c r="M127" s="96"/>
      <c r="N127" s="96"/>
      <c r="O127" s="117"/>
      <c r="P127" s="96"/>
      <c r="Q127" s="96"/>
      <c r="R127" s="96"/>
      <c r="S127" s="96"/>
      <c r="T127" s="96"/>
      <c r="U127" s="96"/>
      <c r="V127" s="96"/>
      <c r="W127" s="96"/>
      <c r="X127" s="96"/>
      <c r="Y127" s="96"/>
      <c r="Z127" s="96"/>
    </row>
    <row r="128" spans="1:26" ht="15.75" customHeight="1" x14ac:dyDescent="0.25">
      <c r="A128" s="96"/>
      <c r="B128" s="96"/>
      <c r="C128" s="96"/>
      <c r="D128" s="117"/>
      <c r="E128" s="117"/>
      <c r="F128" s="117"/>
      <c r="G128" s="96"/>
      <c r="H128" s="96"/>
      <c r="I128" s="117"/>
      <c r="J128" s="117"/>
      <c r="K128" s="117"/>
      <c r="L128" s="96"/>
      <c r="M128" s="96"/>
      <c r="N128" s="96"/>
      <c r="O128" s="117"/>
      <c r="P128" s="96"/>
      <c r="Q128" s="96"/>
      <c r="R128" s="96"/>
      <c r="S128" s="96"/>
      <c r="T128" s="96"/>
      <c r="U128" s="96"/>
      <c r="V128" s="96"/>
      <c r="W128" s="96"/>
      <c r="X128" s="96"/>
      <c r="Y128" s="96"/>
      <c r="Z128" s="96"/>
    </row>
    <row r="129" spans="1:26" ht="15.75" customHeight="1" x14ac:dyDescent="0.25">
      <c r="A129" s="96"/>
      <c r="B129" s="96"/>
      <c r="C129" s="96"/>
      <c r="D129" s="117"/>
      <c r="E129" s="117"/>
      <c r="F129" s="117"/>
      <c r="G129" s="96"/>
      <c r="H129" s="96"/>
      <c r="I129" s="117"/>
      <c r="J129" s="117"/>
      <c r="K129" s="117"/>
      <c r="L129" s="96"/>
      <c r="M129" s="96"/>
      <c r="N129" s="96"/>
      <c r="O129" s="117"/>
      <c r="P129" s="96"/>
      <c r="Q129" s="96"/>
      <c r="R129" s="96"/>
      <c r="S129" s="96"/>
      <c r="T129" s="96"/>
      <c r="U129" s="96"/>
      <c r="V129" s="96"/>
      <c r="W129" s="96"/>
      <c r="X129" s="96"/>
      <c r="Y129" s="96"/>
      <c r="Z129" s="96"/>
    </row>
    <row r="130" spans="1:26" ht="15.75" customHeight="1" x14ac:dyDescent="0.25">
      <c r="A130" s="96"/>
      <c r="B130" s="96"/>
      <c r="C130" s="96"/>
      <c r="D130" s="117"/>
      <c r="E130" s="117"/>
      <c r="F130" s="117"/>
      <c r="G130" s="96"/>
      <c r="H130" s="96"/>
      <c r="I130" s="117"/>
      <c r="J130" s="117"/>
      <c r="K130" s="117"/>
      <c r="L130" s="96"/>
      <c r="M130" s="96"/>
      <c r="N130" s="96"/>
      <c r="O130" s="117"/>
      <c r="P130" s="96"/>
      <c r="Q130" s="96"/>
      <c r="R130" s="96"/>
      <c r="S130" s="96"/>
      <c r="T130" s="96"/>
      <c r="U130" s="96"/>
      <c r="V130" s="96"/>
      <c r="W130" s="96"/>
      <c r="X130" s="96"/>
      <c r="Y130" s="96"/>
      <c r="Z130" s="96"/>
    </row>
    <row r="131" spans="1:26" ht="15.75" customHeight="1" x14ac:dyDescent="0.25">
      <c r="A131" s="96"/>
      <c r="B131" s="96"/>
      <c r="C131" s="96"/>
      <c r="D131" s="117"/>
      <c r="E131" s="117"/>
      <c r="F131" s="117"/>
      <c r="G131" s="96"/>
      <c r="H131" s="96"/>
      <c r="I131" s="117"/>
      <c r="J131" s="117"/>
      <c r="K131" s="117"/>
      <c r="L131" s="96"/>
      <c r="M131" s="96"/>
      <c r="N131" s="96"/>
      <c r="O131" s="117"/>
      <c r="P131" s="96"/>
      <c r="Q131" s="96"/>
      <c r="R131" s="96"/>
      <c r="S131" s="96"/>
      <c r="T131" s="96"/>
      <c r="U131" s="96"/>
      <c r="V131" s="96"/>
      <c r="W131" s="96"/>
      <c r="X131" s="96"/>
      <c r="Y131" s="96"/>
      <c r="Z131" s="96"/>
    </row>
    <row r="132" spans="1:26" ht="15.75" customHeight="1" x14ac:dyDescent="0.25">
      <c r="A132" s="96"/>
      <c r="B132" s="96"/>
      <c r="C132" s="96"/>
      <c r="D132" s="117"/>
      <c r="E132" s="117"/>
      <c r="F132" s="117"/>
      <c r="G132" s="96"/>
      <c r="H132" s="96"/>
      <c r="I132" s="117"/>
      <c r="J132" s="117"/>
      <c r="K132" s="117"/>
      <c r="L132" s="96"/>
      <c r="M132" s="96"/>
      <c r="N132" s="96"/>
      <c r="O132" s="117"/>
      <c r="P132" s="96"/>
      <c r="Q132" s="96"/>
      <c r="R132" s="96"/>
      <c r="S132" s="96"/>
      <c r="T132" s="96"/>
      <c r="U132" s="96"/>
      <c r="V132" s="96"/>
      <c r="W132" s="96"/>
      <c r="X132" s="96"/>
      <c r="Y132" s="96"/>
      <c r="Z132" s="96"/>
    </row>
    <row r="133" spans="1:26" ht="15.75" customHeight="1" x14ac:dyDescent="0.25">
      <c r="A133" s="96"/>
      <c r="B133" s="96"/>
      <c r="C133" s="96"/>
      <c r="D133" s="117"/>
      <c r="E133" s="117"/>
      <c r="F133" s="117"/>
      <c r="G133" s="96"/>
      <c r="H133" s="96"/>
      <c r="I133" s="117"/>
      <c r="J133" s="117"/>
      <c r="K133" s="117"/>
      <c r="L133" s="96"/>
      <c r="M133" s="96"/>
      <c r="N133" s="96"/>
      <c r="O133" s="117"/>
      <c r="P133" s="96"/>
      <c r="Q133" s="96"/>
      <c r="R133" s="96"/>
      <c r="S133" s="96"/>
      <c r="T133" s="96"/>
      <c r="U133" s="96"/>
      <c r="V133" s="96"/>
      <c r="W133" s="96"/>
      <c r="X133" s="96"/>
      <c r="Y133" s="96"/>
      <c r="Z133" s="96"/>
    </row>
    <row r="134" spans="1:26" ht="15.75" customHeight="1" x14ac:dyDescent="0.25">
      <c r="A134" s="96"/>
      <c r="B134" s="96"/>
      <c r="C134" s="96"/>
      <c r="D134" s="117"/>
      <c r="E134" s="117"/>
      <c r="F134" s="117"/>
      <c r="G134" s="96"/>
      <c r="H134" s="96"/>
      <c r="I134" s="117"/>
      <c r="J134" s="117"/>
      <c r="K134" s="117"/>
      <c r="L134" s="96"/>
      <c r="M134" s="96"/>
      <c r="N134" s="96"/>
      <c r="O134" s="117"/>
      <c r="P134" s="96"/>
      <c r="Q134" s="96"/>
      <c r="R134" s="96"/>
      <c r="S134" s="96"/>
      <c r="T134" s="96"/>
      <c r="U134" s="96"/>
      <c r="V134" s="96"/>
      <c r="W134" s="96"/>
      <c r="X134" s="96"/>
      <c r="Y134" s="96"/>
      <c r="Z134" s="96"/>
    </row>
    <row r="135" spans="1:26" ht="15.75" customHeight="1" x14ac:dyDescent="0.25">
      <c r="A135" s="96"/>
      <c r="B135" s="96"/>
      <c r="C135" s="96"/>
      <c r="D135" s="117"/>
      <c r="E135" s="117"/>
      <c r="F135" s="117"/>
      <c r="G135" s="96"/>
      <c r="H135" s="96"/>
      <c r="I135" s="117"/>
      <c r="J135" s="117"/>
      <c r="K135" s="117"/>
      <c r="L135" s="96"/>
      <c r="M135" s="96"/>
      <c r="N135" s="96"/>
      <c r="O135" s="117"/>
      <c r="P135" s="96"/>
      <c r="Q135" s="96"/>
      <c r="R135" s="96"/>
      <c r="S135" s="96"/>
      <c r="T135" s="96"/>
      <c r="U135" s="96"/>
      <c r="V135" s="96"/>
      <c r="W135" s="96"/>
      <c r="X135" s="96"/>
      <c r="Y135" s="96"/>
      <c r="Z135" s="96"/>
    </row>
    <row r="136" spans="1:26" ht="15.75" customHeight="1" x14ac:dyDescent="0.25">
      <c r="A136" s="96"/>
      <c r="B136" s="96"/>
      <c r="C136" s="96"/>
      <c r="D136" s="117"/>
      <c r="E136" s="117"/>
      <c r="F136" s="117"/>
      <c r="G136" s="96"/>
      <c r="H136" s="96"/>
      <c r="I136" s="117"/>
      <c r="J136" s="117"/>
      <c r="K136" s="117"/>
      <c r="L136" s="96"/>
      <c r="M136" s="96"/>
      <c r="N136" s="96"/>
      <c r="O136" s="117"/>
      <c r="P136" s="96"/>
      <c r="Q136" s="96"/>
      <c r="R136" s="96"/>
      <c r="S136" s="96"/>
      <c r="T136" s="96"/>
      <c r="U136" s="96"/>
      <c r="V136" s="96"/>
      <c r="W136" s="96"/>
      <c r="X136" s="96"/>
      <c r="Y136" s="96"/>
      <c r="Z136" s="96"/>
    </row>
    <row r="137" spans="1:26" ht="15.75" customHeight="1" x14ac:dyDescent="0.25">
      <c r="A137" s="96"/>
      <c r="B137" s="96"/>
      <c r="C137" s="96"/>
      <c r="D137" s="117"/>
      <c r="E137" s="117"/>
      <c r="F137" s="117"/>
      <c r="G137" s="96"/>
      <c r="H137" s="96"/>
      <c r="I137" s="117"/>
      <c r="J137" s="117"/>
      <c r="K137" s="117"/>
      <c r="L137" s="96"/>
      <c r="M137" s="96"/>
      <c r="N137" s="96"/>
      <c r="O137" s="117"/>
      <c r="P137" s="96"/>
      <c r="Q137" s="96"/>
      <c r="R137" s="96"/>
      <c r="S137" s="96"/>
      <c r="T137" s="96"/>
      <c r="U137" s="96"/>
      <c r="V137" s="96"/>
      <c r="W137" s="96"/>
      <c r="X137" s="96"/>
      <c r="Y137" s="96"/>
      <c r="Z137" s="96"/>
    </row>
    <row r="138" spans="1:26" ht="15.75" customHeight="1" x14ac:dyDescent="0.25">
      <c r="A138" s="96"/>
      <c r="B138" s="96"/>
      <c r="C138" s="96"/>
      <c r="D138" s="117"/>
      <c r="E138" s="117"/>
      <c r="F138" s="117"/>
      <c r="G138" s="96"/>
      <c r="H138" s="96"/>
      <c r="I138" s="117"/>
      <c r="J138" s="117"/>
      <c r="K138" s="117"/>
      <c r="L138" s="96"/>
      <c r="M138" s="96"/>
      <c r="N138" s="96"/>
      <c r="O138" s="117"/>
      <c r="P138" s="96"/>
      <c r="Q138" s="96"/>
      <c r="R138" s="96"/>
      <c r="S138" s="96"/>
      <c r="T138" s="96"/>
      <c r="U138" s="96"/>
      <c r="V138" s="96"/>
      <c r="W138" s="96"/>
      <c r="X138" s="96"/>
      <c r="Y138" s="96"/>
      <c r="Z138" s="96"/>
    </row>
    <row r="139" spans="1:26" ht="15.75" customHeight="1" x14ac:dyDescent="0.25">
      <c r="A139" s="96"/>
      <c r="B139" s="96"/>
      <c r="C139" s="96"/>
      <c r="D139" s="117"/>
      <c r="E139" s="117"/>
      <c r="F139" s="117"/>
      <c r="G139" s="96"/>
      <c r="H139" s="96"/>
      <c r="I139" s="117"/>
      <c r="J139" s="117"/>
      <c r="K139" s="117"/>
      <c r="L139" s="96"/>
      <c r="M139" s="96"/>
      <c r="N139" s="96"/>
      <c r="O139" s="117"/>
      <c r="P139" s="96"/>
      <c r="Q139" s="96"/>
      <c r="R139" s="96"/>
      <c r="S139" s="96"/>
      <c r="T139" s="96"/>
      <c r="U139" s="96"/>
      <c r="V139" s="96"/>
      <c r="W139" s="96"/>
      <c r="X139" s="96"/>
      <c r="Y139" s="96"/>
      <c r="Z139" s="96"/>
    </row>
    <row r="140" spans="1:26" ht="15.75" customHeight="1" x14ac:dyDescent="0.25">
      <c r="A140" s="96"/>
      <c r="B140" s="96"/>
      <c r="C140" s="96"/>
      <c r="D140" s="117"/>
      <c r="E140" s="117"/>
      <c r="F140" s="117"/>
      <c r="G140" s="96"/>
      <c r="H140" s="96"/>
      <c r="I140" s="117"/>
      <c r="J140" s="117"/>
      <c r="K140" s="117"/>
      <c r="L140" s="96"/>
      <c r="M140" s="96"/>
      <c r="N140" s="96"/>
      <c r="O140" s="117"/>
      <c r="P140" s="96"/>
      <c r="Q140" s="96"/>
      <c r="R140" s="96"/>
      <c r="S140" s="96"/>
      <c r="T140" s="96"/>
      <c r="U140" s="96"/>
      <c r="V140" s="96"/>
      <c r="W140" s="96"/>
      <c r="X140" s="96"/>
      <c r="Y140" s="96"/>
      <c r="Z140" s="96"/>
    </row>
    <row r="141" spans="1:26" ht="15.75" customHeight="1" x14ac:dyDescent="0.25">
      <c r="A141" s="96"/>
      <c r="B141" s="96"/>
      <c r="C141" s="96"/>
      <c r="D141" s="117"/>
      <c r="E141" s="117"/>
      <c r="F141" s="117"/>
      <c r="G141" s="96"/>
      <c r="H141" s="96"/>
      <c r="I141" s="117"/>
      <c r="J141" s="117"/>
      <c r="K141" s="117"/>
      <c r="L141" s="96"/>
      <c r="M141" s="96"/>
      <c r="N141" s="96"/>
      <c r="O141" s="117"/>
      <c r="P141" s="96"/>
      <c r="Q141" s="96"/>
      <c r="R141" s="96"/>
      <c r="S141" s="96"/>
      <c r="T141" s="96"/>
      <c r="U141" s="96"/>
      <c r="V141" s="96"/>
      <c r="W141" s="96"/>
      <c r="X141" s="96"/>
      <c r="Y141" s="96"/>
      <c r="Z141" s="96"/>
    </row>
    <row r="142" spans="1:26" ht="15.75" customHeight="1" x14ac:dyDescent="0.25">
      <c r="A142" s="96"/>
      <c r="B142" s="96"/>
      <c r="C142" s="96"/>
      <c r="D142" s="117"/>
      <c r="E142" s="117"/>
      <c r="F142" s="117"/>
      <c r="G142" s="96"/>
      <c r="H142" s="96"/>
      <c r="I142" s="117"/>
      <c r="J142" s="117"/>
      <c r="K142" s="117"/>
      <c r="L142" s="96"/>
      <c r="M142" s="96"/>
      <c r="N142" s="96"/>
      <c r="O142" s="117"/>
      <c r="P142" s="96"/>
      <c r="Q142" s="96"/>
      <c r="R142" s="96"/>
      <c r="S142" s="96"/>
      <c r="T142" s="96"/>
      <c r="U142" s="96"/>
      <c r="V142" s="96"/>
      <c r="W142" s="96"/>
      <c r="X142" s="96"/>
      <c r="Y142" s="96"/>
      <c r="Z142" s="96"/>
    </row>
    <row r="143" spans="1:26" ht="15.75" customHeight="1" x14ac:dyDescent="0.25">
      <c r="A143" s="96"/>
      <c r="B143" s="96"/>
      <c r="C143" s="96"/>
      <c r="D143" s="117"/>
      <c r="E143" s="117"/>
      <c r="F143" s="117"/>
      <c r="G143" s="96"/>
      <c r="H143" s="96"/>
      <c r="I143" s="117"/>
      <c r="J143" s="117"/>
      <c r="K143" s="117"/>
      <c r="L143" s="96"/>
      <c r="M143" s="96"/>
      <c r="N143" s="96"/>
      <c r="O143" s="117"/>
      <c r="P143" s="96"/>
      <c r="Q143" s="96"/>
      <c r="R143" s="96"/>
      <c r="S143" s="96"/>
      <c r="T143" s="96"/>
      <c r="U143" s="96"/>
      <c r="V143" s="96"/>
      <c r="W143" s="96"/>
      <c r="X143" s="96"/>
      <c r="Y143" s="96"/>
      <c r="Z143" s="96"/>
    </row>
    <row r="144" spans="1:26" ht="15.75" customHeight="1" x14ac:dyDescent="0.25">
      <c r="A144" s="96"/>
      <c r="B144" s="96"/>
      <c r="C144" s="96"/>
      <c r="D144" s="117"/>
      <c r="E144" s="117"/>
      <c r="F144" s="117"/>
      <c r="G144" s="96"/>
      <c r="H144" s="96"/>
      <c r="I144" s="117"/>
      <c r="J144" s="117"/>
      <c r="K144" s="117"/>
      <c r="L144" s="96"/>
      <c r="M144" s="96"/>
      <c r="N144" s="96"/>
      <c r="O144" s="117"/>
      <c r="P144" s="96"/>
      <c r="Q144" s="96"/>
      <c r="R144" s="96"/>
      <c r="S144" s="96"/>
      <c r="T144" s="96"/>
      <c r="U144" s="96"/>
      <c r="V144" s="96"/>
      <c r="W144" s="96"/>
      <c r="X144" s="96"/>
      <c r="Y144" s="96"/>
      <c r="Z144" s="96"/>
    </row>
    <row r="145" spans="1:26" ht="15.75" customHeight="1" x14ac:dyDescent="0.25">
      <c r="A145" s="96"/>
      <c r="B145" s="96"/>
      <c r="C145" s="96"/>
      <c r="D145" s="117"/>
      <c r="E145" s="117"/>
      <c r="F145" s="117"/>
      <c r="G145" s="96"/>
      <c r="H145" s="96"/>
      <c r="I145" s="117"/>
      <c r="J145" s="117"/>
      <c r="K145" s="117"/>
      <c r="L145" s="96"/>
      <c r="M145" s="96"/>
      <c r="N145" s="96"/>
      <c r="O145" s="117"/>
      <c r="P145" s="96"/>
      <c r="Q145" s="96"/>
      <c r="R145" s="96"/>
      <c r="S145" s="96"/>
      <c r="T145" s="96"/>
      <c r="U145" s="96"/>
      <c r="V145" s="96"/>
      <c r="W145" s="96"/>
      <c r="X145" s="96"/>
      <c r="Y145" s="96"/>
      <c r="Z145" s="96"/>
    </row>
    <row r="146" spans="1:26" ht="15.75" customHeight="1" x14ac:dyDescent="0.25">
      <c r="A146" s="96"/>
      <c r="B146" s="96"/>
      <c r="C146" s="96"/>
      <c r="D146" s="117"/>
      <c r="E146" s="117"/>
      <c r="F146" s="117"/>
      <c r="G146" s="96"/>
      <c r="H146" s="96"/>
      <c r="I146" s="117"/>
      <c r="J146" s="117"/>
      <c r="K146" s="117"/>
      <c r="L146" s="96"/>
      <c r="M146" s="96"/>
      <c r="N146" s="96"/>
      <c r="O146" s="117"/>
      <c r="P146" s="96"/>
      <c r="Q146" s="96"/>
      <c r="R146" s="96"/>
      <c r="S146" s="96"/>
      <c r="T146" s="96"/>
      <c r="U146" s="96"/>
      <c r="V146" s="96"/>
      <c r="W146" s="96"/>
      <c r="X146" s="96"/>
      <c r="Y146" s="96"/>
      <c r="Z146" s="96"/>
    </row>
    <row r="147" spans="1:26" ht="15.75" customHeight="1" x14ac:dyDescent="0.25">
      <c r="A147" s="96"/>
      <c r="B147" s="96"/>
      <c r="C147" s="96"/>
      <c r="D147" s="117"/>
      <c r="E147" s="117"/>
      <c r="F147" s="117"/>
      <c r="G147" s="96"/>
      <c r="H147" s="96"/>
      <c r="I147" s="117"/>
      <c r="J147" s="117"/>
      <c r="K147" s="117"/>
      <c r="L147" s="96"/>
      <c r="M147" s="96"/>
      <c r="N147" s="96"/>
      <c r="O147" s="117"/>
      <c r="P147" s="96"/>
      <c r="Q147" s="96"/>
      <c r="R147" s="96"/>
      <c r="S147" s="96"/>
      <c r="T147" s="96"/>
      <c r="U147" s="96"/>
      <c r="V147" s="96"/>
      <c r="W147" s="96"/>
      <c r="X147" s="96"/>
      <c r="Y147" s="96"/>
      <c r="Z147" s="96"/>
    </row>
    <row r="148" spans="1:26" ht="15.75" customHeight="1" x14ac:dyDescent="0.25">
      <c r="A148" s="96"/>
      <c r="B148" s="96"/>
      <c r="C148" s="96"/>
      <c r="D148" s="117"/>
      <c r="E148" s="117"/>
      <c r="F148" s="117"/>
      <c r="G148" s="96"/>
      <c r="H148" s="96"/>
      <c r="I148" s="117"/>
      <c r="J148" s="117"/>
      <c r="K148" s="117"/>
      <c r="L148" s="96"/>
      <c r="M148" s="96"/>
      <c r="N148" s="96"/>
      <c r="O148" s="117"/>
      <c r="P148" s="96"/>
      <c r="Q148" s="96"/>
      <c r="R148" s="96"/>
      <c r="S148" s="96"/>
      <c r="T148" s="96"/>
      <c r="U148" s="96"/>
      <c r="V148" s="96"/>
      <c r="W148" s="96"/>
      <c r="X148" s="96"/>
      <c r="Y148" s="96"/>
      <c r="Z148" s="96"/>
    </row>
    <row r="149" spans="1:26" ht="15.75" customHeight="1" x14ac:dyDescent="0.25">
      <c r="A149" s="96"/>
      <c r="B149" s="96"/>
      <c r="C149" s="96"/>
      <c r="D149" s="117"/>
      <c r="E149" s="117"/>
      <c r="F149" s="117"/>
      <c r="G149" s="96"/>
      <c r="H149" s="96"/>
      <c r="I149" s="117"/>
      <c r="J149" s="117"/>
      <c r="K149" s="117"/>
      <c r="L149" s="96"/>
      <c r="M149" s="96"/>
      <c r="N149" s="96"/>
      <c r="O149" s="117"/>
      <c r="P149" s="96"/>
      <c r="Q149" s="96"/>
      <c r="R149" s="96"/>
      <c r="S149" s="96"/>
      <c r="T149" s="96"/>
      <c r="U149" s="96"/>
      <c r="V149" s="96"/>
      <c r="W149" s="96"/>
      <c r="X149" s="96"/>
      <c r="Y149" s="96"/>
      <c r="Z149" s="96"/>
    </row>
    <row r="150" spans="1:26" ht="15.75" customHeight="1" x14ac:dyDescent="0.25">
      <c r="A150" s="96"/>
      <c r="B150" s="96"/>
      <c r="C150" s="96"/>
      <c r="D150" s="117"/>
      <c r="E150" s="117"/>
      <c r="F150" s="117"/>
      <c r="G150" s="96"/>
      <c r="H150" s="96"/>
      <c r="I150" s="117"/>
      <c r="J150" s="117"/>
      <c r="K150" s="117"/>
      <c r="L150" s="96"/>
      <c r="M150" s="96"/>
      <c r="N150" s="96"/>
      <c r="O150" s="117"/>
      <c r="P150" s="96"/>
      <c r="Q150" s="96"/>
      <c r="R150" s="96"/>
      <c r="S150" s="96"/>
      <c r="T150" s="96"/>
      <c r="U150" s="96"/>
      <c r="V150" s="96"/>
      <c r="W150" s="96"/>
      <c r="X150" s="96"/>
      <c r="Y150" s="96"/>
      <c r="Z150" s="96"/>
    </row>
    <row r="151" spans="1:26" ht="15.75" customHeight="1" x14ac:dyDescent="0.25">
      <c r="A151" s="96"/>
      <c r="B151" s="96"/>
      <c r="C151" s="96"/>
      <c r="D151" s="117"/>
      <c r="E151" s="117"/>
      <c r="F151" s="117"/>
      <c r="G151" s="96"/>
      <c r="H151" s="96"/>
      <c r="I151" s="117"/>
      <c r="J151" s="117"/>
      <c r="K151" s="117"/>
      <c r="L151" s="96"/>
      <c r="M151" s="96"/>
      <c r="N151" s="96"/>
      <c r="O151" s="117"/>
      <c r="P151" s="96"/>
      <c r="Q151" s="96"/>
      <c r="R151" s="96"/>
      <c r="S151" s="96"/>
      <c r="T151" s="96"/>
      <c r="U151" s="96"/>
      <c r="V151" s="96"/>
      <c r="W151" s="96"/>
      <c r="X151" s="96"/>
      <c r="Y151" s="96"/>
      <c r="Z151" s="96"/>
    </row>
    <row r="152" spans="1:26" ht="15.75" customHeight="1" x14ac:dyDescent="0.25">
      <c r="A152" s="96"/>
      <c r="B152" s="96"/>
      <c r="C152" s="96"/>
      <c r="D152" s="117"/>
      <c r="E152" s="117"/>
      <c r="F152" s="117"/>
      <c r="G152" s="96"/>
      <c r="H152" s="96"/>
      <c r="I152" s="117"/>
      <c r="J152" s="117"/>
      <c r="K152" s="117"/>
      <c r="L152" s="96"/>
      <c r="M152" s="96"/>
      <c r="N152" s="96"/>
      <c r="O152" s="117"/>
      <c r="P152" s="96"/>
      <c r="Q152" s="96"/>
      <c r="R152" s="96"/>
      <c r="S152" s="96"/>
      <c r="T152" s="96"/>
      <c r="U152" s="96"/>
      <c r="V152" s="96"/>
      <c r="W152" s="96"/>
      <c r="X152" s="96"/>
      <c r="Y152" s="96"/>
      <c r="Z152" s="96"/>
    </row>
    <row r="153" spans="1:26" ht="15.75" customHeight="1" x14ac:dyDescent="0.25">
      <c r="A153" s="96"/>
      <c r="B153" s="96"/>
      <c r="C153" s="96"/>
      <c r="D153" s="117"/>
      <c r="E153" s="117"/>
      <c r="F153" s="117"/>
      <c r="G153" s="96"/>
      <c r="H153" s="96"/>
      <c r="I153" s="117"/>
      <c r="J153" s="117"/>
      <c r="K153" s="117"/>
      <c r="L153" s="96"/>
      <c r="M153" s="96"/>
      <c r="N153" s="96"/>
      <c r="O153" s="117"/>
      <c r="P153" s="96"/>
      <c r="Q153" s="96"/>
      <c r="R153" s="96"/>
      <c r="S153" s="96"/>
      <c r="T153" s="96"/>
      <c r="U153" s="96"/>
      <c r="V153" s="96"/>
      <c r="W153" s="96"/>
      <c r="X153" s="96"/>
      <c r="Y153" s="96"/>
      <c r="Z153" s="96"/>
    </row>
    <row r="154" spans="1:26" ht="15.75" customHeight="1" x14ac:dyDescent="0.25">
      <c r="A154" s="96"/>
      <c r="B154" s="96"/>
      <c r="C154" s="96"/>
      <c r="D154" s="117"/>
      <c r="E154" s="117"/>
      <c r="F154" s="117"/>
      <c r="G154" s="96"/>
      <c r="H154" s="96"/>
      <c r="I154" s="117"/>
      <c r="J154" s="117"/>
      <c r="K154" s="117"/>
      <c r="L154" s="96"/>
      <c r="M154" s="96"/>
      <c r="N154" s="96"/>
      <c r="O154" s="117"/>
      <c r="P154" s="96"/>
      <c r="Q154" s="96"/>
      <c r="R154" s="96"/>
      <c r="S154" s="96"/>
      <c r="T154" s="96"/>
      <c r="U154" s="96"/>
      <c r="V154" s="96"/>
      <c r="W154" s="96"/>
      <c r="X154" s="96"/>
      <c r="Y154" s="96"/>
      <c r="Z154" s="96"/>
    </row>
    <row r="155" spans="1:26" ht="15.75" customHeight="1" x14ac:dyDescent="0.25">
      <c r="A155" s="96"/>
      <c r="B155" s="96"/>
      <c r="C155" s="96"/>
      <c r="D155" s="117"/>
      <c r="E155" s="117"/>
      <c r="F155" s="117"/>
      <c r="G155" s="96"/>
      <c r="H155" s="96"/>
      <c r="I155" s="117"/>
      <c r="J155" s="117"/>
      <c r="K155" s="117"/>
      <c r="L155" s="96"/>
      <c r="M155" s="96"/>
      <c r="N155" s="96"/>
      <c r="O155" s="117"/>
      <c r="P155" s="96"/>
      <c r="Q155" s="96"/>
      <c r="R155" s="96"/>
      <c r="S155" s="96"/>
      <c r="T155" s="96"/>
      <c r="U155" s="96"/>
      <c r="V155" s="96"/>
      <c r="W155" s="96"/>
      <c r="X155" s="96"/>
      <c r="Y155" s="96"/>
      <c r="Z155" s="96"/>
    </row>
    <row r="156" spans="1:26" ht="15.75" customHeight="1" x14ac:dyDescent="0.25">
      <c r="A156" s="96"/>
      <c r="B156" s="96"/>
      <c r="C156" s="96"/>
      <c r="D156" s="117"/>
      <c r="E156" s="117"/>
      <c r="F156" s="117"/>
      <c r="G156" s="96"/>
      <c r="H156" s="96"/>
      <c r="I156" s="117"/>
      <c r="J156" s="117"/>
      <c r="K156" s="117"/>
      <c r="L156" s="96"/>
      <c r="M156" s="96"/>
      <c r="N156" s="96"/>
      <c r="O156" s="117"/>
      <c r="P156" s="96"/>
      <c r="Q156" s="96"/>
      <c r="R156" s="96"/>
      <c r="S156" s="96"/>
      <c r="T156" s="96"/>
      <c r="U156" s="96"/>
      <c r="V156" s="96"/>
      <c r="W156" s="96"/>
      <c r="X156" s="96"/>
      <c r="Y156" s="96"/>
      <c r="Z156" s="96"/>
    </row>
    <row r="157" spans="1:26" ht="15.75" customHeight="1" x14ac:dyDescent="0.25">
      <c r="A157" s="96"/>
      <c r="B157" s="96"/>
      <c r="C157" s="96"/>
      <c r="D157" s="117"/>
      <c r="E157" s="117"/>
      <c r="F157" s="117"/>
      <c r="G157" s="96"/>
      <c r="H157" s="96"/>
      <c r="I157" s="117"/>
      <c r="J157" s="117"/>
      <c r="K157" s="117"/>
      <c r="L157" s="96"/>
      <c r="M157" s="96"/>
      <c r="N157" s="96"/>
      <c r="O157" s="117"/>
      <c r="P157" s="96"/>
      <c r="Q157" s="96"/>
      <c r="R157" s="96"/>
      <c r="S157" s="96"/>
      <c r="T157" s="96"/>
      <c r="U157" s="96"/>
      <c r="V157" s="96"/>
      <c r="W157" s="96"/>
      <c r="X157" s="96"/>
      <c r="Y157" s="96"/>
      <c r="Z157" s="96"/>
    </row>
    <row r="158" spans="1:26" ht="15.75" customHeight="1" x14ac:dyDescent="0.25">
      <c r="A158" s="96"/>
      <c r="B158" s="96"/>
      <c r="C158" s="96"/>
      <c r="D158" s="117"/>
      <c r="E158" s="117"/>
      <c r="F158" s="117"/>
      <c r="G158" s="96"/>
      <c r="H158" s="96"/>
      <c r="I158" s="117"/>
      <c r="J158" s="117"/>
      <c r="K158" s="117"/>
      <c r="L158" s="96"/>
      <c r="M158" s="96"/>
      <c r="N158" s="96"/>
      <c r="O158" s="117"/>
      <c r="P158" s="96"/>
      <c r="Q158" s="96"/>
      <c r="R158" s="96"/>
      <c r="S158" s="96"/>
      <c r="T158" s="96"/>
      <c r="U158" s="96"/>
      <c r="V158" s="96"/>
      <c r="W158" s="96"/>
      <c r="X158" s="96"/>
      <c r="Y158" s="96"/>
      <c r="Z158" s="96"/>
    </row>
    <row r="159" spans="1:26" ht="15.75" customHeight="1" x14ac:dyDescent="0.25">
      <c r="A159" s="96"/>
      <c r="B159" s="96"/>
      <c r="C159" s="96"/>
      <c r="D159" s="117"/>
      <c r="E159" s="117"/>
      <c r="F159" s="117"/>
      <c r="G159" s="96"/>
      <c r="H159" s="96"/>
      <c r="I159" s="117"/>
      <c r="J159" s="117"/>
      <c r="K159" s="117"/>
      <c r="L159" s="96"/>
      <c r="M159" s="96"/>
      <c r="N159" s="96"/>
      <c r="O159" s="117"/>
      <c r="P159" s="96"/>
      <c r="Q159" s="96"/>
      <c r="R159" s="96"/>
      <c r="S159" s="96"/>
      <c r="T159" s="96"/>
      <c r="U159" s="96"/>
      <c r="V159" s="96"/>
      <c r="W159" s="96"/>
      <c r="X159" s="96"/>
      <c r="Y159" s="96"/>
      <c r="Z159" s="96"/>
    </row>
    <row r="160" spans="1:26" ht="15.75" customHeight="1" x14ac:dyDescent="0.25">
      <c r="A160" s="96"/>
      <c r="B160" s="96"/>
      <c r="C160" s="96"/>
      <c r="D160" s="117"/>
      <c r="E160" s="117"/>
      <c r="F160" s="117"/>
      <c r="G160" s="96"/>
      <c r="H160" s="96"/>
      <c r="I160" s="117"/>
      <c r="J160" s="117"/>
      <c r="K160" s="117"/>
      <c r="L160" s="96"/>
      <c r="M160" s="96"/>
      <c r="N160" s="96"/>
      <c r="O160" s="117"/>
      <c r="P160" s="96"/>
      <c r="Q160" s="96"/>
      <c r="R160" s="96"/>
      <c r="S160" s="96"/>
      <c r="T160" s="96"/>
      <c r="U160" s="96"/>
      <c r="V160" s="96"/>
      <c r="W160" s="96"/>
      <c r="X160" s="96"/>
      <c r="Y160" s="96"/>
      <c r="Z160" s="96"/>
    </row>
    <row r="161" spans="1:26" ht="15.75" customHeight="1" x14ac:dyDescent="0.25">
      <c r="A161" s="96"/>
      <c r="B161" s="96"/>
      <c r="C161" s="96"/>
      <c r="D161" s="117"/>
      <c r="E161" s="117"/>
      <c r="F161" s="117"/>
      <c r="G161" s="96"/>
      <c r="H161" s="96"/>
      <c r="I161" s="117"/>
      <c r="J161" s="117"/>
      <c r="K161" s="117"/>
      <c r="L161" s="96"/>
      <c r="M161" s="96"/>
      <c r="N161" s="96"/>
      <c r="O161" s="117"/>
      <c r="P161" s="96"/>
      <c r="Q161" s="96"/>
      <c r="R161" s="96"/>
      <c r="S161" s="96"/>
      <c r="T161" s="96"/>
      <c r="U161" s="96"/>
      <c r="V161" s="96"/>
      <c r="W161" s="96"/>
      <c r="X161" s="96"/>
      <c r="Y161" s="96"/>
      <c r="Z161" s="96"/>
    </row>
    <row r="162" spans="1:26" ht="15.75" customHeight="1" x14ac:dyDescent="0.25">
      <c r="A162" s="96"/>
      <c r="B162" s="96"/>
      <c r="C162" s="96"/>
      <c r="D162" s="117"/>
      <c r="E162" s="117"/>
      <c r="F162" s="117"/>
      <c r="G162" s="96"/>
      <c r="H162" s="96"/>
      <c r="I162" s="117"/>
      <c r="J162" s="117"/>
      <c r="K162" s="117"/>
      <c r="L162" s="96"/>
      <c r="M162" s="96"/>
      <c r="N162" s="96"/>
      <c r="O162" s="117"/>
      <c r="P162" s="96"/>
      <c r="Q162" s="96"/>
      <c r="R162" s="96"/>
      <c r="S162" s="96"/>
      <c r="T162" s="96"/>
      <c r="U162" s="96"/>
      <c r="V162" s="96"/>
      <c r="W162" s="96"/>
      <c r="X162" s="96"/>
      <c r="Y162" s="96"/>
      <c r="Z162" s="96"/>
    </row>
    <row r="163" spans="1:26" ht="15.75" customHeight="1" x14ac:dyDescent="0.25">
      <c r="A163" s="96"/>
      <c r="B163" s="96"/>
      <c r="C163" s="96"/>
      <c r="D163" s="117"/>
      <c r="E163" s="117"/>
      <c r="F163" s="117"/>
      <c r="G163" s="96"/>
      <c r="H163" s="96"/>
      <c r="I163" s="117"/>
      <c r="J163" s="117"/>
      <c r="K163" s="117"/>
      <c r="L163" s="96"/>
      <c r="M163" s="96"/>
      <c r="N163" s="96"/>
      <c r="O163" s="117"/>
      <c r="P163" s="96"/>
      <c r="Q163" s="96"/>
      <c r="R163" s="96"/>
      <c r="S163" s="96"/>
      <c r="T163" s="96"/>
      <c r="U163" s="96"/>
      <c r="V163" s="96"/>
      <c r="W163" s="96"/>
      <c r="X163" s="96"/>
      <c r="Y163" s="96"/>
      <c r="Z163" s="96"/>
    </row>
    <row r="164" spans="1:26" ht="15.75" customHeight="1" x14ac:dyDescent="0.25">
      <c r="A164" s="96"/>
      <c r="B164" s="96"/>
      <c r="C164" s="96"/>
      <c r="D164" s="117"/>
      <c r="E164" s="117"/>
      <c r="F164" s="117"/>
      <c r="G164" s="96"/>
      <c r="H164" s="96"/>
      <c r="I164" s="117"/>
      <c r="J164" s="117"/>
      <c r="K164" s="117"/>
      <c r="L164" s="96"/>
      <c r="M164" s="96"/>
      <c r="N164" s="96"/>
      <c r="O164" s="117"/>
      <c r="P164" s="96"/>
      <c r="Q164" s="96"/>
      <c r="R164" s="96"/>
      <c r="S164" s="96"/>
      <c r="T164" s="96"/>
      <c r="U164" s="96"/>
      <c r="V164" s="96"/>
      <c r="W164" s="96"/>
      <c r="X164" s="96"/>
      <c r="Y164" s="96"/>
      <c r="Z164" s="96"/>
    </row>
    <row r="165" spans="1:26" ht="15.75" customHeight="1" x14ac:dyDescent="0.25">
      <c r="A165" s="96"/>
      <c r="B165" s="96"/>
      <c r="C165" s="96"/>
      <c r="D165" s="117"/>
      <c r="E165" s="117"/>
      <c r="F165" s="117"/>
      <c r="G165" s="96"/>
      <c r="H165" s="96"/>
      <c r="I165" s="117"/>
      <c r="J165" s="117"/>
      <c r="K165" s="117"/>
      <c r="L165" s="96"/>
      <c r="M165" s="96"/>
      <c r="N165" s="96"/>
      <c r="O165" s="117"/>
      <c r="P165" s="96"/>
      <c r="Q165" s="96"/>
      <c r="R165" s="96"/>
      <c r="S165" s="96"/>
      <c r="T165" s="96"/>
      <c r="U165" s="96"/>
      <c r="V165" s="96"/>
      <c r="W165" s="96"/>
      <c r="X165" s="96"/>
      <c r="Y165" s="96"/>
      <c r="Z165" s="96"/>
    </row>
    <row r="166" spans="1:26" ht="15.75" customHeight="1" x14ac:dyDescent="0.25">
      <c r="A166" s="96"/>
      <c r="B166" s="96"/>
      <c r="C166" s="96"/>
      <c r="D166" s="117"/>
      <c r="E166" s="117"/>
      <c r="F166" s="117"/>
      <c r="G166" s="96"/>
      <c r="H166" s="96"/>
      <c r="I166" s="117"/>
      <c r="J166" s="117"/>
      <c r="K166" s="117"/>
      <c r="L166" s="96"/>
      <c r="M166" s="96"/>
      <c r="N166" s="96"/>
      <c r="O166" s="117"/>
      <c r="P166" s="96"/>
      <c r="Q166" s="96"/>
      <c r="R166" s="96"/>
      <c r="S166" s="96"/>
      <c r="T166" s="96"/>
      <c r="U166" s="96"/>
      <c r="V166" s="96"/>
      <c r="W166" s="96"/>
      <c r="X166" s="96"/>
      <c r="Y166" s="96"/>
      <c r="Z166" s="96"/>
    </row>
    <row r="167" spans="1:26" ht="15.75" customHeight="1" x14ac:dyDescent="0.25">
      <c r="A167" s="96"/>
      <c r="B167" s="96"/>
      <c r="C167" s="96"/>
      <c r="D167" s="117"/>
      <c r="E167" s="117"/>
      <c r="F167" s="117"/>
      <c r="G167" s="96"/>
      <c r="H167" s="96"/>
      <c r="I167" s="117"/>
      <c r="J167" s="117"/>
      <c r="K167" s="117"/>
      <c r="L167" s="96"/>
      <c r="M167" s="96"/>
      <c r="N167" s="96"/>
      <c r="O167" s="117"/>
      <c r="P167" s="96"/>
      <c r="Q167" s="96"/>
      <c r="R167" s="96"/>
      <c r="S167" s="96"/>
      <c r="T167" s="96"/>
      <c r="U167" s="96"/>
      <c r="V167" s="96"/>
      <c r="W167" s="96"/>
      <c r="X167" s="96"/>
      <c r="Y167" s="96"/>
      <c r="Z167" s="96"/>
    </row>
    <row r="168" spans="1:26" ht="15.75" customHeight="1" x14ac:dyDescent="0.25">
      <c r="A168" s="96"/>
      <c r="B168" s="96"/>
      <c r="C168" s="96"/>
      <c r="D168" s="117"/>
      <c r="E168" s="117"/>
      <c r="F168" s="117"/>
      <c r="G168" s="96"/>
      <c r="H168" s="96"/>
      <c r="I168" s="117"/>
      <c r="J168" s="117"/>
      <c r="K168" s="117"/>
      <c r="L168" s="96"/>
      <c r="M168" s="96"/>
      <c r="N168" s="96"/>
      <c r="O168" s="117"/>
      <c r="P168" s="96"/>
      <c r="Q168" s="96"/>
      <c r="R168" s="96"/>
      <c r="S168" s="96"/>
      <c r="T168" s="96"/>
      <c r="U168" s="96"/>
      <c r="V168" s="96"/>
      <c r="W168" s="96"/>
      <c r="X168" s="96"/>
      <c r="Y168" s="96"/>
      <c r="Z168" s="96"/>
    </row>
    <row r="169" spans="1:26" ht="15.75" customHeight="1" x14ac:dyDescent="0.25">
      <c r="A169" s="96"/>
      <c r="B169" s="96"/>
      <c r="C169" s="96"/>
      <c r="D169" s="117"/>
      <c r="E169" s="117"/>
      <c r="F169" s="117"/>
      <c r="G169" s="96"/>
      <c r="H169" s="96"/>
      <c r="I169" s="117"/>
      <c r="J169" s="117"/>
      <c r="K169" s="117"/>
      <c r="L169" s="96"/>
      <c r="M169" s="96"/>
      <c r="N169" s="96"/>
      <c r="O169" s="117"/>
      <c r="P169" s="96"/>
      <c r="Q169" s="96"/>
      <c r="R169" s="96"/>
      <c r="S169" s="96"/>
      <c r="T169" s="96"/>
      <c r="U169" s="96"/>
      <c r="V169" s="96"/>
      <c r="W169" s="96"/>
      <c r="X169" s="96"/>
      <c r="Y169" s="96"/>
      <c r="Z169" s="96"/>
    </row>
    <row r="170" spans="1:26" ht="15.75" customHeight="1" x14ac:dyDescent="0.25">
      <c r="A170" s="96"/>
      <c r="B170" s="96"/>
      <c r="C170" s="96"/>
      <c r="D170" s="117"/>
      <c r="E170" s="117"/>
      <c r="F170" s="117"/>
      <c r="G170" s="96"/>
      <c r="H170" s="96"/>
      <c r="I170" s="117"/>
      <c r="J170" s="117"/>
      <c r="K170" s="117"/>
      <c r="L170" s="96"/>
      <c r="M170" s="96"/>
      <c r="N170" s="96"/>
      <c r="O170" s="117"/>
      <c r="P170" s="96"/>
      <c r="Q170" s="96"/>
      <c r="R170" s="96"/>
      <c r="S170" s="96"/>
      <c r="T170" s="96"/>
      <c r="U170" s="96"/>
      <c r="V170" s="96"/>
      <c r="W170" s="96"/>
      <c r="X170" s="96"/>
      <c r="Y170" s="96"/>
      <c r="Z170" s="96"/>
    </row>
    <row r="171" spans="1:26" ht="15.75" customHeight="1" x14ac:dyDescent="0.25">
      <c r="A171" s="96"/>
      <c r="B171" s="96"/>
      <c r="C171" s="96"/>
      <c r="D171" s="117"/>
      <c r="E171" s="117"/>
      <c r="F171" s="117"/>
      <c r="G171" s="96"/>
      <c r="H171" s="96"/>
      <c r="I171" s="117"/>
      <c r="J171" s="117"/>
      <c r="K171" s="117"/>
      <c r="L171" s="96"/>
      <c r="M171" s="96"/>
      <c r="N171" s="96"/>
      <c r="O171" s="117"/>
      <c r="P171" s="96"/>
      <c r="Q171" s="96"/>
      <c r="R171" s="96"/>
      <c r="S171" s="96"/>
      <c r="T171" s="96"/>
      <c r="U171" s="96"/>
      <c r="V171" s="96"/>
      <c r="W171" s="96"/>
      <c r="X171" s="96"/>
      <c r="Y171" s="96"/>
      <c r="Z171" s="96"/>
    </row>
    <row r="172" spans="1:26" ht="15.75" customHeight="1" x14ac:dyDescent="0.25">
      <c r="A172" s="96"/>
      <c r="B172" s="96"/>
      <c r="C172" s="96"/>
      <c r="D172" s="117"/>
      <c r="E172" s="117"/>
      <c r="F172" s="117"/>
      <c r="G172" s="96"/>
      <c r="H172" s="96"/>
      <c r="I172" s="117"/>
      <c r="J172" s="117"/>
      <c r="K172" s="117"/>
      <c r="L172" s="96"/>
      <c r="M172" s="96"/>
      <c r="N172" s="96"/>
      <c r="O172" s="117"/>
      <c r="P172" s="96"/>
      <c r="Q172" s="96"/>
      <c r="R172" s="96"/>
      <c r="S172" s="96"/>
      <c r="T172" s="96"/>
      <c r="U172" s="96"/>
      <c r="V172" s="96"/>
      <c r="W172" s="96"/>
      <c r="X172" s="96"/>
      <c r="Y172" s="96"/>
      <c r="Z172" s="96"/>
    </row>
    <row r="173" spans="1:26" ht="15.75" customHeight="1" x14ac:dyDescent="0.25">
      <c r="A173" s="96"/>
      <c r="B173" s="96"/>
      <c r="C173" s="96"/>
      <c r="D173" s="117"/>
      <c r="E173" s="117"/>
      <c r="F173" s="117"/>
      <c r="G173" s="96"/>
      <c r="H173" s="96"/>
      <c r="I173" s="117"/>
      <c r="J173" s="117"/>
      <c r="K173" s="117"/>
      <c r="L173" s="96"/>
      <c r="M173" s="96"/>
      <c r="N173" s="96"/>
      <c r="O173" s="117"/>
      <c r="P173" s="96"/>
      <c r="Q173" s="96"/>
      <c r="R173" s="96"/>
      <c r="S173" s="96"/>
      <c r="T173" s="96"/>
      <c r="U173" s="96"/>
      <c r="V173" s="96"/>
      <c r="W173" s="96"/>
      <c r="X173" s="96"/>
      <c r="Y173" s="96"/>
      <c r="Z173" s="96"/>
    </row>
    <row r="174" spans="1:26" ht="15.75" customHeight="1" x14ac:dyDescent="0.25">
      <c r="A174" s="96"/>
      <c r="B174" s="96"/>
      <c r="C174" s="96"/>
      <c r="D174" s="117"/>
      <c r="E174" s="117"/>
      <c r="F174" s="117"/>
      <c r="G174" s="96"/>
      <c r="H174" s="96"/>
      <c r="I174" s="117"/>
      <c r="J174" s="117"/>
      <c r="K174" s="117"/>
      <c r="L174" s="96"/>
      <c r="M174" s="96"/>
      <c r="N174" s="96"/>
      <c r="O174" s="117"/>
      <c r="P174" s="96"/>
      <c r="Q174" s="96"/>
      <c r="R174" s="96"/>
      <c r="S174" s="96"/>
      <c r="T174" s="96"/>
      <c r="U174" s="96"/>
      <c r="V174" s="96"/>
      <c r="W174" s="96"/>
      <c r="X174" s="96"/>
      <c r="Y174" s="96"/>
      <c r="Z174" s="96"/>
    </row>
    <row r="175" spans="1:26" ht="15.75" customHeight="1" x14ac:dyDescent="0.25">
      <c r="A175" s="96"/>
      <c r="B175" s="96"/>
      <c r="C175" s="96"/>
      <c r="D175" s="117"/>
      <c r="E175" s="117"/>
      <c r="F175" s="117"/>
      <c r="G175" s="96"/>
      <c r="H175" s="96"/>
      <c r="I175" s="117"/>
      <c r="J175" s="117"/>
      <c r="K175" s="117"/>
      <c r="L175" s="96"/>
      <c r="M175" s="96"/>
      <c r="N175" s="96"/>
      <c r="O175" s="117"/>
      <c r="P175" s="96"/>
      <c r="Q175" s="96"/>
      <c r="R175" s="96"/>
      <c r="S175" s="96"/>
      <c r="T175" s="96"/>
      <c r="U175" s="96"/>
      <c r="V175" s="96"/>
      <c r="W175" s="96"/>
      <c r="X175" s="96"/>
      <c r="Y175" s="96"/>
      <c r="Z175" s="96"/>
    </row>
    <row r="176" spans="1:26" ht="15.75" customHeight="1" x14ac:dyDescent="0.25">
      <c r="A176" s="96"/>
      <c r="B176" s="96"/>
      <c r="C176" s="96"/>
      <c r="D176" s="117"/>
      <c r="E176" s="117"/>
      <c r="F176" s="117"/>
      <c r="G176" s="96"/>
      <c r="H176" s="96"/>
      <c r="I176" s="117"/>
      <c r="J176" s="117"/>
      <c r="K176" s="117"/>
      <c r="L176" s="96"/>
      <c r="M176" s="96"/>
      <c r="N176" s="96"/>
      <c r="O176" s="117"/>
      <c r="P176" s="96"/>
      <c r="Q176" s="96"/>
      <c r="R176" s="96"/>
      <c r="S176" s="96"/>
      <c r="T176" s="96"/>
      <c r="U176" s="96"/>
      <c r="V176" s="96"/>
      <c r="W176" s="96"/>
      <c r="X176" s="96"/>
      <c r="Y176" s="96"/>
      <c r="Z176" s="96"/>
    </row>
    <row r="177" spans="1:26" ht="15.75" customHeight="1" x14ac:dyDescent="0.25">
      <c r="A177" s="96"/>
      <c r="B177" s="96"/>
      <c r="C177" s="96"/>
      <c r="D177" s="117"/>
      <c r="E177" s="117"/>
      <c r="F177" s="117"/>
      <c r="G177" s="96"/>
      <c r="H177" s="96"/>
      <c r="I177" s="117"/>
      <c r="J177" s="117"/>
      <c r="K177" s="117"/>
      <c r="L177" s="96"/>
      <c r="M177" s="96"/>
      <c r="N177" s="96"/>
      <c r="O177" s="117"/>
      <c r="P177" s="96"/>
      <c r="Q177" s="96"/>
      <c r="R177" s="96"/>
      <c r="S177" s="96"/>
      <c r="T177" s="96"/>
      <c r="U177" s="96"/>
      <c r="V177" s="96"/>
      <c r="W177" s="96"/>
      <c r="X177" s="96"/>
      <c r="Y177" s="96"/>
      <c r="Z177" s="96"/>
    </row>
    <row r="178" spans="1:26" ht="15.75" customHeight="1" x14ac:dyDescent="0.25">
      <c r="A178" s="96"/>
      <c r="B178" s="96"/>
      <c r="C178" s="96"/>
      <c r="D178" s="117"/>
      <c r="E178" s="117"/>
      <c r="F178" s="117"/>
      <c r="G178" s="96"/>
      <c r="H178" s="96"/>
      <c r="I178" s="117"/>
      <c r="J178" s="117"/>
      <c r="K178" s="117"/>
      <c r="L178" s="96"/>
      <c r="M178" s="96"/>
      <c r="N178" s="96"/>
      <c r="O178" s="117"/>
      <c r="P178" s="96"/>
      <c r="Q178" s="96"/>
      <c r="R178" s="96"/>
      <c r="S178" s="96"/>
      <c r="T178" s="96"/>
      <c r="U178" s="96"/>
      <c r="V178" s="96"/>
      <c r="W178" s="96"/>
      <c r="X178" s="96"/>
      <c r="Y178" s="96"/>
      <c r="Z178" s="96"/>
    </row>
    <row r="179" spans="1:26" ht="15.75" customHeight="1" x14ac:dyDescent="0.25">
      <c r="A179" s="96"/>
      <c r="B179" s="96"/>
      <c r="C179" s="96"/>
      <c r="D179" s="117"/>
      <c r="E179" s="117"/>
      <c r="F179" s="117"/>
      <c r="G179" s="96"/>
      <c r="H179" s="96"/>
      <c r="I179" s="117"/>
      <c r="J179" s="117"/>
      <c r="K179" s="117"/>
      <c r="L179" s="96"/>
      <c r="M179" s="96"/>
      <c r="N179" s="96"/>
      <c r="O179" s="117"/>
      <c r="P179" s="96"/>
      <c r="Q179" s="96"/>
      <c r="R179" s="96"/>
      <c r="S179" s="96"/>
      <c r="T179" s="96"/>
      <c r="U179" s="96"/>
      <c r="V179" s="96"/>
      <c r="W179" s="96"/>
      <c r="X179" s="96"/>
      <c r="Y179" s="96"/>
      <c r="Z179" s="96"/>
    </row>
    <row r="180" spans="1:26" ht="15.75" customHeight="1" x14ac:dyDescent="0.25">
      <c r="A180" s="96"/>
      <c r="B180" s="96"/>
      <c r="C180" s="96"/>
      <c r="D180" s="117"/>
      <c r="E180" s="117"/>
      <c r="F180" s="117"/>
      <c r="G180" s="96"/>
      <c r="H180" s="96"/>
      <c r="I180" s="117"/>
      <c r="J180" s="117"/>
      <c r="K180" s="117"/>
      <c r="L180" s="96"/>
      <c r="M180" s="96"/>
      <c r="N180" s="96"/>
      <c r="O180" s="117"/>
      <c r="P180" s="96"/>
      <c r="Q180" s="96"/>
      <c r="R180" s="96"/>
      <c r="S180" s="96"/>
      <c r="T180" s="96"/>
      <c r="U180" s="96"/>
      <c r="V180" s="96"/>
      <c r="W180" s="96"/>
      <c r="X180" s="96"/>
      <c r="Y180" s="96"/>
      <c r="Z180" s="96"/>
    </row>
    <row r="181" spans="1:26" ht="15.75" customHeight="1" x14ac:dyDescent="0.25">
      <c r="A181" s="96"/>
      <c r="B181" s="96"/>
      <c r="C181" s="96"/>
      <c r="D181" s="117"/>
      <c r="E181" s="117"/>
      <c r="F181" s="117"/>
      <c r="G181" s="96"/>
      <c r="H181" s="96"/>
      <c r="I181" s="117"/>
      <c r="J181" s="117"/>
      <c r="K181" s="117"/>
      <c r="L181" s="96"/>
      <c r="M181" s="96"/>
      <c r="N181" s="96"/>
      <c r="O181" s="117"/>
      <c r="P181" s="96"/>
      <c r="Q181" s="96"/>
      <c r="R181" s="96"/>
      <c r="S181" s="96"/>
      <c r="T181" s="96"/>
      <c r="U181" s="96"/>
      <c r="V181" s="96"/>
      <c r="W181" s="96"/>
      <c r="X181" s="96"/>
      <c r="Y181" s="96"/>
      <c r="Z181" s="96"/>
    </row>
    <row r="182" spans="1:26" ht="15.75" customHeight="1" x14ac:dyDescent="0.25">
      <c r="A182" s="96"/>
      <c r="B182" s="96"/>
      <c r="C182" s="96"/>
      <c r="D182" s="117"/>
      <c r="E182" s="117"/>
      <c r="F182" s="117"/>
      <c r="G182" s="96"/>
      <c r="H182" s="96"/>
      <c r="I182" s="117"/>
      <c r="J182" s="117"/>
      <c r="K182" s="117"/>
      <c r="L182" s="96"/>
      <c r="M182" s="96"/>
      <c r="N182" s="96"/>
      <c r="O182" s="117"/>
      <c r="P182" s="96"/>
      <c r="Q182" s="96"/>
      <c r="R182" s="96"/>
      <c r="S182" s="96"/>
      <c r="T182" s="96"/>
      <c r="U182" s="96"/>
      <c r="V182" s="96"/>
      <c r="W182" s="96"/>
      <c r="X182" s="96"/>
      <c r="Y182" s="96"/>
      <c r="Z182" s="96"/>
    </row>
    <row r="183" spans="1:26" ht="15.75" customHeight="1" x14ac:dyDescent="0.25">
      <c r="A183" s="96"/>
      <c r="B183" s="96"/>
      <c r="C183" s="96"/>
      <c r="D183" s="117"/>
      <c r="E183" s="117"/>
      <c r="F183" s="117"/>
      <c r="G183" s="96"/>
      <c r="H183" s="96"/>
      <c r="I183" s="117"/>
      <c r="J183" s="117"/>
      <c r="K183" s="117"/>
      <c r="L183" s="96"/>
      <c r="M183" s="96"/>
      <c r="N183" s="96"/>
      <c r="O183" s="117"/>
      <c r="P183" s="96"/>
      <c r="Q183" s="96"/>
      <c r="R183" s="96"/>
      <c r="S183" s="96"/>
      <c r="T183" s="96"/>
      <c r="U183" s="96"/>
      <c r="V183" s="96"/>
      <c r="W183" s="96"/>
      <c r="X183" s="96"/>
      <c r="Y183" s="96"/>
      <c r="Z183" s="96"/>
    </row>
    <row r="184" spans="1:26" ht="15.75" customHeight="1" x14ac:dyDescent="0.25">
      <c r="A184" s="96"/>
      <c r="B184" s="96"/>
      <c r="C184" s="96"/>
      <c r="D184" s="117"/>
      <c r="E184" s="117"/>
      <c r="F184" s="117"/>
      <c r="G184" s="96"/>
      <c r="H184" s="96"/>
      <c r="I184" s="117"/>
      <c r="J184" s="117"/>
      <c r="K184" s="117"/>
      <c r="L184" s="96"/>
      <c r="M184" s="96"/>
      <c r="N184" s="96"/>
      <c r="O184" s="117"/>
      <c r="P184" s="96"/>
      <c r="Q184" s="96"/>
      <c r="R184" s="96"/>
      <c r="S184" s="96"/>
      <c r="T184" s="96"/>
      <c r="U184" s="96"/>
      <c r="V184" s="96"/>
      <c r="W184" s="96"/>
      <c r="X184" s="96"/>
      <c r="Y184" s="96"/>
      <c r="Z184" s="96"/>
    </row>
    <row r="185" spans="1:26" ht="15.75" customHeight="1" x14ac:dyDescent="0.25">
      <c r="A185" s="96"/>
      <c r="B185" s="96"/>
      <c r="C185" s="96"/>
      <c r="D185" s="117"/>
      <c r="E185" s="117"/>
      <c r="F185" s="117"/>
      <c r="G185" s="96"/>
      <c r="H185" s="96"/>
      <c r="I185" s="117"/>
      <c r="J185" s="117"/>
      <c r="K185" s="117"/>
      <c r="L185" s="96"/>
      <c r="M185" s="96"/>
      <c r="N185" s="96"/>
      <c r="O185" s="117"/>
      <c r="P185" s="96"/>
      <c r="Q185" s="96"/>
      <c r="R185" s="96"/>
      <c r="S185" s="96"/>
      <c r="T185" s="96"/>
      <c r="U185" s="96"/>
      <c r="V185" s="96"/>
      <c r="W185" s="96"/>
      <c r="X185" s="96"/>
      <c r="Y185" s="96"/>
      <c r="Z185" s="96"/>
    </row>
    <row r="186" spans="1:26" ht="15.75" customHeight="1" x14ac:dyDescent="0.25">
      <c r="A186" s="96"/>
      <c r="B186" s="96"/>
      <c r="C186" s="96"/>
      <c r="D186" s="117"/>
      <c r="E186" s="117"/>
      <c r="F186" s="117"/>
      <c r="G186" s="96"/>
      <c r="H186" s="96"/>
      <c r="I186" s="117"/>
      <c r="J186" s="117"/>
      <c r="K186" s="117"/>
      <c r="L186" s="96"/>
      <c r="M186" s="96"/>
      <c r="N186" s="96"/>
      <c r="O186" s="117"/>
      <c r="P186" s="96"/>
      <c r="Q186" s="96"/>
      <c r="R186" s="96"/>
      <c r="S186" s="96"/>
      <c r="T186" s="96"/>
      <c r="U186" s="96"/>
      <c r="V186" s="96"/>
      <c r="W186" s="96"/>
      <c r="X186" s="96"/>
      <c r="Y186" s="96"/>
      <c r="Z186" s="96"/>
    </row>
    <row r="187" spans="1:26" ht="15.75" customHeight="1" x14ac:dyDescent="0.25">
      <c r="A187" s="96"/>
      <c r="B187" s="96"/>
      <c r="C187" s="96"/>
      <c r="D187" s="117"/>
      <c r="E187" s="117"/>
      <c r="F187" s="117"/>
      <c r="G187" s="96"/>
      <c r="H187" s="96"/>
      <c r="I187" s="117"/>
      <c r="J187" s="117"/>
      <c r="K187" s="117"/>
      <c r="L187" s="96"/>
      <c r="M187" s="96"/>
      <c r="N187" s="96"/>
      <c r="O187" s="117"/>
      <c r="P187" s="96"/>
      <c r="Q187" s="96"/>
      <c r="R187" s="96"/>
      <c r="S187" s="96"/>
      <c r="T187" s="96"/>
      <c r="U187" s="96"/>
      <c r="V187" s="96"/>
      <c r="W187" s="96"/>
      <c r="X187" s="96"/>
      <c r="Y187" s="96"/>
      <c r="Z187" s="96"/>
    </row>
    <row r="188" spans="1:26" ht="15.75" customHeight="1" x14ac:dyDescent="0.25">
      <c r="A188" s="96"/>
      <c r="B188" s="96"/>
      <c r="C188" s="96"/>
      <c r="D188" s="117"/>
      <c r="E188" s="117"/>
      <c r="F188" s="117"/>
      <c r="G188" s="96"/>
      <c r="H188" s="96"/>
      <c r="I188" s="117"/>
      <c r="J188" s="117"/>
      <c r="K188" s="117"/>
      <c r="L188" s="96"/>
      <c r="M188" s="96"/>
      <c r="N188" s="96"/>
      <c r="O188" s="117"/>
      <c r="P188" s="96"/>
      <c r="Q188" s="96"/>
      <c r="R188" s="96"/>
      <c r="S188" s="96"/>
      <c r="T188" s="96"/>
      <c r="U188" s="96"/>
      <c r="V188" s="96"/>
      <c r="W188" s="96"/>
      <c r="X188" s="96"/>
      <c r="Y188" s="96"/>
      <c r="Z188" s="96"/>
    </row>
    <row r="189" spans="1:26" ht="15.75" customHeight="1" x14ac:dyDescent="0.25">
      <c r="A189" s="96"/>
      <c r="B189" s="96"/>
      <c r="C189" s="96"/>
      <c r="D189" s="117"/>
      <c r="E189" s="117"/>
      <c r="F189" s="117"/>
      <c r="G189" s="96"/>
      <c r="H189" s="96"/>
      <c r="I189" s="117"/>
      <c r="J189" s="117"/>
      <c r="K189" s="117"/>
      <c r="L189" s="96"/>
      <c r="M189" s="96"/>
      <c r="N189" s="96"/>
      <c r="O189" s="117"/>
      <c r="P189" s="96"/>
      <c r="Q189" s="96"/>
      <c r="R189" s="96"/>
      <c r="S189" s="96"/>
      <c r="T189" s="96"/>
      <c r="U189" s="96"/>
      <c r="V189" s="96"/>
      <c r="W189" s="96"/>
      <c r="X189" s="96"/>
      <c r="Y189" s="96"/>
      <c r="Z189" s="96"/>
    </row>
    <row r="190" spans="1:26" ht="15.75" customHeight="1" x14ac:dyDescent="0.25">
      <c r="A190" s="96"/>
      <c r="B190" s="96"/>
      <c r="C190" s="96"/>
      <c r="D190" s="117"/>
      <c r="E190" s="117"/>
      <c r="F190" s="117"/>
      <c r="G190" s="96"/>
      <c r="H190" s="96"/>
      <c r="I190" s="117"/>
      <c r="J190" s="117"/>
      <c r="K190" s="117"/>
      <c r="L190" s="96"/>
      <c r="M190" s="96"/>
      <c r="N190" s="96"/>
      <c r="O190" s="117"/>
      <c r="P190" s="96"/>
      <c r="Q190" s="96"/>
      <c r="R190" s="96"/>
      <c r="S190" s="96"/>
      <c r="T190" s="96"/>
      <c r="U190" s="96"/>
      <c r="V190" s="96"/>
      <c r="W190" s="96"/>
      <c r="X190" s="96"/>
      <c r="Y190" s="96"/>
      <c r="Z190" s="96"/>
    </row>
    <row r="191" spans="1:26" ht="15.75" customHeight="1" x14ac:dyDescent="0.25">
      <c r="A191" s="96"/>
      <c r="B191" s="96"/>
      <c r="C191" s="96"/>
      <c r="D191" s="117"/>
      <c r="E191" s="117"/>
      <c r="F191" s="117"/>
      <c r="G191" s="96"/>
      <c r="H191" s="96"/>
      <c r="I191" s="117"/>
      <c r="J191" s="117"/>
      <c r="K191" s="117"/>
      <c r="L191" s="96"/>
      <c r="M191" s="96"/>
      <c r="N191" s="96"/>
      <c r="O191" s="117"/>
      <c r="P191" s="96"/>
      <c r="Q191" s="96"/>
      <c r="R191" s="96"/>
      <c r="S191" s="96"/>
      <c r="T191" s="96"/>
      <c r="U191" s="96"/>
      <c r="V191" s="96"/>
      <c r="W191" s="96"/>
      <c r="X191" s="96"/>
      <c r="Y191" s="96"/>
      <c r="Z191" s="96"/>
    </row>
    <row r="192" spans="1:26" ht="15.75" customHeight="1" x14ac:dyDescent="0.25">
      <c r="A192" s="96"/>
      <c r="B192" s="96"/>
      <c r="C192" s="96"/>
      <c r="D192" s="117"/>
      <c r="E192" s="117"/>
      <c r="F192" s="117"/>
      <c r="G192" s="96"/>
      <c r="H192" s="96"/>
      <c r="I192" s="117"/>
      <c r="J192" s="117"/>
      <c r="K192" s="117"/>
      <c r="L192" s="96"/>
      <c r="M192" s="96"/>
      <c r="N192" s="96"/>
      <c r="O192" s="117"/>
      <c r="P192" s="96"/>
      <c r="Q192" s="96"/>
      <c r="R192" s="96"/>
      <c r="S192" s="96"/>
      <c r="T192" s="96"/>
      <c r="U192" s="96"/>
      <c r="V192" s="96"/>
      <c r="W192" s="96"/>
      <c r="X192" s="96"/>
      <c r="Y192" s="96"/>
      <c r="Z192" s="96"/>
    </row>
    <row r="193" spans="1:26" ht="15.75" customHeight="1" x14ac:dyDescent="0.25">
      <c r="A193" s="96"/>
      <c r="B193" s="96"/>
      <c r="C193" s="96"/>
      <c r="D193" s="117"/>
      <c r="E193" s="117"/>
      <c r="F193" s="117"/>
      <c r="G193" s="96"/>
      <c r="H193" s="96"/>
      <c r="I193" s="117"/>
      <c r="J193" s="117"/>
      <c r="K193" s="117"/>
      <c r="L193" s="96"/>
      <c r="M193" s="96"/>
      <c r="N193" s="96"/>
      <c r="O193" s="117"/>
      <c r="P193" s="96"/>
      <c r="Q193" s="96"/>
      <c r="R193" s="96"/>
      <c r="S193" s="96"/>
      <c r="T193" s="96"/>
      <c r="U193" s="96"/>
      <c r="V193" s="96"/>
      <c r="W193" s="96"/>
      <c r="X193" s="96"/>
      <c r="Y193" s="96"/>
      <c r="Z193" s="96"/>
    </row>
    <row r="194" spans="1:26" ht="15.75" customHeight="1" x14ac:dyDescent="0.25">
      <c r="A194" s="96"/>
      <c r="B194" s="96"/>
      <c r="C194" s="96"/>
      <c r="D194" s="117"/>
      <c r="E194" s="117"/>
      <c r="F194" s="117"/>
      <c r="G194" s="96"/>
      <c r="H194" s="96"/>
      <c r="I194" s="117"/>
      <c r="J194" s="117"/>
      <c r="K194" s="117"/>
      <c r="L194" s="96"/>
      <c r="M194" s="96"/>
      <c r="N194" s="96"/>
      <c r="O194" s="117"/>
      <c r="P194" s="96"/>
      <c r="Q194" s="96"/>
      <c r="R194" s="96"/>
      <c r="S194" s="96"/>
      <c r="T194" s="96"/>
      <c r="U194" s="96"/>
      <c r="V194" s="96"/>
      <c r="W194" s="96"/>
      <c r="X194" s="96"/>
      <c r="Y194" s="96"/>
      <c r="Z194" s="96"/>
    </row>
    <row r="195" spans="1:26" ht="15.75" customHeight="1" x14ac:dyDescent="0.25">
      <c r="A195" s="96"/>
      <c r="B195" s="96"/>
      <c r="C195" s="96"/>
      <c r="D195" s="117"/>
      <c r="E195" s="117"/>
      <c r="F195" s="117"/>
      <c r="G195" s="96"/>
      <c r="H195" s="96"/>
      <c r="I195" s="117"/>
      <c r="J195" s="117"/>
      <c r="K195" s="117"/>
      <c r="L195" s="96"/>
      <c r="M195" s="96"/>
      <c r="N195" s="96"/>
      <c r="O195" s="117"/>
      <c r="P195" s="96"/>
      <c r="Q195" s="96"/>
      <c r="R195" s="96"/>
      <c r="S195" s="96"/>
      <c r="T195" s="96"/>
      <c r="U195" s="96"/>
      <c r="V195" s="96"/>
      <c r="W195" s="96"/>
      <c r="X195" s="96"/>
      <c r="Y195" s="96"/>
      <c r="Z195" s="96"/>
    </row>
    <row r="196" spans="1:26" ht="15.75" customHeight="1" x14ac:dyDescent="0.25">
      <c r="A196" s="96"/>
      <c r="B196" s="96"/>
      <c r="C196" s="96"/>
      <c r="D196" s="117"/>
      <c r="E196" s="117"/>
      <c r="F196" s="117"/>
      <c r="G196" s="96"/>
      <c r="H196" s="96"/>
      <c r="I196" s="117"/>
      <c r="J196" s="117"/>
      <c r="K196" s="117"/>
      <c r="L196" s="96"/>
      <c r="M196" s="96"/>
      <c r="N196" s="96"/>
      <c r="O196" s="117"/>
      <c r="P196" s="96"/>
      <c r="Q196" s="96"/>
      <c r="R196" s="96"/>
      <c r="S196" s="96"/>
      <c r="T196" s="96"/>
      <c r="U196" s="96"/>
      <c r="V196" s="96"/>
      <c r="W196" s="96"/>
      <c r="X196" s="96"/>
      <c r="Y196" s="96"/>
      <c r="Z196" s="96"/>
    </row>
    <row r="197" spans="1:26" ht="15.75" customHeight="1" x14ac:dyDescent="0.25">
      <c r="A197" s="96"/>
      <c r="B197" s="96"/>
      <c r="C197" s="96"/>
      <c r="D197" s="117"/>
      <c r="E197" s="117"/>
      <c r="F197" s="117"/>
      <c r="G197" s="96"/>
      <c r="H197" s="96"/>
      <c r="I197" s="117"/>
      <c r="J197" s="117"/>
      <c r="K197" s="117"/>
      <c r="L197" s="96"/>
      <c r="M197" s="96"/>
      <c r="N197" s="96"/>
      <c r="O197" s="117"/>
      <c r="P197" s="96"/>
      <c r="Q197" s="96"/>
      <c r="R197" s="96"/>
      <c r="S197" s="96"/>
      <c r="T197" s="96"/>
      <c r="U197" s="96"/>
      <c r="V197" s="96"/>
      <c r="W197" s="96"/>
      <c r="X197" s="96"/>
      <c r="Y197" s="96"/>
      <c r="Z197" s="96"/>
    </row>
    <row r="198" spans="1:26" ht="15.75" customHeight="1" x14ac:dyDescent="0.25">
      <c r="A198" s="96"/>
      <c r="B198" s="96"/>
      <c r="C198" s="96"/>
      <c r="D198" s="117"/>
      <c r="E198" s="117"/>
      <c r="F198" s="117"/>
      <c r="G198" s="96"/>
      <c r="H198" s="96"/>
      <c r="I198" s="117"/>
      <c r="J198" s="117"/>
      <c r="K198" s="117"/>
      <c r="L198" s="96"/>
      <c r="M198" s="96"/>
      <c r="N198" s="96"/>
      <c r="O198" s="117"/>
      <c r="P198" s="96"/>
      <c r="Q198" s="96"/>
      <c r="R198" s="96"/>
      <c r="S198" s="96"/>
      <c r="T198" s="96"/>
      <c r="U198" s="96"/>
      <c r="V198" s="96"/>
      <c r="W198" s="96"/>
      <c r="X198" s="96"/>
      <c r="Y198" s="96"/>
      <c r="Z198" s="96"/>
    </row>
    <row r="199" spans="1:26" ht="15.75" customHeight="1" x14ac:dyDescent="0.25">
      <c r="A199" s="96"/>
      <c r="B199" s="96"/>
      <c r="C199" s="96"/>
      <c r="D199" s="117"/>
      <c r="E199" s="117"/>
      <c r="F199" s="117"/>
      <c r="G199" s="96"/>
      <c r="H199" s="96"/>
      <c r="I199" s="117"/>
      <c r="J199" s="117"/>
      <c r="K199" s="117"/>
      <c r="L199" s="96"/>
      <c r="M199" s="96"/>
      <c r="N199" s="96"/>
      <c r="O199" s="117"/>
      <c r="P199" s="96"/>
      <c r="Q199" s="96"/>
      <c r="R199" s="96"/>
      <c r="S199" s="96"/>
      <c r="T199" s="96"/>
      <c r="U199" s="96"/>
      <c r="V199" s="96"/>
      <c r="W199" s="96"/>
      <c r="X199" s="96"/>
      <c r="Y199" s="96"/>
      <c r="Z199" s="96"/>
    </row>
    <row r="200" spans="1:26" ht="15.75" customHeight="1" x14ac:dyDescent="0.25">
      <c r="A200" s="96"/>
      <c r="B200" s="96"/>
      <c r="C200" s="96"/>
      <c r="D200" s="117"/>
      <c r="E200" s="117"/>
      <c r="F200" s="117"/>
      <c r="G200" s="96"/>
      <c r="H200" s="96"/>
      <c r="I200" s="117"/>
      <c r="J200" s="117"/>
      <c r="K200" s="117"/>
      <c r="L200" s="96"/>
      <c r="M200" s="96"/>
      <c r="N200" s="96"/>
      <c r="O200" s="117"/>
      <c r="P200" s="96"/>
      <c r="Q200" s="96"/>
      <c r="R200" s="96"/>
      <c r="S200" s="96"/>
      <c r="T200" s="96"/>
      <c r="U200" s="96"/>
      <c r="V200" s="96"/>
      <c r="W200" s="96"/>
      <c r="X200" s="96"/>
      <c r="Y200" s="96"/>
      <c r="Z200" s="96"/>
    </row>
    <row r="201" spans="1:26" ht="15.75" customHeight="1" x14ac:dyDescent="0.25">
      <c r="A201" s="96"/>
      <c r="B201" s="96"/>
      <c r="C201" s="96"/>
      <c r="D201" s="117"/>
      <c r="E201" s="117"/>
      <c r="F201" s="117"/>
      <c r="G201" s="96"/>
      <c r="H201" s="96"/>
      <c r="I201" s="117"/>
      <c r="J201" s="117"/>
      <c r="K201" s="117"/>
      <c r="L201" s="96"/>
      <c r="M201" s="96"/>
      <c r="N201" s="96"/>
      <c r="O201" s="117"/>
      <c r="P201" s="96"/>
      <c r="Q201" s="96"/>
      <c r="R201" s="96"/>
      <c r="S201" s="96"/>
      <c r="T201" s="96"/>
      <c r="U201" s="96"/>
      <c r="V201" s="96"/>
      <c r="W201" s="96"/>
      <c r="X201" s="96"/>
      <c r="Y201" s="96"/>
      <c r="Z201" s="96"/>
    </row>
    <row r="202" spans="1:26" ht="15.75" customHeight="1" x14ac:dyDescent="0.25">
      <c r="A202" s="96"/>
      <c r="B202" s="96"/>
      <c r="C202" s="96"/>
      <c r="D202" s="117"/>
      <c r="E202" s="117"/>
      <c r="F202" s="117"/>
      <c r="G202" s="96"/>
      <c r="H202" s="96"/>
      <c r="I202" s="117"/>
      <c r="J202" s="117"/>
      <c r="K202" s="117"/>
      <c r="L202" s="96"/>
      <c r="M202" s="96"/>
      <c r="N202" s="96"/>
      <c r="O202" s="117"/>
      <c r="P202" s="96"/>
      <c r="Q202" s="96"/>
      <c r="R202" s="96"/>
      <c r="S202" s="96"/>
      <c r="T202" s="96"/>
      <c r="U202" s="96"/>
      <c r="V202" s="96"/>
      <c r="W202" s="96"/>
      <c r="X202" s="96"/>
      <c r="Y202" s="96"/>
      <c r="Z202" s="96"/>
    </row>
    <row r="203" spans="1:26" ht="15.75" customHeight="1" x14ac:dyDescent="0.25">
      <c r="A203" s="96"/>
      <c r="B203" s="96"/>
      <c r="C203" s="96"/>
      <c r="D203" s="117"/>
      <c r="E203" s="117"/>
      <c r="F203" s="117"/>
      <c r="G203" s="96"/>
      <c r="H203" s="96"/>
      <c r="I203" s="117"/>
      <c r="J203" s="117"/>
      <c r="K203" s="117"/>
      <c r="L203" s="96"/>
      <c r="M203" s="96"/>
      <c r="N203" s="96"/>
      <c r="O203" s="117"/>
      <c r="P203" s="96"/>
      <c r="Q203" s="96"/>
      <c r="R203" s="96"/>
      <c r="S203" s="96"/>
      <c r="T203" s="96"/>
      <c r="U203" s="96"/>
      <c r="V203" s="96"/>
      <c r="W203" s="96"/>
      <c r="X203" s="96"/>
      <c r="Y203" s="96"/>
      <c r="Z203" s="96"/>
    </row>
    <row r="204" spans="1:26" ht="15.75" customHeight="1" x14ac:dyDescent="0.25">
      <c r="A204" s="96"/>
      <c r="B204" s="96"/>
      <c r="C204" s="96"/>
      <c r="D204" s="117"/>
      <c r="E204" s="117"/>
      <c r="F204" s="117"/>
      <c r="G204" s="96"/>
      <c r="H204" s="96"/>
      <c r="I204" s="117"/>
      <c r="J204" s="117"/>
      <c r="K204" s="117"/>
      <c r="L204" s="96"/>
      <c r="M204" s="96"/>
      <c r="N204" s="96"/>
      <c r="O204" s="117"/>
      <c r="P204" s="96"/>
      <c r="Q204" s="96"/>
      <c r="R204" s="96"/>
      <c r="S204" s="96"/>
      <c r="T204" s="96"/>
      <c r="U204" s="96"/>
      <c r="V204" s="96"/>
      <c r="W204" s="96"/>
      <c r="X204" s="96"/>
      <c r="Y204" s="96"/>
      <c r="Z204" s="96"/>
    </row>
    <row r="205" spans="1:26" ht="15.75" customHeight="1" x14ac:dyDescent="0.25">
      <c r="A205" s="96"/>
      <c r="B205" s="96"/>
      <c r="C205" s="96"/>
      <c r="D205" s="117"/>
      <c r="E205" s="117"/>
      <c r="F205" s="117"/>
      <c r="G205" s="96"/>
      <c r="H205" s="96"/>
      <c r="I205" s="117"/>
      <c r="J205" s="117"/>
      <c r="K205" s="117"/>
      <c r="L205" s="96"/>
      <c r="M205" s="96"/>
      <c r="N205" s="96"/>
      <c r="O205" s="117"/>
      <c r="P205" s="96"/>
      <c r="Q205" s="96"/>
      <c r="R205" s="96"/>
      <c r="S205" s="96"/>
      <c r="T205" s="96"/>
      <c r="U205" s="96"/>
      <c r="V205" s="96"/>
      <c r="W205" s="96"/>
      <c r="X205" s="96"/>
      <c r="Y205" s="96"/>
      <c r="Z205" s="96"/>
    </row>
    <row r="206" spans="1:26" ht="15.75" customHeight="1" x14ac:dyDescent="0.25">
      <c r="A206" s="96"/>
      <c r="B206" s="96"/>
      <c r="C206" s="96"/>
      <c r="D206" s="117"/>
      <c r="E206" s="117"/>
      <c r="F206" s="117"/>
      <c r="G206" s="96"/>
      <c r="H206" s="96"/>
      <c r="I206" s="117"/>
      <c r="J206" s="117"/>
      <c r="K206" s="117"/>
      <c r="L206" s="96"/>
      <c r="M206" s="96"/>
      <c r="N206" s="96"/>
      <c r="O206" s="117"/>
      <c r="P206" s="96"/>
      <c r="Q206" s="96"/>
      <c r="R206" s="96"/>
      <c r="S206" s="96"/>
      <c r="T206" s="96"/>
      <c r="U206" s="96"/>
      <c r="V206" s="96"/>
      <c r="W206" s="96"/>
      <c r="X206" s="96"/>
      <c r="Y206" s="96"/>
      <c r="Z206" s="96"/>
    </row>
    <row r="207" spans="1:26" ht="15.75" customHeight="1" x14ac:dyDescent="0.25">
      <c r="A207" s="96"/>
      <c r="B207" s="96"/>
      <c r="C207" s="96"/>
      <c r="D207" s="117"/>
      <c r="E207" s="117"/>
      <c r="F207" s="117"/>
      <c r="G207" s="96"/>
      <c r="H207" s="96"/>
      <c r="I207" s="117"/>
      <c r="J207" s="117"/>
      <c r="K207" s="117"/>
      <c r="L207" s="96"/>
      <c r="M207" s="96"/>
      <c r="N207" s="96"/>
      <c r="O207" s="117"/>
      <c r="P207" s="96"/>
      <c r="Q207" s="96"/>
      <c r="R207" s="96"/>
      <c r="S207" s="96"/>
      <c r="T207" s="96"/>
      <c r="U207" s="96"/>
      <c r="V207" s="96"/>
      <c r="W207" s="96"/>
      <c r="X207" s="96"/>
      <c r="Y207" s="96"/>
      <c r="Z207" s="96"/>
    </row>
    <row r="208" spans="1:26" ht="15.75" customHeight="1" x14ac:dyDescent="0.25">
      <c r="A208" s="96"/>
      <c r="B208" s="96"/>
      <c r="C208" s="96"/>
      <c r="D208" s="117"/>
      <c r="E208" s="117"/>
      <c r="F208" s="117"/>
      <c r="G208" s="96"/>
      <c r="H208" s="96"/>
      <c r="I208" s="117"/>
      <c r="J208" s="117"/>
      <c r="K208" s="117"/>
      <c r="L208" s="96"/>
      <c r="M208" s="96"/>
      <c r="N208" s="96"/>
      <c r="O208" s="117"/>
      <c r="P208" s="96"/>
      <c r="Q208" s="96"/>
      <c r="R208" s="96"/>
      <c r="S208" s="96"/>
      <c r="T208" s="96"/>
      <c r="U208" s="96"/>
      <c r="V208" s="96"/>
      <c r="W208" s="96"/>
      <c r="X208" s="96"/>
      <c r="Y208" s="96"/>
      <c r="Z208" s="96"/>
    </row>
    <row r="209" spans="1:26" ht="15.75" customHeight="1" x14ac:dyDescent="0.25">
      <c r="A209" s="96"/>
      <c r="B209" s="96"/>
      <c r="C209" s="96"/>
      <c r="D209" s="117"/>
      <c r="E209" s="117"/>
      <c r="F209" s="117"/>
      <c r="G209" s="96"/>
      <c r="H209" s="96"/>
      <c r="I209" s="117"/>
      <c r="J209" s="117"/>
      <c r="K209" s="117"/>
      <c r="L209" s="96"/>
      <c r="M209" s="96"/>
      <c r="N209" s="96"/>
      <c r="O209" s="117"/>
      <c r="P209" s="96"/>
      <c r="Q209" s="96"/>
      <c r="R209" s="96"/>
      <c r="S209" s="96"/>
      <c r="T209" s="96"/>
      <c r="U209" s="96"/>
      <c r="V209" s="96"/>
      <c r="W209" s="96"/>
      <c r="X209" s="96"/>
      <c r="Y209" s="96"/>
      <c r="Z209" s="96"/>
    </row>
    <row r="210" spans="1:26" ht="15.75" customHeight="1" x14ac:dyDescent="0.25">
      <c r="A210" s="96"/>
      <c r="B210" s="96"/>
      <c r="C210" s="96"/>
      <c r="D210" s="117"/>
      <c r="E210" s="117"/>
      <c r="F210" s="117"/>
      <c r="G210" s="96"/>
      <c r="H210" s="96"/>
      <c r="I210" s="117"/>
      <c r="J210" s="117"/>
      <c r="K210" s="117"/>
      <c r="L210" s="96"/>
      <c r="M210" s="96"/>
      <c r="N210" s="96"/>
      <c r="O210" s="117"/>
      <c r="P210" s="96"/>
      <c r="Q210" s="96"/>
      <c r="R210" s="96"/>
      <c r="S210" s="96"/>
      <c r="T210" s="96"/>
      <c r="U210" s="96"/>
      <c r="V210" s="96"/>
      <c r="W210" s="96"/>
      <c r="X210" s="96"/>
      <c r="Y210" s="96"/>
      <c r="Z210" s="96"/>
    </row>
    <row r="211" spans="1:26" ht="15.75" customHeight="1" x14ac:dyDescent="0.25">
      <c r="A211" s="96"/>
      <c r="B211" s="96"/>
      <c r="C211" s="96"/>
      <c r="D211" s="117"/>
      <c r="E211" s="117"/>
      <c r="F211" s="117"/>
      <c r="G211" s="96"/>
      <c r="H211" s="96"/>
      <c r="I211" s="117"/>
      <c r="J211" s="117"/>
      <c r="K211" s="117"/>
      <c r="L211" s="96"/>
      <c r="M211" s="96"/>
      <c r="N211" s="96"/>
      <c r="O211" s="117"/>
      <c r="P211" s="96"/>
      <c r="Q211" s="96"/>
      <c r="R211" s="96"/>
      <c r="S211" s="96"/>
      <c r="T211" s="96"/>
      <c r="U211" s="96"/>
      <c r="V211" s="96"/>
      <c r="W211" s="96"/>
      <c r="X211" s="96"/>
      <c r="Y211" s="96"/>
      <c r="Z211" s="96"/>
    </row>
    <row r="212" spans="1:26" ht="15.75" customHeight="1" x14ac:dyDescent="0.25">
      <c r="A212" s="96"/>
      <c r="B212" s="96"/>
      <c r="C212" s="96"/>
      <c r="D212" s="117"/>
      <c r="E212" s="117"/>
      <c r="F212" s="117"/>
      <c r="G212" s="96"/>
      <c r="H212" s="96"/>
      <c r="I212" s="117"/>
      <c r="J212" s="117"/>
      <c r="K212" s="117"/>
      <c r="L212" s="96"/>
      <c r="M212" s="96"/>
      <c r="N212" s="96"/>
      <c r="O212" s="117"/>
      <c r="P212" s="96"/>
      <c r="Q212" s="96"/>
      <c r="R212" s="96"/>
      <c r="S212" s="96"/>
      <c r="T212" s="96"/>
      <c r="U212" s="96"/>
      <c r="V212" s="96"/>
      <c r="W212" s="96"/>
      <c r="X212" s="96"/>
      <c r="Y212" s="96"/>
      <c r="Z212" s="96"/>
    </row>
    <row r="213" spans="1:26" ht="15.75" customHeight="1" x14ac:dyDescent="0.25">
      <c r="A213" s="96"/>
      <c r="B213" s="96"/>
      <c r="C213" s="96"/>
      <c r="D213" s="117"/>
      <c r="E213" s="117"/>
      <c r="F213" s="117"/>
      <c r="G213" s="96"/>
      <c r="H213" s="96"/>
      <c r="I213" s="117"/>
      <c r="J213" s="117"/>
      <c r="K213" s="117"/>
      <c r="L213" s="96"/>
      <c r="M213" s="96"/>
      <c r="N213" s="96"/>
      <c r="O213" s="117"/>
      <c r="P213" s="96"/>
      <c r="Q213" s="96"/>
      <c r="R213" s="96"/>
      <c r="S213" s="96"/>
      <c r="T213" s="96"/>
      <c r="U213" s="96"/>
      <c r="V213" s="96"/>
      <c r="W213" s="96"/>
      <c r="X213" s="96"/>
      <c r="Y213" s="96"/>
      <c r="Z213" s="96"/>
    </row>
    <row r="214" spans="1:26" ht="15.75" customHeight="1" x14ac:dyDescent="0.25">
      <c r="A214" s="96"/>
      <c r="B214" s="96"/>
      <c r="C214" s="96"/>
      <c r="D214" s="117"/>
      <c r="E214" s="117"/>
      <c r="F214" s="117"/>
      <c r="G214" s="96"/>
      <c r="H214" s="96"/>
      <c r="I214" s="117"/>
      <c r="J214" s="117"/>
      <c r="K214" s="117"/>
      <c r="L214" s="96"/>
      <c r="M214" s="96"/>
      <c r="N214" s="96"/>
      <c r="O214" s="117"/>
      <c r="P214" s="96"/>
      <c r="Q214" s="96"/>
      <c r="R214" s="96"/>
      <c r="S214" s="96"/>
      <c r="T214" s="96"/>
      <c r="U214" s="96"/>
      <c r="V214" s="96"/>
      <c r="W214" s="96"/>
      <c r="X214" s="96"/>
      <c r="Y214" s="96"/>
      <c r="Z214" s="96"/>
    </row>
    <row r="215" spans="1:26" ht="15.75" customHeight="1" x14ac:dyDescent="0.25">
      <c r="A215" s="96"/>
      <c r="B215" s="96"/>
      <c r="C215" s="96"/>
      <c r="D215" s="117"/>
      <c r="E215" s="117"/>
      <c r="F215" s="117"/>
      <c r="G215" s="96"/>
      <c r="H215" s="96"/>
      <c r="I215" s="117"/>
      <c r="J215" s="117"/>
      <c r="K215" s="117"/>
      <c r="L215" s="96"/>
      <c r="M215" s="96"/>
      <c r="N215" s="96"/>
      <c r="O215" s="117"/>
      <c r="P215" s="96"/>
      <c r="Q215" s="96"/>
      <c r="R215" s="96"/>
      <c r="S215" s="96"/>
      <c r="T215" s="96"/>
      <c r="U215" s="96"/>
      <c r="V215" s="96"/>
      <c r="W215" s="96"/>
      <c r="X215" s="96"/>
      <c r="Y215" s="96"/>
      <c r="Z215" s="96"/>
    </row>
    <row r="216" spans="1:26" ht="15.75" customHeight="1" x14ac:dyDescent="0.25">
      <c r="A216" s="96"/>
      <c r="B216" s="96"/>
      <c r="C216" s="96"/>
      <c r="D216" s="117"/>
      <c r="E216" s="117"/>
      <c r="F216" s="117"/>
      <c r="G216" s="96"/>
      <c r="H216" s="96"/>
      <c r="I216" s="117"/>
      <c r="J216" s="117"/>
      <c r="K216" s="117"/>
      <c r="L216" s="96"/>
      <c r="M216" s="96"/>
      <c r="N216" s="96"/>
      <c r="O216" s="117"/>
      <c r="P216" s="96"/>
      <c r="Q216" s="96"/>
      <c r="R216" s="96"/>
      <c r="S216" s="96"/>
      <c r="T216" s="96"/>
      <c r="U216" s="96"/>
      <c r="V216" s="96"/>
      <c r="W216" s="96"/>
      <c r="X216" s="96"/>
      <c r="Y216" s="96"/>
      <c r="Z216" s="96"/>
    </row>
    <row r="217" spans="1:26" ht="15.75" customHeight="1" x14ac:dyDescent="0.25">
      <c r="A217" s="96"/>
      <c r="B217" s="96"/>
      <c r="C217" s="96"/>
      <c r="D217" s="117"/>
      <c r="E217" s="117"/>
      <c r="F217" s="117"/>
      <c r="G217" s="96"/>
      <c r="H217" s="96"/>
      <c r="I217" s="117"/>
      <c r="J217" s="117"/>
      <c r="K217" s="117"/>
      <c r="L217" s="96"/>
      <c r="M217" s="96"/>
      <c r="N217" s="96"/>
      <c r="O217" s="117"/>
      <c r="P217" s="96"/>
      <c r="Q217" s="96"/>
      <c r="R217" s="96"/>
      <c r="S217" s="96"/>
      <c r="T217" s="96"/>
      <c r="U217" s="96"/>
      <c r="V217" s="96"/>
      <c r="W217" s="96"/>
      <c r="X217" s="96"/>
      <c r="Y217" s="96"/>
      <c r="Z217" s="96"/>
    </row>
    <row r="218" spans="1:26" ht="15.75" customHeight="1" x14ac:dyDescent="0.25">
      <c r="A218" s="96"/>
      <c r="B218" s="96"/>
      <c r="C218" s="96"/>
      <c r="D218" s="117"/>
      <c r="E218" s="117"/>
      <c r="F218" s="117"/>
      <c r="G218" s="96"/>
      <c r="H218" s="96"/>
      <c r="I218" s="117"/>
      <c r="J218" s="117"/>
      <c r="K218" s="117"/>
      <c r="L218" s="96"/>
      <c r="M218" s="96"/>
      <c r="N218" s="96"/>
      <c r="O218" s="117"/>
      <c r="P218" s="96"/>
      <c r="Q218" s="96"/>
      <c r="R218" s="96"/>
      <c r="S218" s="96"/>
      <c r="T218" s="96"/>
      <c r="U218" s="96"/>
      <c r="V218" s="96"/>
      <c r="W218" s="96"/>
      <c r="X218" s="96"/>
      <c r="Y218" s="96"/>
      <c r="Z218" s="96"/>
    </row>
    <row r="219" spans="1:26" ht="15.75" customHeight="1" x14ac:dyDescent="0.25">
      <c r="A219" s="96"/>
      <c r="B219" s="96"/>
      <c r="C219" s="96"/>
      <c r="D219" s="117"/>
      <c r="E219" s="117"/>
      <c r="F219" s="117"/>
      <c r="G219" s="96"/>
      <c r="H219" s="96"/>
      <c r="I219" s="117"/>
      <c r="J219" s="117"/>
      <c r="K219" s="117"/>
      <c r="L219" s="96"/>
      <c r="M219" s="96"/>
      <c r="N219" s="96"/>
      <c r="O219" s="117"/>
      <c r="P219" s="96"/>
      <c r="Q219" s="96"/>
      <c r="R219" s="96"/>
      <c r="S219" s="96"/>
      <c r="T219" s="96"/>
      <c r="U219" s="96"/>
      <c r="V219" s="96"/>
      <c r="W219" s="96"/>
      <c r="X219" s="96"/>
      <c r="Y219" s="96"/>
      <c r="Z219" s="96"/>
    </row>
    <row r="220" spans="1:26" ht="15.75" customHeight="1" x14ac:dyDescent="0.25">
      <c r="A220" s="96"/>
      <c r="B220" s="96"/>
      <c r="C220" s="96"/>
      <c r="D220" s="117"/>
      <c r="E220" s="117"/>
      <c r="F220" s="117"/>
      <c r="G220" s="96"/>
      <c r="H220" s="96"/>
      <c r="I220" s="117"/>
      <c r="J220" s="117"/>
      <c r="K220" s="117"/>
      <c r="L220" s="96"/>
      <c r="M220" s="96"/>
      <c r="N220" s="96"/>
      <c r="O220" s="117"/>
      <c r="P220" s="96"/>
      <c r="Q220" s="96"/>
      <c r="R220" s="96"/>
      <c r="S220" s="96"/>
      <c r="T220" s="96"/>
      <c r="U220" s="96"/>
      <c r="V220" s="96"/>
      <c r="W220" s="96"/>
      <c r="X220" s="96"/>
      <c r="Y220" s="96"/>
      <c r="Z220" s="96"/>
    </row>
    <row r="221" spans="1:26" ht="15.75" customHeight="1" x14ac:dyDescent="0.25"/>
    <row r="222" spans="1:26" ht="15.75" customHeight="1" x14ac:dyDescent="0.25"/>
    <row r="223" spans="1:26" ht="15.75" customHeight="1" x14ac:dyDescent="0.25"/>
    <row r="224" spans="1:26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mergeCells count="17">
    <mergeCell ref="O4:P4"/>
    <mergeCell ref="Q4:S4"/>
    <mergeCell ref="A1:Z2"/>
    <mergeCell ref="A3:A5"/>
    <mergeCell ref="B3:C4"/>
    <mergeCell ref="D3:D5"/>
    <mergeCell ref="E3:E5"/>
    <mergeCell ref="F3:F5"/>
    <mergeCell ref="G3:H4"/>
    <mergeCell ref="I3:N3"/>
    <mergeCell ref="O3:S3"/>
    <mergeCell ref="T3:Y3"/>
    <mergeCell ref="Z3:Z5"/>
    <mergeCell ref="T4:U4"/>
    <mergeCell ref="V4:Y4"/>
    <mergeCell ref="I4:J4"/>
    <mergeCell ref="K4:N4"/>
  </mergeCells>
  <pageMargins left="0.7" right="0.7" top="0.75" bottom="0.75" header="0" footer="0"/>
  <pageSetup scale="32" orientation="portrait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sheetPr>
    <tabColor rgb="FFE36C09"/>
  </sheetPr>
  <dimension ref="A1:Z1000"/>
  <sheetViews>
    <sheetView workbookViewId="0">
      <pane ySplit="3" topLeftCell="A4" activePane="bottomLeft" state="frozen"/>
      <selection pane="bottomLeft" activeCell="B5" sqref="B5"/>
    </sheetView>
  </sheetViews>
  <sheetFormatPr defaultColWidth="14.42578125" defaultRowHeight="15" customHeight="1" x14ac:dyDescent="0.25"/>
  <cols>
    <col min="1" max="1" width="6.28515625" customWidth="1"/>
    <col min="2" max="2" width="40.5703125" customWidth="1"/>
    <col min="3" max="3" width="6.7109375" customWidth="1"/>
    <col min="4" max="4" width="11.28515625" customWidth="1"/>
    <col min="5" max="5" width="11.85546875" customWidth="1"/>
    <col min="6" max="6" width="14.140625" customWidth="1"/>
    <col min="7" max="7" width="12.85546875" customWidth="1"/>
    <col min="8" max="8" width="12.5703125" customWidth="1"/>
    <col min="9" max="26" width="9.140625" customWidth="1"/>
  </cols>
  <sheetData>
    <row r="1" spans="1:26" ht="17.25" x14ac:dyDescent="0.25">
      <c r="A1" s="777" t="s">
        <v>1731</v>
      </c>
      <c r="B1" s="620"/>
      <c r="C1" s="620"/>
      <c r="D1" s="620"/>
      <c r="E1" s="620"/>
      <c r="F1" s="620"/>
      <c r="G1" s="620"/>
      <c r="H1" s="621"/>
      <c r="I1" s="534"/>
      <c r="J1" s="534"/>
      <c r="K1" s="534"/>
      <c r="L1" s="534"/>
      <c r="M1" s="534"/>
      <c r="N1" s="534"/>
      <c r="O1" s="534"/>
      <c r="P1" s="534"/>
      <c r="Q1" s="534"/>
      <c r="R1" s="534"/>
      <c r="S1" s="534"/>
      <c r="T1" s="534"/>
      <c r="U1" s="534"/>
      <c r="V1" s="534"/>
      <c r="W1" s="534"/>
      <c r="X1" s="534"/>
      <c r="Y1" s="534"/>
      <c r="Z1" s="534"/>
    </row>
    <row r="2" spans="1:26" ht="15.75" x14ac:dyDescent="0.25">
      <c r="A2" s="678" t="s">
        <v>1732</v>
      </c>
      <c r="B2" s="620"/>
      <c r="C2" s="620"/>
      <c r="D2" s="620"/>
      <c r="E2" s="620"/>
      <c r="F2" s="621"/>
      <c r="G2" s="778">
        <f ca="1">+'Summary E'!M1</f>
        <v>46134</v>
      </c>
      <c r="H2" s="621"/>
      <c r="I2" s="117"/>
      <c r="J2" s="117"/>
      <c r="K2" s="117"/>
      <c r="L2" s="117"/>
      <c r="M2" s="117"/>
      <c r="N2" s="117"/>
      <c r="O2" s="117"/>
      <c r="P2" s="117"/>
      <c r="Q2" s="117"/>
      <c r="R2" s="117"/>
      <c r="S2" s="117"/>
      <c r="T2" s="117"/>
      <c r="U2" s="117"/>
      <c r="V2" s="117"/>
      <c r="W2" s="117"/>
      <c r="X2" s="117"/>
      <c r="Y2" s="117"/>
      <c r="Z2" s="117"/>
    </row>
    <row r="3" spans="1:26" ht="30" x14ac:dyDescent="0.25">
      <c r="A3" s="69" t="s">
        <v>176</v>
      </c>
      <c r="B3" s="69" t="s">
        <v>1733</v>
      </c>
      <c r="C3" s="69" t="s">
        <v>6</v>
      </c>
      <c r="D3" s="69" t="s">
        <v>1734</v>
      </c>
      <c r="E3" s="69" t="s">
        <v>1735</v>
      </c>
      <c r="F3" s="69" t="s">
        <v>1736</v>
      </c>
      <c r="G3" s="535" t="s">
        <v>1605</v>
      </c>
      <c r="H3" s="536" t="s">
        <v>11</v>
      </c>
      <c r="I3" s="117"/>
      <c r="J3" s="117"/>
      <c r="K3" s="117"/>
      <c r="L3" s="117"/>
      <c r="M3" s="117"/>
      <c r="N3" s="117"/>
      <c r="O3" s="117"/>
      <c r="P3" s="117"/>
      <c r="Q3" s="117"/>
      <c r="R3" s="117"/>
      <c r="S3" s="117"/>
      <c r="T3" s="117"/>
      <c r="U3" s="117"/>
      <c r="V3" s="117"/>
      <c r="W3" s="117"/>
      <c r="X3" s="117"/>
      <c r="Y3" s="117"/>
      <c r="Z3" s="117"/>
    </row>
    <row r="4" spans="1:26" x14ac:dyDescent="0.25">
      <c r="A4" s="108">
        <v>1</v>
      </c>
      <c r="B4" s="537" t="s">
        <v>1737</v>
      </c>
      <c r="C4" s="108"/>
      <c r="D4" s="538"/>
      <c r="E4" s="538"/>
      <c r="F4" s="538"/>
      <c r="G4" s="539"/>
      <c r="H4" s="540"/>
      <c r="I4" s="117"/>
      <c r="J4" s="117"/>
      <c r="K4" s="117"/>
      <c r="L4" s="117"/>
      <c r="M4" s="117"/>
      <c r="N4" s="117"/>
      <c r="O4" s="117"/>
      <c r="P4" s="117"/>
      <c r="Q4" s="117"/>
      <c r="R4" s="117"/>
      <c r="S4" s="117"/>
      <c r="T4" s="117"/>
      <c r="U4" s="117"/>
      <c r="V4" s="117"/>
      <c r="W4" s="117"/>
      <c r="X4" s="117"/>
      <c r="Y4" s="117"/>
      <c r="Z4" s="117"/>
    </row>
    <row r="5" spans="1:26" x14ac:dyDescent="0.25">
      <c r="A5" s="108"/>
      <c r="B5" s="125" t="s">
        <v>1738</v>
      </c>
      <c r="C5" s="108" t="s">
        <v>1739</v>
      </c>
      <c r="D5" s="538">
        <v>648</v>
      </c>
      <c r="E5" s="538">
        <v>812</v>
      </c>
      <c r="F5" s="538">
        <f t="shared" ref="F5:F8" si="0">+D5-E5</f>
        <v>-164</v>
      </c>
      <c r="G5" s="539">
        <v>540</v>
      </c>
      <c r="H5" s="540">
        <f>+E5-G5-H7</f>
        <v>170</v>
      </c>
      <c r="I5" s="117"/>
      <c r="J5" s="117"/>
      <c r="K5" s="117"/>
      <c r="L5" s="117"/>
      <c r="M5" s="117"/>
      <c r="N5" s="117"/>
      <c r="O5" s="117"/>
      <c r="P5" s="117"/>
      <c r="Q5" s="117"/>
      <c r="R5" s="117"/>
      <c r="S5" s="117"/>
      <c r="T5" s="117"/>
      <c r="U5" s="117"/>
      <c r="V5" s="117"/>
      <c r="W5" s="117"/>
      <c r="X5" s="117"/>
      <c r="Y5" s="117"/>
      <c r="Z5" s="117"/>
    </row>
    <row r="6" spans="1:26" x14ac:dyDescent="0.25">
      <c r="A6" s="108"/>
      <c r="B6" s="125" t="s">
        <v>1740</v>
      </c>
      <c r="C6" s="108" t="s">
        <v>1739</v>
      </c>
      <c r="D6" s="538">
        <v>2400</v>
      </c>
      <c r="E6" s="538">
        <v>2397</v>
      </c>
      <c r="F6" s="538">
        <f t="shared" si="0"/>
        <v>3</v>
      </c>
      <c r="G6" s="539">
        <v>1596</v>
      </c>
      <c r="H6" s="540">
        <f>+E6-G6</f>
        <v>801</v>
      </c>
      <c r="I6" s="117"/>
      <c r="J6" s="117"/>
      <c r="K6" s="117"/>
      <c r="L6" s="117"/>
      <c r="M6" s="117"/>
      <c r="N6" s="117"/>
      <c r="O6" s="117"/>
      <c r="P6" s="117"/>
      <c r="Q6" s="117"/>
      <c r="R6" s="117"/>
      <c r="S6" s="117"/>
      <c r="T6" s="117"/>
      <c r="U6" s="117"/>
      <c r="V6" s="117"/>
      <c r="W6" s="117"/>
      <c r="X6" s="117"/>
      <c r="Y6" s="117"/>
      <c r="Z6" s="117"/>
    </row>
    <row r="7" spans="1:26" x14ac:dyDescent="0.25">
      <c r="A7" s="108"/>
      <c r="B7" s="125" t="s">
        <v>1741</v>
      </c>
      <c r="C7" s="108" t="s">
        <v>1739</v>
      </c>
      <c r="D7" s="538">
        <v>129</v>
      </c>
      <c r="E7" s="538"/>
      <c r="F7" s="538">
        <f t="shared" si="0"/>
        <v>129</v>
      </c>
      <c r="G7" s="539">
        <v>102</v>
      </c>
      <c r="H7" s="540">
        <f>+G7</f>
        <v>102</v>
      </c>
      <c r="I7" s="117"/>
      <c r="J7" s="117"/>
      <c r="K7" s="117"/>
      <c r="L7" s="117"/>
      <c r="M7" s="117"/>
      <c r="N7" s="117"/>
      <c r="O7" s="117"/>
      <c r="P7" s="117"/>
      <c r="Q7" s="117"/>
      <c r="R7" s="117"/>
      <c r="S7" s="117"/>
      <c r="T7" s="117"/>
      <c r="U7" s="117"/>
      <c r="V7" s="117"/>
      <c r="W7" s="117"/>
      <c r="X7" s="117"/>
      <c r="Y7" s="117"/>
      <c r="Z7" s="117"/>
    </row>
    <row r="8" spans="1:26" x14ac:dyDescent="0.25">
      <c r="A8" s="108">
        <v>2</v>
      </c>
      <c r="B8" s="537" t="s">
        <v>1742</v>
      </c>
      <c r="C8" s="108" t="s">
        <v>795</v>
      </c>
      <c r="D8" s="541">
        <v>946.35383999999999</v>
      </c>
      <c r="E8" s="538">
        <v>946.20799999999997</v>
      </c>
      <c r="F8" s="541">
        <f t="shared" si="0"/>
        <v>0.14584000000002106</v>
      </c>
      <c r="G8" s="539">
        <f>G18*12</f>
        <v>806.67599999999993</v>
      </c>
      <c r="H8" s="540">
        <f>+E8-G8</f>
        <v>139.53200000000004</v>
      </c>
      <c r="I8" s="117"/>
      <c r="J8" s="117"/>
      <c r="K8" s="117"/>
      <c r="L8" s="117"/>
      <c r="M8" s="117"/>
      <c r="N8" s="117"/>
      <c r="O8" s="117"/>
      <c r="P8" s="117"/>
      <c r="Q8" s="117"/>
      <c r="R8" s="117"/>
      <c r="S8" s="117"/>
      <c r="T8" s="117"/>
      <c r="U8" s="117"/>
      <c r="V8" s="117"/>
      <c r="W8" s="117"/>
      <c r="X8" s="117"/>
      <c r="Y8" s="117"/>
      <c r="Z8" s="117"/>
    </row>
    <row r="9" spans="1:26" x14ac:dyDescent="0.25">
      <c r="A9" s="108">
        <v>3</v>
      </c>
      <c r="B9" s="537" t="s">
        <v>1743</v>
      </c>
      <c r="C9" s="108"/>
      <c r="D9" s="538"/>
      <c r="E9" s="538"/>
      <c r="F9" s="538"/>
      <c r="G9" s="539"/>
      <c r="H9" s="540"/>
      <c r="I9" s="117"/>
      <c r="J9" s="117"/>
      <c r="K9" s="117"/>
      <c r="L9" s="117"/>
      <c r="M9" s="117"/>
      <c r="N9" s="117"/>
      <c r="O9" s="117"/>
      <c r="P9" s="117"/>
      <c r="Q9" s="117"/>
      <c r="R9" s="117"/>
      <c r="S9" s="117"/>
      <c r="T9" s="117"/>
      <c r="U9" s="117"/>
      <c r="V9" s="117"/>
      <c r="W9" s="117"/>
      <c r="X9" s="117"/>
      <c r="Y9" s="117"/>
      <c r="Z9" s="117"/>
    </row>
    <row r="10" spans="1:26" x14ac:dyDescent="0.25">
      <c r="A10" s="108"/>
      <c r="B10" s="125" t="s">
        <v>1744</v>
      </c>
      <c r="C10" s="108" t="s">
        <v>1745</v>
      </c>
      <c r="D10" s="538">
        <v>648</v>
      </c>
      <c r="E10" s="538">
        <v>648</v>
      </c>
      <c r="F10" s="538">
        <f t="shared" ref="F10:F18" si="1">+D10-E10</f>
        <v>0</v>
      </c>
      <c r="G10" s="539">
        <v>534</v>
      </c>
      <c r="H10" s="540">
        <f t="shared" ref="H10:H18" si="2">+E10-G10</f>
        <v>114</v>
      </c>
      <c r="I10" s="117"/>
      <c r="J10" s="117"/>
      <c r="K10" s="117"/>
      <c r="L10" s="117"/>
      <c r="M10" s="117"/>
      <c r="N10" s="117"/>
      <c r="O10" s="117"/>
      <c r="P10" s="117"/>
      <c r="Q10" s="117"/>
      <c r="R10" s="117"/>
      <c r="S10" s="117"/>
      <c r="T10" s="117"/>
      <c r="U10" s="117"/>
      <c r="V10" s="117"/>
      <c r="W10" s="117"/>
      <c r="X10" s="117"/>
      <c r="Y10" s="117"/>
      <c r="Z10" s="117"/>
    </row>
    <row r="11" spans="1:26" x14ac:dyDescent="0.25">
      <c r="A11" s="108"/>
      <c r="B11" s="125" t="s">
        <v>1746</v>
      </c>
      <c r="C11" s="108" t="s">
        <v>1745</v>
      </c>
      <c r="D11" s="538">
        <v>1200</v>
      </c>
      <c r="E11" s="538">
        <v>1200</v>
      </c>
      <c r="F11" s="538">
        <f t="shared" si="1"/>
        <v>0</v>
      </c>
      <c r="G11" s="539">
        <v>786</v>
      </c>
      <c r="H11" s="540">
        <f t="shared" si="2"/>
        <v>414</v>
      </c>
      <c r="I11" s="117"/>
      <c r="J11" s="117"/>
      <c r="K11" s="117"/>
      <c r="L11" s="117"/>
      <c r="M11" s="117"/>
      <c r="N11" s="117"/>
      <c r="O11" s="117"/>
      <c r="P11" s="117"/>
      <c r="Q11" s="117"/>
      <c r="R11" s="117"/>
      <c r="S11" s="117"/>
      <c r="T11" s="117"/>
      <c r="U11" s="117"/>
      <c r="V11" s="117"/>
      <c r="W11" s="117"/>
      <c r="X11" s="117"/>
      <c r="Y11" s="117"/>
      <c r="Z11" s="117"/>
    </row>
    <row r="12" spans="1:26" x14ac:dyDescent="0.25">
      <c r="A12" s="108"/>
      <c r="B12" s="125" t="s">
        <v>1747</v>
      </c>
      <c r="C12" s="108" t="s">
        <v>1745</v>
      </c>
      <c r="D12" s="538">
        <v>129</v>
      </c>
      <c r="E12" s="538">
        <v>129</v>
      </c>
      <c r="F12" s="538">
        <f t="shared" si="1"/>
        <v>0</v>
      </c>
      <c r="G12" s="539">
        <v>102</v>
      </c>
      <c r="H12" s="540">
        <f t="shared" si="2"/>
        <v>27</v>
      </c>
      <c r="I12" s="117"/>
      <c r="J12" s="117"/>
      <c r="K12" s="117"/>
      <c r="L12" s="117"/>
      <c r="M12" s="117"/>
      <c r="N12" s="117"/>
      <c r="O12" s="117"/>
      <c r="P12" s="117"/>
      <c r="Q12" s="117"/>
      <c r="R12" s="117"/>
      <c r="S12" s="117"/>
      <c r="T12" s="117"/>
      <c r="U12" s="117"/>
      <c r="V12" s="117"/>
      <c r="W12" s="117"/>
      <c r="X12" s="117"/>
      <c r="Y12" s="117"/>
      <c r="Z12" s="117"/>
    </row>
    <row r="13" spans="1:26" x14ac:dyDescent="0.25">
      <c r="A13" s="108"/>
      <c r="B13" s="125" t="s">
        <v>1748</v>
      </c>
      <c r="C13" s="108" t="s">
        <v>1739</v>
      </c>
      <c r="D13" s="538">
        <v>8964</v>
      </c>
      <c r="E13" s="538">
        <v>8964</v>
      </c>
      <c r="F13" s="538">
        <f t="shared" si="1"/>
        <v>0</v>
      </c>
      <c r="G13" s="539">
        <v>6552</v>
      </c>
      <c r="H13" s="540">
        <f t="shared" si="2"/>
        <v>2412</v>
      </c>
      <c r="I13" s="117"/>
      <c r="J13" s="117"/>
      <c r="K13" s="117"/>
      <c r="L13" s="117"/>
      <c r="M13" s="117"/>
      <c r="N13" s="117"/>
      <c r="O13" s="117"/>
      <c r="P13" s="117"/>
      <c r="Q13" s="117"/>
      <c r="R13" s="117"/>
      <c r="S13" s="117"/>
      <c r="T13" s="117"/>
      <c r="U13" s="117"/>
      <c r="V13" s="117"/>
      <c r="W13" s="117"/>
      <c r="X13" s="117"/>
      <c r="Y13" s="117"/>
      <c r="Z13" s="117"/>
    </row>
    <row r="14" spans="1:26" x14ac:dyDescent="0.25">
      <c r="A14" s="108"/>
      <c r="B14" s="125" t="s">
        <v>1749</v>
      </c>
      <c r="C14" s="108" t="s">
        <v>1739</v>
      </c>
      <c r="D14" s="538">
        <v>1770</v>
      </c>
      <c r="E14" s="538">
        <v>1668</v>
      </c>
      <c r="F14" s="538">
        <f t="shared" si="1"/>
        <v>102</v>
      </c>
      <c r="G14" s="539">
        <v>975</v>
      </c>
      <c r="H14" s="540">
        <f t="shared" si="2"/>
        <v>693</v>
      </c>
      <c r="I14" s="117"/>
      <c r="J14" s="117"/>
      <c r="K14" s="117"/>
      <c r="L14" s="117"/>
      <c r="M14" s="117"/>
      <c r="N14" s="117"/>
      <c r="O14" s="117"/>
      <c r="P14" s="117"/>
      <c r="Q14" s="117"/>
      <c r="R14" s="117"/>
      <c r="S14" s="117"/>
      <c r="T14" s="117"/>
      <c r="U14" s="117"/>
      <c r="V14" s="117"/>
      <c r="W14" s="117"/>
      <c r="X14" s="117"/>
      <c r="Y14" s="117"/>
      <c r="Z14" s="117"/>
    </row>
    <row r="15" spans="1:26" x14ac:dyDescent="0.25">
      <c r="A15" s="108"/>
      <c r="B15" s="125" t="s">
        <v>1750</v>
      </c>
      <c r="C15" s="108" t="s">
        <v>1739</v>
      </c>
      <c r="D15" s="538">
        <v>7554</v>
      </c>
      <c r="E15" s="538">
        <v>7552</v>
      </c>
      <c r="F15" s="538">
        <f t="shared" si="1"/>
        <v>2</v>
      </c>
      <c r="G15" s="539">
        <v>5718</v>
      </c>
      <c r="H15" s="540">
        <f t="shared" si="2"/>
        <v>1834</v>
      </c>
      <c r="I15" s="117"/>
      <c r="J15" s="117"/>
      <c r="K15" s="117"/>
      <c r="L15" s="117"/>
      <c r="M15" s="117"/>
      <c r="N15" s="117"/>
      <c r="O15" s="117"/>
      <c r="P15" s="117"/>
      <c r="Q15" s="117"/>
      <c r="R15" s="117"/>
      <c r="S15" s="117"/>
      <c r="T15" s="117"/>
      <c r="U15" s="117"/>
      <c r="V15" s="117"/>
      <c r="W15" s="117"/>
      <c r="X15" s="117"/>
      <c r="Y15" s="117"/>
      <c r="Z15" s="117"/>
    </row>
    <row r="16" spans="1:26" x14ac:dyDescent="0.25">
      <c r="A16" s="108"/>
      <c r="B16" s="125" t="s">
        <v>1751</v>
      </c>
      <c r="C16" s="108" t="s">
        <v>1739</v>
      </c>
      <c r="D16" s="538">
        <v>336</v>
      </c>
      <c r="E16" s="538">
        <v>336</v>
      </c>
      <c r="F16" s="538">
        <f t="shared" si="1"/>
        <v>0</v>
      </c>
      <c r="G16" s="539">
        <v>249</v>
      </c>
      <c r="H16" s="540">
        <f t="shared" si="2"/>
        <v>87</v>
      </c>
      <c r="I16" s="117"/>
      <c r="J16" s="117"/>
      <c r="K16" s="117"/>
      <c r="L16" s="117"/>
      <c r="M16" s="117"/>
      <c r="N16" s="117"/>
      <c r="O16" s="117"/>
      <c r="P16" s="117"/>
      <c r="Q16" s="117"/>
      <c r="R16" s="117"/>
      <c r="S16" s="117"/>
      <c r="T16" s="117"/>
      <c r="U16" s="117"/>
      <c r="V16" s="117"/>
      <c r="W16" s="117"/>
      <c r="X16" s="117"/>
      <c r="Y16" s="117"/>
      <c r="Z16" s="117"/>
    </row>
    <row r="17" spans="1:26" x14ac:dyDescent="0.25">
      <c r="A17" s="108"/>
      <c r="B17" s="125" t="s">
        <v>1752</v>
      </c>
      <c r="C17" s="108" t="s">
        <v>1739</v>
      </c>
      <c r="D17" s="538">
        <v>112</v>
      </c>
      <c r="E17" s="538">
        <v>112</v>
      </c>
      <c r="F17" s="538">
        <f t="shared" si="1"/>
        <v>0</v>
      </c>
      <c r="G17" s="539">
        <v>27</v>
      </c>
      <c r="H17" s="540">
        <f t="shared" si="2"/>
        <v>85</v>
      </c>
      <c r="I17" s="117"/>
      <c r="J17" s="117"/>
      <c r="K17" s="117"/>
      <c r="L17" s="117"/>
      <c r="M17" s="117"/>
      <c r="N17" s="117"/>
      <c r="O17" s="117"/>
      <c r="P17" s="117"/>
      <c r="Q17" s="117"/>
      <c r="R17" s="117"/>
      <c r="S17" s="117"/>
      <c r="T17" s="117"/>
      <c r="U17" s="117"/>
      <c r="V17" s="117"/>
      <c r="W17" s="117"/>
      <c r="X17" s="117"/>
      <c r="Y17" s="117"/>
      <c r="Z17" s="117"/>
    </row>
    <row r="18" spans="1:26" x14ac:dyDescent="0.25">
      <c r="A18" s="108">
        <v>4</v>
      </c>
      <c r="B18" s="537" t="s">
        <v>1753</v>
      </c>
      <c r="C18" s="108" t="s">
        <v>795</v>
      </c>
      <c r="D18" s="541">
        <v>78.081999999999994</v>
      </c>
      <c r="E18" s="538">
        <v>80</v>
      </c>
      <c r="F18" s="541">
        <f t="shared" si="1"/>
        <v>-1.9180000000000064</v>
      </c>
      <c r="G18" s="539">
        <v>67.222999999999999</v>
      </c>
      <c r="H18" s="540">
        <f t="shared" si="2"/>
        <v>12.777000000000001</v>
      </c>
      <c r="I18" s="117"/>
      <c r="J18" s="117"/>
      <c r="K18" s="117"/>
      <c r="L18" s="117"/>
      <c r="M18" s="117"/>
      <c r="N18" s="117"/>
      <c r="O18" s="117"/>
      <c r="P18" s="117"/>
      <c r="Q18" s="117"/>
      <c r="R18" s="117"/>
      <c r="S18" s="117"/>
      <c r="T18" s="117"/>
      <c r="U18" s="117"/>
      <c r="V18" s="117"/>
      <c r="W18" s="117"/>
      <c r="X18" s="117"/>
      <c r="Y18" s="117"/>
      <c r="Z18" s="117"/>
    </row>
    <row r="19" spans="1:26" x14ac:dyDescent="0.25">
      <c r="A19" s="108">
        <v>5</v>
      </c>
      <c r="B19" s="537" t="s">
        <v>1754</v>
      </c>
      <c r="C19" s="108"/>
      <c r="D19" s="538"/>
      <c r="E19" s="538"/>
      <c r="F19" s="538"/>
      <c r="G19" s="539"/>
      <c r="H19" s="540"/>
      <c r="I19" s="117"/>
      <c r="J19" s="117"/>
      <c r="K19" s="117"/>
      <c r="L19" s="117"/>
      <c r="M19" s="117"/>
      <c r="N19" s="117"/>
      <c r="O19" s="117"/>
      <c r="P19" s="117"/>
      <c r="Q19" s="117"/>
      <c r="R19" s="117"/>
      <c r="S19" s="117"/>
      <c r="T19" s="117"/>
      <c r="U19" s="117"/>
      <c r="V19" s="117"/>
      <c r="W19" s="117"/>
      <c r="X19" s="117"/>
      <c r="Y19" s="117"/>
      <c r="Z19" s="117"/>
    </row>
    <row r="20" spans="1:26" x14ac:dyDescent="0.25">
      <c r="A20" s="108"/>
      <c r="B20" s="125" t="s">
        <v>1755</v>
      </c>
      <c r="C20" s="108" t="s">
        <v>1739</v>
      </c>
      <c r="D20" s="538">
        <v>108</v>
      </c>
      <c r="E20" s="538">
        <v>108</v>
      </c>
      <c r="F20" s="538">
        <f t="shared" ref="F20:F33" si="3">+D20-E20</f>
        <v>0</v>
      </c>
      <c r="G20" s="539">
        <v>87</v>
      </c>
      <c r="H20" s="540">
        <f t="shared" ref="H20:H42" si="4">+E20-G20</f>
        <v>21</v>
      </c>
      <c r="I20" s="117"/>
      <c r="J20" s="117"/>
      <c r="K20" s="117"/>
      <c r="L20" s="117"/>
      <c r="M20" s="117"/>
      <c r="N20" s="117"/>
      <c r="O20" s="117"/>
      <c r="P20" s="117"/>
      <c r="Q20" s="117"/>
      <c r="R20" s="117"/>
      <c r="S20" s="117"/>
      <c r="T20" s="117"/>
      <c r="U20" s="117"/>
      <c r="V20" s="117"/>
      <c r="W20" s="117"/>
      <c r="X20" s="117"/>
      <c r="Y20" s="117"/>
      <c r="Z20" s="117"/>
    </row>
    <row r="21" spans="1:26" ht="15.75" customHeight="1" x14ac:dyDescent="0.25">
      <c r="A21" s="108"/>
      <c r="B21" s="125" t="s">
        <v>1756</v>
      </c>
      <c r="C21" s="108" t="s">
        <v>1739</v>
      </c>
      <c r="D21" s="538">
        <v>200</v>
      </c>
      <c r="E21" s="538">
        <v>202</v>
      </c>
      <c r="F21" s="538">
        <f t="shared" si="3"/>
        <v>-2</v>
      </c>
      <c r="G21" s="539">
        <v>131</v>
      </c>
      <c r="H21" s="540">
        <f t="shared" si="4"/>
        <v>71</v>
      </c>
      <c r="I21" s="117"/>
      <c r="J21" s="117"/>
      <c r="K21" s="117"/>
      <c r="L21" s="117"/>
      <c r="M21" s="117"/>
      <c r="N21" s="117"/>
      <c r="O21" s="117"/>
      <c r="P21" s="117"/>
      <c r="Q21" s="117"/>
      <c r="R21" s="117"/>
      <c r="S21" s="117"/>
      <c r="T21" s="117"/>
      <c r="U21" s="117"/>
      <c r="V21" s="117"/>
      <c r="W21" s="117"/>
      <c r="X21" s="117"/>
      <c r="Y21" s="117"/>
      <c r="Z21" s="117"/>
    </row>
    <row r="22" spans="1:26" ht="15.75" customHeight="1" x14ac:dyDescent="0.25">
      <c r="A22" s="108"/>
      <c r="B22" s="125" t="s">
        <v>1757</v>
      </c>
      <c r="C22" s="108" t="s">
        <v>1739</v>
      </c>
      <c r="D22" s="538">
        <v>617</v>
      </c>
      <c r="E22" s="538">
        <v>620</v>
      </c>
      <c r="F22" s="538">
        <f t="shared" si="3"/>
        <v>-3</v>
      </c>
      <c r="G22" s="539">
        <v>428</v>
      </c>
      <c r="H22" s="540">
        <f t="shared" si="4"/>
        <v>192</v>
      </c>
      <c r="I22" s="117"/>
      <c r="J22" s="117"/>
      <c r="K22" s="117"/>
      <c r="L22" s="117"/>
      <c r="M22" s="117"/>
      <c r="N22" s="117"/>
      <c r="O22" s="117"/>
      <c r="P22" s="117"/>
      <c r="Q22" s="117"/>
      <c r="R22" s="117"/>
      <c r="S22" s="117"/>
      <c r="T22" s="117"/>
      <c r="U22" s="117"/>
      <c r="V22" s="117"/>
      <c r="W22" s="117"/>
      <c r="X22" s="117"/>
      <c r="Y22" s="117"/>
      <c r="Z22" s="117"/>
    </row>
    <row r="23" spans="1:26" ht="15.75" customHeight="1" x14ac:dyDescent="0.25">
      <c r="A23" s="108"/>
      <c r="B23" s="125" t="s">
        <v>1758</v>
      </c>
      <c r="C23" s="108" t="s">
        <v>1739</v>
      </c>
      <c r="D23" s="538">
        <v>28</v>
      </c>
      <c r="E23" s="538">
        <v>43</v>
      </c>
      <c r="F23" s="538">
        <f t="shared" si="3"/>
        <v>-15</v>
      </c>
      <c r="G23" s="539">
        <v>9</v>
      </c>
      <c r="H23" s="540">
        <f t="shared" si="4"/>
        <v>34</v>
      </c>
      <c r="I23" s="117"/>
      <c r="J23" s="117"/>
      <c r="K23" s="117"/>
      <c r="L23" s="117"/>
      <c r="M23" s="117"/>
      <c r="N23" s="117"/>
      <c r="O23" s="117"/>
      <c r="P23" s="117"/>
      <c r="Q23" s="117"/>
      <c r="R23" s="117"/>
      <c r="S23" s="117"/>
      <c r="T23" s="117"/>
      <c r="U23" s="117"/>
      <c r="V23" s="117"/>
      <c r="W23" s="117"/>
      <c r="X23" s="117"/>
      <c r="Y23" s="117"/>
      <c r="Z23" s="117"/>
    </row>
    <row r="24" spans="1:26" ht="15.75" customHeight="1" x14ac:dyDescent="0.25">
      <c r="A24" s="108"/>
      <c r="B24" s="125" t="s">
        <v>1759</v>
      </c>
      <c r="C24" s="108" t="s">
        <v>1739</v>
      </c>
      <c r="D24" s="538">
        <v>306</v>
      </c>
      <c r="E24" s="538">
        <v>306</v>
      </c>
      <c r="F24" s="538">
        <f t="shared" si="3"/>
        <v>0</v>
      </c>
      <c r="G24" s="539">
        <v>213</v>
      </c>
      <c r="H24" s="540">
        <f t="shared" si="4"/>
        <v>93</v>
      </c>
      <c r="I24" s="117"/>
      <c r="J24" s="117"/>
      <c r="K24" s="117"/>
      <c r="L24" s="117"/>
      <c r="M24" s="117"/>
      <c r="N24" s="117"/>
      <c r="O24" s="117"/>
      <c r="P24" s="117"/>
      <c r="Q24" s="117"/>
      <c r="R24" s="117"/>
      <c r="S24" s="117"/>
      <c r="T24" s="117"/>
      <c r="U24" s="117"/>
      <c r="V24" s="117"/>
      <c r="W24" s="117"/>
      <c r="X24" s="117"/>
      <c r="Y24" s="117"/>
      <c r="Z24" s="117"/>
    </row>
    <row r="25" spans="1:26" ht="15.75" customHeight="1" x14ac:dyDescent="0.25">
      <c r="A25" s="108">
        <v>6</v>
      </c>
      <c r="B25" s="125" t="s">
        <v>897</v>
      </c>
      <c r="C25" s="108" t="s">
        <v>795</v>
      </c>
      <c r="D25" s="538">
        <v>81.733000000000004</v>
      </c>
      <c r="E25" s="108">
        <v>81.733000000000004</v>
      </c>
      <c r="F25" s="538">
        <f t="shared" si="3"/>
        <v>0</v>
      </c>
      <c r="G25" s="539">
        <v>36.715000000000003</v>
      </c>
      <c r="H25" s="540">
        <f t="shared" si="4"/>
        <v>45.018000000000001</v>
      </c>
      <c r="I25" s="117"/>
      <c r="J25" s="117"/>
      <c r="K25" s="117"/>
      <c r="L25" s="117"/>
      <c r="M25" s="117"/>
      <c r="N25" s="117"/>
      <c r="O25" s="117"/>
      <c r="P25" s="117"/>
      <c r="Q25" s="117"/>
      <c r="R25" s="117"/>
      <c r="S25" s="117"/>
      <c r="T25" s="117"/>
      <c r="U25" s="117"/>
      <c r="V25" s="117"/>
      <c r="W25" s="117"/>
      <c r="X25" s="117"/>
      <c r="Y25" s="117"/>
      <c r="Z25" s="117"/>
    </row>
    <row r="26" spans="1:26" ht="15.75" customHeight="1" x14ac:dyDescent="0.25">
      <c r="A26" s="108"/>
      <c r="B26" s="125" t="s">
        <v>1760</v>
      </c>
      <c r="C26" s="108" t="s">
        <v>1745</v>
      </c>
      <c r="D26" s="538">
        <v>966</v>
      </c>
      <c r="E26" s="108">
        <v>774</v>
      </c>
      <c r="F26" s="538">
        <f t="shared" si="3"/>
        <v>192</v>
      </c>
      <c r="G26" s="539">
        <v>397</v>
      </c>
      <c r="H26" s="540">
        <f t="shared" si="4"/>
        <v>377</v>
      </c>
      <c r="I26" s="117"/>
      <c r="J26" s="117"/>
      <c r="K26" s="117"/>
      <c r="L26" s="117"/>
      <c r="M26" s="117"/>
      <c r="N26" s="117"/>
      <c r="O26" s="117"/>
      <c r="P26" s="117"/>
      <c r="Q26" s="117"/>
      <c r="R26" s="117"/>
      <c r="S26" s="117"/>
      <c r="T26" s="117"/>
      <c r="U26" s="117"/>
      <c r="V26" s="117"/>
      <c r="W26" s="117"/>
      <c r="X26" s="117"/>
      <c r="Y26" s="117"/>
      <c r="Z26" s="117"/>
    </row>
    <row r="27" spans="1:26" ht="15.75" customHeight="1" x14ac:dyDescent="0.25">
      <c r="A27" s="108"/>
      <c r="B27" s="125" t="s">
        <v>1761</v>
      </c>
      <c r="C27" s="108" t="s">
        <v>1739</v>
      </c>
      <c r="D27" s="538">
        <v>559</v>
      </c>
      <c r="E27" s="108">
        <v>559</v>
      </c>
      <c r="F27" s="538">
        <f t="shared" si="3"/>
        <v>0</v>
      </c>
      <c r="G27" s="539">
        <v>361</v>
      </c>
      <c r="H27" s="540">
        <f t="shared" si="4"/>
        <v>198</v>
      </c>
      <c r="I27" s="117"/>
      <c r="J27" s="117"/>
      <c r="K27" s="117"/>
      <c r="L27" s="117"/>
      <c r="M27" s="117"/>
      <c r="N27" s="117"/>
      <c r="O27" s="117"/>
      <c r="P27" s="117"/>
      <c r="Q27" s="117"/>
      <c r="R27" s="117"/>
      <c r="S27" s="117"/>
      <c r="T27" s="117"/>
      <c r="U27" s="117"/>
      <c r="V27" s="117"/>
      <c r="W27" s="117"/>
      <c r="X27" s="117"/>
      <c r="Y27" s="117"/>
      <c r="Z27" s="117"/>
    </row>
    <row r="28" spans="1:26" ht="15.75" customHeight="1" x14ac:dyDescent="0.25">
      <c r="A28" s="108"/>
      <c r="B28" s="125" t="s">
        <v>1762</v>
      </c>
      <c r="C28" s="108" t="s">
        <v>1745</v>
      </c>
      <c r="D28" s="538">
        <v>101</v>
      </c>
      <c r="E28" s="108">
        <v>101</v>
      </c>
      <c r="F28" s="538">
        <f t="shared" si="3"/>
        <v>0</v>
      </c>
      <c r="G28" s="539">
        <v>52</v>
      </c>
      <c r="H28" s="540">
        <f t="shared" si="4"/>
        <v>49</v>
      </c>
      <c r="I28" s="117"/>
      <c r="J28" s="117"/>
      <c r="K28" s="117"/>
      <c r="L28" s="117"/>
      <c r="M28" s="117"/>
      <c r="N28" s="117"/>
      <c r="O28" s="117"/>
      <c r="P28" s="117"/>
      <c r="Q28" s="117"/>
      <c r="R28" s="117"/>
      <c r="S28" s="117"/>
      <c r="T28" s="117"/>
      <c r="U28" s="117"/>
      <c r="V28" s="117"/>
      <c r="W28" s="117"/>
      <c r="X28" s="117"/>
      <c r="Y28" s="117"/>
      <c r="Z28" s="117"/>
    </row>
    <row r="29" spans="1:26" ht="15.75" customHeight="1" x14ac:dyDescent="0.25">
      <c r="A29" s="108"/>
      <c r="B29" s="125" t="s">
        <v>1763</v>
      </c>
      <c r="C29" s="108" t="s">
        <v>1745</v>
      </c>
      <c r="D29" s="542">
        <v>2</v>
      </c>
      <c r="E29" s="108">
        <v>2</v>
      </c>
      <c r="F29" s="538">
        <f t="shared" si="3"/>
        <v>0</v>
      </c>
      <c r="G29" s="539"/>
      <c r="H29" s="540">
        <f t="shared" si="4"/>
        <v>2</v>
      </c>
      <c r="I29" s="117"/>
      <c r="J29" s="117"/>
      <c r="K29" s="117"/>
      <c r="L29" s="117"/>
      <c r="M29" s="117"/>
      <c r="N29" s="117"/>
      <c r="O29" s="117"/>
      <c r="P29" s="117"/>
      <c r="Q29" s="117"/>
      <c r="R29" s="117"/>
      <c r="S29" s="117"/>
      <c r="T29" s="117"/>
      <c r="U29" s="117"/>
      <c r="V29" s="117"/>
      <c r="W29" s="117"/>
      <c r="X29" s="117"/>
      <c r="Y29" s="117"/>
      <c r="Z29" s="117"/>
    </row>
    <row r="30" spans="1:26" ht="15.75" customHeight="1" x14ac:dyDescent="0.25">
      <c r="A30" s="108"/>
      <c r="B30" s="125" t="s">
        <v>1764</v>
      </c>
      <c r="C30" s="108" t="s">
        <v>1745</v>
      </c>
      <c r="D30" s="538">
        <v>8</v>
      </c>
      <c r="E30" s="108">
        <v>8</v>
      </c>
      <c r="F30" s="538">
        <f t="shared" si="3"/>
        <v>0</v>
      </c>
      <c r="G30" s="539">
        <v>4</v>
      </c>
      <c r="H30" s="540">
        <f t="shared" si="4"/>
        <v>4</v>
      </c>
      <c r="I30" s="117"/>
      <c r="J30" s="117"/>
      <c r="K30" s="117"/>
      <c r="L30" s="117"/>
      <c r="M30" s="117"/>
      <c r="N30" s="117"/>
      <c r="O30" s="117"/>
      <c r="P30" s="117"/>
      <c r="Q30" s="117"/>
      <c r="R30" s="117"/>
      <c r="S30" s="117"/>
      <c r="T30" s="117"/>
      <c r="U30" s="117"/>
      <c r="V30" s="117"/>
      <c r="W30" s="117"/>
      <c r="X30" s="117"/>
      <c r="Y30" s="117"/>
      <c r="Z30" s="117"/>
    </row>
    <row r="31" spans="1:26" ht="15.75" customHeight="1" x14ac:dyDescent="0.25">
      <c r="A31" s="108"/>
      <c r="B31" s="125" t="s">
        <v>1765</v>
      </c>
      <c r="C31" s="108" t="s">
        <v>1745</v>
      </c>
      <c r="D31" s="542">
        <v>91</v>
      </c>
      <c r="E31" s="108">
        <v>91</v>
      </c>
      <c r="F31" s="538">
        <f t="shared" si="3"/>
        <v>0</v>
      </c>
      <c r="G31" s="539">
        <v>27</v>
      </c>
      <c r="H31" s="540">
        <f t="shared" si="4"/>
        <v>64</v>
      </c>
      <c r="I31" s="117"/>
      <c r="J31" s="117"/>
      <c r="K31" s="117"/>
      <c r="L31" s="117"/>
      <c r="M31" s="117"/>
      <c r="N31" s="117"/>
      <c r="O31" s="117"/>
      <c r="P31" s="117"/>
      <c r="Q31" s="117"/>
      <c r="R31" s="117"/>
      <c r="S31" s="117"/>
      <c r="T31" s="117"/>
      <c r="U31" s="117"/>
      <c r="V31" s="117"/>
      <c r="W31" s="117"/>
      <c r="X31" s="117"/>
      <c r="Y31" s="117"/>
      <c r="Z31" s="117"/>
    </row>
    <row r="32" spans="1:26" ht="15.75" customHeight="1" x14ac:dyDescent="0.25">
      <c r="A32" s="108"/>
      <c r="B32" s="125" t="s">
        <v>1766</v>
      </c>
      <c r="C32" s="108" t="s">
        <v>1745</v>
      </c>
      <c r="D32" s="542">
        <v>7</v>
      </c>
      <c r="E32" s="108">
        <v>7</v>
      </c>
      <c r="F32" s="538">
        <f t="shared" si="3"/>
        <v>0</v>
      </c>
      <c r="G32" s="539">
        <v>6</v>
      </c>
      <c r="H32" s="540">
        <f t="shared" si="4"/>
        <v>1</v>
      </c>
      <c r="I32" s="117"/>
      <c r="J32" s="117"/>
      <c r="K32" s="117"/>
      <c r="L32" s="117"/>
      <c r="M32" s="117"/>
      <c r="N32" s="117"/>
      <c r="O32" s="117"/>
      <c r="P32" s="117"/>
      <c r="Q32" s="117"/>
      <c r="R32" s="117"/>
      <c r="S32" s="117"/>
      <c r="T32" s="117"/>
      <c r="U32" s="117"/>
      <c r="V32" s="117"/>
      <c r="W32" s="117"/>
      <c r="X32" s="117"/>
      <c r="Y32" s="117"/>
      <c r="Z32" s="117"/>
    </row>
    <row r="33" spans="1:26" ht="15.75" customHeight="1" x14ac:dyDescent="0.25">
      <c r="A33" s="108"/>
      <c r="B33" s="125" t="s">
        <v>1767</v>
      </c>
      <c r="C33" s="108" t="s">
        <v>1745</v>
      </c>
      <c r="D33" s="542">
        <v>17</v>
      </c>
      <c r="E33" s="108">
        <v>17</v>
      </c>
      <c r="F33" s="538">
        <f t="shared" si="3"/>
        <v>0</v>
      </c>
      <c r="G33" s="539">
        <v>4</v>
      </c>
      <c r="H33" s="540">
        <f t="shared" si="4"/>
        <v>13</v>
      </c>
      <c r="I33" s="117"/>
      <c r="J33" s="117"/>
      <c r="K33" s="117"/>
      <c r="L33" s="117"/>
      <c r="M33" s="117"/>
      <c r="N33" s="117"/>
      <c r="O33" s="117"/>
      <c r="P33" s="117"/>
      <c r="Q33" s="117"/>
      <c r="R33" s="117"/>
      <c r="S33" s="117"/>
      <c r="T33" s="117"/>
      <c r="U33" s="117"/>
      <c r="V33" s="117"/>
      <c r="W33" s="117"/>
      <c r="X33" s="117"/>
      <c r="Y33" s="117"/>
      <c r="Z33" s="117"/>
    </row>
    <row r="34" spans="1:26" ht="15.75" customHeight="1" x14ac:dyDescent="0.25">
      <c r="A34" s="108">
        <v>7</v>
      </c>
      <c r="B34" s="537" t="s">
        <v>1768</v>
      </c>
      <c r="C34" s="125"/>
      <c r="D34" s="108"/>
      <c r="E34" s="108"/>
      <c r="F34" s="108"/>
      <c r="G34" s="539"/>
      <c r="H34" s="540">
        <f t="shared" si="4"/>
        <v>0</v>
      </c>
      <c r="I34" s="117"/>
      <c r="J34" s="117"/>
      <c r="K34" s="117"/>
      <c r="L34" s="117"/>
      <c r="M34" s="117"/>
      <c r="N34" s="117"/>
      <c r="O34" s="117"/>
      <c r="P34" s="117"/>
      <c r="Q34" s="117"/>
      <c r="R34" s="117"/>
      <c r="S34" s="117"/>
      <c r="T34" s="117"/>
      <c r="U34" s="117"/>
      <c r="V34" s="117"/>
      <c r="W34" s="117"/>
      <c r="X34" s="117"/>
      <c r="Y34" s="117"/>
      <c r="Z34" s="117"/>
    </row>
    <row r="35" spans="1:26" ht="15.75" customHeight="1" x14ac:dyDescent="0.25">
      <c r="A35" s="108"/>
      <c r="B35" s="125" t="s">
        <v>996</v>
      </c>
      <c r="C35" s="108" t="s">
        <v>1739</v>
      </c>
      <c r="D35" s="108">
        <v>207</v>
      </c>
      <c r="E35" s="108">
        <v>207</v>
      </c>
      <c r="F35" s="538">
        <f t="shared" ref="F35:F42" si="5">+D35-E35</f>
        <v>0</v>
      </c>
      <c r="G35" s="539"/>
      <c r="H35" s="540">
        <f t="shared" si="4"/>
        <v>207</v>
      </c>
      <c r="I35" s="117"/>
      <c r="J35" s="117"/>
      <c r="K35" s="117"/>
      <c r="L35" s="117"/>
      <c r="M35" s="117"/>
      <c r="N35" s="117"/>
      <c r="O35" s="117"/>
      <c r="P35" s="117"/>
      <c r="Q35" s="117"/>
      <c r="R35" s="117"/>
      <c r="S35" s="117"/>
      <c r="T35" s="117"/>
      <c r="U35" s="117"/>
      <c r="V35" s="117"/>
      <c r="W35" s="117"/>
      <c r="X35" s="117"/>
      <c r="Y35" s="117"/>
      <c r="Z35" s="117"/>
    </row>
    <row r="36" spans="1:26" ht="15.75" customHeight="1" x14ac:dyDescent="0.25">
      <c r="A36" s="108"/>
      <c r="B36" s="125" t="s">
        <v>995</v>
      </c>
      <c r="C36" s="108" t="s">
        <v>1739</v>
      </c>
      <c r="D36" s="108">
        <v>207</v>
      </c>
      <c r="E36" s="108">
        <v>207</v>
      </c>
      <c r="F36" s="538">
        <f t="shared" si="5"/>
        <v>0</v>
      </c>
      <c r="G36" s="539"/>
      <c r="H36" s="540">
        <f t="shared" si="4"/>
        <v>207</v>
      </c>
      <c r="I36" s="117"/>
      <c r="J36" s="117"/>
      <c r="K36" s="117"/>
      <c r="L36" s="117"/>
      <c r="M36" s="117"/>
      <c r="N36" s="117"/>
      <c r="O36" s="117"/>
      <c r="P36" s="117"/>
      <c r="Q36" s="117"/>
      <c r="R36" s="117"/>
      <c r="S36" s="117"/>
      <c r="T36" s="117"/>
      <c r="U36" s="117"/>
      <c r="V36" s="117"/>
      <c r="W36" s="117"/>
      <c r="X36" s="117"/>
      <c r="Y36" s="117"/>
      <c r="Z36" s="117"/>
    </row>
    <row r="37" spans="1:26" ht="15.75" customHeight="1" x14ac:dyDescent="0.25">
      <c r="A37" s="108"/>
      <c r="B37" s="125" t="s">
        <v>1769</v>
      </c>
      <c r="C37" s="108" t="s">
        <v>1739</v>
      </c>
      <c r="D37" s="108">
        <v>414</v>
      </c>
      <c r="E37" s="108">
        <v>414</v>
      </c>
      <c r="F37" s="538">
        <f t="shared" si="5"/>
        <v>0</v>
      </c>
      <c r="G37" s="539"/>
      <c r="H37" s="540">
        <f t="shared" si="4"/>
        <v>414</v>
      </c>
      <c r="I37" s="117"/>
      <c r="J37" s="117"/>
      <c r="K37" s="117"/>
      <c r="L37" s="117"/>
      <c r="M37" s="117"/>
      <c r="N37" s="117"/>
      <c r="O37" s="117"/>
      <c r="P37" s="117"/>
      <c r="Q37" s="117"/>
      <c r="R37" s="117"/>
      <c r="S37" s="117"/>
      <c r="T37" s="117"/>
      <c r="U37" s="117"/>
      <c r="V37" s="117"/>
      <c r="W37" s="117"/>
      <c r="X37" s="117"/>
      <c r="Y37" s="117"/>
      <c r="Z37" s="117"/>
    </row>
    <row r="38" spans="1:26" ht="15.75" customHeight="1" x14ac:dyDescent="0.25">
      <c r="A38" s="108"/>
      <c r="B38" s="125" t="s">
        <v>1770</v>
      </c>
      <c r="C38" s="108" t="s">
        <v>1739</v>
      </c>
      <c r="D38" s="108">
        <v>414</v>
      </c>
      <c r="E38" s="108">
        <v>414</v>
      </c>
      <c r="F38" s="538">
        <f t="shared" si="5"/>
        <v>0</v>
      </c>
      <c r="G38" s="539"/>
      <c r="H38" s="540">
        <f t="shared" si="4"/>
        <v>414</v>
      </c>
      <c r="I38" s="117"/>
      <c r="J38" s="117"/>
      <c r="K38" s="117"/>
      <c r="L38" s="117"/>
      <c r="M38" s="117"/>
      <c r="N38" s="117"/>
      <c r="O38" s="117"/>
      <c r="P38" s="117"/>
      <c r="Q38" s="117"/>
      <c r="R38" s="117"/>
      <c r="S38" s="117"/>
      <c r="T38" s="117"/>
      <c r="U38" s="117"/>
      <c r="V38" s="117"/>
      <c r="W38" s="117"/>
      <c r="X38" s="117"/>
      <c r="Y38" s="117"/>
      <c r="Z38" s="117"/>
    </row>
    <row r="39" spans="1:26" ht="15.75" customHeight="1" x14ac:dyDescent="0.25">
      <c r="A39" s="108"/>
      <c r="B39" s="125" t="s">
        <v>1771</v>
      </c>
      <c r="C39" s="108" t="s">
        <v>1739</v>
      </c>
      <c r="D39" s="108">
        <v>414</v>
      </c>
      <c r="E39" s="108">
        <v>414</v>
      </c>
      <c r="F39" s="538">
        <f t="shared" si="5"/>
        <v>0</v>
      </c>
      <c r="G39" s="539"/>
      <c r="H39" s="540">
        <f t="shared" si="4"/>
        <v>414</v>
      </c>
      <c r="I39" s="117"/>
      <c r="J39" s="117"/>
      <c r="K39" s="117"/>
      <c r="L39" s="117"/>
      <c r="M39" s="117"/>
      <c r="N39" s="117"/>
      <c r="O39" s="117"/>
      <c r="P39" s="117"/>
      <c r="Q39" s="117"/>
      <c r="R39" s="117"/>
      <c r="S39" s="117"/>
      <c r="T39" s="117"/>
      <c r="U39" s="117"/>
      <c r="V39" s="117"/>
      <c r="W39" s="117"/>
      <c r="X39" s="117"/>
      <c r="Y39" s="117"/>
      <c r="Z39" s="117"/>
    </row>
    <row r="40" spans="1:26" ht="15.75" customHeight="1" x14ac:dyDescent="0.25">
      <c r="A40" s="108"/>
      <c r="B40" s="125" t="s">
        <v>1772</v>
      </c>
      <c r="C40" s="108" t="s">
        <v>1739</v>
      </c>
      <c r="D40" s="108">
        <v>207</v>
      </c>
      <c r="E40" s="108">
        <v>207</v>
      </c>
      <c r="F40" s="538">
        <f t="shared" si="5"/>
        <v>0</v>
      </c>
      <c r="G40" s="539"/>
      <c r="H40" s="540">
        <f t="shared" si="4"/>
        <v>207</v>
      </c>
      <c r="I40" s="117"/>
      <c r="J40" s="117"/>
      <c r="K40" s="117"/>
      <c r="L40" s="117"/>
      <c r="M40" s="117"/>
      <c r="N40" s="117"/>
      <c r="O40" s="117"/>
      <c r="P40" s="117"/>
      <c r="Q40" s="117"/>
      <c r="R40" s="117"/>
      <c r="S40" s="117"/>
      <c r="T40" s="117"/>
      <c r="U40" s="117"/>
      <c r="V40" s="117"/>
      <c r="W40" s="117"/>
      <c r="X40" s="117"/>
      <c r="Y40" s="117"/>
      <c r="Z40" s="117"/>
    </row>
    <row r="41" spans="1:26" ht="15.75" customHeight="1" x14ac:dyDescent="0.25">
      <c r="A41" s="108"/>
      <c r="B41" s="125" t="s">
        <v>1773</v>
      </c>
      <c r="C41" s="108" t="s">
        <v>1739</v>
      </c>
      <c r="D41" s="108">
        <v>207</v>
      </c>
      <c r="E41" s="108">
        <v>207</v>
      </c>
      <c r="F41" s="538">
        <f t="shared" si="5"/>
        <v>0</v>
      </c>
      <c r="G41" s="539"/>
      <c r="H41" s="540">
        <f t="shared" si="4"/>
        <v>207</v>
      </c>
      <c r="I41" s="117"/>
      <c r="J41" s="117"/>
      <c r="K41" s="117"/>
      <c r="L41" s="117"/>
      <c r="M41" s="117"/>
      <c r="N41" s="117"/>
      <c r="O41" s="117"/>
      <c r="P41" s="117"/>
      <c r="Q41" s="117"/>
      <c r="R41" s="117"/>
      <c r="S41" s="117"/>
      <c r="T41" s="117"/>
      <c r="U41" s="117"/>
      <c r="V41" s="117"/>
      <c r="W41" s="117"/>
      <c r="X41" s="117"/>
      <c r="Y41" s="117"/>
      <c r="Z41" s="117"/>
    </row>
    <row r="42" spans="1:26" ht="15.75" customHeight="1" x14ac:dyDescent="0.25">
      <c r="A42" s="108"/>
      <c r="B42" s="125" t="s">
        <v>1774</v>
      </c>
      <c r="C42" s="108" t="s">
        <v>1745</v>
      </c>
      <c r="D42" s="108">
        <f t="shared" ref="D42:E42" si="6">108*6</f>
        <v>648</v>
      </c>
      <c r="E42" s="108">
        <f t="shared" si="6"/>
        <v>648</v>
      </c>
      <c r="F42" s="538">
        <f t="shared" si="5"/>
        <v>0</v>
      </c>
      <c r="G42" s="539"/>
      <c r="H42" s="540">
        <f t="shared" si="4"/>
        <v>648</v>
      </c>
      <c r="I42" s="117"/>
      <c r="J42" s="117"/>
      <c r="K42" s="117"/>
      <c r="L42" s="117"/>
      <c r="M42" s="117"/>
      <c r="N42" s="117"/>
      <c r="O42" s="117"/>
      <c r="P42" s="117"/>
      <c r="Q42" s="117"/>
      <c r="R42" s="117"/>
      <c r="S42" s="117"/>
      <c r="T42" s="117"/>
      <c r="U42" s="117"/>
      <c r="V42" s="117"/>
      <c r="W42" s="117"/>
      <c r="X42" s="117"/>
      <c r="Y42" s="117"/>
      <c r="Z42" s="117"/>
    </row>
    <row r="43" spans="1:26" ht="15.75" customHeight="1" x14ac:dyDescent="0.25">
      <c r="A43" s="117"/>
      <c r="B43" s="214"/>
      <c r="C43" s="214"/>
      <c r="D43" s="117"/>
      <c r="E43" s="117"/>
      <c r="F43" s="117"/>
      <c r="G43" s="117"/>
      <c r="H43" s="117"/>
      <c r="I43" s="117"/>
      <c r="J43" s="117"/>
      <c r="K43" s="117"/>
      <c r="L43" s="117"/>
      <c r="M43" s="117"/>
      <c r="N43" s="117"/>
      <c r="O43" s="117"/>
      <c r="P43" s="117"/>
      <c r="Q43" s="117"/>
      <c r="R43" s="117"/>
      <c r="S43" s="117"/>
      <c r="T43" s="117"/>
      <c r="U43" s="117"/>
      <c r="V43" s="117"/>
      <c r="W43" s="117"/>
      <c r="X43" s="117"/>
      <c r="Y43" s="117"/>
      <c r="Z43" s="117"/>
    </row>
    <row r="44" spans="1:26" ht="15.75" customHeight="1" x14ac:dyDescent="0.25">
      <c r="A44" s="117"/>
      <c r="B44" s="214"/>
      <c r="C44" s="214"/>
      <c r="D44" s="117"/>
      <c r="E44" s="117"/>
      <c r="F44" s="117"/>
      <c r="G44" s="117"/>
      <c r="H44" s="117"/>
      <c r="I44" s="117"/>
      <c r="J44" s="117"/>
      <c r="K44" s="117"/>
      <c r="L44" s="117"/>
      <c r="M44" s="117"/>
      <c r="N44" s="117"/>
      <c r="O44" s="117"/>
      <c r="P44" s="117"/>
      <c r="Q44" s="117"/>
      <c r="R44" s="117"/>
      <c r="S44" s="117"/>
      <c r="T44" s="117"/>
      <c r="U44" s="117"/>
      <c r="V44" s="117"/>
      <c r="W44" s="117"/>
      <c r="X44" s="117"/>
      <c r="Y44" s="117"/>
      <c r="Z44" s="117"/>
    </row>
    <row r="45" spans="1:26" ht="15.75" customHeight="1" x14ac:dyDescent="0.25">
      <c r="A45" s="117"/>
      <c r="B45" s="214"/>
      <c r="C45" s="214"/>
      <c r="D45" s="117"/>
      <c r="E45" s="117"/>
      <c r="F45" s="117"/>
      <c r="G45" s="117"/>
      <c r="H45" s="117"/>
      <c r="I45" s="117"/>
      <c r="J45" s="117"/>
      <c r="K45" s="117"/>
      <c r="L45" s="117"/>
      <c r="M45" s="117"/>
      <c r="N45" s="117"/>
      <c r="O45" s="117"/>
      <c r="P45" s="117"/>
      <c r="Q45" s="117"/>
      <c r="R45" s="117"/>
      <c r="S45" s="117"/>
      <c r="T45" s="117"/>
      <c r="U45" s="117"/>
      <c r="V45" s="117"/>
      <c r="W45" s="117"/>
      <c r="X45" s="117"/>
      <c r="Y45" s="117"/>
      <c r="Z45" s="117"/>
    </row>
    <row r="46" spans="1:26" ht="15.75" customHeight="1" x14ac:dyDescent="0.25">
      <c r="A46" s="117"/>
      <c r="B46" s="214"/>
      <c r="C46" s="214"/>
      <c r="D46" s="117"/>
      <c r="E46" s="117"/>
      <c r="F46" s="117"/>
      <c r="G46" s="117"/>
      <c r="H46" s="117"/>
      <c r="I46" s="117"/>
      <c r="J46" s="117"/>
      <c r="K46" s="117"/>
      <c r="L46" s="117"/>
      <c r="M46" s="117"/>
      <c r="N46" s="117"/>
      <c r="O46" s="117"/>
      <c r="P46" s="117"/>
      <c r="Q46" s="117"/>
      <c r="R46" s="117"/>
      <c r="S46" s="117"/>
      <c r="T46" s="117"/>
      <c r="U46" s="117"/>
      <c r="V46" s="117"/>
      <c r="W46" s="117"/>
      <c r="X46" s="117"/>
      <c r="Y46" s="117"/>
      <c r="Z46" s="117"/>
    </row>
    <row r="47" spans="1:26" ht="15.75" customHeight="1" x14ac:dyDescent="0.25">
      <c r="A47" s="117"/>
      <c r="B47" s="214"/>
      <c r="C47" s="214"/>
      <c r="D47" s="117"/>
      <c r="E47" s="117"/>
      <c r="F47" s="117"/>
      <c r="G47" s="117"/>
      <c r="H47" s="117"/>
      <c r="I47" s="117"/>
      <c r="J47" s="117"/>
      <c r="K47" s="117"/>
      <c r="L47" s="117"/>
      <c r="M47" s="117"/>
      <c r="N47" s="117"/>
      <c r="O47" s="117"/>
      <c r="P47" s="117"/>
      <c r="Q47" s="117"/>
      <c r="R47" s="117"/>
      <c r="S47" s="117"/>
      <c r="T47" s="117"/>
      <c r="U47" s="117"/>
      <c r="V47" s="117"/>
      <c r="W47" s="117"/>
      <c r="X47" s="117"/>
      <c r="Y47" s="117"/>
      <c r="Z47" s="117"/>
    </row>
    <row r="48" spans="1:26" ht="15.75" customHeight="1" x14ac:dyDescent="0.25">
      <c r="A48" s="117"/>
      <c r="B48" s="214"/>
      <c r="C48" s="214"/>
      <c r="D48" s="117"/>
      <c r="E48" s="117"/>
      <c r="F48" s="117"/>
      <c r="G48" s="117"/>
      <c r="H48" s="117"/>
      <c r="I48" s="117"/>
      <c r="J48" s="117"/>
      <c r="K48" s="117"/>
      <c r="L48" s="117"/>
      <c r="M48" s="117"/>
      <c r="N48" s="117"/>
      <c r="O48" s="117"/>
      <c r="P48" s="117"/>
      <c r="Q48" s="117"/>
      <c r="R48" s="117"/>
      <c r="S48" s="117"/>
      <c r="T48" s="117"/>
      <c r="U48" s="117"/>
      <c r="V48" s="117"/>
      <c r="W48" s="117"/>
      <c r="X48" s="117"/>
      <c r="Y48" s="117"/>
      <c r="Z48" s="117"/>
    </row>
    <row r="49" spans="1:26" ht="15.75" customHeight="1" x14ac:dyDescent="0.25">
      <c r="A49" s="117"/>
      <c r="B49" s="214"/>
      <c r="C49" s="214"/>
      <c r="D49" s="117"/>
      <c r="E49" s="117"/>
      <c r="F49" s="117"/>
      <c r="G49" s="117"/>
      <c r="H49" s="117"/>
      <c r="I49" s="117"/>
      <c r="J49" s="117"/>
      <c r="K49" s="117"/>
      <c r="L49" s="117"/>
      <c r="M49" s="117"/>
      <c r="N49" s="117"/>
      <c r="O49" s="117"/>
      <c r="P49" s="117"/>
      <c r="Q49" s="117"/>
      <c r="R49" s="117"/>
      <c r="S49" s="117"/>
      <c r="T49" s="117"/>
      <c r="U49" s="117"/>
      <c r="V49" s="117"/>
      <c r="W49" s="117"/>
      <c r="X49" s="117"/>
      <c r="Y49" s="117"/>
      <c r="Z49" s="117"/>
    </row>
    <row r="50" spans="1:26" ht="15.75" customHeight="1" x14ac:dyDescent="0.25">
      <c r="A50" s="117"/>
      <c r="B50" s="214"/>
      <c r="C50" s="214"/>
      <c r="D50" s="117"/>
      <c r="E50" s="117"/>
      <c r="F50" s="117"/>
      <c r="G50" s="117"/>
      <c r="H50" s="117"/>
      <c r="I50" s="117"/>
      <c r="J50" s="117"/>
      <c r="K50" s="117"/>
      <c r="L50" s="117"/>
      <c r="M50" s="117"/>
      <c r="N50" s="117"/>
      <c r="O50" s="117"/>
      <c r="P50" s="117"/>
      <c r="Q50" s="117"/>
      <c r="R50" s="117"/>
      <c r="S50" s="117"/>
      <c r="T50" s="117"/>
      <c r="U50" s="117"/>
      <c r="V50" s="117"/>
      <c r="W50" s="117"/>
      <c r="X50" s="117"/>
      <c r="Y50" s="117"/>
      <c r="Z50" s="117"/>
    </row>
    <row r="51" spans="1:26" ht="15.75" customHeight="1" x14ac:dyDescent="0.25">
      <c r="A51" s="117"/>
      <c r="B51" s="214"/>
      <c r="C51" s="214"/>
      <c r="D51" s="117"/>
      <c r="E51" s="117"/>
      <c r="F51" s="117"/>
      <c r="G51" s="117"/>
      <c r="H51" s="117"/>
      <c r="I51" s="117"/>
      <c r="J51" s="117"/>
      <c r="K51" s="117"/>
      <c r="L51" s="117"/>
      <c r="M51" s="117"/>
      <c r="N51" s="117"/>
      <c r="O51" s="117"/>
      <c r="P51" s="117"/>
      <c r="Q51" s="117"/>
      <c r="R51" s="117"/>
      <c r="S51" s="117"/>
      <c r="T51" s="117"/>
      <c r="U51" s="117"/>
      <c r="V51" s="117"/>
      <c r="W51" s="117"/>
      <c r="X51" s="117"/>
      <c r="Y51" s="117"/>
      <c r="Z51" s="117"/>
    </row>
    <row r="52" spans="1:26" ht="15.75" customHeight="1" x14ac:dyDescent="0.25">
      <c r="A52" s="117"/>
      <c r="B52" s="214"/>
      <c r="C52" s="214"/>
      <c r="D52" s="117"/>
      <c r="E52" s="117"/>
      <c r="F52" s="117"/>
      <c r="G52" s="117"/>
      <c r="H52" s="117"/>
      <c r="I52" s="117"/>
      <c r="J52" s="117"/>
      <c r="K52" s="117"/>
      <c r="L52" s="117"/>
      <c r="M52" s="117"/>
      <c r="N52" s="117"/>
      <c r="O52" s="117"/>
      <c r="P52" s="117"/>
      <c r="Q52" s="117"/>
      <c r="R52" s="117"/>
      <c r="S52" s="117"/>
      <c r="T52" s="117"/>
      <c r="U52" s="117"/>
      <c r="V52" s="117"/>
      <c r="W52" s="117"/>
      <c r="X52" s="117"/>
      <c r="Y52" s="117"/>
      <c r="Z52" s="117"/>
    </row>
    <row r="53" spans="1:26" ht="15.75" customHeight="1" x14ac:dyDescent="0.25">
      <c r="A53" s="117"/>
      <c r="B53" s="214"/>
      <c r="C53" s="214"/>
      <c r="D53" s="117"/>
      <c r="E53" s="117"/>
      <c r="F53" s="117"/>
      <c r="G53" s="117"/>
      <c r="H53" s="117"/>
      <c r="I53" s="117"/>
      <c r="J53" s="117"/>
      <c r="K53" s="117"/>
      <c r="L53" s="117"/>
      <c r="M53" s="117"/>
      <c r="N53" s="117"/>
      <c r="O53" s="117"/>
      <c r="P53" s="117"/>
      <c r="Q53" s="117"/>
      <c r="R53" s="117"/>
      <c r="S53" s="117"/>
      <c r="T53" s="117"/>
      <c r="U53" s="117"/>
      <c r="V53" s="117"/>
      <c r="W53" s="117"/>
      <c r="X53" s="117"/>
      <c r="Y53" s="117"/>
      <c r="Z53" s="117"/>
    </row>
    <row r="54" spans="1:26" ht="15.75" customHeight="1" x14ac:dyDescent="0.25">
      <c r="A54" s="117"/>
      <c r="B54" s="214"/>
      <c r="C54" s="214"/>
      <c r="D54" s="117"/>
      <c r="E54" s="117"/>
      <c r="F54" s="117"/>
      <c r="G54" s="117"/>
      <c r="H54" s="117"/>
      <c r="I54" s="117"/>
      <c r="J54" s="117"/>
      <c r="K54" s="117"/>
      <c r="L54" s="117"/>
      <c r="M54" s="117"/>
      <c r="N54" s="117"/>
      <c r="O54" s="117"/>
      <c r="P54" s="117"/>
      <c r="Q54" s="117"/>
      <c r="R54" s="117"/>
      <c r="S54" s="117"/>
      <c r="T54" s="117"/>
      <c r="U54" s="117"/>
      <c r="V54" s="117"/>
      <c r="W54" s="117"/>
      <c r="X54" s="117"/>
      <c r="Y54" s="117"/>
      <c r="Z54" s="117"/>
    </row>
    <row r="55" spans="1:26" ht="15.75" customHeight="1" x14ac:dyDescent="0.25">
      <c r="A55" s="117"/>
      <c r="B55" s="214"/>
      <c r="C55" s="214"/>
      <c r="D55" s="117"/>
      <c r="E55" s="117"/>
      <c r="F55" s="117"/>
      <c r="G55" s="117"/>
      <c r="H55" s="117"/>
      <c r="I55" s="117"/>
      <c r="J55" s="117"/>
      <c r="K55" s="117"/>
      <c r="L55" s="117"/>
      <c r="M55" s="117"/>
      <c r="N55" s="117"/>
      <c r="O55" s="117"/>
      <c r="P55" s="117"/>
      <c r="Q55" s="117"/>
      <c r="R55" s="117"/>
      <c r="S55" s="117"/>
      <c r="T55" s="117"/>
      <c r="U55" s="117"/>
      <c r="V55" s="117"/>
      <c r="W55" s="117"/>
      <c r="X55" s="117"/>
      <c r="Y55" s="117"/>
      <c r="Z55" s="117"/>
    </row>
    <row r="56" spans="1:26" ht="15.75" customHeight="1" x14ac:dyDescent="0.25">
      <c r="A56" s="117"/>
      <c r="B56" s="214"/>
      <c r="C56" s="214"/>
      <c r="D56" s="117"/>
      <c r="E56" s="117"/>
      <c r="F56" s="117"/>
      <c r="G56" s="117"/>
      <c r="H56" s="117"/>
      <c r="I56" s="117"/>
      <c r="J56" s="117"/>
      <c r="K56" s="117"/>
      <c r="L56" s="117"/>
      <c r="M56" s="117"/>
      <c r="N56" s="117"/>
      <c r="O56" s="117"/>
      <c r="P56" s="117"/>
      <c r="Q56" s="117"/>
      <c r="R56" s="117"/>
      <c r="S56" s="117"/>
      <c r="T56" s="117"/>
      <c r="U56" s="117"/>
      <c r="V56" s="117"/>
      <c r="W56" s="117"/>
      <c r="X56" s="117"/>
      <c r="Y56" s="117"/>
      <c r="Z56" s="117"/>
    </row>
    <row r="57" spans="1:26" ht="15.75" customHeight="1" x14ac:dyDescent="0.25">
      <c r="A57" s="117"/>
      <c r="B57" s="214"/>
      <c r="C57" s="214"/>
      <c r="D57" s="117"/>
      <c r="E57" s="117"/>
      <c r="F57" s="117"/>
      <c r="G57" s="117"/>
      <c r="H57" s="117"/>
      <c r="I57" s="117"/>
      <c r="J57" s="117"/>
      <c r="K57" s="117"/>
      <c r="L57" s="117"/>
      <c r="M57" s="117"/>
      <c r="N57" s="117"/>
      <c r="O57" s="117"/>
      <c r="P57" s="117"/>
      <c r="Q57" s="117"/>
      <c r="R57" s="117"/>
      <c r="S57" s="117"/>
      <c r="T57" s="117"/>
      <c r="U57" s="117"/>
      <c r="V57" s="117"/>
      <c r="W57" s="117"/>
      <c r="X57" s="117"/>
      <c r="Y57" s="117"/>
      <c r="Z57" s="117"/>
    </row>
    <row r="58" spans="1:26" ht="15.75" customHeight="1" x14ac:dyDescent="0.25">
      <c r="A58" s="117"/>
      <c r="B58" s="214"/>
      <c r="C58" s="214"/>
      <c r="D58" s="117"/>
      <c r="E58" s="117"/>
      <c r="F58" s="117"/>
      <c r="G58" s="117"/>
      <c r="H58" s="117"/>
      <c r="I58" s="117"/>
      <c r="J58" s="117"/>
      <c r="K58" s="117"/>
      <c r="L58" s="117"/>
      <c r="M58" s="117"/>
      <c r="N58" s="117"/>
      <c r="O58" s="117"/>
      <c r="P58" s="117"/>
      <c r="Q58" s="117"/>
      <c r="R58" s="117"/>
      <c r="S58" s="117"/>
      <c r="T58" s="117"/>
      <c r="U58" s="117"/>
      <c r="V58" s="117"/>
      <c r="W58" s="117"/>
      <c r="X58" s="117"/>
      <c r="Y58" s="117"/>
      <c r="Z58" s="117"/>
    </row>
    <row r="59" spans="1:26" ht="15.75" customHeight="1" x14ac:dyDescent="0.25">
      <c r="A59" s="117"/>
      <c r="B59" s="214"/>
      <c r="C59" s="214"/>
      <c r="D59" s="117"/>
      <c r="E59" s="117"/>
      <c r="F59" s="117"/>
      <c r="G59" s="117"/>
      <c r="H59" s="117"/>
      <c r="I59" s="117"/>
      <c r="J59" s="117"/>
      <c r="K59" s="117"/>
      <c r="L59" s="117"/>
      <c r="M59" s="117"/>
      <c r="N59" s="117"/>
      <c r="O59" s="117"/>
      <c r="P59" s="117"/>
      <c r="Q59" s="117"/>
      <c r="R59" s="117"/>
      <c r="S59" s="117"/>
      <c r="T59" s="117"/>
      <c r="U59" s="117"/>
      <c r="V59" s="117"/>
      <c r="W59" s="117"/>
      <c r="X59" s="117"/>
      <c r="Y59" s="117"/>
      <c r="Z59" s="117"/>
    </row>
    <row r="60" spans="1:26" ht="15.75" customHeight="1" x14ac:dyDescent="0.25">
      <c r="A60" s="117"/>
      <c r="B60" s="214"/>
      <c r="C60" s="214"/>
      <c r="D60" s="117"/>
      <c r="E60" s="117"/>
      <c r="F60" s="117"/>
      <c r="G60" s="117"/>
      <c r="H60" s="117"/>
      <c r="I60" s="117"/>
      <c r="J60" s="117"/>
      <c r="K60" s="117"/>
      <c r="L60" s="117"/>
      <c r="M60" s="117"/>
      <c r="N60" s="117"/>
      <c r="O60" s="117"/>
      <c r="P60" s="117"/>
      <c r="Q60" s="117"/>
      <c r="R60" s="117"/>
      <c r="S60" s="117"/>
      <c r="T60" s="117"/>
      <c r="U60" s="117"/>
      <c r="V60" s="117"/>
      <c r="W60" s="117"/>
      <c r="X60" s="117"/>
      <c r="Y60" s="117"/>
      <c r="Z60" s="117"/>
    </row>
    <row r="61" spans="1:26" ht="15.75" customHeight="1" x14ac:dyDescent="0.25">
      <c r="A61" s="117"/>
      <c r="B61" s="214"/>
      <c r="C61" s="214"/>
      <c r="D61" s="117"/>
      <c r="E61" s="117"/>
      <c r="F61" s="117"/>
      <c r="G61" s="117"/>
      <c r="H61" s="117"/>
      <c r="I61" s="117"/>
      <c r="J61" s="117"/>
      <c r="K61" s="117"/>
      <c r="L61" s="117"/>
      <c r="M61" s="117"/>
      <c r="N61" s="117"/>
      <c r="O61" s="117"/>
      <c r="P61" s="117"/>
      <c r="Q61" s="117"/>
      <c r="R61" s="117"/>
      <c r="S61" s="117"/>
      <c r="T61" s="117"/>
      <c r="U61" s="117"/>
      <c r="V61" s="117"/>
      <c r="W61" s="117"/>
      <c r="X61" s="117"/>
      <c r="Y61" s="117"/>
      <c r="Z61" s="117"/>
    </row>
    <row r="62" spans="1:26" ht="15.75" customHeight="1" x14ac:dyDescent="0.25">
      <c r="A62" s="117"/>
      <c r="B62" s="214"/>
      <c r="C62" s="214"/>
      <c r="D62" s="117"/>
      <c r="E62" s="117"/>
      <c r="F62" s="117"/>
      <c r="G62" s="117"/>
      <c r="H62" s="117"/>
      <c r="I62" s="117"/>
      <c r="J62" s="117"/>
      <c r="K62" s="117"/>
      <c r="L62" s="117"/>
      <c r="M62" s="117"/>
      <c r="N62" s="117"/>
      <c r="O62" s="117"/>
      <c r="P62" s="117"/>
      <c r="Q62" s="117"/>
      <c r="R62" s="117"/>
      <c r="S62" s="117"/>
      <c r="T62" s="117"/>
      <c r="U62" s="117"/>
      <c r="V62" s="117"/>
      <c r="W62" s="117"/>
      <c r="X62" s="117"/>
      <c r="Y62" s="117"/>
      <c r="Z62" s="117"/>
    </row>
    <row r="63" spans="1:26" ht="15.75" customHeight="1" x14ac:dyDescent="0.25">
      <c r="A63" s="117"/>
      <c r="B63" s="214"/>
      <c r="C63" s="214"/>
      <c r="D63" s="117"/>
      <c r="E63" s="117"/>
      <c r="F63" s="117"/>
      <c r="G63" s="117"/>
      <c r="H63" s="117"/>
      <c r="I63" s="117"/>
      <c r="J63" s="117"/>
      <c r="K63" s="117"/>
      <c r="L63" s="117"/>
      <c r="M63" s="117"/>
      <c r="N63" s="117"/>
      <c r="O63" s="117"/>
      <c r="P63" s="117"/>
      <c r="Q63" s="117"/>
      <c r="R63" s="117"/>
      <c r="S63" s="117"/>
      <c r="T63" s="117"/>
      <c r="U63" s="117"/>
      <c r="V63" s="117"/>
      <c r="W63" s="117"/>
      <c r="X63" s="117"/>
      <c r="Y63" s="117"/>
      <c r="Z63" s="117"/>
    </row>
    <row r="64" spans="1:26" ht="15.75" customHeight="1" x14ac:dyDescent="0.25">
      <c r="A64" s="117"/>
      <c r="B64" s="214"/>
      <c r="C64" s="214"/>
      <c r="D64" s="117"/>
      <c r="E64" s="117"/>
      <c r="F64" s="117"/>
      <c r="G64" s="117"/>
      <c r="H64" s="117"/>
      <c r="I64" s="117"/>
      <c r="J64" s="117"/>
      <c r="K64" s="117"/>
      <c r="L64" s="117"/>
      <c r="M64" s="117"/>
      <c r="N64" s="117"/>
      <c r="O64" s="117"/>
      <c r="P64" s="117"/>
      <c r="Q64" s="117"/>
      <c r="R64" s="117"/>
      <c r="S64" s="117"/>
      <c r="T64" s="117"/>
      <c r="U64" s="117"/>
      <c r="V64" s="117"/>
      <c r="W64" s="117"/>
      <c r="X64" s="117"/>
      <c r="Y64" s="117"/>
      <c r="Z64" s="117"/>
    </row>
    <row r="65" spans="1:26" ht="15.75" customHeight="1" x14ac:dyDescent="0.25">
      <c r="A65" s="117"/>
      <c r="B65" s="214"/>
      <c r="C65" s="214"/>
      <c r="D65" s="117"/>
      <c r="E65" s="117"/>
      <c r="F65" s="117"/>
      <c r="G65" s="117"/>
      <c r="H65" s="117"/>
      <c r="I65" s="117"/>
      <c r="J65" s="117"/>
      <c r="K65" s="117"/>
      <c r="L65" s="117"/>
      <c r="M65" s="117"/>
      <c r="N65" s="117"/>
      <c r="O65" s="117"/>
      <c r="P65" s="117"/>
      <c r="Q65" s="117"/>
      <c r="R65" s="117"/>
      <c r="S65" s="117"/>
      <c r="T65" s="117"/>
      <c r="U65" s="117"/>
      <c r="V65" s="117"/>
      <c r="W65" s="117"/>
      <c r="X65" s="117"/>
      <c r="Y65" s="117"/>
      <c r="Z65" s="117"/>
    </row>
    <row r="66" spans="1:26" ht="15.75" customHeight="1" x14ac:dyDescent="0.25">
      <c r="A66" s="117"/>
      <c r="B66" s="214"/>
      <c r="C66" s="214"/>
      <c r="D66" s="117"/>
      <c r="E66" s="117"/>
      <c r="F66" s="117"/>
      <c r="G66" s="117"/>
      <c r="H66" s="117"/>
      <c r="I66" s="117"/>
      <c r="J66" s="117"/>
      <c r="K66" s="117"/>
      <c r="L66" s="117"/>
      <c r="M66" s="117"/>
      <c r="N66" s="117"/>
      <c r="O66" s="117"/>
      <c r="P66" s="117"/>
      <c r="Q66" s="117"/>
      <c r="R66" s="117"/>
      <c r="S66" s="117"/>
      <c r="T66" s="117"/>
      <c r="U66" s="117"/>
      <c r="V66" s="117"/>
      <c r="W66" s="117"/>
      <c r="X66" s="117"/>
      <c r="Y66" s="117"/>
      <c r="Z66" s="117"/>
    </row>
    <row r="67" spans="1:26" ht="15.75" customHeight="1" x14ac:dyDescent="0.25">
      <c r="A67" s="117"/>
      <c r="B67" s="214"/>
      <c r="C67" s="214"/>
      <c r="D67" s="117"/>
      <c r="E67" s="117"/>
      <c r="F67" s="117"/>
      <c r="G67" s="117"/>
      <c r="H67" s="117"/>
      <c r="I67" s="117"/>
      <c r="J67" s="117"/>
      <c r="K67" s="117"/>
      <c r="L67" s="117"/>
      <c r="M67" s="117"/>
      <c r="N67" s="117"/>
      <c r="O67" s="117"/>
      <c r="P67" s="117"/>
      <c r="Q67" s="117"/>
      <c r="R67" s="117"/>
      <c r="S67" s="117"/>
      <c r="T67" s="117"/>
      <c r="U67" s="117"/>
      <c r="V67" s="117"/>
      <c r="W67" s="117"/>
      <c r="X67" s="117"/>
      <c r="Y67" s="117"/>
      <c r="Z67" s="117"/>
    </row>
    <row r="68" spans="1:26" ht="15.75" customHeight="1" x14ac:dyDescent="0.25">
      <c r="A68" s="117"/>
      <c r="B68" s="214"/>
      <c r="C68" s="214"/>
      <c r="D68" s="117"/>
      <c r="E68" s="117"/>
      <c r="F68" s="117"/>
      <c r="G68" s="117"/>
      <c r="H68" s="117"/>
      <c r="I68" s="117"/>
      <c r="J68" s="117"/>
      <c r="K68" s="117"/>
      <c r="L68" s="117"/>
      <c r="M68" s="117"/>
      <c r="N68" s="117"/>
      <c r="O68" s="117"/>
      <c r="P68" s="117"/>
      <c r="Q68" s="117"/>
      <c r="R68" s="117"/>
      <c r="S68" s="117"/>
      <c r="T68" s="117"/>
      <c r="U68" s="117"/>
      <c r="V68" s="117"/>
      <c r="W68" s="117"/>
      <c r="X68" s="117"/>
      <c r="Y68" s="117"/>
      <c r="Z68" s="117"/>
    </row>
    <row r="69" spans="1:26" ht="15.75" customHeight="1" x14ac:dyDescent="0.25">
      <c r="A69" s="117"/>
      <c r="B69" s="214"/>
      <c r="C69" s="214"/>
      <c r="D69" s="117"/>
      <c r="E69" s="117"/>
      <c r="F69" s="117"/>
      <c r="G69" s="117"/>
      <c r="H69" s="117"/>
      <c r="I69" s="117"/>
      <c r="J69" s="117"/>
      <c r="K69" s="117"/>
      <c r="L69" s="117"/>
      <c r="M69" s="117"/>
      <c r="N69" s="117"/>
      <c r="O69" s="117"/>
      <c r="P69" s="117"/>
      <c r="Q69" s="117"/>
      <c r="R69" s="117"/>
      <c r="S69" s="117"/>
      <c r="T69" s="117"/>
      <c r="U69" s="117"/>
      <c r="V69" s="117"/>
      <c r="W69" s="117"/>
      <c r="X69" s="117"/>
      <c r="Y69" s="117"/>
      <c r="Z69" s="117"/>
    </row>
    <row r="70" spans="1:26" ht="15.75" customHeight="1" x14ac:dyDescent="0.25">
      <c r="A70" s="117"/>
      <c r="B70" s="214"/>
      <c r="C70" s="214"/>
      <c r="D70" s="117"/>
      <c r="E70" s="117"/>
      <c r="F70" s="117"/>
      <c r="G70" s="117"/>
      <c r="H70" s="117"/>
      <c r="I70" s="117"/>
      <c r="J70" s="117"/>
      <c r="K70" s="117"/>
      <c r="L70" s="117"/>
      <c r="M70" s="117"/>
      <c r="N70" s="117"/>
      <c r="O70" s="117"/>
      <c r="P70" s="117"/>
      <c r="Q70" s="117"/>
      <c r="R70" s="117"/>
      <c r="S70" s="117"/>
      <c r="T70" s="117"/>
      <c r="U70" s="117"/>
      <c r="V70" s="117"/>
      <c r="W70" s="117"/>
      <c r="X70" s="117"/>
      <c r="Y70" s="117"/>
      <c r="Z70" s="117"/>
    </row>
    <row r="71" spans="1:26" ht="15.75" customHeight="1" x14ac:dyDescent="0.25">
      <c r="A71" s="117"/>
      <c r="B71" s="214"/>
      <c r="C71" s="214"/>
      <c r="D71" s="117"/>
      <c r="E71" s="117"/>
      <c r="F71" s="117"/>
      <c r="G71" s="117"/>
      <c r="H71" s="117"/>
      <c r="I71" s="117"/>
      <c r="J71" s="117"/>
      <c r="K71" s="117"/>
      <c r="L71" s="117"/>
      <c r="M71" s="117"/>
      <c r="N71" s="117"/>
      <c r="O71" s="117"/>
      <c r="P71" s="117"/>
      <c r="Q71" s="117"/>
      <c r="R71" s="117"/>
      <c r="S71" s="117"/>
      <c r="T71" s="117"/>
      <c r="U71" s="117"/>
      <c r="V71" s="117"/>
      <c r="W71" s="117"/>
      <c r="X71" s="117"/>
      <c r="Y71" s="117"/>
      <c r="Z71" s="117"/>
    </row>
    <row r="72" spans="1:26" ht="15.75" customHeight="1" x14ac:dyDescent="0.25">
      <c r="A72" s="117"/>
      <c r="B72" s="214"/>
      <c r="C72" s="214"/>
      <c r="D72" s="117"/>
      <c r="E72" s="117"/>
      <c r="F72" s="117"/>
      <c r="G72" s="117"/>
      <c r="H72" s="117"/>
      <c r="I72" s="117"/>
      <c r="J72" s="117"/>
      <c r="K72" s="117"/>
      <c r="L72" s="117"/>
      <c r="M72" s="117"/>
      <c r="N72" s="117"/>
      <c r="O72" s="117"/>
      <c r="P72" s="117"/>
      <c r="Q72" s="117"/>
      <c r="R72" s="117"/>
      <c r="S72" s="117"/>
      <c r="T72" s="117"/>
      <c r="U72" s="117"/>
      <c r="V72" s="117"/>
      <c r="W72" s="117"/>
      <c r="X72" s="117"/>
      <c r="Y72" s="117"/>
      <c r="Z72" s="117"/>
    </row>
    <row r="73" spans="1:26" ht="15.75" customHeight="1" x14ac:dyDescent="0.25">
      <c r="A73" s="117"/>
      <c r="B73" s="214"/>
      <c r="C73" s="214"/>
      <c r="D73" s="117"/>
      <c r="E73" s="117"/>
      <c r="F73" s="117"/>
      <c r="G73" s="117"/>
      <c r="H73" s="117"/>
      <c r="I73" s="117"/>
      <c r="J73" s="117"/>
      <c r="K73" s="117"/>
      <c r="L73" s="117"/>
      <c r="M73" s="117"/>
      <c r="N73" s="117"/>
      <c r="O73" s="117"/>
      <c r="P73" s="117"/>
      <c r="Q73" s="117"/>
      <c r="R73" s="117"/>
      <c r="S73" s="117"/>
      <c r="T73" s="117"/>
      <c r="U73" s="117"/>
      <c r="V73" s="117"/>
      <c r="W73" s="117"/>
      <c r="X73" s="117"/>
      <c r="Y73" s="117"/>
      <c r="Z73" s="117"/>
    </row>
    <row r="74" spans="1:26" ht="15.75" customHeight="1" x14ac:dyDescent="0.25">
      <c r="A74" s="117"/>
      <c r="B74" s="214"/>
      <c r="C74" s="214"/>
      <c r="D74" s="117"/>
      <c r="E74" s="117"/>
      <c r="F74" s="117"/>
      <c r="G74" s="117"/>
      <c r="H74" s="117"/>
      <c r="I74" s="117"/>
      <c r="J74" s="117"/>
      <c r="K74" s="117"/>
      <c r="L74" s="117"/>
      <c r="M74" s="117"/>
      <c r="N74" s="117"/>
      <c r="O74" s="117"/>
      <c r="P74" s="117"/>
      <c r="Q74" s="117"/>
      <c r="R74" s="117"/>
      <c r="S74" s="117"/>
      <c r="T74" s="117"/>
      <c r="U74" s="117"/>
      <c r="V74" s="117"/>
      <c r="W74" s="117"/>
      <c r="X74" s="117"/>
      <c r="Y74" s="117"/>
      <c r="Z74" s="117"/>
    </row>
    <row r="75" spans="1:26" ht="15.75" customHeight="1" x14ac:dyDescent="0.25">
      <c r="A75" s="117"/>
      <c r="B75" s="214"/>
      <c r="C75" s="214"/>
      <c r="D75" s="117"/>
      <c r="E75" s="117"/>
      <c r="F75" s="117"/>
      <c r="G75" s="117"/>
      <c r="H75" s="117"/>
      <c r="I75" s="117"/>
      <c r="J75" s="117"/>
      <c r="K75" s="117"/>
      <c r="L75" s="117"/>
      <c r="M75" s="117"/>
      <c r="N75" s="117"/>
      <c r="O75" s="117"/>
      <c r="P75" s="117"/>
      <c r="Q75" s="117"/>
      <c r="R75" s="117"/>
      <c r="S75" s="117"/>
      <c r="T75" s="117"/>
      <c r="U75" s="117"/>
      <c r="V75" s="117"/>
      <c r="W75" s="117"/>
      <c r="X75" s="117"/>
      <c r="Y75" s="117"/>
      <c r="Z75" s="117"/>
    </row>
    <row r="76" spans="1:26" ht="15.75" customHeight="1" x14ac:dyDescent="0.25">
      <c r="A76" s="117"/>
      <c r="B76" s="214"/>
      <c r="C76" s="214"/>
      <c r="D76" s="117"/>
      <c r="E76" s="117"/>
      <c r="F76" s="117"/>
      <c r="G76" s="117"/>
      <c r="H76" s="117"/>
      <c r="I76" s="117"/>
      <c r="J76" s="117"/>
      <c r="K76" s="117"/>
      <c r="L76" s="117"/>
      <c r="M76" s="117"/>
      <c r="N76" s="117"/>
      <c r="O76" s="117"/>
      <c r="P76" s="117"/>
      <c r="Q76" s="117"/>
      <c r="R76" s="117"/>
      <c r="S76" s="117"/>
      <c r="T76" s="117"/>
      <c r="U76" s="117"/>
      <c r="V76" s="117"/>
      <c r="W76" s="117"/>
      <c r="X76" s="117"/>
      <c r="Y76" s="117"/>
      <c r="Z76" s="117"/>
    </row>
    <row r="77" spans="1:26" ht="15.75" customHeight="1" x14ac:dyDescent="0.25">
      <c r="A77" s="117"/>
      <c r="B77" s="214"/>
      <c r="C77" s="214"/>
      <c r="D77" s="117"/>
      <c r="E77" s="117"/>
      <c r="F77" s="117"/>
      <c r="G77" s="117"/>
      <c r="H77" s="117"/>
      <c r="I77" s="117"/>
      <c r="J77" s="117"/>
      <c r="K77" s="117"/>
      <c r="L77" s="117"/>
      <c r="M77" s="117"/>
      <c r="N77" s="117"/>
      <c r="O77" s="117"/>
      <c r="P77" s="117"/>
      <c r="Q77" s="117"/>
      <c r="R77" s="117"/>
      <c r="S77" s="117"/>
      <c r="T77" s="117"/>
      <c r="U77" s="117"/>
      <c r="V77" s="117"/>
      <c r="W77" s="117"/>
      <c r="X77" s="117"/>
      <c r="Y77" s="117"/>
      <c r="Z77" s="117"/>
    </row>
    <row r="78" spans="1:26" ht="15.75" customHeight="1" x14ac:dyDescent="0.25">
      <c r="A78" s="117"/>
      <c r="B78" s="214"/>
      <c r="C78" s="214"/>
      <c r="D78" s="117"/>
      <c r="E78" s="117"/>
      <c r="F78" s="117"/>
      <c r="G78" s="117"/>
      <c r="H78" s="117"/>
      <c r="I78" s="117"/>
      <c r="J78" s="117"/>
      <c r="K78" s="117"/>
      <c r="L78" s="117"/>
      <c r="M78" s="117"/>
      <c r="N78" s="117"/>
      <c r="O78" s="117"/>
      <c r="P78" s="117"/>
      <c r="Q78" s="117"/>
      <c r="R78" s="117"/>
      <c r="S78" s="117"/>
      <c r="T78" s="117"/>
      <c r="U78" s="117"/>
      <c r="V78" s="117"/>
      <c r="W78" s="117"/>
      <c r="X78" s="117"/>
      <c r="Y78" s="117"/>
      <c r="Z78" s="117"/>
    </row>
    <row r="79" spans="1:26" ht="15.75" customHeight="1" x14ac:dyDescent="0.25">
      <c r="A79" s="117"/>
      <c r="B79" s="214"/>
      <c r="C79" s="214"/>
      <c r="D79" s="117"/>
      <c r="E79" s="117"/>
      <c r="F79" s="117"/>
      <c r="G79" s="117"/>
      <c r="H79" s="117"/>
      <c r="I79" s="117"/>
      <c r="J79" s="117"/>
      <c r="K79" s="117"/>
      <c r="L79" s="117"/>
      <c r="M79" s="117"/>
      <c r="N79" s="117"/>
      <c r="O79" s="117"/>
      <c r="P79" s="117"/>
      <c r="Q79" s="117"/>
      <c r="R79" s="117"/>
      <c r="S79" s="117"/>
      <c r="T79" s="117"/>
      <c r="U79" s="117"/>
      <c r="V79" s="117"/>
      <c r="W79" s="117"/>
      <c r="X79" s="117"/>
      <c r="Y79" s="117"/>
      <c r="Z79" s="117"/>
    </row>
    <row r="80" spans="1:26" ht="15.75" customHeight="1" x14ac:dyDescent="0.25">
      <c r="A80" s="117"/>
      <c r="B80" s="214"/>
      <c r="C80" s="214"/>
      <c r="D80" s="117"/>
      <c r="E80" s="117"/>
      <c r="F80" s="117"/>
      <c r="G80" s="117"/>
      <c r="H80" s="117"/>
      <c r="I80" s="117"/>
      <c r="J80" s="117"/>
      <c r="K80" s="117"/>
      <c r="L80" s="117"/>
      <c r="M80" s="117"/>
      <c r="N80" s="117"/>
      <c r="O80" s="117"/>
      <c r="P80" s="117"/>
      <c r="Q80" s="117"/>
      <c r="R80" s="117"/>
      <c r="S80" s="117"/>
      <c r="T80" s="117"/>
      <c r="U80" s="117"/>
      <c r="V80" s="117"/>
      <c r="W80" s="117"/>
      <c r="X80" s="117"/>
      <c r="Y80" s="117"/>
      <c r="Z80" s="117"/>
    </row>
    <row r="81" spans="1:26" ht="15.75" customHeight="1" x14ac:dyDescent="0.25">
      <c r="A81" s="117"/>
      <c r="B81" s="214"/>
      <c r="C81" s="214"/>
      <c r="D81" s="117"/>
      <c r="E81" s="117"/>
      <c r="F81" s="117"/>
      <c r="G81" s="117"/>
      <c r="H81" s="117"/>
      <c r="I81" s="117"/>
      <c r="J81" s="117"/>
      <c r="K81" s="117"/>
      <c r="L81" s="117"/>
      <c r="M81" s="117"/>
      <c r="N81" s="117"/>
      <c r="O81" s="117"/>
      <c r="P81" s="117"/>
      <c r="Q81" s="117"/>
      <c r="R81" s="117"/>
      <c r="S81" s="117"/>
      <c r="T81" s="117"/>
      <c r="U81" s="117"/>
      <c r="V81" s="117"/>
      <c r="W81" s="117"/>
      <c r="X81" s="117"/>
      <c r="Y81" s="117"/>
      <c r="Z81" s="117"/>
    </row>
    <row r="82" spans="1:26" ht="15.75" customHeight="1" x14ac:dyDescent="0.25">
      <c r="A82" s="117"/>
      <c r="B82" s="214"/>
      <c r="C82" s="214"/>
      <c r="D82" s="117"/>
      <c r="E82" s="117"/>
      <c r="F82" s="117"/>
      <c r="G82" s="117"/>
      <c r="H82" s="117"/>
      <c r="I82" s="117"/>
      <c r="J82" s="117"/>
      <c r="K82" s="117"/>
      <c r="L82" s="117"/>
      <c r="M82" s="117"/>
      <c r="N82" s="117"/>
      <c r="O82" s="117"/>
      <c r="P82" s="117"/>
      <c r="Q82" s="117"/>
      <c r="R82" s="117"/>
      <c r="S82" s="117"/>
      <c r="T82" s="117"/>
      <c r="U82" s="117"/>
      <c r="V82" s="117"/>
      <c r="W82" s="117"/>
      <c r="X82" s="117"/>
      <c r="Y82" s="117"/>
      <c r="Z82" s="117"/>
    </row>
    <row r="83" spans="1:26" ht="15.75" customHeight="1" x14ac:dyDescent="0.25">
      <c r="A83" s="117"/>
      <c r="B83" s="214"/>
      <c r="C83" s="214"/>
      <c r="D83" s="117"/>
      <c r="E83" s="117"/>
      <c r="F83" s="117"/>
      <c r="G83" s="117"/>
      <c r="H83" s="117"/>
      <c r="I83" s="117"/>
      <c r="J83" s="117"/>
      <c r="K83" s="117"/>
      <c r="L83" s="117"/>
      <c r="M83" s="117"/>
      <c r="N83" s="117"/>
      <c r="O83" s="117"/>
      <c r="P83" s="117"/>
      <c r="Q83" s="117"/>
      <c r="R83" s="117"/>
      <c r="S83" s="117"/>
      <c r="T83" s="117"/>
      <c r="U83" s="117"/>
      <c r="V83" s="117"/>
      <c r="W83" s="117"/>
      <c r="X83" s="117"/>
      <c r="Y83" s="117"/>
      <c r="Z83" s="117"/>
    </row>
    <row r="84" spans="1:26" ht="15.75" customHeight="1" x14ac:dyDescent="0.25">
      <c r="A84" s="117"/>
      <c r="B84" s="214"/>
      <c r="C84" s="214"/>
      <c r="D84" s="117"/>
      <c r="E84" s="117"/>
      <c r="F84" s="117"/>
      <c r="G84" s="117"/>
      <c r="H84" s="117"/>
      <c r="I84" s="117"/>
      <c r="J84" s="117"/>
      <c r="K84" s="117"/>
      <c r="L84" s="117"/>
      <c r="M84" s="117"/>
      <c r="N84" s="117"/>
      <c r="O84" s="117"/>
      <c r="P84" s="117"/>
      <c r="Q84" s="117"/>
      <c r="R84" s="117"/>
      <c r="S84" s="117"/>
      <c r="T84" s="117"/>
      <c r="U84" s="117"/>
      <c r="V84" s="117"/>
      <c r="W84" s="117"/>
      <c r="X84" s="117"/>
      <c r="Y84" s="117"/>
      <c r="Z84" s="117"/>
    </row>
    <row r="85" spans="1:26" ht="15.75" customHeight="1" x14ac:dyDescent="0.25">
      <c r="A85" s="117"/>
      <c r="B85" s="214"/>
      <c r="C85" s="214"/>
      <c r="D85" s="117"/>
      <c r="E85" s="117"/>
      <c r="F85" s="117"/>
      <c r="G85" s="117"/>
      <c r="H85" s="117"/>
      <c r="I85" s="117"/>
      <c r="J85" s="117"/>
      <c r="K85" s="117"/>
      <c r="L85" s="117"/>
      <c r="M85" s="117"/>
      <c r="N85" s="117"/>
      <c r="O85" s="117"/>
      <c r="P85" s="117"/>
      <c r="Q85" s="117"/>
      <c r="R85" s="117"/>
      <c r="S85" s="117"/>
      <c r="T85" s="117"/>
      <c r="U85" s="117"/>
      <c r="V85" s="117"/>
      <c r="W85" s="117"/>
      <c r="X85" s="117"/>
      <c r="Y85" s="117"/>
      <c r="Z85" s="117"/>
    </row>
    <row r="86" spans="1:26" ht="15.75" customHeight="1" x14ac:dyDescent="0.25">
      <c r="A86" s="117"/>
      <c r="B86" s="214"/>
      <c r="C86" s="214"/>
      <c r="D86" s="117"/>
      <c r="E86" s="117"/>
      <c r="F86" s="117"/>
      <c r="G86" s="117"/>
      <c r="H86" s="117"/>
      <c r="I86" s="117"/>
      <c r="J86" s="117"/>
      <c r="K86" s="117"/>
      <c r="L86" s="117"/>
      <c r="M86" s="117"/>
      <c r="N86" s="117"/>
      <c r="O86" s="117"/>
      <c r="P86" s="117"/>
      <c r="Q86" s="117"/>
      <c r="R86" s="117"/>
      <c r="S86" s="117"/>
      <c r="T86" s="117"/>
      <c r="U86" s="117"/>
      <c r="V86" s="117"/>
      <c r="W86" s="117"/>
      <c r="X86" s="117"/>
      <c r="Y86" s="117"/>
      <c r="Z86" s="117"/>
    </row>
    <row r="87" spans="1:26" ht="15.75" customHeight="1" x14ac:dyDescent="0.25">
      <c r="A87" s="117"/>
      <c r="B87" s="214"/>
      <c r="C87" s="214"/>
      <c r="D87" s="117"/>
      <c r="E87" s="117"/>
      <c r="F87" s="117"/>
      <c r="G87" s="117"/>
      <c r="H87" s="117"/>
      <c r="I87" s="117"/>
      <c r="J87" s="117"/>
      <c r="K87" s="117"/>
      <c r="L87" s="117"/>
      <c r="M87" s="117"/>
      <c r="N87" s="117"/>
      <c r="O87" s="117"/>
      <c r="P87" s="117"/>
      <c r="Q87" s="117"/>
      <c r="R87" s="117"/>
      <c r="S87" s="117"/>
      <c r="T87" s="117"/>
      <c r="U87" s="117"/>
      <c r="V87" s="117"/>
      <c r="W87" s="117"/>
      <c r="X87" s="117"/>
      <c r="Y87" s="117"/>
      <c r="Z87" s="117"/>
    </row>
    <row r="88" spans="1:26" ht="15.75" customHeight="1" x14ac:dyDescent="0.25">
      <c r="A88" s="117"/>
      <c r="B88" s="214"/>
      <c r="C88" s="214"/>
      <c r="D88" s="117"/>
      <c r="E88" s="117"/>
      <c r="F88" s="117"/>
      <c r="G88" s="117"/>
      <c r="H88" s="117"/>
      <c r="I88" s="117"/>
      <c r="J88" s="117"/>
      <c r="K88" s="117"/>
      <c r="L88" s="117"/>
      <c r="M88" s="117"/>
      <c r="N88" s="117"/>
      <c r="O88" s="117"/>
      <c r="P88" s="117"/>
      <c r="Q88" s="117"/>
      <c r="R88" s="117"/>
      <c r="S88" s="117"/>
      <c r="T88" s="117"/>
      <c r="U88" s="117"/>
      <c r="V88" s="117"/>
      <c r="W88" s="117"/>
      <c r="X88" s="117"/>
      <c r="Y88" s="117"/>
      <c r="Z88" s="117"/>
    </row>
    <row r="89" spans="1:26" ht="15.75" customHeight="1" x14ac:dyDescent="0.25">
      <c r="A89" s="117"/>
      <c r="B89" s="214"/>
      <c r="C89" s="214"/>
      <c r="D89" s="117"/>
      <c r="E89" s="117"/>
      <c r="F89" s="117"/>
      <c r="G89" s="117"/>
      <c r="H89" s="117"/>
      <c r="I89" s="117"/>
      <c r="J89" s="117"/>
      <c r="K89" s="117"/>
      <c r="L89" s="117"/>
      <c r="M89" s="117"/>
      <c r="N89" s="117"/>
      <c r="O89" s="117"/>
      <c r="P89" s="117"/>
      <c r="Q89" s="117"/>
      <c r="R89" s="117"/>
      <c r="S89" s="117"/>
      <c r="T89" s="117"/>
      <c r="U89" s="117"/>
      <c r="V89" s="117"/>
      <c r="W89" s="117"/>
      <c r="X89" s="117"/>
      <c r="Y89" s="117"/>
      <c r="Z89" s="117"/>
    </row>
    <row r="90" spans="1:26" ht="15.75" customHeight="1" x14ac:dyDescent="0.25">
      <c r="A90" s="117"/>
      <c r="B90" s="214"/>
      <c r="C90" s="214"/>
      <c r="D90" s="117"/>
      <c r="E90" s="117"/>
      <c r="F90" s="117"/>
      <c r="G90" s="117"/>
      <c r="H90" s="117"/>
      <c r="I90" s="117"/>
      <c r="J90" s="117"/>
      <c r="K90" s="117"/>
      <c r="L90" s="117"/>
      <c r="M90" s="117"/>
      <c r="N90" s="117"/>
      <c r="O90" s="117"/>
      <c r="P90" s="117"/>
      <c r="Q90" s="117"/>
      <c r="R90" s="117"/>
      <c r="S90" s="117"/>
      <c r="T90" s="117"/>
      <c r="U90" s="117"/>
      <c r="V90" s="117"/>
      <c r="W90" s="117"/>
      <c r="X90" s="117"/>
      <c r="Y90" s="117"/>
      <c r="Z90" s="117"/>
    </row>
    <row r="91" spans="1:26" ht="15.75" customHeight="1" x14ac:dyDescent="0.25">
      <c r="A91" s="117"/>
      <c r="B91" s="214"/>
      <c r="C91" s="214"/>
      <c r="D91" s="117"/>
      <c r="E91" s="117"/>
      <c r="F91" s="117"/>
      <c r="G91" s="117"/>
      <c r="H91" s="117"/>
      <c r="I91" s="117"/>
      <c r="J91" s="117"/>
      <c r="K91" s="117"/>
      <c r="L91" s="117"/>
      <c r="M91" s="117"/>
      <c r="N91" s="117"/>
      <c r="O91" s="117"/>
      <c r="P91" s="117"/>
      <c r="Q91" s="117"/>
      <c r="R91" s="117"/>
      <c r="S91" s="117"/>
      <c r="T91" s="117"/>
      <c r="U91" s="117"/>
      <c r="V91" s="117"/>
      <c r="W91" s="117"/>
      <c r="X91" s="117"/>
      <c r="Y91" s="117"/>
      <c r="Z91" s="117"/>
    </row>
    <row r="92" spans="1:26" ht="15.75" customHeight="1" x14ac:dyDescent="0.25">
      <c r="A92" s="117"/>
      <c r="B92" s="214"/>
      <c r="C92" s="214"/>
      <c r="D92" s="117"/>
      <c r="E92" s="117"/>
      <c r="F92" s="117"/>
      <c r="G92" s="117"/>
      <c r="H92" s="117"/>
      <c r="I92" s="117"/>
      <c r="J92" s="117"/>
      <c r="K92" s="117"/>
      <c r="L92" s="117"/>
      <c r="M92" s="117"/>
      <c r="N92" s="117"/>
      <c r="O92" s="117"/>
      <c r="P92" s="117"/>
      <c r="Q92" s="117"/>
      <c r="R92" s="117"/>
      <c r="S92" s="117"/>
      <c r="T92" s="117"/>
      <c r="U92" s="117"/>
      <c r="V92" s="117"/>
      <c r="W92" s="117"/>
      <c r="X92" s="117"/>
      <c r="Y92" s="117"/>
      <c r="Z92" s="117"/>
    </row>
    <row r="93" spans="1:26" ht="15.75" customHeight="1" x14ac:dyDescent="0.25">
      <c r="A93" s="117"/>
      <c r="B93" s="214"/>
      <c r="C93" s="214"/>
      <c r="D93" s="117"/>
      <c r="E93" s="117"/>
      <c r="F93" s="117"/>
      <c r="G93" s="117"/>
      <c r="H93" s="117"/>
      <c r="I93" s="117"/>
      <c r="J93" s="117"/>
      <c r="K93" s="117"/>
      <c r="L93" s="117"/>
      <c r="M93" s="117"/>
      <c r="N93" s="117"/>
      <c r="O93" s="117"/>
      <c r="P93" s="117"/>
      <c r="Q93" s="117"/>
      <c r="R93" s="117"/>
      <c r="S93" s="117"/>
      <c r="T93" s="117"/>
      <c r="U93" s="117"/>
      <c r="V93" s="117"/>
      <c r="W93" s="117"/>
      <c r="X93" s="117"/>
      <c r="Y93" s="117"/>
      <c r="Z93" s="117"/>
    </row>
    <row r="94" spans="1:26" ht="15.75" customHeight="1" x14ac:dyDescent="0.25">
      <c r="A94" s="117"/>
      <c r="B94" s="214"/>
      <c r="C94" s="214"/>
      <c r="D94" s="117"/>
      <c r="E94" s="117"/>
      <c r="F94" s="117"/>
      <c r="G94" s="117"/>
      <c r="H94" s="117"/>
      <c r="I94" s="117"/>
      <c r="J94" s="117"/>
      <c r="K94" s="117"/>
      <c r="L94" s="117"/>
      <c r="M94" s="117"/>
      <c r="N94" s="117"/>
      <c r="O94" s="117"/>
      <c r="P94" s="117"/>
      <c r="Q94" s="117"/>
      <c r="R94" s="117"/>
      <c r="S94" s="117"/>
      <c r="T94" s="117"/>
      <c r="U94" s="117"/>
      <c r="V94" s="117"/>
      <c r="W94" s="117"/>
      <c r="X94" s="117"/>
      <c r="Y94" s="117"/>
      <c r="Z94" s="117"/>
    </row>
    <row r="95" spans="1:26" ht="15.75" customHeight="1" x14ac:dyDescent="0.25">
      <c r="A95" s="117"/>
      <c r="B95" s="214"/>
      <c r="C95" s="214"/>
      <c r="D95" s="117"/>
      <c r="E95" s="117"/>
      <c r="F95" s="117"/>
      <c r="G95" s="117"/>
      <c r="H95" s="117"/>
      <c r="I95" s="117"/>
      <c r="J95" s="117"/>
      <c r="K95" s="117"/>
      <c r="L95" s="117"/>
      <c r="M95" s="117"/>
      <c r="N95" s="117"/>
      <c r="O95" s="117"/>
      <c r="P95" s="117"/>
      <c r="Q95" s="117"/>
      <c r="R95" s="117"/>
      <c r="S95" s="117"/>
      <c r="T95" s="117"/>
      <c r="U95" s="117"/>
      <c r="V95" s="117"/>
      <c r="W95" s="117"/>
      <c r="X95" s="117"/>
      <c r="Y95" s="117"/>
      <c r="Z95" s="117"/>
    </row>
    <row r="96" spans="1:26" ht="15.75" customHeight="1" x14ac:dyDescent="0.25">
      <c r="A96" s="117"/>
      <c r="B96" s="214"/>
      <c r="C96" s="214"/>
      <c r="D96" s="117"/>
      <c r="E96" s="117"/>
      <c r="F96" s="117"/>
      <c r="G96" s="117"/>
      <c r="H96" s="117"/>
      <c r="I96" s="117"/>
      <c r="J96" s="117"/>
      <c r="K96" s="117"/>
      <c r="L96" s="117"/>
      <c r="M96" s="117"/>
      <c r="N96" s="117"/>
      <c r="O96" s="117"/>
      <c r="P96" s="117"/>
      <c r="Q96" s="117"/>
      <c r="R96" s="117"/>
      <c r="S96" s="117"/>
      <c r="T96" s="117"/>
      <c r="U96" s="117"/>
      <c r="V96" s="117"/>
      <c r="W96" s="117"/>
      <c r="X96" s="117"/>
      <c r="Y96" s="117"/>
      <c r="Z96" s="117"/>
    </row>
    <row r="97" spans="1:26" ht="15.75" customHeight="1" x14ac:dyDescent="0.25">
      <c r="A97" s="117"/>
      <c r="B97" s="214"/>
      <c r="C97" s="214"/>
      <c r="D97" s="117"/>
      <c r="E97" s="117"/>
      <c r="F97" s="117"/>
      <c r="G97" s="117"/>
      <c r="H97" s="117"/>
      <c r="I97" s="117"/>
      <c r="J97" s="117"/>
      <c r="K97" s="117"/>
      <c r="L97" s="117"/>
      <c r="M97" s="117"/>
      <c r="N97" s="117"/>
      <c r="O97" s="117"/>
      <c r="P97" s="117"/>
      <c r="Q97" s="117"/>
      <c r="R97" s="117"/>
      <c r="S97" s="117"/>
      <c r="T97" s="117"/>
      <c r="U97" s="117"/>
      <c r="V97" s="117"/>
      <c r="W97" s="117"/>
      <c r="X97" s="117"/>
      <c r="Y97" s="117"/>
      <c r="Z97" s="117"/>
    </row>
    <row r="98" spans="1:26" ht="15.75" customHeight="1" x14ac:dyDescent="0.25">
      <c r="A98" s="117"/>
      <c r="B98" s="214"/>
      <c r="C98" s="214"/>
      <c r="D98" s="117"/>
      <c r="E98" s="117"/>
      <c r="F98" s="117"/>
      <c r="G98" s="117"/>
      <c r="H98" s="117"/>
      <c r="I98" s="117"/>
      <c r="J98" s="117"/>
      <c r="K98" s="117"/>
      <c r="L98" s="117"/>
      <c r="M98" s="117"/>
      <c r="N98" s="117"/>
      <c r="O98" s="117"/>
      <c r="P98" s="117"/>
      <c r="Q98" s="117"/>
      <c r="R98" s="117"/>
      <c r="S98" s="117"/>
      <c r="T98" s="117"/>
      <c r="U98" s="117"/>
      <c r="V98" s="117"/>
      <c r="W98" s="117"/>
      <c r="X98" s="117"/>
      <c r="Y98" s="117"/>
      <c r="Z98" s="117"/>
    </row>
    <row r="99" spans="1:26" ht="15.75" customHeight="1" x14ac:dyDescent="0.25">
      <c r="A99" s="117"/>
      <c r="B99" s="214"/>
      <c r="C99" s="214"/>
      <c r="D99" s="117"/>
      <c r="E99" s="117"/>
      <c r="F99" s="117"/>
      <c r="G99" s="117"/>
      <c r="H99" s="117"/>
      <c r="I99" s="117"/>
      <c r="J99" s="117"/>
      <c r="K99" s="117"/>
      <c r="L99" s="117"/>
      <c r="M99" s="117"/>
      <c r="N99" s="117"/>
      <c r="O99" s="117"/>
      <c r="P99" s="117"/>
      <c r="Q99" s="117"/>
      <c r="R99" s="117"/>
      <c r="S99" s="117"/>
      <c r="T99" s="117"/>
      <c r="U99" s="117"/>
      <c r="V99" s="117"/>
      <c r="W99" s="117"/>
      <c r="X99" s="117"/>
      <c r="Y99" s="117"/>
      <c r="Z99" s="117"/>
    </row>
    <row r="100" spans="1:26" ht="15.75" customHeight="1" x14ac:dyDescent="0.25">
      <c r="A100" s="117"/>
      <c r="B100" s="214"/>
      <c r="C100" s="214"/>
      <c r="D100" s="117"/>
      <c r="E100" s="117"/>
      <c r="F100" s="117"/>
      <c r="G100" s="117"/>
      <c r="H100" s="117"/>
      <c r="I100" s="117"/>
      <c r="J100" s="117"/>
      <c r="K100" s="117"/>
      <c r="L100" s="117"/>
      <c r="M100" s="117"/>
      <c r="N100" s="117"/>
      <c r="O100" s="117"/>
      <c r="P100" s="117"/>
      <c r="Q100" s="117"/>
      <c r="R100" s="117"/>
      <c r="S100" s="117"/>
      <c r="T100" s="117"/>
      <c r="U100" s="117"/>
      <c r="V100" s="117"/>
      <c r="W100" s="117"/>
      <c r="X100" s="117"/>
      <c r="Y100" s="117"/>
      <c r="Z100" s="117"/>
    </row>
    <row r="101" spans="1:26" ht="15.75" customHeight="1" x14ac:dyDescent="0.25">
      <c r="A101" s="117"/>
      <c r="B101" s="214"/>
      <c r="C101" s="214"/>
      <c r="D101" s="117"/>
      <c r="E101" s="117"/>
      <c r="F101" s="117"/>
      <c r="G101" s="117"/>
      <c r="H101" s="117"/>
      <c r="I101" s="117"/>
      <c r="J101" s="117"/>
      <c r="K101" s="117"/>
      <c r="L101" s="117"/>
      <c r="M101" s="117"/>
      <c r="N101" s="117"/>
      <c r="O101" s="117"/>
      <c r="P101" s="117"/>
      <c r="Q101" s="117"/>
      <c r="R101" s="117"/>
      <c r="S101" s="117"/>
      <c r="T101" s="117"/>
      <c r="U101" s="117"/>
      <c r="V101" s="117"/>
      <c r="W101" s="117"/>
      <c r="X101" s="117"/>
      <c r="Y101" s="117"/>
      <c r="Z101" s="117"/>
    </row>
    <row r="102" spans="1:26" ht="15.75" customHeight="1" x14ac:dyDescent="0.25">
      <c r="A102" s="117"/>
      <c r="B102" s="214"/>
      <c r="C102" s="214"/>
      <c r="D102" s="117"/>
      <c r="E102" s="117"/>
      <c r="F102" s="117"/>
      <c r="G102" s="117"/>
      <c r="H102" s="117"/>
      <c r="I102" s="117"/>
      <c r="J102" s="117"/>
      <c r="K102" s="117"/>
      <c r="L102" s="117"/>
      <c r="M102" s="117"/>
      <c r="N102" s="117"/>
      <c r="O102" s="117"/>
      <c r="P102" s="117"/>
      <c r="Q102" s="117"/>
      <c r="R102" s="117"/>
      <c r="S102" s="117"/>
      <c r="T102" s="117"/>
      <c r="U102" s="117"/>
      <c r="V102" s="117"/>
      <c r="W102" s="117"/>
      <c r="X102" s="117"/>
      <c r="Y102" s="117"/>
      <c r="Z102" s="117"/>
    </row>
    <row r="103" spans="1:26" ht="15.75" customHeight="1" x14ac:dyDescent="0.25">
      <c r="A103" s="117"/>
      <c r="B103" s="214"/>
      <c r="C103" s="214"/>
      <c r="D103" s="117"/>
      <c r="E103" s="117"/>
      <c r="F103" s="117"/>
      <c r="G103" s="117"/>
      <c r="H103" s="117"/>
      <c r="I103" s="117"/>
      <c r="J103" s="117"/>
      <c r="K103" s="117"/>
      <c r="L103" s="117"/>
      <c r="M103" s="117"/>
      <c r="N103" s="117"/>
      <c r="O103" s="117"/>
      <c r="P103" s="117"/>
      <c r="Q103" s="117"/>
      <c r="R103" s="117"/>
      <c r="S103" s="117"/>
      <c r="T103" s="117"/>
      <c r="U103" s="117"/>
      <c r="V103" s="117"/>
      <c r="W103" s="117"/>
      <c r="X103" s="117"/>
      <c r="Y103" s="117"/>
      <c r="Z103" s="117"/>
    </row>
    <row r="104" spans="1:26" ht="15.75" customHeight="1" x14ac:dyDescent="0.25">
      <c r="A104" s="117"/>
      <c r="B104" s="214"/>
      <c r="C104" s="214"/>
      <c r="D104" s="117"/>
      <c r="E104" s="117"/>
      <c r="F104" s="117"/>
      <c r="G104" s="117"/>
      <c r="H104" s="117"/>
      <c r="I104" s="117"/>
      <c r="J104" s="117"/>
      <c r="K104" s="117"/>
      <c r="L104" s="117"/>
      <c r="M104" s="117"/>
      <c r="N104" s="117"/>
      <c r="O104" s="117"/>
      <c r="P104" s="117"/>
      <c r="Q104" s="117"/>
      <c r="R104" s="117"/>
      <c r="S104" s="117"/>
      <c r="T104" s="117"/>
      <c r="U104" s="117"/>
      <c r="V104" s="117"/>
      <c r="W104" s="117"/>
      <c r="X104" s="117"/>
      <c r="Y104" s="117"/>
      <c r="Z104" s="117"/>
    </row>
    <row r="105" spans="1:26" ht="15.75" customHeight="1" x14ac:dyDescent="0.25">
      <c r="A105" s="117"/>
      <c r="B105" s="214"/>
      <c r="C105" s="214"/>
      <c r="D105" s="117"/>
      <c r="E105" s="117"/>
      <c r="F105" s="117"/>
      <c r="G105" s="117"/>
      <c r="H105" s="117"/>
      <c r="I105" s="117"/>
      <c r="J105" s="117"/>
      <c r="K105" s="117"/>
      <c r="L105" s="117"/>
      <c r="M105" s="117"/>
      <c r="N105" s="117"/>
      <c r="O105" s="117"/>
      <c r="P105" s="117"/>
      <c r="Q105" s="117"/>
      <c r="R105" s="117"/>
      <c r="S105" s="117"/>
      <c r="T105" s="117"/>
      <c r="U105" s="117"/>
      <c r="V105" s="117"/>
      <c r="W105" s="117"/>
      <c r="X105" s="117"/>
      <c r="Y105" s="117"/>
      <c r="Z105" s="117"/>
    </row>
    <row r="106" spans="1:26" ht="15.75" customHeight="1" x14ac:dyDescent="0.25">
      <c r="A106" s="117"/>
      <c r="B106" s="214"/>
      <c r="C106" s="214"/>
      <c r="D106" s="117"/>
      <c r="E106" s="117"/>
      <c r="F106" s="117"/>
      <c r="G106" s="117"/>
      <c r="H106" s="117"/>
      <c r="I106" s="117"/>
      <c r="J106" s="117"/>
      <c r="K106" s="117"/>
      <c r="L106" s="117"/>
      <c r="M106" s="117"/>
      <c r="N106" s="117"/>
      <c r="O106" s="117"/>
      <c r="P106" s="117"/>
      <c r="Q106" s="117"/>
      <c r="R106" s="117"/>
      <c r="S106" s="117"/>
      <c r="T106" s="117"/>
      <c r="U106" s="117"/>
      <c r="V106" s="117"/>
      <c r="W106" s="117"/>
      <c r="X106" s="117"/>
      <c r="Y106" s="117"/>
      <c r="Z106" s="117"/>
    </row>
    <row r="107" spans="1:26" ht="15.75" customHeight="1" x14ac:dyDescent="0.25">
      <c r="A107" s="117"/>
      <c r="B107" s="214"/>
      <c r="C107" s="214"/>
      <c r="D107" s="117"/>
      <c r="E107" s="117"/>
      <c r="F107" s="117"/>
      <c r="G107" s="117"/>
      <c r="H107" s="117"/>
      <c r="I107" s="117"/>
      <c r="J107" s="117"/>
      <c r="K107" s="117"/>
      <c r="L107" s="117"/>
      <c r="M107" s="117"/>
      <c r="N107" s="117"/>
      <c r="O107" s="117"/>
      <c r="P107" s="117"/>
      <c r="Q107" s="117"/>
      <c r="R107" s="117"/>
      <c r="S107" s="117"/>
      <c r="T107" s="117"/>
      <c r="U107" s="117"/>
      <c r="V107" s="117"/>
      <c r="W107" s="117"/>
      <c r="X107" s="117"/>
      <c r="Y107" s="117"/>
      <c r="Z107" s="117"/>
    </row>
    <row r="108" spans="1:26" ht="15.75" customHeight="1" x14ac:dyDescent="0.25">
      <c r="A108" s="117"/>
      <c r="B108" s="214"/>
      <c r="C108" s="214"/>
      <c r="D108" s="117"/>
      <c r="E108" s="117"/>
      <c r="F108" s="117"/>
      <c r="G108" s="117"/>
      <c r="H108" s="117"/>
      <c r="I108" s="117"/>
      <c r="J108" s="117"/>
      <c r="K108" s="117"/>
      <c r="L108" s="117"/>
      <c r="M108" s="117"/>
      <c r="N108" s="117"/>
      <c r="O108" s="117"/>
      <c r="P108" s="117"/>
      <c r="Q108" s="117"/>
      <c r="R108" s="117"/>
      <c r="S108" s="117"/>
      <c r="T108" s="117"/>
      <c r="U108" s="117"/>
      <c r="V108" s="117"/>
      <c r="W108" s="117"/>
      <c r="X108" s="117"/>
      <c r="Y108" s="117"/>
      <c r="Z108" s="117"/>
    </row>
    <row r="109" spans="1:26" ht="15.75" customHeight="1" x14ac:dyDescent="0.25">
      <c r="A109" s="117"/>
      <c r="B109" s="214"/>
      <c r="C109" s="214"/>
      <c r="D109" s="117"/>
      <c r="E109" s="117"/>
      <c r="F109" s="117"/>
      <c r="G109" s="117"/>
      <c r="H109" s="117"/>
      <c r="I109" s="117"/>
      <c r="J109" s="117"/>
      <c r="K109" s="117"/>
      <c r="L109" s="117"/>
      <c r="M109" s="117"/>
      <c r="N109" s="117"/>
      <c r="O109" s="117"/>
      <c r="P109" s="117"/>
      <c r="Q109" s="117"/>
      <c r="R109" s="117"/>
      <c r="S109" s="117"/>
      <c r="T109" s="117"/>
      <c r="U109" s="117"/>
      <c r="V109" s="117"/>
      <c r="W109" s="117"/>
      <c r="X109" s="117"/>
      <c r="Y109" s="117"/>
      <c r="Z109" s="117"/>
    </row>
    <row r="110" spans="1:26" ht="15.75" customHeight="1" x14ac:dyDescent="0.25">
      <c r="A110" s="117"/>
      <c r="B110" s="214"/>
      <c r="C110" s="214"/>
      <c r="D110" s="117"/>
      <c r="E110" s="117"/>
      <c r="F110" s="117"/>
      <c r="G110" s="117"/>
      <c r="H110" s="117"/>
      <c r="I110" s="117"/>
      <c r="J110" s="117"/>
      <c r="K110" s="117"/>
      <c r="L110" s="117"/>
      <c r="M110" s="117"/>
      <c r="N110" s="117"/>
      <c r="O110" s="117"/>
      <c r="P110" s="117"/>
      <c r="Q110" s="117"/>
      <c r="R110" s="117"/>
      <c r="S110" s="117"/>
      <c r="T110" s="117"/>
      <c r="U110" s="117"/>
      <c r="V110" s="117"/>
      <c r="W110" s="117"/>
      <c r="X110" s="117"/>
      <c r="Y110" s="117"/>
      <c r="Z110" s="117"/>
    </row>
    <row r="111" spans="1:26" ht="15.75" customHeight="1" x14ac:dyDescent="0.25">
      <c r="A111" s="117"/>
      <c r="B111" s="214"/>
      <c r="C111" s="214"/>
      <c r="D111" s="117"/>
      <c r="E111" s="117"/>
      <c r="F111" s="117"/>
      <c r="G111" s="117"/>
      <c r="H111" s="117"/>
      <c r="I111" s="117"/>
      <c r="J111" s="117"/>
      <c r="K111" s="117"/>
      <c r="L111" s="117"/>
      <c r="M111" s="117"/>
      <c r="N111" s="117"/>
      <c r="O111" s="117"/>
      <c r="P111" s="117"/>
      <c r="Q111" s="117"/>
      <c r="R111" s="117"/>
      <c r="S111" s="117"/>
      <c r="T111" s="117"/>
      <c r="U111" s="117"/>
      <c r="V111" s="117"/>
      <c r="W111" s="117"/>
      <c r="X111" s="117"/>
      <c r="Y111" s="117"/>
      <c r="Z111" s="117"/>
    </row>
    <row r="112" spans="1:26" ht="15.75" customHeight="1" x14ac:dyDescent="0.25">
      <c r="A112" s="117"/>
      <c r="B112" s="214"/>
      <c r="C112" s="214"/>
      <c r="D112" s="117"/>
      <c r="E112" s="117"/>
      <c r="F112" s="117"/>
      <c r="G112" s="117"/>
      <c r="H112" s="117"/>
      <c r="I112" s="117"/>
      <c r="J112" s="117"/>
      <c r="K112" s="117"/>
      <c r="L112" s="117"/>
      <c r="M112" s="117"/>
      <c r="N112" s="117"/>
      <c r="O112" s="117"/>
      <c r="P112" s="117"/>
      <c r="Q112" s="117"/>
      <c r="R112" s="117"/>
      <c r="S112" s="117"/>
      <c r="T112" s="117"/>
      <c r="U112" s="117"/>
      <c r="V112" s="117"/>
      <c r="W112" s="117"/>
      <c r="X112" s="117"/>
      <c r="Y112" s="117"/>
      <c r="Z112" s="117"/>
    </row>
    <row r="113" spans="1:26" ht="15.75" customHeight="1" x14ac:dyDescent="0.25">
      <c r="A113" s="117"/>
      <c r="B113" s="214"/>
      <c r="C113" s="214"/>
      <c r="D113" s="117"/>
      <c r="E113" s="117"/>
      <c r="F113" s="117"/>
      <c r="G113" s="117"/>
      <c r="H113" s="117"/>
      <c r="I113" s="117"/>
      <c r="J113" s="117"/>
      <c r="K113" s="117"/>
      <c r="L113" s="117"/>
      <c r="M113" s="117"/>
      <c r="N113" s="117"/>
      <c r="O113" s="117"/>
      <c r="P113" s="117"/>
      <c r="Q113" s="117"/>
      <c r="R113" s="117"/>
      <c r="S113" s="117"/>
      <c r="T113" s="117"/>
      <c r="U113" s="117"/>
      <c r="V113" s="117"/>
      <c r="W113" s="117"/>
      <c r="X113" s="117"/>
      <c r="Y113" s="117"/>
      <c r="Z113" s="117"/>
    </row>
    <row r="114" spans="1:26" ht="15.75" customHeight="1" x14ac:dyDescent="0.25">
      <c r="A114" s="117"/>
      <c r="B114" s="214"/>
      <c r="C114" s="214"/>
      <c r="D114" s="117"/>
      <c r="E114" s="117"/>
      <c r="F114" s="117"/>
      <c r="G114" s="117"/>
      <c r="H114" s="117"/>
      <c r="I114" s="117"/>
      <c r="J114" s="117"/>
      <c r="K114" s="117"/>
      <c r="L114" s="117"/>
      <c r="M114" s="117"/>
      <c r="N114" s="117"/>
      <c r="O114" s="117"/>
      <c r="P114" s="117"/>
      <c r="Q114" s="117"/>
      <c r="R114" s="117"/>
      <c r="S114" s="117"/>
      <c r="T114" s="117"/>
      <c r="U114" s="117"/>
      <c r="V114" s="117"/>
      <c r="W114" s="117"/>
      <c r="X114" s="117"/>
      <c r="Y114" s="117"/>
      <c r="Z114" s="117"/>
    </row>
    <row r="115" spans="1:26" ht="15.75" customHeight="1" x14ac:dyDescent="0.25">
      <c r="A115" s="117"/>
      <c r="B115" s="214"/>
      <c r="C115" s="214"/>
      <c r="D115" s="117"/>
      <c r="E115" s="117"/>
      <c r="F115" s="117"/>
      <c r="G115" s="117"/>
      <c r="H115" s="117"/>
      <c r="I115" s="117"/>
      <c r="J115" s="117"/>
      <c r="K115" s="117"/>
      <c r="L115" s="117"/>
      <c r="M115" s="117"/>
      <c r="N115" s="117"/>
      <c r="O115" s="117"/>
      <c r="P115" s="117"/>
      <c r="Q115" s="117"/>
      <c r="R115" s="117"/>
      <c r="S115" s="117"/>
      <c r="T115" s="117"/>
      <c r="U115" s="117"/>
      <c r="V115" s="117"/>
      <c r="W115" s="117"/>
      <c r="X115" s="117"/>
      <c r="Y115" s="117"/>
      <c r="Z115" s="117"/>
    </row>
    <row r="116" spans="1:26" ht="15.75" customHeight="1" x14ac:dyDescent="0.25">
      <c r="A116" s="117"/>
      <c r="B116" s="214"/>
      <c r="C116" s="214"/>
      <c r="D116" s="117"/>
      <c r="E116" s="117"/>
      <c r="F116" s="117"/>
      <c r="G116" s="117"/>
      <c r="H116" s="117"/>
      <c r="I116" s="117"/>
      <c r="J116" s="117"/>
      <c r="K116" s="117"/>
      <c r="L116" s="117"/>
      <c r="M116" s="117"/>
      <c r="N116" s="117"/>
      <c r="O116" s="117"/>
      <c r="P116" s="117"/>
      <c r="Q116" s="117"/>
      <c r="R116" s="117"/>
      <c r="S116" s="117"/>
      <c r="T116" s="117"/>
      <c r="U116" s="117"/>
      <c r="V116" s="117"/>
      <c r="W116" s="117"/>
      <c r="X116" s="117"/>
      <c r="Y116" s="117"/>
      <c r="Z116" s="117"/>
    </row>
    <row r="117" spans="1:26" ht="15.75" customHeight="1" x14ac:dyDescent="0.25">
      <c r="A117" s="117"/>
      <c r="B117" s="214"/>
      <c r="C117" s="214"/>
      <c r="D117" s="117"/>
      <c r="E117" s="117"/>
      <c r="F117" s="117"/>
      <c r="G117" s="117"/>
      <c r="H117" s="117"/>
      <c r="I117" s="117"/>
      <c r="J117" s="117"/>
      <c r="K117" s="117"/>
      <c r="L117" s="117"/>
      <c r="M117" s="117"/>
      <c r="N117" s="117"/>
      <c r="O117" s="117"/>
      <c r="P117" s="117"/>
      <c r="Q117" s="117"/>
      <c r="R117" s="117"/>
      <c r="S117" s="117"/>
      <c r="T117" s="117"/>
      <c r="U117" s="117"/>
      <c r="V117" s="117"/>
      <c r="W117" s="117"/>
      <c r="X117" s="117"/>
      <c r="Y117" s="117"/>
      <c r="Z117" s="117"/>
    </row>
    <row r="118" spans="1:26" ht="15.75" customHeight="1" x14ac:dyDescent="0.25">
      <c r="A118" s="117"/>
      <c r="B118" s="214"/>
      <c r="C118" s="214"/>
      <c r="D118" s="117"/>
      <c r="E118" s="117"/>
      <c r="F118" s="117"/>
      <c r="G118" s="117"/>
      <c r="H118" s="117"/>
      <c r="I118" s="117"/>
      <c r="J118" s="117"/>
      <c r="K118" s="117"/>
      <c r="L118" s="117"/>
      <c r="M118" s="117"/>
      <c r="N118" s="117"/>
      <c r="O118" s="117"/>
      <c r="P118" s="117"/>
      <c r="Q118" s="117"/>
      <c r="R118" s="117"/>
      <c r="S118" s="117"/>
      <c r="T118" s="117"/>
      <c r="U118" s="117"/>
      <c r="V118" s="117"/>
      <c r="W118" s="117"/>
      <c r="X118" s="117"/>
      <c r="Y118" s="117"/>
      <c r="Z118" s="117"/>
    </row>
    <row r="119" spans="1:26" ht="15.75" customHeight="1" x14ac:dyDescent="0.25">
      <c r="A119" s="117"/>
      <c r="B119" s="214"/>
      <c r="C119" s="214"/>
      <c r="D119" s="117"/>
      <c r="E119" s="117"/>
      <c r="F119" s="117"/>
      <c r="G119" s="117"/>
      <c r="H119" s="117"/>
      <c r="I119" s="117"/>
      <c r="J119" s="117"/>
      <c r="K119" s="117"/>
      <c r="L119" s="117"/>
      <c r="M119" s="117"/>
      <c r="N119" s="117"/>
      <c r="O119" s="117"/>
      <c r="P119" s="117"/>
      <c r="Q119" s="117"/>
      <c r="R119" s="117"/>
      <c r="S119" s="117"/>
      <c r="T119" s="117"/>
      <c r="U119" s="117"/>
      <c r="V119" s="117"/>
      <c r="W119" s="117"/>
      <c r="X119" s="117"/>
      <c r="Y119" s="117"/>
      <c r="Z119" s="117"/>
    </row>
    <row r="120" spans="1:26" ht="15.75" customHeight="1" x14ac:dyDescent="0.25">
      <c r="A120" s="117"/>
      <c r="B120" s="214"/>
      <c r="C120" s="214"/>
      <c r="D120" s="117"/>
      <c r="E120" s="117"/>
      <c r="F120" s="117"/>
      <c r="G120" s="117"/>
      <c r="H120" s="117"/>
      <c r="I120" s="117"/>
      <c r="J120" s="117"/>
      <c r="K120" s="117"/>
      <c r="L120" s="117"/>
      <c r="M120" s="117"/>
      <c r="N120" s="117"/>
      <c r="O120" s="117"/>
      <c r="P120" s="117"/>
      <c r="Q120" s="117"/>
      <c r="R120" s="117"/>
      <c r="S120" s="117"/>
      <c r="T120" s="117"/>
      <c r="U120" s="117"/>
      <c r="V120" s="117"/>
      <c r="W120" s="117"/>
      <c r="X120" s="117"/>
      <c r="Y120" s="117"/>
      <c r="Z120" s="117"/>
    </row>
    <row r="121" spans="1:26" ht="15.75" customHeight="1" x14ac:dyDescent="0.25">
      <c r="A121" s="117"/>
      <c r="B121" s="214"/>
      <c r="C121" s="214"/>
      <c r="D121" s="117"/>
      <c r="E121" s="117"/>
      <c r="F121" s="117"/>
      <c r="G121" s="117"/>
      <c r="H121" s="117"/>
      <c r="I121" s="117"/>
      <c r="J121" s="117"/>
      <c r="K121" s="117"/>
      <c r="L121" s="117"/>
      <c r="M121" s="117"/>
      <c r="N121" s="117"/>
      <c r="O121" s="117"/>
      <c r="P121" s="117"/>
      <c r="Q121" s="117"/>
      <c r="R121" s="117"/>
      <c r="S121" s="117"/>
      <c r="T121" s="117"/>
      <c r="U121" s="117"/>
      <c r="V121" s="117"/>
      <c r="W121" s="117"/>
      <c r="X121" s="117"/>
      <c r="Y121" s="117"/>
      <c r="Z121" s="117"/>
    </row>
    <row r="122" spans="1:26" ht="15.75" customHeight="1" x14ac:dyDescent="0.25">
      <c r="A122" s="117"/>
      <c r="B122" s="214"/>
      <c r="C122" s="214"/>
      <c r="D122" s="117"/>
      <c r="E122" s="117"/>
      <c r="F122" s="117"/>
      <c r="G122" s="117"/>
      <c r="H122" s="117"/>
      <c r="I122" s="117"/>
      <c r="J122" s="117"/>
      <c r="K122" s="117"/>
      <c r="L122" s="117"/>
      <c r="M122" s="117"/>
      <c r="N122" s="117"/>
      <c r="O122" s="117"/>
      <c r="P122" s="117"/>
      <c r="Q122" s="117"/>
      <c r="R122" s="117"/>
      <c r="S122" s="117"/>
      <c r="T122" s="117"/>
      <c r="U122" s="117"/>
      <c r="V122" s="117"/>
      <c r="W122" s="117"/>
      <c r="X122" s="117"/>
      <c r="Y122" s="117"/>
      <c r="Z122" s="117"/>
    </row>
    <row r="123" spans="1:26" ht="15.75" customHeight="1" x14ac:dyDescent="0.25">
      <c r="A123" s="117"/>
      <c r="B123" s="214"/>
      <c r="C123" s="214"/>
      <c r="D123" s="117"/>
      <c r="E123" s="117"/>
      <c r="F123" s="117"/>
      <c r="G123" s="117"/>
      <c r="H123" s="117"/>
      <c r="I123" s="117"/>
      <c r="J123" s="117"/>
      <c r="K123" s="117"/>
      <c r="L123" s="117"/>
      <c r="M123" s="117"/>
      <c r="N123" s="117"/>
      <c r="O123" s="117"/>
      <c r="P123" s="117"/>
      <c r="Q123" s="117"/>
      <c r="R123" s="117"/>
      <c r="S123" s="117"/>
      <c r="T123" s="117"/>
      <c r="U123" s="117"/>
      <c r="V123" s="117"/>
      <c r="W123" s="117"/>
      <c r="X123" s="117"/>
      <c r="Y123" s="117"/>
      <c r="Z123" s="117"/>
    </row>
    <row r="124" spans="1:26" ht="15.75" customHeight="1" x14ac:dyDescent="0.25">
      <c r="A124" s="117"/>
      <c r="B124" s="214"/>
      <c r="C124" s="214"/>
      <c r="D124" s="117"/>
      <c r="E124" s="117"/>
      <c r="F124" s="117"/>
      <c r="G124" s="117"/>
      <c r="H124" s="117"/>
      <c r="I124" s="117"/>
      <c r="J124" s="117"/>
      <c r="K124" s="117"/>
      <c r="L124" s="117"/>
      <c r="M124" s="117"/>
      <c r="N124" s="117"/>
      <c r="O124" s="117"/>
      <c r="P124" s="117"/>
      <c r="Q124" s="117"/>
      <c r="R124" s="117"/>
      <c r="S124" s="117"/>
      <c r="T124" s="117"/>
      <c r="U124" s="117"/>
      <c r="V124" s="117"/>
      <c r="W124" s="117"/>
      <c r="X124" s="117"/>
      <c r="Y124" s="117"/>
      <c r="Z124" s="117"/>
    </row>
    <row r="125" spans="1:26" ht="15.75" customHeight="1" x14ac:dyDescent="0.25">
      <c r="A125" s="117"/>
      <c r="B125" s="214"/>
      <c r="C125" s="214"/>
      <c r="D125" s="117"/>
      <c r="E125" s="117"/>
      <c r="F125" s="117"/>
      <c r="G125" s="117"/>
      <c r="H125" s="117"/>
      <c r="I125" s="117"/>
      <c r="J125" s="117"/>
      <c r="K125" s="117"/>
      <c r="L125" s="117"/>
      <c r="M125" s="117"/>
      <c r="N125" s="117"/>
      <c r="O125" s="117"/>
      <c r="P125" s="117"/>
      <c r="Q125" s="117"/>
      <c r="R125" s="117"/>
      <c r="S125" s="117"/>
      <c r="T125" s="117"/>
      <c r="U125" s="117"/>
      <c r="V125" s="117"/>
      <c r="W125" s="117"/>
      <c r="X125" s="117"/>
      <c r="Y125" s="117"/>
      <c r="Z125" s="117"/>
    </row>
    <row r="126" spans="1:26" ht="15.75" customHeight="1" x14ac:dyDescent="0.25">
      <c r="A126" s="117"/>
      <c r="B126" s="214"/>
      <c r="C126" s="214"/>
      <c r="D126" s="117"/>
      <c r="E126" s="117"/>
      <c r="F126" s="117"/>
      <c r="G126" s="117"/>
      <c r="H126" s="117"/>
      <c r="I126" s="117"/>
      <c r="J126" s="117"/>
      <c r="K126" s="117"/>
      <c r="L126" s="117"/>
      <c r="M126" s="117"/>
      <c r="N126" s="117"/>
      <c r="O126" s="117"/>
      <c r="P126" s="117"/>
      <c r="Q126" s="117"/>
      <c r="R126" s="117"/>
      <c r="S126" s="117"/>
      <c r="T126" s="117"/>
      <c r="U126" s="117"/>
      <c r="V126" s="117"/>
      <c r="W126" s="117"/>
      <c r="X126" s="117"/>
      <c r="Y126" s="117"/>
      <c r="Z126" s="117"/>
    </row>
    <row r="127" spans="1:26" ht="15.75" customHeight="1" x14ac:dyDescent="0.25">
      <c r="A127" s="117"/>
      <c r="B127" s="214"/>
      <c r="C127" s="214"/>
      <c r="D127" s="117"/>
      <c r="E127" s="117"/>
      <c r="F127" s="117"/>
      <c r="G127" s="117"/>
      <c r="H127" s="117"/>
      <c r="I127" s="117"/>
      <c r="J127" s="117"/>
      <c r="K127" s="117"/>
      <c r="L127" s="117"/>
      <c r="M127" s="117"/>
      <c r="N127" s="117"/>
      <c r="O127" s="117"/>
      <c r="P127" s="117"/>
      <c r="Q127" s="117"/>
      <c r="R127" s="117"/>
      <c r="S127" s="117"/>
      <c r="T127" s="117"/>
      <c r="U127" s="117"/>
      <c r="V127" s="117"/>
      <c r="W127" s="117"/>
      <c r="X127" s="117"/>
      <c r="Y127" s="117"/>
      <c r="Z127" s="117"/>
    </row>
    <row r="128" spans="1:26" ht="15.75" customHeight="1" x14ac:dyDescent="0.25">
      <c r="A128" s="117"/>
      <c r="B128" s="214"/>
      <c r="C128" s="214"/>
      <c r="D128" s="117"/>
      <c r="E128" s="117"/>
      <c r="F128" s="117"/>
      <c r="G128" s="117"/>
      <c r="H128" s="117"/>
      <c r="I128" s="117"/>
      <c r="J128" s="117"/>
      <c r="K128" s="117"/>
      <c r="L128" s="117"/>
      <c r="M128" s="117"/>
      <c r="N128" s="117"/>
      <c r="O128" s="117"/>
      <c r="P128" s="117"/>
      <c r="Q128" s="117"/>
      <c r="R128" s="117"/>
      <c r="S128" s="117"/>
      <c r="T128" s="117"/>
      <c r="U128" s="117"/>
      <c r="V128" s="117"/>
      <c r="W128" s="117"/>
      <c r="X128" s="117"/>
      <c r="Y128" s="117"/>
      <c r="Z128" s="117"/>
    </row>
    <row r="129" spans="1:26" ht="15.75" customHeight="1" x14ac:dyDescent="0.25">
      <c r="A129" s="117"/>
      <c r="B129" s="214"/>
      <c r="C129" s="214"/>
      <c r="D129" s="117"/>
      <c r="E129" s="117"/>
      <c r="F129" s="117"/>
      <c r="G129" s="117"/>
      <c r="H129" s="117"/>
      <c r="I129" s="117"/>
      <c r="J129" s="117"/>
      <c r="K129" s="117"/>
      <c r="L129" s="117"/>
      <c r="M129" s="117"/>
      <c r="N129" s="117"/>
      <c r="O129" s="117"/>
      <c r="P129" s="117"/>
      <c r="Q129" s="117"/>
      <c r="R129" s="117"/>
      <c r="S129" s="117"/>
      <c r="T129" s="117"/>
      <c r="U129" s="117"/>
      <c r="V129" s="117"/>
      <c r="W129" s="117"/>
      <c r="X129" s="117"/>
      <c r="Y129" s="117"/>
      <c r="Z129" s="117"/>
    </row>
    <row r="130" spans="1:26" ht="15.75" customHeight="1" x14ac:dyDescent="0.25">
      <c r="A130" s="117"/>
      <c r="B130" s="214"/>
      <c r="C130" s="214"/>
      <c r="D130" s="117"/>
      <c r="E130" s="117"/>
      <c r="F130" s="117"/>
      <c r="G130" s="117"/>
      <c r="H130" s="117"/>
      <c r="I130" s="117"/>
      <c r="J130" s="117"/>
      <c r="K130" s="117"/>
      <c r="L130" s="117"/>
      <c r="M130" s="117"/>
      <c r="N130" s="117"/>
      <c r="O130" s="117"/>
      <c r="P130" s="117"/>
      <c r="Q130" s="117"/>
      <c r="R130" s="117"/>
      <c r="S130" s="117"/>
      <c r="T130" s="117"/>
      <c r="U130" s="117"/>
      <c r="V130" s="117"/>
      <c r="W130" s="117"/>
      <c r="X130" s="117"/>
      <c r="Y130" s="117"/>
      <c r="Z130" s="117"/>
    </row>
    <row r="131" spans="1:26" ht="15.75" customHeight="1" x14ac:dyDescent="0.25">
      <c r="A131" s="117"/>
      <c r="B131" s="214"/>
      <c r="C131" s="214"/>
      <c r="D131" s="117"/>
      <c r="E131" s="117"/>
      <c r="F131" s="117"/>
      <c r="G131" s="117"/>
      <c r="H131" s="117"/>
      <c r="I131" s="117"/>
      <c r="J131" s="117"/>
      <c r="K131" s="117"/>
      <c r="L131" s="117"/>
      <c r="M131" s="117"/>
      <c r="N131" s="117"/>
      <c r="O131" s="117"/>
      <c r="P131" s="117"/>
      <c r="Q131" s="117"/>
      <c r="R131" s="117"/>
      <c r="S131" s="117"/>
      <c r="T131" s="117"/>
      <c r="U131" s="117"/>
      <c r="V131" s="117"/>
      <c r="W131" s="117"/>
      <c r="X131" s="117"/>
      <c r="Y131" s="117"/>
      <c r="Z131" s="117"/>
    </row>
    <row r="132" spans="1:26" ht="15.75" customHeight="1" x14ac:dyDescent="0.25">
      <c r="A132" s="117"/>
      <c r="B132" s="214"/>
      <c r="C132" s="214"/>
      <c r="D132" s="117"/>
      <c r="E132" s="117"/>
      <c r="F132" s="117"/>
      <c r="G132" s="117"/>
      <c r="H132" s="117"/>
      <c r="I132" s="117"/>
      <c r="J132" s="117"/>
      <c r="K132" s="117"/>
      <c r="L132" s="117"/>
      <c r="M132" s="117"/>
      <c r="N132" s="117"/>
      <c r="O132" s="117"/>
      <c r="P132" s="117"/>
      <c r="Q132" s="117"/>
      <c r="R132" s="117"/>
      <c r="S132" s="117"/>
      <c r="T132" s="117"/>
      <c r="U132" s="117"/>
      <c r="V132" s="117"/>
      <c r="W132" s="117"/>
      <c r="X132" s="117"/>
      <c r="Y132" s="117"/>
      <c r="Z132" s="117"/>
    </row>
    <row r="133" spans="1:26" ht="15.75" customHeight="1" x14ac:dyDescent="0.25">
      <c r="A133" s="117"/>
      <c r="B133" s="214"/>
      <c r="C133" s="214"/>
      <c r="D133" s="117"/>
      <c r="E133" s="117"/>
      <c r="F133" s="117"/>
      <c r="G133" s="117"/>
      <c r="H133" s="117"/>
      <c r="I133" s="117"/>
      <c r="J133" s="117"/>
      <c r="K133" s="117"/>
      <c r="L133" s="117"/>
      <c r="M133" s="117"/>
      <c r="N133" s="117"/>
      <c r="O133" s="117"/>
      <c r="P133" s="117"/>
      <c r="Q133" s="117"/>
      <c r="R133" s="117"/>
      <c r="S133" s="117"/>
      <c r="T133" s="117"/>
      <c r="U133" s="117"/>
      <c r="V133" s="117"/>
      <c r="W133" s="117"/>
      <c r="X133" s="117"/>
      <c r="Y133" s="117"/>
      <c r="Z133" s="117"/>
    </row>
    <row r="134" spans="1:26" ht="15.75" customHeight="1" x14ac:dyDescent="0.25">
      <c r="A134" s="117"/>
      <c r="B134" s="214"/>
      <c r="C134" s="214"/>
      <c r="D134" s="117"/>
      <c r="E134" s="117"/>
      <c r="F134" s="117"/>
      <c r="G134" s="117"/>
      <c r="H134" s="117"/>
      <c r="I134" s="117"/>
      <c r="J134" s="117"/>
      <c r="K134" s="117"/>
      <c r="L134" s="117"/>
      <c r="M134" s="117"/>
      <c r="N134" s="117"/>
      <c r="O134" s="117"/>
      <c r="P134" s="117"/>
      <c r="Q134" s="117"/>
      <c r="R134" s="117"/>
      <c r="S134" s="117"/>
      <c r="T134" s="117"/>
      <c r="U134" s="117"/>
      <c r="V134" s="117"/>
      <c r="W134" s="117"/>
      <c r="X134" s="117"/>
      <c r="Y134" s="117"/>
      <c r="Z134" s="117"/>
    </row>
    <row r="135" spans="1:26" ht="15.75" customHeight="1" x14ac:dyDescent="0.25">
      <c r="A135" s="117"/>
      <c r="B135" s="214"/>
      <c r="C135" s="214"/>
      <c r="D135" s="117"/>
      <c r="E135" s="117"/>
      <c r="F135" s="117"/>
      <c r="G135" s="117"/>
      <c r="H135" s="117"/>
      <c r="I135" s="117"/>
      <c r="J135" s="117"/>
      <c r="K135" s="117"/>
      <c r="L135" s="117"/>
      <c r="M135" s="117"/>
      <c r="N135" s="117"/>
      <c r="O135" s="117"/>
      <c r="P135" s="117"/>
      <c r="Q135" s="117"/>
      <c r="R135" s="117"/>
      <c r="S135" s="117"/>
      <c r="T135" s="117"/>
      <c r="U135" s="117"/>
      <c r="V135" s="117"/>
      <c r="W135" s="117"/>
      <c r="X135" s="117"/>
      <c r="Y135" s="117"/>
      <c r="Z135" s="117"/>
    </row>
    <row r="136" spans="1:26" ht="15.75" customHeight="1" x14ac:dyDescent="0.25">
      <c r="A136" s="117"/>
      <c r="B136" s="214"/>
      <c r="C136" s="214"/>
      <c r="D136" s="117"/>
      <c r="E136" s="117"/>
      <c r="F136" s="117"/>
      <c r="G136" s="117"/>
      <c r="H136" s="117"/>
      <c r="I136" s="117"/>
      <c r="J136" s="117"/>
      <c r="K136" s="117"/>
      <c r="L136" s="117"/>
      <c r="M136" s="117"/>
      <c r="N136" s="117"/>
      <c r="O136" s="117"/>
      <c r="P136" s="117"/>
      <c r="Q136" s="117"/>
      <c r="R136" s="117"/>
      <c r="S136" s="117"/>
      <c r="T136" s="117"/>
      <c r="U136" s="117"/>
      <c r="V136" s="117"/>
      <c r="W136" s="117"/>
      <c r="X136" s="117"/>
      <c r="Y136" s="117"/>
      <c r="Z136" s="117"/>
    </row>
    <row r="137" spans="1:26" ht="15.75" customHeight="1" x14ac:dyDescent="0.25">
      <c r="A137" s="117"/>
      <c r="B137" s="214"/>
      <c r="C137" s="214"/>
      <c r="D137" s="117"/>
      <c r="E137" s="117"/>
      <c r="F137" s="117"/>
      <c r="G137" s="117"/>
      <c r="H137" s="117"/>
      <c r="I137" s="117"/>
      <c r="J137" s="117"/>
      <c r="K137" s="117"/>
      <c r="L137" s="117"/>
      <c r="M137" s="117"/>
      <c r="N137" s="117"/>
      <c r="O137" s="117"/>
      <c r="P137" s="117"/>
      <c r="Q137" s="117"/>
      <c r="R137" s="117"/>
      <c r="S137" s="117"/>
      <c r="T137" s="117"/>
      <c r="U137" s="117"/>
      <c r="V137" s="117"/>
      <c r="W137" s="117"/>
      <c r="X137" s="117"/>
      <c r="Y137" s="117"/>
      <c r="Z137" s="117"/>
    </row>
    <row r="138" spans="1:26" ht="15.75" customHeight="1" x14ac:dyDescent="0.25">
      <c r="A138" s="117"/>
      <c r="B138" s="214"/>
      <c r="C138" s="214"/>
      <c r="D138" s="117"/>
      <c r="E138" s="117"/>
      <c r="F138" s="117"/>
      <c r="G138" s="117"/>
      <c r="H138" s="117"/>
      <c r="I138" s="117"/>
      <c r="J138" s="117"/>
      <c r="K138" s="117"/>
      <c r="L138" s="117"/>
      <c r="M138" s="117"/>
      <c r="N138" s="117"/>
      <c r="O138" s="117"/>
      <c r="P138" s="117"/>
      <c r="Q138" s="117"/>
      <c r="R138" s="117"/>
      <c r="S138" s="117"/>
      <c r="T138" s="117"/>
      <c r="U138" s="117"/>
      <c r="V138" s="117"/>
      <c r="W138" s="117"/>
      <c r="X138" s="117"/>
      <c r="Y138" s="117"/>
      <c r="Z138" s="117"/>
    </row>
    <row r="139" spans="1:26" ht="15.75" customHeight="1" x14ac:dyDescent="0.25">
      <c r="A139" s="117"/>
      <c r="B139" s="214"/>
      <c r="C139" s="214"/>
      <c r="D139" s="117"/>
      <c r="E139" s="117"/>
      <c r="F139" s="117"/>
      <c r="G139" s="117"/>
      <c r="H139" s="117"/>
      <c r="I139" s="117"/>
      <c r="J139" s="117"/>
      <c r="K139" s="117"/>
      <c r="L139" s="117"/>
      <c r="M139" s="117"/>
      <c r="N139" s="117"/>
      <c r="O139" s="117"/>
      <c r="P139" s="117"/>
      <c r="Q139" s="117"/>
      <c r="R139" s="117"/>
      <c r="S139" s="117"/>
      <c r="T139" s="117"/>
      <c r="U139" s="117"/>
      <c r="V139" s="117"/>
      <c r="W139" s="117"/>
      <c r="X139" s="117"/>
      <c r="Y139" s="117"/>
      <c r="Z139" s="117"/>
    </row>
    <row r="140" spans="1:26" ht="15.75" customHeight="1" x14ac:dyDescent="0.25">
      <c r="A140" s="117"/>
      <c r="B140" s="214"/>
      <c r="C140" s="214"/>
      <c r="D140" s="117"/>
      <c r="E140" s="117"/>
      <c r="F140" s="117"/>
      <c r="G140" s="117"/>
      <c r="H140" s="117"/>
      <c r="I140" s="117"/>
      <c r="J140" s="117"/>
      <c r="K140" s="117"/>
      <c r="L140" s="117"/>
      <c r="M140" s="117"/>
      <c r="N140" s="117"/>
      <c r="O140" s="117"/>
      <c r="P140" s="117"/>
      <c r="Q140" s="117"/>
      <c r="R140" s="117"/>
      <c r="S140" s="117"/>
      <c r="T140" s="117"/>
      <c r="U140" s="117"/>
      <c r="V140" s="117"/>
      <c r="W140" s="117"/>
      <c r="X140" s="117"/>
      <c r="Y140" s="117"/>
      <c r="Z140" s="117"/>
    </row>
    <row r="141" spans="1:26" ht="15.75" customHeight="1" x14ac:dyDescent="0.25">
      <c r="A141" s="117"/>
      <c r="B141" s="214"/>
      <c r="C141" s="214"/>
      <c r="D141" s="117"/>
      <c r="E141" s="117"/>
      <c r="F141" s="117"/>
      <c r="G141" s="117"/>
      <c r="H141" s="117"/>
      <c r="I141" s="117"/>
      <c r="J141" s="117"/>
      <c r="K141" s="117"/>
      <c r="L141" s="117"/>
      <c r="M141" s="117"/>
      <c r="N141" s="117"/>
      <c r="O141" s="117"/>
      <c r="P141" s="117"/>
      <c r="Q141" s="117"/>
      <c r="R141" s="117"/>
      <c r="S141" s="117"/>
      <c r="T141" s="117"/>
      <c r="U141" s="117"/>
      <c r="V141" s="117"/>
      <c r="W141" s="117"/>
      <c r="X141" s="117"/>
      <c r="Y141" s="117"/>
      <c r="Z141" s="117"/>
    </row>
    <row r="142" spans="1:26" ht="15.75" customHeight="1" x14ac:dyDescent="0.25">
      <c r="A142" s="117"/>
      <c r="B142" s="214"/>
      <c r="C142" s="214"/>
      <c r="D142" s="117"/>
      <c r="E142" s="117"/>
      <c r="F142" s="117"/>
      <c r="G142" s="117"/>
      <c r="H142" s="117"/>
      <c r="I142" s="117"/>
      <c r="J142" s="117"/>
      <c r="K142" s="117"/>
      <c r="L142" s="117"/>
      <c r="M142" s="117"/>
      <c r="N142" s="117"/>
      <c r="O142" s="117"/>
      <c r="P142" s="117"/>
      <c r="Q142" s="117"/>
      <c r="R142" s="117"/>
      <c r="S142" s="117"/>
      <c r="T142" s="117"/>
      <c r="U142" s="117"/>
      <c r="V142" s="117"/>
      <c r="W142" s="117"/>
      <c r="X142" s="117"/>
      <c r="Y142" s="117"/>
      <c r="Z142" s="117"/>
    </row>
    <row r="143" spans="1:26" ht="15.75" customHeight="1" x14ac:dyDescent="0.25">
      <c r="A143" s="117"/>
      <c r="B143" s="214"/>
      <c r="C143" s="214"/>
      <c r="D143" s="117"/>
      <c r="E143" s="117"/>
      <c r="F143" s="117"/>
      <c r="G143" s="117"/>
      <c r="H143" s="117"/>
      <c r="I143" s="117"/>
      <c r="J143" s="117"/>
      <c r="K143" s="117"/>
      <c r="L143" s="117"/>
      <c r="M143" s="117"/>
      <c r="N143" s="117"/>
      <c r="O143" s="117"/>
      <c r="P143" s="117"/>
      <c r="Q143" s="117"/>
      <c r="R143" s="117"/>
      <c r="S143" s="117"/>
      <c r="T143" s="117"/>
      <c r="U143" s="117"/>
      <c r="V143" s="117"/>
      <c r="W143" s="117"/>
      <c r="X143" s="117"/>
      <c r="Y143" s="117"/>
      <c r="Z143" s="117"/>
    </row>
    <row r="144" spans="1:26" ht="15.75" customHeight="1" x14ac:dyDescent="0.25">
      <c r="A144" s="117"/>
      <c r="B144" s="214"/>
      <c r="C144" s="214"/>
      <c r="D144" s="117"/>
      <c r="E144" s="117"/>
      <c r="F144" s="117"/>
      <c r="G144" s="117"/>
      <c r="H144" s="117"/>
      <c r="I144" s="117"/>
      <c r="J144" s="117"/>
      <c r="K144" s="117"/>
      <c r="L144" s="117"/>
      <c r="M144" s="117"/>
      <c r="N144" s="117"/>
      <c r="O144" s="117"/>
      <c r="P144" s="117"/>
      <c r="Q144" s="117"/>
      <c r="R144" s="117"/>
      <c r="S144" s="117"/>
      <c r="T144" s="117"/>
      <c r="U144" s="117"/>
      <c r="V144" s="117"/>
      <c r="W144" s="117"/>
      <c r="X144" s="117"/>
      <c r="Y144" s="117"/>
      <c r="Z144" s="117"/>
    </row>
    <row r="145" spans="1:26" ht="15.75" customHeight="1" x14ac:dyDescent="0.25">
      <c r="A145" s="117"/>
      <c r="B145" s="214"/>
      <c r="C145" s="214"/>
      <c r="D145" s="117"/>
      <c r="E145" s="117"/>
      <c r="F145" s="117"/>
      <c r="G145" s="117"/>
      <c r="H145" s="117"/>
      <c r="I145" s="117"/>
      <c r="J145" s="117"/>
      <c r="K145" s="117"/>
      <c r="L145" s="117"/>
      <c r="M145" s="117"/>
      <c r="N145" s="117"/>
      <c r="O145" s="117"/>
      <c r="P145" s="117"/>
      <c r="Q145" s="117"/>
      <c r="R145" s="117"/>
      <c r="S145" s="117"/>
      <c r="T145" s="117"/>
      <c r="U145" s="117"/>
      <c r="V145" s="117"/>
      <c r="W145" s="117"/>
      <c r="X145" s="117"/>
      <c r="Y145" s="117"/>
      <c r="Z145" s="117"/>
    </row>
    <row r="146" spans="1:26" ht="15.75" customHeight="1" x14ac:dyDescent="0.25">
      <c r="A146" s="117"/>
      <c r="B146" s="214"/>
      <c r="C146" s="214"/>
      <c r="D146" s="117"/>
      <c r="E146" s="117"/>
      <c r="F146" s="117"/>
      <c r="G146" s="117"/>
      <c r="H146" s="117"/>
      <c r="I146" s="117"/>
      <c r="J146" s="117"/>
      <c r="K146" s="117"/>
      <c r="L146" s="117"/>
      <c r="M146" s="117"/>
      <c r="N146" s="117"/>
      <c r="O146" s="117"/>
      <c r="P146" s="117"/>
      <c r="Q146" s="117"/>
      <c r="R146" s="117"/>
      <c r="S146" s="117"/>
      <c r="T146" s="117"/>
      <c r="U146" s="117"/>
      <c r="V146" s="117"/>
      <c r="W146" s="117"/>
      <c r="X146" s="117"/>
      <c r="Y146" s="117"/>
      <c r="Z146" s="117"/>
    </row>
    <row r="147" spans="1:26" ht="15.75" customHeight="1" x14ac:dyDescent="0.25">
      <c r="A147" s="117"/>
      <c r="B147" s="214"/>
      <c r="C147" s="214"/>
      <c r="D147" s="117"/>
      <c r="E147" s="117"/>
      <c r="F147" s="117"/>
      <c r="G147" s="117"/>
      <c r="H147" s="117"/>
      <c r="I147" s="117"/>
      <c r="J147" s="117"/>
      <c r="K147" s="117"/>
      <c r="L147" s="117"/>
      <c r="M147" s="117"/>
      <c r="N147" s="117"/>
      <c r="O147" s="117"/>
      <c r="P147" s="117"/>
      <c r="Q147" s="117"/>
      <c r="R147" s="117"/>
      <c r="S147" s="117"/>
      <c r="T147" s="117"/>
      <c r="U147" s="117"/>
      <c r="V147" s="117"/>
      <c r="W147" s="117"/>
      <c r="X147" s="117"/>
      <c r="Y147" s="117"/>
      <c r="Z147" s="117"/>
    </row>
    <row r="148" spans="1:26" ht="15.75" customHeight="1" x14ac:dyDescent="0.25">
      <c r="A148" s="117"/>
      <c r="B148" s="214"/>
      <c r="C148" s="214"/>
      <c r="D148" s="117"/>
      <c r="E148" s="117"/>
      <c r="F148" s="117"/>
      <c r="G148" s="117"/>
      <c r="H148" s="117"/>
      <c r="I148" s="117"/>
      <c r="J148" s="117"/>
      <c r="K148" s="117"/>
      <c r="L148" s="117"/>
      <c r="M148" s="117"/>
      <c r="N148" s="117"/>
      <c r="O148" s="117"/>
      <c r="P148" s="117"/>
      <c r="Q148" s="117"/>
      <c r="R148" s="117"/>
      <c r="S148" s="117"/>
      <c r="T148" s="117"/>
      <c r="U148" s="117"/>
      <c r="V148" s="117"/>
      <c r="W148" s="117"/>
      <c r="X148" s="117"/>
      <c r="Y148" s="117"/>
      <c r="Z148" s="117"/>
    </row>
    <row r="149" spans="1:26" ht="15.75" customHeight="1" x14ac:dyDescent="0.25">
      <c r="A149" s="117"/>
      <c r="B149" s="214"/>
      <c r="C149" s="214"/>
      <c r="D149" s="117"/>
      <c r="E149" s="117"/>
      <c r="F149" s="117"/>
      <c r="G149" s="117"/>
      <c r="H149" s="117"/>
      <c r="I149" s="117"/>
      <c r="J149" s="117"/>
      <c r="K149" s="117"/>
      <c r="L149" s="117"/>
      <c r="M149" s="117"/>
      <c r="N149" s="117"/>
      <c r="O149" s="117"/>
      <c r="P149" s="117"/>
      <c r="Q149" s="117"/>
      <c r="R149" s="117"/>
      <c r="S149" s="117"/>
      <c r="T149" s="117"/>
      <c r="U149" s="117"/>
      <c r="V149" s="117"/>
      <c r="W149" s="117"/>
      <c r="X149" s="117"/>
      <c r="Y149" s="117"/>
      <c r="Z149" s="117"/>
    </row>
    <row r="150" spans="1:26" ht="15.75" customHeight="1" x14ac:dyDescent="0.25">
      <c r="A150" s="117"/>
      <c r="B150" s="214"/>
      <c r="C150" s="214"/>
      <c r="D150" s="117"/>
      <c r="E150" s="117"/>
      <c r="F150" s="117"/>
      <c r="G150" s="117"/>
      <c r="H150" s="117"/>
      <c r="I150" s="117"/>
      <c r="J150" s="117"/>
      <c r="K150" s="117"/>
      <c r="L150" s="117"/>
      <c r="M150" s="117"/>
      <c r="N150" s="117"/>
      <c r="O150" s="117"/>
      <c r="P150" s="117"/>
      <c r="Q150" s="117"/>
      <c r="R150" s="117"/>
      <c r="S150" s="117"/>
      <c r="T150" s="117"/>
      <c r="U150" s="117"/>
      <c r="V150" s="117"/>
      <c r="W150" s="117"/>
      <c r="X150" s="117"/>
      <c r="Y150" s="117"/>
      <c r="Z150" s="117"/>
    </row>
    <row r="151" spans="1:26" ht="15.75" customHeight="1" x14ac:dyDescent="0.25">
      <c r="A151" s="117"/>
      <c r="B151" s="214"/>
      <c r="C151" s="214"/>
      <c r="D151" s="117"/>
      <c r="E151" s="117"/>
      <c r="F151" s="117"/>
      <c r="G151" s="117"/>
      <c r="H151" s="117"/>
      <c r="I151" s="117"/>
      <c r="J151" s="117"/>
      <c r="K151" s="117"/>
      <c r="L151" s="117"/>
      <c r="M151" s="117"/>
      <c r="N151" s="117"/>
      <c r="O151" s="117"/>
      <c r="P151" s="117"/>
      <c r="Q151" s="117"/>
      <c r="R151" s="117"/>
      <c r="S151" s="117"/>
      <c r="T151" s="117"/>
      <c r="U151" s="117"/>
      <c r="V151" s="117"/>
      <c r="W151" s="117"/>
      <c r="X151" s="117"/>
      <c r="Y151" s="117"/>
      <c r="Z151" s="117"/>
    </row>
    <row r="152" spans="1:26" ht="15.75" customHeight="1" x14ac:dyDescent="0.25">
      <c r="A152" s="117"/>
      <c r="B152" s="214"/>
      <c r="C152" s="214"/>
      <c r="D152" s="117"/>
      <c r="E152" s="117"/>
      <c r="F152" s="117"/>
      <c r="G152" s="117"/>
      <c r="H152" s="117"/>
      <c r="I152" s="117"/>
      <c r="J152" s="117"/>
      <c r="K152" s="117"/>
      <c r="L152" s="117"/>
      <c r="M152" s="117"/>
      <c r="N152" s="117"/>
      <c r="O152" s="117"/>
      <c r="P152" s="117"/>
      <c r="Q152" s="117"/>
      <c r="R152" s="117"/>
      <c r="S152" s="117"/>
      <c r="T152" s="117"/>
      <c r="U152" s="117"/>
      <c r="V152" s="117"/>
      <c r="W152" s="117"/>
      <c r="X152" s="117"/>
      <c r="Y152" s="117"/>
      <c r="Z152" s="117"/>
    </row>
    <row r="153" spans="1:26" ht="15.75" customHeight="1" x14ac:dyDescent="0.25">
      <c r="A153" s="117"/>
      <c r="B153" s="214"/>
      <c r="C153" s="214"/>
      <c r="D153" s="117"/>
      <c r="E153" s="117"/>
      <c r="F153" s="117"/>
      <c r="G153" s="117"/>
      <c r="H153" s="117"/>
      <c r="I153" s="117"/>
      <c r="J153" s="117"/>
      <c r="K153" s="117"/>
      <c r="L153" s="117"/>
      <c r="M153" s="117"/>
      <c r="N153" s="117"/>
      <c r="O153" s="117"/>
      <c r="P153" s="117"/>
      <c r="Q153" s="117"/>
      <c r="R153" s="117"/>
      <c r="S153" s="117"/>
      <c r="T153" s="117"/>
      <c r="U153" s="117"/>
      <c r="V153" s="117"/>
      <c r="W153" s="117"/>
      <c r="X153" s="117"/>
      <c r="Y153" s="117"/>
      <c r="Z153" s="117"/>
    </row>
    <row r="154" spans="1:26" ht="15.75" customHeight="1" x14ac:dyDescent="0.25">
      <c r="A154" s="117"/>
      <c r="B154" s="214"/>
      <c r="C154" s="214"/>
      <c r="D154" s="117"/>
      <c r="E154" s="117"/>
      <c r="F154" s="117"/>
      <c r="G154" s="117"/>
      <c r="H154" s="117"/>
      <c r="I154" s="117"/>
      <c r="J154" s="117"/>
      <c r="K154" s="117"/>
      <c r="L154" s="117"/>
      <c r="M154" s="117"/>
      <c r="N154" s="117"/>
      <c r="O154" s="117"/>
      <c r="P154" s="117"/>
      <c r="Q154" s="117"/>
      <c r="R154" s="117"/>
      <c r="S154" s="117"/>
      <c r="T154" s="117"/>
      <c r="U154" s="117"/>
      <c r="V154" s="117"/>
      <c r="W154" s="117"/>
      <c r="X154" s="117"/>
      <c r="Y154" s="117"/>
      <c r="Z154" s="117"/>
    </row>
    <row r="155" spans="1:26" ht="15.75" customHeight="1" x14ac:dyDescent="0.25">
      <c r="A155" s="117"/>
      <c r="B155" s="214"/>
      <c r="C155" s="214"/>
      <c r="D155" s="117"/>
      <c r="E155" s="117"/>
      <c r="F155" s="117"/>
      <c r="G155" s="117"/>
      <c r="H155" s="117"/>
      <c r="I155" s="117"/>
      <c r="J155" s="117"/>
      <c r="K155" s="117"/>
      <c r="L155" s="117"/>
      <c r="M155" s="117"/>
      <c r="N155" s="117"/>
      <c r="O155" s="117"/>
      <c r="P155" s="117"/>
      <c r="Q155" s="117"/>
      <c r="R155" s="117"/>
      <c r="S155" s="117"/>
      <c r="T155" s="117"/>
      <c r="U155" s="117"/>
      <c r="V155" s="117"/>
      <c r="W155" s="117"/>
      <c r="X155" s="117"/>
      <c r="Y155" s="117"/>
      <c r="Z155" s="117"/>
    </row>
    <row r="156" spans="1:26" ht="15.75" customHeight="1" x14ac:dyDescent="0.25">
      <c r="A156" s="117"/>
      <c r="B156" s="214"/>
      <c r="C156" s="214"/>
      <c r="D156" s="117"/>
      <c r="E156" s="117"/>
      <c r="F156" s="117"/>
      <c r="G156" s="117"/>
      <c r="H156" s="117"/>
      <c r="I156" s="117"/>
      <c r="J156" s="117"/>
      <c r="K156" s="117"/>
      <c r="L156" s="117"/>
      <c r="M156" s="117"/>
      <c r="N156" s="117"/>
      <c r="O156" s="117"/>
      <c r="P156" s="117"/>
      <c r="Q156" s="117"/>
      <c r="R156" s="117"/>
      <c r="S156" s="117"/>
      <c r="T156" s="117"/>
      <c r="U156" s="117"/>
      <c r="V156" s="117"/>
      <c r="W156" s="117"/>
      <c r="X156" s="117"/>
      <c r="Y156" s="117"/>
      <c r="Z156" s="117"/>
    </row>
    <row r="157" spans="1:26" ht="15.75" customHeight="1" x14ac:dyDescent="0.25">
      <c r="A157" s="117"/>
      <c r="B157" s="214"/>
      <c r="C157" s="214"/>
      <c r="D157" s="117"/>
      <c r="E157" s="117"/>
      <c r="F157" s="117"/>
      <c r="G157" s="117"/>
      <c r="H157" s="117"/>
      <c r="I157" s="117"/>
      <c r="J157" s="117"/>
      <c r="K157" s="117"/>
      <c r="L157" s="117"/>
      <c r="M157" s="117"/>
      <c r="N157" s="117"/>
      <c r="O157" s="117"/>
      <c r="P157" s="117"/>
      <c r="Q157" s="117"/>
      <c r="R157" s="117"/>
      <c r="S157" s="117"/>
      <c r="T157" s="117"/>
      <c r="U157" s="117"/>
      <c r="V157" s="117"/>
      <c r="W157" s="117"/>
      <c r="X157" s="117"/>
      <c r="Y157" s="117"/>
      <c r="Z157" s="117"/>
    </row>
    <row r="158" spans="1:26" ht="15.75" customHeight="1" x14ac:dyDescent="0.25">
      <c r="A158" s="117"/>
      <c r="B158" s="214"/>
      <c r="C158" s="214"/>
      <c r="D158" s="117"/>
      <c r="E158" s="117"/>
      <c r="F158" s="117"/>
      <c r="G158" s="117"/>
      <c r="H158" s="117"/>
      <c r="I158" s="117"/>
      <c r="J158" s="117"/>
      <c r="K158" s="117"/>
      <c r="L158" s="117"/>
      <c r="M158" s="117"/>
      <c r="N158" s="117"/>
      <c r="O158" s="117"/>
      <c r="P158" s="117"/>
      <c r="Q158" s="117"/>
      <c r="R158" s="117"/>
      <c r="S158" s="117"/>
      <c r="T158" s="117"/>
      <c r="U158" s="117"/>
      <c r="V158" s="117"/>
      <c r="W158" s="117"/>
      <c r="X158" s="117"/>
      <c r="Y158" s="117"/>
      <c r="Z158" s="117"/>
    </row>
    <row r="159" spans="1:26" ht="15.75" customHeight="1" x14ac:dyDescent="0.25">
      <c r="A159" s="117"/>
      <c r="B159" s="214"/>
      <c r="C159" s="214"/>
      <c r="D159" s="117"/>
      <c r="E159" s="117"/>
      <c r="F159" s="117"/>
      <c r="G159" s="117"/>
      <c r="H159" s="117"/>
      <c r="I159" s="117"/>
      <c r="J159" s="117"/>
      <c r="K159" s="117"/>
      <c r="L159" s="117"/>
      <c r="M159" s="117"/>
      <c r="N159" s="117"/>
      <c r="O159" s="117"/>
      <c r="P159" s="117"/>
      <c r="Q159" s="117"/>
      <c r="R159" s="117"/>
      <c r="S159" s="117"/>
      <c r="T159" s="117"/>
      <c r="U159" s="117"/>
      <c r="V159" s="117"/>
      <c r="W159" s="117"/>
      <c r="X159" s="117"/>
      <c r="Y159" s="117"/>
      <c r="Z159" s="117"/>
    </row>
    <row r="160" spans="1:26" ht="15.75" customHeight="1" x14ac:dyDescent="0.25">
      <c r="A160" s="117"/>
      <c r="B160" s="214"/>
      <c r="C160" s="214"/>
      <c r="D160" s="117"/>
      <c r="E160" s="117"/>
      <c r="F160" s="117"/>
      <c r="G160" s="117"/>
      <c r="H160" s="117"/>
      <c r="I160" s="117"/>
      <c r="J160" s="117"/>
      <c r="K160" s="117"/>
      <c r="L160" s="117"/>
      <c r="M160" s="117"/>
      <c r="N160" s="117"/>
      <c r="O160" s="117"/>
      <c r="P160" s="117"/>
      <c r="Q160" s="117"/>
      <c r="R160" s="117"/>
      <c r="S160" s="117"/>
      <c r="T160" s="117"/>
      <c r="U160" s="117"/>
      <c r="V160" s="117"/>
      <c r="W160" s="117"/>
      <c r="X160" s="117"/>
      <c r="Y160" s="117"/>
      <c r="Z160" s="117"/>
    </row>
    <row r="161" spans="1:26" ht="15.75" customHeight="1" x14ac:dyDescent="0.25">
      <c r="A161" s="117"/>
      <c r="B161" s="214"/>
      <c r="C161" s="214"/>
      <c r="D161" s="117"/>
      <c r="E161" s="117"/>
      <c r="F161" s="117"/>
      <c r="G161" s="117"/>
      <c r="H161" s="117"/>
      <c r="I161" s="117"/>
      <c r="J161" s="117"/>
      <c r="K161" s="117"/>
      <c r="L161" s="117"/>
      <c r="M161" s="117"/>
      <c r="N161" s="117"/>
      <c r="O161" s="117"/>
      <c r="P161" s="117"/>
      <c r="Q161" s="117"/>
      <c r="R161" s="117"/>
      <c r="S161" s="117"/>
      <c r="T161" s="117"/>
      <c r="U161" s="117"/>
      <c r="V161" s="117"/>
      <c r="W161" s="117"/>
      <c r="X161" s="117"/>
      <c r="Y161" s="117"/>
      <c r="Z161" s="117"/>
    </row>
    <row r="162" spans="1:26" ht="15.75" customHeight="1" x14ac:dyDescent="0.25">
      <c r="A162" s="117"/>
      <c r="B162" s="214"/>
      <c r="C162" s="214"/>
      <c r="D162" s="117"/>
      <c r="E162" s="117"/>
      <c r="F162" s="117"/>
      <c r="G162" s="117"/>
      <c r="H162" s="117"/>
      <c r="I162" s="117"/>
      <c r="J162" s="117"/>
      <c r="K162" s="117"/>
      <c r="L162" s="117"/>
      <c r="M162" s="117"/>
      <c r="N162" s="117"/>
      <c r="O162" s="117"/>
      <c r="P162" s="117"/>
      <c r="Q162" s="117"/>
      <c r="R162" s="117"/>
      <c r="S162" s="117"/>
      <c r="T162" s="117"/>
      <c r="U162" s="117"/>
      <c r="V162" s="117"/>
      <c r="W162" s="117"/>
      <c r="X162" s="117"/>
      <c r="Y162" s="117"/>
      <c r="Z162" s="117"/>
    </row>
    <row r="163" spans="1:26" ht="15.75" customHeight="1" x14ac:dyDescent="0.25">
      <c r="A163" s="117"/>
      <c r="B163" s="214"/>
      <c r="C163" s="214"/>
      <c r="D163" s="117"/>
      <c r="E163" s="117"/>
      <c r="F163" s="117"/>
      <c r="G163" s="117"/>
      <c r="H163" s="117"/>
      <c r="I163" s="117"/>
      <c r="J163" s="117"/>
      <c r="K163" s="117"/>
      <c r="L163" s="117"/>
      <c r="M163" s="117"/>
      <c r="N163" s="117"/>
      <c r="O163" s="117"/>
      <c r="P163" s="117"/>
      <c r="Q163" s="117"/>
      <c r="R163" s="117"/>
      <c r="S163" s="117"/>
      <c r="T163" s="117"/>
      <c r="U163" s="117"/>
      <c r="V163" s="117"/>
      <c r="W163" s="117"/>
      <c r="X163" s="117"/>
      <c r="Y163" s="117"/>
      <c r="Z163" s="117"/>
    </row>
    <row r="164" spans="1:26" ht="15.75" customHeight="1" x14ac:dyDescent="0.25">
      <c r="A164" s="117"/>
      <c r="B164" s="214"/>
      <c r="C164" s="214"/>
      <c r="D164" s="117"/>
      <c r="E164" s="117"/>
      <c r="F164" s="117"/>
      <c r="G164" s="117"/>
      <c r="H164" s="117"/>
      <c r="I164" s="117"/>
      <c r="J164" s="117"/>
      <c r="K164" s="117"/>
      <c r="L164" s="117"/>
      <c r="M164" s="117"/>
      <c r="N164" s="117"/>
      <c r="O164" s="117"/>
      <c r="P164" s="117"/>
      <c r="Q164" s="117"/>
      <c r="R164" s="117"/>
      <c r="S164" s="117"/>
      <c r="T164" s="117"/>
      <c r="U164" s="117"/>
      <c r="V164" s="117"/>
      <c r="W164" s="117"/>
      <c r="X164" s="117"/>
      <c r="Y164" s="117"/>
      <c r="Z164" s="117"/>
    </row>
    <row r="165" spans="1:26" ht="15.75" customHeight="1" x14ac:dyDescent="0.25">
      <c r="A165" s="117"/>
      <c r="B165" s="214"/>
      <c r="C165" s="214"/>
      <c r="D165" s="117"/>
      <c r="E165" s="117"/>
      <c r="F165" s="117"/>
      <c r="G165" s="117"/>
      <c r="H165" s="117"/>
      <c r="I165" s="117"/>
      <c r="J165" s="117"/>
      <c r="K165" s="117"/>
      <c r="L165" s="117"/>
      <c r="M165" s="117"/>
      <c r="N165" s="117"/>
      <c r="O165" s="117"/>
      <c r="P165" s="117"/>
      <c r="Q165" s="117"/>
      <c r="R165" s="117"/>
      <c r="S165" s="117"/>
      <c r="T165" s="117"/>
      <c r="U165" s="117"/>
      <c r="V165" s="117"/>
      <c r="W165" s="117"/>
      <c r="X165" s="117"/>
      <c r="Y165" s="117"/>
      <c r="Z165" s="117"/>
    </row>
    <row r="166" spans="1:26" ht="15.75" customHeight="1" x14ac:dyDescent="0.25">
      <c r="A166" s="117"/>
      <c r="B166" s="214"/>
      <c r="C166" s="214"/>
      <c r="D166" s="117"/>
      <c r="E166" s="117"/>
      <c r="F166" s="117"/>
      <c r="G166" s="117"/>
      <c r="H166" s="117"/>
      <c r="I166" s="117"/>
      <c r="J166" s="117"/>
      <c r="K166" s="117"/>
      <c r="L166" s="117"/>
      <c r="M166" s="117"/>
      <c r="N166" s="117"/>
      <c r="O166" s="117"/>
      <c r="P166" s="117"/>
      <c r="Q166" s="117"/>
      <c r="R166" s="117"/>
      <c r="S166" s="117"/>
      <c r="T166" s="117"/>
      <c r="U166" s="117"/>
      <c r="V166" s="117"/>
      <c r="W166" s="117"/>
      <c r="X166" s="117"/>
      <c r="Y166" s="117"/>
      <c r="Z166" s="117"/>
    </row>
    <row r="167" spans="1:26" ht="15.75" customHeight="1" x14ac:dyDescent="0.25">
      <c r="A167" s="117"/>
      <c r="B167" s="214"/>
      <c r="C167" s="214"/>
      <c r="D167" s="117"/>
      <c r="E167" s="117"/>
      <c r="F167" s="117"/>
      <c r="G167" s="117"/>
      <c r="H167" s="117"/>
      <c r="I167" s="117"/>
      <c r="J167" s="117"/>
      <c r="K167" s="117"/>
      <c r="L167" s="117"/>
      <c r="M167" s="117"/>
      <c r="N167" s="117"/>
      <c r="O167" s="117"/>
      <c r="P167" s="117"/>
      <c r="Q167" s="117"/>
      <c r="R167" s="117"/>
      <c r="S167" s="117"/>
      <c r="T167" s="117"/>
      <c r="U167" s="117"/>
      <c r="V167" s="117"/>
      <c r="W167" s="117"/>
      <c r="X167" s="117"/>
      <c r="Y167" s="117"/>
      <c r="Z167" s="117"/>
    </row>
    <row r="168" spans="1:26" ht="15.75" customHeight="1" x14ac:dyDescent="0.25">
      <c r="A168" s="117"/>
      <c r="B168" s="214"/>
      <c r="C168" s="214"/>
      <c r="D168" s="117"/>
      <c r="E168" s="117"/>
      <c r="F168" s="117"/>
      <c r="G168" s="117"/>
      <c r="H168" s="117"/>
      <c r="I168" s="117"/>
      <c r="J168" s="117"/>
      <c r="K168" s="117"/>
      <c r="L168" s="117"/>
      <c r="M168" s="117"/>
      <c r="N168" s="117"/>
      <c r="O168" s="117"/>
      <c r="P168" s="117"/>
      <c r="Q168" s="117"/>
      <c r="R168" s="117"/>
      <c r="S168" s="117"/>
      <c r="T168" s="117"/>
      <c r="U168" s="117"/>
      <c r="V168" s="117"/>
      <c r="W168" s="117"/>
      <c r="X168" s="117"/>
      <c r="Y168" s="117"/>
      <c r="Z168" s="117"/>
    </row>
    <row r="169" spans="1:26" ht="15.75" customHeight="1" x14ac:dyDescent="0.25">
      <c r="A169" s="117"/>
      <c r="B169" s="214"/>
      <c r="C169" s="214"/>
      <c r="D169" s="117"/>
      <c r="E169" s="117"/>
      <c r="F169" s="117"/>
      <c r="G169" s="117"/>
      <c r="H169" s="117"/>
      <c r="I169" s="117"/>
      <c r="J169" s="117"/>
      <c r="K169" s="117"/>
      <c r="L169" s="117"/>
      <c r="M169" s="117"/>
      <c r="N169" s="117"/>
      <c r="O169" s="117"/>
      <c r="P169" s="117"/>
      <c r="Q169" s="117"/>
      <c r="R169" s="117"/>
      <c r="S169" s="117"/>
      <c r="T169" s="117"/>
      <c r="U169" s="117"/>
      <c r="V169" s="117"/>
      <c r="W169" s="117"/>
      <c r="X169" s="117"/>
      <c r="Y169" s="117"/>
      <c r="Z169" s="117"/>
    </row>
    <row r="170" spans="1:26" ht="15.75" customHeight="1" x14ac:dyDescent="0.25">
      <c r="A170" s="117"/>
      <c r="B170" s="214"/>
      <c r="C170" s="214"/>
      <c r="D170" s="117"/>
      <c r="E170" s="117"/>
      <c r="F170" s="117"/>
      <c r="G170" s="117"/>
      <c r="H170" s="117"/>
      <c r="I170" s="117"/>
      <c r="J170" s="117"/>
      <c r="K170" s="117"/>
      <c r="L170" s="117"/>
      <c r="M170" s="117"/>
      <c r="N170" s="117"/>
      <c r="O170" s="117"/>
      <c r="P170" s="117"/>
      <c r="Q170" s="117"/>
      <c r="R170" s="117"/>
      <c r="S170" s="117"/>
      <c r="T170" s="117"/>
      <c r="U170" s="117"/>
      <c r="V170" s="117"/>
      <c r="W170" s="117"/>
      <c r="X170" s="117"/>
      <c r="Y170" s="117"/>
      <c r="Z170" s="117"/>
    </row>
    <row r="171" spans="1:26" ht="15.75" customHeight="1" x14ac:dyDescent="0.25">
      <c r="A171" s="117"/>
      <c r="B171" s="214"/>
      <c r="C171" s="214"/>
      <c r="D171" s="117"/>
      <c r="E171" s="117"/>
      <c r="F171" s="117"/>
      <c r="G171" s="117"/>
      <c r="H171" s="117"/>
      <c r="I171" s="117"/>
      <c r="J171" s="117"/>
      <c r="K171" s="117"/>
      <c r="L171" s="117"/>
      <c r="M171" s="117"/>
      <c r="N171" s="117"/>
      <c r="O171" s="117"/>
      <c r="P171" s="117"/>
      <c r="Q171" s="117"/>
      <c r="R171" s="117"/>
      <c r="S171" s="117"/>
      <c r="T171" s="117"/>
      <c r="U171" s="117"/>
      <c r="V171" s="117"/>
      <c r="W171" s="117"/>
      <c r="X171" s="117"/>
      <c r="Y171" s="117"/>
      <c r="Z171" s="117"/>
    </row>
    <row r="172" spans="1:26" ht="15.75" customHeight="1" x14ac:dyDescent="0.25">
      <c r="A172" s="117"/>
      <c r="B172" s="214"/>
      <c r="C172" s="214"/>
      <c r="D172" s="117"/>
      <c r="E172" s="117"/>
      <c r="F172" s="117"/>
      <c r="G172" s="117"/>
      <c r="H172" s="117"/>
      <c r="I172" s="117"/>
      <c r="J172" s="117"/>
      <c r="K172" s="117"/>
      <c r="L172" s="117"/>
      <c r="M172" s="117"/>
      <c r="N172" s="117"/>
      <c r="O172" s="117"/>
      <c r="P172" s="117"/>
      <c r="Q172" s="117"/>
      <c r="R172" s="117"/>
      <c r="S172" s="117"/>
      <c r="T172" s="117"/>
      <c r="U172" s="117"/>
      <c r="V172" s="117"/>
      <c r="W172" s="117"/>
      <c r="X172" s="117"/>
      <c r="Y172" s="117"/>
      <c r="Z172" s="117"/>
    </row>
    <row r="173" spans="1:26" ht="15.75" customHeight="1" x14ac:dyDescent="0.25">
      <c r="A173" s="117"/>
      <c r="B173" s="214"/>
      <c r="C173" s="214"/>
      <c r="D173" s="117"/>
      <c r="E173" s="117"/>
      <c r="F173" s="117"/>
      <c r="G173" s="117"/>
      <c r="H173" s="117"/>
      <c r="I173" s="117"/>
      <c r="J173" s="117"/>
      <c r="K173" s="117"/>
      <c r="L173" s="117"/>
      <c r="M173" s="117"/>
      <c r="N173" s="117"/>
      <c r="O173" s="117"/>
      <c r="P173" s="117"/>
      <c r="Q173" s="117"/>
      <c r="R173" s="117"/>
      <c r="S173" s="117"/>
      <c r="T173" s="117"/>
      <c r="U173" s="117"/>
      <c r="V173" s="117"/>
      <c r="W173" s="117"/>
      <c r="X173" s="117"/>
      <c r="Y173" s="117"/>
      <c r="Z173" s="117"/>
    </row>
    <row r="174" spans="1:26" ht="15.75" customHeight="1" x14ac:dyDescent="0.25">
      <c r="A174" s="117"/>
      <c r="B174" s="214"/>
      <c r="C174" s="214"/>
      <c r="D174" s="117"/>
      <c r="E174" s="117"/>
      <c r="F174" s="117"/>
      <c r="G174" s="117"/>
      <c r="H174" s="117"/>
      <c r="I174" s="117"/>
      <c r="J174" s="117"/>
      <c r="K174" s="117"/>
      <c r="L174" s="117"/>
      <c r="M174" s="117"/>
      <c r="N174" s="117"/>
      <c r="O174" s="117"/>
      <c r="P174" s="117"/>
      <c r="Q174" s="117"/>
      <c r="R174" s="117"/>
      <c r="S174" s="117"/>
      <c r="T174" s="117"/>
      <c r="U174" s="117"/>
      <c r="V174" s="117"/>
      <c r="W174" s="117"/>
      <c r="X174" s="117"/>
      <c r="Y174" s="117"/>
      <c r="Z174" s="117"/>
    </row>
    <row r="175" spans="1:26" ht="15.75" customHeight="1" x14ac:dyDescent="0.25">
      <c r="A175" s="117"/>
      <c r="B175" s="214"/>
      <c r="C175" s="214"/>
      <c r="D175" s="117"/>
      <c r="E175" s="117"/>
      <c r="F175" s="117"/>
      <c r="G175" s="117"/>
      <c r="H175" s="117"/>
      <c r="I175" s="117"/>
      <c r="J175" s="117"/>
      <c r="K175" s="117"/>
      <c r="L175" s="117"/>
      <c r="M175" s="117"/>
      <c r="N175" s="117"/>
      <c r="O175" s="117"/>
      <c r="P175" s="117"/>
      <c r="Q175" s="117"/>
      <c r="R175" s="117"/>
      <c r="S175" s="117"/>
      <c r="T175" s="117"/>
      <c r="U175" s="117"/>
      <c r="V175" s="117"/>
      <c r="W175" s="117"/>
      <c r="X175" s="117"/>
      <c r="Y175" s="117"/>
      <c r="Z175" s="117"/>
    </row>
    <row r="176" spans="1:26" ht="15.75" customHeight="1" x14ac:dyDescent="0.25">
      <c r="A176" s="117"/>
      <c r="B176" s="214"/>
      <c r="C176" s="214"/>
      <c r="D176" s="117"/>
      <c r="E176" s="117"/>
      <c r="F176" s="117"/>
      <c r="G176" s="117"/>
      <c r="H176" s="117"/>
      <c r="I176" s="117"/>
      <c r="J176" s="117"/>
      <c r="K176" s="117"/>
      <c r="L176" s="117"/>
      <c r="M176" s="117"/>
      <c r="N176" s="117"/>
      <c r="O176" s="117"/>
      <c r="P176" s="117"/>
      <c r="Q176" s="117"/>
      <c r="R176" s="117"/>
      <c r="S176" s="117"/>
      <c r="T176" s="117"/>
      <c r="U176" s="117"/>
      <c r="V176" s="117"/>
      <c r="W176" s="117"/>
      <c r="X176" s="117"/>
      <c r="Y176" s="117"/>
      <c r="Z176" s="117"/>
    </row>
    <row r="177" spans="1:26" ht="15.75" customHeight="1" x14ac:dyDescent="0.25">
      <c r="A177" s="117"/>
      <c r="B177" s="214"/>
      <c r="C177" s="214"/>
      <c r="D177" s="117"/>
      <c r="E177" s="117"/>
      <c r="F177" s="117"/>
      <c r="G177" s="117"/>
      <c r="H177" s="117"/>
      <c r="I177" s="117"/>
      <c r="J177" s="117"/>
      <c r="K177" s="117"/>
      <c r="L177" s="117"/>
      <c r="M177" s="117"/>
      <c r="N177" s="117"/>
      <c r="O177" s="117"/>
      <c r="P177" s="117"/>
      <c r="Q177" s="117"/>
      <c r="R177" s="117"/>
      <c r="S177" s="117"/>
      <c r="T177" s="117"/>
      <c r="U177" s="117"/>
      <c r="V177" s="117"/>
      <c r="W177" s="117"/>
      <c r="X177" s="117"/>
      <c r="Y177" s="117"/>
      <c r="Z177" s="117"/>
    </row>
    <row r="178" spans="1:26" ht="15.75" customHeight="1" x14ac:dyDescent="0.25">
      <c r="A178" s="117"/>
      <c r="B178" s="214"/>
      <c r="C178" s="214"/>
      <c r="D178" s="117"/>
      <c r="E178" s="117"/>
      <c r="F178" s="117"/>
      <c r="G178" s="117"/>
      <c r="H178" s="117"/>
      <c r="I178" s="117"/>
      <c r="J178" s="117"/>
      <c r="K178" s="117"/>
      <c r="L178" s="117"/>
      <c r="M178" s="117"/>
      <c r="N178" s="117"/>
      <c r="O178" s="117"/>
      <c r="P178" s="117"/>
      <c r="Q178" s="117"/>
      <c r="R178" s="117"/>
      <c r="S178" s="117"/>
      <c r="T178" s="117"/>
      <c r="U178" s="117"/>
      <c r="V178" s="117"/>
      <c r="W178" s="117"/>
      <c r="X178" s="117"/>
      <c r="Y178" s="117"/>
      <c r="Z178" s="117"/>
    </row>
    <row r="179" spans="1:26" ht="15.75" customHeight="1" x14ac:dyDescent="0.25">
      <c r="A179" s="117"/>
      <c r="B179" s="214"/>
      <c r="C179" s="214"/>
      <c r="D179" s="117"/>
      <c r="E179" s="117"/>
      <c r="F179" s="117"/>
      <c r="G179" s="117"/>
      <c r="H179" s="117"/>
      <c r="I179" s="117"/>
      <c r="J179" s="117"/>
      <c r="K179" s="117"/>
      <c r="L179" s="117"/>
      <c r="M179" s="117"/>
      <c r="N179" s="117"/>
      <c r="O179" s="117"/>
      <c r="P179" s="117"/>
      <c r="Q179" s="117"/>
      <c r="R179" s="117"/>
      <c r="S179" s="117"/>
      <c r="T179" s="117"/>
      <c r="U179" s="117"/>
      <c r="V179" s="117"/>
      <c r="W179" s="117"/>
      <c r="X179" s="117"/>
      <c r="Y179" s="117"/>
      <c r="Z179" s="117"/>
    </row>
    <row r="180" spans="1:26" ht="15.75" customHeight="1" x14ac:dyDescent="0.25">
      <c r="A180" s="117"/>
      <c r="B180" s="214"/>
      <c r="C180" s="214"/>
      <c r="D180" s="117"/>
      <c r="E180" s="117"/>
      <c r="F180" s="117"/>
      <c r="G180" s="117"/>
      <c r="H180" s="117"/>
      <c r="I180" s="117"/>
      <c r="J180" s="117"/>
      <c r="K180" s="117"/>
      <c r="L180" s="117"/>
      <c r="M180" s="117"/>
      <c r="N180" s="117"/>
      <c r="O180" s="117"/>
      <c r="P180" s="117"/>
      <c r="Q180" s="117"/>
      <c r="R180" s="117"/>
      <c r="S180" s="117"/>
      <c r="T180" s="117"/>
      <c r="U180" s="117"/>
      <c r="V180" s="117"/>
      <c r="W180" s="117"/>
      <c r="X180" s="117"/>
      <c r="Y180" s="117"/>
      <c r="Z180" s="117"/>
    </row>
    <row r="181" spans="1:26" ht="15.75" customHeight="1" x14ac:dyDescent="0.25">
      <c r="A181" s="117"/>
      <c r="B181" s="214"/>
      <c r="C181" s="214"/>
      <c r="D181" s="117"/>
      <c r="E181" s="117"/>
      <c r="F181" s="117"/>
      <c r="G181" s="117"/>
      <c r="H181" s="117"/>
      <c r="I181" s="117"/>
      <c r="J181" s="117"/>
      <c r="K181" s="117"/>
      <c r="L181" s="117"/>
      <c r="M181" s="117"/>
      <c r="N181" s="117"/>
      <c r="O181" s="117"/>
      <c r="P181" s="117"/>
      <c r="Q181" s="117"/>
      <c r="R181" s="117"/>
      <c r="S181" s="117"/>
      <c r="T181" s="117"/>
      <c r="U181" s="117"/>
      <c r="V181" s="117"/>
      <c r="W181" s="117"/>
      <c r="X181" s="117"/>
      <c r="Y181" s="117"/>
      <c r="Z181" s="117"/>
    </row>
    <row r="182" spans="1:26" ht="15.75" customHeight="1" x14ac:dyDescent="0.25">
      <c r="A182" s="117"/>
      <c r="B182" s="214"/>
      <c r="C182" s="214"/>
      <c r="D182" s="117"/>
      <c r="E182" s="117"/>
      <c r="F182" s="117"/>
      <c r="G182" s="117"/>
      <c r="H182" s="117"/>
      <c r="I182" s="117"/>
      <c r="J182" s="117"/>
      <c r="K182" s="117"/>
      <c r="L182" s="117"/>
      <c r="M182" s="117"/>
      <c r="N182" s="117"/>
      <c r="O182" s="117"/>
      <c r="P182" s="117"/>
      <c r="Q182" s="117"/>
      <c r="R182" s="117"/>
      <c r="S182" s="117"/>
      <c r="T182" s="117"/>
      <c r="U182" s="117"/>
      <c r="V182" s="117"/>
      <c r="W182" s="117"/>
      <c r="X182" s="117"/>
      <c r="Y182" s="117"/>
      <c r="Z182" s="117"/>
    </row>
    <row r="183" spans="1:26" ht="15.75" customHeight="1" x14ac:dyDescent="0.25">
      <c r="A183" s="117"/>
      <c r="B183" s="214"/>
      <c r="C183" s="214"/>
      <c r="D183" s="117"/>
      <c r="E183" s="117"/>
      <c r="F183" s="117"/>
      <c r="G183" s="117"/>
      <c r="H183" s="117"/>
      <c r="I183" s="117"/>
      <c r="J183" s="117"/>
      <c r="K183" s="117"/>
      <c r="L183" s="117"/>
      <c r="M183" s="117"/>
      <c r="N183" s="117"/>
      <c r="O183" s="117"/>
      <c r="P183" s="117"/>
      <c r="Q183" s="117"/>
      <c r="R183" s="117"/>
      <c r="S183" s="117"/>
      <c r="T183" s="117"/>
      <c r="U183" s="117"/>
      <c r="V183" s="117"/>
      <c r="W183" s="117"/>
      <c r="X183" s="117"/>
      <c r="Y183" s="117"/>
      <c r="Z183" s="117"/>
    </row>
    <row r="184" spans="1:26" ht="15.75" customHeight="1" x14ac:dyDescent="0.25">
      <c r="A184" s="117"/>
      <c r="B184" s="214"/>
      <c r="C184" s="214"/>
      <c r="D184" s="117"/>
      <c r="E184" s="117"/>
      <c r="F184" s="117"/>
      <c r="G184" s="117"/>
      <c r="H184" s="117"/>
      <c r="I184" s="117"/>
      <c r="J184" s="117"/>
      <c r="K184" s="117"/>
      <c r="L184" s="117"/>
      <c r="M184" s="117"/>
      <c r="N184" s="117"/>
      <c r="O184" s="117"/>
      <c r="P184" s="117"/>
      <c r="Q184" s="117"/>
      <c r="R184" s="117"/>
      <c r="S184" s="117"/>
      <c r="T184" s="117"/>
      <c r="U184" s="117"/>
      <c r="V184" s="117"/>
      <c r="W184" s="117"/>
      <c r="X184" s="117"/>
      <c r="Y184" s="117"/>
      <c r="Z184" s="117"/>
    </row>
    <row r="185" spans="1:26" ht="15.75" customHeight="1" x14ac:dyDescent="0.25">
      <c r="A185" s="117"/>
      <c r="B185" s="214"/>
      <c r="C185" s="214"/>
      <c r="D185" s="117"/>
      <c r="E185" s="117"/>
      <c r="F185" s="117"/>
      <c r="G185" s="117"/>
      <c r="H185" s="117"/>
      <c r="I185" s="117"/>
      <c r="J185" s="117"/>
      <c r="K185" s="117"/>
      <c r="L185" s="117"/>
      <c r="M185" s="117"/>
      <c r="N185" s="117"/>
      <c r="O185" s="117"/>
      <c r="P185" s="117"/>
      <c r="Q185" s="117"/>
      <c r="R185" s="117"/>
      <c r="S185" s="117"/>
      <c r="T185" s="117"/>
      <c r="U185" s="117"/>
      <c r="V185" s="117"/>
      <c r="W185" s="117"/>
      <c r="X185" s="117"/>
      <c r="Y185" s="117"/>
      <c r="Z185" s="117"/>
    </row>
    <row r="186" spans="1:26" ht="15.75" customHeight="1" x14ac:dyDescent="0.25">
      <c r="A186" s="117"/>
      <c r="B186" s="214"/>
      <c r="C186" s="214"/>
      <c r="D186" s="117"/>
      <c r="E186" s="117"/>
      <c r="F186" s="117"/>
      <c r="G186" s="117"/>
      <c r="H186" s="117"/>
      <c r="I186" s="117"/>
      <c r="J186" s="117"/>
      <c r="K186" s="117"/>
      <c r="L186" s="117"/>
      <c r="M186" s="117"/>
      <c r="N186" s="117"/>
      <c r="O186" s="117"/>
      <c r="P186" s="117"/>
      <c r="Q186" s="117"/>
      <c r="R186" s="117"/>
      <c r="S186" s="117"/>
      <c r="T186" s="117"/>
      <c r="U186" s="117"/>
      <c r="V186" s="117"/>
      <c r="W186" s="117"/>
      <c r="X186" s="117"/>
      <c r="Y186" s="117"/>
      <c r="Z186" s="117"/>
    </row>
    <row r="187" spans="1:26" ht="15.75" customHeight="1" x14ac:dyDescent="0.25">
      <c r="A187" s="117"/>
      <c r="B187" s="214"/>
      <c r="C187" s="214"/>
      <c r="D187" s="117"/>
      <c r="E187" s="117"/>
      <c r="F187" s="117"/>
      <c r="G187" s="117"/>
      <c r="H187" s="117"/>
      <c r="I187" s="117"/>
      <c r="J187" s="117"/>
      <c r="K187" s="117"/>
      <c r="L187" s="117"/>
      <c r="M187" s="117"/>
      <c r="N187" s="117"/>
      <c r="O187" s="117"/>
      <c r="P187" s="117"/>
      <c r="Q187" s="117"/>
      <c r="R187" s="117"/>
      <c r="S187" s="117"/>
      <c r="T187" s="117"/>
      <c r="U187" s="117"/>
      <c r="V187" s="117"/>
      <c r="W187" s="117"/>
      <c r="X187" s="117"/>
      <c r="Y187" s="117"/>
      <c r="Z187" s="117"/>
    </row>
    <row r="188" spans="1:26" ht="15.75" customHeight="1" x14ac:dyDescent="0.25">
      <c r="A188" s="117"/>
      <c r="B188" s="214"/>
      <c r="C188" s="214"/>
      <c r="D188" s="117"/>
      <c r="E188" s="117"/>
      <c r="F188" s="117"/>
      <c r="G188" s="117"/>
      <c r="H188" s="117"/>
      <c r="I188" s="117"/>
      <c r="J188" s="117"/>
      <c r="K188" s="117"/>
      <c r="L188" s="117"/>
      <c r="M188" s="117"/>
      <c r="N188" s="117"/>
      <c r="O188" s="117"/>
      <c r="P188" s="117"/>
      <c r="Q188" s="117"/>
      <c r="R188" s="117"/>
      <c r="S188" s="117"/>
      <c r="T188" s="117"/>
      <c r="U188" s="117"/>
      <c r="V188" s="117"/>
      <c r="W188" s="117"/>
      <c r="X188" s="117"/>
      <c r="Y188" s="117"/>
      <c r="Z188" s="117"/>
    </row>
    <row r="189" spans="1:26" ht="15.75" customHeight="1" x14ac:dyDescent="0.25">
      <c r="A189" s="117"/>
      <c r="B189" s="214"/>
      <c r="C189" s="214"/>
      <c r="D189" s="117"/>
      <c r="E189" s="117"/>
      <c r="F189" s="117"/>
      <c r="G189" s="117"/>
      <c r="H189" s="117"/>
      <c r="I189" s="117"/>
      <c r="J189" s="117"/>
      <c r="K189" s="117"/>
      <c r="L189" s="117"/>
      <c r="M189" s="117"/>
      <c r="N189" s="117"/>
      <c r="O189" s="117"/>
      <c r="P189" s="117"/>
      <c r="Q189" s="117"/>
      <c r="R189" s="117"/>
      <c r="S189" s="117"/>
      <c r="T189" s="117"/>
      <c r="U189" s="117"/>
      <c r="V189" s="117"/>
      <c r="W189" s="117"/>
      <c r="X189" s="117"/>
      <c r="Y189" s="117"/>
      <c r="Z189" s="117"/>
    </row>
    <row r="190" spans="1:26" ht="15.75" customHeight="1" x14ac:dyDescent="0.25">
      <c r="A190" s="117"/>
      <c r="B190" s="214"/>
      <c r="C190" s="214"/>
      <c r="D190" s="117"/>
      <c r="E190" s="117"/>
      <c r="F190" s="117"/>
      <c r="G190" s="117"/>
      <c r="H190" s="117"/>
      <c r="I190" s="117"/>
      <c r="J190" s="117"/>
      <c r="K190" s="117"/>
      <c r="L190" s="117"/>
      <c r="M190" s="117"/>
      <c r="N190" s="117"/>
      <c r="O190" s="117"/>
      <c r="P190" s="117"/>
      <c r="Q190" s="117"/>
      <c r="R190" s="117"/>
      <c r="S190" s="117"/>
      <c r="T190" s="117"/>
      <c r="U190" s="117"/>
      <c r="V190" s="117"/>
      <c r="W190" s="117"/>
      <c r="X190" s="117"/>
      <c r="Y190" s="117"/>
      <c r="Z190" s="117"/>
    </row>
    <row r="191" spans="1:26" ht="15.75" customHeight="1" x14ac:dyDescent="0.25">
      <c r="A191" s="117"/>
      <c r="B191" s="214"/>
      <c r="C191" s="214"/>
      <c r="D191" s="117"/>
      <c r="E191" s="117"/>
      <c r="F191" s="117"/>
      <c r="G191" s="117"/>
      <c r="H191" s="117"/>
      <c r="I191" s="117"/>
      <c r="J191" s="117"/>
      <c r="K191" s="117"/>
      <c r="L191" s="117"/>
      <c r="M191" s="117"/>
      <c r="N191" s="117"/>
      <c r="O191" s="117"/>
      <c r="P191" s="117"/>
      <c r="Q191" s="117"/>
      <c r="R191" s="117"/>
      <c r="S191" s="117"/>
      <c r="T191" s="117"/>
      <c r="U191" s="117"/>
      <c r="V191" s="117"/>
      <c r="W191" s="117"/>
      <c r="X191" s="117"/>
      <c r="Y191" s="117"/>
      <c r="Z191" s="117"/>
    </row>
    <row r="192" spans="1:26" ht="15.75" customHeight="1" x14ac:dyDescent="0.25">
      <c r="A192" s="117"/>
      <c r="B192" s="214"/>
      <c r="C192" s="214"/>
      <c r="D192" s="117"/>
      <c r="E192" s="117"/>
      <c r="F192" s="117"/>
      <c r="G192" s="117"/>
      <c r="H192" s="117"/>
      <c r="I192" s="117"/>
      <c r="J192" s="117"/>
      <c r="K192" s="117"/>
      <c r="L192" s="117"/>
      <c r="M192" s="117"/>
      <c r="N192" s="117"/>
      <c r="O192" s="117"/>
      <c r="P192" s="117"/>
      <c r="Q192" s="117"/>
      <c r="R192" s="117"/>
      <c r="S192" s="117"/>
      <c r="T192" s="117"/>
      <c r="U192" s="117"/>
      <c r="V192" s="117"/>
      <c r="W192" s="117"/>
      <c r="X192" s="117"/>
      <c r="Y192" s="117"/>
      <c r="Z192" s="117"/>
    </row>
    <row r="193" spans="1:26" ht="15.75" customHeight="1" x14ac:dyDescent="0.25">
      <c r="A193" s="117"/>
      <c r="B193" s="214"/>
      <c r="C193" s="214"/>
      <c r="D193" s="117"/>
      <c r="E193" s="117"/>
      <c r="F193" s="117"/>
      <c r="G193" s="117"/>
      <c r="H193" s="117"/>
      <c r="I193" s="117"/>
      <c r="J193" s="117"/>
      <c r="K193" s="117"/>
      <c r="L193" s="117"/>
      <c r="M193" s="117"/>
      <c r="N193" s="117"/>
      <c r="O193" s="117"/>
      <c r="P193" s="117"/>
      <c r="Q193" s="117"/>
      <c r="R193" s="117"/>
      <c r="S193" s="117"/>
      <c r="T193" s="117"/>
      <c r="U193" s="117"/>
      <c r="V193" s="117"/>
      <c r="W193" s="117"/>
      <c r="X193" s="117"/>
      <c r="Y193" s="117"/>
      <c r="Z193" s="117"/>
    </row>
    <row r="194" spans="1:26" ht="15.75" customHeight="1" x14ac:dyDescent="0.25">
      <c r="A194" s="117"/>
      <c r="B194" s="214"/>
      <c r="C194" s="214"/>
      <c r="D194" s="117"/>
      <c r="E194" s="117"/>
      <c r="F194" s="117"/>
      <c r="G194" s="117"/>
      <c r="H194" s="117"/>
      <c r="I194" s="117"/>
      <c r="J194" s="117"/>
      <c r="K194" s="117"/>
      <c r="L194" s="117"/>
      <c r="M194" s="117"/>
      <c r="N194" s="117"/>
      <c r="O194" s="117"/>
      <c r="P194" s="117"/>
      <c r="Q194" s="117"/>
      <c r="R194" s="117"/>
      <c r="S194" s="117"/>
      <c r="T194" s="117"/>
      <c r="U194" s="117"/>
      <c r="V194" s="117"/>
      <c r="W194" s="117"/>
      <c r="X194" s="117"/>
      <c r="Y194" s="117"/>
      <c r="Z194" s="117"/>
    </row>
    <row r="195" spans="1:26" ht="15.75" customHeight="1" x14ac:dyDescent="0.25">
      <c r="A195" s="117"/>
      <c r="B195" s="214"/>
      <c r="C195" s="214"/>
      <c r="D195" s="117"/>
      <c r="E195" s="117"/>
      <c r="F195" s="117"/>
      <c r="G195" s="117"/>
      <c r="H195" s="117"/>
      <c r="I195" s="117"/>
      <c r="J195" s="117"/>
      <c r="K195" s="117"/>
      <c r="L195" s="117"/>
      <c r="M195" s="117"/>
      <c r="N195" s="117"/>
      <c r="O195" s="117"/>
      <c r="P195" s="117"/>
      <c r="Q195" s="117"/>
      <c r="R195" s="117"/>
      <c r="S195" s="117"/>
      <c r="T195" s="117"/>
      <c r="U195" s="117"/>
      <c r="V195" s="117"/>
      <c r="W195" s="117"/>
      <c r="X195" s="117"/>
      <c r="Y195" s="117"/>
      <c r="Z195" s="117"/>
    </row>
    <row r="196" spans="1:26" ht="15.75" customHeight="1" x14ac:dyDescent="0.25">
      <c r="A196" s="117"/>
      <c r="B196" s="214"/>
      <c r="C196" s="214"/>
      <c r="D196" s="117"/>
      <c r="E196" s="117"/>
      <c r="F196" s="117"/>
      <c r="G196" s="117"/>
      <c r="H196" s="117"/>
      <c r="I196" s="117"/>
      <c r="J196" s="117"/>
      <c r="K196" s="117"/>
      <c r="L196" s="117"/>
      <c r="M196" s="117"/>
      <c r="N196" s="117"/>
      <c r="O196" s="117"/>
      <c r="P196" s="117"/>
      <c r="Q196" s="117"/>
      <c r="R196" s="117"/>
      <c r="S196" s="117"/>
      <c r="T196" s="117"/>
      <c r="U196" s="117"/>
      <c r="V196" s="117"/>
      <c r="W196" s="117"/>
      <c r="X196" s="117"/>
      <c r="Y196" s="117"/>
      <c r="Z196" s="117"/>
    </row>
    <row r="197" spans="1:26" ht="15.75" customHeight="1" x14ac:dyDescent="0.25">
      <c r="A197" s="117"/>
      <c r="B197" s="214"/>
      <c r="C197" s="214"/>
      <c r="D197" s="117"/>
      <c r="E197" s="117"/>
      <c r="F197" s="117"/>
      <c r="G197" s="117"/>
      <c r="H197" s="117"/>
      <c r="I197" s="117"/>
      <c r="J197" s="117"/>
      <c r="K197" s="117"/>
      <c r="L197" s="117"/>
      <c r="M197" s="117"/>
      <c r="N197" s="117"/>
      <c r="O197" s="117"/>
      <c r="P197" s="117"/>
      <c r="Q197" s="117"/>
      <c r="R197" s="117"/>
      <c r="S197" s="117"/>
      <c r="T197" s="117"/>
      <c r="U197" s="117"/>
      <c r="V197" s="117"/>
      <c r="W197" s="117"/>
      <c r="X197" s="117"/>
      <c r="Y197" s="117"/>
      <c r="Z197" s="117"/>
    </row>
    <row r="198" spans="1:26" ht="15.75" customHeight="1" x14ac:dyDescent="0.25">
      <c r="A198" s="117"/>
      <c r="B198" s="214"/>
      <c r="C198" s="214"/>
      <c r="D198" s="117"/>
      <c r="E198" s="117"/>
      <c r="F198" s="117"/>
      <c r="G198" s="117"/>
      <c r="H198" s="117"/>
      <c r="I198" s="117"/>
      <c r="J198" s="117"/>
      <c r="K198" s="117"/>
      <c r="L198" s="117"/>
      <c r="M198" s="117"/>
      <c r="N198" s="117"/>
      <c r="O198" s="117"/>
      <c r="P198" s="117"/>
      <c r="Q198" s="117"/>
      <c r="R198" s="117"/>
      <c r="S198" s="117"/>
      <c r="T198" s="117"/>
      <c r="U198" s="117"/>
      <c r="V198" s="117"/>
      <c r="W198" s="117"/>
      <c r="X198" s="117"/>
      <c r="Y198" s="117"/>
      <c r="Z198" s="117"/>
    </row>
    <row r="199" spans="1:26" ht="15.75" customHeight="1" x14ac:dyDescent="0.25">
      <c r="A199" s="117"/>
      <c r="B199" s="214"/>
      <c r="C199" s="214"/>
      <c r="D199" s="117"/>
      <c r="E199" s="117"/>
      <c r="F199" s="117"/>
      <c r="G199" s="117"/>
      <c r="H199" s="117"/>
      <c r="I199" s="117"/>
      <c r="J199" s="117"/>
      <c r="K199" s="117"/>
      <c r="L199" s="117"/>
      <c r="M199" s="117"/>
      <c r="N199" s="117"/>
      <c r="O199" s="117"/>
      <c r="P199" s="117"/>
      <c r="Q199" s="117"/>
      <c r="R199" s="117"/>
      <c r="S199" s="117"/>
      <c r="T199" s="117"/>
      <c r="U199" s="117"/>
      <c r="V199" s="117"/>
      <c r="W199" s="117"/>
      <c r="X199" s="117"/>
      <c r="Y199" s="117"/>
      <c r="Z199" s="117"/>
    </row>
    <row r="200" spans="1:26" ht="15.75" customHeight="1" x14ac:dyDescent="0.25">
      <c r="A200" s="117"/>
      <c r="B200" s="214"/>
      <c r="C200" s="214"/>
      <c r="D200" s="117"/>
      <c r="E200" s="117"/>
      <c r="F200" s="117"/>
      <c r="G200" s="117"/>
      <c r="H200" s="117"/>
      <c r="I200" s="117"/>
      <c r="J200" s="117"/>
      <c r="K200" s="117"/>
      <c r="L200" s="117"/>
      <c r="M200" s="117"/>
      <c r="N200" s="117"/>
      <c r="O200" s="117"/>
      <c r="P200" s="117"/>
      <c r="Q200" s="117"/>
      <c r="R200" s="117"/>
      <c r="S200" s="117"/>
      <c r="T200" s="117"/>
      <c r="U200" s="117"/>
      <c r="V200" s="117"/>
      <c r="W200" s="117"/>
      <c r="X200" s="117"/>
      <c r="Y200" s="117"/>
      <c r="Z200" s="117"/>
    </row>
    <row r="201" spans="1:26" ht="15.75" customHeight="1" x14ac:dyDescent="0.25">
      <c r="A201" s="117"/>
      <c r="B201" s="214"/>
      <c r="C201" s="214"/>
      <c r="D201" s="117"/>
      <c r="E201" s="117"/>
      <c r="F201" s="117"/>
      <c r="G201" s="117"/>
      <c r="H201" s="117"/>
      <c r="I201" s="117"/>
      <c r="J201" s="117"/>
      <c r="K201" s="117"/>
      <c r="L201" s="117"/>
      <c r="M201" s="117"/>
      <c r="N201" s="117"/>
      <c r="O201" s="117"/>
      <c r="P201" s="117"/>
      <c r="Q201" s="117"/>
      <c r="R201" s="117"/>
      <c r="S201" s="117"/>
      <c r="T201" s="117"/>
      <c r="U201" s="117"/>
      <c r="V201" s="117"/>
      <c r="W201" s="117"/>
      <c r="X201" s="117"/>
      <c r="Y201" s="117"/>
      <c r="Z201" s="117"/>
    </row>
    <row r="202" spans="1:26" ht="15.75" customHeight="1" x14ac:dyDescent="0.25">
      <c r="A202" s="117"/>
      <c r="B202" s="214"/>
      <c r="C202" s="214"/>
      <c r="D202" s="117"/>
      <c r="E202" s="117"/>
      <c r="F202" s="117"/>
      <c r="G202" s="117"/>
      <c r="H202" s="117"/>
      <c r="I202" s="117"/>
      <c r="J202" s="117"/>
      <c r="K202" s="117"/>
      <c r="L202" s="117"/>
      <c r="M202" s="117"/>
      <c r="N202" s="117"/>
      <c r="O202" s="117"/>
      <c r="P202" s="117"/>
      <c r="Q202" s="117"/>
      <c r="R202" s="117"/>
      <c r="S202" s="117"/>
      <c r="T202" s="117"/>
      <c r="U202" s="117"/>
      <c r="V202" s="117"/>
      <c r="W202" s="117"/>
      <c r="X202" s="117"/>
      <c r="Y202" s="117"/>
      <c r="Z202" s="117"/>
    </row>
    <row r="203" spans="1:26" ht="15.75" customHeight="1" x14ac:dyDescent="0.25">
      <c r="A203" s="117"/>
      <c r="B203" s="214"/>
      <c r="C203" s="214"/>
      <c r="D203" s="117"/>
      <c r="E203" s="117"/>
      <c r="F203" s="117"/>
      <c r="G203" s="117"/>
      <c r="H203" s="117"/>
      <c r="I203" s="117"/>
      <c r="J203" s="117"/>
      <c r="K203" s="117"/>
      <c r="L203" s="117"/>
      <c r="M203" s="117"/>
      <c r="N203" s="117"/>
      <c r="O203" s="117"/>
      <c r="P203" s="117"/>
      <c r="Q203" s="117"/>
      <c r="R203" s="117"/>
      <c r="S203" s="117"/>
      <c r="T203" s="117"/>
      <c r="U203" s="117"/>
      <c r="V203" s="117"/>
      <c r="W203" s="117"/>
      <c r="X203" s="117"/>
      <c r="Y203" s="117"/>
      <c r="Z203" s="117"/>
    </row>
    <row r="204" spans="1:26" ht="15.75" customHeight="1" x14ac:dyDescent="0.25">
      <c r="A204" s="117"/>
      <c r="B204" s="214"/>
      <c r="C204" s="214"/>
      <c r="D204" s="117"/>
      <c r="E204" s="117"/>
      <c r="F204" s="117"/>
      <c r="G204" s="117"/>
      <c r="H204" s="117"/>
      <c r="I204" s="117"/>
      <c r="J204" s="117"/>
      <c r="K204" s="117"/>
      <c r="L204" s="117"/>
      <c r="M204" s="117"/>
      <c r="N204" s="117"/>
      <c r="O204" s="117"/>
      <c r="P204" s="117"/>
      <c r="Q204" s="117"/>
      <c r="R204" s="117"/>
      <c r="S204" s="117"/>
      <c r="T204" s="117"/>
      <c r="U204" s="117"/>
      <c r="V204" s="117"/>
      <c r="W204" s="117"/>
      <c r="X204" s="117"/>
      <c r="Y204" s="117"/>
      <c r="Z204" s="117"/>
    </row>
    <row r="205" spans="1:26" ht="15.75" customHeight="1" x14ac:dyDescent="0.25">
      <c r="A205" s="117"/>
      <c r="B205" s="214"/>
      <c r="C205" s="214"/>
      <c r="D205" s="117"/>
      <c r="E205" s="117"/>
      <c r="F205" s="117"/>
      <c r="G205" s="117"/>
      <c r="H205" s="117"/>
      <c r="I205" s="117"/>
      <c r="J205" s="117"/>
      <c r="K205" s="117"/>
      <c r="L205" s="117"/>
      <c r="M205" s="117"/>
      <c r="N205" s="117"/>
      <c r="O205" s="117"/>
      <c r="P205" s="117"/>
      <c r="Q205" s="117"/>
      <c r="R205" s="117"/>
      <c r="S205" s="117"/>
      <c r="T205" s="117"/>
      <c r="U205" s="117"/>
      <c r="V205" s="117"/>
      <c r="W205" s="117"/>
      <c r="X205" s="117"/>
      <c r="Y205" s="117"/>
      <c r="Z205" s="117"/>
    </row>
    <row r="206" spans="1:26" ht="15.75" customHeight="1" x14ac:dyDescent="0.25">
      <c r="A206" s="117"/>
      <c r="B206" s="214"/>
      <c r="C206" s="214"/>
      <c r="D206" s="117"/>
      <c r="E206" s="117"/>
      <c r="F206" s="117"/>
      <c r="G206" s="117"/>
      <c r="H206" s="117"/>
      <c r="I206" s="117"/>
      <c r="J206" s="117"/>
      <c r="K206" s="117"/>
      <c r="L206" s="117"/>
      <c r="M206" s="117"/>
      <c r="N206" s="117"/>
      <c r="O206" s="117"/>
      <c r="P206" s="117"/>
      <c r="Q206" s="117"/>
      <c r="R206" s="117"/>
      <c r="S206" s="117"/>
      <c r="T206" s="117"/>
      <c r="U206" s="117"/>
      <c r="V206" s="117"/>
      <c r="W206" s="117"/>
      <c r="X206" s="117"/>
      <c r="Y206" s="117"/>
      <c r="Z206" s="117"/>
    </row>
    <row r="207" spans="1:26" ht="15.75" customHeight="1" x14ac:dyDescent="0.25">
      <c r="A207" s="117"/>
      <c r="B207" s="214"/>
      <c r="C207" s="214"/>
      <c r="D207" s="117"/>
      <c r="E207" s="117"/>
      <c r="F207" s="117"/>
      <c r="G207" s="117"/>
      <c r="H207" s="117"/>
      <c r="I207" s="117"/>
      <c r="J207" s="117"/>
      <c r="K207" s="117"/>
      <c r="L207" s="117"/>
      <c r="M207" s="117"/>
      <c r="N207" s="117"/>
      <c r="O207" s="117"/>
      <c r="P207" s="117"/>
      <c r="Q207" s="117"/>
      <c r="R207" s="117"/>
      <c r="S207" s="117"/>
      <c r="T207" s="117"/>
      <c r="U207" s="117"/>
      <c r="V207" s="117"/>
      <c r="W207" s="117"/>
      <c r="X207" s="117"/>
      <c r="Y207" s="117"/>
      <c r="Z207" s="117"/>
    </row>
    <row r="208" spans="1:26" ht="15.75" customHeight="1" x14ac:dyDescent="0.25">
      <c r="A208" s="117"/>
      <c r="B208" s="214"/>
      <c r="C208" s="214"/>
      <c r="D208" s="117"/>
      <c r="E208" s="117"/>
      <c r="F208" s="117"/>
      <c r="G208" s="117"/>
      <c r="H208" s="117"/>
      <c r="I208" s="117"/>
      <c r="J208" s="117"/>
      <c r="K208" s="117"/>
      <c r="L208" s="117"/>
      <c r="M208" s="117"/>
      <c r="N208" s="117"/>
      <c r="O208" s="117"/>
      <c r="P208" s="117"/>
      <c r="Q208" s="117"/>
      <c r="R208" s="117"/>
      <c r="S208" s="117"/>
      <c r="T208" s="117"/>
      <c r="U208" s="117"/>
      <c r="V208" s="117"/>
      <c r="W208" s="117"/>
      <c r="X208" s="117"/>
      <c r="Y208" s="117"/>
      <c r="Z208" s="117"/>
    </row>
    <row r="209" spans="1:26" ht="15.75" customHeight="1" x14ac:dyDescent="0.25">
      <c r="A209" s="117"/>
      <c r="B209" s="214"/>
      <c r="C209" s="214"/>
      <c r="D209" s="117"/>
      <c r="E209" s="117"/>
      <c r="F209" s="117"/>
      <c r="G209" s="117"/>
      <c r="H209" s="117"/>
      <c r="I209" s="117"/>
      <c r="J209" s="117"/>
      <c r="K209" s="117"/>
      <c r="L209" s="117"/>
      <c r="M209" s="117"/>
      <c r="N209" s="117"/>
      <c r="O209" s="117"/>
      <c r="P209" s="117"/>
      <c r="Q209" s="117"/>
      <c r="R209" s="117"/>
      <c r="S209" s="117"/>
      <c r="T209" s="117"/>
      <c r="U209" s="117"/>
      <c r="V209" s="117"/>
      <c r="W209" s="117"/>
      <c r="X209" s="117"/>
      <c r="Y209" s="117"/>
      <c r="Z209" s="117"/>
    </row>
    <row r="210" spans="1:26" ht="15.75" customHeight="1" x14ac:dyDescent="0.25">
      <c r="A210" s="117"/>
      <c r="B210" s="214"/>
      <c r="C210" s="214"/>
      <c r="D210" s="117"/>
      <c r="E210" s="117"/>
      <c r="F210" s="117"/>
      <c r="G210" s="117"/>
      <c r="H210" s="117"/>
      <c r="I210" s="117"/>
      <c r="J210" s="117"/>
      <c r="K210" s="117"/>
      <c r="L210" s="117"/>
      <c r="M210" s="117"/>
      <c r="N210" s="117"/>
      <c r="O210" s="117"/>
      <c r="P210" s="117"/>
      <c r="Q210" s="117"/>
      <c r="R210" s="117"/>
      <c r="S210" s="117"/>
      <c r="T210" s="117"/>
      <c r="U210" s="117"/>
      <c r="V210" s="117"/>
      <c r="W210" s="117"/>
      <c r="X210" s="117"/>
      <c r="Y210" s="117"/>
      <c r="Z210" s="117"/>
    </row>
    <row r="211" spans="1:26" ht="15.75" customHeight="1" x14ac:dyDescent="0.25">
      <c r="A211" s="117"/>
      <c r="B211" s="214"/>
      <c r="C211" s="214"/>
      <c r="D211" s="117"/>
      <c r="E211" s="117"/>
      <c r="F211" s="117"/>
      <c r="G211" s="117"/>
      <c r="H211" s="117"/>
      <c r="I211" s="117"/>
      <c r="J211" s="117"/>
      <c r="K211" s="117"/>
      <c r="L211" s="117"/>
      <c r="M211" s="117"/>
      <c r="N211" s="117"/>
      <c r="O211" s="117"/>
      <c r="P211" s="117"/>
      <c r="Q211" s="117"/>
      <c r="R211" s="117"/>
      <c r="S211" s="117"/>
      <c r="T211" s="117"/>
      <c r="U211" s="117"/>
      <c r="V211" s="117"/>
      <c r="W211" s="117"/>
      <c r="X211" s="117"/>
      <c r="Y211" s="117"/>
      <c r="Z211" s="117"/>
    </row>
    <row r="212" spans="1:26" ht="15.75" customHeight="1" x14ac:dyDescent="0.25">
      <c r="A212" s="117"/>
      <c r="B212" s="214"/>
      <c r="C212" s="214"/>
      <c r="D212" s="117"/>
      <c r="E212" s="117"/>
      <c r="F212" s="117"/>
      <c r="G212" s="117"/>
      <c r="H212" s="117"/>
      <c r="I212" s="117"/>
      <c r="J212" s="117"/>
      <c r="K212" s="117"/>
      <c r="L212" s="117"/>
      <c r="M212" s="117"/>
      <c r="N212" s="117"/>
      <c r="O212" s="117"/>
      <c r="P212" s="117"/>
      <c r="Q212" s="117"/>
      <c r="R212" s="117"/>
      <c r="S212" s="117"/>
      <c r="T212" s="117"/>
      <c r="U212" s="117"/>
      <c r="V212" s="117"/>
      <c r="W212" s="117"/>
      <c r="X212" s="117"/>
      <c r="Y212" s="117"/>
      <c r="Z212" s="117"/>
    </row>
    <row r="213" spans="1:26" ht="15.75" customHeight="1" x14ac:dyDescent="0.25">
      <c r="A213" s="117"/>
      <c r="B213" s="214"/>
      <c r="C213" s="214"/>
      <c r="D213" s="117"/>
      <c r="E213" s="117"/>
      <c r="F213" s="117"/>
      <c r="G213" s="117"/>
      <c r="H213" s="117"/>
      <c r="I213" s="117"/>
      <c r="J213" s="117"/>
      <c r="K213" s="117"/>
      <c r="L213" s="117"/>
      <c r="M213" s="117"/>
      <c r="N213" s="117"/>
      <c r="O213" s="117"/>
      <c r="P213" s="117"/>
      <c r="Q213" s="117"/>
      <c r="R213" s="117"/>
      <c r="S213" s="117"/>
      <c r="T213" s="117"/>
      <c r="U213" s="117"/>
      <c r="V213" s="117"/>
      <c r="W213" s="117"/>
      <c r="X213" s="117"/>
      <c r="Y213" s="117"/>
      <c r="Z213" s="117"/>
    </row>
    <row r="214" spans="1:26" ht="15.75" customHeight="1" x14ac:dyDescent="0.25">
      <c r="A214" s="117"/>
      <c r="B214" s="214"/>
      <c r="C214" s="214"/>
      <c r="D214" s="117"/>
      <c r="E214" s="117"/>
      <c r="F214" s="117"/>
      <c r="G214" s="117"/>
      <c r="H214" s="117"/>
      <c r="I214" s="117"/>
      <c r="J214" s="117"/>
      <c r="K214" s="117"/>
      <c r="L214" s="117"/>
      <c r="M214" s="117"/>
      <c r="N214" s="117"/>
      <c r="O214" s="117"/>
      <c r="P214" s="117"/>
      <c r="Q214" s="117"/>
      <c r="R214" s="117"/>
      <c r="S214" s="117"/>
      <c r="T214" s="117"/>
      <c r="U214" s="117"/>
      <c r="V214" s="117"/>
      <c r="W214" s="117"/>
      <c r="X214" s="117"/>
      <c r="Y214" s="117"/>
      <c r="Z214" s="117"/>
    </row>
    <row r="215" spans="1:26" ht="15.75" customHeight="1" x14ac:dyDescent="0.25">
      <c r="A215" s="117"/>
      <c r="B215" s="214"/>
      <c r="C215" s="214"/>
      <c r="D215" s="117"/>
      <c r="E215" s="117"/>
      <c r="F215" s="117"/>
      <c r="G215" s="117"/>
      <c r="H215" s="117"/>
      <c r="I215" s="117"/>
      <c r="J215" s="117"/>
      <c r="K215" s="117"/>
      <c r="L215" s="117"/>
      <c r="M215" s="117"/>
      <c r="N215" s="117"/>
      <c r="O215" s="117"/>
      <c r="P215" s="117"/>
      <c r="Q215" s="117"/>
      <c r="R215" s="117"/>
      <c r="S215" s="117"/>
      <c r="T215" s="117"/>
      <c r="U215" s="117"/>
      <c r="V215" s="117"/>
      <c r="W215" s="117"/>
      <c r="X215" s="117"/>
      <c r="Y215" s="117"/>
      <c r="Z215" s="117"/>
    </row>
    <row r="216" spans="1:26" ht="15.75" customHeight="1" x14ac:dyDescent="0.25">
      <c r="A216" s="117"/>
      <c r="B216" s="214"/>
      <c r="C216" s="214"/>
      <c r="D216" s="117"/>
      <c r="E216" s="117"/>
      <c r="F216" s="117"/>
      <c r="G216" s="117"/>
      <c r="H216" s="117"/>
      <c r="I216" s="117"/>
      <c r="J216" s="117"/>
      <c r="K216" s="117"/>
      <c r="L216" s="117"/>
      <c r="M216" s="117"/>
      <c r="N216" s="117"/>
      <c r="O216" s="117"/>
      <c r="P216" s="117"/>
      <c r="Q216" s="117"/>
      <c r="R216" s="117"/>
      <c r="S216" s="117"/>
      <c r="T216" s="117"/>
      <c r="U216" s="117"/>
      <c r="V216" s="117"/>
      <c r="W216" s="117"/>
      <c r="X216" s="117"/>
      <c r="Y216" s="117"/>
      <c r="Z216" s="117"/>
    </row>
    <row r="217" spans="1:26" ht="15.75" customHeight="1" x14ac:dyDescent="0.25">
      <c r="A217" s="117"/>
      <c r="B217" s="214"/>
      <c r="C217" s="214"/>
      <c r="D217" s="117"/>
      <c r="E217" s="117"/>
      <c r="F217" s="117"/>
      <c r="G217" s="117"/>
      <c r="H217" s="117"/>
      <c r="I217" s="117"/>
      <c r="J217" s="117"/>
      <c r="K217" s="117"/>
      <c r="L217" s="117"/>
      <c r="M217" s="117"/>
      <c r="N217" s="117"/>
      <c r="O217" s="117"/>
      <c r="P217" s="117"/>
      <c r="Q217" s="117"/>
      <c r="R217" s="117"/>
      <c r="S217" s="117"/>
      <c r="T217" s="117"/>
      <c r="U217" s="117"/>
      <c r="V217" s="117"/>
      <c r="W217" s="117"/>
      <c r="X217" s="117"/>
      <c r="Y217" s="117"/>
      <c r="Z217" s="117"/>
    </row>
    <row r="218" spans="1:26" ht="15.75" customHeight="1" x14ac:dyDescent="0.25">
      <c r="A218" s="117"/>
      <c r="B218" s="214"/>
      <c r="C218" s="214"/>
      <c r="D218" s="117"/>
      <c r="E218" s="117"/>
      <c r="F218" s="117"/>
      <c r="G218" s="117"/>
      <c r="H218" s="117"/>
      <c r="I218" s="117"/>
      <c r="J218" s="117"/>
      <c r="K218" s="117"/>
      <c r="L218" s="117"/>
      <c r="M218" s="117"/>
      <c r="N218" s="117"/>
      <c r="O218" s="117"/>
      <c r="P218" s="117"/>
      <c r="Q218" s="117"/>
      <c r="R218" s="117"/>
      <c r="S218" s="117"/>
      <c r="T218" s="117"/>
      <c r="U218" s="117"/>
      <c r="V218" s="117"/>
      <c r="W218" s="117"/>
      <c r="X218" s="117"/>
      <c r="Y218" s="117"/>
      <c r="Z218" s="117"/>
    </row>
    <row r="219" spans="1:26" ht="15.75" customHeight="1" x14ac:dyDescent="0.25">
      <c r="A219" s="117"/>
      <c r="B219" s="214"/>
      <c r="C219" s="214"/>
      <c r="D219" s="117"/>
      <c r="E219" s="117"/>
      <c r="F219" s="117"/>
      <c r="G219" s="117"/>
      <c r="H219" s="117"/>
      <c r="I219" s="117"/>
      <c r="J219" s="117"/>
      <c r="K219" s="117"/>
      <c r="L219" s="117"/>
      <c r="M219" s="117"/>
      <c r="N219" s="117"/>
      <c r="O219" s="117"/>
      <c r="P219" s="117"/>
      <c r="Q219" s="117"/>
      <c r="R219" s="117"/>
      <c r="S219" s="117"/>
      <c r="T219" s="117"/>
      <c r="U219" s="117"/>
      <c r="V219" s="117"/>
      <c r="W219" s="117"/>
      <c r="X219" s="117"/>
      <c r="Y219" s="117"/>
      <c r="Z219" s="117"/>
    </row>
    <row r="220" spans="1:26" ht="15.75" customHeight="1" x14ac:dyDescent="0.25">
      <c r="A220" s="117"/>
      <c r="B220" s="214"/>
      <c r="C220" s="214"/>
      <c r="D220" s="117"/>
      <c r="E220" s="117"/>
      <c r="F220" s="117"/>
      <c r="G220" s="117"/>
      <c r="H220" s="117"/>
      <c r="I220" s="117"/>
      <c r="J220" s="117"/>
      <c r="K220" s="117"/>
      <c r="L220" s="117"/>
      <c r="M220" s="117"/>
      <c r="N220" s="117"/>
      <c r="O220" s="117"/>
      <c r="P220" s="117"/>
      <c r="Q220" s="117"/>
      <c r="R220" s="117"/>
      <c r="S220" s="117"/>
      <c r="T220" s="117"/>
      <c r="U220" s="117"/>
      <c r="V220" s="117"/>
      <c r="W220" s="117"/>
      <c r="X220" s="117"/>
      <c r="Y220" s="117"/>
      <c r="Z220" s="117"/>
    </row>
    <row r="221" spans="1:26" ht="15.75" customHeight="1" x14ac:dyDescent="0.25">
      <c r="A221" s="117"/>
      <c r="B221" s="214"/>
      <c r="C221" s="214"/>
      <c r="D221" s="117"/>
      <c r="E221" s="117"/>
      <c r="F221" s="117"/>
      <c r="G221" s="117"/>
      <c r="H221" s="117"/>
      <c r="I221" s="117"/>
      <c r="J221" s="117"/>
      <c r="K221" s="117"/>
      <c r="L221" s="117"/>
      <c r="M221" s="117"/>
      <c r="N221" s="117"/>
      <c r="O221" s="117"/>
      <c r="P221" s="117"/>
      <c r="Q221" s="117"/>
      <c r="R221" s="117"/>
      <c r="S221" s="117"/>
      <c r="T221" s="117"/>
      <c r="U221" s="117"/>
      <c r="V221" s="117"/>
      <c r="W221" s="117"/>
      <c r="X221" s="117"/>
      <c r="Y221" s="117"/>
      <c r="Z221" s="117"/>
    </row>
    <row r="222" spans="1:26" ht="15.75" customHeight="1" x14ac:dyDescent="0.25">
      <c r="A222" s="117"/>
      <c r="B222" s="214"/>
      <c r="C222" s="214"/>
      <c r="D222" s="117"/>
      <c r="E222" s="117"/>
      <c r="F222" s="117"/>
      <c r="G222" s="117"/>
      <c r="H222" s="117"/>
      <c r="I222" s="117"/>
      <c r="J222" s="117"/>
      <c r="K222" s="117"/>
      <c r="L222" s="117"/>
      <c r="M222" s="117"/>
      <c r="N222" s="117"/>
      <c r="O222" s="117"/>
      <c r="P222" s="117"/>
      <c r="Q222" s="117"/>
      <c r="R222" s="117"/>
      <c r="S222" s="117"/>
      <c r="T222" s="117"/>
      <c r="U222" s="117"/>
      <c r="V222" s="117"/>
      <c r="W222" s="117"/>
      <c r="X222" s="117"/>
      <c r="Y222" s="117"/>
      <c r="Z222" s="117"/>
    </row>
    <row r="223" spans="1:26" ht="15.75" customHeight="1" x14ac:dyDescent="0.25">
      <c r="A223" s="117"/>
      <c r="B223" s="214"/>
      <c r="C223" s="214"/>
      <c r="D223" s="117"/>
      <c r="E223" s="117"/>
      <c r="F223" s="117"/>
      <c r="G223" s="117"/>
      <c r="H223" s="117"/>
      <c r="I223" s="117"/>
      <c r="J223" s="117"/>
      <c r="K223" s="117"/>
      <c r="L223" s="117"/>
      <c r="M223" s="117"/>
      <c r="N223" s="117"/>
      <c r="O223" s="117"/>
      <c r="P223" s="117"/>
      <c r="Q223" s="117"/>
      <c r="R223" s="117"/>
      <c r="S223" s="117"/>
      <c r="T223" s="117"/>
      <c r="U223" s="117"/>
      <c r="V223" s="117"/>
      <c r="W223" s="117"/>
      <c r="X223" s="117"/>
      <c r="Y223" s="117"/>
      <c r="Z223" s="117"/>
    </row>
    <row r="224" spans="1:26" ht="15.75" customHeight="1" x14ac:dyDescent="0.25">
      <c r="A224" s="117"/>
      <c r="B224" s="214"/>
      <c r="C224" s="214"/>
      <c r="D224" s="117"/>
      <c r="E224" s="117"/>
      <c r="F224" s="117"/>
      <c r="G224" s="117"/>
      <c r="H224" s="117"/>
      <c r="I224" s="117"/>
      <c r="J224" s="117"/>
      <c r="K224" s="117"/>
      <c r="L224" s="117"/>
      <c r="M224" s="117"/>
      <c r="N224" s="117"/>
      <c r="O224" s="117"/>
      <c r="P224" s="117"/>
      <c r="Q224" s="117"/>
      <c r="R224" s="117"/>
      <c r="S224" s="117"/>
      <c r="T224" s="117"/>
      <c r="U224" s="117"/>
      <c r="V224" s="117"/>
      <c r="W224" s="117"/>
      <c r="X224" s="117"/>
      <c r="Y224" s="117"/>
      <c r="Z224" s="117"/>
    </row>
    <row r="225" spans="1:26" ht="15.75" customHeight="1" x14ac:dyDescent="0.25">
      <c r="A225" s="117"/>
      <c r="B225" s="214"/>
      <c r="C225" s="214"/>
      <c r="D225" s="117"/>
      <c r="E225" s="117"/>
      <c r="F225" s="117"/>
      <c r="G225" s="117"/>
      <c r="H225" s="117"/>
      <c r="I225" s="117"/>
      <c r="J225" s="117"/>
      <c r="K225" s="117"/>
      <c r="L225" s="117"/>
      <c r="M225" s="117"/>
      <c r="N225" s="117"/>
      <c r="O225" s="117"/>
      <c r="P225" s="117"/>
      <c r="Q225" s="117"/>
      <c r="R225" s="117"/>
      <c r="S225" s="117"/>
      <c r="T225" s="117"/>
      <c r="U225" s="117"/>
      <c r="V225" s="117"/>
      <c r="W225" s="117"/>
      <c r="X225" s="117"/>
      <c r="Y225" s="117"/>
      <c r="Z225" s="117"/>
    </row>
    <row r="226" spans="1:26" ht="15.75" customHeight="1" x14ac:dyDescent="0.25">
      <c r="A226" s="117"/>
      <c r="B226" s="214"/>
      <c r="C226" s="214"/>
      <c r="D226" s="117"/>
      <c r="E226" s="117"/>
      <c r="F226" s="117"/>
      <c r="G226" s="117"/>
      <c r="H226" s="117"/>
      <c r="I226" s="117"/>
      <c r="J226" s="117"/>
      <c r="K226" s="117"/>
      <c r="L226" s="117"/>
      <c r="M226" s="117"/>
      <c r="N226" s="117"/>
      <c r="O226" s="117"/>
      <c r="P226" s="117"/>
      <c r="Q226" s="117"/>
      <c r="R226" s="117"/>
      <c r="S226" s="117"/>
      <c r="T226" s="117"/>
      <c r="U226" s="117"/>
      <c r="V226" s="117"/>
      <c r="W226" s="117"/>
      <c r="X226" s="117"/>
      <c r="Y226" s="117"/>
      <c r="Z226" s="117"/>
    </row>
    <row r="227" spans="1:26" ht="15.75" customHeight="1" x14ac:dyDescent="0.25">
      <c r="A227" s="117"/>
      <c r="B227" s="214"/>
      <c r="C227" s="214"/>
      <c r="D227" s="117"/>
      <c r="E227" s="117"/>
      <c r="F227" s="117"/>
      <c r="G227" s="117"/>
      <c r="H227" s="117"/>
      <c r="I227" s="117"/>
      <c r="J227" s="117"/>
      <c r="K227" s="117"/>
      <c r="L227" s="117"/>
      <c r="M227" s="117"/>
      <c r="N227" s="117"/>
      <c r="O227" s="117"/>
      <c r="P227" s="117"/>
      <c r="Q227" s="117"/>
      <c r="R227" s="117"/>
      <c r="S227" s="117"/>
      <c r="T227" s="117"/>
      <c r="U227" s="117"/>
      <c r="V227" s="117"/>
      <c r="W227" s="117"/>
      <c r="X227" s="117"/>
      <c r="Y227" s="117"/>
      <c r="Z227" s="117"/>
    </row>
    <row r="228" spans="1:26" ht="15.75" customHeight="1" x14ac:dyDescent="0.25">
      <c r="A228" s="117"/>
      <c r="B228" s="214"/>
      <c r="C228" s="214"/>
      <c r="D228" s="117"/>
      <c r="E228" s="117"/>
      <c r="F228" s="117"/>
      <c r="G228" s="117"/>
      <c r="H228" s="117"/>
      <c r="I228" s="117"/>
      <c r="J228" s="117"/>
      <c r="K228" s="117"/>
      <c r="L228" s="117"/>
      <c r="M228" s="117"/>
      <c r="N228" s="117"/>
      <c r="O228" s="117"/>
      <c r="P228" s="117"/>
      <c r="Q228" s="117"/>
      <c r="R228" s="117"/>
      <c r="S228" s="117"/>
      <c r="T228" s="117"/>
      <c r="U228" s="117"/>
      <c r="V228" s="117"/>
      <c r="W228" s="117"/>
      <c r="X228" s="117"/>
      <c r="Y228" s="117"/>
      <c r="Z228" s="117"/>
    </row>
    <row r="229" spans="1:26" ht="15.75" customHeight="1" x14ac:dyDescent="0.25">
      <c r="A229" s="117"/>
      <c r="B229" s="214"/>
      <c r="C229" s="214"/>
      <c r="D229" s="117"/>
      <c r="E229" s="117"/>
      <c r="F229" s="117"/>
      <c r="G229" s="117"/>
      <c r="H229" s="117"/>
      <c r="I229" s="117"/>
      <c r="J229" s="117"/>
      <c r="K229" s="117"/>
      <c r="L229" s="117"/>
      <c r="M229" s="117"/>
      <c r="N229" s="117"/>
      <c r="O229" s="117"/>
      <c r="P229" s="117"/>
      <c r="Q229" s="117"/>
      <c r="R229" s="117"/>
      <c r="S229" s="117"/>
      <c r="T229" s="117"/>
      <c r="U229" s="117"/>
      <c r="V229" s="117"/>
      <c r="W229" s="117"/>
      <c r="X229" s="117"/>
      <c r="Y229" s="117"/>
      <c r="Z229" s="117"/>
    </row>
    <row r="230" spans="1:26" ht="15.75" customHeight="1" x14ac:dyDescent="0.25">
      <c r="A230" s="117"/>
      <c r="B230" s="214"/>
      <c r="C230" s="214"/>
      <c r="D230" s="117"/>
      <c r="E230" s="117"/>
      <c r="F230" s="117"/>
      <c r="G230" s="117"/>
      <c r="H230" s="117"/>
      <c r="I230" s="117"/>
      <c r="J230" s="117"/>
      <c r="K230" s="117"/>
      <c r="L230" s="117"/>
      <c r="M230" s="117"/>
      <c r="N230" s="117"/>
      <c r="O230" s="117"/>
      <c r="P230" s="117"/>
      <c r="Q230" s="117"/>
      <c r="R230" s="117"/>
      <c r="S230" s="117"/>
      <c r="T230" s="117"/>
      <c r="U230" s="117"/>
      <c r="V230" s="117"/>
      <c r="W230" s="117"/>
      <c r="X230" s="117"/>
      <c r="Y230" s="117"/>
      <c r="Z230" s="117"/>
    </row>
    <row r="231" spans="1:26" ht="15.75" customHeight="1" x14ac:dyDescent="0.25">
      <c r="A231" s="117"/>
      <c r="B231" s="214"/>
      <c r="C231" s="214"/>
      <c r="D231" s="117"/>
      <c r="E231" s="117"/>
      <c r="F231" s="117"/>
      <c r="G231" s="117"/>
      <c r="H231" s="117"/>
      <c r="I231" s="117"/>
      <c r="J231" s="117"/>
      <c r="K231" s="117"/>
      <c r="L231" s="117"/>
      <c r="M231" s="117"/>
      <c r="N231" s="117"/>
      <c r="O231" s="117"/>
      <c r="P231" s="117"/>
      <c r="Q231" s="117"/>
      <c r="R231" s="117"/>
      <c r="S231" s="117"/>
      <c r="T231" s="117"/>
      <c r="U231" s="117"/>
      <c r="V231" s="117"/>
      <c r="W231" s="117"/>
      <c r="X231" s="117"/>
      <c r="Y231" s="117"/>
      <c r="Z231" s="117"/>
    </row>
    <row r="232" spans="1:26" ht="15.75" customHeight="1" x14ac:dyDescent="0.25">
      <c r="A232" s="117"/>
      <c r="B232" s="214"/>
      <c r="C232" s="214"/>
      <c r="D232" s="117"/>
      <c r="E232" s="117"/>
      <c r="F232" s="117"/>
      <c r="G232" s="117"/>
      <c r="H232" s="117"/>
      <c r="I232" s="117"/>
      <c r="J232" s="117"/>
      <c r="K232" s="117"/>
      <c r="L232" s="117"/>
      <c r="M232" s="117"/>
      <c r="N232" s="117"/>
      <c r="O232" s="117"/>
      <c r="P232" s="117"/>
      <c r="Q232" s="117"/>
      <c r="R232" s="117"/>
      <c r="S232" s="117"/>
      <c r="T232" s="117"/>
      <c r="U232" s="117"/>
      <c r="V232" s="117"/>
      <c r="W232" s="117"/>
      <c r="X232" s="117"/>
      <c r="Y232" s="117"/>
      <c r="Z232" s="117"/>
    </row>
    <row r="233" spans="1:26" ht="15.75" customHeight="1" x14ac:dyDescent="0.25">
      <c r="A233" s="117"/>
      <c r="B233" s="214"/>
      <c r="C233" s="214"/>
      <c r="D233" s="117"/>
      <c r="E233" s="117"/>
      <c r="F233" s="117"/>
      <c r="G233" s="117"/>
      <c r="H233" s="117"/>
      <c r="I233" s="117"/>
      <c r="J233" s="117"/>
      <c r="K233" s="117"/>
      <c r="L233" s="117"/>
      <c r="M233" s="117"/>
      <c r="N233" s="117"/>
      <c r="O233" s="117"/>
      <c r="P233" s="117"/>
      <c r="Q233" s="117"/>
      <c r="R233" s="117"/>
      <c r="S233" s="117"/>
      <c r="T233" s="117"/>
      <c r="U233" s="117"/>
      <c r="V233" s="117"/>
      <c r="W233" s="117"/>
      <c r="X233" s="117"/>
      <c r="Y233" s="117"/>
      <c r="Z233" s="117"/>
    </row>
    <row r="234" spans="1:26" ht="15.75" customHeight="1" x14ac:dyDescent="0.25">
      <c r="A234" s="117"/>
      <c r="B234" s="214"/>
      <c r="C234" s="214"/>
      <c r="D234" s="117"/>
      <c r="E234" s="117"/>
      <c r="F234" s="117"/>
      <c r="G234" s="117"/>
      <c r="H234" s="117"/>
      <c r="I234" s="117"/>
      <c r="J234" s="117"/>
      <c r="K234" s="117"/>
      <c r="L234" s="117"/>
      <c r="M234" s="117"/>
      <c r="N234" s="117"/>
      <c r="O234" s="117"/>
      <c r="P234" s="117"/>
      <c r="Q234" s="117"/>
      <c r="R234" s="117"/>
      <c r="S234" s="117"/>
      <c r="T234" s="117"/>
      <c r="U234" s="117"/>
      <c r="V234" s="117"/>
      <c r="W234" s="117"/>
      <c r="X234" s="117"/>
      <c r="Y234" s="117"/>
      <c r="Z234" s="117"/>
    </row>
    <row r="235" spans="1:26" ht="15.75" customHeight="1" x14ac:dyDescent="0.25">
      <c r="A235" s="117"/>
      <c r="B235" s="214"/>
      <c r="C235" s="214"/>
      <c r="D235" s="117"/>
      <c r="E235" s="117"/>
      <c r="F235" s="117"/>
      <c r="G235" s="117"/>
      <c r="H235" s="117"/>
      <c r="I235" s="117"/>
      <c r="J235" s="117"/>
      <c r="K235" s="117"/>
      <c r="L235" s="117"/>
      <c r="M235" s="117"/>
      <c r="N235" s="117"/>
      <c r="O235" s="117"/>
      <c r="P235" s="117"/>
      <c r="Q235" s="117"/>
      <c r="R235" s="117"/>
      <c r="S235" s="117"/>
      <c r="T235" s="117"/>
      <c r="U235" s="117"/>
      <c r="V235" s="117"/>
      <c r="W235" s="117"/>
      <c r="X235" s="117"/>
      <c r="Y235" s="117"/>
      <c r="Z235" s="117"/>
    </row>
    <row r="236" spans="1:26" ht="15.75" customHeight="1" x14ac:dyDescent="0.25">
      <c r="A236" s="117"/>
      <c r="B236" s="214"/>
      <c r="C236" s="214"/>
      <c r="D236" s="117"/>
      <c r="E236" s="117"/>
      <c r="F236" s="117"/>
      <c r="G236" s="117"/>
      <c r="H236" s="117"/>
      <c r="I236" s="117"/>
      <c r="J236" s="117"/>
      <c r="K236" s="117"/>
      <c r="L236" s="117"/>
      <c r="M236" s="117"/>
      <c r="N236" s="117"/>
      <c r="O236" s="117"/>
      <c r="P236" s="117"/>
      <c r="Q236" s="117"/>
      <c r="R236" s="117"/>
      <c r="S236" s="117"/>
      <c r="T236" s="117"/>
      <c r="U236" s="117"/>
      <c r="V236" s="117"/>
      <c r="W236" s="117"/>
      <c r="X236" s="117"/>
      <c r="Y236" s="117"/>
      <c r="Z236" s="117"/>
    </row>
    <row r="237" spans="1:26" ht="15.75" customHeight="1" x14ac:dyDescent="0.25">
      <c r="A237" s="117"/>
      <c r="B237" s="214"/>
      <c r="C237" s="214"/>
      <c r="D237" s="117"/>
      <c r="E237" s="117"/>
      <c r="F237" s="117"/>
      <c r="G237" s="117"/>
      <c r="H237" s="117"/>
      <c r="I237" s="117"/>
      <c r="J237" s="117"/>
      <c r="K237" s="117"/>
      <c r="L237" s="117"/>
      <c r="M237" s="117"/>
      <c r="N237" s="117"/>
      <c r="O237" s="117"/>
      <c r="P237" s="117"/>
      <c r="Q237" s="117"/>
      <c r="R237" s="117"/>
      <c r="S237" s="117"/>
      <c r="T237" s="117"/>
      <c r="U237" s="117"/>
      <c r="V237" s="117"/>
      <c r="W237" s="117"/>
      <c r="X237" s="117"/>
      <c r="Y237" s="117"/>
      <c r="Z237" s="117"/>
    </row>
    <row r="238" spans="1:26" ht="15.75" customHeight="1" x14ac:dyDescent="0.25">
      <c r="A238" s="117"/>
      <c r="B238" s="214"/>
      <c r="C238" s="214"/>
      <c r="D238" s="117"/>
      <c r="E238" s="117"/>
      <c r="F238" s="117"/>
      <c r="G238" s="117"/>
      <c r="H238" s="117"/>
      <c r="I238" s="117"/>
      <c r="J238" s="117"/>
      <c r="K238" s="117"/>
      <c r="L238" s="117"/>
      <c r="M238" s="117"/>
      <c r="N238" s="117"/>
      <c r="O238" s="117"/>
      <c r="P238" s="117"/>
      <c r="Q238" s="117"/>
      <c r="R238" s="117"/>
      <c r="S238" s="117"/>
      <c r="T238" s="117"/>
      <c r="U238" s="117"/>
      <c r="V238" s="117"/>
      <c r="W238" s="117"/>
      <c r="X238" s="117"/>
      <c r="Y238" s="117"/>
      <c r="Z238" s="117"/>
    </row>
    <row r="239" spans="1:26" ht="15.75" customHeight="1" x14ac:dyDescent="0.25">
      <c r="A239" s="117"/>
      <c r="B239" s="214"/>
      <c r="C239" s="214"/>
      <c r="D239" s="117"/>
      <c r="E239" s="117"/>
      <c r="F239" s="117"/>
      <c r="G239" s="117"/>
      <c r="H239" s="117"/>
      <c r="I239" s="117"/>
      <c r="J239" s="117"/>
      <c r="K239" s="117"/>
      <c r="L239" s="117"/>
      <c r="M239" s="117"/>
      <c r="N239" s="117"/>
      <c r="O239" s="117"/>
      <c r="P239" s="117"/>
      <c r="Q239" s="117"/>
      <c r="R239" s="117"/>
      <c r="S239" s="117"/>
      <c r="T239" s="117"/>
      <c r="U239" s="117"/>
      <c r="V239" s="117"/>
      <c r="W239" s="117"/>
      <c r="X239" s="117"/>
      <c r="Y239" s="117"/>
      <c r="Z239" s="117"/>
    </row>
    <row r="240" spans="1:26" ht="15.75" customHeight="1" x14ac:dyDescent="0.25">
      <c r="A240" s="117"/>
      <c r="B240" s="214"/>
      <c r="C240" s="214"/>
      <c r="D240" s="117"/>
      <c r="E240" s="117"/>
      <c r="F240" s="117"/>
      <c r="G240" s="117"/>
      <c r="H240" s="117"/>
      <c r="I240" s="117"/>
      <c r="J240" s="117"/>
      <c r="K240" s="117"/>
      <c r="L240" s="117"/>
      <c r="M240" s="117"/>
      <c r="N240" s="117"/>
      <c r="O240" s="117"/>
      <c r="P240" s="117"/>
      <c r="Q240" s="117"/>
      <c r="R240" s="117"/>
      <c r="S240" s="117"/>
      <c r="T240" s="117"/>
      <c r="U240" s="117"/>
      <c r="V240" s="117"/>
      <c r="W240" s="117"/>
      <c r="X240" s="117"/>
      <c r="Y240" s="117"/>
      <c r="Z240" s="117"/>
    </row>
    <row r="241" spans="1:26" ht="15.75" customHeight="1" x14ac:dyDescent="0.25">
      <c r="A241" s="117"/>
      <c r="B241" s="214"/>
      <c r="C241" s="214"/>
      <c r="D241" s="117"/>
      <c r="E241" s="117"/>
      <c r="F241" s="117"/>
      <c r="G241" s="117"/>
      <c r="H241" s="117"/>
      <c r="I241" s="117"/>
      <c r="J241" s="117"/>
      <c r="K241" s="117"/>
      <c r="L241" s="117"/>
      <c r="M241" s="117"/>
      <c r="N241" s="117"/>
      <c r="O241" s="117"/>
      <c r="P241" s="117"/>
      <c r="Q241" s="117"/>
      <c r="R241" s="117"/>
      <c r="S241" s="117"/>
      <c r="T241" s="117"/>
      <c r="U241" s="117"/>
      <c r="V241" s="117"/>
      <c r="W241" s="117"/>
      <c r="X241" s="117"/>
      <c r="Y241" s="117"/>
      <c r="Z241" s="117"/>
    </row>
    <row r="242" spans="1:26" ht="15.75" customHeight="1" x14ac:dyDescent="0.25">
      <c r="A242" s="117"/>
      <c r="B242" s="214"/>
      <c r="C242" s="214"/>
      <c r="D242" s="117"/>
      <c r="E242" s="117"/>
      <c r="F242" s="117"/>
      <c r="G242" s="117"/>
      <c r="H242" s="117"/>
      <c r="I242" s="117"/>
      <c r="J242" s="117"/>
      <c r="K242" s="117"/>
      <c r="L242" s="117"/>
      <c r="M242" s="117"/>
      <c r="N242" s="117"/>
      <c r="O242" s="117"/>
      <c r="P242" s="117"/>
      <c r="Q242" s="117"/>
      <c r="R242" s="117"/>
      <c r="S242" s="117"/>
      <c r="T242" s="117"/>
      <c r="U242" s="117"/>
      <c r="V242" s="117"/>
      <c r="W242" s="117"/>
      <c r="X242" s="117"/>
      <c r="Y242" s="117"/>
      <c r="Z242" s="117"/>
    </row>
    <row r="243" spans="1:26" ht="15.75" customHeight="1" x14ac:dyDescent="0.25"/>
    <row r="244" spans="1:26" ht="15.75" customHeight="1" x14ac:dyDescent="0.25"/>
    <row r="245" spans="1:26" ht="15.75" customHeight="1" x14ac:dyDescent="0.25"/>
    <row r="246" spans="1:26" ht="15.75" customHeight="1" x14ac:dyDescent="0.25"/>
    <row r="247" spans="1:26" ht="15.75" customHeight="1" x14ac:dyDescent="0.25"/>
    <row r="248" spans="1:26" ht="15.75" customHeight="1" x14ac:dyDescent="0.25"/>
    <row r="249" spans="1:26" ht="15.75" customHeight="1" x14ac:dyDescent="0.25"/>
    <row r="250" spans="1:26" ht="15.75" customHeight="1" x14ac:dyDescent="0.25"/>
    <row r="251" spans="1:26" ht="15.75" customHeight="1" x14ac:dyDescent="0.25"/>
    <row r="252" spans="1:26" ht="15.75" customHeight="1" x14ac:dyDescent="0.25"/>
    <row r="253" spans="1:26" ht="15.75" customHeight="1" x14ac:dyDescent="0.25"/>
    <row r="254" spans="1:26" ht="15.75" customHeight="1" x14ac:dyDescent="0.25"/>
    <row r="255" spans="1:26" ht="15.75" customHeight="1" x14ac:dyDescent="0.25"/>
    <row r="256" spans="1:2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mergeCells count="3">
    <mergeCell ref="A1:H1"/>
    <mergeCell ref="A2:F2"/>
    <mergeCell ref="G2:H2"/>
  </mergeCells>
  <pageMargins left="0.7" right="0.7" top="0.75" bottom="0.75" header="0" footer="0"/>
  <pageSetup scale="85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25</vt:i4>
      </vt:variant>
    </vt:vector>
  </HeadingPairs>
  <TitlesOfParts>
    <vt:vector size="25" baseType="lpstr">
      <vt:lpstr>Summary S</vt:lpstr>
      <vt:lpstr>Supply Status</vt:lpstr>
      <vt:lpstr>Summary E</vt:lpstr>
      <vt:lpstr>DPR Sheet </vt:lpstr>
      <vt:lpstr>DS</vt:lpstr>
      <vt:lpstr>CS</vt:lpstr>
      <vt:lpstr>Hindrance Record</vt:lpstr>
      <vt:lpstr>Earthing</vt:lpstr>
      <vt:lpstr>Foundation</vt:lpstr>
      <vt:lpstr>Erection Compiled</vt:lpstr>
      <vt:lpstr>Tack Welding</vt:lpstr>
      <vt:lpstr>Visual Chart</vt:lpstr>
      <vt:lpstr>WIP</vt:lpstr>
      <vt:lpstr>Statuary clearance</vt:lpstr>
      <vt:lpstr>Stringing</vt:lpstr>
      <vt:lpstr>OPGW</vt:lpstr>
      <vt:lpstr>Accessories</vt:lpstr>
      <vt:lpstr>Shield Wire Earthing</vt:lpstr>
      <vt:lpstr>TS Gantry - AP47</vt:lpstr>
      <vt:lpstr>Project Details</vt:lpstr>
      <vt:lpstr>Sheet1</vt:lpstr>
      <vt:lpstr>L3 Plan</vt:lpstr>
      <vt:lpstr>Supply DPR </vt:lpstr>
      <vt:lpstr>Power line Crossings </vt:lpstr>
      <vt:lpstr>Hardware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Vijay V Galande</dc:creator>
  <cp:keywords/>
  <dc:description/>
  <cp:lastModifiedBy>Avinash Gupta</cp:lastModifiedBy>
  <dcterms:created xsi:type="dcterms:W3CDTF">2014-09-09T10:51:37Z</dcterms:created>
  <dcterms:modified xsi:type="dcterms:W3CDTF">2026-04-23T04:25:32Z</dcterms:modified>
  <cp:category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0x010100265DBBAC4C51F148977C9F834A60CE86</vt:lpwstr>
  </property>
</Properties>
</file>